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gen\Documents\KBKF\Testen en Levels\"/>
    </mc:Choice>
  </mc:AlternateContent>
  <xr:revisionPtr revIDLastSave="0" documentId="13_ncr:1_{79F13DB8-2F11-48B5-BF45-6DA2F125D354}" xr6:coauthVersionLast="45" xr6:coauthVersionMax="45" xr10:uidLastSave="{00000000-0000-0000-0000-000000000000}"/>
  <bookViews>
    <workbookView xWindow="10515" yWindow="30" windowWidth="13470" windowHeight="6480" activeTab="3" xr2:uid="{00000000-000D-0000-FFFF-FFFF00000000}"/>
  </bookViews>
  <sheets>
    <sheet name="Listing Competitieven" sheetId="5" r:id="rId1"/>
    <sheet name="Listing TES" sheetId="4" r:id="rId2"/>
    <sheet name="Testen en levels" sheetId="2" state="hidden" r:id="rId3"/>
    <sheet name="Listing PCS" sheetId="16" r:id="rId4"/>
    <sheet name="Categorie" sheetId="14" r:id="rId5"/>
    <sheet name="Statistieken" sheetId="6" r:id="rId6"/>
    <sheet name="Data LV" sheetId="12" r:id="rId7"/>
    <sheet name="Data PRE" sheetId="13" r:id="rId8"/>
  </sheets>
  <definedNames>
    <definedName name="_xlnm._FilterDatabase" localSheetId="0" hidden="1">'Listing Competitieven'!$A$1:$BU$479</definedName>
    <definedName name="_xlnm._FilterDatabase" localSheetId="3" hidden="1">'Listing PCS'!$A$2:$J$759</definedName>
    <definedName name="_xlnm._FilterDatabase" localSheetId="1" hidden="1">'Listing TES'!$A$1:$K$1</definedName>
    <definedName name="_xlnm.Print_Area" localSheetId="0">'Listing Competitieven'!$E$1:$Q$480</definedName>
    <definedName name="_xlnm.Print_Area" localSheetId="3">'Listing PCS'!$B$1:$H$294</definedName>
    <definedName name="_xlnm.Print_Area" localSheetId="1">'Listing TES'!$B$1:$H$565</definedName>
    <definedName name="_xlnm.Print_Area" localSheetId="5">Statistieken!$A$1:$O$82</definedName>
    <definedName name="_xlnm.Print_Titles" localSheetId="0">'Listing Competitieven'!$1:$1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55" i="4" l="1"/>
  <c r="E1154" i="4"/>
  <c r="E1153" i="4"/>
  <c r="E1152" i="4"/>
  <c r="E1151" i="4"/>
  <c r="E1150" i="4"/>
  <c r="E1149" i="4"/>
  <c r="E1148" i="4"/>
  <c r="A1031" i="16" l="1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604" i="16"/>
  <c r="A667" i="16"/>
  <c r="A546" i="16"/>
  <c r="A527" i="16"/>
  <c r="A757" i="16"/>
  <c r="A691" i="16"/>
  <c r="A596" i="16"/>
  <c r="A588" i="16"/>
  <c r="A563" i="16"/>
  <c r="A453" i="16"/>
  <c r="A238" i="16"/>
  <c r="A60" i="16"/>
  <c r="A627" i="16"/>
  <c r="A617" i="16"/>
  <c r="A553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290" i="16"/>
  <c r="A1289" i="16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Q143" i="5" l="1"/>
  <c r="I158" i="5"/>
  <c r="E1134" i="4" l="1"/>
  <c r="E1133" i="4"/>
  <c r="T380" i="5" l="1"/>
  <c r="Q380" i="5"/>
  <c r="P380" i="5"/>
  <c r="I380" i="5"/>
  <c r="A380" i="5"/>
  <c r="T340" i="5"/>
  <c r="Q340" i="5"/>
  <c r="P340" i="5"/>
  <c r="I340" i="5"/>
  <c r="A340" i="5"/>
  <c r="T343" i="5"/>
  <c r="Q343" i="5"/>
  <c r="P343" i="5"/>
  <c r="I343" i="5"/>
  <c r="A343" i="5"/>
  <c r="T423" i="5"/>
  <c r="Q423" i="5"/>
  <c r="P423" i="5"/>
  <c r="I423" i="5"/>
  <c r="A423" i="5"/>
  <c r="T301" i="5"/>
  <c r="Q301" i="5"/>
  <c r="P301" i="5"/>
  <c r="I301" i="5"/>
  <c r="A301" i="5"/>
  <c r="T273" i="5"/>
  <c r="Q273" i="5"/>
  <c r="P273" i="5"/>
  <c r="I273" i="5"/>
  <c r="A273" i="5"/>
  <c r="T436" i="5"/>
  <c r="Q436" i="5"/>
  <c r="P436" i="5"/>
  <c r="I436" i="5"/>
  <c r="A436" i="5"/>
  <c r="T378" i="5"/>
  <c r="Q378" i="5"/>
  <c r="P378" i="5"/>
  <c r="I378" i="5"/>
  <c r="A378" i="5"/>
  <c r="T4" i="5"/>
  <c r="P4" i="5"/>
  <c r="I4" i="5"/>
  <c r="A4" i="5"/>
  <c r="T3" i="5"/>
  <c r="Q3" i="5"/>
  <c r="P3" i="5"/>
  <c r="I3" i="5"/>
  <c r="A3" i="5"/>
  <c r="T312" i="5"/>
  <c r="Q312" i="5"/>
  <c r="P312" i="5"/>
  <c r="I312" i="5"/>
  <c r="A312" i="5"/>
  <c r="T348" i="5"/>
  <c r="Q348" i="5"/>
  <c r="P348" i="5"/>
  <c r="I348" i="5"/>
  <c r="A348" i="5"/>
  <c r="T454" i="5"/>
  <c r="Q454" i="5"/>
  <c r="P454" i="5"/>
  <c r="I454" i="5"/>
  <c r="A454" i="5"/>
  <c r="A164" i="5"/>
  <c r="I164" i="5"/>
  <c r="P164" i="5"/>
  <c r="Q164" i="5"/>
  <c r="T164" i="5"/>
  <c r="T120" i="5"/>
  <c r="Q120" i="5"/>
  <c r="P120" i="5"/>
  <c r="I120" i="5"/>
  <c r="A120" i="5"/>
  <c r="T418" i="5" l="1"/>
  <c r="Q418" i="5"/>
  <c r="P418" i="5"/>
  <c r="I418" i="5"/>
  <c r="A418" i="5"/>
  <c r="T420" i="5"/>
  <c r="Q420" i="5"/>
  <c r="P420" i="5"/>
  <c r="I420" i="5"/>
  <c r="A420" i="5"/>
  <c r="T417" i="5"/>
  <c r="Q417" i="5"/>
  <c r="P417" i="5"/>
  <c r="I417" i="5"/>
  <c r="A417" i="5"/>
  <c r="T227" i="5"/>
  <c r="Q227" i="5"/>
  <c r="P227" i="5"/>
  <c r="I227" i="5"/>
  <c r="A227" i="5"/>
  <c r="T254" i="5"/>
  <c r="Q254" i="5"/>
  <c r="P254" i="5"/>
  <c r="I254" i="5"/>
  <c r="A254" i="5"/>
  <c r="T261" i="5"/>
  <c r="Q261" i="5"/>
  <c r="P261" i="5"/>
  <c r="I261" i="5"/>
  <c r="A261" i="5"/>
  <c r="T119" i="5"/>
  <c r="Q119" i="5"/>
  <c r="P119" i="5"/>
  <c r="I119" i="5"/>
  <c r="A119" i="5"/>
  <c r="T118" i="5"/>
  <c r="Q118" i="5"/>
  <c r="P118" i="5"/>
  <c r="I118" i="5"/>
  <c r="A118" i="5"/>
  <c r="T110" i="5"/>
  <c r="Q110" i="5"/>
  <c r="P110" i="5"/>
  <c r="I110" i="5"/>
  <c r="A110" i="5"/>
  <c r="E1126" i="4"/>
  <c r="E1119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127" i="4" l="1"/>
  <c r="E1120" i="4"/>
  <c r="E1116" i="4"/>
  <c r="E1128" i="4" l="1"/>
  <c r="E1121" i="4"/>
  <c r="E1117" i="4"/>
  <c r="E1129" i="4" l="1"/>
  <c r="E1122" i="4"/>
  <c r="E1118" i="4"/>
  <c r="E1130" i="4" l="1"/>
  <c r="E1123" i="4"/>
  <c r="E1132" i="4" l="1"/>
  <c r="E1131" i="4"/>
  <c r="E1124" i="4"/>
  <c r="E1125" i="4" l="1"/>
  <c r="T177" i="5"/>
  <c r="Q177" i="5"/>
  <c r="P177" i="5"/>
  <c r="I177" i="5"/>
  <c r="A177" i="5"/>
  <c r="E1095" i="4"/>
  <c r="E1094" i="4" l="1"/>
  <c r="E1093" i="4"/>
  <c r="E1092" i="4" l="1"/>
  <c r="E1091" i="4"/>
  <c r="E1090" i="4"/>
  <c r="E1089" i="4"/>
  <c r="I2" i="5"/>
  <c r="I477" i="5"/>
  <c r="I476" i="5"/>
  <c r="I475" i="5"/>
  <c r="I474" i="5"/>
  <c r="I473" i="5"/>
  <c r="I472" i="5"/>
  <c r="I471" i="5"/>
  <c r="I469" i="5"/>
  <c r="I468" i="5"/>
  <c r="I467" i="5"/>
  <c r="I463" i="5"/>
  <c r="I462" i="5"/>
  <c r="I460" i="5"/>
  <c r="I459" i="5"/>
  <c r="I458" i="5"/>
  <c r="I457" i="5"/>
  <c r="I456" i="5"/>
  <c r="I455" i="5"/>
  <c r="I453" i="5"/>
  <c r="I452" i="5"/>
  <c r="I451" i="5"/>
  <c r="I450" i="5"/>
  <c r="I449" i="5"/>
  <c r="I448" i="5"/>
  <c r="I447" i="5"/>
  <c r="I446" i="5"/>
  <c r="I445" i="5"/>
  <c r="I441" i="5"/>
  <c r="I439" i="5"/>
  <c r="I438" i="5"/>
  <c r="I437" i="5"/>
  <c r="I435" i="5"/>
  <c r="I433" i="5"/>
  <c r="I432" i="5"/>
  <c r="I431" i="5"/>
  <c r="I430" i="5"/>
  <c r="I429" i="5"/>
  <c r="I425" i="5"/>
  <c r="I424" i="5"/>
  <c r="I422" i="5"/>
  <c r="I421" i="5"/>
  <c r="I419" i="5"/>
  <c r="I416" i="5"/>
  <c r="I415" i="5"/>
  <c r="I414" i="5"/>
  <c r="I413" i="5"/>
  <c r="I411" i="5"/>
  <c r="I410" i="5"/>
  <c r="I409" i="5"/>
  <c r="I408" i="5"/>
  <c r="I407" i="5"/>
  <c r="I406" i="5"/>
  <c r="I405" i="5"/>
  <c r="I404" i="5"/>
  <c r="I403" i="5"/>
  <c r="I401" i="5"/>
  <c r="I400" i="5"/>
  <c r="I398" i="5"/>
  <c r="I397" i="5"/>
  <c r="I396" i="5"/>
  <c r="I395" i="5"/>
  <c r="I393" i="5"/>
  <c r="I392" i="5"/>
  <c r="I391" i="5"/>
  <c r="I390" i="5"/>
  <c r="I389" i="5"/>
  <c r="I388" i="5"/>
  <c r="I387" i="5"/>
  <c r="I386" i="5"/>
  <c r="I385" i="5"/>
  <c r="I384" i="5"/>
  <c r="I382" i="5"/>
  <c r="I381" i="5"/>
  <c r="I379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7" i="5"/>
  <c r="I346" i="5"/>
  <c r="I344" i="5"/>
  <c r="I342" i="5"/>
  <c r="I341" i="5"/>
  <c r="I338" i="5"/>
  <c r="I337" i="5"/>
  <c r="I336" i="5"/>
  <c r="I335" i="5"/>
  <c r="I333" i="5"/>
  <c r="I331" i="5"/>
  <c r="I330" i="5"/>
  <c r="I329" i="5"/>
  <c r="I328" i="5"/>
  <c r="I327" i="5"/>
  <c r="I326" i="5"/>
  <c r="I325" i="5"/>
  <c r="I324" i="5"/>
  <c r="I322" i="5"/>
  <c r="I321" i="5"/>
  <c r="I319" i="5"/>
  <c r="I318" i="5"/>
  <c r="I317" i="5"/>
  <c r="I316" i="5"/>
  <c r="I315" i="5"/>
  <c r="I314" i="5"/>
  <c r="I313" i="5"/>
  <c r="I311" i="5"/>
  <c r="I309" i="5"/>
  <c r="I308" i="5"/>
  <c r="I306" i="5"/>
  <c r="I305" i="5"/>
  <c r="I303" i="5"/>
  <c r="I302" i="5"/>
  <c r="I300" i="5"/>
  <c r="I299" i="5"/>
  <c r="I298" i="5"/>
  <c r="I297" i="5"/>
  <c r="I295" i="5"/>
  <c r="I294" i="5"/>
  <c r="I291" i="5"/>
  <c r="I290" i="5"/>
  <c r="I289" i="5"/>
  <c r="I288" i="5"/>
  <c r="I286" i="5"/>
  <c r="I285" i="5"/>
  <c r="I284" i="5"/>
  <c r="I283" i="5"/>
  <c r="I282" i="5"/>
  <c r="I281" i="5"/>
  <c r="I280" i="5"/>
  <c r="I277" i="5"/>
  <c r="I276" i="5"/>
  <c r="I275" i="5"/>
  <c r="I274" i="5"/>
  <c r="I272" i="5"/>
  <c r="I270" i="5"/>
  <c r="I269" i="5"/>
  <c r="I268" i="5"/>
  <c r="I267" i="5"/>
  <c r="I266" i="5"/>
  <c r="I265" i="5"/>
  <c r="I263" i="5"/>
  <c r="I262" i="5"/>
  <c r="I260" i="5"/>
  <c r="I259" i="5"/>
  <c r="I258" i="5"/>
  <c r="I257" i="5"/>
  <c r="I256" i="5"/>
  <c r="I255" i="5"/>
  <c r="I253" i="5"/>
  <c r="I251" i="5"/>
  <c r="I250" i="5"/>
  <c r="I249" i="5"/>
  <c r="I247" i="5"/>
  <c r="I246" i="5"/>
  <c r="I244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5" i="5"/>
  <c r="I204" i="5"/>
  <c r="I203" i="5"/>
  <c r="I202" i="5"/>
  <c r="I201" i="5"/>
  <c r="I200" i="5"/>
  <c r="I199" i="5"/>
  <c r="I198" i="5"/>
  <c r="I197" i="5"/>
  <c r="I195" i="5"/>
  <c r="I194" i="5"/>
  <c r="I193" i="5"/>
  <c r="I191" i="5"/>
  <c r="I190" i="5"/>
  <c r="I189" i="5"/>
  <c r="I188" i="5"/>
  <c r="I187" i="5"/>
  <c r="I186" i="5"/>
  <c r="I184" i="5"/>
  <c r="I183" i="5"/>
  <c r="I182" i="5"/>
  <c r="I181" i="5"/>
  <c r="I180" i="5"/>
  <c r="I178" i="5"/>
  <c r="I175" i="5"/>
  <c r="I174" i="5"/>
  <c r="I173" i="5"/>
  <c r="I172" i="5"/>
  <c r="I171" i="5"/>
  <c r="I170" i="5"/>
  <c r="I169" i="5"/>
  <c r="I168" i="5"/>
  <c r="I167" i="5"/>
  <c r="I166" i="5"/>
  <c r="I165" i="5"/>
  <c r="I163" i="5"/>
  <c r="I162" i="5"/>
  <c r="I161" i="5"/>
  <c r="I160" i="5"/>
  <c r="I159" i="5"/>
  <c r="I157" i="5"/>
  <c r="I155" i="5"/>
  <c r="I154" i="5"/>
  <c r="I153" i="5"/>
  <c r="I152" i="5"/>
  <c r="I151" i="5"/>
  <c r="I150" i="5"/>
  <c r="I149" i="5"/>
  <c r="I148" i="5"/>
  <c r="I147" i="5"/>
  <c r="I146" i="5"/>
  <c r="I145" i="5"/>
  <c r="I143" i="5"/>
  <c r="I141" i="5"/>
  <c r="I140" i="5"/>
  <c r="I139" i="5"/>
  <c r="I138" i="5"/>
  <c r="I137" i="5"/>
  <c r="I136" i="5"/>
  <c r="I134" i="5"/>
  <c r="I133" i="5"/>
  <c r="I132" i="5"/>
  <c r="I131" i="5"/>
  <c r="I130" i="5"/>
  <c r="I129" i="5"/>
  <c r="I128" i="5"/>
  <c r="I126" i="5"/>
  <c r="I125" i="5"/>
  <c r="I124" i="5"/>
  <c r="I123" i="5"/>
  <c r="I122" i="5"/>
  <c r="I121" i="5"/>
  <c r="J121" i="5" s="1"/>
  <c r="I117" i="5"/>
  <c r="I116" i="5"/>
  <c r="I115" i="5"/>
  <c r="I114" i="5"/>
  <c r="I113" i="5"/>
  <c r="I112" i="5"/>
  <c r="I111" i="5"/>
  <c r="I109" i="5"/>
  <c r="I108" i="5"/>
  <c r="I107" i="5"/>
  <c r="I106" i="5"/>
  <c r="I104" i="5"/>
  <c r="I103" i="5"/>
  <c r="I102" i="5"/>
  <c r="I101" i="5"/>
  <c r="I100" i="5"/>
  <c r="I99" i="5"/>
  <c r="I98" i="5"/>
  <c r="I97" i="5"/>
  <c r="I96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5" i="5"/>
  <c r="I74" i="5"/>
  <c r="I72" i="5"/>
  <c r="I71" i="5"/>
  <c r="I69" i="5"/>
  <c r="I68" i="5"/>
  <c r="I66" i="5"/>
  <c r="I65" i="5"/>
  <c r="I63" i="5"/>
  <c r="I62" i="5"/>
  <c r="I61" i="5"/>
  <c r="I59" i="5"/>
  <c r="I58" i="5"/>
  <c r="I56" i="5"/>
  <c r="I55" i="5"/>
  <c r="I54" i="5"/>
  <c r="I53" i="5"/>
  <c r="I50" i="5"/>
  <c r="I49" i="5"/>
  <c r="I48" i="5"/>
  <c r="I47" i="5"/>
  <c r="I44" i="5"/>
  <c r="I43" i="5"/>
  <c r="I40" i="5"/>
  <c r="I39" i="5"/>
  <c r="I38" i="5"/>
  <c r="I36" i="5"/>
  <c r="I35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0" i="5"/>
  <c r="I9" i="5"/>
  <c r="I8" i="5"/>
  <c r="I7" i="5"/>
  <c r="I6" i="5"/>
  <c r="I5" i="5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I1247" i="4"/>
  <c r="A1247" i="4"/>
  <c r="I1246" i="4"/>
  <c r="A1246" i="4"/>
  <c r="I1245" i="4"/>
  <c r="A1245" i="4"/>
  <c r="I1244" i="4"/>
  <c r="A1244" i="4"/>
  <c r="I1243" i="4"/>
  <c r="A1243" i="4"/>
  <c r="I1242" i="4"/>
  <c r="A1242" i="4"/>
  <c r="I1241" i="4"/>
  <c r="A1241" i="4"/>
  <c r="I1240" i="4"/>
  <c r="A1240" i="4"/>
  <c r="I1239" i="4"/>
  <c r="A1239" i="4"/>
  <c r="I1238" i="4"/>
  <c r="A1238" i="4"/>
  <c r="I1237" i="4"/>
  <c r="A1237" i="4"/>
  <c r="I1236" i="4"/>
  <c r="A1236" i="4"/>
  <c r="I1235" i="4"/>
  <c r="A1235" i="4"/>
  <c r="I1234" i="4"/>
  <c r="A1234" i="4"/>
  <c r="I1233" i="4"/>
  <c r="A1233" i="4"/>
  <c r="I1232" i="4"/>
  <c r="A1232" i="4"/>
  <c r="I1231" i="4"/>
  <c r="A1231" i="4"/>
  <c r="I1230" i="4"/>
  <c r="A1230" i="4"/>
  <c r="I1229" i="4"/>
  <c r="A1229" i="4"/>
  <c r="I1228" i="4"/>
  <c r="A1228" i="4"/>
  <c r="I1227" i="4"/>
  <c r="A1227" i="4"/>
  <c r="I1226" i="4"/>
  <c r="A1226" i="4"/>
  <c r="I1225" i="4"/>
  <c r="A1225" i="4"/>
  <c r="I1224" i="4"/>
  <c r="A1224" i="4"/>
  <c r="I1223" i="4"/>
  <c r="A1223" i="4"/>
  <c r="I1222" i="4"/>
  <c r="A1222" i="4"/>
  <c r="I1221" i="4"/>
  <c r="A1221" i="4"/>
  <c r="I1220" i="4"/>
  <c r="A1220" i="4"/>
  <c r="I1219" i="4"/>
  <c r="A1219" i="4"/>
  <c r="I1218" i="4"/>
  <c r="A1218" i="4"/>
  <c r="I1217" i="4"/>
  <c r="A1217" i="4"/>
  <c r="I1216" i="4"/>
  <c r="A1216" i="4"/>
  <c r="I1215" i="4"/>
  <c r="A1215" i="4"/>
  <c r="I1214" i="4"/>
  <c r="A1214" i="4"/>
  <c r="I1213" i="4"/>
  <c r="A1213" i="4"/>
  <c r="I1212" i="4"/>
  <c r="A1212" i="4"/>
  <c r="I1211" i="4"/>
  <c r="A1211" i="4"/>
  <c r="I1210" i="4"/>
  <c r="A1210" i="4"/>
  <c r="I1209" i="4"/>
  <c r="A1209" i="4"/>
  <c r="I1208" i="4"/>
  <c r="A1208" i="4"/>
  <c r="I1207" i="4"/>
  <c r="A1207" i="4"/>
  <c r="I1206" i="4"/>
  <c r="A1206" i="4"/>
  <c r="I1205" i="4"/>
  <c r="A1205" i="4"/>
  <c r="I1204" i="4"/>
  <c r="A1204" i="4"/>
  <c r="I1203" i="4"/>
  <c r="A1203" i="4"/>
  <c r="I1202" i="4"/>
  <c r="A1202" i="4"/>
  <c r="I1201" i="4"/>
  <c r="A1201" i="4"/>
  <c r="I1200" i="4"/>
  <c r="A1200" i="4"/>
  <c r="I1199" i="4"/>
  <c r="A1199" i="4"/>
  <c r="I1198" i="4"/>
  <c r="A1198" i="4"/>
  <c r="I1197" i="4"/>
  <c r="A1197" i="4"/>
  <c r="I1196" i="4"/>
  <c r="A1196" i="4"/>
  <c r="I1195" i="4"/>
  <c r="A1195" i="4"/>
  <c r="I1194" i="4"/>
  <c r="A1194" i="4"/>
  <c r="I1193" i="4"/>
  <c r="A1193" i="4"/>
  <c r="I1192" i="4"/>
  <c r="A1192" i="4"/>
  <c r="I1191" i="4"/>
  <c r="A1191" i="4"/>
  <c r="I1190" i="4"/>
  <c r="A1190" i="4"/>
  <c r="I1189" i="4"/>
  <c r="A1189" i="4"/>
  <c r="I1188" i="4"/>
  <c r="A1188" i="4"/>
  <c r="I1187" i="4"/>
  <c r="A1187" i="4"/>
  <c r="I1186" i="4"/>
  <c r="A1186" i="4"/>
  <c r="I1185" i="4"/>
  <c r="A1185" i="4"/>
  <c r="I1184" i="4"/>
  <c r="A1184" i="4"/>
  <c r="I1183" i="4"/>
  <c r="A1183" i="4"/>
  <c r="I1182" i="4"/>
  <c r="A1182" i="4"/>
  <c r="I1181" i="4"/>
  <c r="A1181" i="4"/>
  <c r="I1180" i="4"/>
  <c r="A1180" i="4"/>
  <c r="I1179" i="4"/>
  <c r="A1179" i="4"/>
  <c r="I1178" i="4"/>
  <c r="A1178" i="4"/>
  <c r="I1177" i="4"/>
  <c r="A1177" i="4"/>
  <c r="I1176" i="4"/>
  <c r="A1176" i="4"/>
  <c r="I1175" i="4"/>
  <c r="A1175" i="4"/>
  <c r="I1174" i="4"/>
  <c r="A1174" i="4"/>
  <c r="I1173" i="4"/>
  <c r="A1173" i="4"/>
  <c r="I1172" i="4"/>
  <c r="A1172" i="4"/>
  <c r="I1171" i="4"/>
  <c r="A1171" i="4"/>
  <c r="I1170" i="4"/>
  <c r="A1170" i="4"/>
  <c r="I1169" i="4"/>
  <c r="A1169" i="4"/>
  <c r="I1168" i="4"/>
  <c r="A1168" i="4"/>
  <c r="I1167" i="4"/>
  <c r="A1167" i="4"/>
  <c r="I1166" i="4"/>
  <c r="A1166" i="4"/>
  <c r="I1165" i="4"/>
  <c r="A1165" i="4"/>
  <c r="I1164" i="4"/>
  <c r="A1164" i="4"/>
  <c r="I1163" i="4"/>
  <c r="A1163" i="4"/>
  <c r="I1162" i="4"/>
  <c r="A1162" i="4"/>
  <c r="I1161" i="4"/>
  <c r="A1161" i="4"/>
  <c r="I1160" i="4"/>
  <c r="A1160" i="4"/>
  <c r="I1159" i="4"/>
  <c r="A1159" i="4"/>
  <c r="I1158" i="4"/>
  <c r="A1158" i="4"/>
  <c r="I1157" i="4"/>
  <c r="A1157" i="4"/>
  <c r="I1156" i="4"/>
  <c r="A1156" i="4"/>
  <c r="I1155" i="4"/>
  <c r="A1155" i="4"/>
  <c r="I1154" i="4"/>
  <c r="A1154" i="4"/>
  <c r="I1153" i="4"/>
  <c r="A1153" i="4"/>
  <c r="I1152" i="4"/>
  <c r="A1152" i="4"/>
  <c r="I1151" i="4"/>
  <c r="A1151" i="4"/>
  <c r="I1150" i="4"/>
  <c r="A1150" i="4"/>
  <c r="I1149" i="4"/>
  <c r="A1149" i="4"/>
  <c r="I1148" i="4"/>
  <c r="A1148" i="4"/>
  <c r="I1147" i="4"/>
  <c r="A1147" i="4"/>
  <c r="I1146" i="4"/>
  <c r="A1146" i="4"/>
  <c r="I1145" i="4"/>
  <c r="A1145" i="4"/>
  <c r="I1144" i="4"/>
  <c r="A1144" i="4"/>
  <c r="I1143" i="4"/>
  <c r="A1143" i="4"/>
  <c r="I1142" i="4"/>
  <c r="A1142" i="4"/>
  <c r="I1141" i="4"/>
  <c r="A1141" i="4"/>
  <c r="I1140" i="4"/>
  <c r="A1140" i="4"/>
  <c r="I1139" i="4"/>
  <c r="A1139" i="4"/>
  <c r="I1138" i="4"/>
  <c r="A1138" i="4"/>
  <c r="I1137" i="4"/>
  <c r="A1137" i="4"/>
  <c r="I1136" i="4"/>
  <c r="A1136" i="4"/>
  <c r="I1135" i="4"/>
  <c r="A1135" i="4"/>
  <c r="I1134" i="4"/>
  <c r="A1134" i="4"/>
  <c r="I1133" i="4"/>
  <c r="A1133" i="4"/>
  <c r="I1132" i="4"/>
  <c r="A1132" i="4"/>
  <c r="I1131" i="4"/>
  <c r="A1131" i="4"/>
  <c r="I1130" i="4"/>
  <c r="A1130" i="4"/>
  <c r="I1129" i="4"/>
  <c r="A1129" i="4"/>
  <c r="I1128" i="4"/>
  <c r="A1128" i="4"/>
  <c r="I1127" i="4"/>
  <c r="A1127" i="4"/>
  <c r="I1126" i="4"/>
  <c r="A1126" i="4"/>
  <c r="I1125" i="4"/>
  <c r="A1125" i="4"/>
  <c r="I1124" i="4"/>
  <c r="A1124" i="4"/>
  <c r="I1123" i="4"/>
  <c r="A1123" i="4"/>
  <c r="I1122" i="4"/>
  <c r="A1122" i="4"/>
  <c r="I1121" i="4"/>
  <c r="A1121" i="4"/>
  <c r="I1120" i="4"/>
  <c r="A1120" i="4"/>
  <c r="I1119" i="4"/>
  <c r="A1119" i="4"/>
  <c r="I1118" i="4"/>
  <c r="A1118" i="4"/>
  <c r="I1117" i="4"/>
  <c r="A1117" i="4"/>
  <c r="I1116" i="4"/>
  <c r="A1116" i="4"/>
  <c r="I1115" i="4"/>
  <c r="A1115" i="4"/>
  <c r="I1114" i="4"/>
  <c r="A1114" i="4"/>
  <c r="I1113" i="4"/>
  <c r="A1113" i="4"/>
  <c r="I1112" i="4"/>
  <c r="A1112" i="4"/>
  <c r="I1111" i="4"/>
  <c r="A1111" i="4"/>
  <c r="I1110" i="4"/>
  <c r="A1110" i="4"/>
  <c r="I1109" i="4"/>
  <c r="A1109" i="4"/>
  <c r="I1108" i="4"/>
  <c r="A1108" i="4"/>
  <c r="I1107" i="4"/>
  <c r="A1107" i="4"/>
  <c r="I1106" i="4"/>
  <c r="A1106" i="4"/>
  <c r="I1105" i="4"/>
  <c r="A1105" i="4"/>
  <c r="I1104" i="4"/>
  <c r="A1104" i="4"/>
  <c r="I1103" i="4"/>
  <c r="A1103" i="4"/>
  <c r="I1102" i="4"/>
  <c r="A1102" i="4"/>
  <c r="I1101" i="4"/>
  <c r="A1101" i="4"/>
  <c r="I1100" i="4"/>
  <c r="A1100" i="4"/>
  <c r="I1099" i="4"/>
  <c r="A1099" i="4"/>
  <c r="I1098" i="4"/>
  <c r="A1098" i="4"/>
  <c r="I1097" i="4"/>
  <c r="A1097" i="4"/>
  <c r="I1096" i="4"/>
  <c r="A1096" i="4"/>
  <c r="I1095" i="4"/>
  <c r="A1095" i="4"/>
  <c r="I1094" i="4"/>
  <c r="A1094" i="4"/>
  <c r="I1093" i="4"/>
  <c r="A1093" i="4"/>
  <c r="I1092" i="4"/>
  <c r="A1092" i="4"/>
  <c r="I1091" i="4"/>
  <c r="A1091" i="4"/>
  <c r="I1090" i="4"/>
  <c r="A1090" i="4"/>
  <c r="I1089" i="4"/>
  <c r="A1089" i="4"/>
  <c r="I1088" i="4"/>
  <c r="A1088" i="4"/>
  <c r="I1087" i="4"/>
  <c r="A1087" i="4"/>
  <c r="I1086" i="4"/>
  <c r="A1086" i="4"/>
  <c r="I1085" i="4"/>
  <c r="A1085" i="4"/>
  <c r="I1084" i="4"/>
  <c r="A1084" i="4"/>
  <c r="I1083" i="4"/>
  <c r="A1083" i="4"/>
  <c r="I1082" i="4"/>
  <c r="A1082" i="4"/>
  <c r="I1081" i="4"/>
  <c r="A1081" i="4"/>
  <c r="I1080" i="4"/>
  <c r="A1080" i="4"/>
  <c r="I1079" i="4"/>
  <c r="A1079" i="4"/>
  <c r="I1078" i="4"/>
  <c r="A1078" i="4"/>
  <c r="I1077" i="4"/>
  <c r="A1077" i="4"/>
  <c r="E1074" i="4"/>
  <c r="I1074" i="4"/>
  <c r="A1074" i="4"/>
  <c r="Q478" i="5"/>
  <c r="Q477" i="5"/>
  <c r="Q476" i="5"/>
  <c r="Q475" i="5"/>
  <c r="Q474" i="5"/>
  <c r="Q473" i="5"/>
  <c r="Q472" i="5"/>
  <c r="Q471" i="5"/>
  <c r="Q467" i="5"/>
  <c r="Q461" i="5"/>
  <c r="Q460" i="5"/>
  <c r="Q459" i="5"/>
  <c r="Q458" i="5"/>
  <c r="Q457" i="5"/>
  <c r="Q456" i="5"/>
  <c r="Q455" i="5"/>
  <c r="Q451" i="5"/>
  <c r="Q446" i="5"/>
  <c r="F700" i="16"/>
  <c r="Q441" i="5" s="1"/>
  <c r="Q440" i="5"/>
  <c r="Q439" i="5"/>
  <c r="Q438" i="5"/>
  <c r="Q437" i="5"/>
  <c r="Q433" i="5"/>
  <c r="Q432" i="5"/>
  <c r="F684" i="16"/>
  <c r="Q430" i="5" s="1"/>
  <c r="Q429" i="5"/>
  <c r="Q425" i="5"/>
  <c r="Q424" i="5"/>
  <c r="Q422" i="5"/>
  <c r="Q421" i="5"/>
  <c r="Q416" i="5"/>
  <c r="Q415" i="5"/>
  <c r="Q414" i="5"/>
  <c r="Q411" i="5"/>
  <c r="Q407" i="5"/>
  <c r="Q405" i="5"/>
  <c r="Q404" i="5"/>
  <c r="Q403" i="5"/>
  <c r="Q402" i="5"/>
  <c r="Q401" i="5"/>
  <c r="Q399" i="5"/>
  <c r="Q398" i="5"/>
  <c r="Q394" i="5"/>
  <c r="F621" i="16"/>
  <c r="Q393" i="5" s="1"/>
  <c r="Q392" i="5"/>
  <c r="Q390" i="5"/>
  <c r="Q379" i="5"/>
  <c r="Q377" i="5"/>
  <c r="F595" i="16"/>
  <c r="Q376" i="5" s="1"/>
  <c r="Q373" i="5"/>
  <c r="Q372" i="5"/>
  <c r="Q371" i="5"/>
  <c r="Q367" i="5"/>
  <c r="Q366" i="5"/>
  <c r="Q362" i="5"/>
  <c r="F573" i="16"/>
  <c r="Q361" i="5" s="1"/>
  <c r="Q359" i="5"/>
  <c r="Q358" i="5"/>
  <c r="Q357" i="5"/>
  <c r="Q354" i="5"/>
  <c r="Q352" i="5"/>
  <c r="Q351" i="5"/>
  <c r="Q350" i="5"/>
  <c r="Q349" i="5"/>
  <c r="Q347" i="5"/>
  <c r="Q346" i="5"/>
  <c r="Q345" i="5"/>
  <c r="Q342" i="5"/>
  <c r="Q341" i="5"/>
  <c r="Q337" i="5"/>
  <c r="Q334" i="5"/>
  <c r="Q332" i="5"/>
  <c r="Q331" i="5"/>
  <c r="Q330" i="5"/>
  <c r="Q329" i="5"/>
  <c r="Q328" i="5"/>
  <c r="Q325" i="5"/>
  <c r="Q319" i="5"/>
  <c r="Q318" i="5"/>
  <c r="Q317" i="5"/>
  <c r="Q316" i="5"/>
  <c r="F483" i="16"/>
  <c r="Q310" i="5" s="1"/>
  <c r="Q306" i="5"/>
  <c r="Q303" i="5"/>
  <c r="Q298" i="5"/>
  <c r="Q297" i="5"/>
  <c r="Q295" i="5"/>
  <c r="Q293" i="5"/>
  <c r="Q291" i="5"/>
  <c r="Q290" i="5"/>
  <c r="Q289" i="5"/>
  <c r="Q284" i="5"/>
  <c r="Q283" i="5"/>
  <c r="Q280" i="5"/>
  <c r="Q279" i="5"/>
  <c r="Q278" i="5"/>
  <c r="Q277" i="5"/>
  <c r="Q275" i="5"/>
  <c r="Q274" i="5"/>
  <c r="Q270" i="5"/>
  <c r="Q266" i="5"/>
  <c r="Q265" i="5"/>
  <c r="Q263" i="5"/>
  <c r="Q262" i="5"/>
  <c r="Q253" i="5"/>
  <c r="Q250" i="5"/>
  <c r="Q247" i="5"/>
  <c r="Q240" i="5"/>
  <c r="Q238" i="5"/>
  <c r="Q235" i="5"/>
  <c r="Q234" i="5"/>
  <c r="Q232" i="5"/>
  <c r="Q228" i="5"/>
  <c r="Q225" i="5"/>
  <c r="Q224" i="5"/>
  <c r="Q222" i="5"/>
  <c r="Q219" i="5"/>
  <c r="Q218" i="5"/>
  <c r="Q217" i="5"/>
  <c r="Q213" i="5"/>
  <c r="Q212" i="5"/>
  <c r="Q211" i="5"/>
  <c r="Q208" i="5"/>
  <c r="Q207" i="5"/>
  <c r="Q206" i="5"/>
  <c r="Q205" i="5"/>
  <c r="Q204" i="5"/>
  <c r="Q203" i="5"/>
  <c r="Q202" i="5"/>
  <c r="Q199" i="5"/>
  <c r="Q194" i="5"/>
  <c r="Q189" i="5"/>
  <c r="Q186" i="5"/>
  <c r="Q184" i="5"/>
  <c r="F281" i="16"/>
  <c r="Q182" i="5" s="1"/>
  <c r="Q180" i="5"/>
  <c r="Q178" i="5"/>
  <c r="Q176" i="5"/>
  <c r="Q175" i="5"/>
  <c r="Q174" i="5"/>
  <c r="Q172" i="5"/>
  <c r="Q171" i="5"/>
  <c r="Q170" i="5"/>
  <c r="Q169" i="5"/>
  <c r="Q168" i="5"/>
  <c r="Q167" i="5"/>
  <c r="Q166" i="5"/>
  <c r="Q165" i="5"/>
  <c r="Q163" i="5"/>
  <c r="Q160" i="5"/>
  <c r="Q159" i="5"/>
  <c r="F231" i="16"/>
  <c r="Q156" i="5" s="1"/>
  <c r="Q153" i="5"/>
  <c r="Q152" i="5"/>
  <c r="Q151" i="5"/>
  <c r="Q150" i="5"/>
  <c r="Q149" i="5"/>
  <c r="Q145" i="5"/>
  <c r="Q140" i="5"/>
  <c r="Q132" i="5"/>
  <c r="Q130" i="5"/>
  <c r="F188" i="16"/>
  <c r="Q124" i="5" s="1"/>
  <c r="F187" i="16"/>
  <c r="Q123" i="5" s="1"/>
  <c r="Q121" i="5"/>
  <c r="Q116" i="5"/>
  <c r="Q115" i="5"/>
  <c r="Q114" i="5"/>
  <c r="Q113" i="5"/>
  <c r="Q112" i="5"/>
  <c r="Q109" i="5"/>
  <c r="Q107" i="5"/>
  <c r="Q104" i="5"/>
  <c r="Q101" i="5"/>
  <c r="Q100" i="5"/>
  <c r="Q98" i="5"/>
  <c r="Q97" i="5"/>
  <c r="Q95" i="5"/>
  <c r="Q92" i="5"/>
  <c r="Q90" i="5"/>
  <c r="Q89" i="5"/>
  <c r="Q87" i="5"/>
  <c r="Q82" i="5"/>
  <c r="Q81" i="5"/>
  <c r="Q80" i="5"/>
  <c r="F110" i="16"/>
  <c r="Q79" i="5" s="1"/>
  <c r="Q75" i="5"/>
  <c r="Q73" i="5"/>
  <c r="Q71" i="5"/>
  <c r="Q70" i="5"/>
  <c r="Q68" i="5"/>
  <c r="Q67" i="5"/>
  <c r="Q65" i="5"/>
  <c r="Q63" i="5"/>
  <c r="Q57" i="5"/>
  <c r="Q53" i="5"/>
  <c r="Q50" i="5"/>
  <c r="Q49" i="5"/>
  <c r="Q44" i="5"/>
  <c r="Q40" i="5"/>
  <c r="Q39" i="5"/>
  <c r="Q38" i="5"/>
  <c r="Q35" i="5"/>
  <c r="Q26" i="5"/>
  <c r="F37" i="16"/>
  <c r="Q25" i="5" s="1"/>
  <c r="Q23" i="5"/>
  <c r="Q22" i="5"/>
  <c r="Q18" i="5"/>
  <c r="Q12" i="5"/>
  <c r="Q10" i="5"/>
  <c r="Q9" i="5"/>
  <c r="Q8" i="5"/>
  <c r="Q6" i="5"/>
  <c r="Q5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2" i="5"/>
  <c r="P421" i="5"/>
  <c r="P419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79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7" i="5"/>
  <c r="P346" i="5"/>
  <c r="P345" i="5"/>
  <c r="P344" i="5"/>
  <c r="P342" i="5"/>
  <c r="P341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1" i="5"/>
  <c r="P310" i="5"/>
  <c r="P309" i="5"/>
  <c r="P308" i="5"/>
  <c r="P307" i="5"/>
  <c r="P306" i="5"/>
  <c r="P305" i="5"/>
  <c r="P304" i="5"/>
  <c r="P303" i="5"/>
  <c r="P302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2" i="5"/>
  <c r="P270" i="5"/>
  <c r="P269" i="5"/>
  <c r="P268" i="5"/>
  <c r="P267" i="5"/>
  <c r="P266" i="5"/>
  <c r="P265" i="5"/>
  <c r="P264" i="5"/>
  <c r="P263" i="5"/>
  <c r="P262" i="5"/>
  <c r="P260" i="5"/>
  <c r="P259" i="5"/>
  <c r="P258" i="5"/>
  <c r="P257" i="5"/>
  <c r="P256" i="5"/>
  <c r="P255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17" i="5"/>
  <c r="P116" i="5"/>
  <c r="P115" i="5"/>
  <c r="P114" i="5"/>
  <c r="P113" i="5"/>
  <c r="P112" i="5"/>
  <c r="P111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2" i="5"/>
  <c r="A1063" i="4"/>
  <c r="A1064" i="4"/>
  <c r="A1065" i="4"/>
  <c r="A1066" i="4"/>
  <c r="A1067" i="4"/>
  <c r="A1068" i="4"/>
  <c r="A1069" i="4"/>
  <c r="A1070" i="4"/>
  <c r="A1071" i="4"/>
  <c r="A1072" i="4"/>
  <c r="A1073" i="4"/>
  <c r="T421" i="5"/>
  <c r="A421" i="5"/>
  <c r="T189" i="5"/>
  <c r="A189" i="5"/>
  <c r="T399" i="5"/>
  <c r="A399" i="5"/>
  <c r="I399" i="5"/>
  <c r="T275" i="5"/>
  <c r="A275" i="5"/>
  <c r="T425" i="5"/>
  <c r="A425" i="5"/>
  <c r="T145" i="5"/>
  <c r="A145" i="5"/>
  <c r="T461" i="5"/>
  <c r="A461" i="5"/>
  <c r="I461" i="5"/>
  <c r="T440" i="5"/>
  <c r="A440" i="5"/>
  <c r="I440" i="5"/>
  <c r="T317" i="5"/>
  <c r="A317" i="5"/>
  <c r="A1062" i="4"/>
  <c r="A1075" i="4"/>
  <c r="A1076" i="4"/>
  <c r="I1075" i="4"/>
  <c r="I1076" i="4"/>
  <c r="T228" i="5"/>
  <c r="A228" i="5"/>
  <c r="I228" i="5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A1061" i="4"/>
  <c r="T429" i="5"/>
  <c r="A429" i="5"/>
  <c r="T357" i="5"/>
  <c r="A357" i="5"/>
  <c r="T70" i="5"/>
  <c r="I70" i="5"/>
  <c r="A70" i="5"/>
  <c r="I985" i="4"/>
  <c r="I987" i="4"/>
  <c r="I988" i="4"/>
  <c r="I989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6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E593" i="4"/>
  <c r="A594" i="4"/>
  <c r="E594" i="4"/>
  <c r="A595" i="4"/>
  <c r="E595" i="4"/>
  <c r="A596" i="4"/>
  <c r="E596" i="4"/>
  <c r="A597" i="4"/>
  <c r="E597" i="4"/>
  <c r="A598" i="4"/>
  <c r="E598" i="4"/>
  <c r="A599" i="4"/>
  <c r="E599" i="4"/>
  <c r="A600" i="4"/>
  <c r="E600" i="4"/>
  <c r="A601" i="4"/>
  <c r="E601" i="4"/>
  <c r="A602" i="4"/>
  <c r="E602" i="4"/>
  <c r="A603" i="4"/>
  <c r="E603" i="4"/>
  <c r="A604" i="4"/>
  <c r="E604" i="4"/>
  <c r="A605" i="4"/>
  <c r="E605" i="4"/>
  <c r="A606" i="4"/>
  <c r="E606" i="4"/>
  <c r="A607" i="4"/>
  <c r="E607" i="4"/>
  <c r="A608" i="4"/>
  <c r="E608" i="4"/>
  <c r="A609" i="4"/>
  <c r="E609" i="4"/>
  <c r="A610" i="4"/>
  <c r="E610" i="4"/>
  <c r="A611" i="4"/>
  <c r="E611" i="4"/>
  <c r="A612" i="4"/>
  <c r="E612" i="4"/>
  <c r="A613" i="4"/>
  <c r="E613" i="4"/>
  <c r="A614" i="4"/>
  <c r="E614" i="4"/>
  <c r="A615" i="4"/>
  <c r="E615" i="4"/>
  <c r="A616" i="4"/>
  <c r="E616" i="4"/>
  <c r="A617" i="4"/>
  <c r="E617" i="4"/>
  <c r="A618" i="4"/>
  <c r="E618" i="4"/>
  <c r="A619" i="4"/>
  <c r="E619" i="4"/>
  <c r="A620" i="4"/>
  <c r="E620" i="4"/>
  <c r="A621" i="4"/>
  <c r="E621" i="4"/>
  <c r="A622" i="4"/>
  <c r="E622" i="4"/>
  <c r="A623" i="4"/>
  <c r="E623" i="4"/>
  <c r="A624" i="4"/>
  <c r="E624" i="4"/>
  <c r="A625" i="4"/>
  <c r="E625" i="4"/>
  <c r="A626" i="4"/>
  <c r="E626" i="4"/>
  <c r="A627" i="4"/>
  <c r="E627" i="4"/>
  <c r="A628" i="4"/>
  <c r="E628" i="4"/>
  <c r="A629" i="4"/>
  <c r="E629" i="4"/>
  <c r="A630" i="4"/>
  <c r="E630" i="4"/>
  <c r="A631" i="4"/>
  <c r="E631" i="4"/>
  <c r="A632" i="4"/>
  <c r="E632" i="4"/>
  <c r="A633" i="4"/>
  <c r="E633" i="4"/>
  <c r="A634" i="4"/>
  <c r="E634" i="4"/>
  <c r="A635" i="4"/>
  <c r="E635" i="4"/>
  <c r="A636" i="4"/>
  <c r="E636" i="4"/>
  <c r="A637" i="4"/>
  <c r="E637" i="4"/>
  <c r="A638" i="4"/>
  <c r="E638" i="4"/>
  <c r="A639" i="4"/>
  <c r="E639" i="4"/>
  <c r="A640" i="4"/>
  <c r="E640" i="4"/>
  <c r="A641" i="4"/>
  <c r="E641" i="4"/>
  <c r="A642" i="4"/>
  <c r="E642" i="4"/>
  <c r="A643" i="4"/>
  <c r="E643" i="4"/>
  <c r="A644" i="4"/>
  <c r="E644" i="4"/>
  <c r="A645" i="4"/>
  <c r="E645" i="4"/>
  <c r="A646" i="4"/>
  <c r="E646" i="4"/>
  <c r="A647" i="4"/>
  <c r="E647" i="4"/>
  <c r="A648" i="4"/>
  <c r="E648" i="4"/>
  <c r="A649" i="4"/>
  <c r="E649" i="4"/>
  <c r="A650" i="4"/>
  <c r="E650" i="4"/>
  <c r="A651" i="4"/>
  <c r="E651" i="4"/>
  <c r="A652" i="4"/>
  <c r="E652" i="4"/>
  <c r="A653" i="4"/>
  <c r="E653" i="4"/>
  <c r="A654" i="4"/>
  <c r="E654" i="4"/>
  <c r="A655" i="4"/>
  <c r="E655" i="4"/>
  <c r="A656" i="4"/>
  <c r="E656" i="4"/>
  <c r="A657" i="4"/>
  <c r="E657" i="4"/>
  <c r="A658" i="4"/>
  <c r="E658" i="4"/>
  <c r="A659" i="4"/>
  <c r="E659" i="4"/>
  <c r="A660" i="4"/>
  <c r="E660" i="4"/>
  <c r="A661" i="4"/>
  <c r="E661" i="4"/>
  <c r="A662" i="4"/>
  <c r="E662" i="4"/>
  <c r="A663" i="4"/>
  <c r="E663" i="4"/>
  <c r="A664" i="4"/>
  <c r="E664" i="4"/>
  <c r="A665" i="4"/>
  <c r="E665" i="4"/>
  <c r="A666" i="4"/>
  <c r="E666" i="4"/>
  <c r="A667" i="4"/>
  <c r="E667" i="4"/>
  <c r="A668" i="4"/>
  <c r="E668" i="4"/>
  <c r="A669" i="4"/>
  <c r="E669" i="4"/>
  <c r="A670" i="4"/>
  <c r="E670" i="4"/>
  <c r="A671" i="4"/>
  <c r="E671" i="4"/>
  <c r="A672" i="4"/>
  <c r="E672" i="4"/>
  <c r="A673" i="4"/>
  <c r="E673" i="4"/>
  <c r="A674" i="4"/>
  <c r="E674" i="4"/>
  <c r="A675" i="4"/>
  <c r="E675" i="4"/>
  <c r="A676" i="4"/>
  <c r="E676" i="4"/>
  <c r="A677" i="4"/>
  <c r="E677" i="4"/>
  <c r="A678" i="4"/>
  <c r="E678" i="4"/>
  <c r="A679" i="4"/>
  <c r="E679" i="4"/>
  <c r="A680" i="4"/>
  <c r="E680" i="4"/>
  <c r="A681" i="4"/>
  <c r="E681" i="4"/>
  <c r="A682" i="4"/>
  <c r="E682" i="4"/>
  <c r="A683" i="4"/>
  <c r="E683" i="4"/>
  <c r="A684" i="4"/>
  <c r="E684" i="4"/>
  <c r="A685" i="4"/>
  <c r="E685" i="4"/>
  <c r="A686" i="4"/>
  <c r="E686" i="4"/>
  <c r="A687" i="4"/>
  <c r="E687" i="4"/>
  <c r="A688" i="4"/>
  <c r="E688" i="4"/>
  <c r="A689" i="4"/>
  <c r="E689" i="4"/>
  <c r="A690" i="4"/>
  <c r="E690" i="4"/>
  <c r="A691" i="4"/>
  <c r="E691" i="4"/>
  <c r="A692" i="4"/>
  <c r="E692" i="4"/>
  <c r="A693" i="4"/>
  <c r="E693" i="4"/>
  <c r="A694" i="4"/>
  <c r="E694" i="4"/>
  <c r="A695" i="4"/>
  <c r="E695" i="4"/>
  <c r="A696" i="4"/>
  <c r="E696" i="4"/>
  <c r="A697" i="4"/>
  <c r="E697" i="4"/>
  <c r="A698" i="4"/>
  <c r="E698" i="4"/>
  <c r="A699" i="4"/>
  <c r="E699" i="4"/>
  <c r="A700" i="4"/>
  <c r="E700" i="4"/>
  <c r="A701" i="4"/>
  <c r="E701" i="4"/>
  <c r="A702" i="4"/>
  <c r="E702" i="4"/>
  <c r="A703" i="4"/>
  <c r="E703" i="4"/>
  <c r="A704" i="4"/>
  <c r="E704" i="4"/>
  <c r="A705" i="4"/>
  <c r="E705" i="4"/>
  <c r="A706" i="4"/>
  <c r="E706" i="4"/>
  <c r="A707" i="4"/>
  <c r="E707" i="4"/>
  <c r="A708" i="4"/>
  <c r="E708" i="4"/>
  <c r="A709" i="4"/>
  <c r="E709" i="4"/>
  <c r="A710" i="4"/>
  <c r="E710" i="4"/>
  <c r="A711" i="4"/>
  <c r="E711" i="4"/>
  <c r="A712" i="4"/>
  <c r="E712" i="4"/>
  <c r="A713" i="4"/>
  <c r="E713" i="4"/>
  <c r="A714" i="4"/>
  <c r="E714" i="4"/>
  <c r="A715" i="4"/>
  <c r="E715" i="4"/>
  <c r="A716" i="4"/>
  <c r="E716" i="4"/>
  <c r="A717" i="4"/>
  <c r="E717" i="4"/>
  <c r="A718" i="4"/>
  <c r="E718" i="4"/>
  <c r="A719" i="4"/>
  <c r="E719" i="4"/>
  <c r="A720" i="4"/>
  <c r="E720" i="4"/>
  <c r="A721" i="4"/>
  <c r="E721" i="4"/>
  <c r="A722" i="4"/>
  <c r="E722" i="4"/>
  <c r="A723" i="4"/>
  <c r="E723" i="4"/>
  <c r="A724" i="4"/>
  <c r="E724" i="4"/>
  <c r="A725" i="4"/>
  <c r="E725" i="4"/>
  <c r="A726" i="4"/>
  <c r="E726" i="4"/>
  <c r="A727" i="4"/>
  <c r="E727" i="4"/>
  <c r="A728" i="4"/>
  <c r="E728" i="4"/>
  <c r="A729" i="4"/>
  <c r="E729" i="4"/>
  <c r="A730" i="4"/>
  <c r="E730" i="4"/>
  <c r="A731" i="4"/>
  <c r="E731" i="4"/>
  <c r="A732" i="4"/>
  <c r="E732" i="4"/>
  <c r="A733" i="4"/>
  <c r="E733" i="4"/>
  <c r="A734" i="4"/>
  <c r="E734" i="4"/>
  <c r="A735" i="4"/>
  <c r="E735" i="4"/>
  <c r="A736" i="4"/>
  <c r="E736" i="4"/>
  <c r="A737" i="4"/>
  <c r="E737" i="4"/>
  <c r="A738" i="4"/>
  <c r="E738" i="4"/>
  <c r="A739" i="4"/>
  <c r="E739" i="4"/>
  <c r="A740" i="4"/>
  <c r="E740" i="4"/>
  <c r="A741" i="4"/>
  <c r="E741" i="4"/>
  <c r="A742" i="4"/>
  <c r="E742" i="4"/>
  <c r="A743" i="4"/>
  <c r="E743" i="4"/>
  <c r="A744" i="4"/>
  <c r="E744" i="4"/>
  <c r="A745" i="4"/>
  <c r="E745" i="4"/>
  <c r="A746" i="4"/>
  <c r="E746" i="4"/>
  <c r="A747" i="4"/>
  <c r="E747" i="4"/>
  <c r="A748" i="4"/>
  <c r="E748" i="4"/>
  <c r="A749" i="4"/>
  <c r="E749" i="4"/>
  <c r="A750" i="4"/>
  <c r="E750" i="4"/>
  <c r="A751" i="4"/>
  <c r="E751" i="4"/>
  <c r="A752" i="4"/>
  <c r="E752" i="4"/>
  <c r="A753" i="4"/>
  <c r="E753" i="4"/>
  <c r="A754" i="4"/>
  <c r="E754" i="4"/>
  <c r="A755" i="4"/>
  <c r="E755" i="4"/>
  <c r="A756" i="4"/>
  <c r="E756" i="4"/>
  <c r="A757" i="4"/>
  <c r="E757" i="4"/>
  <c r="A758" i="4"/>
  <c r="E758" i="4"/>
  <c r="A759" i="4"/>
  <c r="E759" i="4"/>
  <c r="A760" i="4"/>
  <c r="E760" i="4"/>
  <c r="A761" i="4"/>
  <c r="E761" i="4"/>
  <c r="A762" i="4"/>
  <c r="E762" i="4"/>
  <c r="A763" i="4"/>
  <c r="E763" i="4"/>
  <c r="A764" i="4"/>
  <c r="E764" i="4"/>
  <c r="A765" i="4"/>
  <c r="E765" i="4"/>
  <c r="A766" i="4"/>
  <c r="E766" i="4"/>
  <c r="A767" i="4"/>
  <c r="E767" i="4"/>
  <c r="A768" i="4"/>
  <c r="E768" i="4"/>
  <c r="A769" i="4"/>
  <c r="E769" i="4"/>
  <c r="A770" i="4"/>
  <c r="E770" i="4"/>
  <c r="A771" i="4"/>
  <c r="E771" i="4"/>
  <c r="A772" i="4"/>
  <c r="E772" i="4"/>
  <c r="A773" i="4"/>
  <c r="E773" i="4"/>
  <c r="A774" i="4"/>
  <c r="E774" i="4"/>
  <c r="A775" i="4"/>
  <c r="E775" i="4"/>
  <c r="A776" i="4"/>
  <c r="E776" i="4"/>
  <c r="A777" i="4"/>
  <c r="E777" i="4"/>
  <c r="A778" i="4"/>
  <c r="E778" i="4"/>
  <c r="A779" i="4"/>
  <c r="E779" i="4"/>
  <c r="A780" i="4"/>
  <c r="E780" i="4"/>
  <c r="A781" i="4"/>
  <c r="E781" i="4"/>
  <c r="A782" i="4"/>
  <c r="E782" i="4"/>
  <c r="A783" i="4"/>
  <c r="E783" i="4"/>
  <c r="A784" i="4"/>
  <c r="E784" i="4"/>
  <c r="A785" i="4"/>
  <c r="E785" i="4"/>
  <c r="A786" i="4"/>
  <c r="E786" i="4"/>
  <c r="A787" i="4"/>
  <c r="E787" i="4"/>
  <c r="A788" i="4"/>
  <c r="E788" i="4"/>
  <c r="A789" i="4"/>
  <c r="E789" i="4"/>
  <c r="A790" i="4"/>
  <c r="E790" i="4"/>
  <c r="A791" i="4"/>
  <c r="E791" i="4"/>
  <c r="A792" i="4"/>
  <c r="E792" i="4"/>
  <c r="A793" i="4"/>
  <c r="E793" i="4"/>
  <c r="A794" i="4"/>
  <c r="E794" i="4"/>
  <c r="A795" i="4"/>
  <c r="E795" i="4"/>
  <c r="A796" i="4"/>
  <c r="E796" i="4"/>
  <c r="A797" i="4"/>
  <c r="E797" i="4"/>
  <c r="A798" i="4"/>
  <c r="E798" i="4"/>
  <c r="A799" i="4"/>
  <c r="E799" i="4"/>
  <c r="A800" i="4"/>
  <c r="E800" i="4"/>
  <c r="A801" i="4"/>
  <c r="E801" i="4"/>
  <c r="A802" i="4"/>
  <c r="E802" i="4"/>
  <c r="A803" i="4"/>
  <c r="E803" i="4"/>
  <c r="A804" i="4"/>
  <c r="E804" i="4"/>
  <c r="A805" i="4"/>
  <c r="E805" i="4"/>
  <c r="A806" i="4"/>
  <c r="E806" i="4"/>
  <c r="A807" i="4"/>
  <c r="E807" i="4"/>
  <c r="A808" i="4"/>
  <c r="E808" i="4"/>
  <c r="A809" i="4"/>
  <c r="E809" i="4"/>
  <c r="A810" i="4"/>
  <c r="E810" i="4"/>
  <c r="A811" i="4"/>
  <c r="E811" i="4"/>
  <c r="A812" i="4"/>
  <c r="E812" i="4"/>
  <c r="A813" i="4"/>
  <c r="E813" i="4"/>
  <c r="A814" i="4"/>
  <c r="E814" i="4"/>
  <c r="A815" i="4"/>
  <c r="E815" i="4"/>
  <c r="A816" i="4"/>
  <c r="E816" i="4"/>
  <c r="A817" i="4"/>
  <c r="E817" i="4"/>
  <c r="A818" i="4"/>
  <c r="E818" i="4"/>
  <c r="A819" i="4"/>
  <c r="E819" i="4"/>
  <c r="A820" i="4"/>
  <c r="E820" i="4"/>
  <c r="A821" i="4"/>
  <c r="E821" i="4"/>
  <c r="A822" i="4"/>
  <c r="E822" i="4"/>
  <c r="A823" i="4"/>
  <c r="E823" i="4"/>
  <c r="A824" i="4"/>
  <c r="E824" i="4"/>
  <c r="A825" i="4"/>
  <c r="E825" i="4"/>
  <c r="A826" i="4"/>
  <c r="E826" i="4"/>
  <c r="A827" i="4"/>
  <c r="E827" i="4"/>
  <c r="A828" i="4"/>
  <c r="E828" i="4"/>
  <c r="A829" i="4"/>
  <c r="E829" i="4"/>
  <c r="A830" i="4"/>
  <c r="E830" i="4"/>
  <c r="A831" i="4"/>
  <c r="E831" i="4"/>
  <c r="A832" i="4"/>
  <c r="E832" i="4"/>
  <c r="A833" i="4"/>
  <c r="E833" i="4"/>
  <c r="A834" i="4"/>
  <c r="E834" i="4"/>
  <c r="A835" i="4"/>
  <c r="E835" i="4"/>
  <c r="A836" i="4"/>
  <c r="E836" i="4"/>
  <c r="A837" i="4"/>
  <c r="E837" i="4"/>
  <c r="A838" i="4"/>
  <c r="E838" i="4"/>
  <c r="A839" i="4"/>
  <c r="E839" i="4"/>
  <c r="A840" i="4"/>
  <c r="E840" i="4"/>
  <c r="A841" i="4"/>
  <c r="E841" i="4"/>
  <c r="A842" i="4"/>
  <c r="E842" i="4"/>
  <c r="A843" i="4"/>
  <c r="E843" i="4"/>
  <c r="A844" i="4"/>
  <c r="E844" i="4"/>
  <c r="A845" i="4"/>
  <c r="E845" i="4"/>
  <c r="A846" i="4"/>
  <c r="E846" i="4"/>
  <c r="A847" i="4"/>
  <c r="E847" i="4"/>
  <c r="A848" i="4"/>
  <c r="E848" i="4"/>
  <c r="A849" i="4"/>
  <c r="E849" i="4"/>
  <c r="A850" i="4"/>
  <c r="E850" i="4"/>
  <c r="A851" i="4"/>
  <c r="E851" i="4"/>
  <c r="A852" i="4"/>
  <c r="E852" i="4"/>
  <c r="A853" i="4"/>
  <c r="E853" i="4"/>
  <c r="A854" i="4"/>
  <c r="E854" i="4"/>
  <c r="A855" i="4"/>
  <c r="E855" i="4"/>
  <c r="A856" i="4"/>
  <c r="E856" i="4"/>
  <c r="A857" i="4"/>
  <c r="E857" i="4"/>
  <c r="A858" i="4"/>
  <c r="E858" i="4"/>
  <c r="A859" i="4"/>
  <c r="E859" i="4"/>
  <c r="A860" i="4"/>
  <c r="E860" i="4"/>
  <c r="A861" i="4"/>
  <c r="E861" i="4"/>
  <c r="A862" i="4"/>
  <c r="E862" i="4"/>
  <c r="A863" i="4"/>
  <c r="E863" i="4"/>
  <c r="A864" i="4"/>
  <c r="E864" i="4"/>
  <c r="A865" i="4"/>
  <c r="E865" i="4"/>
  <c r="A866" i="4"/>
  <c r="E866" i="4"/>
  <c r="A867" i="4"/>
  <c r="E867" i="4"/>
  <c r="A868" i="4"/>
  <c r="E868" i="4"/>
  <c r="A869" i="4"/>
  <c r="E869" i="4"/>
  <c r="A870" i="4"/>
  <c r="E870" i="4"/>
  <c r="A871" i="4"/>
  <c r="E871" i="4"/>
  <c r="A872" i="4"/>
  <c r="E872" i="4"/>
  <c r="A873" i="4"/>
  <c r="E873" i="4"/>
  <c r="A874" i="4"/>
  <c r="E874" i="4"/>
  <c r="A875" i="4"/>
  <c r="E875" i="4"/>
  <c r="A876" i="4"/>
  <c r="E876" i="4"/>
  <c r="A877" i="4"/>
  <c r="E877" i="4"/>
  <c r="A878" i="4"/>
  <c r="E878" i="4"/>
  <c r="A879" i="4"/>
  <c r="E879" i="4"/>
  <c r="A880" i="4"/>
  <c r="E880" i="4"/>
  <c r="A881" i="4"/>
  <c r="E881" i="4"/>
  <c r="A882" i="4"/>
  <c r="E882" i="4"/>
  <c r="A883" i="4"/>
  <c r="E883" i="4"/>
  <c r="A884" i="4"/>
  <c r="E884" i="4"/>
  <c r="A885" i="4"/>
  <c r="E885" i="4"/>
  <c r="A886" i="4"/>
  <c r="E886" i="4"/>
  <c r="A887" i="4"/>
  <c r="E887" i="4"/>
  <c r="A888" i="4"/>
  <c r="E888" i="4"/>
  <c r="A889" i="4"/>
  <c r="E889" i="4"/>
  <c r="A890" i="4"/>
  <c r="E890" i="4"/>
  <c r="A891" i="4"/>
  <c r="E891" i="4"/>
  <c r="A892" i="4"/>
  <c r="E892" i="4"/>
  <c r="A893" i="4"/>
  <c r="E893" i="4"/>
  <c r="A894" i="4"/>
  <c r="E894" i="4"/>
  <c r="A895" i="4"/>
  <c r="E895" i="4"/>
  <c r="A896" i="4"/>
  <c r="E896" i="4"/>
  <c r="A897" i="4"/>
  <c r="E897" i="4"/>
  <c r="A898" i="4"/>
  <c r="E898" i="4"/>
  <c r="A899" i="4"/>
  <c r="E899" i="4"/>
  <c r="A900" i="4"/>
  <c r="E900" i="4"/>
  <c r="A901" i="4"/>
  <c r="E901" i="4"/>
  <c r="A902" i="4"/>
  <c r="E902" i="4"/>
  <c r="A903" i="4"/>
  <c r="E903" i="4"/>
  <c r="A904" i="4"/>
  <c r="E904" i="4"/>
  <c r="A905" i="4"/>
  <c r="E905" i="4"/>
  <c r="A906" i="4"/>
  <c r="E906" i="4"/>
  <c r="A907" i="4"/>
  <c r="E907" i="4"/>
  <c r="A908" i="4"/>
  <c r="E908" i="4"/>
  <c r="A909" i="4"/>
  <c r="E909" i="4"/>
  <c r="A910" i="4"/>
  <c r="E910" i="4"/>
  <c r="A911" i="4"/>
  <c r="E911" i="4"/>
  <c r="A912" i="4"/>
  <c r="E912" i="4"/>
  <c r="A913" i="4"/>
  <c r="E913" i="4"/>
  <c r="A914" i="4"/>
  <c r="E914" i="4"/>
  <c r="A915" i="4"/>
  <c r="E915" i="4"/>
  <c r="A916" i="4"/>
  <c r="E916" i="4"/>
  <c r="A917" i="4"/>
  <c r="E917" i="4"/>
  <c r="A918" i="4"/>
  <c r="E918" i="4"/>
  <c r="A919" i="4"/>
  <c r="E919" i="4"/>
  <c r="A920" i="4"/>
  <c r="E920" i="4"/>
  <c r="A921" i="4"/>
  <c r="E921" i="4"/>
  <c r="A922" i="4"/>
  <c r="E922" i="4"/>
  <c r="A923" i="4"/>
  <c r="E923" i="4"/>
  <c r="A924" i="4"/>
  <c r="E924" i="4"/>
  <c r="A925" i="4"/>
  <c r="E925" i="4"/>
  <c r="A926" i="4"/>
  <c r="E926" i="4"/>
  <c r="A927" i="4"/>
  <c r="E927" i="4"/>
  <c r="A928" i="4"/>
  <c r="E928" i="4"/>
  <c r="A929" i="4"/>
  <c r="A930" i="4"/>
  <c r="E930" i="4"/>
  <c r="A931" i="4"/>
  <c r="E931" i="4"/>
  <c r="A932" i="4"/>
  <c r="E932" i="4"/>
  <c r="A933" i="4"/>
  <c r="E933" i="4"/>
  <c r="A934" i="4"/>
  <c r="E934" i="4"/>
  <c r="A935" i="4"/>
  <c r="E935" i="4"/>
  <c r="A936" i="4"/>
  <c r="E936" i="4"/>
  <c r="A937" i="4"/>
  <c r="E937" i="4"/>
  <c r="A938" i="4"/>
  <c r="E938" i="4"/>
  <c r="A939" i="4"/>
  <c r="E939" i="4"/>
  <c r="A940" i="4"/>
  <c r="E940" i="4"/>
  <c r="A941" i="4"/>
  <c r="E941" i="4"/>
  <c r="A942" i="4"/>
  <c r="E942" i="4"/>
  <c r="A943" i="4"/>
  <c r="E943" i="4"/>
  <c r="A944" i="4"/>
  <c r="E944" i="4"/>
  <c r="A945" i="4"/>
  <c r="E945" i="4"/>
  <c r="A946" i="4"/>
  <c r="E946" i="4"/>
  <c r="A947" i="4"/>
  <c r="E947" i="4"/>
  <c r="A948" i="4"/>
  <c r="E948" i="4"/>
  <c r="A949" i="4"/>
  <c r="E949" i="4"/>
  <c r="A950" i="4"/>
  <c r="E950" i="4"/>
  <c r="A951" i="4"/>
  <c r="E951" i="4"/>
  <c r="A952" i="4"/>
  <c r="E952" i="4"/>
  <c r="A953" i="4"/>
  <c r="E953" i="4"/>
  <c r="A954" i="4"/>
  <c r="E954" i="4"/>
  <c r="A955" i="4"/>
  <c r="E955" i="4"/>
  <c r="A956" i="4"/>
  <c r="E956" i="4"/>
  <c r="A957" i="4"/>
  <c r="E957" i="4"/>
  <c r="A958" i="4"/>
  <c r="E958" i="4"/>
  <c r="A959" i="4"/>
  <c r="E959" i="4"/>
  <c r="A960" i="4"/>
  <c r="E960" i="4"/>
  <c r="A961" i="4"/>
  <c r="E961" i="4"/>
  <c r="A962" i="4"/>
  <c r="E962" i="4"/>
  <c r="A963" i="4"/>
  <c r="E963" i="4"/>
  <c r="A964" i="4"/>
  <c r="E964" i="4"/>
  <c r="A965" i="4"/>
  <c r="E965" i="4"/>
  <c r="A966" i="4"/>
  <c r="E966" i="4"/>
  <c r="A967" i="4"/>
  <c r="E967" i="4"/>
  <c r="A968" i="4"/>
  <c r="E968" i="4"/>
  <c r="A969" i="4"/>
  <c r="E969" i="4"/>
  <c r="A970" i="4"/>
  <c r="E970" i="4"/>
  <c r="A971" i="4"/>
  <c r="E971" i="4"/>
  <c r="A972" i="4"/>
  <c r="E972" i="4"/>
  <c r="A973" i="4"/>
  <c r="E973" i="4"/>
  <c r="A974" i="4"/>
  <c r="E974" i="4"/>
  <c r="A975" i="4"/>
  <c r="E975" i="4"/>
  <c r="A976" i="4"/>
  <c r="E976" i="4"/>
  <c r="A977" i="4"/>
  <c r="E977" i="4"/>
  <c r="A978" i="4"/>
  <c r="E978" i="4"/>
  <c r="A979" i="4"/>
  <c r="E979" i="4"/>
  <c r="A980" i="4"/>
  <c r="E980" i="4"/>
  <c r="A981" i="4"/>
  <c r="E981" i="4"/>
  <c r="A982" i="4"/>
  <c r="E982" i="4"/>
  <c r="A983" i="4"/>
  <c r="E983" i="4"/>
  <c r="A984" i="4"/>
  <c r="E984" i="4"/>
  <c r="A985" i="4"/>
  <c r="E985" i="4"/>
  <c r="A986" i="4"/>
  <c r="E986" i="4"/>
  <c r="A987" i="4"/>
  <c r="E987" i="4"/>
  <c r="A988" i="4"/>
  <c r="E988" i="4"/>
  <c r="A989" i="4"/>
  <c r="E989" i="4"/>
  <c r="A990" i="4"/>
  <c r="E990" i="4"/>
  <c r="A991" i="4"/>
  <c r="E991" i="4"/>
  <c r="A992" i="4"/>
  <c r="E992" i="4"/>
  <c r="A993" i="4"/>
  <c r="E993" i="4"/>
  <c r="A994" i="4"/>
  <c r="E994" i="4"/>
  <c r="A995" i="4"/>
  <c r="E995" i="4"/>
  <c r="A996" i="4"/>
  <c r="E996" i="4"/>
  <c r="A997" i="4"/>
  <c r="E997" i="4"/>
  <c r="A998" i="4"/>
  <c r="E998" i="4"/>
  <c r="A999" i="4"/>
  <c r="E999" i="4"/>
  <c r="A1000" i="4"/>
  <c r="E1000" i="4"/>
  <c r="A1001" i="4"/>
  <c r="E1001" i="4"/>
  <c r="A1002" i="4"/>
  <c r="E1002" i="4"/>
  <c r="A1003" i="4"/>
  <c r="E1003" i="4"/>
  <c r="A1004" i="4"/>
  <c r="E1004" i="4"/>
  <c r="A1005" i="4"/>
  <c r="A1006" i="4"/>
  <c r="E1006" i="4"/>
  <c r="A1007" i="4"/>
  <c r="E1007" i="4"/>
  <c r="A1008" i="4"/>
  <c r="E1008" i="4"/>
  <c r="A1009" i="4"/>
  <c r="E1009" i="4"/>
  <c r="A1010" i="4"/>
  <c r="E1010" i="4"/>
  <c r="A1011" i="4"/>
  <c r="E1011" i="4"/>
  <c r="A1012" i="4"/>
  <c r="E1012" i="4"/>
  <c r="A1013" i="4"/>
  <c r="E1013" i="4"/>
  <c r="A1014" i="4"/>
  <c r="E1014" i="4"/>
  <c r="A1015" i="4"/>
  <c r="E1015" i="4"/>
  <c r="A1016" i="4"/>
  <c r="E1016" i="4"/>
  <c r="A1017" i="4"/>
  <c r="E1017" i="4"/>
  <c r="A1018" i="4"/>
  <c r="E1018" i="4"/>
  <c r="A1019" i="4"/>
  <c r="E1019" i="4"/>
  <c r="A1020" i="4"/>
  <c r="E1020" i="4"/>
  <c r="A1021" i="4"/>
  <c r="E1021" i="4"/>
  <c r="A1022" i="4"/>
  <c r="E1022" i="4"/>
  <c r="A1023" i="4"/>
  <c r="E1023" i="4"/>
  <c r="A1024" i="4"/>
  <c r="E1024" i="4"/>
  <c r="A1025" i="4"/>
  <c r="E1025" i="4"/>
  <c r="A1026" i="4"/>
  <c r="E1026" i="4"/>
  <c r="A1027" i="4"/>
  <c r="E1027" i="4"/>
  <c r="A1028" i="4"/>
  <c r="E1028" i="4"/>
  <c r="A1029" i="4"/>
  <c r="E1029" i="4"/>
  <c r="A1030" i="4"/>
  <c r="E1030" i="4"/>
  <c r="A1031" i="4"/>
  <c r="E1031" i="4"/>
  <c r="A1032" i="4"/>
  <c r="E1032" i="4"/>
  <c r="A1033" i="4"/>
  <c r="E1033" i="4"/>
  <c r="A1034" i="4"/>
  <c r="E1034" i="4"/>
  <c r="A1035" i="4"/>
  <c r="E1035" i="4"/>
  <c r="A1036" i="4"/>
  <c r="E1036" i="4"/>
  <c r="A1037" i="4"/>
  <c r="E1037" i="4"/>
  <c r="A1038" i="4"/>
  <c r="E1038" i="4"/>
  <c r="A1039" i="4"/>
  <c r="E1039" i="4"/>
  <c r="A1040" i="4"/>
  <c r="E1040" i="4"/>
  <c r="A1041" i="4"/>
  <c r="E1041" i="4"/>
  <c r="A1042" i="4"/>
  <c r="E1042" i="4"/>
  <c r="A1043" i="4"/>
  <c r="E1043" i="4"/>
  <c r="A1044" i="4"/>
  <c r="E1044" i="4"/>
  <c r="A1045" i="4"/>
  <c r="E1045" i="4"/>
  <c r="A1046" i="4"/>
  <c r="E1046" i="4"/>
  <c r="A1047" i="4"/>
  <c r="E1047" i="4"/>
  <c r="A1048" i="4"/>
  <c r="E1048" i="4"/>
  <c r="A1049" i="4"/>
  <c r="E1049" i="4"/>
  <c r="A1050" i="4"/>
  <c r="E1050" i="4"/>
  <c r="A1051" i="4"/>
  <c r="E1051" i="4"/>
  <c r="A1052" i="4"/>
  <c r="E1052" i="4"/>
  <c r="A1053" i="4"/>
  <c r="E1053" i="4"/>
  <c r="A1054" i="4"/>
  <c r="E1054" i="4"/>
  <c r="A1055" i="4"/>
  <c r="E1055" i="4"/>
  <c r="A1056" i="4"/>
  <c r="A1057" i="4"/>
  <c r="A1058" i="4"/>
  <c r="A1059" i="4"/>
  <c r="A1060" i="4"/>
  <c r="K7" i="5"/>
  <c r="K15" i="5"/>
  <c r="A31" i="5"/>
  <c r="A34" i="5"/>
  <c r="K36" i="5"/>
  <c r="K37" i="5"/>
  <c r="A41" i="5"/>
  <c r="A45" i="5"/>
  <c r="A57" i="5"/>
  <c r="K66" i="5"/>
  <c r="A67" i="5"/>
  <c r="A73" i="5"/>
  <c r="K76" i="5"/>
  <c r="K79" i="5"/>
  <c r="K83" i="5"/>
  <c r="K85" i="5"/>
  <c r="A94" i="5"/>
  <c r="A95" i="5"/>
  <c r="K97" i="5"/>
  <c r="A105" i="5"/>
  <c r="A127" i="5"/>
  <c r="K131" i="5"/>
  <c r="A142" i="5"/>
  <c r="A144" i="5"/>
  <c r="K147" i="5"/>
  <c r="K154" i="5"/>
  <c r="A165" i="5"/>
  <c r="A168" i="5"/>
  <c r="A176" i="5"/>
  <c r="K179" i="5"/>
  <c r="K185" i="5"/>
  <c r="K192" i="5"/>
  <c r="K196" i="5"/>
  <c r="K197" i="5"/>
  <c r="K200" i="5"/>
  <c r="A206" i="5"/>
  <c r="A207" i="5"/>
  <c r="A229" i="5"/>
  <c r="K236" i="5"/>
  <c r="K241" i="5"/>
  <c r="A245" i="5"/>
  <c r="A248" i="5"/>
  <c r="A252" i="5"/>
  <c r="A264" i="5"/>
  <c r="A279" i="5"/>
  <c r="K287" i="5"/>
  <c r="K288" i="5"/>
  <c r="K292" i="5"/>
  <c r="K294" i="5"/>
  <c r="K296" i="5"/>
  <c r="K307" i="5"/>
  <c r="K326" i="5"/>
  <c r="A334" i="5"/>
  <c r="A345" i="5"/>
  <c r="A361" i="5"/>
  <c r="K365" i="5"/>
  <c r="K376" i="5"/>
  <c r="K384" i="5"/>
  <c r="K387" i="5"/>
  <c r="K395" i="5"/>
  <c r="K396" i="5"/>
  <c r="K397" i="5"/>
  <c r="A402" i="5"/>
  <c r="K426" i="5"/>
  <c r="A434" i="5"/>
  <c r="A443" i="5"/>
  <c r="K448" i="5"/>
  <c r="K452" i="5"/>
  <c r="K459" i="5"/>
  <c r="A464" i="5"/>
  <c r="K466" i="5"/>
  <c r="H82" i="6"/>
  <c r="G82" i="6"/>
  <c r="F82" i="6"/>
  <c r="E82" i="6"/>
  <c r="D82" i="6"/>
  <c r="C82" i="6"/>
  <c r="J82" i="6" s="1"/>
  <c r="H81" i="6"/>
  <c r="G81" i="6"/>
  <c r="F81" i="6"/>
  <c r="E81" i="6"/>
  <c r="D81" i="6"/>
  <c r="J81" i="6" s="1"/>
  <c r="C81" i="6"/>
  <c r="I2" i="4"/>
  <c r="T433" i="5"/>
  <c r="A433" i="5"/>
  <c r="T238" i="5"/>
  <c r="A238" i="5"/>
  <c r="T253" i="5"/>
  <c r="A253" i="5"/>
  <c r="T232" i="5"/>
  <c r="A232" i="5"/>
  <c r="T456" i="5"/>
  <c r="A456" i="5"/>
  <c r="T477" i="5"/>
  <c r="T476" i="5"/>
  <c r="T475" i="5"/>
  <c r="T474" i="5"/>
  <c r="T473" i="5"/>
  <c r="T472" i="5"/>
  <c r="T471" i="5"/>
  <c r="T470" i="5"/>
  <c r="T469" i="5"/>
  <c r="T468" i="5"/>
  <c r="T467" i="5"/>
  <c r="T466" i="5"/>
  <c r="T465" i="5"/>
  <c r="T464" i="5"/>
  <c r="T463" i="5"/>
  <c r="T462" i="5"/>
  <c r="T460" i="5"/>
  <c r="T459" i="5"/>
  <c r="T458" i="5"/>
  <c r="T457" i="5"/>
  <c r="T455" i="5"/>
  <c r="T453" i="5"/>
  <c r="T452" i="5"/>
  <c r="T451" i="5"/>
  <c r="T450" i="5"/>
  <c r="T449" i="5"/>
  <c r="T448" i="5"/>
  <c r="T447" i="5"/>
  <c r="T446" i="5"/>
  <c r="T445" i="5"/>
  <c r="T444" i="5"/>
  <c r="T443" i="5"/>
  <c r="T442" i="5"/>
  <c r="T441" i="5"/>
  <c r="T439" i="5"/>
  <c r="T438" i="5"/>
  <c r="T437" i="5"/>
  <c r="T435" i="5"/>
  <c r="T434" i="5"/>
  <c r="T432" i="5"/>
  <c r="T431" i="5"/>
  <c r="T430" i="5"/>
  <c r="T428" i="5"/>
  <c r="T427" i="5"/>
  <c r="T426" i="5"/>
  <c r="T393" i="5"/>
  <c r="T424" i="5"/>
  <c r="T422" i="5"/>
  <c r="T419" i="5"/>
  <c r="T416" i="5"/>
  <c r="T415" i="5"/>
  <c r="T414" i="5"/>
  <c r="T413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8" i="5"/>
  <c r="T397" i="5"/>
  <c r="T396" i="5"/>
  <c r="T395" i="5"/>
  <c r="T394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79" i="5"/>
  <c r="T377" i="5"/>
  <c r="T376" i="5"/>
  <c r="T375" i="5"/>
  <c r="T374" i="5"/>
  <c r="T373" i="5"/>
  <c r="T372" i="5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6" i="5"/>
  <c r="T355" i="5"/>
  <c r="T354" i="5"/>
  <c r="T353" i="5"/>
  <c r="T352" i="5"/>
  <c r="T351" i="5"/>
  <c r="T350" i="5"/>
  <c r="T349" i="5"/>
  <c r="T347" i="5"/>
  <c r="T346" i="5"/>
  <c r="T345" i="5"/>
  <c r="T344" i="5"/>
  <c r="T342" i="5"/>
  <c r="T341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6" i="5"/>
  <c r="T315" i="5"/>
  <c r="T314" i="5"/>
  <c r="T313" i="5"/>
  <c r="T311" i="5"/>
  <c r="T310" i="5"/>
  <c r="T309" i="5"/>
  <c r="T308" i="5"/>
  <c r="T307" i="5"/>
  <c r="T306" i="5"/>
  <c r="T305" i="5"/>
  <c r="T304" i="5"/>
  <c r="T303" i="5"/>
  <c r="T302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4" i="5"/>
  <c r="T272" i="5"/>
  <c r="T270" i="5"/>
  <c r="T269" i="5"/>
  <c r="T268" i="5"/>
  <c r="T267" i="5"/>
  <c r="T266" i="5"/>
  <c r="T265" i="5"/>
  <c r="T264" i="5"/>
  <c r="T263" i="5"/>
  <c r="T262" i="5"/>
  <c r="T260" i="5"/>
  <c r="T259" i="5"/>
  <c r="T258" i="5"/>
  <c r="T257" i="5"/>
  <c r="T256" i="5"/>
  <c r="T255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7" i="5"/>
  <c r="T236" i="5"/>
  <c r="T235" i="5"/>
  <c r="T234" i="5"/>
  <c r="T233" i="5"/>
  <c r="T231" i="5"/>
  <c r="T230" i="5"/>
  <c r="T229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8" i="5"/>
  <c r="T187" i="5"/>
  <c r="T186" i="5"/>
  <c r="T185" i="5"/>
  <c r="T184" i="5"/>
  <c r="T183" i="5"/>
  <c r="T182" i="5"/>
  <c r="T181" i="5"/>
  <c r="T180" i="5"/>
  <c r="T179" i="5"/>
  <c r="T178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17" i="5"/>
  <c r="T116" i="5"/>
  <c r="T115" i="5"/>
  <c r="T114" i="5"/>
  <c r="T113" i="5"/>
  <c r="T112" i="5"/>
  <c r="T111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2" i="5"/>
  <c r="A130" i="5"/>
  <c r="I176" i="5"/>
  <c r="J176" i="5" s="1"/>
  <c r="I67" i="5"/>
  <c r="I73" i="5"/>
  <c r="A331" i="5"/>
  <c r="I402" i="5"/>
  <c r="AH506" i="5"/>
  <c r="I334" i="5"/>
  <c r="A472" i="5"/>
  <c r="A213" i="5"/>
  <c r="A152" i="5"/>
  <c r="I345" i="5"/>
  <c r="I57" i="5"/>
  <c r="A44" i="5"/>
  <c r="A39" i="5"/>
  <c r="A50" i="5"/>
  <c r="A203" i="5"/>
  <c r="A341" i="5"/>
  <c r="A109" i="5"/>
  <c r="A80" i="5"/>
  <c r="A352" i="5"/>
  <c r="A159" i="5"/>
  <c r="A224" i="5"/>
  <c r="A392" i="5"/>
  <c r="I95" i="5"/>
  <c r="A212" i="5"/>
  <c r="A306" i="5"/>
  <c r="A354" i="5"/>
  <c r="A107" i="5"/>
  <c r="A63" i="5"/>
  <c r="A404" i="5"/>
  <c r="A460" i="5"/>
  <c r="A432" i="5"/>
  <c r="A351" i="5"/>
  <c r="A350" i="5"/>
  <c r="A295" i="5"/>
  <c r="I279" i="5"/>
  <c r="A278" i="5"/>
  <c r="I278" i="5"/>
  <c r="A266" i="5"/>
  <c r="A90" i="5"/>
  <c r="A87" i="5"/>
  <c r="A163" i="5"/>
  <c r="A347" i="5"/>
  <c r="F3" i="16"/>
  <c r="F5" i="16"/>
  <c r="F7" i="16"/>
  <c r="F8" i="16"/>
  <c r="Q7" i="5" s="1"/>
  <c r="F10" i="16"/>
  <c r="F13" i="16"/>
  <c r="F15" i="16"/>
  <c r="F16" i="16"/>
  <c r="Q11" i="5" s="1"/>
  <c r="F19" i="16"/>
  <c r="F20" i="16"/>
  <c r="Q13" i="5" s="1"/>
  <c r="F21" i="16"/>
  <c r="Q14" i="5" s="1"/>
  <c r="F22" i="16"/>
  <c r="Q15" i="5" s="1"/>
  <c r="F23" i="16"/>
  <c r="Q16" i="5" s="1"/>
  <c r="F24" i="16"/>
  <c r="Q17" i="5" s="1"/>
  <c r="F26" i="16"/>
  <c r="F28" i="16"/>
  <c r="Q19" i="5" s="1"/>
  <c r="F29" i="16"/>
  <c r="Q20" i="5" s="1"/>
  <c r="F30" i="16"/>
  <c r="Q21" i="5" s="1"/>
  <c r="F33" i="16"/>
  <c r="F35" i="16"/>
  <c r="F36" i="16"/>
  <c r="Q24" i="5" s="1"/>
  <c r="F38" i="16"/>
  <c r="Q27" i="5" s="1"/>
  <c r="F39" i="16"/>
  <c r="Q28" i="5" s="1"/>
  <c r="F42" i="16"/>
  <c r="F43" i="16"/>
  <c r="Q29" i="5" s="1"/>
  <c r="F44" i="16"/>
  <c r="Q30" i="5" s="1"/>
  <c r="F45" i="16"/>
  <c r="Q31" i="5" s="1"/>
  <c r="F46" i="16"/>
  <c r="Q32" i="5" s="1"/>
  <c r="F47" i="16"/>
  <c r="Q33" i="5" s="1"/>
  <c r="F48" i="16"/>
  <c r="Q34" i="5" s="1"/>
  <c r="F52" i="16"/>
  <c r="F53" i="16"/>
  <c r="Q36" i="5" s="1"/>
  <c r="F54" i="16"/>
  <c r="Q37" i="5" s="1"/>
  <c r="F56" i="16"/>
  <c r="F62" i="16"/>
  <c r="F63" i="16"/>
  <c r="Q41" i="5" s="1"/>
  <c r="F64" i="16"/>
  <c r="Q42" i="5" s="1"/>
  <c r="F65" i="16"/>
  <c r="Q43" i="5" s="1"/>
  <c r="F68" i="16"/>
  <c r="Q45" i="5" s="1"/>
  <c r="F69" i="16"/>
  <c r="Q46" i="5" s="1"/>
  <c r="F70" i="16"/>
  <c r="Q47" i="5" s="1"/>
  <c r="F71" i="16"/>
  <c r="Q48" i="5" s="1"/>
  <c r="F73" i="16"/>
  <c r="F75" i="16"/>
  <c r="Q51" i="5" s="1"/>
  <c r="F76" i="16"/>
  <c r="Q52" i="5" s="1"/>
  <c r="F78" i="16"/>
  <c r="F79" i="16"/>
  <c r="Q54" i="5" s="1"/>
  <c r="F80" i="16"/>
  <c r="Q55" i="5" s="1"/>
  <c r="F81" i="16"/>
  <c r="Q56" i="5" s="1"/>
  <c r="F83" i="16"/>
  <c r="Q58" i="5" s="1"/>
  <c r="F84" i="16"/>
  <c r="Q59" i="5" s="1"/>
  <c r="F85" i="16"/>
  <c r="Q60" i="5" s="1"/>
  <c r="F86" i="16"/>
  <c r="Q61" i="5" s="1"/>
  <c r="F87" i="16"/>
  <c r="Q62" i="5" s="1"/>
  <c r="F90" i="16"/>
  <c r="Q64" i="5" s="1"/>
  <c r="F93" i="16"/>
  <c r="F95" i="16"/>
  <c r="Q66" i="5" s="1"/>
  <c r="F97" i="16"/>
  <c r="F98" i="16"/>
  <c r="Q69" i="5" s="1"/>
  <c r="F100" i="16"/>
  <c r="F101" i="16"/>
  <c r="Q72" i="5" s="1"/>
  <c r="F104" i="16"/>
  <c r="Q74" i="5" s="1"/>
  <c r="F106" i="16"/>
  <c r="F107" i="16"/>
  <c r="Q76" i="5" s="1"/>
  <c r="F108" i="16"/>
  <c r="Q77" i="5" s="1"/>
  <c r="F109" i="16"/>
  <c r="Q78" i="5" s="1"/>
  <c r="F111" i="16"/>
  <c r="Q83" i="5" s="1"/>
  <c r="F115" i="16"/>
  <c r="F118" i="16"/>
  <c r="F119" i="16"/>
  <c r="Q84" i="5" s="1"/>
  <c r="F120" i="16"/>
  <c r="Q85" i="5" s="1"/>
  <c r="F121" i="16"/>
  <c r="Q86" i="5" s="1"/>
  <c r="F125" i="16"/>
  <c r="Q88" i="5" s="1"/>
  <c r="F127" i="16"/>
  <c r="F130" i="16"/>
  <c r="Q91" i="5" s="1"/>
  <c r="F135" i="16"/>
  <c r="F137" i="16"/>
  <c r="Q93" i="5"/>
  <c r="F138" i="16"/>
  <c r="Q94" i="5" s="1"/>
  <c r="F142" i="16"/>
  <c r="Q99" i="5" s="1"/>
  <c r="F143" i="16"/>
  <c r="Q96" i="5" s="1"/>
  <c r="F145" i="16"/>
  <c r="F147" i="16"/>
  <c r="F151" i="16"/>
  <c r="F153" i="16"/>
  <c r="F154" i="16"/>
  <c r="Q102" i="5" s="1"/>
  <c r="F155" i="16"/>
  <c r="Q103" i="5" s="1"/>
  <c r="F157" i="16"/>
  <c r="F158" i="16"/>
  <c r="Q105" i="5" s="1"/>
  <c r="F159" i="16"/>
  <c r="Q106" i="5" s="1"/>
  <c r="F163" i="16"/>
  <c r="Q108" i="5" s="1"/>
  <c r="F167" i="16"/>
  <c r="Q111" i="5" s="1"/>
  <c r="F169" i="16"/>
  <c r="F171" i="16"/>
  <c r="F173" i="16"/>
  <c r="F175" i="16"/>
  <c r="F177" i="16"/>
  <c r="F178" i="16"/>
  <c r="Q117" i="5" s="1"/>
  <c r="F184" i="16"/>
  <c r="F186" i="16"/>
  <c r="Q122" i="5" s="1"/>
  <c r="F189" i="16"/>
  <c r="Q125" i="5" s="1"/>
  <c r="F190" i="16"/>
  <c r="Q126" i="5" s="1"/>
  <c r="F191" i="16"/>
  <c r="Q127" i="5" s="1"/>
  <c r="F192" i="16"/>
  <c r="Q128" i="5" s="1"/>
  <c r="F194" i="16"/>
  <c r="Q129" i="5" s="1"/>
  <c r="F195" i="16"/>
  <c r="Q131" i="5" s="1"/>
  <c r="F197" i="16"/>
  <c r="F198" i="16"/>
  <c r="Q133" i="5" s="1"/>
  <c r="F199" i="16"/>
  <c r="Q134" i="5" s="1"/>
  <c r="F200" i="16"/>
  <c r="Q135" i="5" s="1"/>
  <c r="F201" i="16"/>
  <c r="Q136" i="5" s="1"/>
  <c r="F202" i="16"/>
  <c r="Q137" i="5" s="1"/>
  <c r="F203" i="16"/>
  <c r="Q138" i="5" s="1"/>
  <c r="F204" i="16"/>
  <c r="Q139" i="5" s="1"/>
  <c r="F206" i="16"/>
  <c r="F207" i="16"/>
  <c r="Q141" i="5" s="1"/>
  <c r="F208" i="16"/>
  <c r="Q142" i="5" s="1"/>
  <c r="F211" i="16"/>
  <c r="F212" i="16"/>
  <c r="Q144" i="5" s="1"/>
  <c r="F214" i="16"/>
  <c r="Q146" i="5" s="1"/>
  <c r="F215" i="16"/>
  <c r="Q147" i="5" s="1"/>
  <c r="F216" i="16"/>
  <c r="Q148" i="5" s="1"/>
  <c r="F218" i="16"/>
  <c r="F220" i="16"/>
  <c r="F226" i="16"/>
  <c r="F228" i="16"/>
  <c r="F229" i="16"/>
  <c r="Q154" i="5" s="1"/>
  <c r="F230" i="16"/>
  <c r="Q155" i="5" s="1"/>
  <c r="F232" i="16"/>
  <c r="Q157" i="5" s="1"/>
  <c r="F233" i="16"/>
  <c r="Q158" i="5" s="1"/>
  <c r="F237" i="16"/>
  <c r="F239" i="16"/>
  <c r="Q161" i="5" s="1"/>
  <c r="F240" i="16"/>
  <c r="Q162" i="5" s="1"/>
  <c r="F249" i="16"/>
  <c r="F252" i="16"/>
  <c r="F254" i="16"/>
  <c r="F257" i="16"/>
  <c r="F260" i="16"/>
  <c r="F263" i="16"/>
  <c r="F265" i="16"/>
  <c r="F266" i="16"/>
  <c r="Q173" i="5" s="1"/>
  <c r="F268" i="16"/>
  <c r="F270" i="16"/>
  <c r="F276" i="16"/>
  <c r="F277" i="16"/>
  <c r="Q179" i="5" s="1"/>
  <c r="F279" i="16"/>
  <c r="F280" i="16"/>
  <c r="Q181" i="5" s="1"/>
  <c r="F282" i="16"/>
  <c r="Q183" i="5" s="1"/>
  <c r="F284" i="16"/>
  <c r="F285" i="16"/>
  <c r="Q185" i="5" s="1"/>
  <c r="F287" i="16"/>
  <c r="F288" i="16"/>
  <c r="Q187" i="5" s="1"/>
  <c r="F289" i="16"/>
  <c r="Q188" i="5" s="1"/>
  <c r="F291" i="16"/>
  <c r="Q190" i="5" s="1"/>
  <c r="F293" i="16"/>
  <c r="Q191" i="5" s="1"/>
  <c r="F294" i="16"/>
  <c r="Q192" i="5" s="1"/>
  <c r="F295" i="16"/>
  <c r="Q193" i="5" s="1"/>
  <c r="F297" i="16"/>
  <c r="F298" i="16"/>
  <c r="Q196" i="5" s="1"/>
  <c r="F299" i="16"/>
  <c r="Q197" i="5" s="1"/>
  <c r="F300" i="16"/>
  <c r="Q198" i="5" s="1"/>
  <c r="F301" i="16"/>
  <c r="Q195" i="5" s="1"/>
  <c r="F305" i="16"/>
  <c r="F306" i="16"/>
  <c r="Q200" i="5" s="1"/>
  <c r="F307" i="16"/>
  <c r="Q201" i="5" s="1"/>
  <c r="F309" i="16"/>
  <c r="F314" i="16"/>
  <c r="F317" i="16"/>
  <c r="F319" i="16"/>
  <c r="F321" i="16"/>
  <c r="F323" i="16"/>
  <c r="F324" i="16"/>
  <c r="Q209" i="5" s="1"/>
  <c r="F325" i="16"/>
  <c r="Q210" i="5" s="1"/>
  <c r="F327" i="16"/>
  <c r="F334" i="16"/>
  <c r="Q214" i="5" s="1"/>
  <c r="F335" i="16"/>
  <c r="Q215" i="5" s="1"/>
  <c r="F336" i="16"/>
  <c r="Q216" i="5" s="1"/>
  <c r="F338" i="16"/>
  <c r="F340" i="16"/>
  <c r="F342" i="16"/>
  <c r="F343" i="16"/>
  <c r="Q220" i="5" s="1"/>
  <c r="F344" i="16"/>
  <c r="Q221" i="5" s="1"/>
  <c r="F346" i="16"/>
  <c r="F347" i="16"/>
  <c r="Q223" i="5" s="1"/>
  <c r="F351" i="16"/>
  <c r="F352" i="16"/>
  <c r="Q226" i="5" s="1"/>
  <c r="F357" i="16"/>
  <c r="Q229" i="5" s="1"/>
  <c r="F358" i="16"/>
  <c r="Q230" i="5" s="1"/>
  <c r="F359" i="16"/>
  <c r="Q231" i="5" s="1"/>
  <c r="F361" i="16"/>
  <c r="Q233" i="5" s="1"/>
  <c r="F363" i="16"/>
  <c r="F365" i="16"/>
  <c r="F366" i="16"/>
  <c r="Q236" i="5" s="1"/>
  <c r="F367" i="16"/>
  <c r="Q237" i="5" s="1"/>
  <c r="F371" i="16"/>
  <c r="Q239" i="5" s="1"/>
  <c r="F373" i="16"/>
  <c r="F374" i="16"/>
  <c r="Q241" i="5" s="1"/>
  <c r="F375" i="16"/>
  <c r="Q243" i="5" s="1"/>
  <c r="F376" i="16"/>
  <c r="Q242" i="5" s="1"/>
  <c r="F377" i="16"/>
  <c r="Q244" i="5" s="1"/>
  <c r="F378" i="16"/>
  <c r="Q245" i="5" s="1"/>
  <c r="F379" i="16"/>
  <c r="Q246" i="5" s="1"/>
  <c r="F381" i="16"/>
  <c r="F382" i="16"/>
  <c r="Q248" i="5" s="1"/>
  <c r="F383" i="16"/>
  <c r="Q249" i="5" s="1"/>
  <c r="F385" i="16"/>
  <c r="F386" i="16"/>
  <c r="Q251" i="5" s="1"/>
  <c r="F387" i="16"/>
  <c r="Q252" i="5" s="1"/>
  <c r="F394" i="16"/>
  <c r="Q255" i="5" s="1"/>
  <c r="F395" i="16"/>
  <c r="Q256" i="5" s="1"/>
  <c r="F396" i="16"/>
  <c r="Q257" i="5" s="1"/>
  <c r="F397" i="16"/>
  <c r="Q258" i="5" s="1"/>
  <c r="F398" i="16"/>
  <c r="Q259" i="5" s="1"/>
  <c r="F399" i="16"/>
  <c r="Q260" i="5" s="1"/>
  <c r="F403" i="16"/>
  <c r="F405" i="16"/>
  <c r="F406" i="16"/>
  <c r="Q264" i="5" s="1"/>
  <c r="F410" i="16"/>
  <c r="F414" i="16"/>
  <c r="Q267" i="5" s="1"/>
  <c r="F416" i="16"/>
  <c r="Q268" i="5" s="1"/>
  <c r="F417" i="16"/>
  <c r="Q269" i="5" s="1"/>
  <c r="F419" i="16"/>
  <c r="Q272" i="5" s="1"/>
  <c r="F423" i="16"/>
  <c r="F427" i="16"/>
  <c r="F430" i="16"/>
  <c r="Q276" i="5" s="1"/>
  <c r="F432" i="16"/>
  <c r="F437" i="16"/>
  <c r="F438" i="16"/>
  <c r="Q281" i="5" s="1"/>
  <c r="F439" i="16"/>
  <c r="Q282" i="5" s="1"/>
  <c r="F442" i="16"/>
  <c r="F445" i="16"/>
  <c r="F446" i="16"/>
  <c r="Q285" i="5" s="1"/>
  <c r="F447" i="16"/>
  <c r="Q286" i="5" s="1"/>
  <c r="F448" i="16"/>
  <c r="Q287" i="5" s="1"/>
  <c r="F449" i="16"/>
  <c r="Q288" i="5" s="1"/>
  <c r="F452" i="16"/>
  <c r="F455" i="16"/>
  <c r="F458" i="16"/>
  <c r="F459" i="16"/>
  <c r="Q292" i="5" s="1"/>
  <c r="F461" i="16"/>
  <c r="F462" i="16"/>
  <c r="Q294" i="5" s="1"/>
  <c r="F465" i="16"/>
  <c r="Q296" i="5" s="1"/>
  <c r="F467" i="16"/>
  <c r="F469" i="16"/>
  <c r="F470" i="16"/>
  <c r="Q299" i="5" s="1"/>
  <c r="F471" i="16"/>
  <c r="Q300" i="5" s="1"/>
  <c r="F473" i="16"/>
  <c r="Q302" i="5" s="1"/>
  <c r="F475" i="16"/>
  <c r="F476" i="16"/>
  <c r="Q304" i="5" s="1"/>
  <c r="F477" i="16"/>
  <c r="Q305" i="5" s="1"/>
  <c r="F479" i="16"/>
  <c r="Q307" i="5" s="1"/>
  <c r="F481" i="16"/>
  <c r="Q308" i="5" s="1"/>
  <c r="F482" i="16"/>
  <c r="Q309" i="5" s="1"/>
  <c r="F484" i="16"/>
  <c r="Q311" i="5" s="1"/>
  <c r="F486" i="16"/>
  <c r="Q313" i="5" s="1"/>
  <c r="F487" i="16"/>
  <c r="Q314" i="5" s="1"/>
  <c r="F488" i="16"/>
  <c r="Q315" i="5" s="1"/>
  <c r="F490" i="16"/>
  <c r="F495" i="16"/>
  <c r="F498" i="16"/>
  <c r="F499" i="16"/>
  <c r="Q320" i="5" s="1"/>
  <c r="F500" i="16"/>
  <c r="Q321" i="5" s="1"/>
  <c r="F501" i="16"/>
  <c r="Q322" i="5" s="1"/>
  <c r="F502" i="16"/>
  <c r="Q323" i="5" s="1"/>
  <c r="F503" i="16"/>
  <c r="Q324" i="5" s="1"/>
  <c r="F506" i="16"/>
  <c r="F507" i="16"/>
  <c r="Q326" i="5" s="1"/>
  <c r="F508" i="16"/>
  <c r="Q327" i="5" s="1"/>
  <c r="F510" i="16"/>
  <c r="F512" i="16"/>
  <c r="F514" i="16"/>
  <c r="F517" i="16"/>
  <c r="F518" i="16"/>
  <c r="Q333" i="5" s="1"/>
  <c r="F520" i="16"/>
  <c r="Q335" i="5" s="1"/>
  <c r="F521" i="16"/>
  <c r="Q336" i="5" s="1"/>
  <c r="F524" i="16"/>
  <c r="F525" i="16"/>
  <c r="Q338" i="5" s="1"/>
  <c r="F526" i="16"/>
  <c r="Q339" i="5"/>
  <c r="F533" i="16"/>
  <c r="F535" i="16"/>
  <c r="Q344" i="5" s="1"/>
  <c r="F538" i="16"/>
  <c r="F545" i="16"/>
  <c r="F559" i="16"/>
  <c r="Q353" i="5" s="1"/>
  <c r="F564" i="16"/>
  <c r="Q355" i="5" s="1"/>
  <c r="F565" i="16"/>
  <c r="Q356" i="5" s="1"/>
  <c r="F569" i="16"/>
  <c r="F571" i="16"/>
  <c r="F572" i="16"/>
  <c r="Q360" i="5" s="1"/>
  <c r="F575" i="16"/>
  <c r="F576" i="16"/>
  <c r="Q363" i="5" s="1"/>
  <c r="F577" i="16"/>
  <c r="Q365" i="5" s="1"/>
  <c r="F578" i="16"/>
  <c r="Q364" i="5" s="1"/>
  <c r="F580" i="16"/>
  <c r="F582" i="16"/>
  <c r="F583" i="16"/>
  <c r="Q368" i="5" s="1"/>
  <c r="F584" i="16"/>
  <c r="Q369" i="5" s="1"/>
  <c r="F585" i="16"/>
  <c r="Q370" i="5" s="1"/>
  <c r="F587" i="16"/>
  <c r="F590" i="16"/>
  <c r="F592" i="16"/>
  <c r="F593" i="16"/>
  <c r="Q374" i="5" s="1"/>
  <c r="F594" i="16"/>
  <c r="Q375" i="5" s="1"/>
  <c r="F598" i="16"/>
  <c r="F601" i="16"/>
  <c r="F603" i="16"/>
  <c r="Q381" i="5" s="1"/>
  <c r="F605" i="16"/>
  <c r="Q382" i="5" s="1"/>
  <c r="F606" i="16"/>
  <c r="Q383" i="5" s="1"/>
  <c r="F607" i="16"/>
  <c r="Q384" i="5" s="1"/>
  <c r="F608" i="16"/>
  <c r="Q385" i="5" s="1"/>
  <c r="F609" i="16"/>
  <c r="Q386" i="5" s="1"/>
  <c r="F610" i="16"/>
  <c r="Q387" i="5" s="1"/>
  <c r="F611" i="16"/>
  <c r="Q388" i="5" s="1"/>
  <c r="F612" i="16"/>
  <c r="Q389" i="5" s="1"/>
  <c r="F615" i="16"/>
  <c r="F616" i="16"/>
  <c r="Q391" i="5" s="1"/>
  <c r="F623" i="16"/>
  <c r="F624" i="16"/>
  <c r="Q395" i="5" s="1"/>
  <c r="F628" i="16"/>
  <c r="Q400" i="5" s="1"/>
  <c r="F629" i="16"/>
  <c r="Q396" i="5" s="1"/>
  <c r="F630" i="16"/>
  <c r="Q397" i="5" s="1"/>
  <c r="F632" i="16"/>
  <c r="F634" i="16"/>
  <c r="F638" i="16"/>
  <c r="F640" i="16"/>
  <c r="F642" i="16"/>
  <c r="Q406" i="5" s="1"/>
  <c r="F649" i="16"/>
  <c r="F650" i="16"/>
  <c r="Q408" i="5" s="1"/>
  <c r="F651" i="16"/>
  <c r="Q409" i="5" s="1"/>
  <c r="F652" i="16"/>
  <c r="Q410" i="5" s="1"/>
  <c r="F654" i="16"/>
  <c r="F655" i="16"/>
  <c r="Q412" i="5" s="1"/>
  <c r="F656" i="16"/>
  <c r="Q413" i="5" s="1"/>
  <c r="F659" i="16"/>
  <c r="F662" i="16"/>
  <c r="F665" i="16"/>
  <c r="F669" i="16"/>
  <c r="Q419" i="5" s="1"/>
  <c r="F673" i="16"/>
  <c r="F677" i="16"/>
  <c r="F679" i="16"/>
  <c r="Q426" i="5" s="1"/>
  <c r="F680" i="16"/>
  <c r="Q427" i="5" s="1"/>
  <c r="F681" i="16"/>
  <c r="Q428" i="5" s="1"/>
  <c r="F685" i="16"/>
  <c r="Q431" i="5" s="1"/>
  <c r="F688" i="16"/>
  <c r="Q434" i="5" s="1"/>
  <c r="F689" i="16"/>
  <c r="Q435" i="5" s="1"/>
  <c r="F693" i="16"/>
  <c r="F695" i="16"/>
  <c r="F697" i="16"/>
  <c r="F701" i="16"/>
  <c r="Q442" i="5" s="1"/>
  <c r="F704" i="16"/>
  <c r="Q443" i="5"/>
  <c r="F705" i="16"/>
  <c r="Q444" i="5" s="1"/>
  <c r="F706" i="16"/>
  <c r="Q445" i="5" s="1"/>
  <c r="F708" i="16"/>
  <c r="F709" i="16"/>
  <c r="Q447" i="5" s="1"/>
  <c r="F710" i="16"/>
  <c r="Q448" i="5"/>
  <c r="F711" i="16"/>
  <c r="Q449" i="5" s="1"/>
  <c r="F712" i="16"/>
  <c r="Q450" i="5" s="1"/>
  <c r="F714" i="16"/>
  <c r="F715" i="16"/>
  <c r="Q452" i="5" s="1"/>
  <c r="F717" i="16"/>
  <c r="Q453" i="5"/>
  <c r="F721" i="16"/>
  <c r="F725" i="16"/>
  <c r="F728" i="16"/>
  <c r="F730" i="16"/>
  <c r="F735" i="16"/>
  <c r="Q462" i="5" s="1"/>
  <c r="F736" i="16"/>
  <c r="Q463" i="5" s="1"/>
  <c r="F737" i="16"/>
  <c r="Q464" i="5" s="1"/>
  <c r="F738" i="16"/>
  <c r="Q465" i="5" s="1"/>
  <c r="F739" i="16"/>
  <c r="Q466" i="5" s="1"/>
  <c r="F742" i="16"/>
  <c r="F743" i="16"/>
  <c r="Q468" i="5" s="1"/>
  <c r="F744" i="16"/>
  <c r="Q469" i="5" s="1"/>
  <c r="F745" i="16"/>
  <c r="Q470" i="5" s="1"/>
  <c r="F747" i="16"/>
  <c r="F750" i="16"/>
  <c r="F752" i="16"/>
  <c r="F754" i="16"/>
  <c r="F756" i="16"/>
  <c r="F759" i="16"/>
  <c r="I264" i="5"/>
  <c r="A1032" i="16"/>
  <c r="A368" i="16"/>
  <c r="A292" i="16"/>
  <c r="A185" i="16"/>
  <c r="A675" i="16"/>
  <c r="A529" i="16"/>
  <c r="A456" i="16"/>
  <c r="A450" i="16"/>
  <c r="A415" i="16"/>
  <c r="A255" i="16"/>
  <c r="A122" i="16"/>
  <c r="A27" i="16"/>
  <c r="A682" i="16"/>
  <c r="A491" i="16"/>
  <c r="A391" i="16"/>
  <c r="A348" i="16"/>
  <c r="A328" i="16"/>
  <c r="A310" i="16"/>
  <c r="A97" i="16"/>
  <c r="A2" i="4"/>
  <c r="A5" i="5"/>
  <c r="A2" i="14"/>
  <c r="A3" i="14"/>
  <c r="I230" i="5"/>
  <c r="I470" i="5"/>
  <c r="I466" i="5"/>
  <c r="I465" i="5"/>
  <c r="I464" i="5"/>
  <c r="A449" i="5"/>
  <c r="I444" i="5"/>
  <c r="I443" i="5"/>
  <c r="I442" i="5"/>
  <c r="I434" i="5"/>
  <c r="I428" i="5"/>
  <c r="I427" i="5"/>
  <c r="I426" i="5"/>
  <c r="A415" i="5"/>
  <c r="I412" i="5"/>
  <c r="A411" i="5"/>
  <c r="I394" i="5"/>
  <c r="I383" i="5"/>
  <c r="I361" i="5"/>
  <c r="I339" i="5"/>
  <c r="I332" i="5"/>
  <c r="I323" i="5"/>
  <c r="I320" i="5"/>
  <c r="I310" i="5"/>
  <c r="I307" i="5"/>
  <c r="I304" i="5"/>
  <c r="I296" i="5"/>
  <c r="I293" i="5"/>
  <c r="I292" i="5"/>
  <c r="I287" i="5"/>
  <c r="A265" i="5"/>
  <c r="I252" i="5"/>
  <c r="I248" i="5"/>
  <c r="I245" i="5"/>
  <c r="I243" i="5"/>
  <c r="A234" i="5"/>
  <c r="I229" i="5"/>
  <c r="I207" i="5"/>
  <c r="I206" i="5"/>
  <c r="A199" i="5"/>
  <c r="I196" i="5"/>
  <c r="I192" i="5"/>
  <c r="I185" i="5"/>
  <c r="I179" i="5"/>
  <c r="I156" i="5"/>
  <c r="A150" i="5"/>
  <c r="I144" i="5"/>
  <c r="I142" i="5"/>
  <c r="I135" i="5"/>
  <c r="I127" i="5"/>
  <c r="I105" i="5"/>
  <c r="A100" i="5"/>
  <c r="I94" i="5"/>
  <c r="A92" i="5"/>
  <c r="I77" i="5"/>
  <c r="I76" i="5"/>
  <c r="I64" i="5"/>
  <c r="I60" i="5"/>
  <c r="I52" i="5"/>
  <c r="I51" i="5"/>
  <c r="I46" i="5"/>
  <c r="I45" i="5"/>
  <c r="J43" i="5"/>
  <c r="I42" i="5"/>
  <c r="I41" i="5"/>
  <c r="I37" i="5"/>
  <c r="A35" i="5"/>
  <c r="I34" i="5"/>
  <c r="I33" i="5"/>
  <c r="I32" i="5"/>
  <c r="I31" i="5"/>
  <c r="I11" i="5"/>
  <c r="AN506" i="5"/>
  <c r="AO506" i="5"/>
  <c r="AP506" i="5"/>
  <c r="AQ506" i="5"/>
  <c r="AR506" i="5"/>
  <c r="AS506" i="5"/>
  <c r="AZ514" i="5"/>
  <c r="BB511" i="5"/>
  <c r="BB512" i="5" s="1"/>
  <c r="BC511" i="5"/>
  <c r="BC512" i="5" s="1"/>
  <c r="BD511" i="5"/>
  <c r="BD512" i="5" s="1"/>
  <c r="BE511" i="5"/>
  <c r="BE512" i="5" s="1"/>
  <c r="BF511" i="5"/>
  <c r="BF512" i="5" s="1"/>
  <c r="BG511" i="5"/>
  <c r="BG512" i="5" s="1"/>
  <c r="BH511" i="5"/>
  <c r="BH512" i="5" s="1"/>
  <c r="BI511" i="5"/>
  <c r="BI512" i="5" s="1"/>
  <c r="BJ511" i="5"/>
  <c r="BJ512" i="5" s="1"/>
  <c r="BK511" i="5"/>
  <c r="BK512" i="5" s="1"/>
  <c r="AZ511" i="5"/>
  <c r="BA511" i="5"/>
  <c r="BA512" i="5" s="1"/>
  <c r="AW511" i="5"/>
  <c r="AW512" i="5" s="1"/>
  <c r="AW514" i="5"/>
  <c r="AK506" i="5"/>
  <c r="AJ506" i="5"/>
  <c r="AI506" i="5"/>
  <c r="AG506" i="5"/>
  <c r="AF506" i="5"/>
  <c r="H80" i="6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D78" i="6"/>
  <c r="C80" i="6"/>
  <c r="C79" i="6"/>
  <c r="C78" i="6"/>
  <c r="J78" i="6" s="1"/>
  <c r="A362" i="5"/>
  <c r="A414" i="5"/>
  <c r="A451" i="5"/>
  <c r="A201" i="5"/>
  <c r="A272" i="5"/>
  <c r="A325" i="5"/>
  <c r="A169" i="5"/>
  <c r="A311" i="5"/>
  <c r="A386" i="5"/>
  <c r="A170" i="5"/>
  <c r="A435" i="5"/>
  <c r="A129" i="5"/>
  <c r="A171" i="5"/>
  <c r="A235" i="5"/>
  <c r="A476" i="5"/>
  <c r="A126" i="5"/>
  <c r="A390" i="5"/>
  <c r="A407" i="5"/>
  <c r="A250" i="5"/>
  <c r="A30" i="5"/>
  <c r="A431" i="5"/>
  <c r="A184" i="5"/>
  <c r="A93" i="5"/>
  <c r="A291" i="5"/>
  <c r="A21" i="5"/>
  <c r="A121" i="5"/>
  <c r="A477" i="5"/>
  <c r="A143" i="5"/>
  <c r="A183" i="5"/>
  <c r="A182" i="5"/>
  <c r="A132" i="5"/>
  <c r="A289" i="5"/>
  <c r="A424" i="5"/>
  <c r="A53" i="5"/>
  <c r="A366" i="5"/>
  <c r="A458" i="5"/>
  <c r="A160" i="5"/>
  <c r="A186" i="5"/>
  <c r="A314" i="5"/>
  <c r="A54" i="5"/>
  <c r="A319" i="5"/>
  <c r="A249" i="5"/>
  <c r="A251" i="5"/>
  <c r="A293" i="5"/>
  <c r="A438" i="5"/>
  <c r="A298" i="5"/>
  <c r="A475" i="5"/>
  <c r="A391" i="5"/>
  <c r="A82" i="5"/>
  <c r="A81" i="5"/>
  <c r="A205" i="5"/>
  <c r="A204" i="5"/>
  <c r="A20" i="5"/>
  <c r="A14" i="5"/>
  <c r="A307" i="5"/>
  <c r="A285" i="5"/>
  <c r="A405" i="5"/>
  <c r="A448" i="5"/>
  <c r="A397" i="5"/>
  <c r="A396" i="5"/>
  <c r="A387" i="5"/>
  <c r="A365" i="5"/>
  <c r="A288" i="5"/>
  <c r="A236" i="5"/>
  <c r="A196" i="5"/>
  <c r="A154" i="5"/>
  <c r="A147" i="5"/>
  <c r="A376" i="5"/>
  <c r="A192" i="5"/>
  <c r="A79" i="5"/>
  <c r="A7" i="5"/>
  <c r="A187" i="5"/>
  <c r="A76" i="5"/>
  <c r="A244" i="5"/>
  <c r="A384" i="5"/>
  <c r="A294" i="5"/>
  <c r="A287" i="5"/>
  <c r="A200" i="5"/>
  <c r="A326" i="5"/>
  <c r="A179" i="5"/>
  <c r="A382" i="5"/>
  <c r="A15" i="5"/>
  <c r="A395" i="5"/>
  <c r="A83" i="5"/>
  <c r="A241" i="5"/>
  <c r="A97" i="5"/>
  <c r="D24" i="6"/>
  <c r="C24" i="6"/>
  <c r="E24" i="6" s="1"/>
  <c r="E23" i="6"/>
  <c r="E22" i="6"/>
  <c r="A27" i="5"/>
  <c r="A379" i="5"/>
  <c r="A447" i="5"/>
  <c r="A134" i="5"/>
  <c r="A198" i="5"/>
  <c r="A256" i="5"/>
  <c r="A158" i="5"/>
  <c r="A66" i="5"/>
  <c r="A148" i="5"/>
  <c r="A197" i="5"/>
  <c r="A300" i="5"/>
  <c r="A292" i="5"/>
  <c r="A157" i="5"/>
  <c r="A400" i="5"/>
  <c r="A388" i="5"/>
  <c r="A444" i="5"/>
  <c r="A33" i="5"/>
  <c r="A453" i="5"/>
  <c r="A437" i="5"/>
  <c r="A469" i="5"/>
  <c r="A463" i="5"/>
  <c r="A113" i="5"/>
  <c r="A75" i="5"/>
  <c r="A459" i="5"/>
  <c r="A131" i="5"/>
  <c r="A282" i="5"/>
  <c r="A91" i="5"/>
  <c r="A139" i="5"/>
  <c r="A102" i="5"/>
  <c r="A409" i="5"/>
  <c r="A195" i="5"/>
  <c r="A85" i="5"/>
  <c r="A133" i="5"/>
  <c r="A208" i="5"/>
  <c r="A74" i="5"/>
  <c r="A255" i="5"/>
  <c r="A161" i="5"/>
  <c r="A99" i="5"/>
  <c r="A403" i="5"/>
  <c r="A106" i="5"/>
  <c r="A216" i="5"/>
  <c r="A193" i="5"/>
  <c r="A364" i="5"/>
  <c r="A462" i="5"/>
  <c r="A267" i="5"/>
  <c r="A180" i="5"/>
  <c r="A117" i="5"/>
  <c r="A36" i="5"/>
  <c r="A188" i="5"/>
  <c r="A124" i="5"/>
  <c r="A59" i="5"/>
  <c r="A98" i="5"/>
  <c r="A13" i="5"/>
  <c r="A394" i="5"/>
  <c r="A335" i="5"/>
  <c r="A398" i="5"/>
  <c r="A389" i="5"/>
  <c r="A315" i="5"/>
  <c r="A60" i="5"/>
  <c r="A237" i="5"/>
  <c r="A16" i="5"/>
  <c r="A299" i="5"/>
  <c r="A305" i="5"/>
  <c r="A466" i="5"/>
  <c r="A320" i="5"/>
  <c r="A62" i="5"/>
  <c r="A32" i="5"/>
  <c r="A471" i="5"/>
  <c r="A276" i="5"/>
  <c r="A128" i="5"/>
  <c r="A29" i="5"/>
  <c r="A322" i="5"/>
  <c r="A467" i="5"/>
  <c r="A231" i="5"/>
  <c r="A209" i="5"/>
  <c r="A457" i="5"/>
  <c r="A450" i="5"/>
  <c r="A367" i="5"/>
  <c r="A25" i="5"/>
  <c r="A323" i="5"/>
  <c r="A230" i="5"/>
  <c r="A337" i="5"/>
  <c r="A138" i="5"/>
  <c r="A136" i="5"/>
  <c r="A408" i="5"/>
  <c r="A122" i="5"/>
  <c r="A223" i="5"/>
  <c r="A416" i="5"/>
  <c r="A286" i="5"/>
  <c r="A445" i="5"/>
  <c r="A48" i="5"/>
  <c r="A309" i="5"/>
  <c r="A385" i="5"/>
  <c r="A430" i="5"/>
  <c r="A89" i="5"/>
  <c r="A401" i="5"/>
  <c r="A355" i="5"/>
  <c r="A333" i="5"/>
  <c r="A257" i="5"/>
  <c r="A446" i="5"/>
  <c r="A72" i="5"/>
  <c r="A42" i="5"/>
  <c r="A274" i="5"/>
  <c r="A28" i="5"/>
  <c r="A210" i="5"/>
  <c r="A370" i="5"/>
  <c r="A344" i="5"/>
  <c r="A263" i="5"/>
  <c r="A8" i="5"/>
  <c r="A374" i="5"/>
  <c r="A363" i="5"/>
  <c r="A190" i="5"/>
  <c r="A141" i="5"/>
  <c r="A260" i="5"/>
  <c r="A214" i="5"/>
  <c r="A240" i="5"/>
  <c r="A412" i="5"/>
  <c r="A360" i="5"/>
  <c r="A277" i="5"/>
  <c r="A125" i="5"/>
  <c r="A338" i="5"/>
  <c r="A442" i="5"/>
  <c r="A426" i="5"/>
  <c r="A372" i="5"/>
  <c r="A339" i="5"/>
  <c r="A332" i="5"/>
  <c r="A310" i="5"/>
  <c r="A304" i="5"/>
  <c r="A296" i="5"/>
  <c r="A243" i="5"/>
  <c r="A215" i="5"/>
  <c r="A166" i="5"/>
  <c r="A77" i="5"/>
  <c r="A69" i="5"/>
  <c r="A64" i="5"/>
  <c r="A51" i="5"/>
  <c r="A37" i="5"/>
  <c r="A24" i="5"/>
  <c r="A478" i="5"/>
  <c r="A474" i="5"/>
  <c r="A473" i="5"/>
  <c r="A470" i="5"/>
  <c r="A468" i="5"/>
  <c r="A465" i="5"/>
  <c r="A455" i="5"/>
  <c r="A452" i="5"/>
  <c r="A441" i="5"/>
  <c r="A439" i="5"/>
  <c r="A428" i="5"/>
  <c r="A427" i="5"/>
  <c r="A393" i="5"/>
  <c r="A422" i="5"/>
  <c r="A419" i="5"/>
  <c r="A413" i="5"/>
  <c r="A410" i="5"/>
  <c r="A406" i="5"/>
  <c r="A383" i="5"/>
  <c r="A381" i="5"/>
  <c r="A377" i="5"/>
  <c r="A375" i="5"/>
  <c r="A373" i="5"/>
  <c r="A371" i="5"/>
  <c r="A369" i="5"/>
  <c r="A368" i="5"/>
  <c r="A359" i="5"/>
  <c r="A358" i="5"/>
  <c r="A356" i="5"/>
  <c r="A353" i="5"/>
  <c r="A349" i="5"/>
  <c r="A346" i="5"/>
  <c r="A342" i="5"/>
  <c r="A336" i="5"/>
  <c r="A330" i="5"/>
  <c r="A329" i="5"/>
  <c r="A328" i="5"/>
  <c r="A327" i="5"/>
  <c r="A324" i="5"/>
  <c r="A321" i="5"/>
  <c r="A318" i="5"/>
  <c r="A316" i="5"/>
  <c r="A313" i="5"/>
  <c r="A308" i="5"/>
  <c r="A303" i="5"/>
  <c r="A302" i="5"/>
  <c r="A297" i="5"/>
  <c r="A290" i="5"/>
  <c r="A284" i="5"/>
  <c r="A283" i="5"/>
  <c r="A281" i="5"/>
  <c r="A280" i="5"/>
  <c r="A270" i="5"/>
  <c r="A269" i="5"/>
  <c r="A268" i="5"/>
  <c r="A262" i="5"/>
  <c r="A259" i="5"/>
  <c r="A258" i="5"/>
  <c r="A247" i="5"/>
  <c r="A246" i="5"/>
  <c r="A242" i="5"/>
  <c r="A239" i="5"/>
  <c r="A233" i="5"/>
  <c r="A226" i="5"/>
  <c r="A225" i="5"/>
  <c r="A222" i="5"/>
  <c r="A221" i="5"/>
  <c r="A220" i="5"/>
  <c r="A219" i="5"/>
  <c r="A218" i="5"/>
  <c r="A217" i="5"/>
  <c r="A211" i="5"/>
  <c r="A202" i="5"/>
  <c r="A194" i="5"/>
  <c r="A191" i="5"/>
  <c r="A185" i="5"/>
  <c r="A181" i="5"/>
  <c r="A178" i="5"/>
  <c r="A175" i="5"/>
  <c r="A174" i="5"/>
  <c r="A173" i="5"/>
  <c r="A172" i="5"/>
  <c r="A167" i="5"/>
  <c r="A162" i="5"/>
  <c r="A156" i="5"/>
  <c r="A155" i="5"/>
  <c r="A153" i="5"/>
  <c r="A151" i="5"/>
  <c r="A149" i="5"/>
  <c r="A146" i="5"/>
  <c r="A140" i="5"/>
  <c r="A137" i="5"/>
  <c r="A135" i="5"/>
  <c r="A123" i="5"/>
  <c r="A116" i="5"/>
  <c r="A115" i="5"/>
  <c r="A114" i="5"/>
  <c r="A112" i="5"/>
  <c r="A111" i="5"/>
  <c r="A108" i="5"/>
  <c r="A104" i="5"/>
  <c r="A103" i="5"/>
  <c r="A101" i="5"/>
  <c r="A96" i="5"/>
  <c r="A88" i="5"/>
  <c r="A86" i="5"/>
  <c r="A84" i="5"/>
  <c r="A78" i="5"/>
  <c r="A71" i="5"/>
  <c r="A68" i="5"/>
  <c r="A65" i="5"/>
  <c r="A58" i="5"/>
  <c r="A56" i="5"/>
  <c r="A55" i="5"/>
  <c r="A52" i="5"/>
  <c r="A49" i="5"/>
  <c r="A47" i="5"/>
  <c r="A46" i="5"/>
  <c r="A43" i="5"/>
  <c r="A40" i="5"/>
  <c r="A38" i="5"/>
  <c r="A26" i="5"/>
  <c r="A23" i="5"/>
  <c r="A22" i="5"/>
  <c r="A19" i="5"/>
  <c r="A18" i="5"/>
  <c r="A17" i="5"/>
  <c r="A12" i="5"/>
  <c r="A11" i="5"/>
  <c r="A10" i="5"/>
  <c r="A9" i="5"/>
  <c r="A6" i="5"/>
  <c r="A2" i="5"/>
  <c r="A61" i="5"/>
  <c r="J80" i="6"/>
  <c r="J79" i="6"/>
  <c r="W384" i="5" l="1"/>
  <c r="AA111" i="5"/>
  <c r="W172" i="5"/>
  <c r="X222" i="5"/>
  <c r="W293" i="5"/>
  <c r="V349" i="5"/>
  <c r="X65" i="5"/>
  <c r="W170" i="5"/>
  <c r="V259" i="5"/>
  <c r="W337" i="5"/>
  <c r="Z413" i="5"/>
  <c r="Y473" i="5"/>
  <c r="V92" i="5"/>
  <c r="Y205" i="5"/>
  <c r="X293" i="5"/>
  <c r="Y355" i="5"/>
  <c r="Y416" i="5"/>
  <c r="V477" i="5"/>
  <c r="V81" i="5"/>
  <c r="X175" i="5"/>
  <c r="V253" i="5"/>
  <c r="W329" i="5"/>
  <c r="X391" i="5"/>
  <c r="AA453" i="5"/>
  <c r="V40" i="5"/>
  <c r="AA140" i="5"/>
  <c r="W214" i="5"/>
  <c r="V283" i="5"/>
  <c r="V350" i="5"/>
  <c r="X400" i="5"/>
  <c r="X449" i="5"/>
  <c r="Y40" i="5"/>
  <c r="Z111" i="5"/>
  <c r="X178" i="5"/>
  <c r="Y262" i="5"/>
  <c r="V325" i="5"/>
  <c r="Z373" i="5"/>
  <c r="W433" i="5"/>
  <c r="V478" i="5"/>
  <c r="Y68" i="5"/>
  <c r="Y155" i="5"/>
  <c r="Z220" i="5"/>
  <c r="Y290" i="5"/>
  <c r="V352" i="5"/>
  <c r="Z394" i="5"/>
  <c r="W439" i="5"/>
  <c r="Y2" i="5"/>
  <c r="V65" i="5"/>
  <c r="V129" i="5"/>
  <c r="Z190" i="5"/>
  <c r="X257" i="5"/>
  <c r="W316" i="5"/>
  <c r="V365" i="5"/>
  <c r="Y405" i="5"/>
  <c r="Z452" i="5"/>
  <c r="V21" i="5"/>
  <c r="Z82" i="5"/>
  <c r="X156" i="5"/>
  <c r="V217" i="5"/>
  <c r="W280" i="5"/>
  <c r="Z330" i="5"/>
  <c r="Z374" i="5"/>
  <c r="W416" i="5"/>
  <c r="X466" i="5"/>
  <c r="AA475" i="5"/>
  <c r="AA466" i="5"/>
  <c r="AA457" i="5"/>
  <c r="Z477" i="5"/>
  <c r="Z467" i="5"/>
  <c r="Z457" i="5"/>
  <c r="Y476" i="5"/>
  <c r="Y458" i="5"/>
  <c r="W435" i="5"/>
  <c r="X462" i="5"/>
  <c r="W448" i="5"/>
  <c r="Z14" i="5"/>
  <c r="Z30" i="5"/>
  <c r="Z39" i="5"/>
  <c r="Z49" i="5"/>
  <c r="Z60" i="5"/>
  <c r="Z73" i="5"/>
  <c r="AB421" i="5"/>
  <c r="AA14" i="5"/>
  <c r="AA24" i="5"/>
  <c r="AA34" i="5"/>
  <c r="AA44" i="5"/>
  <c r="AA53" i="5"/>
  <c r="AA66" i="5"/>
  <c r="AA79" i="5"/>
  <c r="AB6" i="5"/>
  <c r="AB15" i="5"/>
  <c r="AB26" i="5"/>
  <c r="AB36" i="5"/>
  <c r="AB45" i="5"/>
  <c r="AB54" i="5"/>
  <c r="AB64" i="5"/>
  <c r="AB73" i="5"/>
  <c r="AB82" i="5"/>
  <c r="AB2" i="5"/>
  <c r="AC13" i="5"/>
  <c r="AC22" i="5"/>
  <c r="AC31" i="5"/>
  <c r="AC40" i="5"/>
  <c r="V15" i="5"/>
  <c r="V28" i="5"/>
  <c r="V41" i="5"/>
  <c r="W9" i="5"/>
  <c r="W23" i="5"/>
  <c r="W36" i="5"/>
  <c r="W51" i="5"/>
  <c r="X5" i="5"/>
  <c r="X23" i="5"/>
  <c r="X36" i="5"/>
  <c r="X50" i="5"/>
  <c r="X64" i="5"/>
  <c r="X79" i="5"/>
  <c r="Y14" i="5"/>
  <c r="Y25" i="5"/>
  <c r="Y37" i="5"/>
  <c r="AC50" i="5"/>
  <c r="W79" i="5"/>
  <c r="W97" i="5"/>
  <c r="W106" i="5"/>
  <c r="W117" i="5"/>
  <c r="W131" i="5"/>
  <c r="W144" i="5"/>
  <c r="V51" i="5"/>
  <c r="Y79" i="5"/>
  <c r="X96" i="5"/>
  <c r="X107" i="5"/>
  <c r="X124" i="5"/>
  <c r="X133" i="5"/>
  <c r="X145" i="5"/>
  <c r="X163" i="5"/>
  <c r="V64" i="5"/>
  <c r="V83" i="5"/>
  <c r="Y95" i="5"/>
  <c r="Y107" i="5"/>
  <c r="Y121" i="5"/>
  <c r="Y131" i="5"/>
  <c r="Y143" i="5"/>
  <c r="Y152" i="5"/>
  <c r="Y57" i="5"/>
  <c r="V75" i="5"/>
  <c r="Z92" i="5"/>
  <c r="Z102" i="5"/>
  <c r="Z113" i="5"/>
  <c r="Z126" i="5"/>
  <c r="Z137" i="5"/>
  <c r="Z148" i="5"/>
  <c r="Z158" i="5"/>
  <c r="AC51" i="5"/>
  <c r="V72" i="5"/>
  <c r="W87" i="5"/>
  <c r="AA96" i="5"/>
  <c r="AA106" i="5"/>
  <c r="Z59" i="5"/>
  <c r="V115" i="5"/>
  <c r="V178" i="5"/>
  <c r="X242" i="5"/>
  <c r="X297" i="5"/>
  <c r="AA363" i="5"/>
  <c r="V55" i="5"/>
  <c r="W115" i="5"/>
  <c r="W183" i="5"/>
  <c r="Y239" i="5"/>
  <c r="X10" i="5"/>
  <c r="V68" i="5"/>
  <c r="Y133" i="5"/>
  <c r="Y178" i="5"/>
  <c r="X247" i="5"/>
  <c r="V306" i="5"/>
  <c r="AA360" i="5"/>
  <c r="V90" i="5"/>
  <c r="W191" i="5"/>
  <c r="X281" i="5"/>
  <c r="Y369" i="5"/>
  <c r="Z427" i="5"/>
  <c r="Y22" i="5"/>
  <c r="Z133" i="5"/>
  <c r="Y218" i="5"/>
  <c r="X305" i="5"/>
  <c r="W375" i="5"/>
  <c r="V432" i="5"/>
  <c r="Y17" i="5"/>
  <c r="W116" i="5"/>
  <c r="Z193" i="5"/>
  <c r="V268" i="5"/>
  <c r="Z349" i="5"/>
  <c r="W407" i="5"/>
  <c r="V463" i="5"/>
  <c r="Y71" i="5"/>
  <c r="V155" i="5"/>
  <c r="X225" i="5"/>
  <c r="Y308" i="5"/>
  <c r="X363" i="5"/>
  <c r="X407" i="5"/>
  <c r="Y467" i="5"/>
  <c r="X56" i="5"/>
  <c r="W128" i="5"/>
  <c r="AB208" i="5"/>
  <c r="X277" i="5"/>
  <c r="Y333" i="5"/>
  <c r="V393" i="5"/>
  <c r="AA444" i="5"/>
  <c r="Y11" i="5"/>
  <c r="W6" i="5"/>
  <c r="AB62" i="5"/>
  <c r="Y135" i="5"/>
  <c r="W188" i="5"/>
  <c r="Y246" i="5"/>
  <c r="X318" i="5"/>
  <c r="X6" i="5"/>
  <c r="V63" i="5"/>
  <c r="V132" i="5"/>
  <c r="V189" i="5"/>
  <c r="Y242" i="5"/>
  <c r="Y13" i="5"/>
  <c r="Y70" i="5"/>
  <c r="V137" i="5"/>
  <c r="W202" i="5"/>
  <c r="AA251" i="5"/>
  <c r="V313" i="5"/>
  <c r="W14" i="5"/>
  <c r="Y98" i="5"/>
  <c r="V202" i="5"/>
  <c r="AA304" i="5"/>
  <c r="Z89" i="5"/>
  <c r="W199" i="5"/>
  <c r="W283" i="5"/>
  <c r="X12" i="5"/>
  <c r="Y111" i="5"/>
  <c r="W204" i="5"/>
  <c r="X22" i="5"/>
  <c r="Y104" i="5"/>
  <c r="Z211" i="5"/>
  <c r="W303" i="5"/>
  <c r="X38" i="5"/>
  <c r="X205" i="5"/>
  <c r="AH205" i="5" s="1"/>
  <c r="AA330" i="5"/>
  <c r="V431" i="5"/>
  <c r="Y65" i="5"/>
  <c r="X191" i="5"/>
  <c r="V329" i="5"/>
  <c r="V391" i="5"/>
  <c r="W471" i="5"/>
  <c r="AA123" i="5"/>
  <c r="W232" i="5"/>
  <c r="W318" i="5"/>
  <c r="Y410" i="5"/>
  <c r="Z18" i="5"/>
  <c r="W135" i="5"/>
  <c r="X246" i="5"/>
  <c r="AB324" i="5"/>
  <c r="V392" i="5"/>
  <c r="Y471" i="5"/>
  <c r="V88" i="5"/>
  <c r="Y172" i="5"/>
  <c r="V284" i="5"/>
  <c r="Z363" i="5"/>
  <c r="V429" i="5"/>
  <c r="Y32" i="5"/>
  <c r="Z112" i="5"/>
  <c r="X204" i="5"/>
  <c r="Y277" i="5"/>
  <c r="W342" i="5"/>
  <c r="Y401" i="5"/>
  <c r="V451" i="5"/>
  <c r="Z20" i="5"/>
  <c r="W96" i="5"/>
  <c r="W169" i="5"/>
  <c r="W237" i="5"/>
  <c r="AA309" i="5"/>
  <c r="W369" i="5"/>
  <c r="X413" i="5"/>
  <c r="V470" i="5"/>
  <c r="Y59" i="5"/>
  <c r="AI59" i="5" s="1"/>
  <c r="V130" i="5"/>
  <c r="V199" i="5"/>
  <c r="W274" i="5"/>
  <c r="V337" i="5"/>
  <c r="X385" i="5"/>
  <c r="Y439" i="5"/>
  <c r="V440" i="5"/>
  <c r="AA470" i="5"/>
  <c r="AA459" i="5"/>
  <c r="Z478" i="5"/>
  <c r="Z466" i="5"/>
  <c r="X452" i="5"/>
  <c r="Y466" i="5"/>
  <c r="AC449" i="5"/>
  <c r="X469" i="5"/>
  <c r="AC450" i="5"/>
  <c r="Z13" i="5"/>
  <c r="Z31" i="5"/>
  <c r="Z42" i="5"/>
  <c r="Z53" i="5"/>
  <c r="Z66" i="5"/>
  <c r="Z80" i="5"/>
  <c r="AA12" i="5"/>
  <c r="AA23" i="5"/>
  <c r="AA36" i="5"/>
  <c r="AA46" i="5"/>
  <c r="AA56" i="5"/>
  <c r="AA71" i="5"/>
  <c r="AA2" i="5"/>
  <c r="AB13" i="5"/>
  <c r="AB25" i="5"/>
  <c r="AB37" i="5"/>
  <c r="AB47" i="5"/>
  <c r="AB57" i="5"/>
  <c r="AB69" i="5"/>
  <c r="AB79" i="5"/>
  <c r="AB89" i="5"/>
  <c r="AC11" i="5"/>
  <c r="AC23" i="5"/>
  <c r="AC33" i="5"/>
  <c r="V6" i="5"/>
  <c r="V23" i="5"/>
  <c r="V36" i="5"/>
  <c r="W5" i="5"/>
  <c r="W20" i="5"/>
  <c r="W37" i="5"/>
  <c r="W54" i="5"/>
  <c r="X16" i="5"/>
  <c r="X30" i="5"/>
  <c r="X44" i="5"/>
  <c r="X61" i="5"/>
  <c r="X78" i="5"/>
  <c r="Y15" i="5"/>
  <c r="Y28" i="5"/>
  <c r="Y43" i="5"/>
  <c r="Y63" i="5"/>
  <c r="W91" i="5"/>
  <c r="W104" i="5"/>
  <c r="W114" i="5"/>
  <c r="W133" i="5"/>
  <c r="W147" i="5"/>
  <c r="Y62" i="5"/>
  <c r="V89" i="5"/>
  <c r="X104" i="5"/>
  <c r="X117" i="5"/>
  <c r="X132" i="5"/>
  <c r="X147" i="5"/>
  <c r="X168" i="5"/>
  <c r="AC72" i="5"/>
  <c r="X90" i="5"/>
  <c r="Y101" i="5"/>
  <c r="Y116" i="5"/>
  <c r="Y130" i="5"/>
  <c r="Y144" i="5"/>
  <c r="Y157" i="5"/>
  <c r="V67" i="5"/>
  <c r="Z84" i="5"/>
  <c r="Z97" i="5"/>
  <c r="Z108" i="5"/>
  <c r="Z125" i="5"/>
  <c r="Z138" i="5"/>
  <c r="Z150" i="5"/>
  <c r="Z161" i="5"/>
  <c r="Y64" i="5"/>
  <c r="Y83" i="5"/>
  <c r="AA94" i="5"/>
  <c r="AA105" i="5"/>
  <c r="AA117" i="5"/>
  <c r="AA130" i="5"/>
  <c r="AA138" i="5"/>
  <c r="AA150" i="5"/>
  <c r="V54" i="5"/>
  <c r="W72" i="5"/>
  <c r="Y88" i="5"/>
  <c r="AB97" i="5"/>
  <c r="AB105" i="5"/>
  <c r="AB115" i="5"/>
  <c r="AS115" i="5" s="1"/>
  <c r="AB126" i="5"/>
  <c r="AB134" i="5"/>
  <c r="AB142" i="5"/>
  <c r="AB150" i="5"/>
  <c r="AB158" i="5"/>
  <c r="AC67" i="5"/>
  <c r="X86" i="5"/>
  <c r="AC95" i="5"/>
  <c r="AC103" i="5"/>
  <c r="AC112" i="5"/>
  <c r="AC123" i="5"/>
  <c r="AC131" i="5"/>
  <c r="AC139" i="5"/>
  <c r="AC147" i="5"/>
  <c r="AC155" i="5"/>
  <c r="W66" i="5"/>
  <c r="V91" i="5"/>
  <c r="V105" i="5"/>
  <c r="V127" i="5"/>
  <c r="V10" i="5"/>
  <c r="W93" i="5"/>
  <c r="V204" i="5"/>
  <c r="W291" i="5"/>
  <c r="V22" i="5"/>
  <c r="V136" i="5"/>
  <c r="W225" i="5"/>
  <c r="Y26" i="5"/>
  <c r="V116" i="5"/>
  <c r="Y215" i="5"/>
  <c r="X316" i="5"/>
  <c r="W60" i="5"/>
  <c r="W231" i="5"/>
  <c r="Z360" i="5"/>
  <c r="AA447" i="5"/>
  <c r="AA78" i="5"/>
  <c r="V212" i="5"/>
  <c r="V331" i="5"/>
  <c r="X403" i="5"/>
  <c r="Y9" i="5"/>
  <c r="Z134" i="5"/>
  <c r="Z239" i="5"/>
  <c r="W346" i="5"/>
  <c r="V414" i="5"/>
  <c r="AB23" i="5"/>
  <c r="V149" i="5"/>
  <c r="W253" i="5"/>
  <c r="X329" i="5"/>
  <c r="W404" i="5"/>
  <c r="X474" i="5"/>
  <c r="V93" i="5"/>
  <c r="W203" i="5"/>
  <c r="X290" i="5"/>
  <c r="Z368" i="5"/>
  <c r="V439" i="5"/>
  <c r="Y42" i="5"/>
  <c r="V121" i="5"/>
  <c r="X209" i="5"/>
  <c r="X284" i="5"/>
  <c r="X358" i="5"/>
  <c r="X405" i="5"/>
  <c r="V456" i="5"/>
  <c r="X33" i="5"/>
  <c r="V103" i="5"/>
  <c r="V173" i="5"/>
  <c r="W242" i="5"/>
  <c r="AA320" i="5"/>
  <c r="W372" i="5"/>
  <c r="V416" i="5"/>
  <c r="W473" i="5"/>
  <c r="W65" i="5"/>
  <c r="X137" i="5"/>
  <c r="Y211" i="5"/>
  <c r="Y285" i="5"/>
  <c r="X344" i="5"/>
  <c r="AB394" i="5"/>
  <c r="Y446" i="5"/>
  <c r="AC478" i="5"/>
  <c r="AA469" i="5"/>
  <c r="AA458" i="5"/>
  <c r="Z475" i="5"/>
  <c r="Z465" i="5"/>
  <c r="W451" i="5"/>
  <c r="Y465" i="5"/>
  <c r="AA448" i="5"/>
  <c r="X464" i="5"/>
  <c r="AB449" i="5"/>
  <c r="Z15" i="5"/>
  <c r="Z33" i="5"/>
  <c r="Z43" i="5"/>
  <c r="Z54" i="5"/>
  <c r="Z67" i="5"/>
  <c r="Z81" i="5"/>
  <c r="AA13" i="5"/>
  <c r="AK13" i="5" s="1"/>
  <c r="AA25" i="5"/>
  <c r="AK25" i="5" s="1"/>
  <c r="AA37" i="5"/>
  <c r="AK37" i="5" s="1"/>
  <c r="AA47" i="5"/>
  <c r="AA57" i="5"/>
  <c r="AA74" i="5"/>
  <c r="AA421" i="5"/>
  <c r="AB14" i="5"/>
  <c r="AB28" i="5"/>
  <c r="AB38" i="5"/>
  <c r="AB48" i="5"/>
  <c r="AB58" i="5"/>
  <c r="AB70" i="5"/>
  <c r="AB80" i="5"/>
  <c r="AB90" i="5"/>
  <c r="AC14" i="5"/>
  <c r="AC24" i="5"/>
  <c r="AC34" i="5"/>
  <c r="V8" i="5"/>
  <c r="V24" i="5"/>
  <c r="V37" i="5"/>
  <c r="W7" i="5"/>
  <c r="W24" i="5"/>
  <c r="W39" i="5"/>
  <c r="W57" i="5"/>
  <c r="X17" i="5"/>
  <c r="X31" i="5"/>
  <c r="X45" i="5"/>
  <c r="X63" i="5"/>
  <c r="X80" i="5"/>
  <c r="Y16" i="5"/>
  <c r="Y30" i="5"/>
  <c r="Y44" i="5"/>
  <c r="W74" i="5"/>
  <c r="W94" i="5"/>
  <c r="W105" i="5"/>
  <c r="W123" i="5"/>
  <c r="W134" i="5"/>
  <c r="W148" i="5"/>
  <c r="AC63" i="5"/>
  <c r="W90" i="5"/>
  <c r="AG90" i="5" s="1"/>
  <c r="X105" i="5"/>
  <c r="X123" i="5"/>
  <c r="X134" i="5"/>
  <c r="X148" i="5"/>
  <c r="X169" i="5"/>
  <c r="AC74" i="5"/>
  <c r="Y91" i="5"/>
  <c r="Y105" i="5"/>
  <c r="Y117" i="5"/>
  <c r="Y132" i="5"/>
  <c r="Y145" i="5"/>
  <c r="Y158" i="5"/>
  <c r="AI158" i="5" s="1"/>
  <c r="AC68" i="5"/>
  <c r="AC85" i="5"/>
  <c r="Z99" i="5"/>
  <c r="Z109" i="5"/>
  <c r="Z127" i="5"/>
  <c r="Z142" i="5"/>
  <c r="Z152" i="5"/>
  <c r="Z162" i="5"/>
  <c r="W67" i="5"/>
  <c r="AC84" i="5"/>
  <c r="AA95" i="5"/>
  <c r="AA107" i="5"/>
  <c r="AA121" i="5"/>
  <c r="AA131" i="5"/>
  <c r="AA142" i="5"/>
  <c r="AA151" i="5"/>
  <c r="V56" i="5"/>
  <c r="Y73" i="5"/>
  <c r="AI73" i="5" s="1"/>
  <c r="AA90" i="5"/>
  <c r="AB98" i="5"/>
  <c r="AB106" i="5"/>
  <c r="AB116" i="5"/>
  <c r="AB127" i="5"/>
  <c r="AB135" i="5"/>
  <c r="AB143" i="5"/>
  <c r="AB151" i="5"/>
  <c r="AB159" i="5"/>
  <c r="AC70" i="5"/>
  <c r="Y87" i="5"/>
  <c r="AC96" i="5"/>
  <c r="AC104" i="5"/>
  <c r="AC113" i="5"/>
  <c r="AC124" i="5"/>
  <c r="AC132" i="5"/>
  <c r="AC140" i="5"/>
  <c r="AC148" i="5"/>
  <c r="AC156" i="5"/>
  <c r="V74" i="5"/>
  <c r="V94" i="5"/>
  <c r="V108" i="5"/>
  <c r="W21" i="5"/>
  <c r="Z139" i="5"/>
  <c r="AA220" i="5"/>
  <c r="AJ220" i="5" s="1"/>
  <c r="Y327" i="5"/>
  <c r="Y51" i="5"/>
  <c r="V153" i="5"/>
  <c r="X251" i="5"/>
  <c r="W38" i="5"/>
  <c r="X153" i="5"/>
  <c r="AA243" i="5"/>
  <c r="Z339" i="5"/>
  <c r="Y122" i="5"/>
  <c r="W250" i="5"/>
  <c r="AA374" i="5"/>
  <c r="V467" i="5"/>
  <c r="Z123" i="5"/>
  <c r="AJ123" i="5" s="1"/>
  <c r="W239" i="5"/>
  <c r="V346" i="5"/>
  <c r="AA427" i="5"/>
  <c r="X48" i="5"/>
  <c r="AA148" i="5"/>
  <c r="Z260" i="5"/>
  <c r="W362" i="5"/>
  <c r="Z438" i="5"/>
  <c r="W68" i="5"/>
  <c r="W167" i="5"/>
  <c r="W269" i="5"/>
  <c r="Y357" i="5"/>
  <c r="AA428" i="5"/>
  <c r="X11" i="5"/>
  <c r="V117" i="5"/>
  <c r="Y220" i="5"/>
  <c r="AI220" i="5" s="1"/>
  <c r="X314" i="5"/>
  <c r="Z388" i="5"/>
  <c r="W455" i="5"/>
  <c r="W58" i="5"/>
  <c r="W151" i="5"/>
  <c r="X226" i="5"/>
  <c r="V316" i="5"/>
  <c r="V369" i="5"/>
  <c r="AA412" i="5"/>
  <c r="Y469" i="5"/>
  <c r="Z51" i="5"/>
  <c r="V122" i="5"/>
  <c r="V205" i="5"/>
  <c r="Z272" i="5"/>
  <c r="X330" i="5"/>
  <c r="X377" i="5"/>
  <c r="V437" i="5"/>
  <c r="Z8" i="5"/>
  <c r="Y75" i="5"/>
  <c r="V162" i="5"/>
  <c r="AA226" i="5"/>
  <c r="X299" i="5"/>
  <c r="Y360" i="5"/>
  <c r="X406" i="5"/>
  <c r="W457" i="5"/>
  <c r="AA477" i="5"/>
  <c r="W40" i="5"/>
  <c r="V143" i="5"/>
  <c r="X239" i="5"/>
  <c r="V330" i="5"/>
  <c r="AA65" i="5"/>
  <c r="AA155" i="5"/>
  <c r="W270" i="5"/>
  <c r="AA64" i="5"/>
  <c r="W156" i="5"/>
  <c r="Y257" i="5"/>
  <c r="AA344" i="5"/>
  <c r="W132" i="5"/>
  <c r="W266" i="5"/>
  <c r="Y379" i="5"/>
  <c r="X470" i="5"/>
  <c r="X146" i="5"/>
  <c r="V267" i="5"/>
  <c r="Y349" i="5"/>
  <c r="AA439" i="5"/>
  <c r="X62" i="5"/>
  <c r="V172" i="5"/>
  <c r="V295" i="5"/>
  <c r="AA370" i="5"/>
  <c r="W449" i="5"/>
  <c r="W81" i="5"/>
  <c r="X194" i="5"/>
  <c r="W277" i="5"/>
  <c r="Y367" i="5"/>
  <c r="V433" i="5"/>
  <c r="X32" i="5"/>
  <c r="V150" i="5"/>
  <c r="AA225" i="5"/>
  <c r="V319" i="5"/>
  <c r="X401" i="5"/>
  <c r="AH401" i="5" s="1"/>
  <c r="Y468" i="5"/>
  <c r="W63" i="5"/>
  <c r="X161" i="5"/>
  <c r="X235" i="5"/>
  <c r="X319" i="5"/>
  <c r="V372" i="5"/>
  <c r="W415" i="5"/>
  <c r="V473" i="5"/>
  <c r="X58" i="5"/>
  <c r="W137" i="5"/>
  <c r="AG137" i="5" s="1"/>
  <c r="W210" i="5"/>
  <c r="AA277" i="5"/>
  <c r="Y336" i="5"/>
  <c r="AB389" i="5"/>
  <c r="X439" i="5"/>
  <c r="V14" i="5"/>
  <c r="X98" i="5"/>
  <c r="V170" i="5"/>
  <c r="X238" i="5"/>
  <c r="Z304" i="5"/>
  <c r="W366" i="5"/>
  <c r="V410" i="5"/>
  <c r="V460" i="5"/>
  <c r="AA474" i="5"/>
  <c r="AA464" i="5"/>
  <c r="X451" i="5"/>
  <c r="Z471" i="5"/>
  <c r="Z461" i="5"/>
  <c r="W444" i="5"/>
  <c r="V50" i="5"/>
  <c r="V152" i="5"/>
  <c r="X250" i="5"/>
  <c r="X337" i="5"/>
  <c r="W82" i="5"/>
  <c r="X171" i="5"/>
  <c r="V275" i="5"/>
  <c r="AA72" i="5"/>
  <c r="V169" i="5"/>
  <c r="X266" i="5"/>
  <c r="V351" i="5"/>
  <c r="Y137" i="5"/>
  <c r="V311" i="5"/>
  <c r="Y385" i="5"/>
  <c r="AB16" i="5"/>
  <c r="W153" i="5"/>
  <c r="AG153" i="5" s="1"/>
  <c r="Y274" i="5"/>
  <c r="W373" i="5"/>
  <c r="Z205" i="5"/>
  <c r="AA89" i="5"/>
  <c r="Y82" i="5"/>
  <c r="X335" i="5"/>
  <c r="W328" i="5"/>
  <c r="X157" i="5"/>
  <c r="AH157" i="5" s="1"/>
  <c r="AA413" i="5"/>
  <c r="X140" i="5"/>
  <c r="Z356" i="5"/>
  <c r="W30" i="5"/>
  <c r="W262" i="5"/>
  <c r="Z422" i="5"/>
  <c r="AA101" i="5"/>
  <c r="AA308" i="5"/>
  <c r="V450" i="5"/>
  <c r="X128" i="5"/>
  <c r="AB308" i="5"/>
  <c r="V408" i="5"/>
  <c r="V43" i="5"/>
  <c r="W180" i="5"/>
  <c r="Y325" i="5"/>
  <c r="Z430" i="5"/>
  <c r="AA69" i="5"/>
  <c r="Z222" i="5"/>
  <c r="W349" i="5"/>
  <c r="X453" i="5"/>
  <c r="AA467" i="5"/>
  <c r="W447" i="5"/>
  <c r="Z462" i="5"/>
  <c r="Y470" i="5"/>
  <c r="W440" i="5"/>
  <c r="X459" i="5"/>
  <c r="Z12" i="5"/>
  <c r="Z35" i="5"/>
  <c r="Z47" i="5"/>
  <c r="Z64" i="5"/>
  <c r="AA5" i="5"/>
  <c r="AA20" i="5"/>
  <c r="AA33" i="5"/>
  <c r="AA49" i="5"/>
  <c r="AA67" i="5"/>
  <c r="AA84" i="5"/>
  <c r="AB19" i="5"/>
  <c r="AB32" i="5"/>
  <c r="AB46" i="5"/>
  <c r="AB61" i="5"/>
  <c r="AB75" i="5"/>
  <c r="AB88" i="5"/>
  <c r="AC16" i="5"/>
  <c r="AC29" i="5"/>
  <c r="Y421" i="5"/>
  <c r="V27" i="5"/>
  <c r="V48" i="5"/>
  <c r="W18" i="5"/>
  <c r="W42" i="5"/>
  <c r="W421" i="5"/>
  <c r="X29" i="5"/>
  <c r="X51" i="5"/>
  <c r="AH51" i="5" s="1"/>
  <c r="X74" i="5"/>
  <c r="Y12" i="5"/>
  <c r="Y34" i="5"/>
  <c r="AC54" i="5"/>
  <c r="AC88" i="5"/>
  <c r="W108" i="5"/>
  <c r="W127" i="5"/>
  <c r="W145" i="5"/>
  <c r="W76" i="5"/>
  <c r="X99" i="5"/>
  <c r="X114" i="5"/>
  <c r="X138" i="5"/>
  <c r="X159" i="5"/>
  <c r="AC69" i="5"/>
  <c r="Y94" i="5"/>
  <c r="Y112" i="5"/>
  <c r="Y129" i="5"/>
  <c r="Y147" i="5"/>
  <c r="Y55" i="5"/>
  <c r="W83" i="5"/>
  <c r="Z103" i="5"/>
  <c r="Z117" i="5"/>
  <c r="Z136" i="5"/>
  <c r="Z154" i="5"/>
  <c r="Y69" i="5"/>
  <c r="X321" i="5"/>
  <c r="V201" i="5"/>
  <c r="Y174" i="5"/>
  <c r="V84" i="5"/>
  <c r="X416" i="5"/>
  <c r="V289" i="5"/>
  <c r="W467" i="5"/>
  <c r="Y208" i="5"/>
  <c r="Y398" i="5"/>
  <c r="Z101" i="5"/>
  <c r="Y318" i="5"/>
  <c r="W465" i="5"/>
  <c r="X167" i="5"/>
  <c r="W358" i="5"/>
  <c r="X2" i="5"/>
  <c r="V180" i="5"/>
  <c r="X336" i="5"/>
  <c r="V445" i="5"/>
  <c r="X88" i="5"/>
  <c r="Y226" i="5"/>
  <c r="Y358" i="5"/>
  <c r="Z459" i="5"/>
  <c r="X122" i="5"/>
  <c r="V265" i="5"/>
  <c r="Y377" i="5"/>
  <c r="Z476" i="5"/>
  <c r="AA462" i="5"/>
  <c r="Z473" i="5"/>
  <c r="Z456" i="5"/>
  <c r="Y461" i="5"/>
  <c r="X475" i="5"/>
  <c r="W443" i="5"/>
  <c r="Z22" i="5"/>
  <c r="Z38" i="5"/>
  <c r="Z55" i="5"/>
  <c r="Z74" i="5"/>
  <c r="V82" i="5"/>
  <c r="V359" i="5"/>
  <c r="W235" i="5"/>
  <c r="Z208" i="5"/>
  <c r="Y156" i="5"/>
  <c r="W460" i="5"/>
  <c r="X300" i="5"/>
  <c r="V39" i="5"/>
  <c r="W246" i="5"/>
  <c r="X432" i="5"/>
  <c r="V160" i="5"/>
  <c r="X346" i="5"/>
  <c r="Y477" i="5"/>
  <c r="X215" i="5"/>
  <c r="Y371" i="5"/>
  <c r="X49" i="5"/>
  <c r="V216" i="5"/>
  <c r="V364" i="5"/>
  <c r="Y459" i="5"/>
  <c r="X113" i="5"/>
  <c r="AA263" i="5"/>
  <c r="Y374" i="5"/>
  <c r="W475" i="5"/>
  <c r="X143" i="5"/>
  <c r="X292" i="5"/>
  <c r="V403" i="5"/>
  <c r="AA478" i="5"/>
  <c r="AA461" i="5"/>
  <c r="Z470" i="5"/>
  <c r="AB448" i="5"/>
  <c r="Y456" i="5"/>
  <c r="X472" i="5"/>
  <c r="Z5" i="5"/>
  <c r="Z24" i="5"/>
  <c r="Z41" i="5"/>
  <c r="Z56" i="5"/>
  <c r="Z75" i="5"/>
  <c r="AA11" i="5"/>
  <c r="AA28" i="5"/>
  <c r="AA41" i="5"/>
  <c r="AA55" i="5"/>
  <c r="AA76" i="5"/>
  <c r="AB10" i="5"/>
  <c r="AB24" i="5"/>
  <c r="AB40" i="5"/>
  <c r="AB53" i="5"/>
  <c r="AB67" i="5"/>
  <c r="AB83" i="5"/>
  <c r="AC8" i="5"/>
  <c r="AC21" i="5"/>
  <c r="AC37" i="5"/>
  <c r="V16" i="5"/>
  <c r="V34" i="5"/>
  <c r="W13" i="5"/>
  <c r="W31" i="5"/>
  <c r="W52" i="5"/>
  <c r="X20" i="5"/>
  <c r="X39" i="5"/>
  <c r="X59" i="5"/>
  <c r="AC421" i="5"/>
  <c r="Y23" i="5"/>
  <c r="Y41" i="5"/>
  <c r="AC77" i="5"/>
  <c r="W100" i="5"/>
  <c r="W113" i="5"/>
  <c r="W139" i="5"/>
  <c r="AC46" i="5"/>
  <c r="AC87" i="5"/>
  <c r="X108" i="5"/>
  <c r="X129" i="5"/>
  <c r="X144" i="5"/>
  <c r="V57" i="5"/>
  <c r="AA85" i="5"/>
  <c r="Y100" i="5"/>
  <c r="Y124" i="5"/>
  <c r="Y139" i="5"/>
  <c r="Y154" i="5"/>
  <c r="AC71" i="5"/>
  <c r="Z94" i="5"/>
  <c r="Z107" i="5"/>
  <c r="Z129" i="5"/>
  <c r="Z146" i="5"/>
  <c r="Z160" i="5"/>
  <c r="V109" i="5"/>
  <c r="W10" i="5"/>
  <c r="V280" i="5"/>
  <c r="V219" i="5"/>
  <c r="Y181" i="5"/>
  <c r="W47" i="5"/>
  <c r="V338" i="5"/>
  <c r="X66" i="5"/>
  <c r="V302" i="5"/>
  <c r="V458" i="5"/>
  <c r="V203" i="5"/>
  <c r="X371" i="5"/>
  <c r="W49" i="5"/>
  <c r="AG49" i="5" s="1"/>
  <c r="V234" i="5"/>
  <c r="W405" i="5"/>
  <c r="W88" i="5"/>
  <c r="X256" i="5"/>
  <c r="AA373" i="5"/>
  <c r="V475" i="5"/>
  <c r="X151" i="5"/>
  <c r="Y284" i="5"/>
  <c r="AA394" i="5"/>
  <c r="Z27" i="5"/>
  <c r="X174" i="5"/>
  <c r="Y316" i="5"/>
  <c r="Y413" i="5"/>
  <c r="AA473" i="5"/>
  <c r="AA456" i="5"/>
  <c r="Z469" i="5"/>
  <c r="V447" i="5"/>
  <c r="X455" i="5"/>
  <c r="X463" i="5"/>
  <c r="Z6" i="5"/>
  <c r="Z25" i="5"/>
  <c r="Z44" i="5"/>
  <c r="AJ44" i="5" s="1"/>
  <c r="Z58" i="5"/>
  <c r="Z76" i="5"/>
  <c r="AA15" i="5"/>
  <c r="AA30" i="5"/>
  <c r="AA42" i="5"/>
  <c r="AA58" i="5"/>
  <c r="AA80" i="5"/>
  <c r="AB11" i="5"/>
  <c r="AB29" i="5"/>
  <c r="AB41" i="5"/>
  <c r="AB55" i="5"/>
  <c r="AB71" i="5"/>
  <c r="AB85" i="5"/>
  <c r="AC9" i="5"/>
  <c r="AC25" i="5"/>
  <c r="AC38" i="5"/>
  <c r="V17" i="5"/>
  <c r="V38" i="5"/>
  <c r="W15" i="5"/>
  <c r="W33" i="5"/>
  <c r="W61" i="5"/>
  <c r="X21" i="5"/>
  <c r="X41" i="5"/>
  <c r="X67" i="5"/>
  <c r="Y5" i="5"/>
  <c r="Y24" i="5"/>
  <c r="AC43" i="5"/>
  <c r="Y85" i="5"/>
  <c r="W101" i="5"/>
  <c r="W124" i="5"/>
  <c r="W140" i="5"/>
  <c r="AC56" i="5"/>
  <c r="X94" i="5"/>
  <c r="X109" i="5"/>
  <c r="X130" i="5"/>
  <c r="X150" i="5"/>
  <c r="V59" i="5"/>
  <c r="AC86" i="5"/>
  <c r="Y106" i="5"/>
  <c r="Y126" i="5"/>
  <c r="AI126" i="5" s="1"/>
  <c r="Y140" i="5"/>
  <c r="AC41" i="5"/>
  <c r="V73" i="5"/>
  <c r="Z95" i="5"/>
  <c r="Z114" i="5"/>
  <c r="Z130" i="5"/>
  <c r="Z147" i="5"/>
  <c r="Y45" i="5"/>
  <c r="W73" i="5"/>
  <c r="Z155" i="5"/>
  <c r="X40" i="5"/>
  <c r="Y6" i="5"/>
  <c r="Y272" i="5"/>
  <c r="Y244" i="5"/>
  <c r="X53" i="5"/>
  <c r="V381" i="5"/>
  <c r="X71" i="5"/>
  <c r="AH71" i="5" s="1"/>
  <c r="Y305" i="5"/>
  <c r="W474" i="5"/>
  <c r="AA208" i="5"/>
  <c r="Z382" i="5"/>
  <c r="AA62" i="5"/>
  <c r="Y255" i="5"/>
  <c r="Y407" i="5"/>
  <c r="Y93" i="5"/>
  <c r="Z263" i="5"/>
  <c r="W377" i="5"/>
  <c r="V5" i="5"/>
  <c r="V156" i="5"/>
  <c r="V291" i="5"/>
  <c r="AA401" i="5"/>
  <c r="V44" i="5"/>
  <c r="X180" i="5"/>
  <c r="AB320" i="5"/>
  <c r="V425" i="5"/>
  <c r="AA472" i="5"/>
  <c r="AA455" i="5"/>
  <c r="Z468" i="5"/>
  <c r="Y478" i="5"/>
  <c r="W452" i="5"/>
  <c r="X461" i="5"/>
  <c r="Z9" i="5"/>
  <c r="Z28" i="5"/>
  <c r="Z45" i="5"/>
  <c r="Z61" i="5"/>
  <c r="Z77" i="5"/>
  <c r="AA16" i="5"/>
  <c r="AA31" i="5"/>
  <c r="AA45" i="5"/>
  <c r="AA61" i="5"/>
  <c r="AA81" i="5"/>
  <c r="AB12" i="5"/>
  <c r="AB30" i="5"/>
  <c r="AB42" i="5"/>
  <c r="AB56" i="5"/>
  <c r="AB72" i="5"/>
  <c r="AB86" i="5"/>
  <c r="AC10" i="5"/>
  <c r="AC26" i="5"/>
  <c r="AC39" i="5"/>
  <c r="V20" i="5"/>
  <c r="V45" i="5"/>
  <c r="W16" i="5"/>
  <c r="W34" i="5"/>
  <c r="W62" i="5"/>
  <c r="X25" i="5"/>
  <c r="X43" i="5"/>
  <c r="X70" i="5"/>
  <c r="AH70" i="5" s="1"/>
  <c r="Y7" i="5"/>
  <c r="Y27" i="5"/>
  <c r="Y46" i="5"/>
  <c r="Z86" i="5"/>
  <c r="W102" i="5"/>
  <c r="W125" i="5"/>
  <c r="W141" i="5"/>
  <c r="AC58" i="5"/>
  <c r="X95" i="5"/>
  <c r="X111" i="5"/>
  <c r="X131" i="5"/>
  <c r="X152" i="5"/>
  <c r="AH152" i="5" s="1"/>
  <c r="Y60" i="5"/>
  <c r="AI60" i="5" s="1"/>
  <c r="W89" i="5"/>
  <c r="Y108" i="5"/>
  <c r="Y127" i="5"/>
  <c r="Y142" i="5"/>
  <c r="AC44" i="5"/>
  <c r="AC76" i="5"/>
  <c r="Z96" i="5"/>
  <c r="Z115" i="5"/>
  <c r="Z132" i="5"/>
  <c r="Z149" i="5"/>
  <c r="Y47" i="5"/>
  <c r="W75" i="5"/>
  <c r="W12" i="5"/>
  <c r="X91" i="5"/>
  <c r="W84" i="5"/>
  <c r="Y202" i="5"/>
  <c r="X302" i="5"/>
  <c r="X269" i="5"/>
  <c r="Z172" i="5"/>
  <c r="X69" i="5"/>
  <c r="X409" i="5"/>
  <c r="V250" i="5"/>
  <c r="AA465" i="5"/>
  <c r="Y472" i="5"/>
  <c r="V452" i="5"/>
  <c r="Z50" i="5"/>
  <c r="AA10" i="5"/>
  <c r="AA40" i="5"/>
  <c r="AA75" i="5"/>
  <c r="AB22" i="5"/>
  <c r="AB52" i="5"/>
  <c r="AB81" i="5"/>
  <c r="AC19" i="5"/>
  <c r="V13" i="5"/>
  <c r="W11" i="5"/>
  <c r="W50" i="5"/>
  <c r="X37" i="5"/>
  <c r="X83" i="5"/>
  <c r="Y39" i="5"/>
  <c r="AI39" i="5" s="1"/>
  <c r="W99" i="5"/>
  <c r="W138" i="5"/>
  <c r="AA86" i="5"/>
  <c r="X127" i="5"/>
  <c r="AH127" i="5" s="1"/>
  <c r="X170" i="5"/>
  <c r="Y99" i="5"/>
  <c r="Y138" i="5"/>
  <c r="AI138" i="5" s="1"/>
  <c r="V70" i="5"/>
  <c r="Z106" i="5"/>
  <c r="AJ106" i="5" s="1"/>
  <c r="Z145" i="5"/>
  <c r="AC57" i="5"/>
  <c r="AA91" i="5"/>
  <c r="AA104" i="5"/>
  <c r="AA125" i="5"/>
  <c r="AA135" i="5"/>
  <c r="AA149" i="5"/>
  <c r="Y61" i="5"/>
  <c r="V85" i="5"/>
  <c r="AB96" i="5"/>
  <c r="AB109" i="5"/>
  <c r="AB123" i="5"/>
  <c r="AB133" i="5"/>
  <c r="AB145" i="5"/>
  <c r="AB155" i="5"/>
  <c r="V66" i="5"/>
  <c r="AC90" i="5"/>
  <c r="AC100" i="5"/>
  <c r="AC111" i="5"/>
  <c r="AC126" i="5"/>
  <c r="AC136" i="5"/>
  <c r="AC146" i="5"/>
  <c r="Y48" i="5"/>
  <c r="Z87" i="5"/>
  <c r="V104" i="5"/>
  <c r="V131" i="5"/>
  <c r="V144" i="5"/>
  <c r="AC165" i="5"/>
  <c r="X184" i="5"/>
  <c r="X193" i="5"/>
  <c r="X203" i="5"/>
  <c r="X220" i="5"/>
  <c r="X234" i="5"/>
  <c r="X249" i="5"/>
  <c r="Y170" i="5"/>
  <c r="Y184" i="5"/>
  <c r="Y192" i="5"/>
  <c r="Y201" i="5"/>
  <c r="Y216" i="5"/>
  <c r="Y229" i="5"/>
  <c r="Y238" i="5"/>
  <c r="AC162" i="5"/>
  <c r="Z176" i="5"/>
  <c r="Z185" i="5"/>
  <c r="Z195" i="5"/>
  <c r="Z204" i="5"/>
  <c r="Z215" i="5"/>
  <c r="Z225" i="5"/>
  <c r="Z235" i="5"/>
  <c r="Z245" i="5"/>
  <c r="W165" i="5"/>
  <c r="AA175" i="5"/>
  <c r="AA184" i="5"/>
  <c r="AA193" i="5"/>
  <c r="AA202" i="5"/>
  <c r="AA212" i="5"/>
  <c r="AA221" i="5"/>
  <c r="AA234" i="5"/>
  <c r="AA244" i="5"/>
  <c r="AA253" i="5"/>
  <c r="Y166" i="5"/>
  <c r="AB175" i="5"/>
  <c r="AB184" i="5"/>
  <c r="AB192" i="5"/>
  <c r="AB201" i="5"/>
  <c r="AB210" i="5"/>
  <c r="AB218" i="5"/>
  <c r="AB228" i="5"/>
  <c r="AB236" i="5"/>
  <c r="AB244" i="5"/>
  <c r="V154" i="5"/>
  <c r="AB169" i="5"/>
  <c r="AC178" i="5"/>
  <c r="AC186" i="5"/>
  <c r="AC194" i="5"/>
  <c r="AC202" i="5"/>
  <c r="AC210" i="5"/>
  <c r="AC218" i="5"/>
  <c r="V174" i="5"/>
  <c r="Z140" i="5"/>
  <c r="AJ140" i="5" s="1"/>
  <c r="X166" i="5"/>
  <c r="V314" i="5"/>
  <c r="W314" i="5"/>
  <c r="Y329" i="5"/>
  <c r="X270" i="5"/>
  <c r="X75" i="5"/>
  <c r="W445" i="5"/>
  <c r="V328" i="5"/>
  <c r="AA463" i="5"/>
  <c r="Y464" i="5"/>
  <c r="Z11" i="5"/>
  <c r="Z52" i="5"/>
  <c r="AA19" i="5"/>
  <c r="AK19" i="5" s="1"/>
  <c r="AA48" i="5"/>
  <c r="AA82" i="5"/>
  <c r="AB31" i="5"/>
  <c r="AB60" i="5"/>
  <c r="AB87" i="5"/>
  <c r="AC27" i="5"/>
  <c r="V26" i="5"/>
  <c r="W17" i="5"/>
  <c r="W2" i="5"/>
  <c r="X46" i="5"/>
  <c r="Y8" i="5"/>
  <c r="AC48" i="5"/>
  <c r="W107" i="5"/>
  <c r="AG107" i="5" s="1"/>
  <c r="W142" i="5"/>
  <c r="X97" i="5"/>
  <c r="X136" i="5"/>
  <c r="AC66" i="5"/>
  <c r="Y109" i="5"/>
  <c r="Y146" i="5"/>
  <c r="AC81" i="5"/>
  <c r="Z116" i="5"/>
  <c r="Z153" i="5"/>
  <c r="V69" i="5"/>
  <c r="AA92" i="5"/>
  <c r="AA109" i="5"/>
  <c r="AA126" i="5"/>
  <c r="AK126" i="5" s="1"/>
  <c r="AA136" i="5"/>
  <c r="AA152" i="5"/>
  <c r="AC62" i="5"/>
  <c r="W86" i="5"/>
  <c r="AB99" i="5"/>
  <c r="AB111" i="5"/>
  <c r="AK111" i="5" s="1"/>
  <c r="AB124" i="5"/>
  <c r="AB136" i="5"/>
  <c r="AS136" i="5" s="1"/>
  <c r="AB146" i="5"/>
  <c r="AB156" i="5"/>
  <c r="AC73" i="5"/>
  <c r="AC91" i="5"/>
  <c r="AC101" i="5"/>
  <c r="AC114" i="5"/>
  <c r="AC127" i="5"/>
  <c r="AC137" i="5"/>
  <c r="AC149" i="5"/>
  <c r="Y50" i="5"/>
  <c r="AA88" i="5"/>
  <c r="AK88" i="5" s="1"/>
  <c r="V111" i="5"/>
  <c r="V133" i="5"/>
  <c r="V146" i="5"/>
  <c r="AC166" i="5"/>
  <c r="X185" i="5"/>
  <c r="X195" i="5"/>
  <c r="X206" i="5"/>
  <c r="X223" i="5"/>
  <c r="X236" i="5"/>
  <c r="X252" i="5"/>
  <c r="Y171" i="5"/>
  <c r="Y185" i="5"/>
  <c r="Y193" i="5"/>
  <c r="Y203" i="5"/>
  <c r="Y217" i="5"/>
  <c r="Y230" i="5"/>
  <c r="Y240" i="5"/>
  <c r="W168" i="5"/>
  <c r="Z178" i="5"/>
  <c r="Z186" i="5"/>
  <c r="Z196" i="5"/>
  <c r="Z206" i="5"/>
  <c r="Z216" i="5"/>
  <c r="Z226" i="5"/>
  <c r="Z236" i="5"/>
  <c r="Z246" i="5"/>
  <c r="Y168" i="5"/>
  <c r="AA176" i="5"/>
  <c r="AA185" i="5"/>
  <c r="AA194" i="5"/>
  <c r="AA203" i="5"/>
  <c r="AA213" i="5"/>
  <c r="AA223" i="5"/>
  <c r="AA235" i="5"/>
  <c r="AA245" i="5"/>
  <c r="AA255" i="5"/>
  <c r="Z168" i="5"/>
  <c r="AB176" i="5"/>
  <c r="AB185" i="5"/>
  <c r="AB193" i="5"/>
  <c r="AB202" i="5"/>
  <c r="AB211" i="5"/>
  <c r="AB219" i="5"/>
  <c r="AB229" i="5"/>
  <c r="AB237" i="5"/>
  <c r="AB245" i="5"/>
  <c r="V158" i="5"/>
  <c r="AC170" i="5"/>
  <c r="AC179" i="5"/>
  <c r="AC187" i="5"/>
  <c r="AC195" i="5"/>
  <c r="AC203" i="5"/>
  <c r="AC211" i="5"/>
  <c r="AC219" i="5"/>
  <c r="AC228" i="5"/>
  <c r="AC236" i="5"/>
  <c r="AC244" i="5"/>
  <c r="W162" i="5"/>
  <c r="V179" i="5"/>
  <c r="V195" i="5"/>
  <c r="V209" i="5"/>
  <c r="V222" i="5"/>
  <c r="V237" i="5"/>
  <c r="W161" i="5"/>
  <c r="W176" i="5"/>
  <c r="W192" i="5"/>
  <c r="W206" i="5"/>
  <c r="W222" i="5"/>
  <c r="AG222" i="5" s="1"/>
  <c r="W234" i="5"/>
  <c r="W249" i="5"/>
  <c r="V263" i="5"/>
  <c r="V281" i="5"/>
  <c r="V299" i="5"/>
  <c r="V315" i="5"/>
  <c r="V278" i="5"/>
  <c r="W22" i="5"/>
  <c r="Z385" i="5"/>
  <c r="V386" i="5"/>
  <c r="AB438" i="5"/>
  <c r="X412" i="5"/>
  <c r="W330" i="5"/>
  <c r="W216" i="5"/>
  <c r="V53" i="5"/>
  <c r="X372" i="5"/>
  <c r="W441" i="5"/>
  <c r="AC446" i="5"/>
  <c r="Z21" i="5"/>
  <c r="Z70" i="5"/>
  <c r="AA22" i="5"/>
  <c r="AA52" i="5"/>
  <c r="AB7" i="5"/>
  <c r="AB34" i="5"/>
  <c r="AB65" i="5"/>
  <c r="AC6" i="5"/>
  <c r="AC32" i="5"/>
  <c r="V32" i="5"/>
  <c r="W27" i="5"/>
  <c r="X14" i="5"/>
  <c r="X55" i="5"/>
  <c r="Y19" i="5"/>
  <c r="Y58" i="5"/>
  <c r="W111" i="5"/>
  <c r="W152" i="5"/>
  <c r="X102" i="5"/>
  <c r="X141" i="5"/>
  <c r="W78" i="5"/>
  <c r="Y115" i="5"/>
  <c r="Y149" i="5"/>
  <c r="Z91" i="5"/>
  <c r="Z122" i="5"/>
  <c r="Z157" i="5"/>
  <c r="V77" i="5"/>
  <c r="AA97" i="5"/>
  <c r="AA113" i="5"/>
  <c r="AA128" i="5"/>
  <c r="AA143" i="5"/>
  <c r="AA154" i="5"/>
  <c r="Y67" i="5"/>
  <c r="AB91" i="5"/>
  <c r="AB101" i="5"/>
  <c r="AB113" i="5"/>
  <c r="AB128" i="5"/>
  <c r="AB138" i="5"/>
  <c r="AB148" i="5"/>
  <c r="AC42" i="5"/>
  <c r="AC78" i="5"/>
  <c r="AC93" i="5"/>
  <c r="AC105" i="5"/>
  <c r="AC116" i="5"/>
  <c r="AC129" i="5"/>
  <c r="AC141" i="5"/>
  <c r="AC151" i="5"/>
  <c r="V60" i="5"/>
  <c r="V95" i="5"/>
  <c r="V113" i="5"/>
  <c r="V135" i="5"/>
  <c r="V148" i="5"/>
  <c r="X173" i="5"/>
  <c r="X187" i="5"/>
  <c r="X197" i="5"/>
  <c r="X210" i="5"/>
  <c r="X228" i="5"/>
  <c r="Z85" i="5"/>
  <c r="W28" i="5"/>
  <c r="V449" i="5"/>
  <c r="Z10" i="5"/>
  <c r="Y442" i="5"/>
  <c r="V472" i="5"/>
  <c r="AA388" i="5"/>
  <c r="X221" i="5"/>
  <c r="Y103" i="5"/>
  <c r="AI103" i="5" s="1"/>
  <c r="W437" i="5"/>
  <c r="Z474" i="5"/>
  <c r="X478" i="5"/>
  <c r="Z34" i="5"/>
  <c r="AJ34" i="5" s="1"/>
  <c r="Z71" i="5"/>
  <c r="AA27" i="5"/>
  <c r="AA54" i="5"/>
  <c r="AB8" i="5"/>
  <c r="AB39" i="5"/>
  <c r="AB66" i="5"/>
  <c r="AC7" i="5"/>
  <c r="AC35" i="5"/>
  <c r="V33" i="5"/>
  <c r="W29" i="5"/>
  <c r="X19" i="5"/>
  <c r="X57" i="5"/>
  <c r="Y21" i="5"/>
  <c r="V76" i="5"/>
  <c r="W112" i="5"/>
  <c r="W154" i="5"/>
  <c r="X106" i="5"/>
  <c r="AH106" i="5" s="1"/>
  <c r="X142" i="5"/>
  <c r="AC79" i="5"/>
  <c r="Y123" i="5"/>
  <c r="Y150" i="5"/>
  <c r="Z93" i="5"/>
  <c r="Z128" i="5"/>
  <c r="Z159" i="5"/>
  <c r="W80" i="5"/>
  <c r="AA99" i="5"/>
  <c r="AA114" i="5"/>
  <c r="AA129" i="5"/>
  <c r="AA144" i="5"/>
  <c r="AC45" i="5"/>
  <c r="W69" i="5"/>
  <c r="AG69" i="5" s="1"/>
  <c r="AB92" i="5"/>
  <c r="AS92" i="5" s="1"/>
  <c r="AB102" i="5"/>
  <c r="AB114" i="5"/>
  <c r="AB129" i="5"/>
  <c r="AB139" i="5"/>
  <c r="AB149" i="5"/>
  <c r="Y52" i="5"/>
  <c r="AC80" i="5"/>
  <c r="AC94" i="5"/>
  <c r="AC106" i="5"/>
  <c r="AC117" i="5"/>
  <c r="AC130" i="5"/>
  <c r="AC142" i="5"/>
  <c r="AC152" i="5"/>
  <c r="V62" i="5"/>
  <c r="V97" i="5"/>
  <c r="V123" i="5"/>
  <c r="V139" i="5"/>
  <c r="AA156" i="5"/>
  <c r="X176" i="5"/>
  <c r="X188" i="5"/>
  <c r="X198" i="5"/>
  <c r="X212" i="5"/>
  <c r="X229" i="5"/>
  <c r="X243" i="5"/>
  <c r="AC158" i="5"/>
  <c r="Y179" i="5"/>
  <c r="Y188" i="5"/>
  <c r="Y197" i="5"/>
  <c r="Y209" i="5"/>
  <c r="Y222" i="5"/>
  <c r="Y233" i="5"/>
  <c r="Y245" i="5"/>
  <c r="Z171" i="5"/>
  <c r="Z181" i="5"/>
  <c r="Z189" i="5"/>
  <c r="Z200" i="5"/>
  <c r="Z210" i="5"/>
  <c r="Z219" i="5"/>
  <c r="Z231" i="5"/>
  <c r="Z240" i="5"/>
  <c r="X149" i="5"/>
  <c r="AH149" i="5" s="1"/>
  <c r="V317" i="5"/>
  <c r="Y462" i="5"/>
  <c r="Y86" i="5"/>
  <c r="X68" i="5"/>
  <c r="Y474" i="5"/>
  <c r="AI474" i="5" s="1"/>
  <c r="Y430" i="5"/>
  <c r="V298" i="5"/>
  <c r="Y113" i="5"/>
  <c r="X473" i="5"/>
  <c r="Z463" i="5"/>
  <c r="X476" i="5"/>
  <c r="Z36" i="5"/>
  <c r="Z2" i="5"/>
  <c r="AA32" i="5"/>
  <c r="AA63" i="5"/>
  <c r="AB17" i="5"/>
  <c r="AB44" i="5"/>
  <c r="AB74" i="5"/>
  <c r="AC15" i="5"/>
  <c r="AC2" i="5"/>
  <c r="V47" i="5"/>
  <c r="W41" i="5"/>
  <c r="X27" i="5"/>
  <c r="AH27" i="5" s="1"/>
  <c r="X73" i="5"/>
  <c r="Y31" i="5"/>
  <c r="AI31" i="5" s="1"/>
  <c r="AA87" i="5"/>
  <c r="W126" i="5"/>
  <c r="Y66" i="5"/>
  <c r="AI66" i="5" s="1"/>
  <c r="X112" i="5"/>
  <c r="X154" i="5"/>
  <c r="Y92" i="5"/>
  <c r="Y128" i="5"/>
  <c r="Y53" i="5"/>
  <c r="Z100" i="5"/>
  <c r="Z135" i="5"/>
  <c r="Y49" i="5"/>
  <c r="V86" i="5"/>
  <c r="AA100" i="5"/>
  <c r="AA115" i="5"/>
  <c r="AA132" i="5"/>
  <c r="AA145" i="5"/>
  <c r="AC47" i="5"/>
  <c r="W77" i="5"/>
  <c r="AB93" i="5"/>
  <c r="AB103" i="5"/>
  <c r="AB117" i="5"/>
  <c r="AB130" i="5"/>
  <c r="AB140" i="5"/>
  <c r="AK140" i="5" s="1"/>
  <c r="AB152" i="5"/>
  <c r="AC59" i="5"/>
  <c r="AC83" i="5"/>
  <c r="AC97" i="5"/>
  <c r="AC107" i="5"/>
  <c r="AC121" i="5"/>
  <c r="AC133" i="5"/>
  <c r="AC143" i="5"/>
  <c r="AC153" i="5"/>
  <c r="AC75" i="5"/>
  <c r="V98" i="5"/>
  <c r="V124" i="5"/>
  <c r="V140" i="5"/>
  <c r="AA158" i="5"/>
  <c r="X179" i="5"/>
  <c r="X189" i="5"/>
  <c r="X199" i="5"/>
  <c r="X213" i="5"/>
  <c r="X230" i="5"/>
  <c r="X244" i="5"/>
  <c r="AB162" i="5"/>
  <c r="Y180" i="5"/>
  <c r="Y189" i="5"/>
  <c r="Y198" i="5"/>
  <c r="Y210" i="5"/>
  <c r="Y223" i="5"/>
  <c r="Y234" i="5"/>
  <c r="W157" i="5"/>
  <c r="Z173" i="5"/>
  <c r="Z182" i="5"/>
  <c r="Z191" i="5"/>
  <c r="Z201" i="5"/>
  <c r="Z212" i="5"/>
  <c r="Z221" i="5"/>
  <c r="Z232" i="5"/>
  <c r="Z241" i="5"/>
  <c r="Z250" i="5"/>
  <c r="AA172" i="5"/>
  <c r="AA181" i="5"/>
  <c r="AA189" i="5"/>
  <c r="AA199" i="5"/>
  <c r="AA207" i="5"/>
  <c r="AA217" i="5"/>
  <c r="AA231" i="5"/>
  <c r="AA240" i="5"/>
  <c r="AA249" i="5"/>
  <c r="AB160" i="5"/>
  <c r="AB172" i="5"/>
  <c r="AS172" i="5" s="1"/>
  <c r="AB181" i="5"/>
  <c r="AB189" i="5"/>
  <c r="AS189" i="5" s="1"/>
  <c r="AB198" i="5"/>
  <c r="AB206" i="5"/>
  <c r="AB215" i="5"/>
  <c r="AB224" i="5"/>
  <c r="AB233" i="5"/>
  <c r="AB241" i="5"/>
  <c r="AB249" i="5"/>
  <c r="Z165" i="5"/>
  <c r="AC174" i="5"/>
  <c r="AC183" i="5"/>
  <c r="AC191" i="5"/>
  <c r="AC199" i="5"/>
  <c r="AC207" i="5"/>
  <c r="AC215" i="5"/>
  <c r="AC223" i="5"/>
  <c r="AC232" i="5"/>
  <c r="AC240" i="5"/>
  <c r="AC248" i="5"/>
  <c r="AA167" i="5"/>
  <c r="V188" i="5"/>
  <c r="V200" i="5"/>
  <c r="V215" i="5"/>
  <c r="V229" i="5"/>
  <c r="V243" i="5"/>
  <c r="AB166" i="5"/>
  <c r="W185" i="5"/>
  <c r="W197" i="5"/>
  <c r="W212" i="5"/>
  <c r="W228" i="5"/>
  <c r="W243" i="5"/>
  <c r="AB253" i="5"/>
  <c r="V274" i="5"/>
  <c r="V288" i="5"/>
  <c r="V307" i="5"/>
  <c r="V324" i="5"/>
  <c r="Z274" i="5"/>
  <c r="W184" i="5"/>
  <c r="AG184" i="5" s="1"/>
  <c r="Y102" i="5"/>
  <c r="V457" i="5"/>
  <c r="Z458" i="5"/>
  <c r="AA6" i="5"/>
  <c r="AB5" i="5"/>
  <c r="AB78" i="5"/>
  <c r="V2" i="5"/>
  <c r="X52" i="5"/>
  <c r="W98" i="5"/>
  <c r="X125" i="5"/>
  <c r="Y114" i="5"/>
  <c r="AI114" i="5" s="1"/>
  <c r="Z105" i="5"/>
  <c r="Y89" i="5"/>
  <c r="AA127" i="5"/>
  <c r="V58" i="5"/>
  <c r="AB104" i="5"/>
  <c r="AB137" i="5"/>
  <c r="AC64" i="5"/>
  <c r="AC108" i="5"/>
  <c r="AC138" i="5"/>
  <c r="X85" i="5"/>
  <c r="V141" i="5"/>
  <c r="X186" i="5"/>
  <c r="X217" i="5"/>
  <c r="X253" i="5"/>
  <c r="Y186" i="5"/>
  <c r="Y206" i="5"/>
  <c r="AI206" i="5" s="1"/>
  <c r="Y231" i="5"/>
  <c r="Y169" i="5"/>
  <c r="Z187" i="5"/>
  <c r="Z207" i="5"/>
  <c r="Z228" i="5"/>
  <c r="Z247" i="5"/>
  <c r="AA173" i="5"/>
  <c r="AA187" i="5"/>
  <c r="AA201" i="5"/>
  <c r="AK201" i="5" s="1"/>
  <c r="AA216" i="5"/>
  <c r="AA236" i="5"/>
  <c r="AA250" i="5"/>
  <c r="AB170" i="5"/>
  <c r="AS170" i="5" s="1"/>
  <c r="AB183" i="5"/>
  <c r="AB196" i="5"/>
  <c r="AB212" i="5"/>
  <c r="AB225" i="5"/>
  <c r="AK225" i="5" s="1"/>
  <c r="AB239" i="5"/>
  <c r="AB251" i="5"/>
  <c r="AC173" i="5"/>
  <c r="AC188" i="5"/>
  <c r="AC200" i="5"/>
  <c r="AC213" i="5"/>
  <c r="AC225" i="5"/>
  <c r="AC237" i="5"/>
  <c r="AC247" i="5"/>
  <c r="AC169" i="5"/>
  <c r="V196" i="5"/>
  <c r="V214" i="5"/>
  <c r="V231" i="5"/>
  <c r="Y162" i="5"/>
  <c r="W182" i="5"/>
  <c r="W200" i="5"/>
  <c r="W223" i="5"/>
  <c r="AG223" i="5" s="1"/>
  <c r="W241" i="5"/>
  <c r="AC256" i="5"/>
  <c r="V282" i="5"/>
  <c r="V305" i="5"/>
  <c r="V327" i="5"/>
  <c r="V344" i="5"/>
  <c r="W259" i="5"/>
  <c r="W278" i="5"/>
  <c r="W294" i="5"/>
  <c r="W308" i="5"/>
  <c r="W323" i="5"/>
  <c r="X258" i="5"/>
  <c r="X272" i="5"/>
  <c r="AH272" i="5" s="1"/>
  <c r="X288" i="5"/>
  <c r="X306" i="5"/>
  <c r="X317" i="5"/>
  <c r="X333" i="5"/>
  <c r="AH333" i="5" s="1"/>
  <c r="W255" i="5"/>
  <c r="Y268" i="5"/>
  <c r="Y281" i="5"/>
  <c r="Y292" i="5"/>
  <c r="Y304" i="5"/>
  <c r="Y317" i="5"/>
  <c r="Y328" i="5"/>
  <c r="Y344" i="5"/>
  <c r="X255" i="5"/>
  <c r="Z267" i="5"/>
  <c r="Z279" i="5"/>
  <c r="W194" i="5"/>
  <c r="X373" i="5"/>
  <c r="V168" i="5"/>
  <c r="V191" i="5"/>
  <c r="Y463" i="5"/>
  <c r="AA7" i="5"/>
  <c r="AB20" i="5"/>
  <c r="AC5" i="5"/>
  <c r="X421" i="5"/>
  <c r="X76" i="5"/>
  <c r="W109" i="5"/>
  <c r="AG109" i="5" s="1"/>
  <c r="X126" i="5"/>
  <c r="Y134" i="5"/>
  <c r="Z121" i="5"/>
  <c r="AJ121" i="5" s="1"/>
  <c r="Z90" i="5"/>
  <c r="AA133" i="5"/>
  <c r="AC65" i="5"/>
  <c r="K65" i="5" s="1"/>
  <c r="AB107" i="5"/>
  <c r="AB141" i="5"/>
  <c r="Y77" i="5"/>
  <c r="AC109" i="5"/>
  <c r="AC144" i="5"/>
  <c r="AC89" i="5"/>
  <c r="V142" i="5"/>
  <c r="X190" i="5"/>
  <c r="X224" i="5"/>
  <c r="V157" i="5"/>
  <c r="Y187" i="5"/>
  <c r="Y207" i="5"/>
  <c r="Y232" i="5"/>
  <c r="Z170" i="5"/>
  <c r="Z188" i="5"/>
  <c r="Z209" i="5"/>
  <c r="Z229" i="5"/>
  <c r="Z248" i="5"/>
  <c r="AA174" i="5"/>
  <c r="AA188" i="5"/>
  <c r="AA204" i="5"/>
  <c r="AA218" i="5"/>
  <c r="AA237" i="5"/>
  <c r="AA252" i="5"/>
  <c r="AB171" i="5"/>
  <c r="AB186" i="5"/>
  <c r="AB199" i="5"/>
  <c r="AB213" i="5"/>
  <c r="AB226" i="5"/>
  <c r="AK226" i="5" s="1"/>
  <c r="AB240" i="5"/>
  <c r="AA159" i="5"/>
  <c r="AC175" i="5"/>
  <c r="AC189" i="5"/>
  <c r="AC201" i="5"/>
  <c r="AC214" i="5"/>
  <c r="AC226" i="5"/>
  <c r="AC238" i="5"/>
  <c r="W158" i="5"/>
  <c r="V176" i="5"/>
  <c r="V197" i="5"/>
  <c r="V218" i="5"/>
  <c r="V236" i="5"/>
  <c r="AA163" i="5"/>
  <c r="W187" i="5"/>
  <c r="W201" i="5"/>
  <c r="W224" i="5"/>
  <c r="W244" i="5"/>
  <c r="V260" i="5"/>
  <c r="V285" i="5"/>
  <c r="V308" i="5"/>
  <c r="V332" i="5"/>
  <c r="V345" i="5"/>
  <c r="W260" i="5"/>
  <c r="W279" i="5"/>
  <c r="W295" i="5"/>
  <c r="W309" i="5"/>
  <c r="W324" i="5"/>
  <c r="X259" i="5"/>
  <c r="AO259" i="5" s="1"/>
  <c r="X275" i="5"/>
  <c r="X289" i="5"/>
  <c r="AO289" i="5" s="1"/>
  <c r="X307" i="5"/>
  <c r="X320" i="5"/>
  <c r="X334" i="5"/>
  <c r="Y258" i="5"/>
  <c r="Y269" i="5"/>
  <c r="Y282" i="5"/>
  <c r="Y293" i="5"/>
  <c r="Y306" i="5"/>
  <c r="Y319" i="5"/>
  <c r="Y331" i="5"/>
  <c r="Y345" i="5"/>
  <c r="Y256" i="5"/>
  <c r="Z268" i="5"/>
  <c r="Z280" i="5"/>
  <c r="V290" i="5"/>
  <c r="X219" i="5"/>
  <c r="V435" i="5"/>
  <c r="X369" i="5"/>
  <c r="X456" i="5"/>
  <c r="AA38" i="5"/>
  <c r="AK38" i="5" s="1"/>
  <c r="AB33" i="5"/>
  <c r="AC18" i="5"/>
  <c r="W45" i="5"/>
  <c r="Y18" i="5"/>
  <c r="AI18" i="5" s="1"/>
  <c r="W130" i="5"/>
  <c r="X162" i="5"/>
  <c r="Y148" i="5"/>
  <c r="AI148" i="5" s="1"/>
  <c r="Z144" i="5"/>
  <c r="AA102" i="5"/>
  <c r="AA137" i="5"/>
  <c r="Z83" i="5"/>
  <c r="AB121" i="5"/>
  <c r="AB147" i="5"/>
  <c r="Z88" i="5"/>
  <c r="AC122" i="5"/>
  <c r="AC150" i="5"/>
  <c r="V102" i="5"/>
  <c r="AA162" i="5"/>
  <c r="X196" i="5"/>
  <c r="X233" i="5"/>
  <c r="V166" i="5"/>
  <c r="Y191" i="5"/>
  <c r="Y213" i="5"/>
  <c r="Y237" i="5"/>
  <c r="Z175" i="5"/>
  <c r="AJ175" i="5" s="1"/>
  <c r="Z194" i="5"/>
  <c r="Z214" i="5"/>
  <c r="Z234" i="5"/>
  <c r="AA160" i="5"/>
  <c r="AA179" i="5"/>
  <c r="AA192" i="5"/>
  <c r="AA206" i="5"/>
  <c r="AA224" i="5"/>
  <c r="AA241" i="5"/>
  <c r="AA157" i="5"/>
  <c r="AB174" i="5"/>
  <c r="AB188" i="5"/>
  <c r="AB203" i="5"/>
  <c r="AB216" i="5"/>
  <c r="AB231" i="5"/>
  <c r="AB243" i="5"/>
  <c r="Y163" i="5"/>
  <c r="AC180" i="5"/>
  <c r="AC192" i="5"/>
  <c r="AC205" i="5"/>
  <c r="AC217" i="5"/>
  <c r="AC230" i="5"/>
  <c r="AC241" i="5"/>
  <c r="V161" i="5"/>
  <c r="V183" i="5"/>
  <c r="V206" i="5"/>
  <c r="V221" i="5"/>
  <c r="V240" i="5"/>
  <c r="AB167" i="5"/>
  <c r="W190" i="5"/>
  <c r="W208" i="5"/>
  <c r="W229" i="5"/>
  <c r="AG229" i="5" s="1"/>
  <c r="W248" i="5"/>
  <c r="V269" i="5"/>
  <c r="V292" i="5"/>
  <c r="V310" i="5"/>
  <c r="V334" i="5"/>
  <c r="Z252" i="5"/>
  <c r="W264" i="5"/>
  <c r="W282" i="5"/>
  <c r="W299" i="5"/>
  <c r="W311" i="5"/>
  <c r="Y251" i="5"/>
  <c r="X263" i="5"/>
  <c r="X279" i="5"/>
  <c r="X294" i="5"/>
  <c r="X309" i="5"/>
  <c r="X324" i="5"/>
  <c r="X339" i="5"/>
  <c r="Y263" i="5"/>
  <c r="Y275" i="5"/>
  <c r="Y286" i="5"/>
  <c r="Y295" i="5"/>
  <c r="Y309" i="5"/>
  <c r="Y372" i="5"/>
  <c r="Y388" i="5"/>
  <c r="V12" i="5"/>
  <c r="V476" i="5"/>
  <c r="Z16" i="5"/>
  <c r="AA39" i="5"/>
  <c r="AB49" i="5"/>
  <c r="AC30" i="5"/>
  <c r="W48" i="5"/>
  <c r="Y35" i="5"/>
  <c r="AI35" i="5" s="1"/>
  <c r="W150" i="5"/>
  <c r="X165" i="5"/>
  <c r="AC60" i="5"/>
  <c r="Z156" i="5"/>
  <c r="AA103" i="5"/>
  <c r="AA146" i="5"/>
  <c r="X87" i="5"/>
  <c r="AH87" i="5" s="1"/>
  <c r="AB122" i="5"/>
  <c r="AB153" i="5"/>
  <c r="AC92" i="5"/>
  <c r="AC125" i="5"/>
  <c r="AC154" i="5"/>
  <c r="V112" i="5"/>
  <c r="AB163" i="5"/>
  <c r="X200" i="5"/>
  <c r="X237" i="5"/>
  <c r="Y173" i="5"/>
  <c r="Y195" i="5"/>
  <c r="Y219" i="5"/>
  <c r="AI219" i="5" s="1"/>
  <c r="Y241" i="5"/>
  <c r="Z179" i="5"/>
  <c r="Z197" i="5"/>
  <c r="Z217" i="5"/>
  <c r="Z237" i="5"/>
  <c r="AB161" i="5"/>
  <c r="AA180" i="5"/>
  <c r="AA196" i="5"/>
  <c r="AA209" i="5"/>
  <c r="AA228" i="5"/>
  <c r="AA242" i="5"/>
  <c r="Y159" i="5"/>
  <c r="AB178" i="5"/>
  <c r="AB190" i="5"/>
  <c r="AB204" i="5"/>
  <c r="AB217" i="5"/>
  <c r="AB232" i="5"/>
  <c r="AB246" i="5"/>
  <c r="Z166" i="5"/>
  <c r="AC181" i="5"/>
  <c r="AC193" i="5"/>
  <c r="AC206" i="5"/>
  <c r="AC220" i="5"/>
  <c r="AC231" i="5"/>
  <c r="AC242" i="5"/>
  <c r="Z163" i="5"/>
  <c r="V185" i="5"/>
  <c r="V207" i="5"/>
  <c r="V225" i="5"/>
  <c r="V241" i="5"/>
  <c r="AC168" i="5"/>
  <c r="W193" i="5"/>
  <c r="W209" i="5"/>
  <c r="W230" i="5"/>
  <c r="Y249" i="5"/>
  <c r="V272" i="5"/>
  <c r="V294" i="5"/>
  <c r="V320" i="5"/>
  <c r="V335" i="5"/>
  <c r="AC253" i="5"/>
  <c r="W267" i="5"/>
  <c r="W285" i="5"/>
  <c r="W300" i="5"/>
  <c r="W315" i="5"/>
  <c r="AB252" i="5"/>
  <c r="X264" i="5"/>
  <c r="X282" i="5"/>
  <c r="X295" i="5"/>
  <c r="X310" i="5"/>
  <c r="X325" i="5"/>
  <c r="X341" i="5"/>
  <c r="Y264" i="5"/>
  <c r="Y276" i="5"/>
  <c r="Y287" i="5"/>
  <c r="Y296" i="5"/>
  <c r="Y310" i="5"/>
  <c r="Y322" i="5"/>
  <c r="Y337" i="5"/>
  <c r="Y351" i="5"/>
  <c r="Z262" i="5"/>
  <c r="Z275" i="5"/>
  <c r="Z285" i="5"/>
  <c r="W410" i="5"/>
  <c r="X155" i="5"/>
  <c r="Y161" i="5"/>
  <c r="AA471" i="5"/>
  <c r="Z37" i="5"/>
  <c r="AA50" i="5"/>
  <c r="AB50" i="5"/>
  <c r="V9" i="5"/>
  <c r="X7" i="5"/>
  <c r="Y36" i="5"/>
  <c r="V78" i="5"/>
  <c r="Y76" i="5"/>
  <c r="W64" i="5"/>
  <c r="AC53" i="5"/>
  <c r="AA112" i="5"/>
  <c r="AA147" i="5"/>
  <c r="AB94" i="5"/>
  <c r="AB125" i="5"/>
  <c r="AB154" i="5"/>
  <c r="AC98" i="5"/>
  <c r="AC128" i="5"/>
  <c r="AC157" i="5"/>
  <c r="V125" i="5"/>
  <c r="AC167" i="5"/>
  <c r="X201" i="5"/>
  <c r="X241" i="5"/>
  <c r="Y176" i="5"/>
  <c r="Y196" i="5"/>
  <c r="Y221" i="5"/>
  <c r="Y243" i="5"/>
  <c r="Z180" i="5"/>
  <c r="Z199" i="5"/>
  <c r="Z218" i="5"/>
  <c r="Z238" i="5"/>
  <c r="Z169" i="5"/>
  <c r="AA182" i="5"/>
  <c r="AA197" i="5"/>
  <c r="AA210" i="5"/>
  <c r="AA229" i="5"/>
  <c r="AA246" i="5"/>
  <c r="AC161" i="5"/>
  <c r="AB179" i="5"/>
  <c r="AB191" i="5"/>
  <c r="AB205" i="5"/>
  <c r="AB220" i="5"/>
  <c r="AB234" i="5"/>
  <c r="AB247" i="5"/>
  <c r="AA168" i="5"/>
  <c r="AC182" i="5"/>
  <c r="AC196" i="5"/>
  <c r="AC208" i="5"/>
  <c r="AC221" i="5"/>
  <c r="AC233" i="5"/>
  <c r="AC243" i="5"/>
  <c r="AA165" i="5"/>
  <c r="V190" i="5"/>
  <c r="V208" i="5"/>
  <c r="V226" i="5"/>
  <c r="V244" i="5"/>
  <c r="W173" i="5"/>
  <c r="W195" i="5"/>
  <c r="W213" i="5"/>
  <c r="W233" i="5"/>
  <c r="W251" i="5"/>
  <c r="V276" i="5"/>
  <c r="V296" i="5"/>
  <c r="V321" i="5"/>
  <c r="V336" i="5"/>
  <c r="V256" i="5"/>
  <c r="W268" i="5"/>
  <c r="W287" i="5"/>
  <c r="W304" i="5"/>
  <c r="W317" i="5"/>
  <c r="AG317" i="5" s="1"/>
  <c r="V255" i="5"/>
  <c r="X265" i="5"/>
  <c r="X285" i="5"/>
  <c r="X296" i="5"/>
  <c r="X311" i="5"/>
  <c r="X326" i="5"/>
  <c r="X345" i="5"/>
  <c r="Y265" i="5"/>
  <c r="Y278" i="5"/>
  <c r="Y288" i="5"/>
  <c r="Y298" i="5"/>
  <c r="AP298" i="5" s="1"/>
  <c r="Y311" i="5"/>
  <c r="Y323" i="5"/>
  <c r="Y338" i="5"/>
  <c r="Y352" i="5"/>
  <c r="Z264" i="5"/>
  <c r="Z276" i="5"/>
  <c r="Z286" i="5"/>
  <c r="V30" i="5"/>
  <c r="W352" i="5"/>
  <c r="AA68" i="5"/>
  <c r="W25" i="5"/>
  <c r="X100" i="5"/>
  <c r="AC55" i="5"/>
  <c r="Y80" i="5"/>
  <c r="AI80" i="5" s="1"/>
  <c r="AC61" i="5"/>
  <c r="AC52" i="5"/>
  <c r="X192" i="5"/>
  <c r="Y183" i="5"/>
  <c r="Y160" i="5"/>
  <c r="AI160" i="5" s="1"/>
  <c r="Z213" i="5"/>
  <c r="AA171" i="5"/>
  <c r="AA214" i="5"/>
  <c r="AA257" i="5"/>
  <c r="AB195" i="5"/>
  <c r="AB235" i="5"/>
  <c r="AC176" i="5"/>
  <c r="AC212" i="5"/>
  <c r="AC245" i="5"/>
  <c r="V198" i="5"/>
  <c r="W155" i="5"/>
  <c r="AG155" i="5" s="1"/>
  <c r="W215" i="5"/>
  <c r="V264" i="5"/>
  <c r="V326" i="5"/>
  <c r="W272" i="5"/>
  <c r="AG272" i="5" s="1"/>
  <c r="W310" i="5"/>
  <c r="X268" i="5"/>
  <c r="X313" i="5"/>
  <c r="Y259" i="5"/>
  <c r="Y291" i="5"/>
  <c r="Y321" i="5"/>
  <c r="Y350" i="5"/>
  <c r="Z270" i="5"/>
  <c r="Z290" i="5"/>
  <c r="Z298" i="5"/>
  <c r="Z308" i="5"/>
  <c r="Z318" i="5"/>
  <c r="Z326" i="5"/>
  <c r="Z336" i="5"/>
  <c r="Z350" i="5"/>
  <c r="Y250" i="5"/>
  <c r="AA266" i="5"/>
  <c r="AA276" i="5"/>
  <c r="AA285" i="5"/>
  <c r="AA293" i="5"/>
  <c r="AA302" i="5"/>
  <c r="AA314" i="5"/>
  <c r="AA323" i="5"/>
  <c r="AA333" i="5"/>
  <c r="AA345" i="5"/>
  <c r="AA355" i="5"/>
  <c r="AB258" i="5"/>
  <c r="AB267" i="5"/>
  <c r="AB277" i="5"/>
  <c r="AB285" i="5"/>
  <c r="AB293" i="5"/>
  <c r="AB302" i="5"/>
  <c r="AB313" i="5"/>
  <c r="AB322" i="5"/>
  <c r="AB331" i="5"/>
  <c r="AB339" i="5"/>
  <c r="W252" i="5"/>
  <c r="AG252" i="5" s="1"/>
  <c r="AC262" i="5"/>
  <c r="AC270" i="5"/>
  <c r="AC280" i="5"/>
  <c r="AC288" i="5"/>
  <c r="AC296" i="5"/>
  <c r="AC305" i="5"/>
  <c r="AC314" i="5"/>
  <c r="AC322" i="5"/>
  <c r="W327" i="5"/>
  <c r="AB359" i="5"/>
  <c r="AB367" i="5"/>
  <c r="AB376" i="5"/>
  <c r="AB386" i="5"/>
  <c r="AB396" i="5"/>
  <c r="AB404" i="5"/>
  <c r="AB412" i="5"/>
  <c r="AB425" i="5"/>
  <c r="AB433" i="5"/>
  <c r="AB443" i="5"/>
  <c r="X352" i="5"/>
  <c r="AC364" i="5"/>
  <c r="AC372" i="5"/>
  <c r="AC382" i="5"/>
  <c r="AC390" i="5"/>
  <c r="AC398" i="5"/>
  <c r="AC406" i="5"/>
  <c r="AC414" i="5"/>
  <c r="AC428" i="5"/>
  <c r="AC437" i="5"/>
  <c r="AC445" i="5"/>
  <c r="AB356" i="5"/>
  <c r="V373" i="5"/>
  <c r="AQ373" i="5" s="1"/>
  <c r="V385" i="5"/>
  <c r="V398" i="5"/>
  <c r="AP398" i="5" s="1"/>
  <c r="V411" i="5"/>
  <c r="V430" i="5"/>
  <c r="AC352" i="5"/>
  <c r="W364" i="5"/>
  <c r="W382" i="5"/>
  <c r="W391" i="5"/>
  <c r="W400" i="5"/>
  <c r="W419" i="5"/>
  <c r="W431" i="5"/>
  <c r="V356" i="5"/>
  <c r="X368" i="5"/>
  <c r="X384" i="5"/>
  <c r="X394" i="5"/>
  <c r="X411" i="5"/>
  <c r="X427" i="5"/>
  <c r="X437" i="5"/>
  <c r="X446" i="5"/>
  <c r="W353" i="5"/>
  <c r="Y364" i="5"/>
  <c r="Y384" i="5"/>
  <c r="Y394" i="5"/>
  <c r="Y404" i="5"/>
  <c r="Y422" i="5"/>
  <c r="Y432" i="5"/>
  <c r="Y445" i="5"/>
  <c r="AC339" i="5"/>
  <c r="Z359" i="5"/>
  <c r="Z370" i="5"/>
  <c r="Z384" i="5"/>
  <c r="Z395" i="5"/>
  <c r="Z403" i="5"/>
  <c r="Z411" i="5"/>
  <c r="Z426" i="5"/>
  <c r="Z440" i="5"/>
  <c r="Z448" i="5"/>
  <c r="Y356" i="5"/>
  <c r="AA367" i="5"/>
  <c r="AA379" i="5"/>
  <c r="AA391" i="5"/>
  <c r="AA400" i="5"/>
  <c r="AA409" i="5"/>
  <c r="AA425" i="5"/>
  <c r="AA437" i="5"/>
  <c r="W478" i="5"/>
  <c r="W461" i="5"/>
  <c r="W446" i="5"/>
  <c r="AB451" i="5"/>
  <c r="AC474" i="5"/>
  <c r="AC466" i="5"/>
  <c r="AC458" i="5"/>
  <c r="AB447" i="5"/>
  <c r="AB473" i="5"/>
  <c r="AB465" i="5"/>
  <c r="AB457" i="5"/>
  <c r="V232" i="5"/>
  <c r="Z243" i="5"/>
  <c r="AA70" i="5"/>
  <c r="AK70" i="5" s="1"/>
  <c r="X34" i="5"/>
  <c r="X139" i="5"/>
  <c r="W70" i="5"/>
  <c r="AB95" i="5"/>
  <c r="W85" i="5"/>
  <c r="V79" i="5"/>
  <c r="X207" i="5"/>
  <c r="Y190" i="5"/>
  <c r="AI190" i="5" s="1"/>
  <c r="AA161" i="5"/>
  <c r="Z223" i="5"/>
  <c r="AA178" i="5"/>
  <c r="AA215" i="5"/>
  <c r="AK215" i="5" s="1"/>
  <c r="Y165" i="5"/>
  <c r="AB200" i="5"/>
  <c r="AB238" i="5"/>
  <c r="AC184" i="5"/>
  <c r="AC216" i="5"/>
  <c r="AC246" i="5"/>
  <c r="V210" i="5"/>
  <c r="AB165" i="5"/>
  <c r="W220" i="5"/>
  <c r="V277" i="5"/>
  <c r="V333" i="5"/>
  <c r="W275" i="5"/>
  <c r="W320" i="5"/>
  <c r="X278" i="5"/>
  <c r="X315" i="5"/>
  <c r="Y266" i="5"/>
  <c r="Y294" i="5"/>
  <c r="Y324" i="5"/>
  <c r="Y353" i="5"/>
  <c r="Z277" i="5"/>
  <c r="AJ277" i="5" s="1"/>
  <c r="Z291" i="5"/>
  <c r="Z299" i="5"/>
  <c r="Z309" i="5"/>
  <c r="Z319" i="5"/>
  <c r="Z327" i="5"/>
  <c r="Z337" i="5"/>
  <c r="Z351" i="5"/>
  <c r="AC251" i="5"/>
  <c r="AA267" i="5"/>
  <c r="AA278" i="5"/>
  <c r="AA286" i="5"/>
  <c r="AA294" i="5"/>
  <c r="AA303" i="5"/>
  <c r="AA315" i="5"/>
  <c r="AA325" i="5"/>
  <c r="AA334" i="5"/>
  <c r="AA346" i="5"/>
  <c r="AA357" i="5"/>
  <c r="AB259" i="5"/>
  <c r="AB268" i="5"/>
  <c r="AB278" i="5"/>
  <c r="AB286" i="5"/>
  <c r="AB294" i="5"/>
  <c r="AB303" i="5"/>
  <c r="AB314" i="5"/>
  <c r="AB323" i="5"/>
  <c r="AB332" i="5"/>
  <c r="AB341" i="5"/>
  <c r="Z253" i="5"/>
  <c r="AJ253" i="5" s="1"/>
  <c r="AC263" i="5"/>
  <c r="AC272" i="5"/>
  <c r="AC281" i="5"/>
  <c r="AC289" i="5"/>
  <c r="AC297" i="5"/>
  <c r="AC306" i="5"/>
  <c r="AC315" i="5"/>
  <c r="AC323" i="5"/>
  <c r="W333" i="5"/>
  <c r="AB360" i="5"/>
  <c r="AB369" i="5"/>
  <c r="AS369" i="5" s="1"/>
  <c r="AB377" i="5"/>
  <c r="AB387" i="5"/>
  <c r="AB397" i="5"/>
  <c r="AB405" i="5"/>
  <c r="AB413" i="5"/>
  <c r="AB426" i="5"/>
  <c r="AB434" i="5"/>
  <c r="AB444" i="5"/>
  <c r="AC357" i="5"/>
  <c r="AC365" i="5"/>
  <c r="AC373" i="5"/>
  <c r="AC383" i="5"/>
  <c r="AC391" i="5"/>
  <c r="AC399" i="5"/>
  <c r="AC407" i="5"/>
  <c r="AC415" i="5"/>
  <c r="AC429" i="5"/>
  <c r="AC438" i="5"/>
  <c r="K438" i="5" s="1"/>
  <c r="AC331" i="5"/>
  <c r="V358" i="5"/>
  <c r="V374" i="5"/>
  <c r="V387" i="5"/>
  <c r="V399" i="5"/>
  <c r="V412" i="5"/>
  <c r="V434" i="5"/>
  <c r="X354" i="5"/>
  <c r="W365" i="5"/>
  <c r="W383" i="5"/>
  <c r="W392" i="5"/>
  <c r="W401" i="5"/>
  <c r="W422" i="5"/>
  <c r="W432" i="5"/>
  <c r="V357" i="5"/>
  <c r="X370" i="5"/>
  <c r="X386" i="5"/>
  <c r="X395" i="5"/>
  <c r="X414" i="5"/>
  <c r="X428" i="5"/>
  <c r="X438" i="5"/>
  <c r="X447" i="5"/>
  <c r="AC354" i="5"/>
  <c r="Y365" i="5"/>
  <c r="Y386" i="5"/>
  <c r="Y395" i="5"/>
  <c r="Y408" i="5"/>
  <c r="AP408" i="5" s="1"/>
  <c r="Y424" i="5"/>
  <c r="Y433" i="5"/>
  <c r="Y447" i="5"/>
  <c r="W344" i="5"/>
  <c r="AG344" i="5" s="1"/>
  <c r="Z361" i="5"/>
  <c r="Z371" i="5"/>
  <c r="Z386" i="5"/>
  <c r="Z396" i="5"/>
  <c r="Z404" i="5"/>
  <c r="Z412" i="5"/>
  <c r="Z429" i="5"/>
  <c r="Z441" i="5"/>
  <c r="Z449" i="5"/>
  <c r="AA358" i="5"/>
  <c r="AA368" i="5"/>
  <c r="AA381" i="5"/>
  <c r="AA392" i="5"/>
  <c r="AA402" i="5"/>
  <c r="AA410" i="5"/>
  <c r="AA426" i="5"/>
  <c r="AA438" i="5"/>
  <c r="W477" i="5"/>
  <c r="AN477" i="5" s="1"/>
  <c r="W459" i="5"/>
  <c r="V443" i="5"/>
  <c r="V465" i="5"/>
  <c r="AA450" i="5"/>
  <c r="AC473" i="5"/>
  <c r="AC465" i="5"/>
  <c r="AC457" i="5"/>
  <c r="W442" i="5"/>
  <c r="AB472" i="5"/>
  <c r="AB464" i="5"/>
  <c r="AK464" i="5" s="1"/>
  <c r="AB456" i="5"/>
  <c r="X92" i="5"/>
  <c r="Z460" i="5"/>
  <c r="AB63" i="5"/>
  <c r="X77" i="5"/>
  <c r="Y97" i="5"/>
  <c r="AA116" i="5"/>
  <c r="AB112" i="5"/>
  <c r="AC102" i="5"/>
  <c r="V128" i="5"/>
  <c r="X232" i="5"/>
  <c r="AH232" i="5" s="1"/>
  <c r="Y200" i="5"/>
  <c r="Z183" i="5"/>
  <c r="Z233" i="5"/>
  <c r="AA186" i="5"/>
  <c r="AA232" i="5"/>
  <c r="AK232" i="5" s="1"/>
  <c r="AB173" i="5"/>
  <c r="AB209" i="5"/>
  <c r="AB248" i="5"/>
  <c r="AC190" i="5"/>
  <c r="AC224" i="5"/>
  <c r="AA166" i="5"/>
  <c r="V220" i="5"/>
  <c r="W181" i="5"/>
  <c r="W236" i="5"/>
  <c r="V287" i="5"/>
  <c r="V342" i="5"/>
  <c r="W288" i="5"/>
  <c r="AG288" i="5" s="1"/>
  <c r="W326" i="5"/>
  <c r="X287" i="5"/>
  <c r="X327" i="5"/>
  <c r="AH327" i="5" s="1"/>
  <c r="Y270" i="5"/>
  <c r="Y302" i="5"/>
  <c r="Y334" i="5"/>
  <c r="Z258" i="5"/>
  <c r="Z283" i="5"/>
  <c r="Z293" i="5"/>
  <c r="Z302" i="5"/>
  <c r="Z313" i="5"/>
  <c r="Z321" i="5"/>
  <c r="Z329" i="5"/>
  <c r="Z341" i="5"/>
  <c r="Z353" i="5"/>
  <c r="AA258" i="5"/>
  <c r="AA269" i="5"/>
  <c r="AA280" i="5"/>
  <c r="AA288" i="5"/>
  <c r="AA296" i="5"/>
  <c r="AA306" i="5"/>
  <c r="AA317" i="5"/>
  <c r="AA327" i="5"/>
  <c r="AA336" i="5"/>
  <c r="AA350" i="5"/>
  <c r="AC250" i="5"/>
  <c r="AB262" i="5"/>
  <c r="AB270" i="5"/>
  <c r="AB280" i="5"/>
  <c r="AB288" i="5"/>
  <c r="AB296" i="5"/>
  <c r="AB305" i="5"/>
  <c r="AB316" i="5"/>
  <c r="AB326" i="5"/>
  <c r="AB334" i="5"/>
  <c r="AB344" i="5"/>
  <c r="AK344" i="5" s="1"/>
  <c r="AB256" i="5"/>
  <c r="AC265" i="5"/>
  <c r="AC275" i="5"/>
  <c r="AC283" i="5"/>
  <c r="AC291" i="5"/>
  <c r="AC299" i="5"/>
  <c r="AC308" i="5"/>
  <c r="K308" i="5" s="1"/>
  <c r="AC317" i="5"/>
  <c r="AC325" i="5"/>
  <c r="W341" i="5"/>
  <c r="AB362" i="5"/>
  <c r="AB371" i="5"/>
  <c r="AB381" i="5"/>
  <c r="AB390" i="5"/>
  <c r="AB399" i="5"/>
  <c r="AB407" i="5"/>
  <c r="AB415" i="5"/>
  <c r="AB428" i="5"/>
  <c r="AB437" i="5"/>
  <c r="AB446" i="5"/>
  <c r="AC359" i="5"/>
  <c r="AC367" i="5"/>
  <c r="AC375" i="5"/>
  <c r="AC385" i="5"/>
  <c r="AC393" i="5"/>
  <c r="AC401" i="5"/>
  <c r="AC409" i="5"/>
  <c r="AC422" i="5"/>
  <c r="AC431" i="5"/>
  <c r="AC440" i="5"/>
  <c r="AC338" i="5"/>
  <c r="V361" i="5"/>
  <c r="V376" i="5"/>
  <c r="V389" i="5"/>
  <c r="V401" i="5"/>
  <c r="AR401" i="5" s="1"/>
  <c r="V419" i="5"/>
  <c r="W334" i="5"/>
  <c r="AC356" i="5"/>
  <c r="W370" i="5"/>
  <c r="W385" i="5"/>
  <c r="W394" i="5"/>
  <c r="W406" i="5"/>
  <c r="W426" i="5"/>
  <c r="AC334" i="5"/>
  <c r="X360" i="5"/>
  <c r="X376" i="5"/>
  <c r="X388" i="5"/>
  <c r="X397" i="5"/>
  <c r="X419" i="5"/>
  <c r="X430" i="5"/>
  <c r="X441" i="5"/>
  <c r="W335" i="5"/>
  <c r="W357" i="5"/>
  <c r="Y368" i="5"/>
  <c r="Y389" i="5"/>
  <c r="Y397" i="5"/>
  <c r="Y411" i="5"/>
  <c r="Y426" i="5"/>
  <c r="Y435" i="5"/>
  <c r="Y449" i="5"/>
  <c r="X353" i="5"/>
  <c r="Z364" i="5"/>
  <c r="Z375" i="5"/>
  <c r="Z389" i="5"/>
  <c r="Z398" i="5"/>
  <c r="Z406" i="5"/>
  <c r="Z415" i="5"/>
  <c r="Z432" i="5"/>
  <c r="Z443" i="5"/>
  <c r="AC332" i="5"/>
  <c r="AA361" i="5"/>
  <c r="AA371" i="5"/>
  <c r="AA385" i="5"/>
  <c r="AA395" i="5"/>
  <c r="AA404" i="5"/>
  <c r="AA414" i="5"/>
  <c r="AA431" i="5"/>
  <c r="AA441" i="5"/>
  <c r="W469" i="5"/>
  <c r="V453" i="5"/>
  <c r="AO453" i="5" s="1"/>
  <c r="V462" i="5"/>
  <c r="V446" i="5"/>
  <c r="AC471" i="5"/>
  <c r="AC463" i="5"/>
  <c r="AC455" i="5"/>
  <c r="AB478" i="5"/>
  <c r="AB470" i="5"/>
  <c r="X160" i="5"/>
  <c r="X460" i="5"/>
  <c r="AB77" i="5"/>
  <c r="Y56" i="5"/>
  <c r="Y136" i="5"/>
  <c r="AA122" i="5"/>
  <c r="AB131" i="5"/>
  <c r="AC115" i="5"/>
  <c r="V134" i="5"/>
  <c r="X245" i="5"/>
  <c r="AH245" i="5" s="1"/>
  <c r="Y212" i="5"/>
  <c r="Z184" i="5"/>
  <c r="Z242" i="5"/>
  <c r="AA191" i="5"/>
  <c r="AA233" i="5"/>
  <c r="AB180" i="5"/>
  <c r="AB214" i="5"/>
  <c r="AB250" i="5"/>
  <c r="AC197" i="5"/>
  <c r="AC229" i="5"/>
  <c r="AB168" i="5"/>
  <c r="V228" i="5"/>
  <c r="W189" i="5"/>
  <c r="W238" i="5"/>
  <c r="V300" i="5"/>
  <c r="AC249" i="5"/>
  <c r="W292" i="5"/>
  <c r="W256" i="5"/>
  <c r="X291" i="5"/>
  <c r="X331" i="5"/>
  <c r="Y279" i="5"/>
  <c r="Y307" i="5"/>
  <c r="Y335" i="5"/>
  <c r="Z259" i="5"/>
  <c r="Z284" i="5"/>
  <c r="Z294" i="5"/>
  <c r="Z303" i="5"/>
  <c r="AJ303" i="5" s="1"/>
  <c r="Z314" i="5"/>
  <c r="Z322" i="5"/>
  <c r="Z331" i="5"/>
  <c r="AQ331" i="5" s="1"/>
  <c r="Z342" i="5"/>
  <c r="Z354" i="5"/>
  <c r="AA259" i="5"/>
  <c r="AA270" i="5"/>
  <c r="AA281" i="5"/>
  <c r="AA289" i="5"/>
  <c r="AA297" i="5"/>
  <c r="AA307" i="5"/>
  <c r="AA318" i="5"/>
  <c r="AA328" i="5"/>
  <c r="AA337" i="5"/>
  <c r="AA351" i="5"/>
  <c r="V252" i="5"/>
  <c r="AB263" i="5"/>
  <c r="AB272" i="5"/>
  <c r="AB281" i="5"/>
  <c r="AB289" i="5"/>
  <c r="AB297" i="5"/>
  <c r="AB306" i="5"/>
  <c r="AB317" i="5"/>
  <c r="AS317" i="5" s="1"/>
  <c r="AB327" i="5"/>
  <c r="AB335" i="5"/>
  <c r="AB345" i="5"/>
  <c r="AC257" i="5"/>
  <c r="AC266" i="5"/>
  <c r="AC276" i="5"/>
  <c r="AC284" i="5"/>
  <c r="AC292" i="5"/>
  <c r="AC300" i="5"/>
  <c r="AC309" i="5"/>
  <c r="K309" i="5" s="1"/>
  <c r="AC318" i="5"/>
  <c r="AC326" i="5"/>
  <c r="AB350" i="5"/>
  <c r="AB363" i="5"/>
  <c r="AB372" i="5"/>
  <c r="AB382" i="5"/>
  <c r="AB391" i="5"/>
  <c r="AB400" i="5"/>
  <c r="AB408" i="5"/>
  <c r="AB416" i="5"/>
  <c r="AB429" i="5"/>
  <c r="AB439" i="5"/>
  <c r="W331" i="5"/>
  <c r="AC360" i="5"/>
  <c r="AC368" i="5"/>
  <c r="AC376" i="5"/>
  <c r="AC386" i="5"/>
  <c r="AC394" i="5"/>
  <c r="AC402" i="5"/>
  <c r="AC410" i="5"/>
  <c r="AC424" i="5"/>
  <c r="AC432" i="5"/>
  <c r="AC441" i="5"/>
  <c r="AC344" i="5"/>
  <c r="V363" i="5"/>
  <c r="V379" i="5"/>
  <c r="V394" i="5"/>
  <c r="V402" i="5"/>
  <c r="V422" i="5"/>
  <c r="AC336" i="5"/>
  <c r="W359" i="5"/>
  <c r="W371" i="5"/>
  <c r="W386" i="5"/>
  <c r="AG386" i="5" s="1"/>
  <c r="W395" i="5"/>
  <c r="AG395" i="5" s="1"/>
  <c r="W408" i="5"/>
  <c r="W427" i="5"/>
  <c r="AC345" i="5"/>
  <c r="X361" i="5"/>
  <c r="X379" i="5"/>
  <c r="X389" i="5"/>
  <c r="X399" i="5"/>
  <c r="X422" i="5"/>
  <c r="X431" i="5"/>
  <c r="X442" i="5"/>
  <c r="AC342" i="5"/>
  <c r="Y359" i="5"/>
  <c r="Y376" i="5"/>
  <c r="Y390" i="5"/>
  <c r="Y399" i="5"/>
  <c r="Y412" i="5"/>
  <c r="Y427" i="5"/>
  <c r="Y440" i="5"/>
  <c r="Y450" i="5"/>
  <c r="V355" i="5"/>
  <c r="Z365" i="5"/>
  <c r="Z376" i="5"/>
  <c r="Z390" i="5"/>
  <c r="Z399" i="5"/>
  <c r="Z407" i="5"/>
  <c r="Z416" i="5"/>
  <c r="Z433" i="5"/>
  <c r="AQ433" i="5" s="1"/>
  <c r="Z444" i="5"/>
  <c r="AC335" i="5"/>
  <c r="AA362" i="5"/>
  <c r="AA372" i="5"/>
  <c r="AA386" i="5"/>
  <c r="AA396" i="5"/>
  <c r="AA405" i="5"/>
  <c r="AA415" i="5"/>
  <c r="AA432" i="5"/>
  <c r="AA442" i="5"/>
  <c r="W468" i="5"/>
  <c r="AC451" i="5"/>
  <c r="V471" i="5"/>
  <c r="V461" i="5"/>
  <c r="W438" i="5"/>
  <c r="AC470" i="5"/>
  <c r="AC462" i="5"/>
  <c r="AB453" i="5"/>
  <c r="AB477" i="5"/>
  <c r="AS477" i="5" s="1"/>
  <c r="AB469" i="5"/>
  <c r="AB461" i="5"/>
  <c r="Z451" i="5"/>
  <c r="AQ451" i="5" s="1"/>
  <c r="W350" i="5"/>
  <c r="Z46" i="5"/>
  <c r="AC17" i="5"/>
  <c r="W95" i="5"/>
  <c r="AG95" i="5" s="1"/>
  <c r="Y90" i="5"/>
  <c r="AA134" i="5"/>
  <c r="AB132" i="5"/>
  <c r="AC134" i="5"/>
  <c r="V147" i="5"/>
  <c r="X248" i="5"/>
  <c r="Y224" i="5"/>
  <c r="Z192" i="5"/>
  <c r="Z244" i="5"/>
  <c r="AA198" i="5"/>
  <c r="AA238" i="5"/>
  <c r="AB182" i="5"/>
  <c r="AB221" i="5"/>
  <c r="AC160" i="5"/>
  <c r="AC198" i="5"/>
  <c r="AC234" i="5"/>
  <c r="V181" i="5"/>
  <c r="V230" i="5"/>
  <c r="AP230" i="5" s="1"/>
  <c r="W196" i="5"/>
  <c r="W245" i="5"/>
  <c r="V304" i="5"/>
  <c r="V257" i="5"/>
  <c r="W296" i="5"/>
  <c r="W257" i="5"/>
  <c r="AG257" i="5" s="1"/>
  <c r="X298" i="5"/>
  <c r="X338" i="5"/>
  <c r="Y280" i="5"/>
  <c r="Y313" i="5"/>
  <c r="Y339" i="5"/>
  <c r="Z265" i="5"/>
  <c r="Z287" i="5"/>
  <c r="Z295" i="5"/>
  <c r="Z305" i="5"/>
  <c r="Z315" i="5"/>
  <c r="Z323" i="5"/>
  <c r="Z333" i="5"/>
  <c r="Z345" i="5"/>
  <c r="Z355" i="5"/>
  <c r="AA262" i="5"/>
  <c r="AA272" i="5"/>
  <c r="AA282" i="5"/>
  <c r="AA290" i="5"/>
  <c r="AR290" i="5" s="1"/>
  <c r="AA298" i="5"/>
  <c r="AA310" i="5"/>
  <c r="AR310" i="5" s="1"/>
  <c r="AA319" i="5"/>
  <c r="AA329" i="5"/>
  <c r="AA338" i="5"/>
  <c r="AA352" i="5"/>
  <c r="AR352" i="5" s="1"/>
  <c r="Y253" i="5"/>
  <c r="AB264" i="5"/>
  <c r="AB274" i="5"/>
  <c r="AB282" i="5"/>
  <c r="AB290" i="5"/>
  <c r="AB298" i="5"/>
  <c r="AB307" i="5"/>
  <c r="AB318" i="5"/>
  <c r="AB328" i="5"/>
  <c r="AB336" i="5"/>
  <c r="AB346" i="5"/>
  <c r="AC258" i="5"/>
  <c r="AC267" i="5"/>
  <c r="AC277" i="5"/>
  <c r="AC285" i="5"/>
  <c r="AC293" i="5"/>
  <c r="AC302" i="5"/>
  <c r="AC310" i="5"/>
  <c r="AC319" i="5"/>
  <c r="AC327" i="5"/>
  <c r="AC353" i="5"/>
  <c r="AB364" i="5"/>
  <c r="AB373" i="5"/>
  <c r="AB383" i="5"/>
  <c r="AB392" i="5"/>
  <c r="AB401" i="5"/>
  <c r="AB409" i="5"/>
  <c r="AB419" i="5"/>
  <c r="AB430" i="5"/>
  <c r="AB440" i="5"/>
  <c r="AC341" i="5"/>
  <c r="AC361" i="5"/>
  <c r="AC369" i="5"/>
  <c r="AC377" i="5"/>
  <c r="AC387" i="5"/>
  <c r="AC395" i="5"/>
  <c r="AC403" i="5"/>
  <c r="AC411" i="5"/>
  <c r="AC425" i="5"/>
  <c r="AC433" i="5"/>
  <c r="AC442" i="5"/>
  <c r="AB352" i="5"/>
  <c r="V368" i="5"/>
  <c r="AR368" i="5" s="1"/>
  <c r="V382" i="5"/>
  <c r="V395" i="5"/>
  <c r="V405" i="5"/>
  <c r="V426" i="5"/>
  <c r="W339" i="5"/>
  <c r="W360" i="5"/>
  <c r="AG360" i="5" s="1"/>
  <c r="W374" i="5"/>
  <c r="W387" i="5"/>
  <c r="W396" i="5"/>
  <c r="W409" i="5"/>
  <c r="AG409" i="5" s="1"/>
  <c r="W428" i="5"/>
  <c r="AB349" i="5"/>
  <c r="X362" i="5"/>
  <c r="X381" i="5"/>
  <c r="X390" i="5"/>
  <c r="X402" i="5"/>
  <c r="X424" i="5"/>
  <c r="X433" i="5"/>
  <c r="X443" i="5"/>
  <c r="AC347" i="5"/>
  <c r="Y361" i="5"/>
  <c r="Y381" i="5"/>
  <c r="Y391" i="5"/>
  <c r="Y400" i="5"/>
  <c r="Y414" i="5"/>
  <c r="Y428" i="5"/>
  <c r="Y441" i="5"/>
  <c r="Y451" i="5"/>
  <c r="X356" i="5"/>
  <c r="Z366" i="5"/>
  <c r="Z377" i="5"/>
  <c r="Z391" i="5"/>
  <c r="Z400" i="5"/>
  <c r="Z408" i="5"/>
  <c r="Z419" i="5"/>
  <c r="Z434" i="5"/>
  <c r="Z445" i="5"/>
  <c r="AC337" i="5"/>
  <c r="AA364" i="5"/>
  <c r="AA375" i="5"/>
  <c r="AA387" i="5"/>
  <c r="AA397" i="5"/>
  <c r="AA406" i="5"/>
  <c r="AA416" i="5"/>
  <c r="AA433" i="5"/>
  <c r="AA443" i="5"/>
  <c r="W464" i="5"/>
  <c r="AB450" i="5"/>
  <c r="V469" i="5"/>
  <c r="AO469" i="5" s="1"/>
  <c r="V459" i="5"/>
  <c r="AC477" i="5"/>
  <c r="AC469" i="5"/>
  <c r="AC461" i="5"/>
  <c r="AB452" i="5"/>
  <c r="AS452" i="5" s="1"/>
  <c r="AB476" i="5"/>
  <c r="AB468" i="5"/>
  <c r="AB460" i="5"/>
  <c r="X450" i="5"/>
  <c r="V100" i="5"/>
  <c r="V29" i="5"/>
  <c r="AA153" i="5"/>
  <c r="V101" i="5"/>
  <c r="Y236" i="5"/>
  <c r="AA200" i="5"/>
  <c r="AB207" i="5"/>
  <c r="AC209" i="5"/>
  <c r="V238" i="5"/>
  <c r="V279" i="5"/>
  <c r="W307" i="5"/>
  <c r="X350" i="5"/>
  <c r="Y326" i="5"/>
  <c r="Z289" i="5"/>
  <c r="Z316" i="5"/>
  <c r="Z338" i="5"/>
  <c r="AA265" i="5"/>
  <c r="AA291" i="5"/>
  <c r="AA316" i="5"/>
  <c r="AA342" i="5"/>
  <c r="AB265" i="5"/>
  <c r="AB287" i="5"/>
  <c r="AB311" i="5"/>
  <c r="AB337" i="5"/>
  <c r="AC264" i="5"/>
  <c r="AC287" i="5"/>
  <c r="AC311" i="5"/>
  <c r="W336" i="5"/>
  <c r="AB375" i="5"/>
  <c r="AB402" i="5"/>
  <c r="AB427" i="5"/>
  <c r="AC350" i="5"/>
  <c r="AC379" i="5"/>
  <c r="AC400" i="5"/>
  <c r="AC427" i="5"/>
  <c r="W354" i="5"/>
  <c r="AG354" i="5" s="1"/>
  <c r="V388" i="5"/>
  <c r="V428" i="5"/>
  <c r="W376" i="5"/>
  <c r="W402" i="5"/>
  <c r="AB354" i="5"/>
  <c r="X392" i="5"/>
  <c r="X429" i="5"/>
  <c r="AB351" i="5"/>
  <c r="Y392" i="5"/>
  <c r="Y425" i="5"/>
  <c r="Y455" i="5"/>
  <c r="Z379" i="5"/>
  <c r="Z405" i="5"/>
  <c r="Z437" i="5"/>
  <c r="AA365" i="5"/>
  <c r="AA393" i="5"/>
  <c r="AA424" i="5"/>
  <c r="W463" i="5"/>
  <c r="V464" i="5"/>
  <c r="AC467" i="5"/>
  <c r="AB475" i="5"/>
  <c r="AB458" i="5"/>
  <c r="W325" i="5"/>
  <c r="X35" i="5"/>
  <c r="AC49" i="5"/>
  <c r="X181" i="5"/>
  <c r="Z174" i="5"/>
  <c r="AA205" i="5"/>
  <c r="AK205" i="5" s="1"/>
  <c r="AB223" i="5"/>
  <c r="AC222" i="5"/>
  <c r="V245" i="5"/>
  <c r="V309" i="5"/>
  <c r="W322" i="5"/>
  <c r="AC252" i="5"/>
  <c r="Y341" i="5"/>
  <c r="Z292" i="5"/>
  <c r="Z317" i="5"/>
  <c r="Z346" i="5"/>
  <c r="AA268" i="5"/>
  <c r="AA292" i="5"/>
  <c r="AA321" i="5"/>
  <c r="AA347" i="5"/>
  <c r="AB266" i="5"/>
  <c r="AB291" i="5"/>
  <c r="AB315" i="5"/>
  <c r="AB338" i="5"/>
  <c r="AC268" i="5"/>
  <c r="AC290" i="5"/>
  <c r="AC313" i="5"/>
  <c r="AB357" i="5"/>
  <c r="AB379" i="5"/>
  <c r="AK379" i="5" s="1"/>
  <c r="AB403" i="5"/>
  <c r="AB431" i="5"/>
  <c r="AC358" i="5"/>
  <c r="AC381" i="5"/>
  <c r="AC404" i="5"/>
  <c r="AC430" i="5"/>
  <c r="AB355" i="5"/>
  <c r="V396" i="5"/>
  <c r="AN396" i="5" s="1"/>
  <c r="W332" i="5"/>
  <c r="W379" i="5"/>
  <c r="W412" i="5"/>
  <c r="X359" i="5"/>
  <c r="X393" i="5"/>
  <c r="X434" i="5"/>
  <c r="W356" i="5"/>
  <c r="Y393" i="5"/>
  <c r="AP393" i="5" s="1"/>
  <c r="Y429" i="5"/>
  <c r="AP429" i="5" s="1"/>
  <c r="AC351" i="5"/>
  <c r="Z381" i="5"/>
  <c r="Z409" i="5"/>
  <c r="Z442" i="5"/>
  <c r="AA366" i="5"/>
  <c r="AA398" i="5"/>
  <c r="AA429" i="5"/>
  <c r="W462" i="5"/>
  <c r="AC453" i="5"/>
  <c r="AC464" i="5"/>
  <c r="AB474" i="5"/>
  <c r="AB455" i="5"/>
  <c r="W450" i="5"/>
  <c r="AC82" i="5"/>
  <c r="AB144" i="5"/>
  <c r="X216" i="5"/>
  <c r="Z203" i="5"/>
  <c r="AA247" i="5"/>
  <c r="AB242" i="5"/>
  <c r="AC239" i="5"/>
  <c r="W198" i="5"/>
  <c r="AG198" i="5" s="1"/>
  <c r="V339" i="5"/>
  <c r="X267" i="5"/>
  <c r="Y283" i="5"/>
  <c r="Y354" i="5"/>
  <c r="Z297" i="5"/>
  <c r="Z324" i="5"/>
  <c r="Z352" i="5"/>
  <c r="AA275" i="5"/>
  <c r="AA299" i="5"/>
  <c r="AA326" i="5"/>
  <c r="AJ326" i="5" s="1"/>
  <c r="AA354" i="5"/>
  <c r="AB275" i="5"/>
  <c r="AB295" i="5"/>
  <c r="AB321" i="5"/>
  <c r="AB347" i="5"/>
  <c r="AC274" i="5"/>
  <c r="AC295" i="5"/>
  <c r="AC320" i="5"/>
  <c r="AB361" i="5"/>
  <c r="AB385" i="5"/>
  <c r="AB410" i="5"/>
  <c r="AB435" i="5"/>
  <c r="AS435" i="5" s="1"/>
  <c r="AC363" i="5"/>
  <c r="AC388" i="5"/>
  <c r="AC408" i="5"/>
  <c r="AC435" i="5"/>
  <c r="V370" i="5"/>
  <c r="V400" i="5"/>
  <c r="W351" i="5"/>
  <c r="W388" i="5"/>
  <c r="W425" i="5"/>
  <c r="X365" i="5"/>
  <c r="X404" i="5"/>
  <c r="X440" i="5"/>
  <c r="Y363" i="5"/>
  <c r="Y402" i="5"/>
  <c r="Y434" i="5"/>
  <c r="AI434" i="5" s="1"/>
  <c r="Z358" i="5"/>
  <c r="Z392" i="5"/>
  <c r="Z414" i="5"/>
  <c r="Z447" i="5"/>
  <c r="AA376" i="5"/>
  <c r="AA403" i="5"/>
  <c r="AK403" i="5" s="1"/>
  <c r="AA435" i="5"/>
  <c r="AA449" i="5"/>
  <c r="AC447" i="5"/>
  <c r="AC459" i="5"/>
  <c r="AB467" i="5"/>
  <c r="V442" i="5"/>
  <c r="Z63" i="5"/>
  <c r="Y96" i="5"/>
  <c r="AB157" i="5"/>
  <c r="AC163" i="5"/>
  <c r="Z224" i="5"/>
  <c r="AJ224" i="5" s="1"/>
  <c r="AA248" i="5"/>
  <c r="AC171" i="5"/>
  <c r="AC159" i="5"/>
  <c r="W207" i="5"/>
  <c r="W258" i="5"/>
  <c r="X286" i="5"/>
  <c r="Y289" i="5"/>
  <c r="Z266" i="5"/>
  <c r="Z300" i="5"/>
  <c r="Z325" i="5"/>
  <c r="Z357" i="5"/>
  <c r="AI357" i="5" s="1"/>
  <c r="AA279" i="5"/>
  <c r="AA300" i="5"/>
  <c r="AA331" i="5"/>
  <c r="Y248" i="5"/>
  <c r="AB276" i="5"/>
  <c r="AB299" i="5"/>
  <c r="AB325" i="5"/>
  <c r="V251" i="5"/>
  <c r="AS251" i="5" s="1"/>
  <c r="AC278" i="5"/>
  <c r="AC298" i="5"/>
  <c r="AC321" i="5"/>
  <c r="AB365" i="5"/>
  <c r="AS365" i="5" s="1"/>
  <c r="AB388" i="5"/>
  <c r="AB411" i="5"/>
  <c r="AB441" i="5"/>
  <c r="AC366" i="5"/>
  <c r="AC389" i="5"/>
  <c r="AC412" i="5"/>
  <c r="AC439" i="5"/>
  <c r="V371" i="5"/>
  <c r="V406" i="5"/>
  <c r="AC355" i="5"/>
  <c r="W389" i="5"/>
  <c r="W429" i="5"/>
  <c r="X374" i="5"/>
  <c r="X408" i="5"/>
  <c r="X444" i="5"/>
  <c r="Y366" i="5"/>
  <c r="Y403" i="5"/>
  <c r="Y443" i="5"/>
  <c r="Z362" i="5"/>
  <c r="Z393" i="5"/>
  <c r="Z424" i="5"/>
  <c r="AC330" i="5"/>
  <c r="AA377" i="5"/>
  <c r="AA407" i="5"/>
  <c r="AA440" i="5"/>
  <c r="AR440" i="5" s="1"/>
  <c r="V448" i="5"/>
  <c r="AC476" i="5"/>
  <c r="AC456" i="5"/>
  <c r="AB466" i="5"/>
  <c r="AA21" i="5"/>
  <c r="Z104" i="5"/>
  <c r="AC99" i="5"/>
  <c r="Y182" i="5"/>
  <c r="AI182" i="5" s="1"/>
  <c r="Z249" i="5"/>
  <c r="AA169" i="5"/>
  <c r="AC172" i="5"/>
  <c r="V192" i="5"/>
  <c r="AN192" i="5" s="1"/>
  <c r="W226" i="5"/>
  <c r="AG226" i="5" s="1"/>
  <c r="W263" i="5"/>
  <c r="X304" i="5"/>
  <c r="Y300" i="5"/>
  <c r="Z269" i="5"/>
  <c r="Z306" i="5"/>
  <c r="Z328" i="5"/>
  <c r="V248" i="5"/>
  <c r="AA283" i="5"/>
  <c r="AA305" i="5"/>
  <c r="AA332" i="5"/>
  <c r="Z255" i="5"/>
  <c r="AB279" i="5"/>
  <c r="AB300" i="5"/>
  <c r="AB329" i="5"/>
  <c r="AB255" i="5"/>
  <c r="AC279" i="5"/>
  <c r="AC303" i="5"/>
  <c r="AC324" i="5"/>
  <c r="K324" i="5" s="1"/>
  <c r="AB366" i="5"/>
  <c r="AB393" i="5"/>
  <c r="AB414" i="5"/>
  <c r="AB442" i="5"/>
  <c r="AC370" i="5"/>
  <c r="AC392" i="5"/>
  <c r="AC413" i="5"/>
  <c r="AC443" i="5"/>
  <c r="V375" i="5"/>
  <c r="V409" i="5"/>
  <c r="W361" i="5"/>
  <c r="W393" i="5"/>
  <c r="W430" i="5"/>
  <c r="X382" i="5"/>
  <c r="X415" i="5"/>
  <c r="X445" i="5"/>
  <c r="Y382" i="5"/>
  <c r="Y409" i="5"/>
  <c r="Y444" i="5"/>
  <c r="Z367" i="5"/>
  <c r="AJ367" i="5" s="1"/>
  <c r="Z397" i="5"/>
  <c r="Z425" i="5"/>
  <c r="AB353" i="5"/>
  <c r="AA384" i="5"/>
  <c r="AA408" i="5"/>
  <c r="AA445" i="5"/>
  <c r="AC475" i="5"/>
  <c r="AA451" i="5"/>
  <c r="AB463" i="5"/>
  <c r="X342" i="5"/>
  <c r="AC145" i="5"/>
  <c r="AB187" i="5"/>
  <c r="W179" i="5"/>
  <c r="X323" i="5"/>
  <c r="Z307" i="5"/>
  <c r="AA274" i="5"/>
  <c r="AK274" i="5" s="1"/>
  <c r="AA341" i="5"/>
  <c r="AB304" i="5"/>
  <c r="AC269" i="5"/>
  <c r="AC329" i="5"/>
  <c r="AB422" i="5"/>
  <c r="AC384" i="5"/>
  <c r="AC333" i="5"/>
  <c r="W363" i="5"/>
  <c r="X364" i="5"/>
  <c r="AC349" i="5"/>
  <c r="Y448" i="5"/>
  <c r="Z410" i="5"/>
  <c r="AA390" i="5"/>
  <c r="V468" i="5"/>
  <c r="AB471" i="5"/>
  <c r="AB21" i="5"/>
  <c r="X182" i="5"/>
  <c r="AB194" i="5"/>
  <c r="Y252" i="5"/>
  <c r="AI252" i="5" s="1"/>
  <c r="Y267" i="5"/>
  <c r="Z311" i="5"/>
  <c r="AA284" i="5"/>
  <c r="AA353" i="5"/>
  <c r="AB310" i="5"/>
  <c r="AC282" i="5"/>
  <c r="AB358" i="5"/>
  <c r="AB424" i="5"/>
  <c r="AC396" i="5"/>
  <c r="V360" i="5"/>
  <c r="W368" i="5"/>
  <c r="X383" i="5"/>
  <c r="Y362" i="5"/>
  <c r="Y452" i="5"/>
  <c r="Z431" i="5"/>
  <c r="AA399" i="5"/>
  <c r="AB462" i="5"/>
  <c r="W129" i="5"/>
  <c r="Y228" i="5"/>
  <c r="AC185" i="5"/>
  <c r="V322" i="5"/>
  <c r="Y320" i="5"/>
  <c r="Z334" i="5"/>
  <c r="AA295" i="5"/>
  <c r="AB260" i="5"/>
  <c r="AB330" i="5"/>
  <c r="AC294" i="5"/>
  <c r="AB374" i="5"/>
  <c r="AB445" i="5"/>
  <c r="AC405" i="5"/>
  <c r="V384" i="5"/>
  <c r="AN384" i="5" s="1"/>
  <c r="W397" i="5"/>
  <c r="X396" i="5"/>
  <c r="Y387" i="5"/>
  <c r="Z369" i="5"/>
  <c r="Z446" i="5"/>
  <c r="AA419" i="5"/>
  <c r="AC472" i="5"/>
  <c r="AA452" i="5"/>
  <c r="Z143" i="5"/>
  <c r="AJ143" i="5" s="1"/>
  <c r="Z202" i="5"/>
  <c r="AJ202" i="5" s="1"/>
  <c r="AC204" i="5"/>
  <c r="W281" i="5"/>
  <c r="Y347" i="5"/>
  <c r="Z335" i="5"/>
  <c r="AA311" i="5"/>
  <c r="AB269" i="5"/>
  <c r="AB333" i="5"/>
  <c r="AC304" i="5"/>
  <c r="AB384" i="5"/>
  <c r="AC346" i="5"/>
  <c r="AC416" i="5"/>
  <c r="V397" i="5"/>
  <c r="W399" i="5"/>
  <c r="X425" i="5"/>
  <c r="Y396" i="5"/>
  <c r="Z372" i="5"/>
  <c r="AI372" i="5" s="1"/>
  <c r="W355" i="5"/>
  <c r="AA434" i="5"/>
  <c r="AC468" i="5"/>
  <c r="AA93" i="5"/>
  <c r="AA170" i="5"/>
  <c r="AC235" i="5"/>
  <c r="W306" i="5"/>
  <c r="Z278" i="5"/>
  <c r="Z347" i="5"/>
  <c r="AA313" i="5"/>
  <c r="AB283" i="5"/>
  <c r="AB342" i="5"/>
  <c r="AC307" i="5"/>
  <c r="AB395" i="5"/>
  <c r="AC362" i="5"/>
  <c r="AC426" i="5"/>
  <c r="V413" i="5"/>
  <c r="W413" i="5"/>
  <c r="X426" i="5"/>
  <c r="Y415" i="5"/>
  <c r="Z387" i="5"/>
  <c r="AA359" i="5"/>
  <c r="AA446" i="5"/>
  <c r="AC460" i="5"/>
  <c r="V11" i="5"/>
  <c r="V211" i="5"/>
  <c r="Z257" i="5"/>
  <c r="AB319" i="5"/>
  <c r="AB406" i="5"/>
  <c r="V427" i="5"/>
  <c r="Y383" i="5"/>
  <c r="AA389" i="5"/>
  <c r="AJ389" i="5" s="1"/>
  <c r="AB100" i="5"/>
  <c r="AC255" i="5"/>
  <c r="AA264" i="5"/>
  <c r="AC259" i="5"/>
  <c r="AB432" i="5"/>
  <c r="W345" i="5"/>
  <c r="Y419" i="5"/>
  <c r="AA411" i="5"/>
  <c r="Y199" i="5"/>
  <c r="X308" i="5"/>
  <c r="AA322" i="5"/>
  <c r="AC286" i="5"/>
  <c r="AC374" i="5"/>
  <c r="W434" i="5"/>
  <c r="X357" i="5"/>
  <c r="W456" i="5"/>
  <c r="AG456" i="5" s="1"/>
  <c r="AB230" i="5"/>
  <c r="AC444" i="5"/>
  <c r="V438" i="5"/>
  <c r="AA183" i="5"/>
  <c r="Y314" i="5"/>
  <c r="AA335" i="5"/>
  <c r="AC316" i="5"/>
  <c r="AC397" i="5"/>
  <c r="X351" i="5"/>
  <c r="Z401" i="5"/>
  <c r="AC452" i="5"/>
  <c r="AB284" i="5"/>
  <c r="AA219" i="5"/>
  <c r="Z288" i="5"/>
  <c r="AB257" i="5"/>
  <c r="AC328" i="5"/>
  <c r="AC434" i="5"/>
  <c r="X387" i="5"/>
  <c r="Z402" i="5"/>
  <c r="Z450" i="5"/>
  <c r="Z296" i="5"/>
  <c r="AJ296" i="5" s="1"/>
  <c r="AB370" i="5"/>
  <c r="X435" i="5"/>
  <c r="Z435" i="5"/>
  <c r="AQ435" i="5" s="1"/>
  <c r="AC135" i="5"/>
  <c r="AC371" i="5"/>
  <c r="V193" i="5"/>
  <c r="V383" i="5"/>
  <c r="AN383" i="5" s="1"/>
  <c r="Z320" i="5"/>
  <c r="X448" i="5"/>
  <c r="AA287" i="5"/>
  <c r="Y431" i="5"/>
  <c r="AB292" i="5"/>
  <c r="AA369" i="5"/>
  <c r="AC260" i="5"/>
  <c r="W472" i="5"/>
  <c r="AB459" i="5"/>
  <c r="AB398" i="5"/>
  <c r="X260" i="5"/>
  <c r="A4" i="14"/>
  <c r="J325" i="5"/>
  <c r="V380" i="5"/>
  <c r="V3" i="5"/>
  <c r="Y4" i="5"/>
  <c r="V273" i="5"/>
  <c r="V340" i="5"/>
  <c r="V301" i="5"/>
  <c r="X4" i="5"/>
  <c r="V348" i="5"/>
  <c r="V120" i="5"/>
  <c r="V378" i="5"/>
  <c r="V418" i="5"/>
  <c r="V119" i="5"/>
  <c r="V417" i="5"/>
  <c r="V254" i="5"/>
  <c r="V118" i="5"/>
  <c r="Z17" i="5"/>
  <c r="Y54" i="5"/>
  <c r="Y84" i="5"/>
  <c r="AI84" i="5" s="1"/>
  <c r="Z124" i="5"/>
  <c r="V159" i="5"/>
  <c r="V194" i="5"/>
  <c r="Z230" i="5"/>
  <c r="W265" i="5"/>
  <c r="W302" i="5"/>
  <c r="Y332" i="5"/>
  <c r="X367" i="5"/>
  <c r="V35" i="5"/>
  <c r="Z69" i="5"/>
  <c r="X103" i="5"/>
  <c r="W143" i="5"/>
  <c r="W174" i="5"/>
  <c r="AG174" i="5" s="1"/>
  <c r="X211" i="5"/>
  <c r="V247" i="5"/>
  <c r="X283" i="5"/>
  <c r="AA18" i="5"/>
  <c r="W56" i="5"/>
  <c r="V87" i="5"/>
  <c r="V126" i="5"/>
  <c r="W160" i="5"/>
  <c r="AG160" i="5" s="1"/>
  <c r="Y194" i="5"/>
  <c r="Y225" i="5"/>
  <c r="X262" i="5"/>
  <c r="W298" i="5"/>
  <c r="Y330" i="5"/>
  <c r="V366" i="5"/>
  <c r="W53" i="5"/>
  <c r="AG53" i="5" s="1"/>
  <c r="V106" i="5"/>
  <c r="V165" i="5"/>
  <c r="W217" i="5"/>
  <c r="X274" i="5"/>
  <c r="W321" i="5"/>
  <c r="X366" i="5"/>
  <c r="W403" i="5"/>
  <c r="Z439" i="5"/>
  <c r="W476" i="5"/>
  <c r="V61" i="5"/>
  <c r="AS61" i="5" s="1"/>
  <c r="X115" i="5"/>
  <c r="V171" i="5"/>
  <c r="AB222" i="5"/>
  <c r="Z281" i="5"/>
  <c r="V25" i="5"/>
  <c r="Z65" i="5"/>
  <c r="W103" i="5"/>
  <c r="W149" i="5"/>
  <c r="V182" i="5"/>
  <c r="V224" i="5"/>
  <c r="V270" i="5"/>
  <c r="AB309" i="5"/>
  <c r="V347" i="5"/>
  <c r="X18" i="5"/>
  <c r="AA59" i="5"/>
  <c r="X93" i="5"/>
  <c r="AH93" i="5" s="1"/>
  <c r="AA139" i="5"/>
  <c r="W178" i="5"/>
  <c r="AG178" i="5" s="1"/>
  <c r="W221" i="5"/>
  <c r="V262" i="5"/>
  <c r="X13" i="5"/>
  <c r="X42" i="5"/>
  <c r="V80" i="5"/>
  <c r="W122" i="5"/>
  <c r="W166" i="5"/>
  <c r="Y204" i="5"/>
  <c r="AA239" i="5"/>
  <c r="X280" i="5"/>
  <c r="W319" i="5"/>
  <c r="AA356" i="5"/>
  <c r="W44" i="5"/>
  <c r="AG44" i="5" s="1"/>
  <c r="V114" i="5"/>
  <c r="V175" i="5"/>
  <c r="V239" i="5"/>
  <c r="Y299" i="5"/>
  <c r="X349" i="5"/>
  <c r="W390" i="5"/>
  <c r="Y437" i="5"/>
  <c r="X9" i="5"/>
  <c r="W71" i="5"/>
  <c r="AG71" i="5" s="1"/>
  <c r="V138" i="5"/>
  <c r="X202" i="5"/>
  <c r="Y260" i="5"/>
  <c r="V318" i="5"/>
  <c r="AR318" i="5" s="1"/>
  <c r="V362" i="5"/>
  <c r="X398" i="5"/>
  <c r="AH398" i="5" s="1"/>
  <c r="Y438" i="5"/>
  <c r="V474" i="5"/>
  <c r="AS474" i="5" s="1"/>
  <c r="X54" i="5"/>
  <c r="AH54" i="5" s="1"/>
  <c r="AA108" i="5"/>
  <c r="V167" i="5"/>
  <c r="W219" i="5"/>
  <c r="W276" i="5"/>
  <c r="V323" i="5"/>
  <c r="W367" i="5"/>
  <c r="V404" i="5"/>
  <c r="V441" i="5"/>
  <c r="X477" i="5"/>
  <c r="Z62" i="5"/>
  <c r="X116" i="5"/>
  <c r="X172" i="5"/>
  <c r="Y29" i="5"/>
  <c r="X72" i="5"/>
  <c r="W121" i="5"/>
  <c r="Y167" i="5"/>
  <c r="W211" i="5"/>
  <c r="Z256" i="5"/>
  <c r="W305" i="5"/>
  <c r="AA349" i="5"/>
  <c r="AJ349" i="5" s="1"/>
  <c r="W26" i="5"/>
  <c r="Y72" i="5"/>
  <c r="X121" i="5"/>
  <c r="W163" i="5"/>
  <c r="X208" i="5"/>
  <c r="AA256" i="5"/>
  <c r="X8" i="5"/>
  <c r="V52" i="5"/>
  <c r="V96" i="5"/>
  <c r="V145" i="5"/>
  <c r="V184" i="5"/>
  <c r="X231" i="5"/>
  <c r="X276" i="5"/>
  <c r="AA324" i="5"/>
  <c r="AB368" i="5"/>
  <c r="V71" i="5"/>
  <c r="W146" i="5"/>
  <c r="AA211" i="5"/>
  <c r="V286" i="5"/>
  <c r="Z344" i="5"/>
  <c r="W398" i="5"/>
  <c r="Y453" i="5"/>
  <c r="X28" i="5"/>
  <c r="Z98" i="5"/>
  <c r="W175" i="5"/>
  <c r="V246" i="5"/>
  <c r="W313" i="5"/>
  <c r="V367" i="5"/>
  <c r="V407" i="5"/>
  <c r="Z453" i="5"/>
  <c r="Z23" i="5"/>
  <c r="X84" i="5"/>
  <c r="Y153" i="5"/>
  <c r="V213" i="5"/>
  <c r="Z282" i="5"/>
  <c r="X332" i="5"/>
  <c r="X375" i="5"/>
  <c r="AC419" i="5"/>
  <c r="K419" i="5" s="1"/>
  <c r="X467" i="5"/>
  <c r="V49" i="5"/>
  <c r="AS49" i="5" s="1"/>
  <c r="AB108" i="5"/>
  <c r="Y175" i="5"/>
  <c r="V233" i="5"/>
  <c r="W290" i="5"/>
  <c r="Z332" i="5"/>
  <c r="Y373" i="5"/>
  <c r="W411" i="5"/>
  <c r="V455" i="5"/>
  <c r="V19" i="5"/>
  <c r="Z72" i="5"/>
  <c r="X135" i="5"/>
  <c r="W186" i="5"/>
  <c r="X240" i="5"/>
  <c r="W297" i="5"/>
  <c r="V341" i="5"/>
  <c r="V377" i="5"/>
  <c r="V415" i="5"/>
  <c r="AO415" i="5" s="1"/>
  <c r="X458" i="5"/>
  <c r="Y20" i="5"/>
  <c r="AI20" i="5" s="1"/>
  <c r="Y74" i="5"/>
  <c r="AI74" i="5" s="1"/>
  <c r="W136" i="5"/>
  <c r="V187" i="5"/>
  <c r="V242" i="5"/>
  <c r="Y297" i="5"/>
  <c r="Y33" i="5"/>
  <c r="Y78" i="5"/>
  <c r="Z131" i="5"/>
  <c r="AJ131" i="5" s="1"/>
  <c r="W171" i="5"/>
  <c r="X214" i="5"/>
  <c r="AA260" i="5"/>
  <c r="Y315" i="5"/>
  <c r="AP315" i="5" s="1"/>
  <c r="X355" i="5"/>
  <c r="Z29" i="5"/>
  <c r="Z78" i="5"/>
  <c r="AA124" i="5"/>
  <c r="Z167" i="5"/>
  <c r="Y214" i="5"/>
  <c r="AI214" i="5" s="1"/>
  <c r="V266" i="5"/>
  <c r="Y10" i="5"/>
  <c r="AI10" i="5" s="1"/>
  <c r="X60" i="5"/>
  <c r="X101" i="5"/>
  <c r="V151" i="5"/>
  <c r="AA190" i="5"/>
  <c r="AJ190" i="5" s="1"/>
  <c r="Y235" i="5"/>
  <c r="AI235" i="5" s="1"/>
  <c r="W284" i="5"/>
  <c r="X328" i="5"/>
  <c r="AA8" i="5"/>
  <c r="AA77" i="5"/>
  <c r="Z151" i="5"/>
  <c r="AA222" i="5"/>
  <c r="V293" i="5"/>
  <c r="V354" i="5"/>
  <c r="Y406" i="5"/>
  <c r="X457" i="5"/>
  <c r="Y38" i="5"/>
  <c r="V107" i="5"/>
  <c r="X183" i="5"/>
  <c r="Z251" i="5"/>
  <c r="X322" i="5"/>
  <c r="Y370" i="5"/>
  <c r="X410" i="5"/>
  <c r="AH410" i="5" s="1"/>
  <c r="Y457" i="5"/>
  <c r="AA29" i="5"/>
  <c r="W92" i="5"/>
  <c r="X158" i="5"/>
  <c r="V223" i="5"/>
  <c r="W289" i="5"/>
  <c r="W338" i="5"/>
  <c r="W381" i="5"/>
  <c r="Z428" i="5"/>
  <c r="X471" i="5"/>
  <c r="W55" i="5"/>
  <c r="AG55" i="5" s="1"/>
  <c r="Y125" i="5"/>
  <c r="V186" i="5"/>
  <c r="W240" i="5"/>
  <c r="V297" i="5"/>
  <c r="AA339" i="5"/>
  <c r="Y375" i="5"/>
  <c r="AI375" i="5" s="1"/>
  <c r="W414" i="5"/>
  <c r="W458" i="5"/>
  <c r="X24" i="5"/>
  <c r="X81" i="5"/>
  <c r="Y141" i="5"/>
  <c r="AA195" i="5"/>
  <c r="W247" i="5"/>
  <c r="V303" i="5"/>
  <c r="Y346" i="5"/>
  <c r="AA382" i="5"/>
  <c r="AA422" i="5"/>
  <c r="X465" i="5"/>
  <c r="X26" i="5"/>
  <c r="Y81" i="5"/>
  <c r="Z141" i="5"/>
  <c r="AB197" i="5"/>
  <c r="Y247" i="5"/>
  <c r="X303" i="5"/>
  <c r="W347" i="5"/>
  <c r="Z383" i="5"/>
  <c r="V424" i="5"/>
  <c r="V466" i="5"/>
  <c r="Z26" i="5"/>
  <c r="X82" i="5"/>
  <c r="AA141" i="5"/>
  <c r="Z198" i="5"/>
  <c r="V249" i="5"/>
  <c r="Y303" i="5"/>
  <c r="X347" i="5"/>
  <c r="AA383" i="5"/>
  <c r="W424" i="5"/>
  <c r="W466" i="5"/>
  <c r="W35" i="5"/>
  <c r="X89" i="5"/>
  <c r="Y151" i="5"/>
  <c r="AI151" i="5" s="1"/>
  <c r="W205" i="5"/>
  <c r="AG205" i="5" s="1"/>
  <c r="V258" i="5"/>
  <c r="Z310" i="5"/>
  <c r="V353" i="5"/>
  <c r="V390" i="5"/>
  <c r="AA430" i="5"/>
  <c r="W470" i="5"/>
  <c r="AA476" i="5"/>
  <c r="AA468" i="5"/>
  <c r="AA460" i="5"/>
  <c r="AK460" i="5" s="1"/>
  <c r="AC448" i="5"/>
  <c r="Z472" i="5"/>
  <c r="Z464" i="5"/>
  <c r="Z455" i="5"/>
  <c r="AJ455" i="5" s="1"/>
  <c r="Y475" i="5"/>
  <c r="Y460" i="5"/>
  <c r="V444" i="5"/>
  <c r="X468" i="5"/>
  <c r="AH468" i="5" s="1"/>
  <c r="W453" i="5"/>
  <c r="Z7" i="5"/>
  <c r="Z19" i="5"/>
  <c r="Z32" i="5"/>
  <c r="AJ32" i="5" s="1"/>
  <c r="Z40" i="5"/>
  <c r="Z48" i="5"/>
  <c r="AJ48" i="5" s="1"/>
  <c r="Z57" i="5"/>
  <c r="AJ57" i="5" s="1"/>
  <c r="Z68" i="5"/>
  <c r="Z79" i="5"/>
  <c r="AJ79" i="5" s="1"/>
  <c r="AA9" i="5"/>
  <c r="AA17" i="5"/>
  <c r="AA26" i="5"/>
  <c r="AK26" i="5" s="1"/>
  <c r="AA35" i="5"/>
  <c r="AA43" i="5"/>
  <c r="AA51" i="5"/>
  <c r="AA60" i="5"/>
  <c r="AA73" i="5"/>
  <c r="AK73" i="5" s="1"/>
  <c r="AA83" i="5"/>
  <c r="AB9" i="5"/>
  <c r="AB18" i="5"/>
  <c r="AB27" i="5"/>
  <c r="AB35" i="5"/>
  <c r="AB43" i="5"/>
  <c r="AB51" i="5"/>
  <c r="AB59" i="5"/>
  <c r="AB68" i="5"/>
  <c r="AB76" i="5"/>
  <c r="AB84" i="5"/>
  <c r="Z421" i="5"/>
  <c r="AC12" i="5"/>
  <c r="AC20" i="5"/>
  <c r="AC28" i="5"/>
  <c r="AC36" i="5"/>
  <c r="V7" i="5"/>
  <c r="V18" i="5"/>
  <c r="V31" i="5"/>
  <c r="V42" i="5"/>
  <c r="W8" i="5"/>
  <c r="W19" i="5"/>
  <c r="W32" i="5"/>
  <c r="W43" i="5"/>
  <c r="W59" i="5"/>
  <c r="X15" i="5"/>
  <c r="X47" i="5"/>
  <c r="V421" i="5"/>
  <c r="AA230" i="5"/>
  <c r="W159" i="5"/>
  <c r="V99" i="5"/>
  <c r="W46" i="5"/>
  <c r="Y342" i="5"/>
  <c r="W286" i="5"/>
  <c r="V235" i="5"/>
  <c r="V163" i="5"/>
  <c r="AA98" i="5"/>
  <c r="V46" i="5"/>
  <c r="J334" i="5"/>
  <c r="J425" i="5"/>
  <c r="J57" i="5"/>
  <c r="AZ512" i="5"/>
  <c r="J343" i="5"/>
  <c r="J348" i="5"/>
  <c r="J423" i="5"/>
  <c r="J110" i="5"/>
  <c r="J420" i="5"/>
  <c r="J67" i="5"/>
  <c r="J100" i="5"/>
  <c r="J189" i="5"/>
  <c r="J354" i="5"/>
  <c r="J39" i="5"/>
  <c r="J345" i="5"/>
  <c r="J402" i="5"/>
  <c r="J73" i="5"/>
  <c r="Q2" i="5"/>
  <c r="Q4" i="5"/>
  <c r="AC380" i="5"/>
  <c r="Z340" i="5"/>
  <c r="W343" i="5"/>
  <c r="AB423" i="5"/>
  <c r="Y301" i="5"/>
  <c r="AA436" i="5"/>
  <c r="X378" i="5"/>
  <c r="AC4" i="5"/>
  <c r="Z3" i="5"/>
  <c r="W312" i="5"/>
  <c r="AB348" i="5"/>
  <c r="AB343" i="5"/>
  <c r="X436" i="5"/>
  <c r="AC378" i="5"/>
  <c r="Z4" i="5"/>
  <c r="Y348" i="5"/>
  <c r="Y380" i="5"/>
  <c r="X423" i="5"/>
  <c r="AC301" i="5"/>
  <c r="AC340" i="5"/>
  <c r="W423" i="5"/>
  <c r="Y273" i="5"/>
  <c r="V436" i="5"/>
  <c r="AC3" i="5"/>
  <c r="W380" i="5"/>
  <c r="Y343" i="5"/>
  <c r="AA301" i="5"/>
  <c r="W4" i="5"/>
  <c r="AC423" i="5"/>
  <c r="W273" i="5"/>
  <c r="AA3" i="5"/>
  <c r="AC348" i="5"/>
  <c r="AB380" i="5"/>
  <c r="Y340" i="5"/>
  <c r="V343" i="5"/>
  <c r="AA423" i="5"/>
  <c r="AK423" i="5" s="1"/>
  <c r="X301" i="5"/>
  <c r="AC273" i="5"/>
  <c r="Z436" i="5"/>
  <c r="W378" i="5"/>
  <c r="AB4" i="5"/>
  <c r="Y3" i="5"/>
  <c r="V312" i="5"/>
  <c r="AA348" i="5"/>
  <c r="W436" i="5"/>
  <c r="AB378" i="5"/>
  <c r="AA312" i="5"/>
  <c r="X380" i="5"/>
  <c r="Z343" i="5"/>
  <c r="Z312" i="5"/>
  <c r="AB340" i="5"/>
  <c r="V423" i="5"/>
  <c r="AC436" i="5"/>
  <c r="Z378" i="5"/>
  <c r="Y312" i="5"/>
  <c r="X343" i="5"/>
  <c r="AB436" i="5"/>
  <c r="Y378" i="5"/>
  <c r="X312" i="5"/>
  <c r="AA380" i="5"/>
  <c r="X340" i="5"/>
  <c r="AC343" i="5"/>
  <c r="Z423" i="5"/>
  <c r="W301" i="5"/>
  <c r="AB273" i="5"/>
  <c r="Y436" i="5"/>
  <c r="AA4" i="5"/>
  <c r="X3" i="5"/>
  <c r="AC312" i="5"/>
  <c r="Z348" i="5"/>
  <c r="Z380" i="5"/>
  <c r="W340" i="5"/>
  <c r="Y423" i="5"/>
  <c r="AA273" i="5"/>
  <c r="W3" i="5"/>
  <c r="AB312" i="5"/>
  <c r="AA343" i="5"/>
  <c r="Z273" i="5"/>
  <c r="X348" i="5"/>
  <c r="AB301" i="5"/>
  <c r="AA378" i="5"/>
  <c r="W348" i="5"/>
  <c r="X273" i="5"/>
  <c r="AB3" i="5"/>
  <c r="AA340" i="5"/>
  <c r="Z301" i="5"/>
  <c r="V4" i="5"/>
  <c r="V454" i="5"/>
  <c r="AA164" i="5"/>
  <c r="X120" i="5"/>
  <c r="AB120" i="5"/>
  <c r="W454" i="5"/>
  <c r="AC454" i="5"/>
  <c r="AB164" i="5"/>
  <c r="W120" i="5"/>
  <c r="W164" i="5"/>
  <c r="X164" i="5"/>
  <c r="Y164" i="5"/>
  <c r="Y120" i="5"/>
  <c r="AB454" i="5"/>
  <c r="AC164" i="5"/>
  <c r="Y454" i="5"/>
  <c r="X454" i="5"/>
  <c r="Z164" i="5"/>
  <c r="AA454" i="5"/>
  <c r="V164" i="5"/>
  <c r="AC120" i="5"/>
  <c r="Z454" i="5"/>
  <c r="AA120" i="5"/>
  <c r="Z120" i="5"/>
  <c r="W218" i="5"/>
  <c r="X218" i="5"/>
  <c r="AC418" i="5"/>
  <c r="Z420" i="5"/>
  <c r="W417" i="5"/>
  <c r="AB227" i="5"/>
  <c r="Y254" i="5"/>
  <c r="V261" i="5"/>
  <c r="AA119" i="5"/>
  <c r="X118" i="5"/>
  <c r="AC110" i="5"/>
  <c r="Z119" i="5"/>
  <c r="W118" i="5"/>
  <c r="AB110" i="5"/>
  <c r="X261" i="5"/>
  <c r="AA420" i="5"/>
  <c r="X417" i="5"/>
  <c r="Z254" i="5"/>
  <c r="AB418" i="5"/>
  <c r="Y420" i="5"/>
  <c r="AA227" i="5"/>
  <c r="X254" i="5"/>
  <c r="AC261" i="5"/>
  <c r="AA418" i="5"/>
  <c r="X420" i="5"/>
  <c r="AC417" i="5"/>
  <c r="Z227" i="5"/>
  <c r="W254" i="5"/>
  <c r="AB261" i="5"/>
  <c r="Y119" i="5"/>
  <c r="AA110" i="5"/>
  <c r="W119" i="5"/>
  <c r="Y110" i="5"/>
  <c r="Y261" i="5"/>
  <c r="W418" i="5"/>
  <c r="Y417" i="5"/>
  <c r="AC119" i="5"/>
  <c r="W261" i="5"/>
  <c r="Z418" i="5"/>
  <c r="W420" i="5"/>
  <c r="AB417" i="5"/>
  <c r="Y227" i="5"/>
  <c r="AA261" i="5"/>
  <c r="X119" i="5"/>
  <c r="AC118" i="5"/>
  <c r="Z110" i="5"/>
  <c r="AB118" i="5"/>
  <c r="AC420" i="5"/>
  <c r="Z417" i="5"/>
  <c r="AB254" i="5"/>
  <c r="X110" i="5"/>
  <c r="AA254" i="5"/>
  <c r="W110" i="5"/>
  <c r="AB119" i="5"/>
  <c r="V110" i="5"/>
  <c r="Y418" i="5"/>
  <c r="V420" i="5"/>
  <c r="AA417" i="5"/>
  <c r="X227" i="5"/>
  <c r="AC254" i="5"/>
  <c r="Z261" i="5"/>
  <c r="X418" i="5"/>
  <c r="W227" i="5"/>
  <c r="AA118" i="5"/>
  <c r="AB420" i="5"/>
  <c r="V227" i="5"/>
  <c r="Z118" i="5"/>
  <c r="AC227" i="5"/>
  <c r="Y118" i="5"/>
  <c r="V177" i="5"/>
  <c r="AA177" i="5"/>
  <c r="W177" i="5"/>
  <c r="AC177" i="5"/>
  <c r="AB177" i="5"/>
  <c r="Y177" i="5"/>
  <c r="Z177" i="5"/>
  <c r="X177" i="5"/>
  <c r="AJ40" i="5" l="1"/>
  <c r="AG403" i="5"/>
  <c r="AJ474" i="5"/>
  <c r="AH101" i="5"/>
  <c r="AJ104" i="5"/>
  <c r="AS440" i="5"/>
  <c r="AK428" i="5"/>
  <c r="AG122" i="5"/>
  <c r="AG267" i="5"/>
  <c r="AG436" i="5"/>
  <c r="AK47" i="5"/>
  <c r="AI438" i="5"/>
  <c r="AJ101" i="5"/>
  <c r="AJ111" i="5"/>
  <c r="AG149" i="5"/>
  <c r="AH211" i="5"/>
  <c r="AJ192" i="5"/>
  <c r="AJ242" i="5"/>
  <c r="AS63" i="5"/>
  <c r="AG427" i="5"/>
  <c r="AK57" i="5"/>
  <c r="AJ381" i="5"/>
  <c r="AI413" i="5"/>
  <c r="AH262" i="5"/>
  <c r="AH290" i="5"/>
  <c r="AN422" i="5"/>
  <c r="AG186" i="5"/>
  <c r="AJ249" i="5"/>
  <c r="AR443" i="5"/>
  <c r="K344" i="5"/>
  <c r="AK191" i="5"/>
  <c r="AK278" i="5"/>
  <c r="AJ105" i="5"/>
  <c r="AS156" i="5"/>
  <c r="AJ469" i="5"/>
  <c r="AG133" i="5"/>
  <c r="AI446" i="5"/>
  <c r="AG46" i="5"/>
  <c r="AK59" i="5"/>
  <c r="AG171" i="5"/>
  <c r="AH115" i="5"/>
  <c r="AG217" i="5"/>
  <c r="AI225" i="5"/>
  <c r="AI54" i="5"/>
  <c r="AK369" i="5"/>
  <c r="AH387" i="5"/>
  <c r="K444" i="5"/>
  <c r="K255" i="5"/>
  <c r="AJ434" i="5"/>
  <c r="AR468" i="5"/>
  <c r="AP448" i="5"/>
  <c r="AS411" i="5"/>
  <c r="AJ442" i="5"/>
  <c r="AR282" i="5"/>
  <c r="AQ305" i="5"/>
  <c r="AG468" i="5"/>
  <c r="AG371" i="5"/>
  <c r="AI314" i="5"/>
  <c r="AG357" i="5"/>
  <c r="AH360" i="5"/>
  <c r="AS381" i="5"/>
  <c r="AS316" i="5"/>
  <c r="AG326" i="5"/>
  <c r="AH354" i="5"/>
  <c r="AK437" i="5"/>
  <c r="AJ199" i="5"/>
  <c r="AI287" i="5"/>
  <c r="AS153" i="5"/>
  <c r="AG248" i="5"/>
  <c r="AK241" i="5"/>
  <c r="AK137" i="5"/>
  <c r="AQ248" i="5"/>
  <c r="K237" i="5"/>
  <c r="AJ135" i="5"/>
  <c r="AH476" i="5"/>
  <c r="AI86" i="5"/>
  <c r="AO188" i="5"/>
  <c r="AI123" i="5"/>
  <c r="AH57" i="5"/>
  <c r="AG152" i="5"/>
  <c r="AO263" i="5"/>
  <c r="AK463" i="5"/>
  <c r="AJ132" i="5"/>
  <c r="AH25" i="5"/>
  <c r="AJ263" i="5"/>
  <c r="AG449" i="5"/>
  <c r="AS90" i="5"/>
  <c r="AS394" i="5"/>
  <c r="AP414" i="5"/>
  <c r="AI64" i="5"/>
  <c r="AH452" i="5"/>
  <c r="AS455" i="5"/>
  <c r="AJ292" i="5"/>
  <c r="AQ200" i="5"/>
  <c r="AK203" i="5"/>
  <c r="AH302" i="5"/>
  <c r="AG89" i="5"/>
  <c r="AQ337" i="5"/>
  <c r="AP277" i="5"/>
  <c r="AJ431" i="5"/>
  <c r="K337" i="5"/>
  <c r="AQ376" i="5"/>
  <c r="K291" i="5"/>
  <c r="AR291" i="5"/>
  <c r="AF409" i="5"/>
  <c r="AJ392" i="5"/>
  <c r="AH331" i="5"/>
  <c r="AH9" i="5"/>
  <c r="AK444" i="5"/>
  <c r="AG175" i="5"/>
  <c r="AG260" i="5"/>
  <c r="AO435" i="5"/>
  <c r="AS137" i="5"/>
  <c r="AJ179" i="5"/>
  <c r="AO365" i="5"/>
  <c r="AJ311" i="5"/>
  <c r="AP310" i="5"/>
  <c r="AR428" i="5"/>
  <c r="AS470" i="5"/>
  <c r="AH371" i="5"/>
  <c r="AJ272" i="5"/>
  <c r="AP218" i="5"/>
  <c r="AJ458" i="5"/>
  <c r="AI326" i="5"/>
  <c r="AH15" i="5"/>
  <c r="AS319" i="5"/>
  <c r="AQ339" i="5"/>
  <c r="AS416" i="5"/>
  <c r="AG459" i="5"/>
  <c r="AP358" i="5"/>
  <c r="AQ319" i="5"/>
  <c r="AS267" i="5"/>
  <c r="AO292" i="5"/>
  <c r="AJ2" i="5"/>
  <c r="AS202" i="5"/>
  <c r="AS237" i="5"/>
  <c r="AK152" i="5"/>
  <c r="AS201" i="5"/>
  <c r="AJ145" i="5"/>
  <c r="AJ155" i="5"/>
  <c r="AH109" i="5"/>
  <c r="AJ473" i="5"/>
  <c r="AG148" i="5"/>
  <c r="AG5" i="5"/>
  <c r="AJ53" i="5"/>
  <c r="AG32" i="5"/>
  <c r="AO286" i="5"/>
  <c r="AS100" i="5"/>
  <c r="AS384" i="5"/>
  <c r="AI324" i="5"/>
  <c r="AK314" i="5"/>
  <c r="AH394" i="5"/>
  <c r="AI420" i="5"/>
  <c r="AI409" i="5"/>
  <c r="AR379" i="5"/>
  <c r="AS255" i="5"/>
  <c r="AN364" i="5"/>
  <c r="AP251" i="5"/>
  <c r="AS442" i="5"/>
  <c r="AJ386" i="5"/>
  <c r="AS217" i="5"/>
  <c r="AK472" i="5"/>
  <c r="AJ368" i="5"/>
  <c r="AS284" i="5"/>
  <c r="AK339" i="5"/>
  <c r="AI368" i="5"/>
  <c r="AI308" i="5"/>
  <c r="AJ167" i="5"/>
  <c r="AK347" i="5"/>
  <c r="L457" i="5"/>
  <c r="AJ448" i="5"/>
  <c r="AJ298" i="5"/>
  <c r="AG150" i="5"/>
  <c r="AO339" i="5"/>
  <c r="AN299" i="5"/>
  <c r="AH306" i="5"/>
  <c r="AK6" i="5"/>
  <c r="AI24" i="5"/>
  <c r="AJ76" i="5"/>
  <c r="AJ107" i="5"/>
  <c r="L465" i="5"/>
  <c r="AK78" i="5"/>
  <c r="AG413" i="5"/>
  <c r="B323" i="5"/>
  <c r="M323" i="5" s="1"/>
  <c r="AK342" i="5"/>
  <c r="L298" i="5"/>
  <c r="AJ223" i="5"/>
  <c r="AH141" i="5"/>
  <c r="AK474" i="5"/>
  <c r="AS212" i="5"/>
  <c r="AI5" i="5"/>
  <c r="AJ94" i="5"/>
  <c r="AK28" i="5"/>
  <c r="AI456" i="5"/>
  <c r="AH88" i="5"/>
  <c r="AG225" i="5"/>
  <c r="AJ466" i="5"/>
  <c r="AS473" i="5"/>
  <c r="K355" i="5"/>
  <c r="B304" i="5"/>
  <c r="M304" i="5" s="1"/>
  <c r="AG388" i="5"/>
  <c r="AG48" i="5"/>
  <c r="AI109" i="5"/>
  <c r="AJ96" i="5"/>
  <c r="AS339" i="5"/>
  <c r="B459" i="5"/>
  <c r="M459" i="5" s="1"/>
  <c r="AS351" i="5"/>
  <c r="B181" i="5"/>
  <c r="M181" i="5" s="1"/>
  <c r="AQ449" i="5"/>
  <c r="AK355" i="5"/>
  <c r="AI173" i="5"/>
  <c r="AP368" i="5"/>
  <c r="AO351" i="5"/>
  <c r="AH250" i="5"/>
  <c r="AK82" i="5"/>
  <c r="AS35" i="5"/>
  <c r="AI153" i="5"/>
  <c r="AH18" i="5"/>
  <c r="AK287" i="5"/>
  <c r="AG64" i="5"/>
  <c r="AS216" i="5"/>
  <c r="AI113" i="5"/>
  <c r="AI257" i="5"/>
  <c r="AG156" i="5"/>
  <c r="AI81" i="5"/>
  <c r="AK357" i="5"/>
  <c r="AH100" i="5"/>
  <c r="AH121" i="5"/>
  <c r="AI136" i="5"/>
  <c r="AO324" i="5"/>
  <c r="AG432" i="5"/>
  <c r="AG194" i="5"/>
  <c r="AI193" i="5"/>
  <c r="AN358" i="5"/>
  <c r="AN379" i="5"/>
  <c r="AI102" i="5"/>
  <c r="AH13" i="5"/>
  <c r="AK304" i="5"/>
  <c r="AI425" i="5"/>
  <c r="AG462" i="5"/>
  <c r="AK405" i="5"/>
  <c r="AO462" i="5"/>
  <c r="AS456" i="5"/>
  <c r="AJ90" i="5"/>
  <c r="AI99" i="5"/>
  <c r="AG124" i="5"/>
  <c r="AH62" i="5"/>
  <c r="AS116" i="5"/>
  <c r="AH104" i="5"/>
  <c r="AK23" i="5"/>
  <c r="AH246" i="5"/>
  <c r="K346" i="5"/>
  <c r="AR284" i="5"/>
  <c r="K404" i="5"/>
  <c r="AJ393" i="5"/>
  <c r="AJ244" i="5"/>
  <c r="AJ293" i="5"/>
  <c r="AQ359" i="5"/>
  <c r="AS292" i="5"/>
  <c r="AP357" i="5"/>
  <c r="AS122" i="5"/>
  <c r="AJ384" i="5"/>
  <c r="AS338" i="5"/>
  <c r="AR351" i="5"/>
  <c r="AH357" i="5"/>
  <c r="AG415" i="5"/>
  <c r="AP446" i="5"/>
  <c r="AH207" i="5"/>
  <c r="AP351" i="5"/>
  <c r="AH172" i="5"/>
  <c r="AG448" i="5"/>
  <c r="AQ427" i="5"/>
  <c r="AQ416" i="5"/>
  <c r="AK363" i="5"/>
  <c r="AQ267" i="5"/>
  <c r="AH47" i="5"/>
  <c r="AO471" i="5"/>
  <c r="AH28" i="5"/>
  <c r="AO364" i="5"/>
  <c r="AK341" i="5"/>
  <c r="AK466" i="5"/>
  <c r="AK427" i="5"/>
  <c r="AS460" i="5"/>
  <c r="AI333" i="5"/>
  <c r="AI427" i="5"/>
  <c r="AG385" i="5"/>
  <c r="AI327" i="5"/>
  <c r="AK457" i="5"/>
  <c r="AI395" i="5"/>
  <c r="AN373" i="5"/>
  <c r="AH310" i="5"/>
  <c r="AK158" i="5"/>
  <c r="AG50" i="5"/>
  <c r="AI125" i="5"/>
  <c r="AS19" i="5"/>
  <c r="AH42" i="5"/>
  <c r="AK360" i="5"/>
  <c r="AJ37" i="5"/>
  <c r="AP302" i="5"/>
  <c r="AS310" i="5"/>
  <c r="AF393" i="5"/>
  <c r="AJ451" i="5"/>
  <c r="AH427" i="5"/>
  <c r="AJ379" i="5"/>
  <c r="AQ408" i="5"/>
  <c r="K319" i="5"/>
  <c r="AP440" i="5"/>
  <c r="AK439" i="5"/>
  <c r="AR306" i="5"/>
  <c r="AI329" i="5"/>
  <c r="AS451" i="5"/>
  <c r="K89" i="5"/>
  <c r="AP268" i="5"/>
  <c r="AQ393" i="5"/>
  <c r="AR451" i="5"/>
  <c r="AQ325" i="5"/>
  <c r="AS352" i="5"/>
  <c r="K359" i="5"/>
  <c r="AH397" i="5"/>
  <c r="AF429" i="5"/>
  <c r="AI307" i="5"/>
  <c r="AQ347" i="5"/>
  <c r="AG355" i="5"/>
  <c r="AS242" i="5"/>
  <c r="K427" i="5"/>
  <c r="AP361" i="5"/>
  <c r="AS453" i="5"/>
  <c r="K368" i="5"/>
  <c r="AK371" i="5"/>
  <c r="AJ425" i="5"/>
  <c r="AS376" i="5"/>
  <c r="AK266" i="5"/>
  <c r="AK112" i="5"/>
  <c r="AP294" i="5"/>
  <c r="AK224" i="5"/>
  <c r="AH288" i="5"/>
  <c r="AJ100" i="5"/>
  <c r="AH176" i="5"/>
  <c r="AG228" i="5"/>
  <c r="AK245" i="5"/>
  <c r="AG220" i="5"/>
  <c r="AI61" i="5"/>
  <c r="AH180" i="5"/>
  <c r="AG475" i="5"/>
  <c r="AG239" i="5"/>
  <c r="AN469" i="5"/>
  <c r="AG8" i="5"/>
  <c r="AJ29" i="5"/>
  <c r="AK257" i="5"/>
  <c r="AI396" i="5"/>
  <c r="AG263" i="5"/>
  <c r="AH286" i="5"/>
  <c r="AR435" i="5"/>
  <c r="AH430" i="5"/>
  <c r="K30" i="5"/>
  <c r="AG98" i="5"/>
  <c r="AK148" i="5"/>
  <c r="AG75" i="5"/>
  <c r="AH131" i="5"/>
  <c r="AI477" i="5"/>
  <c r="AO315" i="5"/>
  <c r="AR410" i="5"/>
  <c r="AQ383" i="5"/>
  <c r="AG103" i="5"/>
  <c r="AO396" i="5"/>
  <c r="K329" i="5"/>
  <c r="K341" i="5"/>
  <c r="AK307" i="5"/>
  <c r="AJ287" i="5"/>
  <c r="AK432" i="5"/>
  <c r="K360" i="5"/>
  <c r="AK270" i="5"/>
  <c r="AH441" i="5"/>
  <c r="AS296" i="5"/>
  <c r="AS248" i="5"/>
  <c r="AK303" i="5"/>
  <c r="K251" i="5"/>
  <c r="AK409" i="5"/>
  <c r="AG431" i="5"/>
  <c r="AO411" i="5"/>
  <c r="AS443" i="5"/>
  <c r="AI323" i="5"/>
  <c r="AH256" i="5"/>
  <c r="AO260" i="5"/>
  <c r="AP292" i="5"/>
  <c r="AI186" i="5"/>
  <c r="AS457" i="5"/>
  <c r="AK145" i="5"/>
  <c r="AP179" i="5"/>
  <c r="AG29" i="5"/>
  <c r="AJ91" i="5"/>
  <c r="AN209" i="5"/>
  <c r="AH46" i="5"/>
  <c r="AS52" i="5"/>
  <c r="AK465" i="5"/>
  <c r="AI45" i="5"/>
  <c r="AH215" i="5"/>
  <c r="AJ461" i="5"/>
  <c r="AJ304" i="5"/>
  <c r="AK277" i="5"/>
  <c r="AP379" i="5"/>
  <c r="AN392" i="5"/>
  <c r="AN323" i="5"/>
  <c r="B439" i="5"/>
  <c r="M439" i="5" s="1"/>
  <c r="AF397" i="5"/>
  <c r="K439" i="5"/>
  <c r="AI354" i="5"/>
  <c r="AK315" i="5"/>
  <c r="AK354" i="5"/>
  <c r="AK406" i="5"/>
  <c r="AJ419" i="5"/>
  <c r="AR405" i="5"/>
  <c r="AK415" i="5"/>
  <c r="AH450" i="5"/>
  <c r="AK288" i="5"/>
  <c r="AJ341" i="5"/>
  <c r="AP334" i="5"/>
  <c r="AI412" i="5"/>
  <c r="AG422" i="5"/>
  <c r="AK294" i="5"/>
  <c r="AG419" i="5"/>
  <c r="AK293" i="5"/>
  <c r="AJ323" i="5"/>
  <c r="AH341" i="5"/>
  <c r="AO334" i="5"/>
  <c r="AI281" i="5"/>
  <c r="AG243" i="5"/>
  <c r="AG197" i="5"/>
  <c r="AK255" i="5"/>
  <c r="AR373" i="5"/>
  <c r="AP385" i="5"/>
  <c r="AS130" i="5"/>
  <c r="AQ374" i="5"/>
  <c r="AH105" i="5"/>
  <c r="AJ14" i="5"/>
  <c r="AI191" i="5"/>
  <c r="AI399" i="5"/>
  <c r="AR358" i="5"/>
  <c r="AQ276" i="5"/>
  <c r="AJ306" i="5"/>
  <c r="AI362" i="5"/>
  <c r="AF322" i="5"/>
  <c r="AJ424" i="5"/>
  <c r="K375" i="5"/>
  <c r="AQ390" i="5"/>
  <c r="AH399" i="5"/>
  <c r="AN363" i="5"/>
  <c r="AJ297" i="5"/>
  <c r="AJ322" i="5"/>
  <c r="AK441" i="5"/>
  <c r="AJ364" i="5"/>
  <c r="AH386" i="5"/>
  <c r="AG365" i="5"/>
  <c r="AH384" i="5"/>
  <c r="AG364" i="5"/>
  <c r="AH313" i="5"/>
  <c r="AN198" i="5"/>
  <c r="AJ264" i="5"/>
  <c r="AQ335" i="5"/>
  <c r="AS476" i="5"/>
  <c r="AJ83" i="5"/>
  <c r="AS332" i="5"/>
  <c r="AR307" i="5"/>
  <c r="AO244" i="5"/>
  <c r="AH412" i="5"/>
  <c r="AS281" i="5"/>
  <c r="AG43" i="5"/>
  <c r="AG338" i="5"/>
  <c r="AR269" i="5"/>
  <c r="K310" i="5"/>
  <c r="B290" i="5"/>
  <c r="M290" i="5" s="1"/>
  <c r="K302" i="5"/>
  <c r="L365" i="5"/>
  <c r="AK375" i="5"/>
  <c r="AG381" i="5"/>
  <c r="K245" i="5"/>
  <c r="AS438" i="5"/>
  <c r="AI322" i="5"/>
  <c r="AJ366" i="5"/>
  <c r="K297" i="5"/>
  <c r="AH368" i="5"/>
  <c r="B236" i="5"/>
  <c r="M236" i="5" s="1"/>
  <c r="AG384" i="5"/>
  <c r="AN322" i="5"/>
  <c r="B424" i="5"/>
  <c r="M424" i="5" s="1"/>
  <c r="AG313" i="5"/>
  <c r="K204" i="5"/>
  <c r="K408" i="5"/>
  <c r="AK414" i="5"/>
  <c r="AJ441" i="5"/>
  <c r="AH326" i="5"/>
  <c r="AJ180" i="5"/>
  <c r="AI371" i="5"/>
  <c r="AG399" i="5"/>
  <c r="AQ363" i="5"/>
  <c r="AR407" i="5"/>
  <c r="AG412" i="5"/>
  <c r="AO447" i="5"/>
  <c r="AR388" i="5"/>
  <c r="AQ438" i="5"/>
  <c r="AF477" i="5"/>
  <c r="AR363" i="5"/>
  <c r="AK372" i="5"/>
  <c r="K401" i="5"/>
  <c r="AJ402" i="5"/>
  <c r="AP353" i="5"/>
  <c r="AI279" i="5"/>
  <c r="AR231" i="5"/>
  <c r="B467" i="5"/>
  <c r="M467" i="5" s="1"/>
  <c r="AJ198" i="5"/>
  <c r="AG276" i="5"/>
  <c r="AP363" i="5"/>
  <c r="AF332" i="5"/>
  <c r="AG450" i="5"/>
  <c r="AK280" i="5"/>
  <c r="AK286" i="5"/>
  <c r="AS425" i="5"/>
  <c r="AK285" i="5"/>
  <c r="AR314" i="5"/>
  <c r="AJ163" i="5"/>
  <c r="AJ88" i="5"/>
  <c r="AI245" i="5"/>
  <c r="AF364" i="5"/>
  <c r="AK290" i="5"/>
  <c r="AS378" i="5"/>
  <c r="B363" i="5"/>
  <c r="M363" i="5" s="1"/>
  <c r="L364" i="5"/>
  <c r="AJ285" i="5"/>
  <c r="K206" i="5"/>
  <c r="K240" i="5"/>
  <c r="K28" i="5"/>
  <c r="AH347" i="5"/>
  <c r="AS375" i="5"/>
  <c r="AH356" i="5"/>
  <c r="K391" i="5"/>
  <c r="AN335" i="5"/>
  <c r="K283" i="5"/>
  <c r="AK258" i="5"/>
  <c r="AK87" i="5"/>
  <c r="AQ307" i="5"/>
  <c r="B265" i="5"/>
  <c r="M265" i="5" s="1"/>
  <c r="AG426" i="5"/>
  <c r="AI264" i="5"/>
  <c r="AJ377" i="5"/>
  <c r="AQ377" i="5"/>
  <c r="AH84" i="5"/>
  <c r="AG390" i="5"/>
  <c r="AR335" i="5"/>
  <c r="AO425" i="5"/>
  <c r="AQ425" i="5"/>
  <c r="AK283" i="5"/>
  <c r="AQ281" i="5"/>
  <c r="AG374" i="5"/>
  <c r="AK326" i="5"/>
  <c r="AJ174" i="5"/>
  <c r="AP464" i="5"/>
  <c r="AG376" i="5"/>
  <c r="AI414" i="5"/>
  <c r="AK396" i="5"/>
  <c r="AP335" i="5"/>
  <c r="AJ371" i="5"/>
  <c r="AJ286" i="5"/>
  <c r="AG130" i="5"/>
  <c r="AO307" i="5"/>
  <c r="AG478" i="5"/>
  <c r="K371" i="5"/>
  <c r="B241" i="5"/>
  <c r="M241" i="5" s="1"/>
  <c r="K174" i="5"/>
  <c r="B440" i="5"/>
  <c r="L233" i="5"/>
  <c r="AS276" i="5"/>
  <c r="AN353" i="5"/>
  <c r="AO386" i="5"/>
  <c r="AS3" i="5"/>
  <c r="AG367" i="5"/>
  <c r="AH392" i="5"/>
  <c r="AG361" i="5"/>
  <c r="K471" i="5"/>
  <c r="AJ353" i="5"/>
  <c r="AP447" i="5"/>
  <c r="AK473" i="5"/>
  <c r="AO363" i="5"/>
  <c r="AK353" i="5"/>
  <c r="AH426" i="5"/>
  <c r="AN389" i="5"/>
  <c r="AI309" i="5"/>
  <c r="AP195" i="5"/>
  <c r="K467" i="5"/>
  <c r="AH89" i="5"/>
  <c r="AK239" i="5"/>
  <c r="AK93" i="5"/>
  <c r="AS397" i="5"/>
  <c r="AR322" i="5"/>
  <c r="AF363" i="5"/>
  <c r="AI328" i="5"/>
  <c r="AN442" i="5"/>
  <c r="AQ447" i="5"/>
  <c r="AP425" i="5"/>
  <c r="K274" i="5"/>
  <c r="AS379" i="5"/>
  <c r="AP307" i="5"/>
  <c r="AJ375" i="5"/>
  <c r="AG383" i="5"/>
  <c r="AF461" i="5"/>
  <c r="AI384" i="5"/>
  <c r="AF382" i="5"/>
  <c r="AR296" i="5"/>
  <c r="AR299" i="5"/>
  <c r="AO338" i="5"/>
  <c r="B435" i="5"/>
  <c r="M435" i="5" s="1"/>
  <c r="AJ68" i="5"/>
  <c r="AQ258" i="5"/>
  <c r="L184" i="5"/>
  <c r="AG129" i="5"/>
  <c r="L422" i="5"/>
  <c r="AJ409" i="5"/>
  <c r="AK365" i="5"/>
  <c r="B307" i="5"/>
  <c r="M307" i="5" s="1"/>
  <c r="K461" i="5"/>
  <c r="AQ445" i="5"/>
  <c r="AJ432" i="5"/>
  <c r="B419" i="5"/>
  <c r="M419" i="5" s="1"/>
  <c r="AR426" i="5"/>
  <c r="K377" i="5"/>
  <c r="AJ291" i="5"/>
  <c r="AH34" i="5"/>
  <c r="K458" i="5"/>
  <c r="K339" i="5"/>
  <c r="K428" i="5"/>
  <c r="AS313" i="5"/>
  <c r="K212" i="5"/>
  <c r="AK165" i="5"/>
  <c r="AK229" i="5"/>
  <c r="AQ275" i="5"/>
  <c r="K193" i="5"/>
  <c r="AS178" i="5"/>
  <c r="AJ237" i="5"/>
  <c r="AH237" i="5"/>
  <c r="AK102" i="5"/>
  <c r="L373" i="5"/>
  <c r="L187" i="5"/>
  <c r="AN243" i="5"/>
  <c r="AH213" i="5"/>
  <c r="AJ189" i="5"/>
  <c r="AK114" i="5"/>
  <c r="AH19" i="5"/>
  <c r="AK54" i="5"/>
  <c r="AH221" i="5"/>
  <c r="K219" i="5"/>
  <c r="AK136" i="5"/>
  <c r="AI146" i="5"/>
  <c r="AG99" i="5"/>
  <c r="L202" i="5"/>
  <c r="AK45" i="5"/>
  <c r="AI93" i="5"/>
  <c r="AG73" i="5"/>
  <c r="AH94" i="5"/>
  <c r="AH144" i="5"/>
  <c r="AI318" i="5"/>
  <c r="AG83" i="5"/>
  <c r="AH138" i="5"/>
  <c r="AI470" i="5"/>
  <c r="AK308" i="5"/>
  <c r="AK72" i="5"/>
  <c r="B319" i="5"/>
  <c r="M319" i="5" s="1"/>
  <c r="AS143" i="5"/>
  <c r="AG67" i="5"/>
  <c r="AG134" i="5"/>
  <c r="L451" i="5"/>
  <c r="AH147" i="5"/>
  <c r="AG114" i="5"/>
  <c r="AK56" i="5"/>
  <c r="AI471" i="5"/>
  <c r="AR432" i="5"/>
  <c r="AH23" i="5"/>
  <c r="AH293" i="5"/>
  <c r="AN472" i="5"/>
  <c r="AQ471" i="5"/>
  <c r="AO251" i="5"/>
  <c r="AG404" i="5"/>
  <c r="AF471" i="5"/>
  <c r="AF442" i="5"/>
  <c r="AN382" i="5"/>
  <c r="AO383" i="5"/>
  <c r="AS368" i="5"/>
  <c r="AI341" i="5"/>
  <c r="AP455" i="5"/>
  <c r="AR347" i="5"/>
  <c r="AK398" i="5"/>
  <c r="AJ288" i="5"/>
  <c r="AR359" i="5"/>
  <c r="AS358" i="5"/>
  <c r="AK21" i="5"/>
  <c r="AH408" i="5"/>
  <c r="AK361" i="5"/>
  <c r="AS403" i="5"/>
  <c r="AQ379" i="5"/>
  <c r="AG402" i="5"/>
  <c r="AN459" i="5"/>
  <c r="AR397" i="5"/>
  <c r="AN395" i="5"/>
  <c r="AJ319" i="5"/>
  <c r="AP339" i="5"/>
  <c r="AF438" i="5"/>
  <c r="AO442" i="5"/>
  <c r="AS402" i="5"/>
  <c r="AJ328" i="5"/>
  <c r="AI259" i="5"/>
  <c r="AJ398" i="5"/>
  <c r="AH411" i="5"/>
  <c r="AG394" i="5"/>
  <c r="AF376" i="5"/>
  <c r="K256" i="5"/>
  <c r="AG236" i="5"/>
  <c r="AI404" i="5"/>
  <c r="AI424" i="5"/>
  <c r="AG401" i="5"/>
  <c r="AN387" i="5"/>
  <c r="AG333" i="5"/>
  <c r="AJ315" i="5"/>
  <c r="AP324" i="5"/>
  <c r="AS277" i="5"/>
  <c r="AJ391" i="5"/>
  <c r="AQ403" i="5"/>
  <c r="AH422" i="5"/>
  <c r="AN385" i="5"/>
  <c r="AG327" i="5"/>
  <c r="AR264" i="5"/>
  <c r="AS336" i="5"/>
  <c r="AR471" i="5"/>
  <c r="AN230" i="5"/>
  <c r="AK103" i="5"/>
  <c r="AH279" i="5"/>
  <c r="AS334" i="5"/>
  <c r="AK167" i="5"/>
  <c r="AK179" i="5"/>
  <c r="AK218" i="5"/>
  <c r="AS282" i="5"/>
  <c r="AH52" i="5"/>
  <c r="AR200" i="5"/>
  <c r="AJ240" i="5"/>
  <c r="AP442" i="5"/>
  <c r="AN206" i="5"/>
  <c r="AK125" i="5"/>
  <c r="AI27" i="5"/>
  <c r="AI468" i="5"/>
  <c r="AI316" i="5"/>
  <c r="AJ208" i="5"/>
  <c r="AI367" i="5"/>
  <c r="AO299" i="5"/>
  <c r="AK470" i="5"/>
  <c r="AN429" i="5"/>
  <c r="AH6" i="5"/>
  <c r="AI218" i="5"/>
  <c r="AJ30" i="5"/>
  <c r="AQ368" i="5"/>
  <c r="AF358" i="5"/>
  <c r="AK368" i="5"/>
  <c r="AG219" i="5"/>
  <c r="AH280" i="5"/>
  <c r="AH455" i="5"/>
  <c r="AI400" i="5"/>
  <c r="AI313" i="5"/>
  <c r="AP461" i="5"/>
  <c r="AP394" i="5"/>
  <c r="AS289" i="5"/>
  <c r="AJ318" i="5"/>
  <c r="AI389" i="5"/>
  <c r="AP397" i="5"/>
  <c r="AR361" i="5"/>
  <c r="AO374" i="5"/>
  <c r="AI176" i="5"/>
  <c r="AG212" i="5"/>
  <c r="AR188" i="5"/>
  <c r="AJ10" i="5"/>
  <c r="AK113" i="5"/>
  <c r="AN162" i="5"/>
  <c r="AK478" i="5"/>
  <c r="AI459" i="5"/>
  <c r="AH122" i="5"/>
  <c r="AN464" i="5"/>
  <c r="AF383" i="5"/>
  <c r="AN365" i="5"/>
  <c r="AI394" i="5"/>
  <c r="AR391" i="5"/>
  <c r="AH425" i="5"/>
  <c r="AO443" i="5"/>
  <c r="AS315" i="5"/>
  <c r="AF162" i="5"/>
  <c r="AI391" i="5"/>
  <c r="AS471" i="5"/>
  <c r="AO388" i="5"/>
  <c r="AI386" i="5"/>
  <c r="AH395" i="5"/>
  <c r="AS345" i="5"/>
  <c r="AH440" i="5"/>
  <c r="AI286" i="5"/>
  <c r="AR459" i="5"/>
  <c r="AN361" i="5"/>
  <c r="AF373" i="5"/>
  <c r="AO464" i="5"/>
  <c r="AO394" i="5"/>
  <c r="AF422" i="5"/>
  <c r="AG400" i="5"/>
  <c r="AP459" i="5"/>
  <c r="AH424" i="5"/>
  <c r="AN394" i="5"/>
  <c r="AI452" i="5"/>
  <c r="AS350" i="5"/>
  <c r="AQ253" i="5"/>
  <c r="AF387" i="5"/>
  <c r="AG162" i="5"/>
  <c r="AI373" i="5"/>
  <c r="AS461" i="5"/>
  <c r="AH307" i="5"/>
  <c r="AJ472" i="5"/>
  <c r="AG247" i="5"/>
  <c r="AH240" i="5"/>
  <c r="AS283" i="5"/>
  <c r="AS325" i="5"/>
  <c r="AI236" i="5"/>
  <c r="AG464" i="5"/>
  <c r="AR364" i="5"/>
  <c r="AQ364" i="5"/>
  <c r="AI97" i="5"/>
  <c r="AF365" i="5"/>
  <c r="AG70" i="5"/>
  <c r="AI356" i="5"/>
  <c r="AS331" i="5"/>
  <c r="AH85" i="5"/>
  <c r="AS149" i="5"/>
  <c r="AS55" i="5"/>
  <c r="AK15" i="5"/>
  <c r="B385" i="5"/>
  <c r="M385" i="5" s="1"/>
  <c r="AH32" i="5"/>
  <c r="AG38" i="5"/>
  <c r="L478" i="5"/>
  <c r="AF478" i="5"/>
  <c r="AQ287" i="5"/>
  <c r="AS467" i="5"/>
  <c r="AR327" i="5"/>
  <c r="K333" i="5"/>
  <c r="AK455" i="5"/>
  <c r="AS370" i="5"/>
  <c r="AJ354" i="5"/>
  <c r="AF341" i="5"/>
  <c r="AS266" i="5"/>
  <c r="AK419" i="5"/>
  <c r="AP453" i="5"/>
  <c r="AO397" i="5"/>
  <c r="AJ321" i="5"/>
  <c r="AG181" i="5"/>
  <c r="AF374" i="5"/>
  <c r="AI319" i="5"/>
  <c r="AN255" i="5"/>
  <c r="AG112" i="5"/>
  <c r="AH170" i="5"/>
  <c r="AG250" i="5"/>
  <c r="AK282" i="5"/>
  <c r="AN179" i="5"/>
  <c r="AR387" i="5"/>
  <c r="AK358" i="5"/>
  <c r="AO419" i="5"/>
  <c r="B253" i="5"/>
  <c r="M253" i="5" s="1"/>
  <c r="B462" i="5"/>
  <c r="M462" i="5" s="1"/>
  <c r="AJ403" i="5"/>
  <c r="AR385" i="5"/>
  <c r="AN276" i="5"/>
  <c r="AJ435" i="5"/>
  <c r="AN462" i="5"/>
  <c r="AG438" i="5"/>
  <c r="AJ436" i="5"/>
  <c r="AS40" i="5"/>
  <c r="L170" i="5"/>
  <c r="L416" i="5"/>
  <c r="AJ452" i="5"/>
  <c r="AG433" i="5"/>
  <c r="AH404" i="5"/>
  <c r="AP322" i="5"/>
  <c r="L435" i="5"/>
  <c r="AQ315" i="5"/>
  <c r="AG463" i="5"/>
  <c r="AH59" i="5"/>
  <c r="AH337" i="5"/>
  <c r="AK469" i="5"/>
  <c r="B360" i="5"/>
  <c r="M360" i="5" s="1"/>
  <c r="K398" i="5"/>
  <c r="AI337" i="5"/>
  <c r="L405" i="5"/>
  <c r="AQ375" i="5"/>
  <c r="AJ23" i="5"/>
  <c r="AI330" i="5"/>
  <c r="AN461" i="5"/>
  <c r="AF385" i="5"/>
  <c r="AK310" i="5"/>
  <c r="K414" i="5"/>
  <c r="AH437" i="5"/>
  <c r="AS433" i="5"/>
  <c r="AJ279" i="5"/>
  <c r="L363" i="5"/>
  <c r="AH428" i="5"/>
  <c r="AQ324" i="5"/>
  <c r="AQ336" i="5"/>
  <c r="AH116" i="5"/>
  <c r="K374" i="5"/>
  <c r="AR429" i="5"/>
  <c r="AN443" i="5"/>
  <c r="AF456" i="5"/>
  <c r="AK397" i="5"/>
  <c r="AF192" i="5"/>
  <c r="AJ423" i="5"/>
  <c r="AS469" i="5"/>
  <c r="AF396" i="5"/>
  <c r="AR374" i="5"/>
  <c r="AS374" i="5"/>
  <c r="AN374" i="5"/>
  <c r="AR396" i="5"/>
  <c r="AS439" i="5"/>
  <c r="AK174" i="5"/>
  <c r="AI187" i="5"/>
  <c r="AH439" i="5"/>
  <c r="AK2" i="5"/>
  <c r="AH22" i="5"/>
  <c r="AQ361" i="5"/>
  <c r="AJ361" i="5"/>
  <c r="L278" i="5"/>
  <c r="AI369" i="5"/>
  <c r="K390" i="5"/>
  <c r="K268" i="5"/>
  <c r="AG339" i="5"/>
  <c r="K441" i="5"/>
  <c r="K429" i="5"/>
  <c r="B470" i="5"/>
  <c r="M470" i="5" s="1"/>
  <c r="AF355" i="5"/>
  <c r="L272" i="5"/>
  <c r="L327" i="5"/>
  <c r="B407" i="5"/>
  <c r="M407" i="5" s="1"/>
  <c r="L201" i="5"/>
  <c r="K475" i="5"/>
  <c r="K470" i="5"/>
  <c r="L195" i="5"/>
  <c r="AH355" i="5"/>
  <c r="L362" i="5"/>
  <c r="AG382" i="5"/>
  <c r="AH382" i="5"/>
  <c r="AP331" i="5"/>
  <c r="AI331" i="5"/>
  <c r="AG443" i="5"/>
  <c r="AF391" i="5"/>
  <c r="AN391" i="5"/>
  <c r="AP391" i="5"/>
  <c r="AJ362" i="5"/>
  <c r="AK362" i="5"/>
  <c r="K364" i="5"/>
  <c r="L477" i="5"/>
  <c r="B376" i="5"/>
  <c r="M376" i="5" s="1"/>
  <c r="K289" i="5"/>
  <c r="L285" i="5"/>
  <c r="AS243" i="5"/>
  <c r="K472" i="5"/>
  <c r="B444" i="5"/>
  <c r="M444" i="5" s="1"/>
  <c r="L458" i="5"/>
  <c r="K469" i="5"/>
  <c r="AS426" i="5"/>
  <c r="AO426" i="5"/>
  <c r="AJ444" i="5"/>
  <c r="AI444" i="5"/>
  <c r="AI445" i="5"/>
  <c r="K453" i="5"/>
  <c r="AK426" i="5"/>
  <c r="K12" i="5"/>
  <c r="AG379" i="5"/>
  <c r="AJ46" i="5"/>
  <c r="K424" i="5"/>
  <c r="AN446" i="5"/>
  <c r="AQ446" i="5"/>
  <c r="AI433" i="5"/>
  <c r="AI475" i="5"/>
  <c r="AN402" i="5"/>
  <c r="AQ402" i="5"/>
  <c r="AF402" i="5"/>
  <c r="AQ465" i="5"/>
  <c r="AS465" i="5"/>
  <c r="AO465" i="5"/>
  <c r="AO385" i="5"/>
  <c r="AQ385" i="5"/>
  <c r="AR179" i="5"/>
  <c r="L265" i="5"/>
  <c r="AS472" i="5"/>
  <c r="K451" i="5"/>
  <c r="AS303" i="5"/>
  <c r="AR403" i="5"/>
  <c r="AF427" i="5"/>
  <c r="AQ264" i="5"/>
  <c r="AQ179" i="5"/>
  <c r="AG305" i="5"/>
  <c r="AK219" i="5"/>
  <c r="AQ387" i="5"/>
  <c r="AR311" i="5"/>
  <c r="AN376" i="5"/>
  <c r="AS311" i="5"/>
  <c r="K327" i="5"/>
  <c r="AH14" i="5"/>
  <c r="AO408" i="5"/>
  <c r="AO440" i="5"/>
  <c r="B451" i="5"/>
  <c r="M451" i="5" s="1"/>
  <c r="B431" i="5"/>
  <c r="M431" i="5" s="1"/>
  <c r="K334" i="5"/>
  <c r="S334" i="5" s="1"/>
  <c r="B465" i="5"/>
  <c r="M465" i="5" s="1"/>
  <c r="K275" i="5"/>
  <c r="K415" i="5"/>
  <c r="K176" i="5"/>
  <c r="S176" i="5" s="1"/>
  <c r="L311" i="5"/>
  <c r="AI432" i="5"/>
  <c r="L249" i="5"/>
  <c r="B400" i="5"/>
  <c r="M400" i="5" s="1"/>
  <c r="B398" i="5"/>
  <c r="M398" i="5" s="1"/>
  <c r="B326" i="5"/>
  <c r="M326" i="5" s="1"/>
  <c r="AJ357" i="5"/>
  <c r="AF384" i="5"/>
  <c r="AO384" i="5"/>
  <c r="AQ459" i="5"/>
  <c r="AF459" i="5"/>
  <c r="AO459" i="5"/>
  <c r="AS459" i="5"/>
  <c r="AF462" i="5"/>
  <c r="AR462" i="5"/>
  <c r="AG279" i="5"/>
  <c r="AJ218" i="5"/>
  <c r="AK459" i="5"/>
  <c r="AK170" i="5"/>
  <c r="AJ397" i="5"/>
  <c r="AR464" i="5"/>
  <c r="AS464" i="5"/>
  <c r="AN408" i="5"/>
  <c r="AG408" i="5"/>
  <c r="AS429" i="5"/>
  <c r="AH414" i="5"/>
  <c r="AR302" i="5"/>
  <c r="AP321" i="5"/>
  <c r="AR321" i="5"/>
  <c r="B355" i="5"/>
  <c r="M355" i="5" s="1"/>
  <c r="AR376" i="5"/>
  <c r="AO428" i="5"/>
  <c r="AQ461" i="5"/>
  <c r="AP415" i="5"/>
  <c r="AF469" i="5"/>
  <c r="AF443" i="5"/>
  <c r="AQ329" i="5"/>
  <c r="AP373" i="5"/>
  <c r="AI408" i="5"/>
  <c r="AP376" i="5"/>
  <c r="AS361" i="5"/>
  <c r="AO402" i="5"/>
  <c r="AH334" i="5"/>
  <c r="AR315" i="5"/>
  <c r="AG280" i="5"/>
  <c r="AS119" i="5"/>
  <c r="K442" i="5"/>
  <c r="L370" i="5"/>
  <c r="K352" i="5"/>
  <c r="L263" i="5"/>
  <c r="B413" i="5"/>
  <c r="M413" i="5" s="1"/>
  <c r="AF413" i="5"/>
  <c r="B328" i="5"/>
  <c r="M328" i="5" s="1"/>
  <c r="L355" i="5"/>
  <c r="AK384" i="5"/>
  <c r="AK381" i="5"/>
  <c r="AG351" i="5"/>
  <c r="K462" i="5"/>
  <c r="K432" i="5"/>
  <c r="K229" i="5"/>
  <c r="AR411" i="5"/>
  <c r="AF463" i="5"/>
  <c r="AS463" i="5"/>
  <c r="AI447" i="5"/>
  <c r="AJ151" i="5"/>
  <c r="K270" i="5"/>
  <c r="AS478" i="5"/>
  <c r="AN388" i="5"/>
  <c r="AI283" i="5"/>
  <c r="AF395" i="5"/>
  <c r="AP395" i="5"/>
  <c r="AO395" i="5"/>
  <c r="AR465" i="5"/>
  <c r="AO376" i="5"/>
  <c r="AI302" i="5"/>
  <c r="AQ395" i="5"/>
  <c r="AH320" i="5"/>
  <c r="AJ63" i="5"/>
  <c r="AQ316" i="5"/>
  <c r="AQ394" i="5"/>
  <c r="AF394" i="5"/>
  <c r="AR394" i="5"/>
  <c r="AJ396" i="5"/>
  <c r="AG391" i="5"/>
  <c r="AO255" i="5"/>
  <c r="AH255" i="5"/>
  <c r="AF408" i="5"/>
  <c r="AJ387" i="5"/>
  <c r="L424" i="5"/>
  <c r="AR461" i="5"/>
  <c r="B415" i="5"/>
  <c r="M415" i="5" s="1"/>
  <c r="AR453" i="5"/>
  <c r="AR469" i="5"/>
  <c r="AI393" i="5"/>
  <c r="AK429" i="5"/>
  <c r="AK451" i="5"/>
  <c r="AF401" i="5"/>
  <c r="AQ397" i="5"/>
  <c r="AH351" i="5"/>
  <c r="AF255" i="5"/>
  <c r="AI320" i="5"/>
  <c r="AQ396" i="5"/>
  <c r="AJ302" i="5"/>
  <c r="AF206" i="5"/>
  <c r="AS179" i="5"/>
  <c r="AH218" i="5"/>
  <c r="AJ19" i="5"/>
  <c r="AJ464" i="5"/>
  <c r="AG466" i="5"/>
  <c r="AH82" i="5"/>
  <c r="AJ428" i="5"/>
  <c r="AJ453" i="5"/>
  <c r="AJ62" i="5"/>
  <c r="AI260" i="5"/>
  <c r="AG363" i="5"/>
  <c r="AN393" i="5"/>
  <c r="AS329" i="5"/>
  <c r="AQ391" i="5"/>
  <c r="AH400" i="5"/>
  <c r="AK461" i="5"/>
  <c r="AS180" i="5"/>
  <c r="AG469" i="5"/>
  <c r="AK116" i="5"/>
  <c r="AS268" i="5"/>
  <c r="AH312" i="5"/>
  <c r="AS340" i="5"/>
  <c r="AG59" i="5"/>
  <c r="AJ7" i="5"/>
  <c r="AG136" i="5"/>
  <c r="AH208" i="5"/>
  <c r="AH367" i="5"/>
  <c r="AN438" i="5"/>
  <c r="AK374" i="5"/>
  <c r="AK471" i="5"/>
  <c r="AQ306" i="5"/>
  <c r="AK467" i="5"/>
  <c r="AS265" i="5"/>
  <c r="AS264" i="5"/>
  <c r="AS408" i="5"/>
  <c r="AQ322" i="5"/>
  <c r="AK233" i="5"/>
  <c r="AQ302" i="5"/>
  <c r="AH7" i="5"/>
  <c r="AS204" i="5"/>
  <c r="AK180" i="5"/>
  <c r="AI195" i="5"/>
  <c r="AJ214" i="5"/>
  <c r="AI77" i="5"/>
  <c r="AI89" i="5"/>
  <c r="AH244" i="5"/>
  <c r="AH68" i="5"/>
  <c r="AK213" i="5"/>
  <c r="AG141" i="5"/>
  <c r="AH40" i="5"/>
  <c r="AG246" i="5"/>
  <c r="AG455" i="5"/>
  <c r="AG39" i="5"/>
  <c r="AH405" i="5"/>
  <c r="AI172" i="5"/>
  <c r="L367" i="5"/>
  <c r="B367" i="5"/>
  <c r="M367" i="5" s="1"/>
  <c r="AH308" i="5"/>
  <c r="AG308" i="5"/>
  <c r="AQ409" i="5"/>
  <c r="AN409" i="5"/>
  <c r="AO409" i="5"/>
  <c r="AS409" i="5"/>
  <c r="AP409" i="5"/>
  <c r="AF448" i="5"/>
  <c r="AO448" i="5"/>
  <c r="AN448" i="5"/>
  <c r="AK248" i="5"/>
  <c r="AR248" i="5"/>
  <c r="AQ352" i="5"/>
  <c r="AJ352" i="5"/>
  <c r="L350" i="5"/>
  <c r="AO350" i="5"/>
  <c r="AH350" i="5"/>
  <c r="AS328" i="5"/>
  <c r="AK328" i="5"/>
  <c r="AQ443" i="5"/>
  <c r="AJ443" i="5"/>
  <c r="AJ299" i="5"/>
  <c r="AQ299" i="5"/>
  <c r="AQ320" i="5"/>
  <c r="B320" i="5"/>
  <c r="M320" i="5" s="1"/>
  <c r="L320" i="5"/>
  <c r="AO320" i="5"/>
  <c r="AF320" i="5"/>
  <c r="L183" i="5"/>
  <c r="L259" i="5"/>
  <c r="K228" i="5"/>
  <c r="AQ450" i="5"/>
  <c r="B450" i="5"/>
  <c r="M450" i="5" s="1"/>
  <c r="L450" i="5"/>
  <c r="AO450" i="5"/>
  <c r="AQ346" i="5"/>
  <c r="B346" i="5"/>
  <c r="M346" i="5" s="1"/>
  <c r="L346" i="5"/>
  <c r="B358" i="5"/>
  <c r="M358" i="5" s="1"/>
  <c r="AO358" i="5"/>
  <c r="AI376" i="5"/>
  <c r="L410" i="5"/>
  <c r="B240" i="5"/>
  <c r="M240" i="5" s="1"/>
  <c r="B474" i="5"/>
  <c r="L474" i="5"/>
  <c r="AO360" i="5"/>
  <c r="AF360" i="5"/>
  <c r="AS360" i="5"/>
  <c r="AI382" i="5"/>
  <c r="L382" i="5"/>
  <c r="AI266" i="5"/>
  <c r="AJ266" i="5"/>
  <c r="AQ266" i="5"/>
  <c r="L266" i="5"/>
  <c r="B266" i="5"/>
  <c r="M266" i="5" s="1"/>
  <c r="B321" i="5"/>
  <c r="M321" i="5" s="1"/>
  <c r="L321" i="5"/>
  <c r="AK321" i="5"/>
  <c r="AS321" i="5"/>
  <c r="AO359" i="5"/>
  <c r="AH359" i="5"/>
  <c r="AK153" i="5"/>
  <c r="AO362" i="5"/>
  <c r="AH362" i="5"/>
  <c r="AH379" i="5"/>
  <c r="AO379" i="5"/>
  <c r="AS168" i="5"/>
  <c r="K168" i="5"/>
  <c r="AG335" i="5"/>
  <c r="B335" i="5"/>
  <c r="M335" i="5" s="1"/>
  <c r="AF335" i="5"/>
  <c r="K305" i="5"/>
  <c r="AI200" i="5"/>
  <c r="K354" i="5"/>
  <c r="S354" i="5" s="1"/>
  <c r="AI290" i="5"/>
  <c r="AQ290" i="5"/>
  <c r="AJ290" i="5"/>
  <c r="AP338" i="5"/>
  <c r="AH338" i="5"/>
  <c r="K252" i="5"/>
  <c r="AI388" i="5"/>
  <c r="AP388" i="5"/>
  <c r="AG324" i="5"/>
  <c r="AF324" i="5"/>
  <c r="AN324" i="5"/>
  <c r="L324" i="5"/>
  <c r="B324" i="5"/>
  <c r="M324" i="5" s="1"/>
  <c r="K446" i="5"/>
  <c r="AR370" i="5"/>
  <c r="K370" i="5"/>
  <c r="B314" i="5"/>
  <c r="M314" i="5" s="1"/>
  <c r="AI111" i="5"/>
  <c r="AO432" i="5"/>
  <c r="L432" i="5"/>
  <c r="K435" i="5"/>
  <c r="AF465" i="5"/>
  <c r="AJ251" i="5"/>
  <c r="AQ251" i="5"/>
  <c r="AJ72" i="5"/>
  <c r="AH304" i="5"/>
  <c r="AO304" i="5"/>
  <c r="AI248" i="5"/>
  <c r="AS410" i="5"/>
  <c r="K358" i="5"/>
  <c r="K400" i="5"/>
  <c r="AK416" i="5"/>
  <c r="K416" i="5"/>
  <c r="AS349" i="5"/>
  <c r="AK349" i="5"/>
  <c r="AK373" i="5"/>
  <c r="K373" i="5"/>
  <c r="AG296" i="5"/>
  <c r="AN296" i="5"/>
  <c r="B296" i="5"/>
  <c r="M296" i="5" s="1"/>
  <c r="AF296" i="5"/>
  <c r="AJ294" i="5"/>
  <c r="AI294" i="5"/>
  <c r="AK404" i="5"/>
  <c r="AJ404" i="5"/>
  <c r="AS437" i="5"/>
  <c r="AJ258" i="5"/>
  <c r="AF412" i="5"/>
  <c r="B412" i="5"/>
  <c r="M412" i="5" s="1"/>
  <c r="AN412" i="5"/>
  <c r="AR412" i="5"/>
  <c r="L412" i="5"/>
  <c r="K281" i="5"/>
  <c r="AH446" i="5"/>
  <c r="AG446" i="5"/>
  <c r="AK367" i="5"/>
  <c r="K367" i="5"/>
  <c r="L268" i="5"/>
  <c r="B268" i="5"/>
  <c r="M268" i="5" s="1"/>
  <c r="AG268" i="5"/>
  <c r="AG315" i="5"/>
  <c r="L315" i="5"/>
  <c r="AN315" i="5"/>
  <c r="AF315" i="5"/>
  <c r="AG309" i="5"/>
  <c r="K64" i="5"/>
  <c r="AH473" i="5"/>
  <c r="L473" i="5"/>
  <c r="B473" i="5"/>
  <c r="L460" i="5"/>
  <c r="B460" i="5"/>
  <c r="M460" i="5" s="1"/>
  <c r="B275" i="5"/>
  <c r="M275" i="5" s="1"/>
  <c r="L295" i="5"/>
  <c r="B295" i="5"/>
  <c r="M295" i="5" s="1"/>
  <c r="AN295" i="5"/>
  <c r="B377" i="5"/>
  <c r="M377" i="5" s="1"/>
  <c r="L377" i="5"/>
  <c r="L369" i="5"/>
  <c r="B369" i="5"/>
  <c r="M369" i="5" s="1"/>
  <c r="AR369" i="5"/>
  <c r="AI285" i="5"/>
  <c r="L392" i="5"/>
  <c r="AR392" i="5"/>
  <c r="B392" i="5"/>
  <c r="B313" i="5"/>
  <c r="M313" i="5" s="1"/>
  <c r="L313" i="5"/>
  <c r="AG453" i="5"/>
  <c r="B453" i="5"/>
  <c r="M453" i="5" s="1"/>
  <c r="AN453" i="5"/>
  <c r="AR195" i="5"/>
  <c r="K195" i="5"/>
  <c r="AP354" i="5"/>
  <c r="AS354" i="5"/>
  <c r="L354" i="5"/>
  <c r="AG290" i="5"/>
  <c r="L290" i="5"/>
  <c r="AQ441" i="5"/>
  <c r="B441" i="5"/>
  <c r="M441" i="5" s="1"/>
  <c r="L441" i="5"/>
  <c r="AI332" i="5"/>
  <c r="AP332" i="5"/>
  <c r="AG387" i="5"/>
  <c r="AO387" i="5"/>
  <c r="L387" i="5"/>
  <c r="B211" i="5"/>
  <c r="M211" i="5" s="1"/>
  <c r="L211" i="5"/>
  <c r="AJ369" i="5"/>
  <c r="AQ442" i="5"/>
  <c r="B442" i="5"/>
  <c r="M442" i="5" s="1"/>
  <c r="AI442" i="5"/>
  <c r="AF309" i="5"/>
  <c r="AO309" i="5"/>
  <c r="AN309" i="5"/>
  <c r="L309" i="5"/>
  <c r="AP309" i="5"/>
  <c r="AH389" i="5"/>
  <c r="AG389" i="5"/>
  <c r="AS335" i="5"/>
  <c r="AK335" i="5"/>
  <c r="AH353" i="5"/>
  <c r="AO353" i="5"/>
  <c r="AR350" i="5"/>
  <c r="AK350" i="5"/>
  <c r="AP365" i="5"/>
  <c r="AI365" i="5"/>
  <c r="AH365" i="5"/>
  <c r="AK387" i="5"/>
  <c r="AS387" i="5"/>
  <c r="K386" i="5"/>
  <c r="AK386" i="5"/>
  <c r="AG345" i="5"/>
  <c r="AH345" i="5"/>
  <c r="AP282" i="5"/>
  <c r="AI282" i="5"/>
  <c r="AH282" i="5"/>
  <c r="AQ237" i="5"/>
  <c r="B237" i="5"/>
  <c r="M237" i="5" s="1"/>
  <c r="AR237" i="5"/>
  <c r="AO237" i="5"/>
  <c r="L237" i="5"/>
  <c r="AP237" i="5"/>
  <c r="AF237" i="5"/>
  <c r="AN237" i="5"/>
  <c r="AR452" i="5"/>
  <c r="L452" i="5"/>
  <c r="B452" i="5"/>
  <c r="M452" i="5" s="1"/>
  <c r="L167" i="5"/>
  <c r="AR393" i="5"/>
  <c r="L339" i="5"/>
  <c r="AH26" i="5"/>
  <c r="AI199" i="5"/>
  <c r="AN375" i="5"/>
  <c r="AO375" i="5"/>
  <c r="AP403" i="5"/>
  <c r="L403" i="5"/>
  <c r="K403" i="5"/>
  <c r="B403" i="5"/>
  <c r="M403" i="5" s="1"/>
  <c r="AS245" i="5"/>
  <c r="B245" i="5"/>
  <c r="M245" i="5" s="1"/>
  <c r="AN245" i="5"/>
  <c r="AO429" i="5"/>
  <c r="AG429" i="5"/>
  <c r="L429" i="5"/>
  <c r="K433" i="5"/>
  <c r="AN359" i="5"/>
  <c r="AG359" i="5"/>
  <c r="B359" i="5"/>
  <c r="M359" i="5" s="1"/>
  <c r="L359" i="5"/>
  <c r="AR252" i="5"/>
  <c r="AS252" i="5"/>
  <c r="AN252" i="5"/>
  <c r="L252" i="5"/>
  <c r="AQ252" i="5"/>
  <c r="AQ440" i="5"/>
  <c r="AI440" i="5"/>
  <c r="AJ440" i="5"/>
  <c r="AP430" i="5"/>
  <c r="AS430" i="5"/>
  <c r="AR430" i="5"/>
  <c r="AF430" i="5"/>
  <c r="B430" i="5"/>
  <c r="M430" i="5" s="1"/>
  <c r="AO430" i="5"/>
  <c r="AQ430" i="5"/>
  <c r="AN430" i="5"/>
  <c r="AR345" i="5"/>
  <c r="AJ345" i="5"/>
  <c r="AK345" i="5"/>
  <c r="AG25" i="5"/>
  <c r="AK243" i="5"/>
  <c r="AI304" i="5"/>
  <c r="AP304" i="5"/>
  <c r="K232" i="5"/>
  <c r="AI462" i="5"/>
  <c r="L462" i="5"/>
  <c r="AP462" i="5"/>
  <c r="AS129" i="5"/>
  <c r="AF222" i="5"/>
  <c r="AP222" i="5"/>
  <c r="AQ222" i="5"/>
  <c r="AI8" i="5"/>
  <c r="L366" i="5"/>
  <c r="L270" i="5"/>
  <c r="B270" i="5"/>
  <c r="M270" i="5" s="1"/>
  <c r="AK320" i="5"/>
  <c r="L330" i="5"/>
  <c r="AK330" i="5"/>
  <c r="B456" i="5"/>
  <c r="M456" i="5" s="1"/>
  <c r="B432" i="5"/>
  <c r="M432" i="5" s="1"/>
  <c r="B471" i="5"/>
  <c r="M471" i="5" s="1"/>
  <c r="AG159" i="5"/>
  <c r="K460" i="5"/>
  <c r="AP267" i="5"/>
  <c r="AH267" i="5"/>
  <c r="AI267" i="5"/>
  <c r="L267" i="5"/>
  <c r="AH366" i="5"/>
  <c r="AI366" i="5"/>
  <c r="AJ346" i="5"/>
  <c r="AR338" i="5"/>
  <c r="AK338" i="5"/>
  <c r="AQ355" i="5"/>
  <c r="AO355" i="5"/>
  <c r="AP355" i="5"/>
  <c r="K382" i="5"/>
  <c r="AS382" i="5"/>
  <c r="AP435" i="5"/>
  <c r="AI435" i="5"/>
  <c r="AR342" i="5"/>
  <c r="L342" i="5"/>
  <c r="AS342" i="5"/>
  <c r="AQ429" i="5"/>
  <c r="AI429" i="5"/>
  <c r="AJ429" i="5"/>
  <c r="AN275" i="5"/>
  <c r="AG275" i="5"/>
  <c r="AK302" i="5"/>
  <c r="AS302" i="5"/>
  <c r="L207" i="5"/>
  <c r="AN197" i="5"/>
  <c r="B197" i="5"/>
  <c r="M197" i="5" s="1"/>
  <c r="AF197" i="5"/>
  <c r="AR229" i="5"/>
  <c r="AF229" i="5"/>
  <c r="AN229" i="5"/>
  <c r="B229" i="5"/>
  <c r="M229" i="5" s="1"/>
  <c r="AO229" i="5"/>
  <c r="AP229" i="5"/>
  <c r="L229" i="5"/>
  <c r="L317" i="5"/>
  <c r="AQ381" i="5"/>
  <c r="B381" i="5"/>
  <c r="M381" i="5" s="1"/>
  <c r="L203" i="5"/>
  <c r="L445" i="5"/>
  <c r="AF468" i="5"/>
  <c r="AP468" i="5"/>
  <c r="AK393" i="5"/>
  <c r="AR409" i="5"/>
  <c r="AI460" i="5"/>
  <c r="AH24" i="5"/>
  <c r="AG26" i="5"/>
  <c r="L356" i="5"/>
  <c r="K356" i="5"/>
  <c r="AJ65" i="5"/>
  <c r="AI65" i="5"/>
  <c r="K316" i="5"/>
  <c r="K362" i="5"/>
  <c r="L397" i="5"/>
  <c r="B397" i="5"/>
  <c r="M397" i="5" s="1"/>
  <c r="AN397" i="5"/>
  <c r="AI448" i="5"/>
  <c r="K413" i="5"/>
  <c r="AR331" i="5"/>
  <c r="AJ331" i="5"/>
  <c r="K331" i="5"/>
  <c r="AK331" i="5"/>
  <c r="AR400" i="5"/>
  <c r="AP400" i="5"/>
  <c r="L400" i="5"/>
  <c r="AQ400" i="5"/>
  <c r="AN400" i="5"/>
  <c r="K379" i="5"/>
  <c r="AH443" i="5"/>
  <c r="L443" i="5"/>
  <c r="B443" i="5"/>
  <c r="AS364" i="5"/>
  <c r="AK364" i="5"/>
  <c r="AQ265" i="5"/>
  <c r="AJ265" i="5"/>
  <c r="AI265" i="5"/>
  <c r="AP450" i="5"/>
  <c r="AI450" i="5"/>
  <c r="AN331" i="5"/>
  <c r="AG331" i="5"/>
  <c r="L331" i="5"/>
  <c r="AF331" i="5"/>
  <c r="B331" i="5"/>
  <c r="M331" i="5" s="1"/>
  <c r="AR259" i="5"/>
  <c r="AK259" i="5"/>
  <c r="AI406" i="5"/>
  <c r="AJ406" i="5"/>
  <c r="AR317" i="5"/>
  <c r="AK317" i="5"/>
  <c r="AO287" i="5"/>
  <c r="AR287" i="5"/>
  <c r="AS287" i="5"/>
  <c r="L287" i="5"/>
  <c r="AR450" i="5"/>
  <c r="AK450" i="5"/>
  <c r="K450" i="5"/>
  <c r="AO399" i="5"/>
  <c r="L399" i="5"/>
  <c r="B399" i="5"/>
  <c r="M399" i="5" s="1"/>
  <c r="AS399" i="5"/>
  <c r="AP399" i="5"/>
  <c r="AF399" i="5"/>
  <c r="K272" i="5"/>
  <c r="AP333" i="5"/>
  <c r="AN333" i="5"/>
  <c r="AO333" i="5"/>
  <c r="AR333" i="5"/>
  <c r="AF333" i="5"/>
  <c r="AQ333" i="5"/>
  <c r="AS333" i="5"/>
  <c r="B333" i="5"/>
  <c r="M333" i="5" s="1"/>
  <c r="AJ411" i="5"/>
  <c r="AI411" i="5"/>
  <c r="AS359" i="5"/>
  <c r="AK359" i="5"/>
  <c r="AP350" i="5"/>
  <c r="AI350" i="5"/>
  <c r="AF176" i="5"/>
  <c r="AN176" i="5"/>
  <c r="L176" i="5"/>
  <c r="B176" i="5"/>
  <c r="M176" i="5" s="1"/>
  <c r="AK237" i="5"/>
  <c r="AH281" i="5"/>
  <c r="AP281" i="5"/>
  <c r="AH258" i="5"/>
  <c r="B305" i="5"/>
  <c r="M305" i="5" s="1"/>
  <c r="AR305" i="5"/>
  <c r="L305" i="5"/>
  <c r="AS305" i="5"/>
  <c r="AH253" i="5"/>
  <c r="L253" i="5"/>
  <c r="L297" i="5"/>
  <c r="B297" i="5"/>
  <c r="M297" i="5" s="1"/>
  <c r="AH332" i="5"/>
  <c r="B332" i="5"/>
  <c r="M332" i="5" s="1"/>
  <c r="AK313" i="5"/>
  <c r="AJ313" i="5"/>
  <c r="K279" i="5"/>
  <c r="AK279" i="5"/>
  <c r="AQ392" i="5"/>
  <c r="AI392" i="5"/>
  <c r="AO298" i="5"/>
  <c r="AH298" i="5"/>
  <c r="B228" i="5"/>
  <c r="M228" i="5" s="1"/>
  <c r="L228" i="5"/>
  <c r="K437" i="5"/>
  <c r="AK276" i="5"/>
  <c r="AR276" i="5"/>
  <c r="AP352" i="5"/>
  <c r="AI352" i="5"/>
  <c r="AN308" i="5"/>
  <c r="L308" i="5"/>
  <c r="B308" i="5"/>
  <c r="M308" i="5" s="1"/>
  <c r="AF308" i="5"/>
  <c r="AO308" i="5"/>
  <c r="AQ308" i="5"/>
  <c r="AQ372" i="5"/>
  <c r="B372" i="5"/>
  <c r="M372" i="5" s="1"/>
  <c r="K409" i="5"/>
  <c r="B394" i="5"/>
  <c r="M394" i="5" s="1"/>
  <c r="B362" i="5"/>
  <c r="M362" i="5" s="1"/>
  <c r="AR357" i="5"/>
  <c r="K363" i="5"/>
  <c r="AK60" i="5"/>
  <c r="AI194" i="5"/>
  <c r="K135" i="5"/>
  <c r="AS330" i="5"/>
  <c r="K330" i="5"/>
  <c r="AI255" i="5"/>
  <c r="AQ255" i="5"/>
  <c r="AJ255" i="5"/>
  <c r="L255" i="5"/>
  <c r="AO406" i="5"/>
  <c r="AQ406" i="5"/>
  <c r="AF406" i="5"/>
  <c r="B406" i="5"/>
  <c r="M406" i="5" s="1"/>
  <c r="AP406" i="5"/>
  <c r="L406" i="5"/>
  <c r="AS406" i="5"/>
  <c r="AI358" i="5"/>
  <c r="AQ358" i="5"/>
  <c r="AJ358" i="5"/>
  <c r="AR268" i="5"/>
  <c r="AK268" i="5"/>
  <c r="AK316" i="5"/>
  <c r="K293" i="5"/>
  <c r="K234" i="5"/>
  <c r="AJ365" i="5"/>
  <c r="AQ365" i="5"/>
  <c r="AS391" i="5"/>
  <c r="AK391" i="5"/>
  <c r="L391" i="5"/>
  <c r="B391" i="5"/>
  <c r="M391" i="5" s="1"/>
  <c r="AP449" i="5"/>
  <c r="AH449" i="5"/>
  <c r="L283" i="5"/>
  <c r="AQ283" i="5"/>
  <c r="AS434" i="5"/>
  <c r="AQ434" i="5"/>
  <c r="AP434" i="5"/>
  <c r="L434" i="5"/>
  <c r="AO434" i="5"/>
  <c r="AF434" i="5"/>
  <c r="AR434" i="5"/>
  <c r="AR267" i="5"/>
  <c r="K267" i="5"/>
  <c r="AJ267" i="5"/>
  <c r="AK267" i="5"/>
  <c r="AK161" i="5"/>
  <c r="AH352" i="5"/>
  <c r="AH269" i="5"/>
  <c r="AI269" i="5"/>
  <c r="B269" i="5"/>
  <c r="M269" i="5" s="1"/>
  <c r="B243" i="5"/>
  <c r="M243" i="5" s="1"/>
  <c r="AR243" i="5"/>
  <c r="AF243" i="5"/>
  <c r="AP243" i="5"/>
  <c r="AI223" i="5"/>
  <c r="AI188" i="5"/>
  <c r="AP188" i="5"/>
  <c r="K456" i="5"/>
  <c r="AK456" i="5"/>
  <c r="AH300" i="5"/>
  <c r="AK412" i="5"/>
  <c r="K412" i="5"/>
  <c r="AH242" i="5"/>
  <c r="AK64" i="5"/>
  <c r="B455" i="5"/>
  <c r="M455" i="5" s="1"/>
  <c r="B255" i="5"/>
  <c r="M255" i="5" s="1"/>
  <c r="AK272" i="5"/>
  <c r="AI298" i="5"/>
  <c r="AH465" i="5"/>
  <c r="AJ78" i="5"/>
  <c r="L456" i="5"/>
  <c r="AN456" i="5"/>
  <c r="AQ278" i="5"/>
  <c r="AI278" i="5"/>
  <c r="AJ278" i="5"/>
  <c r="AK462" i="5"/>
  <c r="AS462" i="5"/>
  <c r="AS458" i="5"/>
  <c r="AK458" i="5"/>
  <c r="AP279" i="5"/>
  <c r="AR279" i="5"/>
  <c r="AQ279" i="5"/>
  <c r="AS279" i="5"/>
  <c r="L279" i="5"/>
  <c r="K347" i="5"/>
  <c r="AP401" i="5"/>
  <c r="L401" i="5"/>
  <c r="AQ401" i="5"/>
  <c r="AN401" i="5"/>
  <c r="AS401" i="5"/>
  <c r="AO401" i="5"/>
  <c r="B401" i="5"/>
  <c r="M401" i="5" s="1"/>
  <c r="AG447" i="5"/>
  <c r="B447" i="5"/>
  <c r="M447" i="5" s="1"/>
  <c r="AH447" i="5"/>
  <c r="K280" i="5"/>
  <c r="B262" i="5"/>
  <c r="M262" i="5" s="1"/>
  <c r="AO209" i="5"/>
  <c r="AP209" i="5"/>
  <c r="AS209" i="5"/>
  <c r="B209" i="5"/>
  <c r="M209" i="5" s="1"/>
  <c r="AQ209" i="5"/>
  <c r="L209" i="5"/>
  <c r="AR209" i="5"/>
  <c r="AF209" i="5"/>
  <c r="L407" i="5"/>
  <c r="L453" i="5"/>
  <c r="L409" i="5"/>
  <c r="AR414" i="5"/>
  <c r="AK431" i="5"/>
  <c r="AJ347" i="5"/>
  <c r="AK352" i="5"/>
  <c r="AQ342" i="5"/>
  <c r="AG435" i="5"/>
  <c r="AH435" i="5"/>
  <c r="AK446" i="5"/>
  <c r="AS424" i="5"/>
  <c r="AK424" i="5"/>
  <c r="K385" i="5"/>
  <c r="AS385" i="5"/>
  <c r="AK385" i="5"/>
  <c r="K351" i="5"/>
  <c r="AQ317" i="5"/>
  <c r="AJ317" i="5"/>
  <c r="K411" i="5"/>
  <c r="AS298" i="5"/>
  <c r="AK298" i="5"/>
  <c r="AQ257" i="5"/>
  <c r="B257" i="5"/>
  <c r="M257" i="5" s="1"/>
  <c r="AS257" i="5"/>
  <c r="AP257" i="5"/>
  <c r="AQ422" i="5"/>
  <c r="B422" i="5"/>
  <c r="M422" i="5" s="1"/>
  <c r="AO422" i="5"/>
  <c r="AP422" i="5"/>
  <c r="AR422" i="5"/>
  <c r="AR337" i="5"/>
  <c r="AK337" i="5"/>
  <c r="AJ337" i="5"/>
  <c r="AG292" i="5"/>
  <c r="AF292" i="5"/>
  <c r="B292" i="5"/>
  <c r="M292" i="5" s="1"/>
  <c r="AF446" i="5"/>
  <c r="AR446" i="5"/>
  <c r="AS446" i="5"/>
  <c r="AO446" i="5"/>
  <c r="AG341" i="5"/>
  <c r="L341" i="5"/>
  <c r="B438" i="5"/>
  <c r="M438" i="5" s="1"/>
  <c r="AJ351" i="5"/>
  <c r="AQ351" i="5"/>
  <c r="AJ243" i="5"/>
  <c r="AO437" i="5"/>
  <c r="AG437" i="5"/>
  <c r="AG352" i="5"/>
  <c r="AG300" i="5"/>
  <c r="L244" i="5"/>
  <c r="AF400" i="5"/>
  <c r="B408" i="5"/>
  <c r="M408" i="5" s="1"/>
  <c r="K457" i="5"/>
  <c r="AR448" i="5"/>
  <c r="AJ445" i="5"/>
  <c r="AS428" i="5"/>
  <c r="AO400" i="5"/>
  <c r="AR372" i="5"/>
  <c r="B414" i="5"/>
  <c r="M414" i="5" s="1"/>
  <c r="B272" i="5"/>
  <c r="M272" i="5" s="1"/>
  <c r="L447" i="5"/>
  <c r="AF453" i="5"/>
  <c r="AR406" i="5"/>
  <c r="AF327" i="5"/>
  <c r="AF431" i="5"/>
  <c r="AS412" i="5"/>
  <c r="K349" i="5"/>
  <c r="AJ359" i="5"/>
  <c r="L221" i="5"/>
  <c r="AJ433" i="5"/>
  <c r="L360" i="5"/>
  <c r="L333" i="5"/>
  <c r="AG397" i="5"/>
  <c r="AR377" i="5"/>
  <c r="B342" i="5"/>
  <c r="M342" i="5" s="1"/>
  <c r="AP269" i="5"/>
  <c r="AI449" i="5"/>
  <c r="AH415" i="5"/>
  <c r="AJ342" i="5"/>
  <c r="B259" i="5"/>
  <c r="M259" i="5" s="1"/>
  <c r="AJ316" i="5"/>
  <c r="AF307" i="5"/>
  <c r="AP264" i="5"/>
  <c r="AJ275" i="5"/>
  <c r="B466" i="5"/>
  <c r="M466" i="5" s="1"/>
  <c r="AS466" i="5"/>
  <c r="L466" i="5"/>
  <c r="AJ401" i="5"/>
  <c r="AI401" i="5"/>
  <c r="AG323" i="5"/>
  <c r="AH323" i="5"/>
  <c r="AK299" i="5"/>
  <c r="K299" i="5"/>
  <c r="K369" i="5"/>
  <c r="K431" i="5"/>
  <c r="AJ438" i="5"/>
  <c r="AR438" i="5"/>
  <c r="AF299" i="5"/>
  <c r="B299" i="5"/>
  <c r="M299" i="5" s="1"/>
  <c r="L299" i="5"/>
  <c r="AK162" i="5"/>
  <c r="K162" i="5"/>
  <c r="AG200" i="5"/>
  <c r="B200" i="5"/>
  <c r="M200" i="5" s="1"/>
  <c r="AN200" i="5"/>
  <c r="B469" i="5"/>
  <c r="M469" i="5" s="1"/>
  <c r="AP469" i="5"/>
  <c r="L318" i="5"/>
  <c r="B318" i="5"/>
  <c r="M318" i="5" s="1"/>
  <c r="K440" i="5"/>
  <c r="B298" i="5"/>
  <c r="M298" i="5" s="1"/>
  <c r="K473" i="5"/>
  <c r="B293" i="5"/>
  <c r="M293" i="5" s="1"/>
  <c r="AR293" i="5"/>
  <c r="L293" i="5"/>
  <c r="B404" i="5"/>
  <c r="M404" i="5" s="1"/>
  <c r="AK390" i="5"/>
  <c r="AR390" i="5"/>
  <c r="AS366" i="5"/>
  <c r="K366" i="5"/>
  <c r="AK366" i="5"/>
  <c r="K381" i="5"/>
  <c r="AR433" i="5"/>
  <c r="AK433" i="5"/>
  <c r="AN339" i="5"/>
  <c r="AF339" i="5"/>
  <c r="AS318" i="5"/>
  <c r="K318" i="5"/>
  <c r="AK318" i="5"/>
  <c r="AH376" i="5"/>
  <c r="L376" i="5"/>
  <c r="AO291" i="5"/>
  <c r="L291" i="5"/>
  <c r="AG291" i="5"/>
  <c r="AH291" i="5"/>
  <c r="K190" i="5"/>
  <c r="K357" i="5"/>
  <c r="AI291" i="5"/>
  <c r="AQ291" i="5"/>
  <c r="AR425" i="5"/>
  <c r="AK425" i="5"/>
  <c r="AP276" i="5"/>
  <c r="AI276" i="5"/>
  <c r="L282" i="5"/>
  <c r="B282" i="5"/>
  <c r="M282" i="5" s="1"/>
  <c r="AS218" i="5"/>
  <c r="AR218" i="5"/>
  <c r="AQ218" i="5"/>
  <c r="AH224" i="5"/>
  <c r="B224" i="5"/>
  <c r="M224" i="5" s="1"/>
  <c r="K225" i="5"/>
  <c r="AJ463" i="5"/>
  <c r="B463" i="5"/>
  <c r="M463" i="5" s="1"/>
  <c r="K78" i="5"/>
  <c r="AN386" i="5"/>
  <c r="L386" i="5"/>
  <c r="B386" i="5"/>
  <c r="M386" i="5" s="1"/>
  <c r="AJ206" i="5"/>
  <c r="AQ206" i="5"/>
  <c r="AJ225" i="5"/>
  <c r="AH284" i="5"/>
  <c r="L284" i="5"/>
  <c r="L335" i="5"/>
  <c r="AP424" i="5"/>
  <c r="B429" i="5"/>
  <c r="M429" i="5" s="1"/>
  <c r="AF252" i="5"/>
  <c r="B222" i="5"/>
  <c r="M222" i="5" s="1"/>
  <c r="K20" i="5"/>
  <c r="AI303" i="5"/>
  <c r="AI175" i="5"/>
  <c r="AO445" i="5"/>
  <c r="AH445" i="5"/>
  <c r="AP289" i="5"/>
  <c r="AI289" i="5"/>
  <c r="AS295" i="5"/>
  <c r="K295" i="5"/>
  <c r="AQ437" i="5"/>
  <c r="AJ437" i="5"/>
  <c r="AH451" i="5"/>
  <c r="AI451" i="5"/>
  <c r="AP451" i="5"/>
  <c r="K285" i="5"/>
  <c r="K336" i="5"/>
  <c r="AP411" i="5"/>
  <c r="AN411" i="5"/>
  <c r="AQ411" i="5"/>
  <c r="L411" i="5"/>
  <c r="AJ333" i="5"/>
  <c r="AK333" i="5"/>
  <c r="L264" i="5"/>
  <c r="B260" i="5"/>
  <c r="M260" i="5" s="1"/>
  <c r="AS260" i="5"/>
  <c r="AP327" i="5"/>
  <c r="AQ327" i="5"/>
  <c r="AN327" i="5"/>
  <c r="B327" i="5"/>
  <c r="M327" i="5" s="1"/>
  <c r="AS327" i="5"/>
  <c r="AO327" i="5"/>
  <c r="AS253" i="5"/>
  <c r="K253" i="5"/>
  <c r="AK253" i="5"/>
  <c r="AI53" i="5"/>
  <c r="AF234" i="5"/>
  <c r="AG234" i="5"/>
  <c r="B234" i="5"/>
  <c r="M234" i="5" s="1"/>
  <c r="AN234" i="5"/>
  <c r="L234" i="5"/>
  <c r="AG445" i="5"/>
  <c r="L469" i="5"/>
  <c r="AP444" i="5"/>
  <c r="L431" i="5"/>
  <c r="B387" i="5"/>
  <c r="M387" i="5" s="1"/>
  <c r="AI403" i="5"/>
  <c r="K313" i="5"/>
  <c r="B248" i="5"/>
  <c r="M248" i="5" s="1"/>
  <c r="AG396" i="5"/>
  <c r="AF375" i="5"/>
  <c r="AH434" i="5"/>
  <c r="AO279" i="5"/>
  <c r="AH289" i="5"/>
  <c r="AN222" i="5"/>
  <c r="K476" i="5"/>
  <c r="AG146" i="5"/>
  <c r="AG143" i="5"/>
  <c r="AH383" i="5"/>
  <c r="B383" i="5"/>
  <c r="M383" i="5" s="1"/>
  <c r="AP383" i="5"/>
  <c r="L383" i="5"/>
  <c r="AH396" i="5"/>
  <c r="AJ399" i="5"/>
  <c r="AK399" i="5"/>
  <c r="K399" i="5"/>
  <c r="K321" i="5"/>
  <c r="AI402" i="5"/>
  <c r="AH402" i="5"/>
  <c r="L402" i="5"/>
  <c r="AP402" i="5"/>
  <c r="B402" i="5"/>
  <c r="M402" i="5" s="1"/>
  <c r="AJ203" i="5"/>
  <c r="AS431" i="5"/>
  <c r="AI405" i="5"/>
  <c r="AJ405" i="5"/>
  <c r="AI441" i="5"/>
  <c r="AR329" i="5"/>
  <c r="L329" i="5"/>
  <c r="AK329" i="5"/>
  <c r="B329" i="5"/>
  <c r="M329" i="5" s="1"/>
  <c r="K342" i="5"/>
  <c r="AS372" i="5"/>
  <c r="AI284" i="5"/>
  <c r="AJ284" i="5"/>
  <c r="AG406" i="5"/>
  <c r="K265" i="5"/>
  <c r="AJ412" i="5"/>
  <c r="K407" i="5"/>
  <c r="AR325" i="5"/>
  <c r="K325" i="5"/>
  <c r="S325" i="5" s="1"/>
  <c r="AP432" i="5"/>
  <c r="AH432" i="5"/>
  <c r="AQ350" i="5"/>
  <c r="AJ350" i="5"/>
  <c r="AN256" i="5"/>
  <c r="B256" i="5"/>
  <c r="M256" i="5" s="1"/>
  <c r="AP256" i="5"/>
  <c r="L256" i="5"/>
  <c r="AS185" i="5"/>
  <c r="AF185" i="5"/>
  <c r="B185" i="5"/>
  <c r="M185" i="5" s="1"/>
  <c r="AK146" i="5"/>
  <c r="AG294" i="5"/>
  <c r="AH294" i="5"/>
  <c r="AK192" i="5"/>
  <c r="B449" i="5"/>
  <c r="M449" i="5" s="1"/>
  <c r="AS468" i="5"/>
  <c r="B477" i="5"/>
  <c r="M477" i="5" s="1"/>
  <c r="B366" i="5"/>
  <c r="M366" i="5" s="1"/>
  <c r="AI407" i="5"/>
  <c r="AK351" i="5"/>
  <c r="B468" i="5"/>
  <c r="M468" i="5" s="1"/>
  <c r="B294" i="5"/>
  <c r="M294" i="5" s="1"/>
  <c r="B337" i="5"/>
  <c r="M337" i="5" s="1"/>
  <c r="B351" i="5"/>
  <c r="M351" i="5" s="1"/>
  <c r="L372" i="5"/>
  <c r="AI383" i="5"/>
  <c r="B448" i="5"/>
  <c r="M448" i="5" s="1"/>
  <c r="AS400" i="5"/>
  <c r="B339" i="5"/>
  <c r="M339" i="5" s="1"/>
  <c r="AO414" i="5"/>
  <c r="AQ399" i="5"/>
  <c r="AR431" i="5"/>
  <c r="K353" i="5"/>
  <c r="AO431" i="5"/>
  <c r="AR399" i="5"/>
  <c r="AK443" i="5"/>
  <c r="AJ449" i="5"/>
  <c r="AN431" i="5"/>
  <c r="L352" i="5"/>
  <c r="K410" i="5"/>
  <c r="L384" i="5"/>
  <c r="AK438" i="5"/>
  <c r="AO468" i="5"/>
  <c r="B365" i="5"/>
  <c r="M365" i="5" s="1"/>
  <c r="AK477" i="5"/>
  <c r="AI426" i="5"/>
  <c r="K317" i="5"/>
  <c r="AG356" i="5"/>
  <c r="B317" i="5"/>
  <c r="M317" i="5" s="1"/>
  <c r="L276" i="5"/>
  <c r="AR355" i="5"/>
  <c r="AJ370" i="5"/>
  <c r="L314" i="5"/>
  <c r="AQ369" i="5"/>
  <c r="AI293" i="5"/>
  <c r="AP320" i="5"/>
  <c r="AN399" i="5"/>
  <c r="B345" i="5"/>
  <c r="M345" i="5" s="1"/>
  <c r="AJ276" i="5"/>
  <c r="K315" i="5"/>
  <c r="AO424" i="5"/>
  <c r="AK377" i="5"/>
  <c r="AP248" i="5"/>
  <c r="AS299" i="5"/>
  <c r="AG176" i="5"/>
  <c r="AG163" i="5"/>
  <c r="B163" i="5"/>
  <c r="M163" i="5" s="1"/>
  <c r="AG166" i="5"/>
  <c r="L166" i="5"/>
  <c r="AF368" i="5"/>
  <c r="L368" i="5"/>
  <c r="AG368" i="5"/>
  <c r="AR445" i="5"/>
  <c r="AK445" i="5"/>
  <c r="K445" i="5"/>
  <c r="AQ269" i="5"/>
  <c r="AJ269" i="5"/>
  <c r="AQ300" i="5"/>
  <c r="AJ300" i="5"/>
  <c r="AN425" i="5"/>
  <c r="AF425" i="5"/>
  <c r="B425" i="5"/>
  <c r="AO393" i="5"/>
  <c r="AH393" i="5"/>
  <c r="B393" i="5"/>
  <c r="M393" i="5" s="1"/>
  <c r="L393" i="5"/>
  <c r="AG393" i="5"/>
  <c r="AR292" i="5"/>
  <c r="AK292" i="5"/>
  <c r="AG336" i="5"/>
  <c r="AN336" i="5"/>
  <c r="L336" i="5"/>
  <c r="B336" i="5"/>
  <c r="M336" i="5" s="1"/>
  <c r="AP253" i="5"/>
  <c r="AI253" i="5"/>
  <c r="AI390" i="5"/>
  <c r="AH390" i="5"/>
  <c r="B390" i="5"/>
  <c r="M390" i="5" s="1"/>
  <c r="AR289" i="5"/>
  <c r="AK289" i="5"/>
  <c r="AJ289" i="5"/>
  <c r="K455" i="5"/>
  <c r="AG334" i="5"/>
  <c r="L334" i="5"/>
  <c r="AF334" i="5"/>
  <c r="AN334" i="5"/>
  <c r="B370" i="5"/>
  <c r="M370" i="5" s="1"/>
  <c r="AO370" i="5"/>
  <c r="AG278" i="5"/>
  <c r="B278" i="5"/>
  <c r="M278" i="5" s="1"/>
  <c r="AK447" i="5"/>
  <c r="AS447" i="5"/>
  <c r="AH364" i="5"/>
  <c r="AP364" i="5"/>
  <c r="AI364" i="5"/>
  <c r="AH268" i="5"/>
  <c r="AO268" i="5"/>
  <c r="AG251" i="5"/>
  <c r="AF251" i="5"/>
  <c r="AN251" i="5"/>
  <c r="L251" i="5"/>
  <c r="B251" i="5"/>
  <c r="M251" i="5" s="1"/>
  <c r="AQ280" i="5"/>
  <c r="AJ280" i="5"/>
  <c r="AI280" i="5"/>
  <c r="AP317" i="5"/>
  <c r="AI317" i="5"/>
  <c r="AQ263" i="5"/>
  <c r="AN263" i="5"/>
  <c r="AR263" i="5"/>
  <c r="B263" i="5"/>
  <c r="M263" i="5" s="1"/>
  <c r="AF263" i="5"/>
  <c r="AP263" i="5"/>
  <c r="AS263" i="5"/>
  <c r="AF440" i="5"/>
  <c r="AN440" i="5"/>
  <c r="AG440" i="5"/>
  <c r="AI465" i="5"/>
  <c r="AP465" i="5"/>
  <c r="B277" i="5"/>
  <c r="M277" i="5" s="1"/>
  <c r="AI277" i="5"/>
  <c r="L277" i="5"/>
  <c r="B368" i="5"/>
  <c r="M368" i="5" s="1"/>
  <c r="L310" i="5"/>
  <c r="L440" i="5"/>
  <c r="AN368" i="5"/>
  <c r="B322" i="5"/>
  <c r="M322" i="5" s="1"/>
  <c r="AH322" i="5"/>
  <c r="K434" i="5"/>
  <c r="AK408" i="5"/>
  <c r="AJ408" i="5"/>
  <c r="L408" i="5"/>
  <c r="AR408" i="5"/>
  <c r="K311" i="5"/>
  <c r="K361" i="5"/>
  <c r="AQ419" i="5"/>
  <c r="AR419" i="5"/>
  <c r="AF419" i="5"/>
  <c r="AP419" i="5"/>
  <c r="L419" i="5"/>
  <c r="AS419" i="5"/>
  <c r="AO357" i="5"/>
  <c r="AQ357" i="5"/>
  <c r="AN357" i="5"/>
  <c r="L357" i="5"/>
  <c r="B357" i="5"/>
  <c r="M357" i="5" s="1"/>
  <c r="AR346" i="5"/>
  <c r="AK346" i="5"/>
  <c r="AN356" i="5"/>
  <c r="AO356" i="5"/>
  <c r="AF356" i="5"/>
  <c r="AP356" i="5"/>
  <c r="AS356" i="5"/>
  <c r="AQ356" i="5"/>
  <c r="B356" i="5"/>
  <c r="M356" i="5" s="1"/>
  <c r="AF310" i="5"/>
  <c r="AG310" i="5"/>
  <c r="AN310" i="5"/>
  <c r="AS50" i="5"/>
  <c r="L161" i="5"/>
  <c r="B161" i="5"/>
  <c r="M161" i="5" s="1"/>
  <c r="AF161" i="5"/>
  <c r="AN161" i="5"/>
  <c r="AJ268" i="5"/>
  <c r="AI268" i="5"/>
  <c r="AO344" i="5"/>
  <c r="AP344" i="5"/>
  <c r="AR344" i="5"/>
  <c r="B344" i="5"/>
  <c r="M344" i="5" s="1"/>
  <c r="AN344" i="5"/>
  <c r="L344" i="5"/>
  <c r="AF344" i="5"/>
  <c r="AI67" i="5"/>
  <c r="L328" i="5"/>
  <c r="AP328" i="5"/>
  <c r="AH461" i="5"/>
  <c r="B461" i="5"/>
  <c r="L461" i="5"/>
  <c r="AR437" i="5"/>
  <c r="B437" i="5"/>
  <c r="M437" i="5" s="1"/>
  <c r="L437" i="5"/>
  <c r="L189" i="5"/>
  <c r="L438" i="5"/>
  <c r="AJ414" i="5"/>
  <c r="AR365" i="5"/>
  <c r="K248" i="5"/>
  <c r="AK51" i="5"/>
  <c r="K468" i="5"/>
  <c r="AK468" i="5"/>
  <c r="AH458" i="5"/>
  <c r="B458" i="5"/>
  <c r="M458" i="5" s="1"/>
  <c r="AP431" i="5"/>
  <c r="AI431" i="5"/>
  <c r="AH431" i="5"/>
  <c r="AK411" i="5"/>
  <c r="AI410" i="5"/>
  <c r="AJ410" i="5"/>
  <c r="K443" i="5"/>
  <c r="AO371" i="5"/>
  <c r="AF371" i="5"/>
  <c r="AN371" i="5"/>
  <c r="AQ371" i="5"/>
  <c r="AP371" i="5"/>
  <c r="B371" i="5"/>
  <c r="M371" i="5" s="1"/>
  <c r="AS371" i="5"/>
  <c r="AR371" i="5"/>
  <c r="AR449" i="5"/>
  <c r="K449" i="5"/>
  <c r="AK449" i="5"/>
  <c r="K262" i="5"/>
  <c r="AK262" i="5"/>
  <c r="B361" i="5"/>
  <c r="M361" i="5" s="1"/>
  <c r="AH361" i="5"/>
  <c r="L361" i="5"/>
  <c r="AO361" i="5"/>
  <c r="AJ415" i="5"/>
  <c r="AI415" i="5"/>
  <c r="AK327" i="5"/>
  <c r="AK410" i="5"/>
  <c r="AJ426" i="5"/>
  <c r="AP250" i="5"/>
  <c r="K250" i="5"/>
  <c r="AI250" i="5"/>
  <c r="AI258" i="5"/>
  <c r="AI162" i="5"/>
  <c r="L162" i="5"/>
  <c r="K211" i="5"/>
  <c r="AH185" i="5"/>
  <c r="AG185" i="5"/>
  <c r="AG452" i="5"/>
  <c r="B280" i="5"/>
  <c r="M280" i="5" s="1"/>
  <c r="L280" i="5"/>
  <c r="AP426" i="5"/>
  <c r="AP445" i="5"/>
  <c r="L390" i="5"/>
  <c r="L433" i="5"/>
  <c r="K350" i="5"/>
  <c r="L449" i="5"/>
  <c r="AK43" i="5"/>
  <c r="AI437" i="5"/>
  <c r="AI419" i="5"/>
  <c r="AH419" i="5"/>
  <c r="AN306" i="5"/>
  <c r="AG306" i="5"/>
  <c r="B306" i="5"/>
  <c r="AF306" i="5"/>
  <c r="L306" i="5"/>
  <c r="AR295" i="5"/>
  <c r="AK295" i="5"/>
  <c r="K269" i="5"/>
  <c r="K303" i="5"/>
  <c r="AG444" i="5"/>
  <c r="AH444" i="5"/>
  <c r="K264" i="5"/>
  <c r="AO405" i="5"/>
  <c r="AP405" i="5"/>
  <c r="AN405" i="5"/>
  <c r="B405" i="5"/>
  <c r="M405" i="5" s="1"/>
  <c r="AS405" i="5"/>
  <c r="AI355" i="5"/>
  <c r="AJ355" i="5"/>
  <c r="AH248" i="5"/>
  <c r="K345" i="5"/>
  <c r="S345" i="5" s="1"/>
  <c r="K284" i="5"/>
  <c r="AI212" i="5"/>
  <c r="AS389" i="5"/>
  <c r="AR389" i="5"/>
  <c r="AO389" i="5"/>
  <c r="AF389" i="5"/>
  <c r="AP389" i="5"/>
  <c r="AK402" i="5"/>
  <c r="AR402" i="5"/>
  <c r="AJ400" i="5"/>
  <c r="AK400" i="5"/>
  <c r="AO398" i="5"/>
  <c r="AF398" i="5"/>
  <c r="L398" i="5"/>
  <c r="AN398" i="5"/>
  <c r="AS398" i="5"/>
  <c r="AR398" i="5"/>
  <c r="AQ398" i="5"/>
  <c r="AR326" i="5"/>
  <c r="AQ326" i="5"/>
  <c r="AN326" i="5"/>
  <c r="AS326" i="5"/>
  <c r="AO326" i="5"/>
  <c r="L326" i="5"/>
  <c r="AF326" i="5"/>
  <c r="AP311" i="5"/>
  <c r="AI311" i="5"/>
  <c r="AK220" i="5"/>
  <c r="K220" i="5"/>
  <c r="AG190" i="5"/>
  <c r="AK407" i="5"/>
  <c r="AJ372" i="5"/>
  <c r="B457" i="5"/>
  <c r="M457" i="5" s="1"/>
  <c r="L448" i="5"/>
  <c r="K402" i="5"/>
  <c r="AG370" i="5"/>
  <c r="AQ424" i="5"/>
  <c r="L446" i="5"/>
  <c r="L358" i="5"/>
  <c r="AP404" i="5"/>
  <c r="B354" i="5"/>
  <c r="M354" i="5" s="1"/>
  <c r="AH409" i="5"/>
  <c r="AK434" i="5"/>
  <c r="K372" i="5"/>
  <c r="B352" i="5"/>
  <c r="M352" i="5" s="1"/>
  <c r="AK356" i="5"/>
  <c r="AS448" i="5"/>
  <c r="AO373" i="5"/>
  <c r="L257" i="5"/>
  <c r="L389" i="5"/>
  <c r="AH403" i="5"/>
  <c r="AS344" i="5"/>
  <c r="AQ412" i="5"/>
  <c r="B252" i="5"/>
  <c r="M252" i="5" s="1"/>
  <c r="L349" i="5"/>
  <c r="AJ314" i="5"/>
  <c r="B309" i="5"/>
  <c r="M309" i="5" s="1"/>
  <c r="AK323" i="5"/>
  <c r="AR313" i="5"/>
  <c r="K259" i="5"/>
  <c r="AQ284" i="5"/>
  <c r="K282" i="5"/>
  <c r="L236" i="5"/>
  <c r="AH278" i="5"/>
  <c r="AI351" i="5"/>
  <c r="AJ262" i="5"/>
  <c r="AI262" i="5"/>
  <c r="AI275" i="5"/>
  <c r="L338" i="5"/>
  <c r="B338" i="5"/>
  <c r="M338" i="5" s="1"/>
  <c r="B281" i="5"/>
  <c r="M281" i="5" s="1"/>
  <c r="AN281" i="5"/>
  <c r="L281" i="5"/>
  <c r="AG281" i="5"/>
  <c r="AF281" i="5"/>
  <c r="AQ468" i="5"/>
  <c r="L468" i="5"/>
  <c r="AN468" i="5"/>
  <c r="AS393" i="5"/>
  <c r="K393" i="5"/>
  <c r="AP443" i="5"/>
  <c r="AI443" i="5"/>
  <c r="AP381" i="5"/>
  <c r="AI381" i="5"/>
  <c r="AS392" i="5"/>
  <c r="AK392" i="5"/>
  <c r="K392" i="5"/>
  <c r="AI305" i="5"/>
  <c r="AJ305" i="5"/>
  <c r="AK263" i="5"/>
  <c r="K263" i="5"/>
  <c r="K323" i="5"/>
  <c r="AK322" i="5"/>
  <c r="AS322" i="5"/>
  <c r="AR288" i="5"/>
  <c r="L288" i="5"/>
  <c r="AO288" i="5"/>
  <c r="B288" i="5"/>
  <c r="M288" i="5" s="1"/>
  <c r="AF288" i="5"/>
  <c r="AN288" i="5"/>
  <c r="AS288" i="5"/>
  <c r="AS158" i="5"/>
  <c r="AF158" i="5"/>
  <c r="AQ158" i="5"/>
  <c r="AN158" i="5"/>
  <c r="L206" i="5"/>
  <c r="B206" i="5"/>
  <c r="M206" i="5" s="1"/>
  <c r="AO206" i="5"/>
  <c r="K463" i="5"/>
  <c r="K447" i="5"/>
  <c r="L414" i="5"/>
  <c r="AQ469" i="5"/>
  <c r="AG289" i="5"/>
  <c r="B289" i="5"/>
  <c r="L289" i="5"/>
  <c r="AH135" i="5"/>
  <c r="AG302" i="5"/>
  <c r="L302" i="5"/>
  <c r="B302" i="5"/>
  <c r="M302" i="5" s="1"/>
  <c r="AS413" i="5"/>
  <c r="AN413" i="5"/>
  <c r="AI387" i="5"/>
  <c r="AP387" i="5"/>
  <c r="AG179" i="5"/>
  <c r="L179" i="5"/>
  <c r="AP300" i="5"/>
  <c r="AI300" i="5"/>
  <c r="AK388" i="5"/>
  <c r="AS388" i="5"/>
  <c r="K388" i="5"/>
  <c r="AF388" i="5"/>
  <c r="L388" i="5"/>
  <c r="B388" i="5"/>
  <c r="M388" i="5" s="1"/>
  <c r="AG325" i="5"/>
  <c r="L325" i="5"/>
  <c r="B325" i="5"/>
  <c r="M325" i="5" s="1"/>
  <c r="AG307" i="5"/>
  <c r="AN307" i="5"/>
  <c r="AI361" i="5"/>
  <c r="K383" i="5"/>
  <c r="AS383" i="5"/>
  <c r="AQ295" i="5"/>
  <c r="AJ295" i="5"/>
  <c r="AI295" i="5"/>
  <c r="AK442" i="5"/>
  <c r="AR442" i="5"/>
  <c r="AJ281" i="5"/>
  <c r="AR281" i="5"/>
  <c r="AR336" i="5"/>
  <c r="AK336" i="5"/>
  <c r="AJ336" i="5"/>
  <c r="K465" i="5"/>
  <c r="AS314" i="5"/>
  <c r="K314" i="5"/>
  <c r="B353" i="5"/>
  <c r="M353" i="5" s="1"/>
  <c r="AG353" i="5"/>
  <c r="AN294" i="5"/>
  <c r="AR294" i="5"/>
  <c r="AO294" i="5"/>
  <c r="AF294" i="5"/>
  <c r="AS294" i="5"/>
  <c r="L294" i="5"/>
  <c r="AQ294" i="5"/>
  <c r="AS285" i="5"/>
  <c r="B285" i="5"/>
  <c r="M285" i="5" s="1"/>
  <c r="AR285" i="5"/>
  <c r="AF274" i="5"/>
  <c r="L274" i="5"/>
  <c r="AN274" i="5"/>
  <c r="AS274" i="5"/>
  <c r="AQ274" i="5"/>
  <c r="AR274" i="5"/>
  <c r="AJ221" i="5"/>
  <c r="AS169" i="5"/>
  <c r="K169" i="5"/>
  <c r="AH220" i="5"/>
  <c r="L220" i="5"/>
  <c r="B219" i="5"/>
  <c r="M219" i="5" s="1"/>
  <c r="B232" i="5"/>
  <c r="M232" i="5" s="1"/>
  <c r="AH429" i="5"/>
  <c r="B409" i="5"/>
  <c r="M409" i="5" s="1"/>
  <c r="B310" i="5"/>
  <c r="M310" i="5" s="1"/>
  <c r="AR404" i="5"/>
  <c r="L394" i="5"/>
  <c r="AN434" i="5"/>
  <c r="L275" i="5"/>
  <c r="AF432" i="5"/>
  <c r="AF257" i="5"/>
  <c r="AG19" i="5"/>
  <c r="AO444" i="5"/>
  <c r="AS444" i="5"/>
  <c r="AQ444" i="5"/>
  <c r="L213" i="5"/>
  <c r="AG476" i="5"/>
  <c r="L476" i="5"/>
  <c r="AK389" i="5"/>
  <c r="AR332" i="5"/>
  <c r="AK332" i="5"/>
  <c r="K332" i="5"/>
  <c r="AN351" i="5"/>
  <c r="AF351" i="5"/>
  <c r="L351" i="5"/>
  <c r="K464" i="5"/>
  <c r="L464" i="5"/>
  <c r="AO392" i="5"/>
  <c r="AG392" i="5"/>
  <c r="AQ426" i="5"/>
  <c r="AN426" i="5"/>
  <c r="L426" i="5"/>
  <c r="B426" i="5"/>
  <c r="M426" i="5" s="1"/>
  <c r="AF426" i="5"/>
  <c r="AP359" i="5"/>
  <c r="AI359" i="5"/>
  <c r="AR334" i="5"/>
  <c r="AK334" i="5"/>
  <c r="AJ270" i="5"/>
  <c r="AQ270" i="5"/>
  <c r="B311" i="5"/>
  <c r="M311" i="5" s="1"/>
  <c r="K53" i="5"/>
  <c r="AR272" i="5"/>
  <c r="AO272" i="5"/>
  <c r="AF272" i="5"/>
  <c r="AN272" i="5"/>
  <c r="AG441" i="5"/>
  <c r="B475" i="5"/>
  <c r="M475" i="5" s="1"/>
  <c r="AS475" i="5"/>
  <c r="AI374" i="5"/>
  <c r="AP374" i="5"/>
  <c r="L374" i="5"/>
  <c r="B374" i="5"/>
  <c r="M374" i="5" s="1"/>
  <c r="B476" i="5"/>
  <c r="M476" i="5" s="1"/>
  <c r="L371" i="5"/>
  <c r="AP438" i="5"/>
  <c r="AF357" i="5"/>
  <c r="AJ327" i="5"/>
  <c r="AG347" i="5"/>
  <c r="L347" i="5"/>
  <c r="B347" i="5"/>
  <c r="AH183" i="5"/>
  <c r="AI33" i="5"/>
  <c r="AH33" i="5"/>
  <c r="AK305" i="5"/>
  <c r="AS275" i="5"/>
  <c r="AK275" i="5"/>
  <c r="AF379" i="5"/>
  <c r="L379" i="5"/>
  <c r="B379" i="5"/>
  <c r="M379" i="5" s="1"/>
  <c r="AK475" i="5"/>
  <c r="AR265" i="5"/>
  <c r="AK265" i="5"/>
  <c r="K477" i="5"/>
  <c r="AN428" i="5"/>
  <c r="AF428" i="5"/>
  <c r="AG428" i="5"/>
  <c r="B428" i="5"/>
  <c r="M428" i="5" s="1"/>
  <c r="K277" i="5"/>
  <c r="AS306" i="5"/>
  <c r="AK306" i="5"/>
  <c r="AJ395" i="5"/>
  <c r="B395" i="5"/>
  <c r="M395" i="5" s="1"/>
  <c r="AR395" i="5"/>
  <c r="L395" i="5"/>
  <c r="B433" i="5"/>
  <c r="M433" i="5" s="1"/>
  <c r="AI353" i="5"/>
  <c r="K474" i="5"/>
  <c r="K406" i="5"/>
  <c r="B192" i="5"/>
  <c r="M192" i="5" s="1"/>
  <c r="L192" i="5"/>
  <c r="AG195" i="5"/>
  <c r="AJ252" i="5"/>
  <c r="L381" i="5"/>
  <c r="AJ390" i="5"/>
  <c r="AP433" i="5"/>
  <c r="AH388" i="5"/>
  <c r="B274" i="5"/>
  <c r="M274" i="5" s="1"/>
  <c r="AJ376" i="5"/>
  <c r="L463" i="5"/>
  <c r="AR416" i="5"/>
  <c r="B410" i="5"/>
  <c r="M410" i="5" s="1"/>
  <c r="B411" i="5"/>
  <c r="M411" i="5" s="1"/>
  <c r="AO381" i="5"/>
  <c r="AK440" i="5"/>
  <c r="B445" i="5"/>
  <c r="M445" i="5" s="1"/>
  <c r="L442" i="5"/>
  <c r="AJ450" i="5"/>
  <c r="B396" i="5"/>
  <c r="M396" i="5" s="1"/>
  <c r="B389" i="5"/>
  <c r="M389" i="5" s="1"/>
  <c r="AP471" i="5"/>
  <c r="AK376" i="5"/>
  <c r="AQ410" i="5"/>
  <c r="L475" i="5"/>
  <c r="B382" i="5"/>
  <c r="M382" i="5" s="1"/>
  <c r="L404" i="5"/>
  <c r="AN341" i="5"/>
  <c r="L428" i="5"/>
  <c r="B446" i="5"/>
  <c r="M446" i="5" s="1"/>
  <c r="AK453" i="5"/>
  <c r="L415" i="5"/>
  <c r="AQ432" i="5"/>
  <c r="AJ385" i="5"/>
  <c r="B303" i="5"/>
  <c r="M303" i="5" s="1"/>
  <c r="L319" i="5"/>
  <c r="AN432" i="5"/>
  <c r="AO438" i="5"/>
  <c r="L430" i="5"/>
  <c r="AJ446" i="5"/>
  <c r="AN419" i="5"/>
  <c r="AQ448" i="5"/>
  <c r="AS373" i="5"/>
  <c r="AS355" i="5"/>
  <c r="B287" i="5"/>
  <c r="M287" i="5" s="1"/>
  <c r="L444" i="5"/>
  <c r="AG430" i="5"/>
  <c r="AN355" i="5"/>
  <c r="AP412" i="5"/>
  <c r="AR381" i="5"/>
  <c r="AJ407" i="5"/>
  <c r="L296" i="5"/>
  <c r="AK435" i="5"/>
  <c r="AS357" i="5"/>
  <c r="AQ405" i="5"/>
  <c r="AO352" i="5"/>
  <c r="B373" i="5"/>
  <c r="M373" i="5" s="1"/>
  <c r="AF336" i="5"/>
  <c r="K266" i="5"/>
  <c r="AO368" i="5"/>
  <c r="AF359" i="5"/>
  <c r="AH381" i="5"/>
  <c r="B315" i="5"/>
  <c r="M315" i="5" s="1"/>
  <c r="AF248" i="5"/>
  <c r="AF405" i="5"/>
  <c r="AH324" i="5"/>
  <c r="B162" i="5"/>
  <c r="AH259" i="5"/>
  <c r="L250" i="5"/>
  <c r="L219" i="5"/>
  <c r="B191" i="5"/>
  <c r="M191" i="5" s="1"/>
  <c r="AS215" i="5"/>
  <c r="L215" i="5"/>
  <c r="AN215" i="5"/>
  <c r="AF215" i="5"/>
  <c r="B215" i="5"/>
  <c r="M215" i="5" s="1"/>
  <c r="K215" i="5"/>
  <c r="AH73" i="5"/>
  <c r="B341" i="5"/>
  <c r="AS348" i="5"/>
  <c r="B416" i="5"/>
  <c r="M416" i="5" s="1"/>
  <c r="B472" i="5"/>
  <c r="M472" i="5" s="1"/>
  <c r="K151" i="5"/>
  <c r="K203" i="5"/>
  <c r="K166" i="5"/>
  <c r="K244" i="5"/>
  <c r="AS244" i="5"/>
  <c r="AK135" i="5"/>
  <c r="AK16" i="5"/>
  <c r="AI478" i="5"/>
  <c r="B478" i="5"/>
  <c r="M478" i="5" s="1"/>
  <c r="AJ71" i="5"/>
  <c r="AO195" i="5"/>
  <c r="AI455" i="5"/>
  <c r="AQ195" i="5"/>
  <c r="AS254" i="5"/>
  <c r="AG35" i="5"/>
  <c r="AK141" i="5"/>
  <c r="AH471" i="5"/>
  <c r="AK29" i="5"/>
  <c r="AI38" i="5"/>
  <c r="AH467" i="5"/>
  <c r="L467" i="5"/>
  <c r="AH8" i="5"/>
  <c r="AH349" i="5"/>
  <c r="B349" i="5"/>
  <c r="M349" i="5" s="1"/>
  <c r="L262" i="5"/>
  <c r="AG207" i="5"/>
  <c r="AI247" i="5"/>
  <c r="L472" i="5"/>
  <c r="L455" i="5"/>
  <c r="AF472" i="5"/>
  <c r="L471" i="5"/>
  <c r="AS195" i="5"/>
  <c r="AF195" i="5"/>
  <c r="AG10" i="5"/>
  <c r="AI360" i="5"/>
  <c r="B330" i="5"/>
  <c r="M330" i="5" s="1"/>
  <c r="AG362" i="5"/>
  <c r="AJ475" i="5"/>
  <c r="AS22" i="5"/>
  <c r="AG4" i="5"/>
  <c r="AJ421" i="5"/>
  <c r="AG470" i="5"/>
  <c r="AG92" i="5"/>
  <c r="AK77" i="5"/>
  <c r="AH60" i="5"/>
  <c r="AG319" i="5"/>
  <c r="AH103" i="5"/>
  <c r="AK370" i="5"/>
  <c r="L345" i="5"/>
  <c r="AG56" i="5"/>
  <c r="AJ320" i="5"/>
  <c r="AO248" i="5"/>
  <c r="L248" i="5"/>
  <c r="AH374" i="5"/>
  <c r="K278" i="5"/>
  <c r="L396" i="5"/>
  <c r="K207" i="5"/>
  <c r="AQ382" i="5"/>
  <c r="AR382" i="5"/>
  <c r="AP382" i="5"/>
  <c r="K258" i="5"/>
  <c r="AP313" i="5"/>
  <c r="AO461" i="5"/>
  <c r="AI270" i="5"/>
  <c r="AJ69" i="5"/>
  <c r="AI296" i="5"/>
  <c r="AQ296" i="5"/>
  <c r="AH314" i="5"/>
  <c r="AS432" i="5"/>
  <c r="K405" i="5"/>
  <c r="AP452" i="5"/>
  <c r="AR341" i="5"/>
  <c r="K389" i="5"/>
  <c r="K320" i="5"/>
  <c r="AO267" i="5"/>
  <c r="B267" i="5"/>
  <c r="M267" i="5" s="1"/>
  <c r="AQ464" i="5"/>
  <c r="B464" i="5"/>
  <c r="M464" i="5" s="1"/>
  <c r="L459" i="5"/>
  <c r="L385" i="5"/>
  <c r="L470" i="5"/>
  <c r="B364" i="5"/>
  <c r="M364" i="5" s="1"/>
  <c r="AS396" i="5"/>
  <c r="AF464" i="5"/>
  <c r="L427" i="5"/>
  <c r="AP396" i="5"/>
  <c r="B316" i="5"/>
  <c r="M316" i="5" s="1"/>
  <c r="L316" i="5"/>
  <c r="AK311" i="5"/>
  <c r="AI397" i="5"/>
  <c r="AN248" i="5"/>
  <c r="AP314" i="5"/>
  <c r="B170" i="5"/>
  <c r="M170" i="5" s="1"/>
  <c r="AS118" i="5"/>
  <c r="AN218" i="5"/>
  <c r="AS273" i="5"/>
  <c r="AS380" i="5"/>
  <c r="AK83" i="5"/>
  <c r="L353" i="5"/>
  <c r="AJ26" i="5"/>
  <c r="AJ141" i="5"/>
  <c r="AG284" i="5"/>
  <c r="B284" i="5"/>
  <c r="M284" i="5" s="1"/>
  <c r="AG211" i="5"/>
  <c r="AH477" i="5"/>
  <c r="AH202" i="5"/>
  <c r="AI204" i="5"/>
  <c r="K260" i="5"/>
  <c r="B434" i="5"/>
  <c r="M434" i="5" s="1"/>
  <c r="AK395" i="5"/>
  <c r="K235" i="5"/>
  <c r="AG425" i="5"/>
  <c r="AK269" i="5"/>
  <c r="AK452" i="5"/>
  <c r="AI334" i="5"/>
  <c r="AQ334" i="5"/>
  <c r="AQ431" i="5"/>
  <c r="AS194" i="5"/>
  <c r="AH342" i="5"/>
  <c r="AO382" i="5"/>
  <c r="B279" i="5"/>
  <c r="M279" i="5" s="1"/>
  <c r="K298" i="5"/>
  <c r="K300" i="5"/>
  <c r="AI96" i="5"/>
  <c r="AI363" i="5"/>
  <c r="AH363" i="5"/>
  <c r="AR354" i="5"/>
  <c r="AH216" i="5"/>
  <c r="AK296" i="5"/>
  <c r="AQ321" i="5"/>
  <c r="AI321" i="5"/>
  <c r="AF392" i="5"/>
  <c r="AK413" i="5"/>
  <c r="AS427" i="5"/>
  <c r="AH270" i="5"/>
  <c r="AS417" i="5"/>
  <c r="AS120" i="5"/>
  <c r="AH274" i="5"/>
  <c r="L185" i="5"/>
  <c r="AR353" i="5"/>
  <c r="L307" i="5"/>
  <c r="AJ307" i="5"/>
  <c r="AF361" i="5"/>
  <c r="AS414" i="5"/>
  <c r="AS300" i="5"/>
  <c r="AK169" i="5"/>
  <c r="AQ362" i="5"/>
  <c r="AI325" i="5"/>
  <c r="K171" i="5"/>
  <c r="AQ414" i="5"/>
  <c r="AI379" i="5"/>
  <c r="K209" i="5"/>
  <c r="AJ259" i="5"/>
  <c r="AS250" i="5"/>
  <c r="AQ462" i="5"/>
  <c r="AI398" i="5"/>
  <c r="AS280" i="5"/>
  <c r="AS173" i="5"/>
  <c r="K102" i="5"/>
  <c r="AN465" i="5"/>
  <c r="AQ404" i="5"/>
  <c r="AS286" i="5"/>
  <c r="AQ277" i="5"/>
  <c r="AG215" i="5"/>
  <c r="K208" i="5"/>
  <c r="AI161" i="5"/>
  <c r="AG209" i="5"/>
  <c r="AJ156" i="5"/>
  <c r="AF260" i="5"/>
  <c r="AI232" i="5"/>
  <c r="AH186" i="5"/>
  <c r="AK249" i="5"/>
  <c r="AK172" i="5"/>
  <c r="AS117" i="5"/>
  <c r="AH154" i="5"/>
  <c r="AG41" i="5"/>
  <c r="AK32" i="5"/>
  <c r="AI430" i="5"/>
  <c r="AK343" i="5"/>
  <c r="AK17" i="5"/>
  <c r="AI457" i="5"/>
  <c r="AG297" i="5"/>
  <c r="AK324" i="5"/>
  <c r="AR275" i="5"/>
  <c r="AR366" i="5"/>
  <c r="AG322" i="5"/>
  <c r="K49" i="5"/>
  <c r="AR424" i="5"/>
  <c r="AP392" i="5"/>
  <c r="AQ388" i="5"/>
  <c r="AP326" i="5"/>
  <c r="AI377" i="5"/>
  <c r="AH391" i="5"/>
  <c r="AK401" i="5"/>
  <c r="AI315" i="5"/>
  <c r="AK198" i="5"/>
  <c r="AK134" i="5"/>
  <c r="AF386" i="5"/>
  <c r="AS272" i="5"/>
  <c r="AG189" i="5"/>
  <c r="AR280" i="5"/>
  <c r="AH287" i="5"/>
  <c r="AK166" i="5"/>
  <c r="AP386" i="5"/>
  <c r="L200" i="5"/>
  <c r="AI422" i="5"/>
  <c r="AI336" i="5"/>
  <c r="AH321" i="5"/>
  <c r="AH285" i="5"/>
  <c r="AG173" i="5"/>
  <c r="AK182" i="5"/>
  <c r="AI196" i="5"/>
  <c r="AI76" i="5"/>
  <c r="AP337" i="5"/>
  <c r="AH325" i="5"/>
  <c r="AG230" i="5"/>
  <c r="AK228" i="5"/>
  <c r="AS203" i="5"/>
  <c r="AH162" i="5"/>
  <c r="AH369" i="5"/>
  <c r="AG224" i="5"/>
  <c r="K188" i="5"/>
  <c r="AH217" i="5"/>
  <c r="AS160" i="5"/>
  <c r="AK181" i="5"/>
  <c r="AJ191" i="5"/>
  <c r="AI189" i="5"/>
  <c r="AH179" i="5"/>
  <c r="K133" i="5"/>
  <c r="AK115" i="5"/>
  <c r="AI92" i="5"/>
  <c r="AH243" i="5"/>
  <c r="AJ159" i="5"/>
  <c r="AG154" i="5"/>
  <c r="AH187" i="5"/>
  <c r="AK128" i="5"/>
  <c r="AI115" i="5"/>
  <c r="AH55" i="5"/>
  <c r="AG206" i="5"/>
  <c r="AS219" i="5"/>
  <c r="AI168" i="5"/>
  <c r="AI171" i="5"/>
  <c r="AG17" i="5"/>
  <c r="K210" i="5"/>
  <c r="AI166" i="5"/>
  <c r="AK184" i="5"/>
  <c r="AH184" i="5"/>
  <c r="AH37" i="5"/>
  <c r="AK75" i="5"/>
  <c r="AG12" i="5"/>
  <c r="AH111" i="5"/>
  <c r="AK62" i="5"/>
  <c r="AJ130" i="5"/>
  <c r="K86" i="5"/>
  <c r="AH21" i="5"/>
  <c r="AK58" i="5"/>
  <c r="AJ6" i="5"/>
  <c r="AI139" i="5"/>
  <c r="AJ56" i="5"/>
  <c r="AH113" i="5"/>
  <c r="AI129" i="5"/>
  <c r="AJ47" i="5"/>
  <c r="AI82" i="5"/>
  <c r="AG63" i="5"/>
  <c r="AG132" i="5"/>
  <c r="AH226" i="5"/>
  <c r="AH11" i="5"/>
  <c r="AJ142" i="5"/>
  <c r="AI132" i="5"/>
  <c r="AH123" i="5"/>
  <c r="AH31" i="5"/>
  <c r="AH137" i="5"/>
  <c r="AI42" i="5"/>
  <c r="AH329" i="5"/>
  <c r="AI9" i="5"/>
  <c r="K155" i="5"/>
  <c r="AH86" i="5"/>
  <c r="AH16" i="5"/>
  <c r="AJ20" i="5"/>
  <c r="AO391" i="5"/>
  <c r="AG199" i="5"/>
  <c r="AH407" i="5"/>
  <c r="AH145" i="5"/>
  <c r="AG131" i="5"/>
  <c r="AI14" i="5"/>
  <c r="AG36" i="5"/>
  <c r="K22" i="5"/>
  <c r="AK34" i="5"/>
  <c r="AJ330" i="5"/>
  <c r="AH478" i="5"/>
  <c r="AG78" i="5"/>
  <c r="AK52" i="5"/>
  <c r="AG168" i="5"/>
  <c r="AK175" i="5"/>
  <c r="AJ185" i="5"/>
  <c r="AK123" i="5"/>
  <c r="AK40" i="5"/>
  <c r="AH95" i="5"/>
  <c r="AJ61" i="5"/>
  <c r="AG61" i="5"/>
  <c r="AJ41" i="5"/>
  <c r="AG235" i="5"/>
  <c r="AH2" i="5"/>
  <c r="AI112" i="5"/>
  <c r="AG30" i="5"/>
  <c r="AH98" i="5"/>
  <c r="AH239" i="5"/>
  <c r="AH17" i="5"/>
  <c r="AG65" i="5"/>
  <c r="AI101" i="5"/>
  <c r="AI43" i="5"/>
  <c r="AH133" i="5"/>
  <c r="AG117" i="5"/>
  <c r="AG221" i="5"/>
  <c r="AS222" i="5"/>
  <c r="AG321" i="5"/>
  <c r="AJ124" i="5"/>
  <c r="AG472" i="5"/>
  <c r="AK183" i="5"/>
  <c r="AI335" i="5"/>
  <c r="AS445" i="5"/>
  <c r="AJ274" i="5"/>
  <c r="AQ328" i="5"/>
  <c r="K172" i="5"/>
  <c r="AR251" i="5"/>
  <c r="AJ447" i="5"/>
  <c r="K82" i="5"/>
  <c r="AH181" i="5"/>
  <c r="AN463" i="5"/>
  <c r="AS450" i="5"/>
  <c r="AS346" i="5"/>
  <c r="AP280" i="5"/>
  <c r="AS132" i="5"/>
  <c r="AN471" i="5"/>
  <c r="AR386" i="5"/>
  <c r="K394" i="5"/>
  <c r="AG238" i="5"/>
  <c r="AQ313" i="5"/>
  <c r="AK186" i="5"/>
  <c r="AG461" i="5"/>
  <c r="AP259" i="5"/>
  <c r="AH155" i="5"/>
  <c r="AG193" i="5"/>
  <c r="AK196" i="5"/>
  <c r="AJ16" i="5"/>
  <c r="AP275" i="5"/>
  <c r="AS174" i="5"/>
  <c r="AS121" i="5"/>
  <c r="AP306" i="5"/>
  <c r="AI134" i="5"/>
  <c r="AK251" i="5"/>
  <c r="AK127" i="5"/>
  <c r="AJ173" i="5"/>
  <c r="AH112" i="5"/>
  <c r="AK97" i="5"/>
  <c r="AK22" i="5"/>
  <c r="AG330" i="5"/>
  <c r="AJ11" i="5"/>
  <c r="AK244" i="5"/>
  <c r="AJ176" i="5"/>
  <c r="AI127" i="5"/>
  <c r="AK208" i="5"/>
  <c r="AG33" i="5"/>
  <c r="AJ24" i="5"/>
  <c r="AI461" i="5"/>
  <c r="AJ459" i="5"/>
  <c r="AG358" i="5"/>
  <c r="K16" i="5"/>
  <c r="AJ12" i="5"/>
  <c r="AS259" i="5"/>
  <c r="AR286" i="5"/>
  <c r="AJ309" i="5"/>
  <c r="AK178" i="5"/>
  <c r="AN478" i="5"/>
  <c r="AJ308" i="5"/>
  <c r="AO313" i="5"/>
  <c r="AK171" i="5"/>
  <c r="AH265" i="5"/>
  <c r="AH201" i="5"/>
  <c r="AO335" i="5"/>
  <c r="AH165" i="5"/>
  <c r="AI263" i="5"/>
  <c r="AG45" i="5"/>
  <c r="AK163" i="5"/>
  <c r="AS199" i="5"/>
  <c r="AH126" i="5"/>
  <c r="AK216" i="5"/>
  <c r="AI169" i="5"/>
  <c r="AK231" i="5"/>
  <c r="AJ241" i="5"/>
  <c r="AG157" i="5"/>
  <c r="AS93" i="5"/>
  <c r="AI49" i="5"/>
  <c r="K2" i="5"/>
  <c r="AJ36" i="5"/>
  <c r="AJ210" i="5"/>
  <c r="AI209" i="5"/>
  <c r="AH198" i="5"/>
  <c r="K152" i="5"/>
  <c r="AI150" i="5"/>
  <c r="AI21" i="5"/>
  <c r="AS39" i="5"/>
  <c r="K105" i="5"/>
  <c r="AK101" i="5"/>
  <c r="AH102" i="5"/>
  <c r="AJ70" i="5"/>
  <c r="AO281" i="5"/>
  <c r="AG161" i="5"/>
  <c r="AJ226" i="5"/>
  <c r="K62" i="5"/>
  <c r="AK234" i="5"/>
  <c r="AK86" i="5"/>
  <c r="AJ50" i="5"/>
  <c r="AJ149" i="5"/>
  <c r="AI108" i="5"/>
  <c r="AH43" i="5"/>
  <c r="AJ28" i="5"/>
  <c r="AG377" i="5"/>
  <c r="AG474" i="5"/>
  <c r="AH130" i="5"/>
  <c r="AK394" i="5"/>
  <c r="AJ129" i="5"/>
  <c r="AK85" i="5"/>
  <c r="AJ5" i="5"/>
  <c r="AH416" i="5"/>
  <c r="K69" i="5"/>
  <c r="AG108" i="5"/>
  <c r="AG421" i="5"/>
  <c r="AH459" i="5"/>
  <c r="AH128" i="5"/>
  <c r="AI75" i="5"/>
  <c r="K140" i="5"/>
  <c r="AK90" i="5"/>
  <c r="AJ99" i="5"/>
  <c r="AI91" i="5"/>
  <c r="AK448" i="5"/>
  <c r="AJ84" i="5"/>
  <c r="AG147" i="5"/>
  <c r="AK89" i="5"/>
  <c r="AJ66" i="5"/>
  <c r="AI466" i="5"/>
  <c r="AH385" i="5"/>
  <c r="AI13" i="5"/>
  <c r="AH277" i="5"/>
  <c r="L286" i="5"/>
  <c r="K286" i="5"/>
  <c r="L18" i="5"/>
  <c r="B18" i="5"/>
  <c r="M18" i="5" s="1"/>
  <c r="AN18" i="5"/>
  <c r="AS18" i="5"/>
  <c r="AP18" i="5"/>
  <c r="AR18" i="5"/>
  <c r="AQ18" i="5"/>
  <c r="AO18" i="5"/>
  <c r="AF18" i="5"/>
  <c r="AN390" i="5"/>
  <c r="AF390" i="5"/>
  <c r="AO303" i="5"/>
  <c r="AF303" i="5"/>
  <c r="AN303" i="5"/>
  <c r="AP303" i="5"/>
  <c r="AR303" i="5"/>
  <c r="AH457" i="5"/>
  <c r="AN266" i="5"/>
  <c r="AF266" i="5"/>
  <c r="AO266" i="5"/>
  <c r="AP187" i="5"/>
  <c r="AR187" i="5"/>
  <c r="AQ187" i="5"/>
  <c r="AO187" i="5"/>
  <c r="AN187" i="5"/>
  <c r="B187" i="5"/>
  <c r="M187" i="5" s="1"/>
  <c r="K187" i="5"/>
  <c r="AI453" i="5"/>
  <c r="AJ256" i="5"/>
  <c r="AI256" i="5"/>
  <c r="AN167" i="5"/>
  <c r="AO167" i="5"/>
  <c r="AF167" i="5"/>
  <c r="AP167" i="5"/>
  <c r="AQ167" i="5"/>
  <c r="B167" i="5"/>
  <c r="M167" i="5" s="1"/>
  <c r="AO270" i="5"/>
  <c r="AF270" i="5"/>
  <c r="AN270" i="5"/>
  <c r="L35" i="5"/>
  <c r="B35" i="5"/>
  <c r="AN35" i="5"/>
  <c r="AF35" i="5"/>
  <c r="AQ35" i="5"/>
  <c r="AP35" i="5"/>
  <c r="AO35" i="5"/>
  <c r="AR35" i="5"/>
  <c r="AJ335" i="5"/>
  <c r="AN427" i="5"/>
  <c r="AI288" i="5"/>
  <c r="AS269" i="5"/>
  <c r="AK230" i="5"/>
  <c r="B11" i="5"/>
  <c r="M11" i="5" s="1"/>
  <c r="L11" i="5"/>
  <c r="AQ11" i="5"/>
  <c r="AO11" i="5"/>
  <c r="AN11" i="5"/>
  <c r="AP11" i="5"/>
  <c r="AR11" i="5"/>
  <c r="AF11" i="5"/>
  <c r="AS11" i="5"/>
  <c r="AO413" i="5"/>
  <c r="AP413" i="5"/>
  <c r="AQ413" i="5"/>
  <c r="AR413" i="5"/>
  <c r="L413" i="5"/>
  <c r="AQ360" i="5"/>
  <c r="AP360" i="5"/>
  <c r="AN360" i="5"/>
  <c r="AR360" i="5"/>
  <c r="AO466" i="5"/>
  <c r="AQ466" i="5"/>
  <c r="AN466" i="5"/>
  <c r="AP466" i="5"/>
  <c r="AR466" i="5"/>
  <c r="AF466" i="5"/>
  <c r="AO297" i="5"/>
  <c r="AN297" i="5"/>
  <c r="AP297" i="5"/>
  <c r="AF297" i="5"/>
  <c r="AQ297" i="5"/>
  <c r="AF354" i="5"/>
  <c r="AQ354" i="5"/>
  <c r="AO367" i="5"/>
  <c r="AN367" i="5"/>
  <c r="AP367" i="5"/>
  <c r="AF367" i="5"/>
  <c r="AJ344" i="5"/>
  <c r="AQ344" i="5"/>
  <c r="AH231" i="5"/>
  <c r="B231" i="5"/>
  <c r="M231" i="5" s="1"/>
  <c r="AI167" i="5"/>
  <c r="AF441" i="5"/>
  <c r="AN441" i="5"/>
  <c r="AR441" i="5"/>
  <c r="L138" i="5"/>
  <c r="B138" i="5"/>
  <c r="M138" i="5" s="1"/>
  <c r="AN138" i="5"/>
  <c r="AP138" i="5"/>
  <c r="AO138" i="5"/>
  <c r="AQ138" i="5"/>
  <c r="AR138" i="5"/>
  <c r="AF138" i="5"/>
  <c r="B175" i="5"/>
  <c r="M175" i="5" s="1"/>
  <c r="AN175" i="5"/>
  <c r="AO175" i="5"/>
  <c r="AF175" i="5"/>
  <c r="L175" i="5"/>
  <c r="AQ175" i="5"/>
  <c r="AP175" i="5"/>
  <c r="AR175" i="5"/>
  <c r="B182" i="5"/>
  <c r="AP182" i="5"/>
  <c r="AO182" i="5"/>
  <c r="AF182" i="5"/>
  <c r="AN182" i="5"/>
  <c r="AQ182" i="5"/>
  <c r="L182" i="5"/>
  <c r="AR182" i="5"/>
  <c r="AN247" i="5"/>
  <c r="AO247" i="5"/>
  <c r="L247" i="5"/>
  <c r="AF247" i="5"/>
  <c r="B247" i="5"/>
  <c r="M247" i="5" s="1"/>
  <c r="AR247" i="5"/>
  <c r="AQ247" i="5"/>
  <c r="AP247" i="5"/>
  <c r="AH260" i="5"/>
  <c r="L260" i="5"/>
  <c r="K425" i="5"/>
  <c r="S425" i="5" s="1"/>
  <c r="B384" i="5"/>
  <c r="M384" i="5" s="1"/>
  <c r="L300" i="5"/>
  <c r="B286" i="5"/>
  <c r="M286" i="5" s="1"/>
  <c r="K304" i="5"/>
  <c r="AH448" i="5"/>
  <c r="AG24" i="5"/>
  <c r="K59" i="5"/>
  <c r="B195" i="5"/>
  <c r="M195" i="5" s="1"/>
  <c r="AN345" i="5"/>
  <c r="AF345" i="5"/>
  <c r="AR427" i="5"/>
  <c r="AO427" i="5"/>
  <c r="AQ384" i="5"/>
  <c r="AP384" i="5"/>
  <c r="AR283" i="5"/>
  <c r="AJ283" i="5"/>
  <c r="B300" i="5"/>
  <c r="M300" i="5" s="1"/>
  <c r="AK300" i="5"/>
  <c r="AN258" i="5"/>
  <c r="L258" i="5"/>
  <c r="AG258" i="5"/>
  <c r="AP370" i="5"/>
  <c r="AF370" i="5"/>
  <c r="AQ370" i="5"/>
  <c r="AH283" i="5"/>
  <c r="B283" i="5"/>
  <c r="M283" i="5" s="1"/>
  <c r="AP283" i="5"/>
  <c r="AG332" i="5"/>
  <c r="AN332" i="5"/>
  <c r="L332" i="5"/>
  <c r="AS291" i="5"/>
  <c r="B291" i="5"/>
  <c r="M291" i="5" s="1"/>
  <c r="AK291" i="5"/>
  <c r="L292" i="5"/>
  <c r="AI292" i="5"/>
  <c r="AS337" i="5"/>
  <c r="L337" i="5"/>
  <c r="AQ338" i="5"/>
  <c r="AJ338" i="5"/>
  <c r="AI338" i="5"/>
  <c r="K338" i="5"/>
  <c r="AI428" i="5"/>
  <c r="AP428" i="5"/>
  <c r="AO433" i="5"/>
  <c r="AH433" i="5"/>
  <c r="AS395" i="5"/>
  <c r="AK430" i="5"/>
  <c r="K430" i="5"/>
  <c r="AS290" i="5"/>
  <c r="K290" i="5"/>
  <c r="AR319" i="5"/>
  <c r="AK319" i="5"/>
  <c r="AQ345" i="5"/>
  <c r="AI345" i="5"/>
  <c r="AI339" i="5"/>
  <c r="AH339" i="5"/>
  <c r="AR304" i="5"/>
  <c r="AQ304" i="5"/>
  <c r="AN304" i="5"/>
  <c r="AF304" i="5"/>
  <c r="AS304" i="5"/>
  <c r="B147" i="5"/>
  <c r="M147" i="5" s="1"/>
  <c r="L147" i="5"/>
  <c r="AS147" i="5"/>
  <c r="AO147" i="5"/>
  <c r="AQ147" i="5"/>
  <c r="AN147" i="5"/>
  <c r="AF147" i="5"/>
  <c r="AR147" i="5"/>
  <c r="AP147" i="5"/>
  <c r="B350" i="5"/>
  <c r="AI416" i="5"/>
  <c r="AJ416" i="5"/>
  <c r="AH442" i="5"/>
  <c r="AG442" i="5"/>
  <c r="B276" i="5"/>
  <c r="M276" i="5" s="1"/>
  <c r="K276" i="5"/>
  <c r="AS297" i="5"/>
  <c r="AK297" i="5"/>
  <c r="AR328" i="5"/>
  <c r="K328" i="5"/>
  <c r="AR249" i="5"/>
  <c r="AO249" i="5"/>
  <c r="AP249" i="5"/>
  <c r="AQ249" i="5"/>
  <c r="B249" i="5"/>
  <c r="M249" i="5" s="1"/>
  <c r="AF249" i="5"/>
  <c r="AH158" i="5"/>
  <c r="B158" i="5"/>
  <c r="M158" i="5" s="1"/>
  <c r="AN415" i="5"/>
  <c r="AF415" i="5"/>
  <c r="B19" i="5"/>
  <c r="L19" i="5"/>
  <c r="AF19" i="5"/>
  <c r="AO19" i="5"/>
  <c r="AP19" i="5"/>
  <c r="AQ19" i="5"/>
  <c r="AR19" i="5"/>
  <c r="AN19" i="5"/>
  <c r="L96" i="5"/>
  <c r="AF96" i="5"/>
  <c r="AN96" i="5"/>
  <c r="AQ96" i="5"/>
  <c r="AR96" i="5"/>
  <c r="B96" i="5"/>
  <c r="M96" i="5" s="1"/>
  <c r="AO96" i="5"/>
  <c r="AP96" i="5"/>
  <c r="AI29" i="5"/>
  <c r="AP323" i="5"/>
  <c r="AO323" i="5"/>
  <c r="L323" i="5"/>
  <c r="AJ439" i="5"/>
  <c r="L439" i="5"/>
  <c r="B126" i="5"/>
  <c r="M126" i="5" s="1"/>
  <c r="L126" i="5"/>
  <c r="AO126" i="5"/>
  <c r="AR126" i="5"/>
  <c r="AN126" i="5"/>
  <c r="AF126" i="5"/>
  <c r="AP126" i="5"/>
  <c r="AQ126" i="5"/>
  <c r="AJ230" i="5"/>
  <c r="L230" i="5"/>
  <c r="K335" i="5"/>
  <c r="AG434" i="5"/>
  <c r="B427" i="5"/>
  <c r="M427" i="5" s="1"/>
  <c r="AQ288" i="5"/>
  <c r="B334" i="5"/>
  <c r="M334" i="5" s="1"/>
  <c r="B258" i="5"/>
  <c r="M258" i="5" s="1"/>
  <c r="AN370" i="5"/>
  <c r="AR300" i="5"/>
  <c r="L269" i="5"/>
  <c r="L303" i="5"/>
  <c r="AF258" i="5"/>
  <c r="L425" i="5"/>
  <c r="AP427" i="5"/>
  <c r="AR384" i="5"/>
  <c r="L304" i="5"/>
  <c r="AJ334" i="5"/>
  <c r="AK4" i="5"/>
  <c r="L193" i="5"/>
  <c r="B193" i="5"/>
  <c r="M193" i="5" s="1"/>
  <c r="AR193" i="5"/>
  <c r="AO193" i="5"/>
  <c r="AP193" i="5"/>
  <c r="AQ193" i="5"/>
  <c r="AN193" i="5"/>
  <c r="AF193" i="5"/>
  <c r="AS193" i="5"/>
  <c r="L322" i="5"/>
  <c r="K322" i="5"/>
  <c r="B264" i="5"/>
  <c r="M264" i="5" s="1"/>
  <c r="AK264" i="5"/>
  <c r="AJ257" i="5"/>
  <c r="K257" i="5"/>
  <c r="AP347" i="5"/>
  <c r="AI347" i="5"/>
  <c r="B230" i="5"/>
  <c r="M230" i="5" s="1"/>
  <c r="AS301" i="5"/>
  <c r="B7" i="5"/>
  <c r="M7" i="5" s="1"/>
  <c r="AQ7" i="5"/>
  <c r="AR7" i="5"/>
  <c r="AO7" i="5"/>
  <c r="L7" i="5"/>
  <c r="AN7" i="5"/>
  <c r="AF7" i="5"/>
  <c r="AS7" i="5"/>
  <c r="AP7" i="5"/>
  <c r="AK9" i="5"/>
  <c r="AH214" i="5"/>
  <c r="AH375" i="5"/>
  <c r="AF407" i="5"/>
  <c r="AN407" i="5"/>
  <c r="AO407" i="5"/>
  <c r="AP407" i="5"/>
  <c r="AG398" i="5"/>
  <c r="AK108" i="5"/>
  <c r="L239" i="5"/>
  <c r="AN239" i="5"/>
  <c r="AF239" i="5"/>
  <c r="B239" i="5"/>
  <c r="M239" i="5" s="1"/>
  <c r="AP239" i="5"/>
  <c r="AQ239" i="5"/>
  <c r="AR239" i="5"/>
  <c r="AS239" i="5"/>
  <c r="AO239" i="5"/>
  <c r="L224" i="5"/>
  <c r="AN224" i="5"/>
  <c r="AR224" i="5"/>
  <c r="AF224" i="5"/>
  <c r="AO224" i="5"/>
  <c r="AQ224" i="5"/>
  <c r="AP224" i="5"/>
  <c r="B171" i="5"/>
  <c r="M171" i="5" s="1"/>
  <c r="L171" i="5"/>
  <c r="AF171" i="5"/>
  <c r="AO171" i="5"/>
  <c r="AR171" i="5"/>
  <c r="AQ171" i="5"/>
  <c r="AN171" i="5"/>
  <c r="AP171" i="5"/>
  <c r="A5" i="14"/>
  <c r="AP211" i="5"/>
  <c r="AO211" i="5"/>
  <c r="AF211" i="5"/>
  <c r="AQ211" i="5"/>
  <c r="AS211" i="5"/>
  <c r="AR211" i="5"/>
  <c r="AN211" i="5"/>
  <c r="AI228" i="5"/>
  <c r="AS347" i="5"/>
  <c r="K239" i="5"/>
  <c r="AR309" i="5"/>
  <c r="AS309" i="5"/>
  <c r="AQ309" i="5"/>
  <c r="AH35" i="5"/>
  <c r="AN354" i="5"/>
  <c r="AG350" i="5"/>
  <c r="B101" i="5"/>
  <c r="M101" i="5" s="1"/>
  <c r="AF101" i="5"/>
  <c r="AS101" i="5"/>
  <c r="L101" i="5"/>
  <c r="AP101" i="5"/>
  <c r="AO101" i="5"/>
  <c r="AN101" i="5"/>
  <c r="AR101" i="5"/>
  <c r="AQ101" i="5"/>
  <c r="AQ366" i="5"/>
  <c r="AJ282" i="5"/>
  <c r="AG298" i="5"/>
  <c r="L181" i="5"/>
  <c r="AR181" i="5"/>
  <c r="AQ181" i="5"/>
  <c r="AN181" i="5"/>
  <c r="AF181" i="5"/>
  <c r="AP181" i="5"/>
  <c r="AO181" i="5"/>
  <c r="AS181" i="5"/>
  <c r="AI90" i="5"/>
  <c r="AR362" i="5"/>
  <c r="AP390" i="5"/>
  <c r="AP228" i="5"/>
  <c r="AF228" i="5"/>
  <c r="AN228" i="5"/>
  <c r="AS228" i="5"/>
  <c r="AR228" i="5"/>
  <c r="AQ228" i="5"/>
  <c r="AO228" i="5"/>
  <c r="AK122" i="5"/>
  <c r="AQ293" i="5"/>
  <c r="K224" i="5"/>
  <c r="AJ183" i="5"/>
  <c r="AH77" i="5"/>
  <c r="AH370" i="5"/>
  <c r="AO354" i="5"/>
  <c r="AS323" i="5"/>
  <c r="AR278" i="5"/>
  <c r="AI299" i="5"/>
  <c r="AO278" i="5"/>
  <c r="K246" i="5"/>
  <c r="AH139" i="5"/>
  <c r="AS386" i="5"/>
  <c r="AQ298" i="5"/>
  <c r="AJ213" i="5"/>
  <c r="AG304" i="5"/>
  <c r="AP190" i="5"/>
  <c r="B190" i="5"/>
  <c r="M190" i="5" s="1"/>
  <c r="AN190" i="5"/>
  <c r="AO190" i="5"/>
  <c r="AQ190" i="5"/>
  <c r="L190" i="5"/>
  <c r="AF190" i="5"/>
  <c r="AR190" i="5"/>
  <c r="AS190" i="5"/>
  <c r="AK168" i="5"/>
  <c r="AK246" i="5"/>
  <c r="K167" i="5"/>
  <c r="AK147" i="5"/>
  <c r="B9" i="5"/>
  <c r="M9" i="5" s="1"/>
  <c r="AF9" i="5"/>
  <c r="AQ9" i="5"/>
  <c r="AO9" i="5"/>
  <c r="L9" i="5"/>
  <c r="AS9" i="5"/>
  <c r="AN9" i="5"/>
  <c r="AP9" i="5"/>
  <c r="AR9" i="5"/>
  <c r="AQ285" i="5"/>
  <c r="AN320" i="5"/>
  <c r="AR320" i="5"/>
  <c r="AS320" i="5"/>
  <c r="L241" i="5"/>
  <c r="AP241" i="5"/>
  <c r="AO241" i="5"/>
  <c r="AN241" i="5"/>
  <c r="AF241" i="5"/>
  <c r="AR241" i="5"/>
  <c r="AS241" i="5"/>
  <c r="AQ241" i="5"/>
  <c r="AK190" i="5"/>
  <c r="L12" i="5"/>
  <c r="B12" i="5"/>
  <c r="M12" i="5" s="1"/>
  <c r="AO12" i="5"/>
  <c r="AF12" i="5"/>
  <c r="AP12" i="5"/>
  <c r="AR12" i="5"/>
  <c r="AN12" i="5"/>
  <c r="AS12" i="5"/>
  <c r="AQ12" i="5"/>
  <c r="AG299" i="5"/>
  <c r="B183" i="5"/>
  <c r="M183" i="5" s="1"/>
  <c r="AN183" i="5"/>
  <c r="AR183" i="5"/>
  <c r="AS183" i="5"/>
  <c r="AO183" i="5"/>
  <c r="AQ183" i="5"/>
  <c r="AF183" i="5"/>
  <c r="AP183" i="5"/>
  <c r="AI163" i="5"/>
  <c r="AJ194" i="5"/>
  <c r="K18" i="5"/>
  <c r="AS308" i="5"/>
  <c r="AR308" i="5"/>
  <c r="AP308" i="5"/>
  <c r="AN236" i="5"/>
  <c r="AF236" i="5"/>
  <c r="AO236" i="5"/>
  <c r="AP236" i="5"/>
  <c r="AR236" i="5"/>
  <c r="AS236" i="5"/>
  <c r="AQ236" i="5"/>
  <c r="K201" i="5"/>
  <c r="AS186" i="5"/>
  <c r="AJ248" i="5"/>
  <c r="L157" i="5"/>
  <c r="AN157" i="5"/>
  <c r="AP157" i="5"/>
  <c r="AQ157" i="5"/>
  <c r="B157" i="5"/>
  <c r="M157" i="5" s="1"/>
  <c r="AF157" i="5"/>
  <c r="AO157" i="5"/>
  <c r="AR157" i="5"/>
  <c r="AS157" i="5"/>
  <c r="L168" i="5"/>
  <c r="B168" i="5"/>
  <c r="M168" i="5" s="1"/>
  <c r="AP168" i="5"/>
  <c r="AQ168" i="5"/>
  <c r="AN168" i="5"/>
  <c r="AO168" i="5"/>
  <c r="AR168" i="5"/>
  <c r="AF168" i="5"/>
  <c r="AF259" i="5"/>
  <c r="AG259" i="5"/>
  <c r="AI231" i="5"/>
  <c r="K138" i="5"/>
  <c r="AP288" i="5"/>
  <c r="AS166" i="5"/>
  <c r="AK217" i="5"/>
  <c r="AJ232" i="5"/>
  <c r="AI234" i="5"/>
  <c r="AH230" i="5"/>
  <c r="L98" i="5"/>
  <c r="B98" i="5"/>
  <c r="M98" i="5" s="1"/>
  <c r="AN98" i="5"/>
  <c r="AP98" i="5"/>
  <c r="AR98" i="5"/>
  <c r="AF98" i="5"/>
  <c r="AQ98" i="5"/>
  <c r="AO98" i="5"/>
  <c r="AS98" i="5"/>
  <c r="AG77" i="5"/>
  <c r="AG126" i="5"/>
  <c r="AJ200" i="5"/>
  <c r="AI197" i="5"/>
  <c r="AH188" i="5"/>
  <c r="K142" i="5"/>
  <c r="AK139" i="5"/>
  <c r="AK129" i="5"/>
  <c r="AK8" i="5"/>
  <c r="AJ85" i="5"/>
  <c r="B113" i="5"/>
  <c r="M113" i="5" s="1"/>
  <c r="L113" i="5"/>
  <c r="AO113" i="5"/>
  <c r="AN113" i="5"/>
  <c r="AF113" i="5"/>
  <c r="AP113" i="5"/>
  <c r="AR113" i="5"/>
  <c r="AQ113" i="5"/>
  <c r="AS113" i="5"/>
  <c r="K93" i="5"/>
  <c r="AJ157" i="5"/>
  <c r="K32" i="5"/>
  <c r="AJ21" i="5"/>
  <c r="AP158" i="5"/>
  <c r="L158" i="5"/>
  <c r="AO158" i="5"/>
  <c r="AR158" i="5"/>
  <c r="AK422" i="5"/>
  <c r="AP375" i="5"/>
  <c r="AJ324" i="5"/>
  <c r="AP245" i="5"/>
  <c r="AQ245" i="5"/>
  <c r="AF245" i="5"/>
  <c r="AO245" i="5"/>
  <c r="AR245" i="5"/>
  <c r="AK383" i="5"/>
  <c r="AP252" i="5"/>
  <c r="AO252" i="5"/>
  <c r="AQ303" i="5"/>
  <c r="AR258" i="5"/>
  <c r="AS377" i="5"/>
  <c r="AG320" i="5"/>
  <c r="K216" i="5"/>
  <c r="AF353" i="5"/>
  <c r="AR356" i="5"/>
  <c r="AR266" i="5"/>
  <c r="AG287" i="5"/>
  <c r="AF233" i="5"/>
  <c r="AG233" i="5"/>
  <c r="AS247" i="5"/>
  <c r="B125" i="5"/>
  <c r="M125" i="5" s="1"/>
  <c r="L125" i="5"/>
  <c r="AR125" i="5"/>
  <c r="AO125" i="5"/>
  <c r="AN125" i="5"/>
  <c r="AF125" i="5"/>
  <c r="AP125" i="5"/>
  <c r="AS125" i="5"/>
  <c r="AQ125" i="5"/>
  <c r="AH276" i="5"/>
  <c r="B225" i="5"/>
  <c r="M225" i="5" s="1"/>
  <c r="L225" i="5"/>
  <c r="AN225" i="5"/>
  <c r="AO225" i="5"/>
  <c r="AR225" i="5"/>
  <c r="AF225" i="5"/>
  <c r="AP225" i="5"/>
  <c r="AQ225" i="5"/>
  <c r="AS225" i="5"/>
  <c r="AG282" i="5"/>
  <c r="AP161" i="5"/>
  <c r="AS161" i="5"/>
  <c r="AO161" i="5"/>
  <c r="AQ161" i="5"/>
  <c r="AR161" i="5"/>
  <c r="B102" i="5"/>
  <c r="M102" i="5" s="1"/>
  <c r="L102" i="5"/>
  <c r="AP102" i="5"/>
  <c r="AF102" i="5"/>
  <c r="AR102" i="5"/>
  <c r="AN102" i="5"/>
  <c r="AS102" i="5"/>
  <c r="AQ102" i="5"/>
  <c r="AO102" i="5"/>
  <c r="AO285" i="5"/>
  <c r="AF285" i="5"/>
  <c r="AP285" i="5"/>
  <c r="AN285" i="5"/>
  <c r="K189" i="5"/>
  <c r="S189" i="5" s="1"/>
  <c r="AS171" i="5"/>
  <c r="AJ229" i="5"/>
  <c r="AS107" i="5"/>
  <c r="AH76" i="5"/>
  <c r="AH373" i="5"/>
  <c r="AG182" i="5"/>
  <c r="AK187" i="5"/>
  <c r="K108" i="5"/>
  <c r="AP274" i="5"/>
  <c r="AO274" i="5"/>
  <c r="AQ243" i="5"/>
  <c r="L243" i="5"/>
  <c r="AO243" i="5"/>
  <c r="AJ165" i="5"/>
  <c r="AK207" i="5"/>
  <c r="K75" i="5"/>
  <c r="K47" i="5"/>
  <c r="K130" i="5"/>
  <c r="AH228" i="5"/>
  <c r="L95" i="5"/>
  <c r="B95" i="5"/>
  <c r="M95" i="5" s="1"/>
  <c r="AR95" i="5"/>
  <c r="AF95" i="5"/>
  <c r="AN95" i="5"/>
  <c r="AS95" i="5"/>
  <c r="AO95" i="5"/>
  <c r="AQ95" i="5"/>
  <c r="AP95" i="5"/>
  <c r="AJ122" i="5"/>
  <c r="AG111" i="5"/>
  <c r="K6" i="5"/>
  <c r="AN249" i="5"/>
  <c r="AG249" i="5"/>
  <c r="AR222" i="5"/>
  <c r="AO222" i="5"/>
  <c r="AK194" i="5"/>
  <c r="AI203" i="5"/>
  <c r="AH195" i="5"/>
  <c r="K149" i="5"/>
  <c r="AF328" i="5"/>
  <c r="AO328" i="5"/>
  <c r="AN328" i="5"/>
  <c r="AK212" i="5"/>
  <c r="AI229" i="5"/>
  <c r="AJ87" i="5"/>
  <c r="B66" i="5"/>
  <c r="M66" i="5" s="1"/>
  <c r="L66" i="5"/>
  <c r="AO66" i="5"/>
  <c r="AQ66" i="5"/>
  <c r="AP66" i="5"/>
  <c r="AN66" i="5"/>
  <c r="AF66" i="5"/>
  <c r="AR66" i="5"/>
  <c r="AS66" i="5"/>
  <c r="AI472" i="5"/>
  <c r="AI202" i="5"/>
  <c r="AJ115" i="5"/>
  <c r="AG102" i="5"/>
  <c r="AG62" i="5"/>
  <c r="AI140" i="5"/>
  <c r="L17" i="5"/>
  <c r="B17" i="5"/>
  <c r="M17" i="5" s="1"/>
  <c r="AR17" i="5"/>
  <c r="AO17" i="5"/>
  <c r="AQ17" i="5"/>
  <c r="AP17" i="5"/>
  <c r="AS17" i="5"/>
  <c r="AF17" i="5"/>
  <c r="AN17" i="5"/>
  <c r="AJ58" i="5"/>
  <c r="AH151" i="5"/>
  <c r="AF219" i="5"/>
  <c r="AN219" i="5"/>
  <c r="AP219" i="5"/>
  <c r="AQ219" i="5"/>
  <c r="AO219" i="5"/>
  <c r="AR219" i="5"/>
  <c r="K77" i="5"/>
  <c r="AG31" i="5"/>
  <c r="AJ55" i="5"/>
  <c r="AI174" i="5"/>
  <c r="K54" i="5"/>
  <c r="AG18" i="5"/>
  <c r="AK20" i="5"/>
  <c r="AJ430" i="5"/>
  <c r="AG366" i="5"/>
  <c r="AH319" i="5"/>
  <c r="B150" i="5"/>
  <c r="M150" i="5" s="1"/>
  <c r="AP150" i="5"/>
  <c r="AN150" i="5"/>
  <c r="AF150" i="5"/>
  <c r="AR150" i="5"/>
  <c r="L150" i="5"/>
  <c r="AO150" i="5"/>
  <c r="AQ150" i="5"/>
  <c r="AH470" i="5"/>
  <c r="AG270" i="5"/>
  <c r="AG457" i="5"/>
  <c r="AF437" i="5"/>
  <c r="AN437" i="5"/>
  <c r="AP437" i="5"/>
  <c r="AG68" i="5"/>
  <c r="AH153" i="5"/>
  <c r="B250" i="5"/>
  <c r="M250" i="5" s="1"/>
  <c r="AR375" i="5"/>
  <c r="K422" i="5"/>
  <c r="AN406" i="5"/>
  <c r="B375" i="5"/>
  <c r="M375" i="5" s="1"/>
  <c r="AS422" i="5"/>
  <c r="AI306" i="5"/>
  <c r="L245" i="5"/>
  <c r="L99" i="5"/>
  <c r="B99" i="5"/>
  <c r="M99" i="5" s="1"/>
  <c r="AP99" i="5"/>
  <c r="AR99" i="5"/>
  <c r="AQ99" i="5"/>
  <c r="AF99" i="5"/>
  <c r="AN99" i="5"/>
  <c r="AO99" i="5"/>
  <c r="AN424" i="5"/>
  <c r="AF424" i="5"/>
  <c r="AI141" i="5"/>
  <c r="AG240" i="5"/>
  <c r="AN293" i="5"/>
  <c r="AF293" i="5"/>
  <c r="AO293" i="5"/>
  <c r="B233" i="5"/>
  <c r="M233" i="5" s="1"/>
  <c r="AQ233" i="5"/>
  <c r="AP233" i="5"/>
  <c r="AR233" i="5"/>
  <c r="AN233" i="5"/>
  <c r="AO233" i="5"/>
  <c r="AN286" i="5"/>
  <c r="AF286" i="5"/>
  <c r="AQ286" i="5"/>
  <c r="AP286" i="5"/>
  <c r="AN184" i="5"/>
  <c r="AQ184" i="5"/>
  <c r="AF184" i="5"/>
  <c r="AR184" i="5"/>
  <c r="AO184" i="5"/>
  <c r="B184" i="5"/>
  <c r="M184" i="5" s="1"/>
  <c r="AP184" i="5"/>
  <c r="AG121" i="5"/>
  <c r="AN404" i="5"/>
  <c r="AF404" i="5"/>
  <c r="AF474" i="5"/>
  <c r="AR474" i="5"/>
  <c r="AP474" i="5"/>
  <c r="AO474" i="5"/>
  <c r="AN474" i="5"/>
  <c r="AQ474" i="5"/>
  <c r="L114" i="5"/>
  <c r="B114" i="5"/>
  <c r="M114" i="5" s="1"/>
  <c r="AN114" i="5"/>
  <c r="AF114" i="5"/>
  <c r="AR114" i="5"/>
  <c r="AQ114" i="5"/>
  <c r="AP114" i="5"/>
  <c r="AO114" i="5"/>
  <c r="B61" i="5"/>
  <c r="M61" i="5" s="1"/>
  <c r="L61" i="5"/>
  <c r="AN61" i="5"/>
  <c r="AO61" i="5"/>
  <c r="AQ61" i="5"/>
  <c r="AP61" i="5"/>
  <c r="AF61" i="5"/>
  <c r="AR61" i="5"/>
  <c r="L165" i="5"/>
  <c r="B165" i="5"/>
  <c r="M165" i="5" s="1"/>
  <c r="AQ165" i="5"/>
  <c r="AF165" i="5"/>
  <c r="AN165" i="5"/>
  <c r="AO165" i="5"/>
  <c r="AR165" i="5"/>
  <c r="AP165" i="5"/>
  <c r="AJ17" i="5"/>
  <c r="AK260" i="5"/>
  <c r="AS187" i="5"/>
  <c r="AJ332" i="5"/>
  <c r="K99" i="5"/>
  <c r="AP366" i="5"/>
  <c r="K163" i="5"/>
  <c r="AI297" i="5"/>
  <c r="AK247" i="5"/>
  <c r="AI346" i="5"/>
  <c r="K222" i="5"/>
  <c r="AN279" i="5"/>
  <c r="AF279" i="5"/>
  <c r="B29" i="5"/>
  <c r="M29" i="5" s="1"/>
  <c r="AR29" i="5"/>
  <c r="L29" i="5"/>
  <c r="AF29" i="5"/>
  <c r="AO29" i="5"/>
  <c r="AS29" i="5"/>
  <c r="AN29" i="5"/>
  <c r="AP29" i="5"/>
  <c r="AQ29" i="5"/>
  <c r="AS307" i="5"/>
  <c r="AR262" i="5"/>
  <c r="K198" i="5"/>
  <c r="AI224" i="5"/>
  <c r="K17" i="5"/>
  <c r="AK382" i="5"/>
  <c r="AR270" i="5"/>
  <c r="AG256" i="5"/>
  <c r="AJ184" i="5"/>
  <c r="AI56" i="5"/>
  <c r="AQ415" i="5"/>
  <c r="AO441" i="5"/>
  <c r="AS362" i="5"/>
  <c r="AQ353" i="5"/>
  <c r="AN342" i="5"/>
  <c r="AO342" i="5"/>
  <c r="AF342" i="5"/>
  <c r="AP342" i="5"/>
  <c r="AJ460" i="5"/>
  <c r="AO412" i="5"/>
  <c r="K184" i="5"/>
  <c r="AF411" i="5"/>
  <c r="AS367" i="5"/>
  <c r="AI183" i="5"/>
  <c r="AK68" i="5"/>
  <c r="AH311" i="5"/>
  <c r="AN213" i="5"/>
  <c r="AG213" i="5"/>
  <c r="K243" i="5"/>
  <c r="AS234" i="5"/>
  <c r="AK210" i="5"/>
  <c r="AI243" i="5"/>
  <c r="K157" i="5"/>
  <c r="AK50" i="5"/>
  <c r="AQ262" i="5"/>
  <c r="AH264" i="5"/>
  <c r="AQ272" i="5"/>
  <c r="AP272" i="5"/>
  <c r="AR207" i="5"/>
  <c r="B207" i="5"/>
  <c r="M207" i="5" s="1"/>
  <c r="AO207" i="5"/>
  <c r="AN207" i="5"/>
  <c r="AS207" i="5"/>
  <c r="AF207" i="5"/>
  <c r="AP207" i="5"/>
  <c r="AQ207" i="5"/>
  <c r="K181" i="5"/>
  <c r="AI159" i="5"/>
  <c r="AJ217" i="5"/>
  <c r="AH200" i="5"/>
  <c r="AH309" i="5"/>
  <c r="AG264" i="5"/>
  <c r="AG208" i="5"/>
  <c r="AK206" i="5"/>
  <c r="AI237" i="5"/>
  <c r="K150" i="5"/>
  <c r="AJ144" i="5"/>
  <c r="AP258" i="5"/>
  <c r="AQ260" i="5"/>
  <c r="AP260" i="5"/>
  <c r="AR260" i="5"/>
  <c r="AN260" i="5"/>
  <c r="L197" i="5"/>
  <c r="AR197" i="5"/>
  <c r="AS197" i="5"/>
  <c r="AP197" i="5"/>
  <c r="AQ197" i="5"/>
  <c r="AO197" i="5"/>
  <c r="K175" i="5"/>
  <c r="AK252" i="5"/>
  <c r="AJ209" i="5"/>
  <c r="AH190" i="5"/>
  <c r="AH421" i="5"/>
  <c r="AH292" i="5"/>
  <c r="B46" i="5"/>
  <c r="M46" i="5" s="1"/>
  <c r="AN46" i="5"/>
  <c r="AF46" i="5"/>
  <c r="AO46" i="5"/>
  <c r="AR46" i="5"/>
  <c r="AP46" i="5"/>
  <c r="AQ46" i="5"/>
  <c r="L46" i="5"/>
  <c r="AR444" i="5"/>
  <c r="AN444" i="5"/>
  <c r="AF444" i="5"/>
  <c r="AJ383" i="5"/>
  <c r="AH81" i="5"/>
  <c r="B186" i="5"/>
  <c r="M186" i="5" s="1"/>
  <c r="L186" i="5"/>
  <c r="AN186" i="5"/>
  <c r="AQ186" i="5"/>
  <c r="AF186" i="5"/>
  <c r="AR186" i="5"/>
  <c r="AP186" i="5"/>
  <c r="AO186" i="5"/>
  <c r="L223" i="5"/>
  <c r="B223" i="5"/>
  <c r="M223" i="5" s="1"/>
  <c r="AP223" i="5"/>
  <c r="AF223" i="5"/>
  <c r="AO223" i="5"/>
  <c r="AN223" i="5"/>
  <c r="AR223" i="5"/>
  <c r="AQ223" i="5"/>
  <c r="AK222" i="5"/>
  <c r="B151" i="5"/>
  <c r="L151" i="5"/>
  <c r="AP151" i="5"/>
  <c r="AQ151" i="5"/>
  <c r="AF151" i="5"/>
  <c r="AN151" i="5"/>
  <c r="AR151" i="5"/>
  <c r="AO151" i="5"/>
  <c r="AI78" i="5"/>
  <c r="B213" i="5"/>
  <c r="M213" i="5" s="1"/>
  <c r="AO213" i="5"/>
  <c r="AR213" i="5"/>
  <c r="AQ213" i="5"/>
  <c r="AF213" i="5"/>
  <c r="AP213" i="5"/>
  <c r="L246" i="5"/>
  <c r="B246" i="5"/>
  <c r="M246" i="5" s="1"/>
  <c r="AP246" i="5"/>
  <c r="AF246" i="5"/>
  <c r="AO246" i="5"/>
  <c r="AQ246" i="5"/>
  <c r="AN246" i="5"/>
  <c r="AR246" i="5"/>
  <c r="L145" i="5"/>
  <c r="AP145" i="5"/>
  <c r="AO145" i="5"/>
  <c r="AQ145" i="5"/>
  <c r="AR145" i="5"/>
  <c r="B145" i="5"/>
  <c r="M145" i="5" s="1"/>
  <c r="AN145" i="5"/>
  <c r="AF145" i="5"/>
  <c r="AI72" i="5"/>
  <c r="AH72" i="5"/>
  <c r="L80" i="5"/>
  <c r="AN80" i="5"/>
  <c r="B80" i="5"/>
  <c r="M80" i="5" s="1"/>
  <c r="AP80" i="5"/>
  <c r="AQ80" i="5"/>
  <c r="AF80" i="5"/>
  <c r="AR80" i="5"/>
  <c r="AO80" i="5"/>
  <c r="L106" i="5"/>
  <c r="AP106" i="5"/>
  <c r="B106" i="5"/>
  <c r="M106" i="5" s="1"/>
  <c r="AN106" i="5"/>
  <c r="AQ106" i="5"/>
  <c r="AF106" i="5"/>
  <c r="AR106" i="5"/>
  <c r="AO106" i="5"/>
  <c r="AH4" i="5"/>
  <c r="K145" i="5"/>
  <c r="AS353" i="5"/>
  <c r="AG286" i="5"/>
  <c r="AS223" i="5"/>
  <c r="L238" i="5"/>
  <c r="B238" i="5"/>
  <c r="M238" i="5" s="1"/>
  <c r="AP238" i="5"/>
  <c r="AS238" i="5"/>
  <c r="AF238" i="5"/>
  <c r="AO238" i="5"/>
  <c r="AN238" i="5"/>
  <c r="AR238" i="5"/>
  <c r="AQ238" i="5"/>
  <c r="L100" i="5"/>
  <c r="AQ100" i="5"/>
  <c r="AO100" i="5"/>
  <c r="AP100" i="5"/>
  <c r="AN100" i="5"/>
  <c r="AF100" i="5"/>
  <c r="B100" i="5"/>
  <c r="M100" i="5" s="1"/>
  <c r="AR100" i="5"/>
  <c r="AP441" i="5"/>
  <c r="AN257" i="5"/>
  <c r="AO257" i="5"/>
  <c r="AR257" i="5"/>
  <c r="K160" i="5"/>
  <c r="AR415" i="5"/>
  <c r="AQ341" i="5"/>
  <c r="AF287" i="5"/>
  <c r="AP287" i="5"/>
  <c r="AN287" i="5"/>
  <c r="B128" i="5"/>
  <c r="M128" i="5" s="1"/>
  <c r="L128" i="5"/>
  <c r="AR128" i="5"/>
  <c r="AQ128" i="5"/>
  <c r="AF128" i="5"/>
  <c r="AS128" i="5"/>
  <c r="AO128" i="5"/>
  <c r="AN128" i="5"/>
  <c r="AP128" i="5"/>
  <c r="AH92" i="5"/>
  <c r="AH438" i="5"/>
  <c r="AS293" i="5"/>
  <c r="AR323" i="5"/>
  <c r="AS235" i="5"/>
  <c r="AH192" i="5"/>
  <c r="AH296" i="5"/>
  <c r="AR256" i="5"/>
  <c r="AQ256" i="5"/>
  <c r="AO256" i="5"/>
  <c r="AF256" i="5"/>
  <c r="K233" i="5"/>
  <c r="AK197" i="5"/>
  <c r="AI221" i="5"/>
  <c r="K128" i="5"/>
  <c r="AO341" i="5"/>
  <c r="AI249" i="5"/>
  <c r="AP185" i="5"/>
  <c r="AR185" i="5"/>
  <c r="AN185" i="5"/>
  <c r="AO185" i="5"/>
  <c r="AQ185" i="5"/>
  <c r="AJ166" i="5"/>
  <c r="AK242" i="5"/>
  <c r="AJ197" i="5"/>
  <c r="AS163" i="5"/>
  <c r="K230" i="5"/>
  <c r="AI213" i="5"/>
  <c r="K249" i="5"/>
  <c r="AH460" i="5"/>
  <c r="AS415" i="5"/>
  <c r="AK256" i="5"/>
  <c r="AF277" i="5"/>
  <c r="AR277" i="5"/>
  <c r="AN277" i="5"/>
  <c r="L79" i="5"/>
  <c r="B79" i="5"/>
  <c r="M79" i="5" s="1"/>
  <c r="AS79" i="5"/>
  <c r="AP79" i="5"/>
  <c r="AO79" i="5"/>
  <c r="AN79" i="5"/>
  <c r="AR79" i="5"/>
  <c r="AF79" i="5"/>
  <c r="AQ79" i="5"/>
  <c r="L232" i="5"/>
  <c r="AN232" i="5"/>
  <c r="AF232" i="5"/>
  <c r="AO232" i="5"/>
  <c r="AQ232" i="5"/>
  <c r="AP232" i="5"/>
  <c r="AR232" i="5"/>
  <c r="AO264" i="5"/>
  <c r="AF264" i="5"/>
  <c r="AN264" i="5"/>
  <c r="AK195" i="5"/>
  <c r="K52" i="5"/>
  <c r="B30" i="5"/>
  <c r="M30" i="5" s="1"/>
  <c r="L30" i="5"/>
  <c r="AN30" i="5"/>
  <c r="AO30" i="5"/>
  <c r="AR30" i="5"/>
  <c r="AF30" i="5"/>
  <c r="AP30" i="5"/>
  <c r="AQ30" i="5"/>
  <c r="AO336" i="5"/>
  <c r="AP336" i="5"/>
  <c r="K221" i="5"/>
  <c r="K98" i="5"/>
  <c r="AG285" i="5"/>
  <c r="AS246" i="5"/>
  <c r="B112" i="5"/>
  <c r="M112" i="5" s="1"/>
  <c r="AP112" i="5"/>
  <c r="AN112" i="5"/>
  <c r="AO112" i="5"/>
  <c r="AR112" i="5"/>
  <c r="L112" i="5"/>
  <c r="AQ112" i="5"/>
  <c r="AF112" i="5"/>
  <c r="AS112" i="5"/>
  <c r="AS167" i="5"/>
  <c r="K217" i="5"/>
  <c r="AG158" i="5"/>
  <c r="AJ170" i="5"/>
  <c r="AF323" i="5"/>
  <c r="AF282" i="5"/>
  <c r="AO282" i="5"/>
  <c r="AQ282" i="5"/>
  <c r="AN282" i="5"/>
  <c r="B214" i="5"/>
  <c r="M214" i="5" s="1"/>
  <c r="L214" i="5"/>
  <c r="AS214" i="5"/>
  <c r="AP214" i="5"/>
  <c r="AR214" i="5"/>
  <c r="AN214" i="5"/>
  <c r="AO214" i="5"/>
  <c r="AF214" i="5"/>
  <c r="AQ214" i="5"/>
  <c r="AJ228" i="5"/>
  <c r="AO200" i="5"/>
  <c r="AS200" i="5"/>
  <c r="AP200" i="5"/>
  <c r="AF200" i="5"/>
  <c r="AS233" i="5"/>
  <c r="AK63" i="5"/>
  <c r="AN298" i="5"/>
  <c r="AF298" i="5"/>
  <c r="B123" i="5"/>
  <c r="M123" i="5" s="1"/>
  <c r="L123" i="5"/>
  <c r="AQ123" i="5"/>
  <c r="AO123" i="5"/>
  <c r="AR123" i="5"/>
  <c r="AP123" i="5"/>
  <c r="AN123" i="5"/>
  <c r="AF123" i="5"/>
  <c r="AS123" i="5"/>
  <c r="K94" i="5"/>
  <c r="K35" i="5"/>
  <c r="K141" i="5"/>
  <c r="AS138" i="5"/>
  <c r="AS53" i="5"/>
  <c r="L53" i="5"/>
  <c r="AO53" i="5"/>
  <c r="B53" i="5"/>
  <c r="M53" i="5" s="1"/>
  <c r="AF53" i="5"/>
  <c r="AP53" i="5"/>
  <c r="AQ53" i="5"/>
  <c r="AN53" i="5"/>
  <c r="AR53" i="5"/>
  <c r="AP278" i="5"/>
  <c r="AN278" i="5"/>
  <c r="AF179" i="5"/>
  <c r="AO179" i="5"/>
  <c r="AJ178" i="5"/>
  <c r="B146" i="5"/>
  <c r="M146" i="5" s="1"/>
  <c r="AO146" i="5"/>
  <c r="AP146" i="5"/>
  <c r="AR146" i="5"/>
  <c r="L146" i="5"/>
  <c r="AF146" i="5"/>
  <c r="AS146" i="5"/>
  <c r="AQ146" i="5"/>
  <c r="AN146" i="5"/>
  <c r="K114" i="5"/>
  <c r="AK92" i="5"/>
  <c r="AH136" i="5"/>
  <c r="AJ195" i="5"/>
  <c r="AI192" i="5"/>
  <c r="K136" i="5"/>
  <c r="K44" i="5"/>
  <c r="B45" i="5"/>
  <c r="M45" i="5" s="1"/>
  <c r="L45" i="5"/>
  <c r="AF45" i="5"/>
  <c r="AS45" i="5"/>
  <c r="AN45" i="5"/>
  <c r="AQ45" i="5"/>
  <c r="AO45" i="5"/>
  <c r="AR45" i="5"/>
  <c r="AP45" i="5"/>
  <c r="AJ77" i="5"/>
  <c r="AJ468" i="5"/>
  <c r="AF291" i="5"/>
  <c r="AN291" i="5"/>
  <c r="AI244" i="5"/>
  <c r="K9" i="5"/>
  <c r="AO302" i="5"/>
  <c r="AN302" i="5"/>
  <c r="AF302" i="5"/>
  <c r="L109" i="5"/>
  <c r="AQ109" i="5"/>
  <c r="AN109" i="5"/>
  <c r="AP109" i="5"/>
  <c r="AO109" i="5"/>
  <c r="B109" i="5"/>
  <c r="M109" i="5" s="1"/>
  <c r="AF109" i="5"/>
  <c r="AR109" i="5"/>
  <c r="K87" i="5"/>
  <c r="K421" i="5"/>
  <c r="B16" i="5"/>
  <c r="M16" i="5" s="1"/>
  <c r="L16" i="5"/>
  <c r="AN16" i="5"/>
  <c r="AP16" i="5"/>
  <c r="AO16" i="5"/>
  <c r="AF16" i="5"/>
  <c r="AR16" i="5"/>
  <c r="AS16" i="5"/>
  <c r="AQ16" i="5"/>
  <c r="AH346" i="5"/>
  <c r="AF265" i="5"/>
  <c r="AN265" i="5"/>
  <c r="AP265" i="5"/>
  <c r="AO265" i="5"/>
  <c r="L180" i="5"/>
  <c r="AN180" i="5"/>
  <c r="AP180" i="5"/>
  <c r="B180" i="5"/>
  <c r="M180" i="5" s="1"/>
  <c r="AF180" i="5"/>
  <c r="AQ180" i="5"/>
  <c r="AO180" i="5"/>
  <c r="AR180" i="5"/>
  <c r="AI208" i="5"/>
  <c r="AI69" i="5"/>
  <c r="AG76" i="5"/>
  <c r="AH74" i="5"/>
  <c r="AI421" i="5"/>
  <c r="AS43" i="5"/>
  <c r="L43" i="5"/>
  <c r="B43" i="5"/>
  <c r="M43" i="5" s="1"/>
  <c r="AQ43" i="5"/>
  <c r="AO43" i="5"/>
  <c r="AP43" i="5"/>
  <c r="AN43" i="5"/>
  <c r="AR43" i="5"/>
  <c r="AF43" i="5"/>
  <c r="AG262" i="5"/>
  <c r="AF311" i="5"/>
  <c r="AO311" i="5"/>
  <c r="AQ311" i="5"/>
  <c r="AG82" i="5"/>
  <c r="AP170" i="5"/>
  <c r="AN170" i="5"/>
  <c r="AO170" i="5"/>
  <c r="AR170" i="5"/>
  <c r="AF170" i="5"/>
  <c r="AQ170" i="5"/>
  <c r="AN330" i="5"/>
  <c r="AF330" i="5"/>
  <c r="AQ330" i="5"/>
  <c r="AR330" i="5"/>
  <c r="AO330" i="5"/>
  <c r="AP330" i="5"/>
  <c r="AH299" i="5"/>
  <c r="AJ260" i="5"/>
  <c r="L153" i="5"/>
  <c r="B153" i="5"/>
  <c r="M153" i="5" s="1"/>
  <c r="AP153" i="5"/>
  <c r="AN153" i="5"/>
  <c r="AF153" i="5"/>
  <c r="AR153" i="5"/>
  <c r="AO153" i="5"/>
  <c r="AQ153" i="5"/>
  <c r="B74" i="5"/>
  <c r="M74" i="5" s="1"/>
  <c r="L74" i="5"/>
  <c r="AN74" i="5"/>
  <c r="AQ74" i="5"/>
  <c r="AR74" i="5"/>
  <c r="AO74" i="5"/>
  <c r="AF74" i="5"/>
  <c r="AS74" i="5"/>
  <c r="AP74" i="5"/>
  <c r="K96" i="5"/>
  <c r="AK131" i="5"/>
  <c r="AG94" i="5"/>
  <c r="B8" i="5"/>
  <c r="M8" i="5" s="1"/>
  <c r="AN8" i="5"/>
  <c r="L8" i="5"/>
  <c r="AQ8" i="5"/>
  <c r="AR8" i="5"/>
  <c r="AS8" i="5"/>
  <c r="AF8" i="5"/>
  <c r="AO8" i="5"/>
  <c r="AP8" i="5"/>
  <c r="AJ15" i="5"/>
  <c r="B103" i="5"/>
  <c r="M103" i="5" s="1"/>
  <c r="L103" i="5"/>
  <c r="AO103" i="5"/>
  <c r="AP103" i="5"/>
  <c r="AF103" i="5"/>
  <c r="AN103" i="5"/>
  <c r="AR103" i="5"/>
  <c r="AQ103" i="5"/>
  <c r="AG60" i="5"/>
  <c r="AK117" i="5"/>
  <c r="AJ125" i="5"/>
  <c r="AI116" i="5"/>
  <c r="AI63" i="5"/>
  <c r="K33" i="5"/>
  <c r="AG303" i="5"/>
  <c r="AG202" i="5"/>
  <c r="AG183" i="5"/>
  <c r="AJ59" i="5"/>
  <c r="AJ137" i="5"/>
  <c r="AI143" i="5"/>
  <c r="AJ467" i="5"/>
  <c r="AN163" i="5"/>
  <c r="L163" i="5"/>
  <c r="AO163" i="5"/>
  <c r="AF163" i="5"/>
  <c r="AP163" i="5"/>
  <c r="AQ163" i="5"/>
  <c r="AR163" i="5"/>
  <c r="AQ421" i="5"/>
  <c r="B421" i="5"/>
  <c r="M421" i="5" s="1"/>
  <c r="AN421" i="5"/>
  <c r="AF421" i="5"/>
  <c r="AP421" i="5"/>
  <c r="AO421" i="5"/>
  <c r="AS421" i="5"/>
  <c r="AR421" i="5"/>
  <c r="L421" i="5"/>
  <c r="L42" i="5"/>
  <c r="B42" i="5"/>
  <c r="M42" i="5" s="1"/>
  <c r="AP42" i="5"/>
  <c r="AS42" i="5"/>
  <c r="AR42" i="5"/>
  <c r="AQ42" i="5"/>
  <c r="AN42" i="5"/>
  <c r="AO42" i="5"/>
  <c r="AF42" i="5"/>
  <c r="AK35" i="5"/>
  <c r="AH303" i="5"/>
  <c r="AG458" i="5"/>
  <c r="L107" i="5"/>
  <c r="B107" i="5"/>
  <c r="AQ107" i="5"/>
  <c r="AN107" i="5"/>
  <c r="AF107" i="5"/>
  <c r="AO107" i="5"/>
  <c r="AP107" i="5"/>
  <c r="AR107" i="5"/>
  <c r="AN377" i="5"/>
  <c r="AF377" i="5"/>
  <c r="AO377" i="5"/>
  <c r="AP377" i="5"/>
  <c r="AN455" i="5"/>
  <c r="AR455" i="5"/>
  <c r="AQ455" i="5"/>
  <c r="AF455" i="5"/>
  <c r="AO455" i="5"/>
  <c r="L49" i="5"/>
  <c r="AN49" i="5"/>
  <c r="AO49" i="5"/>
  <c r="B49" i="5"/>
  <c r="M49" i="5" s="1"/>
  <c r="AR49" i="5"/>
  <c r="AP49" i="5"/>
  <c r="AQ49" i="5"/>
  <c r="AF49" i="5"/>
  <c r="AJ98" i="5"/>
  <c r="L71" i="5"/>
  <c r="AO71" i="5"/>
  <c r="AN71" i="5"/>
  <c r="AP71" i="5"/>
  <c r="AR71" i="5"/>
  <c r="B71" i="5"/>
  <c r="M71" i="5" s="1"/>
  <c r="AF71" i="5"/>
  <c r="AQ71" i="5"/>
  <c r="B52" i="5"/>
  <c r="M52" i="5" s="1"/>
  <c r="L52" i="5"/>
  <c r="AN52" i="5"/>
  <c r="AQ52" i="5"/>
  <c r="AR52" i="5"/>
  <c r="AP52" i="5"/>
  <c r="AF52" i="5"/>
  <c r="AO52" i="5"/>
  <c r="AF362" i="5"/>
  <c r="AN362" i="5"/>
  <c r="AO347" i="5"/>
  <c r="AF347" i="5"/>
  <c r="AN347" i="5"/>
  <c r="L25" i="5"/>
  <c r="B25" i="5"/>
  <c r="M25" i="5" s="1"/>
  <c r="AO25" i="5"/>
  <c r="AN25" i="5"/>
  <c r="AP25" i="5"/>
  <c r="AR25" i="5"/>
  <c r="AQ25" i="5"/>
  <c r="AF25" i="5"/>
  <c r="AO366" i="5"/>
  <c r="AF366" i="5"/>
  <c r="AN366" i="5"/>
  <c r="L87" i="5"/>
  <c r="B87" i="5"/>
  <c r="M87" i="5" s="1"/>
  <c r="AO87" i="5"/>
  <c r="AR87" i="5"/>
  <c r="AP87" i="5"/>
  <c r="AF87" i="5"/>
  <c r="AN87" i="5"/>
  <c r="AQ87" i="5"/>
  <c r="L194" i="5"/>
  <c r="B194" i="5"/>
  <c r="AO194" i="5"/>
  <c r="AN194" i="5"/>
  <c r="AP194" i="5"/>
  <c r="AF194" i="5"/>
  <c r="AR194" i="5"/>
  <c r="AQ194" i="5"/>
  <c r="AH182" i="5"/>
  <c r="AO192" i="5"/>
  <c r="AP192" i="5"/>
  <c r="AR192" i="5"/>
  <c r="AQ192" i="5"/>
  <c r="AS192" i="5"/>
  <c r="AP341" i="5"/>
  <c r="AG424" i="5"/>
  <c r="AJ310" i="5"/>
  <c r="AG245" i="5"/>
  <c r="AS182" i="5"/>
  <c r="K134" i="5"/>
  <c r="AQ407" i="5"/>
  <c r="AI342" i="5"/>
  <c r="AF300" i="5"/>
  <c r="AN300" i="5"/>
  <c r="AO300" i="5"/>
  <c r="B134" i="5"/>
  <c r="M134" i="5" s="1"/>
  <c r="AO134" i="5"/>
  <c r="AN134" i="5"/>
  <c r="AQ134" i="5"/>
  <c r="AS134" i="5"/>
  <c r="AF134" i="5"/>
  <c r="AP134" i="5"/>
  <c r="L134" i="5"/>
  <c r="AR134" i="5"/>
  <c r="AH160" i="5"/>
  <c r="AQ453" i="5"/>
  <c r="AQ389" i="5"/>
  <c r="AS407" i="5"/>
  <c r="AS270" i="5"/>
  <c r="AP270" i="5"/>
  <c r="AG414" i="5"/>
  <c r="AS278" i="5"/>
  <c r="AI165" i="5"/>
  <c r="AG85" i="5"/>
  <c r="AG411" i="5"/>
  <c r="AP291" i="5"/>
  <c r="K61" i="5"/>
  <c r="AG265" i="5"/>
  <c r="AF321" i="5"/>
  <c r="AN321" i="5"/>
  <c r="AO321" i="5"/>
  <c r="B244" i="5"/>
  <c r="M244" i="5" s="1"/>
  <c r="AF244" i="5"/>
  <c r="AR244" i="5"/>
  <c r="AP244" i="5"/>
  <c r="AQ244" i="5"/>
  <c r="AS191" i="5"/>
  <c r="AJ169" i="5"/>
  <c r="L78" i="5"/>
  <c r="AR78" i="5"/>
  <c r="AO78" i="5"/>
  <c r="AS78" i="5"/>
  <c r="AP78" i="5"/>
  <c r="AN78" i="5"/>
  <c r="AQ78" i="5"/>
  <c r="AF78" i="5"/>
  <c r="B78" i="5"/>
  <c r="M78" i="5" s="1"/>
  <c r="K242" i="5"/>
  <c r="AS232" i="5"/>
  <c r="AK209" i="5"/>
  <c r="AI241" i="5"/>
  <c r="AK39" i="5"/>
  <c r="AH263" i="5"/>
  <c r="AQ310" i="5"/>
  <c r="AO310" i="5"/>
  <c r="L240" i="5"/>
  <c r="AR240" i="5"/>
  <c r="AP240" i="5"/>
  <c r="AQ240" i="5"/>
  <c r="AS240" i="5"/>
  <c r="AN240" i="5"/>
  <c r="AF240" i="5"/>
  <c r="AO240" i="5"/>
  <c r="K205" i="5"/>
  <c r="AK160" i="5"/>
  <c r="B166" i="5"/>
  <c r="M166" i="5" s="1"/>
  <c r="AN166" i="5"/>
  <c r="AP166" i="5"/>
  <c r="AR166" i="5"/>
  <c r="AQ166" i="5"/>
  <c r="AO166" i="5"/>
  <c r="AF166" i="5"/>
  <c r="AN435" i="5"/>
  <c r="AF435" i="5"/>
  <c r="AG201" i="5"/>
  <c r="K238" i="5"/>
  <c r="AK204" i="5"/>
  <c r="K144" i="5"/>
  <c r="AK7" i="5"/>
  <c r="AG255" i="5"/>
  <c r="B196" i="5"/>
  <c r="M196" i="5" s="1"/>
  <c r="L196" i="5"/>
  <c r="AQ196" i="5"/>
  <c r="AN196" i="5"/>
  <c r="AF196" i="5"/>
  <c r="AS196" i="5"/>
  <c r="AR196" i="5"/>
  <c r="AP196" i="5"/>
  <c r="AO196" i="5"/>
  <c r="K173" i="5"/>
  <c r="AK250" i="5"/>
  <c r="AJ207" i="5"/>
  <c r="B58" i="5"/>
  <c r="M58" i="5" s="1"/>
  <c r="L58" i="5"/>
  <c r="AO58" i="5"/>
  <c r="AQ58" i="5"/>
  <c r="AS58" i="5"/>
  <c r="AN58" i="5"/>
  <c r="AR58" i="5"/>
  <c r="AP58" i="5"/>
  <c r="AF58" i="5"/>
  <c r="L2" i="5"/>
  <c r="B2" i="5"/>
  <c r="M2" i="5" s="1"/>
  <c r="AR2" i="5"/>
  <c r="AO2" i="5"/>
  <c r="AF2" i="5"/>
  <c r="AQ2" i="5"/>
  <c r="AP2" i="5"/>
  <c r="AS2" i="5"/>
  <c r="AN2" i="5"/>
  <c r="L188" i="5"/>
  <c r="B188" i="5"/>
  <c r="M188" i="5" s="1"/>
  <c r="AQ188" i="5"/>
  <c r="AN188" i="5"/>
  <c r="AS188" i="5"/>
  <c r="AF188" i="5"/>
  <c r="K199" i="5"/>
  <c r="AS224" i="5"/>
  <c r="AJ182" i="5"/>
  <c r="AI180" i="5"/>
  <c r="K121" i="5"/>
  <c r="S121" i="5" s="1"/>
  <c r="AK100" i="5"/>
  <c r="AJ231" i="5"/>
  <c r="AI233" i="5"/>
  <c r="AH229" i="5"/>
  <c r="L97" i="5"/>
  <c r="B97" i="5"/>
  <c r="M97" i="5" s="1"/>
  <c r="AF97" i="5"/>
  <c r="AQ97" i="5"/>
  <c r="AR97" i="5"/>
  <c r="AO97" i="5"/>
  <c r="AN97" i="5"/>
  <c r="AS97" i="5"/>
  <c r="AP97" i="5"/>
  <c r="K80" i="5"/>
  <c r="AJ128" i="5"/>
  <c r="AH173" i="5"/>
  <c r="K129" i="5"/>
  <c r="AG216" i="5"/>
  <c r="AG192" i="5"/>
  <c r="AK211" i="5"/>
  <c r="AK235" i="5"/>
  <c r="AJ246" i="5"/>
  <c r="AH252" i="5"/>
  <c r="B133" i="5"/>
  <c r="M133" i="5" s="1"/>
  <c r="L133" i="5"/>
  <c r="AF133" i="5"/>
  <c r="AP133" i="5"/>
  <c r="AN133" i="5"/>
  <c r="AR133" i="5"/>
  <c r="AO133" i="5"/>
  <c r="AS133" i="5"/>
  <c r="AQ133" i="5"/>
  <c r="K101" i="5"/>
  <c r="AS99" i="5"/>
  <c r="L69" i="5"/>
  <c r="B69" i="5"/>
  <c r="M69" i="5" s="1"/>
  <c r="AO69" i="5"/>
  <c r="AN69" i="5"/>
  <c r="AQ69" i="5"/>
  <c r="AR69" i="5"/>
  <c r="AS69" i="5"/>
  <c r="AF69" i="5"/>
  <c r="AP69" i="5"/>
  <c r="AH97" i="5"/>
  <c r="L26" i="5"/>
  <c r="B26" i="5"/>
  <c r="M26" i="5" s="1"/>
  <c r="AP26" i="5"/>
  <c r="AQ26" i="5"/>
  <c r="AS26" i="5"/>
  <c r="AR26" i="5"/>
  <c r="AF26" i="5"/>
  <c r="AN26" i="5"/>
  <c r="AO26" i="5"/>
  <c r="AJ52" i="5"/>
  <c r="K202" i="5"/>
  <c r="AI184" i="5"/>
  <c r="K165" i="5"/>
  <c r="K126" i="5"/>
  <c r="L375" i="5"/>
  <c r="K306" i="5"/>
  <c r="AS256" i="5"/>
  <c r="AJ325" i="5"/>
  <c r="AK325" i="5"/>
  <c r="L222" i="5"/>
  <c r="B179" i="5"/>
  <c r="M179" i="5" s="1"/>
  <c r="AJ329" i="5"/>
  <c r="AS418" i="5"/>
  <c r="AO277" i="5"/>
  <c r="AI436" i="5"/>
  <c r="AJ312" i="5"/>
  <c r="AF198" i="5"/>
  <c r="B235" i="5"/>
  <c r="M235" i="5" s="1"/>
  <c r="L235" i="5"/>
  <c r="AN235" i="5"/>
  <c r="AO235" i="5"/>
  <c r="AP235" i="5"/>
  <c r="AR235" i="5"/>
  <c r="AQ235" i="5"/>
  <c r="AF235" i="5"/>
  <c r="L31" i="5"/>
  <c r="B31" i="5"/>
  <c r="M31" i="5" s="1"/>
  <c r="AS31" i="5"/>
  <c r="AR31" i="5"/>
  <c r="AQ31" i="5"/>
  <c r="AO31" i="5"/>
  <c r="AN31" i="5"/>
  <c r="AF31" i="5"/>
  <c r="AP31" i="5"/>
  <c r="AK18" i="5"/>
  <c r="L242" i="5"/>
  <c r="B242" i="5"/>
  <c r="M242" i="5" s="1"/>
  <c r="AF242" i="5"/>
  <c r="AP242" i="5"/>
  <c r="AR242" i="5"/>
  <c r="AN242" i="5"/>
  <c r="AO242" i="5"/>
  <c r="AQ242" i="5"/>
  <c r="AN318" i="5"/>
  <c r="AO318" i="5"/>
  <c r="AF318" i="5"/>
  <c r="AP318" i="5"/>
  <c r="AF262" i="5"/>
  <c r="AN262" i="5"/>
  <c r="AO262" i="5"/>
  <c r="AP262" i="5"/>
  <c r="B159" i="5"/>
  <c r="M159" i="5" s="1"/>
  <c r="L159" i="5"/>
  <c r="AN159" i="5"/>
  <c r="AF159" i="5"/>
  <c r="AO159" i="5"/>
  <c r="AR159" i="5"/>
  <c r="AP159" i="5"/>
  <c r="AQ159" i="5"/>
  <c r="AR383" i="5"/>
  <c r="AK284" i="5"/>
  <c r="AO322" i="5"/>
  <c r="AP362" i="5"/>
  <c r="AQ367" i="5"/>
  <c r="K159" i="5"/>
  <c r="AO404" i="5"/>
  <c r="AR339" i="5"/>
  <c r="AQ428" i="5"/>
  <c r="AK200" i="5"/>
  <c r="AR298" i="5"/>
  <c r="AQ323" i="5"/>
  <c r="AG196" i="5"/>
  <c r="AK238" i="5"/>
  <c r="AK281" i="5"/>
  <c r="K115" i="5"/>
  <c r="AS262" i="5"/>
  <c r="AS220" i="5"/>
  <c r="B220" i="5"/>
  <c r="M220" i="5" s="1"/>
  <c r="AO220" i="5"/>
  <c r="AR220" i="5"/>
  <c r="AF220" i="5"/>
  <c r="AP220" i="5"/>
  <c r="AQ220" i="5"/>
  <c r="AN220" i="5"/>
  <c r="AQ386" i="5"/>
  <c r="AS341" i="5"/>
  <c r="AP266" i="5"/>
  <c r="AS165" i="5"/>
  <c r="AR367" i="5"/>
  <c r="AS404" i="5"/>
  <c r="AQ318" i="5"/>
  <c r="AK214" i="5"/>
  <c r="AP255" i="5"/>
  <c r="AR255" i="5"/>
  <c r="AO296" i="5"/>
  <c r="AP296" i="5"/>
  <c r="L226" i="5"/>
  <c r="B226" i="5"/>
  <c r="M226" i="5" s="1"/>
  <c r="AQ226" i="5"/>
  <c r="AO226" i="5"/>
  <c r="AN226" i="5"/>
  <c r="AS226" i="5"/>
  <c r="AF226" i="5"/>
  <c r="AP226" i="5"/>
  <c r="AR226" i="5"/>
  <c r="AJ238" i="5"/>
  <c r="AH241" i="5"/>
  <c r="AI36" i="5"/>
  <c r="AI310" i="5"/>
  <c r="AH295" i="5"/>
  <c r="K231" i="5"/>
  <c r="K125" i="5"/>
  <c r="K60" i="5"/>
  <c r="AI251" i="5"/>
  <c r="AQ292" i="5"/>
  <c r="AN292" i="5"/>
  <c r="B221" i="5"/>
  <c r="M221" i="5" s="1"/>
  <c r="AF221" i="5"/>
  <c r="AS221" i="5"/>
  <c r="AR221" i="5"/>
  <c r="AP221" i="5"/>
  <c r="AO221" i="5"/>
  <c r="AN221" i="5"/>
  <c r="AQ221" i="5"/>
  <c r="AJ234" i="5"/>
  <c r="AH233" i="5"/>
  <c r="AH219" i="5"/>
  <c r="AO345" i="5"/>
  <c r="AP345" i="5"/>
  <c r="AF187" i="5"/>
  <c r="AG187" i="5"/>
  <c r="K226" i="5"/>
  <c r="AS213" i="5"/>
  <c r="AK188" i="5"/>
  <c r="AI207" i="5"/>
  <c r="K109" i="5"/>
  <c r="AI463" i="5"/>
  <c r="AH344" i="5"/>
  <c r="AI344" i="5"/>
  <c r="AG241" i="5"/>
  <c r="AK236" i="5"/>
  <c r="AJ187" i="5"/>
  <c r="L141" i="5"/>
  <c r="B141" i="5"/>
  <c r="M141" i="5" s="1"/>
  <c r="AP141" i="5"/>
  <c r="AO141" i="5"/>
  <c r="AQ141" i="5"/>
  <c r="AR141" i="5"/>
  <c r="AF141" i="5"/>
  <c r="AS141" i="5"/>
  <c r="AN141" i="5"/>
  <c r="AR324" i="5"/>
  <c r="AS324" i="5"/>
  <c r="AR167" i="5"/>
  <c r="K191" i="5"/>
  <c r="AK240" i="5"/>
  <c r="AJ250" i="5"/>
  <c r="B140" i="5"/>
  <c r="M140" i="5" s="1"/>
  <c r="L140" i="5"/>
  <c r="AN140" i="5"/>
  <c r="AO140" i="5"/>
  <c r="AR140" i="5"/>
  <c r="AP140" i="5"/>
  <c r="AF140" i="5"/>
  <c r="AS140" i="5"/>
  <c r="AQ140" i="5"/>
  <c r="K107" i="5"/>
  <c r="AS441" i="5"/>
  <c r="AK476" i="5"/>
  <c r="AO390" i="5"/>
  <c r="AR230" i="5"/>
  <c r="AO230" i="5"/>
  <c r="AS230" i="5"/>
  <c r="AQ230" i="5"/>
  <c r="AF230" i="5"/>
  <c r="AS363" i="5"/>
  <c r="AR297" i="5"/>
  <c r="AS390" i="5"/>
  <c r="AJ233" i="5"/>
  <c r="AG477" i="5"/>
  <c r="AH315" i="5"/>
  <c r="L210" i="5"/>
  <c r="AR210" i="5"/>
  <c r="AF210" i="5"/>
  <c r="AS210" i="5"/>
  <c r="AO210" i="5"/>
  <c r="AN210" i="5"/>
  <c r="B210" i="5"/>
  <c r="M210" i="5" s="1"/>
  <c r="AP210" i="5"/>
  <c r="AQ210" i="5"/>
  <c r="AI370" i="5"/>
  <c r="AS258" i="5"/>
  <c r="L198" i="5"/>
  <c r="B198" i="5"/>
  <c r="M198" i="5" s="1"/>
  <c r="AS198" i="5"/>
  <c r="AP198" i="5"/>
  <c r="AQ198" i="5"/>
  <c r="AO198" i="5"/>
  <c r="AR198" i="5"/>
  <c r="K55" i="5"/>
  <c r="AO276" i="5"/>
  <c r="AF276" i="5"/>
  <c r="L208" i="5"/>
  <c r="B208" i="5"/>
  <c r="M208" i="5" s="1"/>
  <c r="AF208" i="5"/>
  <c r="AQ208" i="5"/>
  <c r="AS208" i="5"/>
  <c r="AN208" i="5"/>
  <c r="AR208" i="5"/>
  <c r="AP208" i="5"/>
  <c r="AO208" i="5"/>
  <c r="K182" i="5"/>
  <c r="K161" i="5"/>
  <c r="AG410" i="5"/>
  <c r="K92" i="5"/>
  <c r="AN476" i="5"/>
  <c r="AP476" i="5"/>
  <c r="AR476" i="5"/>
  <c r="AQ476" i="5"/>
  <c r="AF476" i="5"/>
  <c r="AO476" i="5"/>
  <c r="AN311" i="5"/>
  <c r="AG311" i="5"/>
  <c r="AO269" i="5"/>
  <c r="AN269" i="5"/>
  <c r="AF269" i="5"/>
  <c r="AR206" i="5"/>
  <c r="AS206" i="5"/>
  <c r="AP206" i="5"/>
  <c r="K180" i="5"/>
  <c r="AK157" i="5"/>
  <c r="AH196" i="5"/>
  <c r="AF290" i="5"/>
  <c r="AN290" i="5"/>
  <c r="AO290" i="5"/>
  <c r="AP290" i="5"/>
  <c r="AP293" i="5"/>
  <c r="AO275" i="5"/>
  <c r="AH275" i="5"/>
  <c r="AQ332" i="5"/>
  <c r="AO332" i="5"/>
  <c r="K214" i="5"/>
  <c r="L191" i="5"/>
  <c r="AF191" i="5"/>
  <c r="AO191" i="5"/>
  <c r="AN191" i="5"/>
  <c r="AQ191" i="5"/>
  <c r="AP191" i="5"/>
  <c r="AR191" i="5"/>
  <c r="AH328" i="5"/>
  <c r="AO317" i="5"/>
  <c r="AH317" i="5"/>
  <c r="AF278" i="5"/>
  <c r="K247" i="5"/>
  <c r="K183" i="5"/>
  <c r="B124" i="5"/>
  <c r="M124" i="5" s="1"/>
  <c r="L124" i="5"/>
  <c r="AF124" i="5"/>
  <c r="AQ124" i="5"/>
  <c r="AP124" i="5"/>
  <c r="AN124" i="5"/>
  <c r="AS124" i="5"/>
  <c r="AO124" i="5"/>
  <c r="AR124" i="5"/>
  <c r="AK144" i="5"/>
  <c r="AG28" i="5"/>
  <c r="L135" i="5"/>
  <c r="B135" i="5"/>
  <c r="M135" i="5" s="1"/>
  <c r="AF135" i="5"/>
  <c r="AR135" i="5"/>
  <c r="AN135" i="5"/>
  <c r="AO135" i="5"/>
  <c r="AS135" i="5"/>
  <c r="AP135" i="5"/>
  <c r="AQ135" i="5"/>
  <c r="L77" i="5"/>
  <c r="AN77" i="5"/>
  <c r="AF77" i="5"/>
  <c r="AR77" i="5"/>
  <c r="AQ77" i="5"/>
  <c r="AO77" i="5"/>
  <c r="AS77" i="5"/>
  <c r="B77" i="5"/>
  <c r="M77" i="5" s="1"/>
  <c r="AP77" i="5"/>
  <c r="L32" i="5"/>
  <c r="B32" i="5"/>
  <c r="M32" i="5" s="1"/>
  <c r="AS32" i="5"/>
  <c r="AO32" i="5"/>
  <c r="AR32" i="5"/>
  <c r="AN32" i="5"/>
  <c r="AF32" i="5"/>
  <c r="AQ32" i="5"/>
  <c r="AP32" i="5"/>
  <c r="K170" i="5"/>
  <c r="AI230" i="5"/>
  <c r="AH223" i="5"/>
  <c r="K73" i="5"/>
  <c r="AJ116" i="5"/>
  <c r="AS87" i="5"/>
  <c r="AI464" i="5"/>
  <c r="AN314" i="5"/>
  <c r="AO314" i="5"/>
  <c r="AF314" i="5"/>
  <c r="AQ314" i="5"/>
  <c r="K186" i="5"/>
  <c r="AJ245" i="5"/>
  <c r="AH249" i="5"/>
  <c r="L131" i="5"/>
  <c r="AP131" i="5"/>
  <c r="B131" i="5"/>
  <c r="M131" i="5" s="1"/>
  <c r="AS131" i="5"/>
  <c r="AF131" i="5"/>
  <c r="AQ131" i="5"/>
  <c r="AO131" i="5"/>
  <c r="AR131" i="5"/>
  <c r="AN131" i="5"/>
  <c r="K100" i="5"/>
  <c r="S100" i="5" s="1"/>
  <c r="AS96" i="5"/>
  <c r="K57" i="5"/>
  <c r="S57" i="5" s="1"/>
  <c r="L13" i="5"/>
  <c r="B13" i="5"/>
  <c r="M13" i="5" s="1"/>
  <c r="AO13" i="5"/>
  <c r="AN13" i="5"/>
  <c r="AQ13" i="5"/>
  <c r="AF13" i="5"/>
  <c r="AR13" i="5"/>
  <c r="AS13" i="5"/>
  <c r="AP13" i="5"/>
  <c r="K26" i="5"/>
  <c r="AK81" i="5"/>
  <c r="L73" i="5"/>
  <c r="AR73" i="5"/>
  <c r="B73" i="5"/>
  <c r="M73" i="5" s="1"/>
  <c r="AO73" i="5"/>
  <c r="AN73" i="5"/>
  <c r="AF73" i="5"/>
  <c r="AP73" i="5"/>
  <c r="AQ73" i="5"/>
  <c r="AS73" i="5"/>
  <c r="K43" i="5"/>
  <c r="S43" i="5" s="1"/>
  <c r="AG15" i="5"/>
  <c r="AF447" i="5"/>
  <c r="AR447" i="5"/>
  <c r="AN447" i="5"/>
  <c r="AP234" i="5"/>
  <c r="AR234" i="5"/>
  <c r="AO234" i="5"/>
  <c r="AQ234" i="5"/>
  <c r="AG47" i="5"/>
  <c r="AG113" i="5"/>
  <c r="AH20" i="5"/>
  <c r="K8" i="5"/>
  <c r="AK55" i="5"/>
  <c r="B216" i="5"/>
  <c r="M216" i="5" s="1"/>
  <c r="L216" i="5"/>
  <c r="AN216" i="5"/>
  <c r="AR216" i="5"/>
  <c r="AP216" i="5"/>
  <c r="AF216" i="5"/>
  <c r="AQ216" i="5"/>
  <c r="AO216" i="5"/>
  <c r="B82" i="5"/>
  <c r="M82" i="5" s="1"/>
  <c r="AF82" i="5"/>
  <c r="AN82" i="5"/>
  <c r="AQ82" i="5"/>
  <c r="AP82" i="5"/>
  <c r="L82" i="5"/>
  <c r="AO82" i="5"/>
  <c r="AR82" i="5"/>
  <c r="AJ456" i="5"/>
  <c r="AH167" i="5"/>
  <c r="AJ117" i="5"/>
  <c r="AK49" i="5"/>
  <c r="AJ222" i="5"/>
  <c r="AH140" i="5"/>
  <c r="AG373" i="5"/>
  <c r="AH266" i="5"/>
  <c r="L152" i="5"/>
  <c r="AQ152" i="5"/>
  <c r="B152" i="5"/>
  <c r="M152" i="5" s="1"/>
  <c r="AO152" i="5"/>
  <c r="AF152" i="5"/>
  <c r="AR152" i="5"/>
  <c r="AN152" i="5"/>
  <c r="AP152" i="5"/>
  <c r="AR460" i="5"/>
  <c r="AP460" i="5"/>
  <c r="AN460" i="5"/>
  <c r="AO460" i="5"/>
  <c r="AF460" i="5"/>
  <c r="AQ460" i="5"/>
  <c r="AO319" i="5"/>
  <c r="AN319" i="5"/>
  <c r="AP319" i="5"/>
  <c r="AF319" i="5"/>
  <c r="AG81" i="5"/>
  <c r="AF267" i="5"/>
  <c r="AN267" i="5"/>
  <c r="AG40" i="5"/>
  <c r="AJ51" i="5"/>
  <c r="AG269" i="5"/>
  <c r="AJ339" i="5"/>
  <c r="AS159" i="5"/>
  <c r="AK95" i="5"/>
  <c r="AG21" i="5"/>
  <c r="K124" i="5"/>
  <c r="L56" i="5"/>
  <c r="B56" i="5"/>
  <c r="M56" i="5" s="1"/>
  <c r="AN56" i="5"/>
  <c r="AP56" i="5"/>
  <c r="AF56" i="5"/>
  <c r="AO56" i="5"/>
  <c r="AR56" i="5"/>
  <c r="AQ56" i="5"/>
  <c r="AS56" i="5"/>
  <c r="K68" i="5"/>
  <c r="AH169" i="5"/>
  <c r="AH80" i="5"/>
  <c r="AG7" i="5"/>
  <c r="AS80" i="5"/>
  <c r="AK74" i="5"/>
  <c r="AJ54" i="5"/>
  <c r="AG451" i="5"/>
  <c r="L93" i="5"/>
  <c r="B93" i="5"/>
  <c r="AN93" i="5"/>
  <c r="AP93" i="5"/>
  <c r="AQ93" i="5"/>
  <c r="AO93" i="5"/>
  <c r="AF93" i="5"/>
  <c r="AR93" i="5"/>
  <c r="AG346" i="5"/>
  <c r="L105" i="5"/>
  <c r="B105" i="5"/>
  <c r="M105" i="5" s="1"/>
  <c r="AF105" i="5"/>
  <c r="AN105" i="5"/>
  <c r="AR105" i="5"/>
  <c r="AO105" i="5"/>
  <c r="AQ105" i="5"/>
  <c r="AP105" i="5"/>
  <c r="AS105" i="5"/>
  <c r="K112" i="5"/>
  <c r="AK150" i="5"/>
  <c r="AJ161" i="5"/>
  <c r="AI157" i="5"/>
  <c r="AH61" i="5"/>
  <c r="B36" i="5"/>
  <c r="M36" i="5" s="1"/>
  <c r="L36" i="5"/>
  <c r="AO36" i="5"/>
  <c r="AF36" i="5"/>
  <c r="AP36" i="5"/>
  <c r="AR36" i="5"/>
  <c r="AN36" i="5"/>
  <c r="AS36" i="5"/>
  <c r="AQ36" i="5"/>
  <c r="AJ42" i="5"/>
  <c r="AG274" i="5"/>
  <c r="AG237" i="5"/>
  <c r="AH204" i="5"/>
  <c r="AG232" i="5"/>
  <c r="AG14" i="5"/>
  <c r="AP189" i="5"/>
  <c r="AO189" i="5"/>
  <c r="AQ189" i="5"/>
  <c r="B189" i="5"/>
  <c r="M189" i="5" s="1"/>
  <c r="AR189" i="5"/>
  <c r="AF189" i="5"/>
  <c r="AN189" i="5"/>
  <c r="AG128" i="5"/>
  <c r="AI71" i="5"/>
  <c r="B68" i="5"/>
  <c r="M68" i="5" s="1"/>
  <c r="AS68" i="5"/>
  <c r="L68" i="5"/>
  <c r="AR68" i="5"/>
  <c r="AN68" i="5"/>
  <c r="AO68" i="5"/>
  <c r="AP68" i="5"/>
  <c r="AF68" i="5"/>
  <c r="AQ68" i="5"/>
  <c r="K51" i="5"/>
  <c r="B75" i="5"/>
  <c r="M75" i="5" s="1"/>
  <c r="L75" i="5"/>
  <c r="AN75" i="5"/>
  <c r="AS75" i="5"/>
  <c r="AO75" i="5"/>
  <c r="AP75" i="5"/>
  <c r="AR75" i="5"/>
  <c r="AF75" i="5"/>
  <c r="AQ75" i="5"/>
  <c r="L83" i="5"/>
  <c r="B83" i="5"/>
  <c r="M83" i="5" s="1"/>
  <c r="AN83" i="5"/>
  <c r="AO83" i="5"/>
  <c r="AP83" i="5"/>
  <c r="AF83" i="5"/>
  <c r="AR83" i="5"/>
  <c r="AS83" i="5"/>
  <c r="AQ83" i="5"/>
  <c r="AI79" i="5"/>
  <c r="K50" i="5"/>
  <c r="B15" i="5"/>
  <c r="M15" i="5" s="1"/>
  <c r="L15" i="5"/>
  <c r="AS15" i="5"/>
  <c r="AR15" i="5"/>
  <c r="AQ15" i="5"/>
  <c r="AF15" i="5"/>
  <c r="AO15" i="5"/>
  <c r="AP15" i="5"/>
  <c r="AN15" i="5"/>
  <c r="AK66" i="5"/>
  <c r="AJ60" i="5"/>
  <c r="AI458" i="5"/>
  <c r="AH466" i="5"/>
  <c r="L21" i="5"/>
  <c r="B21" i="5"/>
  <c r="M21" i="5" s="1"/>
  <c r="AN21" i="5"/>
  <c r="AS21" i="5"/>
  <c r="AF21" i="5"/>
  <c r="AO21" i="5"/>
  <c r="AP21" i="5"/>
  <c r="AQ21" i="5"/>
  <c r="AR21" i="5"/>
  <c r="B65" i="5"/>
  <c r="M65" i="5" s="1"/>
  <c r="L65" i="5"/>
  <c r="AP65" i="5"/>
  <c r="AO65" i="5"/>
  <c r="AF65" i="5"/>
  <c r="AS65" i="5"/>
  <c r="AR65" i="5"/>
  <c r="AN65" i="5"/>
  <c r="AQ65" i="5"/>
  <c r="AI68" i="5"/>
  <c r="AI40" i="5"/>
  <c r="AG170" i="5"/>
  <c r="K213" i="5"/>
  <c r="AK173" i="5"/>
  <c r="AH125" i="5"/>
  <c r="AN457" i="5"/>
  <c r="AO457" i="5"/>
  <c r="AQ457" i="5"/>
  <c r="AF457" i="5"/>
  <c r="AR457" i="5"/>
  <c r="AP457" i="5"/>
  <c r="AQ229" i="5"/>
  <c r="AS229" i="5"/>
  <c r="K223" i="5"/>
  <c r="AS249" i="5"/>
  <c r="AK199" i="5"/>
  <c r="AJ212" i="5"/>
  <c r="AI210" i="5"/>
  <c r="AH199" i="5"/>
  <c r="K153" i="5"/>
  <c r="AS152" i="5"/>
  <c r="AF317" i="5"/>
  <c r="AN317" i="5"/>
  <c r="AJ181" i="5"/>
  <c r="AI179" i="5"/>
  <c r="AK156" i="5"/>
  <c r="K117" i="5"/>
  <c r="AS114" i="5"/>
  <c r="AK99" i="5"/>
  <c r="AH142" i="5"/>
  <c r="AK27" i="5"/>
  <c r="AH210" i="5"/>
  <c r="L60" i="5"/>
  <c r="B60" i="5"/>
  <c r="M60" i="5" s="1"/>
  <c r="AO60" i="5"/>
  <c r="AF60" i="5"/>
  <c r="AN60" i="5"/>
  <c r="AR60" i="5"/>
  <c r="AQ60" i="5"/>
  <c r="AS60" i="5"/>
  <c r="AP60" i="5"/>
  <c r="K42" i="5"/>
  <c r="AK154" i="5"/>
  <c r="AI58" i="5"/>
  <c r="AJ168" i="5"/>
  <c r="AK185" i="5"/>
  <c r="AJ196" i="5"/>
  <c r="K137" i="5"/>
  <c r="B174" i="5"/>
  <c r="M174" i="5" s="1"/>
  <c r="AP174" i="5"/>
  <c r="AO174" i="5"/>
  <c r="L174" i="5"/>
  <c r="AN174" i="5"/>
  <c r="AQ174" i="5"/>
  <c r="AR174" i="5"/>
  <c r="AF174" i="5"/>
  <c r="B154" i="5"/>
  <c r="M154" i="5" s="1"/>
  <c r="L154" i="5"/>
  <c r="AP154" i="5"/>
  <c r="AN154" i="5"/>
  <c r="AS154" i="5"/>
  <c r="AO154" i="5"/>
  <c r="AF154" i="5"/>
  <c r="AQ154" i="5"/>
  <c r="AR154" i="5"/>
  <c r="AS184" i="5"/>
  <c r="AK202" i="5"/>
  <c r="AJ215" i="5"/>
  <c r="AI216" i="5"/>
  <c r="AH203" i="5"/>
  <c r="AI48" i="5"/>
  <c r="AK149" i="5"/>
  <c r="B70" i="5"/>
  <c r="M70" i="5" s="1"/>
  <c r="L70" i="5"/>
  <c r="AF70" i="5"/>
  <c r="AQ70" i="5"/>
  <c r="AR70" i="5"/>
  <c r="AO70" i="5"/>
  <c r="AP70" i="5"/>
  <c r="AS70" i="5"/>
  <c r="AN70" i="5"/>
  <c r="AG84" i="5"/>
  <c r="AJ86" i="5"/>
  <c r="AG34" i="5"/>
  <c r="AK31" i="5"/>
  <c r="B44" i="5"/>
  <c r="M44" i="5" s="1"/>
  <c r="L44" i="5"/>
  <c r="AF44" i="5"/>
  <c r="AN44" i="5"/>
  <c r="AS44" i="5"/>
  <c r="AP44" i="5"/>
  <c r="AR44" i="5"/>
  <c r="AO44" i="5"/>
  <c r="AQ44" i="5"/>
  <c r="AF381" i="5"/>
  <c r="AN381" i="5"/>
  <c r="K56" i="5"/>
  <c r="AH67" i="5"/>
  <c r="K38" i="5"/>
  <c r="AF475" i="5"/>
  <c r="AP475" i="5"/>
  <c r="AN475" i="5"/>
  <c r="AR475" i="5"/>
  <c r="AQ475" i="5"/>
  <c r="AO475" i="5"/>
  <c r="B203" i="5"/>
  <c r="M203" i="5" s="1"/>
  <c r="AN203" i="5"/>
  <c r="AP203" i="5"/>
  <c r="AQ203" i="5"/>
  <c r="AO203" i="5"/>
  <c r="AF203" i="5"/>
  <c r="AR203" i="5"/>
  <c r="AN280" i="5"/>
  <c r="AF280" i="5"/>
  <c r="AO280" i="5"/>
  <c r="K71" i="5"/>
  <c r="AH129" i="5"/>
  <c r="AI41" i="5"/>
  <c r="AG13" i="5"/>
  <c r="AK11" i="5"/>
  <c r="AG460" i="5"/>
  <c r="AJ38" i="5"/>
  <c r="AJ476" i="5"/>
  <c r="AN445" i="5"/>
  <c r="AF445" i="5"/>
  <c r="B201" i="5"/>
  <c r="M201" i="5" s="1"/>
  <c r="AQ201" i="5"/>
  <c r="AR201" i="5"/>
  <c r="AF201" i="5"/>
  <c r="AP201" i="5"/>
  <c r="AN201" i="5"/>
  <c r="AO201" i="5"/>
  <c r="AI55" i="5"/>
  <c r="AH114" i="5"/>
  <c r="AI34" i="5"/>
  <c r="B48" i="5"/>
  <c r="M48" i="5" s="1"/>
  <c r="L48" i="5"/>
  <c r="AR48" i="5"/>
  <c r="AF48" i="5"/>
  <c r="AO48" i="5"/>
  <c r="AQ48" i="5"/>
  <c r="AS48" i="5"/>
  <c r="AN48" i="5"/>
  <c r="AP48" i="5"/>
  <c r="AS46" i="5"/>
  <c r="AK5" i="5"/>
  <c r="AJ462" i="5"/>
  <c r="AG328" i="5"/>
  <c r="AF275" i="5"/>
  <c r="AH235" i="5"/>
  <c r="AO295" i="5"/>
  <c r="AP295" i="5"/>
  <c r="AK155" i="5"/>
  <c r="AH406" i="5"/>
  <c r="AH377" i="5"/>
  <c r="AF369" i="5"/>
  <c r="AO369" i="5"/>
  <c r="AP369" i="5"/>
  <c r="AN369" i="5"/>
  <c r="L108" i="5"/>
  <c r="B108" i="5"/>
  <c r="M108" i="5" s="1"/>
  <c r="AR108" i="5"/>
  <c r="AO108" i="5"/>
  <c r="AF108" i="5"/>
  <c r="AP108" i="5"/>
  <c r="AN108" i="5"/>
  <c r="AS108" i="5"/>
  <c r="AQ108" i="5"/>
  <c r="K113" i="5"/>
  <c r="AK151" i="5"/>
  <c r="AJ162" i="5"/>
  <c r="AH148" i="5"/>
  <c r="AG123" i="5"/>
  <c r="AH63" i="5"/>
  <c r="L37" i="5"/>
  <c r="AP37" i="5"/>
  <c r="AN37" i="5"/>
  <c r="B37" i="5"/>
  <c r="M37" i="5" s="1"/>
  <c r="AS37" i="5"/>
  <c r="AO37" i="5"/>
  <c r="AR37" i="5"/>
  <c r="AQ37" i="5"/>
  <c r="AF37" i="5"/>
  <c r="AJ43" i="5"/>
  <c r="AJ465" i="5"/>
  <c r="AG242" i="5"/>
  <c r="AH209" i="5"/>
  <c r="AH474" i="5"/>
  <c r="AJ239" i="5"/>
  <c r="AJ360" i="5"/>
  <c r="B136" i="5"/>
  <c r="M136" i="5" s="1"/>
  <c r="AQ136" i="5"/>
  <c r="L136" i="5"/>
  <c r="AF136" i="5"/>
  <c r="AN136" i="5"/>
  <c r="AO136" i="5"/>
  <c r="AP136" i="5"/>
  <c r="AR136" i="5"/>
  <c r="L91" i="5"/>
  <c r="B91" i="5"/>
  <c r="M91" i="5" s="1"/>
  <c r="AS91" i="5"/>
  <c r="AR91" i="5"/>
  <c r="AO91" i="5"/>
  <c r="AF91" i="5"/>
  <c r="AQ91" i="5"/>
  <c r="AN91" i="5"/>
  <c r="AP91" i="5"/>
  <c r="K103" i="5"/>
  <c r="AS126" i="5"/>
  <c r="AK138" i="5"/>
  <c r="AJ150" i="5"/>
  <c r="AI144" i="5"/>
  <c r="AH132" i="5"/>
  <c r="AG104" i="5"/>
  <c r="AH44" i="5"/>
  <c r="L23" i="5"/>
  <c r="B23" i="5"/>
  <c r="M23" i="5" s="1"/>
  <c r="AQ23" i="5"/>
  <c r="AN23" i="5"/>
  <c r="AP23" i="5"/>
  <c r="AO23" i="5"/>
  <c r="AF23" i="5"/>
  <c r="AS23" i="5"/>
  <c r="AR23" i="5"/>
  <c r="AK46" i="5"/>
  <c r="AJ31" i="5"/>
  <c r="AJ478" i="5"/>
  <c r="L199" i="5"/>
  <c r="AN199" i="5"/>
  <c r="AR199" i="5"/>
  <c r="B199" i="5"/>
  <c r="M199" i="5" s="1"/>
  <c r="AO199" i="5"/>
  <c r="AP199" i="5"/>
  <c r="AQ199" i="5"/>
  <c r="AF199" i="5"/>
  <c r="AG169" i="5"/>
  <c r="AJ112" i="5"/>
  <c r="AH12" i="5"/>
  <c r="AN313" i="5"/>
  <c r="AF313" i="5"/>
  <c r="L132" i="5"/>
  <c r="AF132" i="5"/>
  <c r="B132" i="5"/>
  <c r="M132" i="5" s="1"/>
  <c r="AN132" i="5"/>
  <c r="AQ132" i="5"/>
  <c r="AP132" i="5"/>
  <c r="AO132" i="5"/>
  <c r="AR132" i="5"/>
  <c r="AG6" i="5"/>
  <c r="AH56" i="5"/>
  <c r="AP463" i="5"/>
  <c r="AQ463" i="5"/>
  <c r="AO463" i="5"/>
  <c r="AR463" i="5"/>
  <c r="AG375" i="5"/>
  <c r="AG191" i="5"/>
  <c r="AH10" i="5"/>
  <c r="B178" i="5"/>
  <c r="M178" i="5" s="1"/>
  <c r="L178" i="5"/>
  <c r="AF178" i="5"/>
  <c r="AP178" i="5"/>
  <c r="AN178" i="5"/>
  <c r="AQ178" i="5"/>
  <c r="AO178" i="5"/>
  <c r="AR178" i="5"/>
  <c r="AJ158" i="5"/>
  <c r="AI57" i="5"/>
  <c r="L64" i="5"/>
  <c r="B64" i="5"/>
  <c r="M64" i="5" s="1"/>
  <c r="AS64" i="5"/>
  <c r="AP64" i="5"/>
  <c r="AF64" i="5"/>
  <c r="AQ64" i="5"/>
  <c r="AO64" i="5"/>
  <c r="AN64" i="5"/>
  <c r="AR64" i="5"/>
  <c r="B51" i="5"/>
  <c r="M51" i="5" s="1"/>
  <c r="L51" i="5"/>
  <c r="AF51" i="5"/>
  <c r="AN51" i="5"/>
  <c r="AP51" i="5"/>
  <c r="AS51" i="5"/>
  <c r="AQ51" i="5"/>
  <c r="AO51" i="5"/>
  <c r="AR51" i="5"/>
  <c r="AI37" i="5"/>
  <c r="AH5" i="5"/>
  <c r="K40" i="5"/>
  <c r="AK53" i="5"/>
  <c r="AJ49" i="5"/>
  <c r="AI476" i="5"/>
  <c r="AG416" i="5"/>
  <c r="AI2" i="5"/>
  <c r="AP478" i="5"/>
  <c r="AO478" i="5"/>
  <c r="AQ478" i="5"/>
  <c r="AR478" i="5"/>
  <c r="AH65" i="5"/>
  <c r="K122" i="5"/>
  <c r="AH456" i="5"/>
  <c r="AF295" i="5"/>
  <c r="AG295" i="5"/>
  <c r="AN244" i="5"/>
  <c r="AG244" i="5"/>
  <c r="AR176" i="5"/>
  <c r="AP176" i="5"/>
  <c r="AO176" i="5"/>
  <c r="AS176" i="5"/>
  <c r="AQ176" i="5"/>
  <c r="AK159" i="5"/>
  <c r="AJ188" i="5"/>
  <c r="L142" i="5"/>
  <c r="B142" i="5"/>
  <c r="M142" i="5" s="1"/>
  <c r="AS142" i="5"/>
  <c r="AN142" i="5"/>
  <c r="AQ142" i="5"/>
  <c r="AR142" i="5"/>
  <c r="AO142" i="5"/>
  <c r="AF142" i="5"/>
  <c r="AP142" i="5"/>
  <c r="AK133" i="5"/>
  <c r="K5" i="5"/>
  <c r="AO258" i="5"/>
  <c r="AN305" i="5"/>
  <c r="AP305" i="5"/>
  <c r="AO305" i="5"/>
  <c r="AF305" i="5"/>
  <c r="L231" i="5"/>
  <c r="AQ231" i="5"/>
  <c r="AP231" i="5"/>
  <c r="AF231" i="5"/>
  <c r="AN231" i="5"/>
  <c r="AS231" i="5"/>
  <c r="AO231" i="5"/>
  <c r="AJ247" i="5"/>
  <c r="AO215" i="5"/>
  <c r="AR215" i="5"/>
  <c r="AQ215" i="5"/>
  <c r="AP215" i="5"/>
  <c r="AK189" i="5"/>
  <c r="AJ201" i="5"/>
  <c r="AI198" i="5"/>
  <c r="AH189" i="5"/>
  <c r="K143" i="5"/>
  <c r="AK132" i="5"/>
  <c r="AI128" i="5"/>
  <c r="AJ171" i="5"/>
  <c r="K158" i="5"/>
  <c r="B139" i="5"/>
  <c r="M139" i="5" s="1"/>
  <c r="AQ139" i="5"/>
  <c r="AR139" i="5"/>
  <c r="L139" i="5"/>
  <c r="AS139" i="5"/>
  <c r="AP139" i="5"/>
  <c r="AO139" i="5"/>
  <c r="AF139" i="5"/>
  <c r="AN139" i="5"/>
  <c r="K106" i="5"/>
  <c r="AG80" i="5"/>
  <c r="L33" i="5"/>
  <c r="B33" i="5"/>
  <c r="M33" i="5" s="1"/>
  <c r="AO33" i="5"/>
  <c r="AS33" i="5"/>
  <c r="AR33" i="5"/>
  <c r="AN33" i="5"/>
  <c r="AP33" i="5"/>
  <c r="AF33" i="5"/>
  <c r="AQ33" i="5"/>
  <c r="AO472" i="5"/>
  <c r="AP472" i="5"/>
  <c r="AR472" i="5"/>
  <c r="AQ472" i="5"/>
  <c r="AH197" i="5"/>
  <c r="AK143" i="5"/>
  <c r="AI149" i="5"/>
  <c r="AI19" i="5"/>
  <c r="AH372" i="5"/>
  <c r="AG22" i="5"/>
  <c r="AN195" i="5"/>
  <c r="AK176" i="5"/>
  <c r="AJ186" i="5"/>
  <c r="AI185" i="5"/>
  <c r="K127" i="5"/>
  <c r="AK124" i="5"/>
  <c r="AK109" i="5"/>
  <c r="AG2" i="5"/>
  <c r="AK48" i="5"/>
  <c r="AH75" i="5"/>
  <c r="AS175" i="5"/>
  <c r="AK193" i="5"/>
  <c r="AJ204" i="5"/>
  <c r="AI201" i="5"/>
  <c r="AH193" i="5"/>
  <c r="K146" i="5"/>
  <c r="AS145" i="5"/>
  <c r="AH83" i="5"/>
  <c r="AO250" i="5"/>
  <c r="AF250" i="5"/>
  <c r="AQ250" i="5"/>
  <c r="AN250" i="5"/>
  <c r="AR250" i="5"/>
  <c r="AH91" i="5"/>
  <c r="AI46" i="5"/>
  <c r="AG16" i="5"/>
  <c r="AH53" i="5"/>
  <c r="AJ147" i="5"/>
  <c r="AI106" i="5"/>
  <c r="AG140" i="5"/>
  <c r="AH41" i="5"/>
  <c r="K25" i="5"/>
  <c r="AK80" i="5"/>
  <c r="AJ25" i="5"/>
  <c r="AN458" i="5"/>
  <c r="AQ458" i="5"/>
  <c r="AP458" i="5"/>
  <c r="AR458" i="5"/>
  <c r="AO458" i="5"/>
  <c r="AF458" i="5"/>
  <c r="AI154" i="5"/>
  <c r="AH108" i="5"/>
  <c r="AI23" i="5"/>
  <c r="B34" i="5"/>
  <c r="M34" i="5" s="1"/>
  <c r="L34" i="5"/>
  <c r="AF34" i="5"/>
  <c r="AS34" i="5"/>
  <c r="AO34" i="5"/>
  <c r="AN34" i="5"/>
  <c r="AR34" i="5"/>
  <c r="AQ34" i="5"/>
  <c r="AP34" i="5"/>
  <c r="AJ75" i="5"/>
  <c r="AJ470" i="5"/>
  <c r="AI156" i="5"/>
  <c r="AJ22" i="5"/>
  <c r="AH336" i="5"/>
  <c r="AI147" i="5"/>
  <c r="AH99" i="5"/>
  <c r="AI12" i="5"/>
  <c r="B27" i="5"/>
  <c r="M27" i="5" s="1"/>
  <c r="AS27" i="5"/>
  <c r="L27" i="5"/>
  <c r="AR27" i="5"/>
  <c r="AF27" i="5"/>
  <c r="AN27" i="5"/>
  <c r="AQ27" i="5"/>
  <c r="AO27" i="5"/>
  <c r="AP27" i="5"/>
  <c r="AJ64" i="5"/>
  <c r="AG180" i="5"/>
  <c r="AJ422" i="5"/>
  <c r="AH335" i="5"/>
  <c r="AI385" i="5"/>
  <c r="AH171" i="5"/>
  <c r="AJ471" i="5"/>
  <c r="AH238" i="5"/>
  <c r="AG210" i="5"/>
  <c r="AH161" i="5"/>
  <c r="AF433" i="5"/>
  <c r="AN433" i="5"/>
  <c r="B172" i="5"/>
  <c r="M172" i="5" s="1"/>
  <c r="AQ172" i="5"/>
  <c r="AN172" i="5"/>
  <c r="AR172" i="5"/>
  <c r="AO172" i="5"/>
  <c r="AF172" i="5"/>
  <c r="L172" i="5"/>
  <c r="AP172" i="5"/>
  <c r="AG266" i="5"/>
  <c r="AK65" i="5"/>
  <c r="AH330" i="5"/>
  <c r="AN316" i="5"/>
  <c r="AF316" i="5"/>
  <c r="AR316" i="5"/>
  <c r="AO316" i="5"/>
  <c r="AP316" i="5"/>
  <c r="L117" i="5"/>
  <c r="B117" i="5"/>
  <c r="M117" i="5" s="1"/>
  <c r="AP117" i="5"/>
  <c r="AN117" i="5"/>
  <c r="AR117" i="5"/>
  <c r="AO117" i="5"/>
  <c r="AQ117" i="5"/>
  <c r="AF117" i="5"/>
  <c r="AN467" i="5"/>
  <c r="AF467" i="5"/>
  <c r="AQ467" i="5"/>
  <c r="AP467" i="5"/>
  <c r="AR467" i="5"/>
  <c r="AO467" i="5"/>
  <c r="AH251" i="5"/>
  <c r="B94" i="5"/>
  <c r="M94" i="5" s="1"/>
  <c r="L94" i="5"/>
  <c r="AN94" i="5"/>
  <c r="AO94" i="5"/>
  <c r="AP94" i="5"/>
  <c r="AQ94" i="5"/>
  <c r="AF94" i="5"/>
  <c r="AS94" i="5"/>
  <c r="AR94" i="5"/>
  <c r="K104" i="5"/>
  <c r="AK142" i="5"/>
  <c r="AJ152" i="5"/>
  <c r="AI145" i="5"/>
  <c r="AH134" i="5"/>
  <c r="AG105" i="5"/>
  <c r="AH45" i="5"/>
  <c r="L24" i="5"/>
  <c r="B24" i="5"/>
  <c r="M24" i="5" s="1"/>
  <c r="AN24" i="5"/>
  <c r="AR24" i="5"/>
  <c r="AO24" i="5"/>
  <c r="AF24" i="5"/>
  <c r="AP24" i="5"/>
  <c r="AS24" i="5"/>
  <c r="AQ24" i="5"/>
  <c r="AJ33" i="5"/>
  <c r="AI211" i="5"/>
  <c r="L173" i="5"/>
  <c r="AQ173" i="5"/>
  <c r="B173" i="5"/>
  <c r="M173" i="5" s="1"/>
  <c r="AO173" i="5"/>
  <c r="AF173" i="5"/>
  <c r="AR173" i="5"/>
  <c r="AP173" i="5"/>
  <c r="AN173" i="5"/>
  <c r="L121" i="5"/>
  <c r="B121" i="5"/>
  <c r="M121" i="5" s="1"/>
  <c r="AF121" i="5"/>
  <c r="AN121" i="5"/>
  <c r="AR121" i="5"/>
  <c r="AO121" i="5"/>
  <c r="AP121" i="5"/>
  <c r="AQ121" i="5"/>
  <c r="AJ134" i="5"/>
  <c r="AG231" i="5"/>
  <c r="B22" i="5"/>
  <c r="M22" i="5" s="1"/>
  <c r="AF22" i="5"/>
  <c r="AO22" i="5"/>
  <c r="AN22" i="5"/>
  <c r="AR22" i="5"/>
  <c r="L22" i="5"/>
  <c r="AP22" i="5"/>
  <c r="AQ22" i="5"/>
  <c r="AG66" i="5"/>
  <c r="K95" i="5"/>
  <c r="AK130" i="5"/>
  <c r="AJ138" i="5"/>
  <c r="AI130" i="5"/>
  <c r="AH117" i="5"/>
  <c r="AG91" i="5"/>
  <c r="AH30" i="5"/>
  <c r="B6" i="5"/>
  <c r="M6" i="5" s="1"/>
  <c r="AF6" i="5"/>
  <c r="AN6" i="5"/>
  <c r="AO6" i="5"/>
  <c r="AR6" i="5"/>
  <c r="L6" i="5"/>
  <c r="AP6" i="5"/>
  <c r="AS6" i="5"/>
  <c r="AQ6" i="5"/>
  <c r="AK36" i="5"/>
  <c r="AJ13" i="5"/>
  <c r="AN130" i="5"/>
  <c r="AF130" i="5"/>
  <c r="B130" i="5"/>
  <c r="M130" i="5" s="1"/>
  <c r="L130" i="5"/>
  <c r="AP130" i="5"/>
  <c r="AR130" i="5"/>
  <c r="AQ130" i="5"/>
  <c r="AO130" i="5"/>
  <c r="AG96" i="5"/>
  <c r="AI32" i="5"/>
  <c r="AG471" i="5"/>
  <c r="AH38" i="5"/>
  <c r="AG283" i="5"/>
  <c r="L63" i="5"/>
  <c r="AN63" i="5"/>
  <c r="AO63" i="5"/>
  <c r="AR63" i="5"/>
  <c r="AP63" i="5"/>
  <c r="B63" i="5"/>
  <c r="M63" i="5" s="1"/>
  <c r="AF63" i="5"/>
  <c r="AQ63" i="5"/>
  <c r="AI11" i="5"/>
  <c r="AI467" i="5"/>
  <c r="AG407" i="5"/>
  <c r="AH305" i="5"/>
  <c r="B90" i="5"/>
  <c r="M90" i="5" s="1"/>
  <c r="L90" i="5"/>
  <c r="AN90" i="5"/>
  <c r="AR90" i="5"/>
  <c r="AF90" i="5"/>
  <c r="AP90" i="5"/>
  <c r="AQ90" i="5"/>
  <c r="AO90" i="5"/>
  <c r="AI239" i="5"/>
  <c r="L115" i="5"/>
  <c r="B115" i="5"/>
  <c r="M115" i="5" s="1"/>
  <c r="AF115" i="5"/>
  <c r="AN115" i="5"/>
  <c r="AO115" i="5"/>
  <c r="AR115" i="5"/>
  <c r="AP115" i="5"/>
  <c r="AQ115" i="5"/>
  <c r="AJ148" i="5"/>
  <c r="AI152" i="5"/>
  <c r="AH163" i="5"/>
  <c r="AG144" i="5"/>
  <c r="AI25" i="5"/>
  <c r="AG51" i="5"/>
  <c r="K31" i="5"/>
  <c r="AK44" i="5"/>
  <c r="AJ39" i="5"/>
  <c r="AJ457" i="5"/>
  <c r="AJ374" i="5"/>
  <c r="AG439" i="5"/>
  <c r="AG329" i="5"/>
  <c r="AI205" i="5"/>
  <c r="AN349" i="5"/>
  <c r="AR349" i="5"/>
  <c r="AP349" i="5"/>
  <c r="AQ349" i="5"/>
  <c r="AF349" i="5"/>
  <c r="AO349" i="5"/>
  <c r="AJ394" i="5"/>
  <c r="AJ373" i="5"/>
  <c r="AF350" i="5"/>
  <c r="AN350" i="5"/>
  <c r="AF253" i="5"/>
  <c r="AR253" i="5"/>
  <c r="AN253" i="5"/>
  <c r="AO253" i="5"/>
  <c r="B92" i="5"/>
  <c r="M92" i="5" s="1"/>
  <c r="AO92" i="5"/>
  <c r="L92" i="5"/>
  <c r="AN92" i="5"/>
  <c r="AR92" i="5"/>
  <c r="AF92" i="5"/>
  <c r="AP92" i="5"/>
  <c r="AQ92" i="5"/>
  <c r="AG293" i="5"/>
  <c r="AK104" i="5"/>
  <c r="AH69" i="5"/>
  <c r="AI142" i="5"/>
  <c r="AI7" i="5"/>
  <c r="B20" i="5"/>
  <c r="M20" i="5" s="1"/>
  <c r="L20" i="5"/>
  <c r="AQ20" i="5"/>
  <c r="AR20" i="5"/>
  <c r="AP20" i="5"/>
  <c r="AF20" i="5"/>
  <c r="AS20" i="5"/>
  <c r="AN20" i="5"/>
  <c r="AO20" i="5"/>
  <c r="AS30" i="5"/>
  <c r="B156" i="5"/>
  <c r="M156" i="5" s="1"/>
  <c r="AP156" i="5"/>
  <c r="L156" i="5"/>
  <c r="AF156" i="5"/>
  <c r="AO156" i="5"/>
  <c r="AN156" i="5"/>
  <c r="AR156" i="5"/>
  <c r="AQ156" i="5"/>
  <c r="AJ382" i="5"/>
  <c r="AI272" i="5"/>
  <c r="AJ114" i="5"/>
  <c r="L59" i="5"/>
  <c r="AN59" i="5"/>
  <c r="AR59" i="5"/>
  <c r="AF59" i="5"/>
  <c r="AO59" i="5"/>
  <c r="AQ59" i="5"/>
  <c r="AS59" i="5"/>
  <c r="AP59" i="5"/>
  <c r="B59" i="5"/>
  <c r="M59" i="5" s="1"/>
  <c r="AG101" i="5"/>
  <c r="AK42" i="5"/>
  <c r="AH463" i="5"/>
  <c r="AH174" i="5"/>
  <c r="AG88" i="5"/>
  <c r="AH66" i="5"/>
  <c r="AJ160" i="5"/>
  <c r="AI124" i="5"/>
  <c r="K46" i="5"/>
  <c r="AS10" i="5"/>
  <c r="AN160" i="5"/>
  <c r="B160" i="5"/>
  <c r="M160" i="5" s="1"/>
  <c r="AO160" i="5"/>
  <c r="L160" i="5"/>
  <c r="AF160" i="5"/>
  <c r="AQ160" i="5"/>
  <c r="AR160" i="5"/>
  <c r="AP160" i="5"/>
  <c r="AH475" i="5"/>
  <c r="AG467" i="5"/>
  <c r="AJ154" i="5"/>
  <c r="AG145" i="5"/>
  <c r="K29" i="5"/>
  <c r="AK84" i="5"/>
  <c r="AJ35" i="5"/>
  <c r="AH453" i="5"/>
  <c r="AI137" i="5"/>
  <c r="AH58" i="5"/>
  <c r="AG277" i="5"/>
  <c r="AS205" i="5"/>
  <c r="B205" i="5"/>
  <c r="AF205" i="5"/>
  <c r="L205" i="5"/>
  <c r="AN205" i="5"/>
  <c r="AO205" i="5"/>
  <c r="AP205" i="5"/>
  <c r="AQ205" i="5"/>
  <c r="AR205" i="5"/>
  <c r="AG151" i="5"/>
  <c r="AI51" i="5"/>
  <c r="K156" i="5"/>
  <c r="AI87" i="5"/>
  <c r="AS106" i="5"/>
  <c r="AK121" i="5"/>
  <c r="AJ127" i="5"/>
  <c r="AI117" i="5"/>
  <c r="AG74" i="5"/>
  <c r="K34" i="5"/>
  <c r="AP439" i="5"/>
  <c r="AN439" i="5"/>
  <c r="AR439" i="5"/>
  <c r="AQ439" i="5"/>
  <c r="AO439" i="5"/>
  <c r="AF439" i="5"/>
  <c r="AG253" i="5"/>
  <c r="AH316" i="5"/>
  <c r="L204" i="5"/>
  <c r="B204" i="5"/>
  <c r="M204" i="5" s="1"/>
  <c r="AN204" i="5"/>
  <c r="AO204" i="5"/>
  <c r="AR204" i="5"/>
  <c r="AQ204" i="5"/>
  <c r="AP204" i="5"/>
  <c r="AF204" i="5"/>
  <c r="K67" i="5"/>
  <c r="S67" i="5" s="1"/>
  <c r="AK105" i="5"/>
  <c r="AJ108" i="5"/>
  <c r="B89" i="5"/>
  <c r="M89" i="5" s="1"/>
  <c r="L89" i="5"/>
  <c r="AF89" i="5"/>
  <c r="AS89" i="5"/>
  <c r="AN89" i="5"/>
  <c r="AQ89" i="5"/>
  <c r="AR89" i="5"/>
  <c r="AO89" i="5"/>
  <c r="AP89" i="5"/>
  <c r="AG54" i="5"/>
  <c r="K23" i="5"/>
  <c r="AS25" i="5"/>
  <c r="AK12" i="5"/>
  <c r="AH469" i="5"/>
  <c r="AF470" i="5"/>
  <c r="AN470" i="5"/>
  <c r="AR470" i="5"/>
  <c r="AO470" i="5"/>
  <c r="AP470" i="5"/>
  <c r="AQ470" i="5"/>
  <c r="AF451" i="5"/>
  <c r="AN451" i="5"/>
  <c r="AO451" i="5"/>
  <c r="AJ363" i="5"/>
  <c r="AG135" i="5"/>
  <c r="AP329" i="5"/>
  <c r="AO329" i="5"/>
  <c r="AN329" i="5"/>
  <c r="AF329" i="5"/>
  <c r="AJ211" i="5"/>
  <c r="AJ89" i="5"/>
  <c r="B137" i="5"/>
  <c r="M137" i="5" s="1"/>
  <c r="L137" i="5"/>
  <c r="AO137" i="5"/>
  <c r="AP137" i="5"/>
  <c r="AQ137" i="5"/>
  <c r="AF137" i="5"/>
  <c r="AN137" i="5"/>
  <c r="AR137" i="5"/>
  <c r="AH318" i="5"/>
  <c r="AN268" i="5"/>
  <c r="AF268" i="5"/>
  <c r="AQ268" i="5"/>
  <c r="AJ133" i="5"/>
  <c r="AO306" i="5"/>
  <c r="AG115" i="5"/>
  <c r="AK106" i="5"/>
  <c r="AJ126" i="5"/>
  <c r="AI131" i="5"/>
  <c r="AH79" i="5"/>
  <c r="AG23" i="5"/>
  <c r="K13" i="5"/>
  <c r="AK24" i="5"/>
  <c r="AJ477" i="5"/>
  <c r="AG316" i="5"/>
  <c r="AN352" i="5"/>
  <c r="AF352" i="5"/>
  <c r="AF325" i="5"/>
  <c r="AO325" i="5"/>
  <c r="AN325" i="5"/>
  <c r="AP325" i="5"/>
  <c r="AO283" i="5"/>
  <c r="AN283" i="5"/>
  <c r="AF283" i="5"/>
  <c r="AH175" i="5"/>
  <c r="AI473" i="5"/>
  <c r="AH222" i="5"/>
  <c r="AS103" i="5"/>
  <c r="L86" i="5"/>
  <c r="B86" i="5"/>
  <c r="M86" i="5" s="1"/>
  <c r="AS86" i="5"/>
  <c r="AF86" i="5"/>
  <c r="AN86" i="5"/>
  <c r="AR86" i="5"/>
  <c r="AO86" i="5"/>
  <c r="AP86" i="5"/>
  <c r="AQ86" i="5"/>
  <c r="B47" i="5"/>
  <c r="M47" i="5" s="1"/>
  <c r="L47" i="5"/>
  <c r="AQ47" i="5"/>
  <c r="AN47" i="5"/>
  <c r="AO47" i="5"/>
  <c r="AS47" i="5"/>
  <c r="AP47" i="5"/>
  <c r="AF47" i="5"/>
  <c r="AR47" i="5"/>
  <c r="AJ219" i="5"/>
  <c r="AI222" i="5"/>
  <c r="AH212" i="5"/>
  <c r="AF62" i="5"/>
  <c r="AO62" i="5"/>
  <c r="AP62" i="5"/>
  <c r="AS62" i="5"/>
  <c r="L62" i="5"/>
  <c r="AQ62" i="5"/>
  <c r="AR62" i="5"/>
  <c r="AN62" i="5"/>
  <c r="B62" i="5"/>
  <c r="M62" i="5" s="1"/>
  <c r="AI52" i="5"/>
  <c r="K45" i="5"/>
  <c r="AJ93" i="5"/>
  <c r="B76" i="5"/>
  <c r="M76" i="5" s="1"/>
  <c r="L76" i="5"/>
  <c r="AP76" i="5"/>
  <c r="AO76" i="5"/>
  <c r="AS76" i="5"/>
  <c r="AN76" i="5"/>
  <c r="AF76" i="5"/>
  <c r="AR76" i="5"/>
  <c r="AQ76" i="5"/>
  <c r="AF449" i="5"/>
  <c r="AS449" i="5"/>
  <c r="AO449" i="5"/>
  <c r="AN449" i="5"/>
  <c r="L148" i="5"/>
  <c r="B148" i="5"/>
  <c r="M148" i="5" s="1"/>
  <c r="AQ148" i="5"/>
  <c r="AN148" i="5"/>
  <c r="AP148" i="5"/>
  <c r="AS148" i="5"/>
  <c r="AR148" i="5"/>
  <c r="AO148" i="5"/>
  <c r="AF148" i="5"/>
  <c r="K116" i="5"/>
  <c r="AG27" i="5"/>
  <c r="AP299" i="5"/>
  <c r="AK223" i="5"/>
  <c r="AJ236" i="5"/>
  <c r="AI240" i="5"/>
  <c r="AH236" i="5"/>
  <c r="L111" i="5"/>
  <c r="AP111" i="5"/>
  <c r="AR111" i="5"/>
  <c r="B111" i="5"/>
  <c r="M111" i="5" s="1"/>
  <c r="AS111" i="5"/>
  <c r="AN111" i="5"/>
  <c r="AO111" i="5"/>
  <c r="AQ111" i="5"/>
  <c r="AF111" i="5"/>
  <c r="K91" i="5"/>
  <c r="AG86" i="5"/>
  <c r="AJ153" i="5"/>
  <c r="AG142" i="5"/>
  <c r="K27" i="5"/>
  <c r="AG314" i="5"/>
  <c r="K194" i="5"/>
  <c r="AG165" i="5"/>
  <c r="AI170" i="5"/>
  <c r="B144" i="5"/>
  <c r="M144" i="5" s="1"/>
  <c r="L144" i="5"/>
  <c r="AF144" i="5"/>
  <c r="AN144" i="5"/>
  <c r="AS144" i="5"/>
  <c r="AQ144" i="5"/>
  <c r="AP144" i="5"/>
  <c r="AR144" i="5"/>
  <c r="AO144" i="5"/>
  <c r="K111" i="5"/>
  <c r="AS109" i="5"/>
  <c r="AK91" i="5"/>
  <c r="AG11" i="5"/>
  <c r="AK10" i="5"/>
  <c r="AJ172" i="5"/>
  <c r="AI47" i="5"/>
  <c r="K58" i="5"/>
  <c r="K39" i="5"/>
  <c r="S39" i="5" s="1"/>
  <c r="AJ45" i="5"/>
  <c r="L5" i="5"/>
  <c r="AS5" i="5"/>
  <c r="B5" i="5"/>
  <c r="M5" i="5" s="1"/>
  <c r="AR5" i="5"/>
  <c r="AQ5" i="5"/>
  <c r="AN5" i="5"/>
  <c r="AO5" i="5"/>
  <c r="AP5" i="5"/>
  <c r="AF5" i="5"/>
  <c r="AI6" i="5"/>
  <c r="AJ95" i="5"/>
  <c r="AH150" i="5"/>
  <c r="AI85" i="5"/>
  <c r="AS71" i="5"/>
  <c r="AK30" i="5"/>
  <c r="AJ27" i="5"/>
  <c r="AG405" i="5"/>
  <c r="AF338" i="5"/>
  <c r="AN338" i="5"/>
  <c r="AJ146" i="5"/>
  <c r="AI100" i="5"/>
  <c r="AG139" i="5"/>
  <c r="AH39" i="5"/>
  <c r="K21" i="5"/>
  <c r="AK76" i="5"/>
  <c r="AN403" i="5"/>
  <c r="AF403" i="5"/>
  <c r="AO403" i="5"/>
  <c r="AN289" i="5"/>
  <c r="AF289" i="5"/>
  <c r="AQ289" i="5"/>
  <c r="AJ136" i="5"/>
  <c r="AI94" i="5"/>
  <c r="AG127" i="5"/>
  <c r="AH29" i="5"/>
  <c r="AK67" i="5"/>
  <c r="AG349" i="5"/>
  <c r="AJ356" i="5"/>
  <c r="AJ205" i="5"/>
  <c r="L14" i="5"/>
  <c r="AR14" i="5"/>
  <c r="AS14" i="5"/>
  <c r="B14" i="5"/>
  <c r="M14" i="5" s="1"/>
  <c r="AQ14" i="5"/>
  <c r="AO14" i="5"/>
  <c r="AN14" i="5"/>
  <c r="AF14" i="5"/>
  <c r="AP14" i="5"/>
  <c r="AR473" i="5"/>
  <c r="AN473" i="5"/>
  <c r="AP473" i="5"/>
  <c r="AQ473" i="5"/>
  <c r="AO473" i="5"/>
  <c r="AF473" i="5"/>
  <c r="AH194" i="5"/>
  <c r="AI349" i="5"/>
  <c r="L143" i="5"/>
  <c r="B143" i="5"/>
  <c r="M143" i="5" s="1"/>
  <c r="AO143" i="5"/>
  <c r="AF143" i="5"/>
  <c r="AP143" i="5"/>
  <c r="AN143" i="5"/>
  <c r="AQ143" i="5"/>
  <c r="AR143" i="5"/>
  <c r="AS162" i="5"/>
  <c r="AP162" i="5"/>
  <c r="AR162" i="5"/>
  <c r="AO162" i="5"/>
  <c r="AQ162" i="5"/>
  <c r="B122" i="5"/>
  <c r="M122" i="5" s="1"/>
  <c r="AO122" i="5"/>
  <c r="AP122" i="5"/>
  <c r="AF122" i="5"/>
  <c r="L122" i="5"/>
  <c r="AQ122" i="5"/>
  <c r="AR122" i="5"/>
  <c r="AN122" i="5"/>
  <c r="AG58" i="5"/>
  <c r="AH48" i="5"/>
  <c r="AI122" i="5"/>
  <c r="K148" i="5"/>
  <c r="K70" i="5"/>
  <c r="AK98" i="5"/>
  <c r="AK107" i="5"/>
  <c r="AJ109" i="5"/>
  <c r="AI105" i="5"/>
  <c r="AI44" i="5"/>
  <c r="AG57" i="5"/>
  <c r="K24" i="5"/>
  <c r="AH464" i="5"/>
  <c r="AG473" i="5"/>
  <c r="AO456" i="5"/>
  <c r="AQ456" i="5"/>
  <c r="AP456" i="5"/>
  <c r="AR456" i="5"/>
  <c r="L149" i="5"/>
  <c r="AO149" i="5"/>
  <c r="B149" i="5"/>
  <c r="M149" i="5" s="1"/>
  <c r="AF149" i="5"/>
  <c r="AR149" i="5"/>
  <c r="AN149" i="5"/>
  <c r="AQ149" i="5"/>
  <c r="AP149" i="5"/>
  <c r="AO331" i="5"/>
  <c r="AI215" i="5"/>
  <c r="AG93" i="5"/>
  <c r="K139" i="5"/>
  <c r="AI88" i="5"/>
  <c r="AK94" i="5"/>
  <c r="AJ97" i="5"/>
  <c r="AH90" i="5"/>
  <c r="AI62" i="5"/>
  <c r="AI28" i="5"/>
  <c r="AG37" i="5"/>
  <c r="K11" i="5"/>
  <c r="AJ80" i="5"/>
  <c r="AI439" i="5"/>
  <c r="AH413" i="5"/>
  <c r="AP284" i="5"/>
  <c r="AN284" i="5"/>
  <c r="AF284" i="5"/>
  <c r="AO284" i="5"/>
  <c r="AJ18" i="5"/>
  <c r="AH191" i="5"/>
  <c r="AI104" i="5"/>
  <c r="AI70" i="5"/>
  <c r="AI246" i="5"/>
  <c r="AJ193" i="5"/>
  <c r="AI22" i="5"/>
  <c r="AH247" i="5"/>
  <c r="L55" i="5"/>
  <c r="B55" i="5"/>
  <c r="M55" i="5" s="1"/>
  <c r="AP55" i="5"/>
  <c r="AQ55" i="5"/>
  <c r="AF55" i="5"/>
  <c r="AR55" i="5"/>
  <c r="AO55" i="5"/>
  <c r="AN55" i="5"/>
  <c r="AK96" i="5"/>
  <c r="AJ113" i="5"/>
  <c r="AI121" i="5"/>
  <c r="AH124" i="5"/>
  <c r="AG106" i="5"/>
  <c r="AH64" i="5"/>
  <c r="AG9" i="5"/>
  <c r="AK14" i="5"/>
  <c r="L217" i="5"/>
  <c r="B217" i="5"/>
  <c r="M217" i="5" s="1"/>
  <c r="AR217" i="5"/>
  <c r="AF217" i="5"/>
  <c r="AN217" i="5"/>
  <c r="AQ217" i="5"/>
  <c r="AO217" i="5"/>
  <c r="AP217" i="5"/>
  <c r="AH257" i="5"/>
  <c r="AG214" i="5"/>
  <c r="AS81" i="5"/>
  <c r="AP81" i="5"/>
  <c r="AF81" i="5"/>
  <c r="AN81" i="5"/>
  <c r="L81" i="5"/>
  <c r="B81" i="5"/>
  <c r="M81" i="5" s="1"/>
  <c r="AR81" i="5"/>
  <c r="AQ81" i="5"/>
  <c r="AO81" i="5"/>
  <c r="AJ413" i="5"/>
  <c r="AG172" i="5"/>
  <c r="K63" i="5"/>
  <c r="AI30" i="5"/>
  <c r="K14" i="5"/>
  <c r="AJ81" i="5"/>
  <c r="AO416" i="5"/>
  <c r="AN416" i="5"/>
  <c r="AF416" i="5"/>
  <c r="AP416" i="5"/>
  <c r="L212" i="5"/>
  <c r="AQ212" i="5"/>
  <c r="AN212" i="5"/>
  <c r="AF212" i="5"/>
  <c r="B212" i="5"/>
  <c r="AO212" i="5"/>
  <c r="AP212" i="5"/>
  <c r="AR212" i="5"/>
  <c r="B116" i="5"/>
  <c r="M116" i="5" s="1"/>
  <c r="L116" i="5"/>
  <c r="AF116" i="5"/>
  <c r="AN116" i="5"/>
  <c r="AR116" i="5"/>
  <c r="AP116" i="5"/>
  <c r="AO116" i="5"/>
  <c r="AQ116" i="5"/>
  <c r="B10" i="5"/>
  <c r="M10" i="5" s="1"/>
  <c r="L10" i="5"/>
  <c r="AP10" i="5"/>
  <c r="AO10" i="5"/>
  <c r="AQ10" i="5"/>
  <c r="AN10" i="5"/>
  <c r="AF10" i="5"/>
  <c r="AR10" i="5"/>
  <c r="AS150" i="5"/>
  <c r="AG72" i="5"/>
  <c r="AI83" i="5"/>
  <c r="K72" i="5"/>
  <c r="AI15" i="5"/>
  <c r="AG20" i="5"/>
  <c r="AG369" i="5"/>
  <c r="AG342" i="5"/>
  <c r="B202" i="5"/>
  <c r="M202" i="5" s="1"/>
  <c r="AN202" i="5"/>
  <c r="AO202" i="5"/>
  <c r="AP202" i="5"/>
  <c r="AR202" i="5"/>
  <c r="AQ202" i="5"/>
  <c r="AF202" i="5"/>
  <c r="AG188" i="5"/>
  <c r="AH225" i="5"/>
  <c r="AG116" i="5"/>
  <c r="AJ427" i="5"/>
  <c r="AI178" i="5"/>
  <c r="AG87" i="5"/>
  <c r="AJ102" i="5"/>
  <c r="AI107" i="5"/>
  <c r="AH107" i="5"/>
  <c r="AG97" i="5"/>
  <c r="AH50" i="5"/>
  <c r="L41" i="5"/>
  <c r="B41" i="5"/>
  <c r="M41" i="5" s="1"/>
  <c r="AF41" i="5"/>
  <c r="AN41" i="5"/>
  <c r="AR41" i="5"/>
  <c r="AP41" i="5"/>
  <c r="AS41" i="5"/>
  <c r="AO41" i="5"/>
  <c r="AQ41" i="5"/>
  <c r="AS82" i="5"/>
  <c r="AH462" i="5"/>
  <c r="AH156" i="5"/>
  <c r="AH178" i="5"/>
  <c r="AP477" i="5"/>
  <c r="AO477" i="5"/>
  <c r="AQ477" i="5"/>
  <c r="AR477" i="5"/>
  <c r="AG337" i="5"/>
  <c r="AJ216" i="5"/>
  <c r="AI217" i="5"/>
  <c r="AH206" i="5"/>
  <c r="AI50" i="5"/>
  <c r="K81" i="5"/>
  <c r="K48" i="5"/>
  <c r="AH166" i="5"/>
  <c r="K178" i="5"/>
  <c r="AK221" i="5"/>
  <c r="AJ235" i="5"/>
  <c r="AI238" i="5"/>
  <c r="AH234" i="5"/>
  <c r="AR104" i="5"/>
  <c r="B104" i="5"/>
  <c r="M104" i="5" s="1"/>
  <c r="AO104" i="5"/>
  <c r="AP104" i="5"/>
  <c r="AQ104" i="5"/>
  <c r="AS104" i="5"/>
  <c r="AF104" i="5"/>
  <c r="AN104" i="5"/>
  <c r="L104" i="5"/>
  <c r="K90" i="5"/>
  <c r="B85" i="5"/>
  <c r="M85" i="5" s="1"/>
  <c r="AR85" i="5"/>
  <c r="AO85" i="5"/>
  <c r="AF85" i="5"/>
  <c r="AP85" i="5"/>
  <c r="AQ85" i="5"/>
  <c r="AS85" i="5"/>
  <c r="AN85" i="5"/>
  <c r="L85" i="5"/>
  <c r="AG138" i="5"/>
  <c r="K19" i="5"/>
  <c r="AF452" i="5"/>
  <c r="AO452" i="5"/>
  <c r="AQ452" i="5"/>
  <c r="AN452" i="5"/>
  <c r="AG125" i="5"/>
  <c r="K10" i="5"/>
  <c r="AK61" i="5"/>
  <c r="AJ9" i="5"/>
  <c r="K41" i="5"/>
  <c r="B38" i="5"/>
  <c r="M38" i="5" s="1"/>
  <c r="L38" i="5"/>
  <c r="AP38" i="5"/>
  <c r="AQ38" i="5"/>
  <c r="AN38" i="5"/>
  <c r="AF38" i="5"/>
  <c r="AO38" i="5"/>
  <c r="AS38" i="5"/>
  <c r="AR38" i="5"/>
  <c r="AI181" i="5"/>
  <c r="L57" i="5"/>
  <c r="B57" i="5"/>
  <c r="M57" i="5" s="1"/>
  <c r="AS57" i="5"/>
  <c r="AF57" i="5"/>
  <c r="AQ57" i="5"/>
  <c r="AR57" i="5"/>
  <c r="AP57" i="5"/>
  <c r="AO57" i="5"/>
  <c r="AN57" i="5"/>
  <c r="AG100" i="5"/>
  <c r="AG52" i="5"/>
  <c r="AK41" i="5"/>
  <c r="AH472" i="5"/>
  <c r="AH143" i="5"/>
  <c r="AH49" i="5"/>
  <c r="L39" i="5"/>
  <c r="B39" i="5"/>
  <c r="AF39" i="5"/>
  <c r="AO39" i="5"/>
  <c r="AN39" i="5"/>
  <c r="AP39" i="5"/>
  <c r="AQ39" i="5"/>
  <c r="AR39" i="5"/>
  <c r="AJ74" i="5"/>
  <c r="AI226" i="5"/>
  <c r="AG465" i="5"/>
  <c r="AS84" i="5"/>
  <c r="L84" i="5"/>
  <c r="B84" i="5"/>
  <c r="M84" i="5" s="1"/>
  <c r="AN84" i="5"/>
  <c r="AP84" i="5"/>
  <c r="AF84" i="5"/>
  <c r="AO84" i="5"/>
  <c r="AR84" i="5"/>
  <c r="AQ84" i="5"/>
  <c r="AJ103" i="5"/>
  <c r="AH159" i="5"/>
  <c r="K88" i="5"/>
  <c r="AG42" i="5"/>
  <c r="AK33" i="5"/>
  <c r="AK69" i="5"/>
  <c r="AF450" i="5"/>
  <c r="AN450" i="5"/>
  <c r="AI274" i="5"/>
  <c r="B169" i="5"/>
  <c r="AN169" i="5"/>
  <c r="L169" i="5"/>
  <c r="AF169" i="5"/>
  <c r="AQ169" i="5"/>
  <c r="AR169" i="5"/>
  <c r="AO169" i="5"/>
  <c r="AP169" i="5"/>
  <c r="B50" i="5"/>
  <c r="M50" i="5" s="1"/>
  <c r="L50" i="5"/>
  <c r="AF50" i="5"/>
  <c r="AP50" i="5"/>
  <c r="AQ50" i="5"/>
  <c r="AR50" i="5"/>
  <c r="AN50" i="5"/>
  <c r="AO50" i="5"/>
  <c r="AF410" i="5"/>
  <c r="AN410" i="5"/>
  <c r="AO410" i="5"/>
  <c r="AP410" i="5"/>
  <c r="AN372" i="5"/>
  <c r="AO372" i="5"/>
  <c r="AP372" i="5"/>
  <c r="AF372" i="5"/>
  <c r="AH146" i="5"/>
  <c r="AJ8" i="5"/>
  <c r="AI469" i="5"/>
  <c r="AJ388" i="5"/>
  <c r="AG167" i="5"/>
  <c r="AN346" i="5"/>
  <c r="AF346" i="5"/>
  <c r="AO346" i="5"/>
  <c r="AP346" i="5"/>
  <c r="AJ139" i="5"/>
  <c r="K132" i="5"/>
  <c r="AS151" i="5"/>
  <c r="K84" i="5"/>
  <c r="K74" i="5"/>
  <c r="AI16" i="5"/>
  <c r="AK421" i="5"/>
  <c r="AJ67" i="5"/>
  <c r="AG372" i="5"/>
  <c r="AH358" i="5"/>
  <c r="AG203" i="5"/>
  <c r="AF414" i="5"/>
  <c r="AN414" i="5"/>
  <c r="AI26" i="5"/>
  <c r="L127" i="5"/>
  <c r="AF127" i="5"/>
  <c r="AP127" i="5"/>
  <c r="B127" i="5"/>
  <c r="M127" i="5" s="1"/>
  <c r="AS127" i="5"/>
  <c r="AR127" i="5"/>
  <c r="AN127" i="5"/>
  <c r="AO127" i="5"/>
  <c r="AQ127" i="5"/>
  <c r="K123" i="5"/>
  <c r="B54" i="5"/>
  <c r="M54" i="5" s="1"/>
  <c r="L54" i="5"/>
  <c r="AR54" i="5"/>
  <c r="AO54" i="5"/>
  <c r="AN54" i="5"/>
  <c r="AS54" i="5"/>
  <c r="AP54" i="5"/>
  <c r="AQ54" i="5"/>
  <c r="AF54" i="5"/>
  <c r="L67" i="5"/>
  <c r="B67" i="5"/>
  <c r="M67" i="5" s="1"/>
  <c r="AF67" i="5"/>
  <c r="AN67" i="5"/>
  <c r="AR67" i="5"/>
  <c r="AO67" i="5"/>
  <c r="AP67" i="5"/>
  <c r="AS67" i="5"/>
  <c r="AQ67" i="5"/>
  <c r="AH168" i="5"/>
  <c r="AH78" i="5"/>
  <c r="AK71" i="5"/>
  <c r="AF337" i="5"/>
  <c r="AO337" i="5"/>
  <c r="AN337" i="5"/>
  <c r="AK309" i="5"/>
  <c r="L88" i="5"/>
  <c r="B88" i="5"/>
  <c r="M88" i="5" s="1"/>
  <c r="AS88" i="5"/>
  <c r="AF88" i="5"/>
  <c r="AN88" i="5"/>
  <c r="AR88" i="5"/>
  <c r="AQ88" i="5"/>
  <c r="AP88" i="5"/>
  <c r="AO88" i="5"/>
  <c r="AG318" i="5"/>
  <c r="AG204" i="5"/>
  <c r="AI98" i="5"/>
  <c r="AI242" i="5"/>
  <c r="AI135" i="5"/>
  <c r="L155" i="5"/>
  <c r="AO155" i="5"/>
  <c r="AR155" i="5"/>
  <c r="B155" i="5"/>
  <c r="M155" i="5" s="1"/>
  <c r="AQ155" i="5"/>
  <c r="AP155" i="5"/>
  <c r="AF155" i="5"/>
  <c r="AN155" i="5"/>
  <c r="AS155" i="5"/>
  <c r="AI17" i="5"/>
  <c r="AI133" i="5"/>
  <c r="AH297" i="5"/>
  <c r="L72" i="5"/>
  <c r="AP72" i="5"/>
  <c r="B72" i="5"/>
  <c r="M72" i="5" s="1"/>
  <c r="AR72" i="5"/>
  <c r="AF72" i="5"/>
  <c r="AS72" i="5"/>
  <c r="AO72" i="5"/>
  <c r="AQ72" i="5"/>
  <c r="AN72" i="5"/>
  <c r="AJ92" i="5"/>
  <c r="AI95" i="5"/>
  <c r="AH96" i="5"/>
  <c r="AG79" i="5"/>
  <c r="AH36" i="5"/>
  <c r="L28" i="5"/>
  <c r="B28" i="5"/>
  <c r="M28" i="5" s="1"/>
  <c r="AO28" i="5"/>
  <c r="AF28" i="5"/>
  <c r="AS28" i="5"/>
  <c r="AQ28" i="5"/>
  <c r="AR28" i="5"/>
  <c r="AN28" i="5"/>
  <c r="AP28" i="5"/>
  <c r="AK79" i="5"/>
  <c r="AJ73" i="5"/>
  <c r="AJ82" i="5"/>
  <c r="L129" i="5"/>
  <c r="B129" i="5"/>
  <c r="M129" i="5" s="1"/>
  <c r="AR129" i="5"/>
  <c r="AF129" i="5"/>
  <c r="AN129" i="5"/>
  <c r="AO129" i="5"/>
  <c r="AQ129" i="5"/>
  <c r="AP129" i="5"/>
  <c r="AI155" i="5"/>
  <c r="L40" i="5"/>
  <c r="B40" i="5"/>
  <c r="M40" i="5" s="1"/>
  <c r="AP40" i="5"/>
  <c r="AO40" i="5"/>
  <c r="AR40" i="5"/>
  <c r="AF40" i="5"/>
  <c r="AQ40" i="5"/>
  <c r="AN40" i="5"/>
  <c r="AQ259" i="5"/>
  <c r="AN259" i="5"/>
  <c r="AI423" i="5"/>
  <c r="AH343" i="5"/>
  <c r="AH273" i="5"/>
  <c r="AO273" i="5"/>
  <c r="L3" i="5"/>
  <c r="AF3" i="5"/>
  <c r="AN3" i="5"/>
  <c r="AG3" i="5"/>
  <c r="B3" i="5"/>
  <c r="AQ312" i="5"/>
  <c r="AN312" i="5"/>
  <c r="AO312" i="5"/>
  <c r="AF312" i="5"/>
  <c r="L312" i="5"/>
  <c r="AR312" i="5"/>
  <c r="B312" i="5"/>
  <c r="M312" i="5" s="1"/>
  <c r="AS312" i="5"/>
  <c r="AP312" i="5"/>
  <c r="AN343" i="5"/>
  <c r="AF343" i="5"/>
  <c r="AP343" i="5"/>
  <c r="L343" i="5"/>
  <c r="AO343" i="5"/>
  <c r="AQ343" i="5"/>
  <c r="B343" i="5"/>
  <c r="M343" i="5" s="1"/>
  <c r="AR343" i="5"/>
  <c r="AS343" i="5"/>
  <c r="AK301" i="5"/>
  <c r="AR301" i="5"/>
  <c r="K301" i="5"/>
  <c r="AG343" i="5"/>
  <c r="AN348" i="5"/>
  <c r="AF348" i="5"/>
  <c r="AG348" i="5"/>
  <c r="L348" i="5"/>
  <c r="B348" i="5"/>
  <c r="AR273" i="5"/>
  <c r="AK273" i="5"/>
  <c r="AP378" i="5"/>
  <c r="AI378" i="5"/>
  <c r="AI3" i="5"/>
  <c r="AP3" i="5"/>
  <c r="AI340" i="5"/>
  <c r="AP340" i="5"/>
  <c r="AI343" i="5"/>
  <c r="AH423" i="5"/>
  <c r="AG312" i="5"/>
  <c r="AJ340" i="5"/>
  <c r="AQ340" i="5"/>
  <c r="AK378" i="5"/>
  <c r="AR378" i="5"/>
  <c r="AJ343" i="5"/>
  <c r="AF380" i="5"/>
  <c r="AG380" i="5"/>
  <c r="AN380" i="5"/>
  <c r="L380" i="5"/>
  <c r="B380" i="5"/>
  <c r="AI380" i="5"/>
  <c r="AP380" i="5"/>
  <c r="AJ3" i="5"/>
  <c r="AQ3" i="5"/>
  <c r="K380" i="5"/>
  <c r="AN340" i="5"/>
  <c r="L340" i="5"/>
  <c r="AF340" i="5"/>
  <c r="AG340" i="5"/>
  <c r="B340" i="5"/>
  <c r="B301" i="5"/>
  <c r="AN301" i="5"/>
  <c r="AF301" i="5"/>
  <c r="AG301" i="5"/>
  <c r="L301" i="5"/>
  <c r="AH380" i="5"/>
  <c r="AO380" i="5"/>
  <c r="B378" i="5"/>
  <c r="AF378" i="5"/>
  <c r="AN378" i="5"/>
  <c r="L378" i="5"/>
  <c r="AG378" i="5"/>
  <c r="K348" i="5"/>
  <c r="S348" i="5" s="1"/>
  <c r="K3" i="5"/>
  <c r="AI348" i="5"/>
  <c r="AP348" i="5"/>
  <c r="K4" i="5"/>
  <c r="L4" i="5"/>
  <c r="AQ4" i="5"/>
  <c r="AS4" i="5"/>
  <c r="AP4" i="5"/>
  <c r="AO4" i="5"/>
  <c r="AR4" i="5"/>
  <c r="AF4" i="5"/>
  <c r="B4" i="5"/>
  <c r="M4" i="5" s="1"/>
  <c r="AN4" i="5"/>
  <c r="AH348" i="5"/>
  <c r="AO348" i="5"/>
  <c r="AJ380" i="5"/>
  <c r="AQ380" i="5"/>
  <c r="AI312" i="5"/>
  <c r="AK312" i="5"/>
  <c r="AK3" i="5"/>
  <c r="AR3" i="5"/>
  <c r="AF436" i="5"/>
  <c r="AS436" i="5"/>
  <c r="AP436" i="5"/>
  <c r="AN436" i="5"/>
  <c r="AR436" i="5"/>
  <c r="AQ436" i="5"/>
  <c r="B436" i="5"/>
  <c r="M436" i="5" s="1"/>
  <c r="L436" i="5"/>
  <c r="AO436" i="5"/>
  <c r="AI4" i="5"/>
  <c r="AJ4" i="5"/>
  <c r="AH378" i="5"/>
  <c r="AO378" i="5"/>
  <c r="AJ301" i="5"/>
  <c r="AQ301" i="5"/>
  <c r="AJ273" i="5"/>
  <c r="AQ273" i="5"/>
  <c r="AJ348" i="5"/>
  <c r="AQ348" i="5"/>
  <c r="K343" i="5"/>
  <c r="S343" i="5" s="1"/>
  <c r="AQ378" i="5"/>
  <c r="AJ378" i="5"/>
  <c r="K273" i="5"/>
  <c r="B273" i="5"/>
  <c r="AG273" i="5"/>
  <c r="L273" i="5"/>
  <c r="AN273" i="5"/>
  <c r="AF273" i="5"/>
  <c r="AP273" i="5"/>
  <c r="AI273" i="5"/>
  <c r="K378" i="5"/>
  <c r="AK436" i="5"/>
  <c r="AK340" i="5"/>
  <c r="AR340" i="5"/>
  <c r="K312" i="5"/>
  <c r="AH340" i="5"/>
  <c r="AO340" i="5"/>
  <c r="K436" i="5"/>
  <c r="AO301" i="5"/>
  <c r="AH301" i="5"/>
  <c r="K423" i="5"/>
  <c r="S423" i="5" s="1"/>
  <c r="AG423" i="5"/>
  <c r="AH436" i="5"/>
  <c r="AI301" i="5"/>
  <c r="AP301" i="5"/>
  <c r="AH3" i="5"/>
  <c r="AO3" i="5"/>
  <c r="AK380" i="5"/>
  <c r="AR380" i="5"/>
  <c r="B423" i="5"/>
  <c r="M423" i="5" s="1"/>
  <c r="AQ423" i="5"/>
  <c r="AS423" i="5"/>
  <c r="AO423" i="5"/>
  <c r="AP423" i="5"/>
  <c r="L423" i="5"/>
  <c r="AR423" i="5"/>
  <c r="AF423" i="5"/>
  <c r="AN423" i="5"/>
  <c r="AK348" i="5"/>
  <c r="AR348" i="5"/>
  <c r="K340" i="5"/>
  <c r="AF218" i="5"/>
  <c r="AJ164" i="5"/>
  <c r="AH164" i="5"/>
  <c r="AG218" i="5"/>
  <c r="B218" i="5"/>
  <c r="M218" i="5" s="1"/>
  <c r="AH454" i="5"/>
  <c r="L218" i="5"/>
  <c r="AJ454" i="5"/>
  <c r="K218" i="5"/>
  <c r="AO218" i="5"/>
  <c r="AK164" i="5"/>
  <c r="AK454" i="5"/>
  <c r="AG120" i="5"/>
  <c r="AF120" i="5"/>
  <c r="L120" i="5"/>
  <c r="AN120" i="5"/>
  <c r="B120" i="5"/>
  <c r="AQ120" i="5"/>
  <c r="AJ120" i="5"/>
  <c r="AI454" i="5"/>
  <c r="AK120" i="5"/>
  <c r="AR120" i="5"/>
  <c r="K164" i="5"/>
  <c r="K454" i="5"/>
  <c r="L454" i="5"/>
  <c r="AG454" i="5"/>
  <c r="K120" i="5"/>
  <c r="AI120" i="5"/>
  <c r="AP120" i="5"/>
  <c r="AR164" i="5"/>
  <c r="AS164" i="5"/>
  <c r="L164" i="5"/>
  <c r="AP164" i="5"/>
  <c r="AQ164" i="5"/>
  <c r="AN164" i="5"/>
  <c r="B164" i="5"/>
  <c r="M164" i="5" s="1"/>
  <c r="AF164" i="5"/>
  <c r="AO164" i="5"/>
  <c r="AI164" i="5"/>
  <c r="AH120" i="5"/>
  <c r="AO120" i="5"/>
  <c r="AG164" i="5"/>
  <c r="AS454" i="5"/>
  <c r="AN454" i="5"/>
  <c r="AQ454" i="5"/>
  <c r="B454" i="5"/>
  <c r="AR454" i="5"/>
  <c r="AO454" i="5"/>
  <c r="AF454" i="5"/>
  <c r="AP454" i="5"/>
  <c r="AJ110" i="5"/>
  <c r="AG261" i="5"/>
  <c r="AK261" i="5"/>
  <c r="AJ227" i="5"/>
  <c r="AG420" i="5"/>
  <c r="AH110" i="5"/>
  <c r="AH227" i="5"/>
  <c r="AI227" i="5"/>
  <c r="AG227" i="5"/>
  <c r="AJ261" i="5"/>
  <c r="AK110" i="5"/>
  <c r="AK227" i="5"/>
  <c r="K254" i="5"/>
  <c r="AH420" i="5"/>
  <c r="AP420" i="5"/>
  <c r="L420" i="5"/>
  <c r="AQ420" i="5"/>
  <c r="B420" i="5"/>
  <c r="M420" i="5" s="1"/>
  <c r="AR420" i="5"/>
  <c r="AN420" i="5"/>
  <c r="AS420" i="5"/>
  <c r="AO420" i="5"/>
  <c r="AF420" i="5"/>
  <c r="AJ417" i="5"/>
  <c r="AQ417" i="5"/>
  <c r="AI110" i="5"/>
  <c r="AH417" i="5"/>
  <c r="AO417" i="5"/>
  <c r="AK119" i="5"/>
  <c r="AR119" i="5"/>
  <c r="AK118" i="5"/>
  <c r="AR118" i="5"/>
  <c r="AI418" i="5"/>
  <c r="AP418" i="5"/>
  <c r="K420" i="5"/>
  <c r="S420" i="5" s="1"/>
  <c r="L119" i="5"/>
  <c r="AG119" i="5"/>
  <c r="B119" i="5"/>
  <c r="AN119" i="5"/>
  <c r="AF119" i="5"/>
  <c r="AK418" i="5"/>
  <c r="AR418" i="5"/>
  <c r="AK420" i="5"/>
  <c r="AS261" i="5"/>
  <c r="B261" i="5"/>
  <c r="AO261" i="5"/>
  <c r="AN261" i="5"/>
  <c r="AQ261" i="5"/>
  <c r="AR261" i="5"/>
  <c r="L261" i="5"/>
  <c r="AF261" i="5"/>
  <c r="AP261" i="5"/>
  <c r="AS110" i="5"/>
  <c r="AO110" i="5"/>
  <c r="AF110" i="5"/>
  <c r="AQ110" i="5"/>
  <c r="L110" i="5"/>
  <c r="B110" i="5"/>
  <c r="AP110" i="5"/>
  <c r="AR110" i="5"/>
  <c r="AN110" i="5"/>
  <c r="AJ418" i="5"/>
  <c r="AQ418" i="5"/>
  <c r="K261" i="5"/>
  <c r="AH261" i="5"/>
  <c r="AP254" i="5"/>
  <c r="AI254" i="5"/>
  <c r="AH418" i="5"/>
  <c r="AO418" i="5"/>
  <c r="AI119" i="5"/>
  <c r="AP119" i="5"/>
  <c r="AH254" i="5"/>
  <c r="AO254" i="5"/>
  <c r="AI118" i="5"/>
  <c r="AP118" i="5"/>
  <c r="AG110" i="5"/>
  <c r="K118" i="5"/>
  <c r="K119" i="5"/>
  <c r="AF118" i="5"/>
  <c r="B118" i="5"/>
  <c r="AG118" i="5"/>
  <c r="L118" i="5"/>
  <c r="AN118" i="5"/>
  <c r="AG417" i="5"/>
  <c r="AF417" i="5"/>
  <c r="L417" i="5"/>
  <c r="AN417" i="5"/>
  <c r="B417" i="5"/>
  <c r="K227" i="5"/>
  <c r="AK254" i="5"/>
  <c r="AR254" i="5"/>
  <c r="AO119" i="5"/>
  <c r="AH119" i="5"/>
  <c r="AI417" i="5"/>
  <c r="AP417" i="5"/>
  <c r="AG254" i="5"/>
  <c r="B254" i="5"/>
  <c r="AF254" i="5"/>
  <c r="AN254" i="5"/>
  <c r="L254" i="5"/>
  <c r="AQ119" i="5"/>
  <c r="AJ119" i="5"/>
  <c r="AJ420" i="5"/>
  <c r="AQ118" i="5"/>
  <c r="AJ118" i="5"/>
  <c r="AG418" i="5"/>
  <c r="L418" i="5"/>
  <c r="AN418" i="5"/>
  <c r="B418" i="5"/>
  <c r="AF418" i="5"/>
  <c r="K110" i="5"/>
  <c r="S110" i="5" s="1"/>
  <c r="K418" i="5"/>
  <c r="AO227" i="5"/>
  <c r="B227" i="5"/>
  <c r="AN227" i="5"/>
  <c r="AR227" i="5"/>
  <c r="AP227" i="5"/>
  <c r="AQ227" i="5"/>
  <c r="AS227" i="5"/>
  <c r="AF227" i="5"/>
  <c r="L227" i="5"/>
  <c r="AR417" i="5"/>
  <c r="AK417" i="5"/>
  <c r="AI261" i="5"/>
  <c r="K417" i="5"/>
  <c r="AJ254" i="5"/>
  <c r="AQ254" i="5"/>
  <c r="AO118" i="5"/>
  <c r="AH118" i="5"/>
  <c r="AI177" i="5"/>
  <c r="AK177" i="5"/>
  <c r="AG177" i="5"/>
  <c r="AS177" i="5"/>
  <c r="B177" i="5"/>
  <c r="AN177" i="5"/>
  <c r="AP177" i="5"/>
  <c r="AR177" i="5"/>
  <c r="L177" i="5"/>
  <c r="AF177" i="5"/>
  <c r="AO177" i="5"/>
  <c r="AQ177" i="5"/>
  <c r="AH177" i="5"/>
  <c r="AJ177" i="5"/>
  <c r="K177" i="5"/>
  <c r="M306" i="5" l="1"/>
  <c r="M473" i="5"/>
  <c r="M35" i="5"/>
  <c r="M474" i="5"/>
  <c r="M107" i="5"/>
  <c r="M350" i="5"/>
  <c r="M289" i="5"/>
  <c r="M347" i="5"/>
  <c r="M169" i="5"/>
  <c r="M39" i="5"/>
  <c r="M461" i="5"/>
  <c r="M341" i="5"/>
  <c r="M425" i="5"/>
  <c r="M212" i="5"/>
  <c r="M182" i="5"/>
  <c r="M440" i="5"/>
  <c r="M162" i="5"/>
  <c r="M19" i="5"/>
  <c r="M443" i="5"/>
  <c r="M392" i="5"/>
  <c r="M205" i="5"/>
  <c r="M151" i="5"/>
  <c r="A6" i="14"/>
  <c r="J248" i="5"/>
  <c r="S248" i="5" s="1"/>
  <c r="J380" i="5"/>
  <c r="S380" i="5" s="1"/>
  <c r="J417" i="5"/>
  <c r="S417" i="5" s="1"/>
  <c r="J212" i="5"/>
  <c r="S212" i="5" s="1"/>
  <c r="J95" i="5"/>
  <c r="S95" i="5" s="1"/>
  <c r="J319" i="5"/>
  <c r="S319" i="5" s="1"/>
  <c r="J152" i="5"/>
  <c r="S152" i="5" s="1"/>
  <c r="J127" i="5"/>
  <c r="J443" i="5"/>
  <c r="S443" i="5" s="1"/>
  <c r="J254" i="5"/>
  <c r="J404" i="5"/>
  <c r="S404" i="5" s="1"/>
  <c r="J477" i="5"/>
  <c r="S477" i="5" s="1"/>
  <c r="J145" i="5"/>
  <c r="J70" i="5"/>
  <c r="J301" i="5"/>
  <c r="S301" i="5" s="1"/>
  <c r="J120" i="5"/>
  <c r="J441" i="5"/>
  <c r="S441" i="5" s="1"/>
  <c r="J150" i="5"/>
  <c r="S150" i="5" s="1"/>
  <c r="J224" i="5"/>
  <c r="J464" i="5"/>
  <c r="S464" i="5" s="1"/>
  <c r="J261" i="5"/>
  <c r="J80" i="5"/>
  <c r="J239" i="5"/>
  <c r="J126" i="5"/>
  <c r="S126" i="5" s="1"/>
  <c r="J87" i="5"/>
  <c r="J433" i="5"/>
  <c r="S433" i="5" s="1"/>
  <c r="J159" i="5"/>
  <c r="S159" i="5" s="1"/>
  <c r="J293" i="5"/>
  <c r="J312" i="5"/>
  <c r="S312" i="5" s="1"/>
  <c r="J163" i="5"/>
  <c r="S163" i="5" s="1"/>
  <c r="J341" i="5"/>
  <c r="S341" i="5" s="1"/>
  <c r="J228" i="5"/>
  <c r="S228" i="5" s="1"/>
  <c r="J143" i="5"/>
  <c r="S143" i="5" s="1"/>
  <c r="J119" i="5"/>
  <c r="J352" i="5"/>
  <c r="S352" i="5" s="1"/>
  <c r="J169" i="5"/>
  <c r="S169" i="5" s="1"/>
  <c r="J399" i="5"/>
  <c r="S399" i="5" s="1"/>
  <c r="J372" i="5"/>
  <c r="S372" i="5" s="1"/>
  <c r="J162" i="5"/>
  <c r="S162" i="5" s="1"/>
  <c r="J165" i="5"/>
  <c r="S165" i="5" s="1"/>
  <c r="J105" i="5"/>
  <c r="S105" i="5" s="1"/>
  <c r="J3" i="5"/>
  <c r="S3" i="5" s="1"/>
  <c r="J52" i="5"/>
  <c r="J437" i="5"/>
  <c r="S437" i="5" s="1"/>
  <c r="J82" i="5"/>
  <c r="J279" i="5"/>
  <c r="S279" i="5" s="1"/>
  <c r="S70" i="5"/>
  <c r="S127" i="5"/>
  <c r="S80" i="5"/>
  <c r="S120" i="5"/>
  <c r="M194" i="5"/>
  <c r="S261" i="5"/>
  <c r="M93" i="5"/>
  <c r="S145" i="5"/>
  <c r="S224" i="5"/>
  <c r="S254" i="5"/>
  <c r="S119" i="5"/>
  <c r="S87" i="5"/>
  <c r="S52" i="5"/>
  <c r="M301" i="5"/>
  <c r="M380" i="5"/>
  <c r="M3" i="5"/>
  <c r="M273" i="5"/>
  <c r="M348" i="5"/>
  <c r="M378" i="5"/>
  <c r="M340" i="5"/>
  <c r="M254" i="5"/>
  <c r="M454" i="5"/>
  <c r="M120" i="5"/>
  <c r="M227" i="5"/>
  <c r="M418" i="5"/>
  <c r="M261" i="5"/>
  <c r="M110" i="5"/>
  <c r="M118" i="5"/>
  <c r="M119" i="5"/>
  <c r="M417" i="5"/>
  <c r="M177" i="5"/>
  <c r="A7" i="14" l="1"/>
  <c r="J253" i="5" s="1"/>
  <c r="S253" i="5" s="1"/>
  <c r="J234" i="5"/>
  <c r="S234" i="5" s="1"/>
  <c r="J68" i="5"/>
  <c r="J306" i="5"/>
  <c r="S306" i="5" s="1"/>
  <c r="H66" i="6"/>
  <c r="D72" i="6"/>
  <c r="G61" i="6"/>
  <c r="H31" i="6"/>
  <c r="J16" i="6"/>
  <c r="G6" i="6"/>
  <c r="G44" i="6"/>
  <c r="J15" i="6"/>
  <c r="G65" i="6"/>
  <c r="C54" i="6"/>
  <c r="C52" i="6"/>
  <c r="D55" i="6"/>
  <c r="J17" i="6"/>
  <c r="I17" i="6"/>
  <c r="C71" i="6"/>
  <c r="C8" i="6"/>
  <c r="C6" i="6"/>
  <c r="J31" i="6"/>
  <c r="G64" i="6"/>
  <c r="H54" i="6"/>
  <c r="C60" i="6"/>
  <c r="H65" i="6"/>
  <c r="I59" i="6"/>
  <c r="D5" i="6"/>
  <c r="H53" i="6"/>
  <c r="G41" i="6"/>
  <c r="H67" i="6"/>
  <c r="J61" i="6"/>
  <c r="G42" i="6"/>
  <c r="C58" i="6"/>
  <c r="I67" i="6"/>
  <c r="I54" i="6"/>
  <c r="J7" i="6"/>
  <c r="J6" i="6"/>
  <c r="G72" i="6"/>
  <c r="G70" i="6"/>
  <c r="H55" i="6"/>
  <c r="G15" i="6"/>
  <c r="C53" i="6"/>
  <c r="G71" i="6"/>
  <c r="H42" i="6"/>
  <c r="C17" i="6"/>
  <c r="H63" i="6"/>
  <c r="D32" i="6"/>
  <c r="H30" i="6"/>
  <c r="I18" i="6"/>
  <c r="D61" i="6"/>
  <c r="D65" i="6"/>
  <c r="D17" i="6"/>
  <c r="J58" i="6"/>
  <c r="H44" i="6"/>
  <c r="G69" i="6"/>
  <c r="D67" i="6"/>
  <c r="G63" i="6"/>
  <c r="I57" i="6"/>
  <c r="I30" i="6"/>
  <c r="C61" i="6"/>
  <c r="J65" i="6"/>
  <c r="D15" i="6"/>
  <c r="I31" i="6"/>
  <c r="I6" i="6"/>
  <c r="D29" i="6"/>
  <c r="I14" i="6"/>
  <c r="C55" i="6"/>
  <c r="D71" i="6"/>
  <c r="E71" i="6" s="1"/>
  <c r="H61" i="6"/>
  <c r="H69" i="6"/>
  <c r="G14" i="6"/>
  <c r="H72" i="6"/>
  <c r="H43" i="6"/>
  <c r="I61" i="6"/>
  <c r="I64" i="6"/>
  <c r="G8" i="6"/>
  <c r="J55" i="6"/>
  <c r="C65" i="6"/>
  <c r="H70" i="6"/>
  <c r="H15" i="6"/>
  <c r="J63" i="6"/>
  <c r="C64" i="6"/>
  <c r="C7" i="6"/>
  <c r="J57" i="6"/>
  <c r="H14" i="6"/>
  <c r="G59" i="6"/>
  <c r="C70" i="6"/>
  <c r="H17" i="6"/>
  <c r="I60" i="6"/>
  <c r="C30" i="6"/>
  <c r="D18" i="6"/>
  <c r="I69" i="6"/>
  <c r="J52" i="6"/>
  <c r="D64" i="6"/>
  <c r="H59" i="6"/>
  <c r="C15" i="6"/>
  <c r="G5" i="6"/>
  <c r="D70" i="6"/>
  <c r="G29" i="6"/>
  <c r="D7" i="6"/>
  <c r="I29" i="6"/>
  <c r="J69" i="6"/>
  <c r="D60" i="6"/>
  <c r="E60" i="6" s="1"/>
  <c r="J44" i="6"/>
  <c r="I42" i="6"/>
  <c r="J14" i="6"/>
  <c r="D16" i="6"/>
  <c r="I44" i="6"/>
  <c r="G66" i="6"/>
  <c r="H29" i="6"/>
  <c r="I7" i="6"/>
  <c r="D31" i="6"/>
  <c r="D57" i="6"/>
  <c r="D6" i="6"/>
  <c r="G30" i="6"/>
  <c r="J72" i="6"/>
  <c r="H60" i="6"/>
  <c r="I33" i="6"/>
  <c r="H6" i="6"/>
  <c r="J18" i="6"/>
  <c r="I66" i="6"/>
  <c r="C31" i="6"/>
  <c r="H71" i="6"/>
  <c r="D69" i="6"/>
  <c r="I58" i="6"/>
  <c r="J8" i="6"/>
  <c r="I70" i="6"/>
  <c r="I5" i="6"/>
  <c r="G53" i="6"/>
  <c r="J29" i="6"/>
  <c r="H52" i="6"/>
  <c r="C14" i="6"/>
  <c r="H7" i="6"/>
  <c r="C59" i="6"/>
  <c r="C66" i="6"/>
  <c r="H32" i="6"/>
  <c r="G60" i="6"/>
  <c r="G57" i="6"/>
  <c r="J67" i="6"/>
  <c r="C42" i="6"/>
  <c r="J66" i="6"/>
  <c r="G16" i="6"/>
  <c r="C16" i="6"/>
  <c r="G67" i="6"/>
  <c r="C43" i="6"/>
  <c r="I63" i="6"/>
  <c r="D58" i="6"/>
  <c r="D59" i="6"/>
  <c r="G54" i="6"/>
  <c r="I53" i="6"/>
  <c r="G32" i="6"/>
  <c r="G55" i="6"/>
  <c r="D52" i="6"/>
  <c r="J60" i="6"/>
  <c r="C33" i="6"/>
  <c r="C44" i="6"/>
  <c r="C5" i="6"/>
  <c r="D44" i="6"/>
  <c r="I43" i="6"/>
  <c r="C63" i="6"/>
  <c r="G31" i="6"/>
  <c r="I65" i="6"/>
  <c r="I16" i="6"/>
  <c r="J64" i="6"/>
  <c r="D63" i="6"/>
  <c r="H33" i="6"/>
  <c r="I41" i="6"/>
  <c r="C29" i="6"/>
  <c r="J54" i="6"/>
  <c r="J43" i="6"/>
  <c r="D53" i="6"/>
  <c r="E53" i="6" s="1"/>
  <c r="I71" i="6"/>
  <c r="D8" i="6"/>
  <c r="J53" i="6"/>
  <c r="C18" i="6"/>
  <c r="D66" i="6"/>
  <c r="J71" i="6"/>
  <c r="J59" i="6"/>
  <c r="J32" i="6"/>
  <c r="G43" i="6"/>
  <c r="C57" i="6"/>
  <c r="I72" i="6"/>
  <c r="I8" i="6"/>
  <c r="C72" i="6"/>
  <c r="G18" i="6"/>
  <c r="J70" i="6"/>
  <c r="G33" i="6"/>
  <c r="H57" i="6"/>
  <c r="I55" i="6"/>
  <c r="J30" i="6"/>
  <c r="D33" i="6"/>
  <c r="I32" i="6"/>
  <c r="I52" i="6"/>
  <c r="G7" i="6"/>
  <c r="I15" i="6"/>
  <c r="H64" i="6"/>
  <c r="J33" i="6"/>
  <c r="H58" i="6"/>
  <c r="J42" i="6"/>
  <c r="D30" i="6"/>
  <c r="C69" i="6"/>
  <c r="G52" i="6"/>
  <c r="D43" i="6"/>
  <c r="C32" i="6"/>
  <c r="H18" i="6"/>
  <c r="D14" i="6"/>
  <c r="H5" i="6"/>
  <c r="H8" i="6"/>
  <c r="D42" i="6"/>
  <c r="J5" i="6"/>
  <c r="J41" i="6"/>
  <c r="H41" i="6"/>
  <c r="H16" i="6"/>
  <c r="C67" i="6"/>
  <c r="C41" i="6"/>
  <c r="G58" i="6"/>
  <c r="D41" i="6"/>
  <c r="D54" i="6"/>
  <c r="G17" i="6"/>
  <c r="E30" i="6" l="1"/>
  <c r="E6" i="6"/>
  <c r="E17" i="6"/>
  <c r="E54" i="6"/>
  <c r="C73" i="6"/>
  <c r="E70" i="6"/>
  <c r="E66" i="6"/>
  <c r="J171" i="5"/>
  <c r="S171" i="5" s="1"/>
  <c r="A8" i="14"/>
  <c r="J346" i="5"/>
  <c r="S346" i="5" s="1"/>
  <c r="J270" i="5"/>
  <c r="S270" i="5" s="1"/>
  <c r="J245" i="5"/>
  <c r="S245" i="5" s="1"/>
  <c r="J109" i="5"/>
  <c r="S109" i="5" s="1"/>
  <c r="J219" i="5"/>
  <c r="S219" i="5" s="1"/>
  <c r="J362" i="5"/>
  <c r="S362" i="5" s="1"/>
  <c r="J359" i="5"/>
  <c r="S359" i="5" s="1"/>
  <c r="J12" i="5"/>
  <c r="S12" i="5" s="1"/>
  <c r="J318" i="5"/>
  <c r="J266" i="5"/>
  <c r="S266" i="5" s="1"/>
  <c r="J103" i="5"/>
  <c r="J107" i="5"/>
  <c r="S107" i="5" s="1"/>
  <c r="J46" i="5"/>
  <c r="S46" i="5" s="1"/>
  <c r="J205" i="5"/>
  <c r="J223" i="5"/>
  <c r="S223" i="5" s="1"/>
  <c r="J90" i="5"/>
  <c r="S90" i="5" s="1"/>
  <c r="J242" i="5"/>
  <c r="J168" i="5"/>
  <c r="S168" i="5" s="1"/>
  <c r="J81" i="5"/>
  <c r="S81" i="5" s="1"/>
  <c r="J273" i="5"/>
  <c r="S273" i="5" s="1"/>
  <c r="J407" i="5"/>
  <c r="S407" i="5" s="1"/>
  <c r="J421" i="5"/>
  <c r="J114" i="5"/>
  <c r="S114" i="5" s="1"/>
  <c r="J130" i="5"/>
  <c r="S130" i="5" s="1"/>
  <c r="J22" i="5"/>
  <c r="J440" i="5"/>
  <c r="J289" i="5"/>
  <c r="S289" i="5" s="1"/>
  <c r="J96" i="5"/>
  <c r="S96" i="5" s="1"/>
  <c r="J349" i="5"/>
  <c r="J386" i="5"/>
  <c r="S386" i="5" s="1"/>
  <c r="J472" i="5"/>
  <c r="S472" i="5" s="1"/>
  <c r="J211" i="5"/>
  <c r="J202" i="5"/>
  <c r="S202" i="5" s="1"/>
  <c r="J151" i="5"/>
  <c r="S151" i="5" s="1"/>
  <c r="J122" i="5"/>
  <c r="J457" i="5"/>
  <c r="J34" i="5"/>
  <c r="S34" i="5" s="1"/>
  <c r="J331" i="5"/>
  <c r="J40" i="5"/>
  <c r="S40" i="5" s="1"/>
  <c r="J164" i="5"/>
  <c r="S164" i="5" s="1"/>
  <c r="J172" i="5"/>
  <c r="J463" i="5"/>
  <c r="S463" i="5" s="1"/>
  <c r="J45" i="5"/>
  <c r="S45" i="5" s="1"/>
  <c r="J323" i="5"/>
  <c r="S323" i="5" s="1"/>
  <c r="J351" i="5"/>
  <c r="S351" i="5" s="1"/>
  <c r="J247" i="5"/>
  <c r="J115" i="5"/>
  <c r="S115" i="5" s="1"/>
  <c r="J330" i="5"/>
  <c r="J225" i="5"/>
  <c r="J297" i="5"/>
  <c r="S297" i="5" s="1"/>
  <c r="J206" i="5"/>
  <c r="S206" i="5" s="1"/>
  <c r="J436" i="5"/>
  <c r="S436" i="5" s="1"/>
  <c r="J55" i="5"/>
  <c r="S55" i="5" s="1"/>
  <c r="J26" i="5"/>
  <c r="J337" i="5"/>
  <c r="S337" i="5" s="1"/>
  <c r="J84" i="5"/>
  <c r="J156" i="5"/>
  <c r="J369" i="5"/>
  <c r="J235" i="5"/>
  <c r="S235" i="5" s="1"/>
  <c r="J377" i="5"/>
  <c r="S377" i="5" s="1"/>
  <c r="J475" i="5"/>
  <c r="S475" i="5" s="1"/>
  <c r="J302" i="5"/>
  <c r="S302" i="5" s="1"/>
  <c r="J32" i="5"/>
  <c r="S32" i="5" s="1"/>
  <c r="J160" i="5"/>
  <c r="S160" i="5" s="1"/>
  <c r="J170" i="5"/>
  <c r="S170" i="5" s="1"/>
  <c r="J31" i="5"/>
  <c r="S31" i="5" s="1"/>
  <c r="E64" i="6"/>
  <c r="E42" i="6"/>
  <c r="E33" i="6"/>
  <c r="E44" i="6"/>
  <c r="E8" i="6"/>
  <c r="C9" i="6"/>
  <c r="E7" i="6"/>
  <c r="E59" i="6"/>
  <c r="E29" i="6"/>
  <c r="D34" i="6"/>
  <c r="I34" i="6" s="1"/>
  <c r="I47" i="6" s="1"/>
  <c r="C34" i="6"/>
  <c r="C47" i="6" s="1"/>
  <c r="C68" i="6"/>
  <c r="E31" i="6"/>
  <c r="E67" i="6"/>
  <c r="C45" i="6"/>
  <c r="E32" i="6"/>
  <c r="E55" i="6"/>
  <c r="E15" i="6"/>
  <c r="C56" i="6"/>
  <c r="E41" i="6"/>
  <c r="D45" i="6"/>
  <c r="J45" i="6" s="1"/>
  <c r="D62" i="6"/>
  <c r="E57" i="6"/>
  <c r="E14" i="6"/>
  <c r="D19" i="6"/>
  <c r="H19" i="6" s="1"/>
  <c r="H36" i="6" s="1"/>
  <c r="C62" i="6"/>
  <c r="E63" i="6"/>
  <c r="D68" i="6"/>
  <c r="I68" i="6" s="1"/>
  <c r="E72" i="6"/>
  <c r="C19" i="6"/>
  <c r="C36" i="6" s="1"/>
  <c r="D73" i="6"/>
  <c r="G73" i="6" s="1"/>
  <c r="E69" i="6"/>
  <c r="E43" i="6"/>
  <c r="E58" i="6"/>
  <c r="E16" i="6"/>
  <c r="E18" i="6"/>
  <c r="E65" i="6"/>
  <c r="D9" i="6"/>
  <c r="H9" i="6" s="1"/>
  <c r="E5" i="6"/>
  <c r="D56" i="6"/>
  <c r="J56" i="6" s="1"/>
  <c r="E52" i="6"/>
  <c r="E61" i="6"/>
  <c r="G19" i="6" l="1"/>
  <c r="G36" i="6" s="1"/>
  <c r="J34" i="6"/>
  <c r="J47" i="6" s="1"/>
  <c r="G34" i="6"/>
  <c r="G47" i="6" s="1"/>
  <c r="I19" i="6"/>
  <c r="I36" i="6" s="1"/>
  <c r="A9" i="14"/>
  <c r="J439" i="5"/>
  <c r="J305" i="5"/>
  <c r="S305" i="5" s="1"/>
  <c r="J361" i="5"/>
  <c r="S361" i="5" s="1"/>
  <c r="E62" i="6"/>
  <c r="E68" i="6"/>
  <c r="J19" i="6"/>
  <c r="J36" i="6" s="1"/>
  <c r="I73" i="6"/>
  <c r="I45" i="6"/>
  <c r="I9" i="6"/>
  <c r="J9" i="6"/>
  <c r="G56" i="6"/>
  <c r="H56" i="6"/>
  <c r="H45" i="6"/>
  <c r="E45" i="6"/>
  <c r="H73" i="6"/>
  <c r="E73" i="6"/>
  <c r="G68" i="6"/>
  <c r="E56" i="6"/>
  <c r="H62" i="6"/>
  <c r="H68" i="6"/>
  <c r="J68" i="6"/>
  <c r="I62" i="6"/>
  <c r="D36" i="6"/>
  <c r="E19" i="6"/>
  <c r="E36" i="6" s="1"/>
  <c r="H34" i="6"/>
  <c r="H47" i="6" s="1"/>
  <c r="E34" i="6"/>
  <c r="E47" i="6" s="1"/>
  <c r="D47" i="6"/>
  <c r="G9" i="6"/>
  <c r="E9" i="6"/>
  <c r="G45" i="6"/>
  <c r="J73" i="6"/>
  <c r="G62" i="6"/>
  <c r="J62" i="6"/>
  <c r="I56" i="6"/>
  <c r="J10" i="5" l="1"/>
  <c r="A10" i="14"/>
  <c r="J392" i="5"/>
  <c r="S392" i="5" s="1"/>
  <c r="J5" i="5"/>
  <c r="S5" i="5" s="1"/>
  <c r="J53" i="5"/>
  <c r="S53" i="5" s="1"/>
  <c r="J11" i="5"/>
  <c r="S11" i="5" s="1"/>
  <c r="J451" i="5"/>
  <c r="S451" i="5" s="1"/>
  <c r="J291" i="5"/>
  <c r="S291" i="5" s="1"/>
  <c r="J322" i="5"/>
  <c r="S322" i="5" s="1"/>
  <c r="J129" i="5"/>
  <c r="S129" i="5" s="1"/>
  <c r="J413" i="5"/>
  <c r="J367" i="5"/>
  <c r="S367" i="5" s="1"/>
  <c r="J422" i="5"/>
  <c r="J461" i="5"/>
  <c r="S461" i="5" s="1"/>
  <c r="J17" i="5"/>
  <c r="J199" i="5"/>
  <c r="S199" i="5" s="1"/>
  <c r="J153" i="5"/>
  <c r="S153" i="5" s="1"/>
  <c r="J137" i="5"/>
  <c r="J203" i="5"/>
  <c r="S203" i="5" s="1"/>
  <c r="J262" i="5"/>
  <c r="J135" i="5"/>
  <c r="J285" i="5"/>
  <c r="J329" i="5"/>
  <c r="J62" i="5"/>
  <c r="J182" i="5"/>
  <c r="S182" i="5" s="1"/>
  <c r="J220" i="5"/>
  <c r="J19" i="5"/>
  <c r="S19" i="5" s="1"/>
  <c r="J56" i="5"/>
  <c r="S56" i="5" s="1"/>
  <c r="J174" i="5"/>
  <c r="J250" i="5"/>
  <c r="S250" i="5" s="1"/>
  <c r="J278" i="5"/>
  <c r="S278" i="5" s="1"/>
  <c r="J473" i="5"/>
  <c r="S473" i="5" s="1"/>
  <c r="J204" i="5"/>
  <c r="S204" i="5" s="1"/>
  <c r="J356" i="5"/>
  <c r="J378" i="5"/>
  <c r="S378" i="5" s="1"/>
  <c r="J177" i="5"/>
  <c r="S177" i="5" s="1"/>
  <c r="J142" i="5"/>
  <c r="S142" i="5" s="1"/>
  <c r="J2" i="5"/>
  <c r="J460" i="5"/>
  <c r="S460" i="5" s="1"/>
  <c r="J217" i="5"/>
  <c r="S217" i="5" s="1"/>
  <c r="J161" i="5"/>
  <c r="J93" i="5"/>
  <c r="S93" i="5" s="1"/>
  <c r="J194" i="5"/>
  <c r="J167" i="5"/>
  <c r="J256" i="5"/>
  <c r="J86" i="5"/>
  <c r="J54" i="5"/>
  <c r="J454" i="5"/>
  <c r="S454" i="5" s="1"/>
  <c r="J33" i="5"/>
  <c r="S33" i="5" s="1"/>
  <c r="J229" i="5"/>
  <c r="S229" i="5" s="1"/>
  <c r="J4" i="5"/>
  <c r="J63" i="5"/>
  <c r="S63" i="5" s="1"/>
  <c r="J410" i="5"/>
  <c r="S410" i="5" s="1"/>
  <c r="J415" i="5"/>
  <c r="S415" i="5" s="1"/>
  <c r="J409" i="5"/>
  <c r="S409" i="5" s="1"/>
  <c r="J406" i="5"/>
  <c r="J347" i="5"/>
  <c r="S347" i="5" s="1"/>
  <c r="J241" i="5"/>
  <c r="S241" i="5" s="1"/>
  <c r="J227" i="5"/>
  <c r="S227" i="5" s="1"/>
  <c r="J340" i="5"/>
  <c r="S340" i="5" s="1"/>
  <c r="J466" i="5"/>
  <c r="J274" i="5"/>
  <c r="J342" i="5"/>
  <c r="S342" i="5" s="1"/>
  <c r="J418" i="5"/>
  <c r="S418" i="5" s="1"/>
  <c r="J455" i="5"/>
  <c r="S455" i="5" s="1"/>
  <c r="J268" i="5"/>
  <c r="S268" i="5" s="1"/>
  <c r="J412" i="5"/>
  <c r="S412" i="5" s="1"/>
  <c r="J65" i="5"/>
  <c r="J38" i="5"/>
  <c r="J71" i="5"/>
  <c r="J401" i="5"/>
  <c r="J101" i="5"/>
  <c r="S101" i="5" s="1"/>
  <c r="J315" i="5"/>
  <c r="S315" i="5" s="1"/>
  <c r="J309" i="5"/>
  <c r="J371" i="5"/>
  <c r="J474" i="5"/>
  <c r="S474" i="5" s="1"/>
  <c r="J116" i="5"/>
  <c r="S116" i="5" s="1"/>
  <c r="J226" i="5"/>
  <c r="J350" i="5"/>
  <c r="S350" i="5" s="1"/>
  <c r="J431" i="5"/>
  <c r="S431" i="5" s="1"/>
  <c r="J449" i="5"/>
  <c r="S449" i="5" s="1"/>
  <c r="J155" i="5"/>
  <c r="J35" i="5"/>
  <c r="S35" i="5" s="1"/>
  <c r="J265" i="5"/>
  <c r="S265" i="5" s="1"/>
  <c r="J180" i="5"/>
  <c r="S180" i="5" s="1"/>
  <c r="J69" i="5"/>
  <c r="S69" i="5" s="1"/>
  <c r="J272" i="5"/>
  <c r="P271" i="5"/>
  <c r="Q271" i="5"/>
  <c r="T271" i="5"/>
  <c r="AB271" i="5"/>
  <c r="AB479" i="5" s="1"/>
  <c r="AA271" i="5"/>
  <c r="AA479" i="5" s="1"/>
  <c r="Z271" i="5"/>
  <c r="Z479" i="5" s="1"/>
  <c r="W271" i="5"/>
  <c r="W479" i="5" s="1"/>
  <c r="Y271" i="5"/>
  <c r="Y479" i="5" s="1"/>
  <c r="AC271" i="5"/>
  <c r="AC479" i="5" s="1"/>
  <c r="X271" i="5"/>
  <c r="I271" i="5"/>
  <c r="A271" i="5"/>
  <c r="V271" i="5"/>
  <c r="J92" i="5" l="1"/>
  <c r="S92" i="5" s="1"/>
  <c r="J398" i="5"/>
  <c r="J467" i="5"/>
  <c r="S467" i="5" s="1"/>
  <c r="J218" i="5"/>
  <c r="S218" i="5" s="1"/>
  <c r="J232" i="5"/>
  <c r="S232" i="5" s="1"/>
  <c r="J358" i="5"/>
  <c r="S358" i="5" s="1"/>
  <c r="A11" i="14"/>
  <c r="J271" i="5" s="1"/>
  <c r="J308" i="5"/>
  <c r="AP271" i="5"/>
  <c r="AP483" i="5" s="1"/>
  <c r="D603" i="13"/>
  <c r="D2" i="13"/>
  <c r="L2" i="13" s="1"/>
  <c r="AR271" i="5"/>
  <c r="AR507" i="5" s="1"/>
  <c r="AO271" i="5"/>
  <c r="D839" i="13"/>
  <c r="D898" i="13"/>
  <c r="D59" i="13"/>
  <c r="D157" i="13"/>
  <c r="D49" i="13"/>
  <c r="D268" i="13"/>
  <c r="D1152" i="13"/>
  <c r="D536" i="13"/>
  <c r="D955" i="13"/>
  <c r="D376" i="13"/>
  <c r="D212" i="13"/>
  <c r="D710" i="13"/>
  <c r="D86" i="13"/>
  <c r="D598" i="13"/>
  <c r="D315" i="13"/>
  <c r="D1087" i="13"/>
  <c r="D357" i="13"/>
  <c r="D1089" i="13"/>
  <c r="X479" i="5"/>
  <c r="AH271" i="5"/>
  <c r="D552" i="13"/>
  <c r="D431" i="13"/>
  <c r="D249" i="13"/>
  <c r="D290" i="13"/>
  <c r="D92" i="13"/>
  <c r="D404" i="13"/>
  <c r="AP486" i="5"/>
  <c r="AP518" i="5" s="1"/>
  <c r="D1121" i="13"/>
  <c r="D328" i="13"/>
  <c r="D1092" i="13"/>
  <c r="D33" i="13"/>
  <c r="D954" i="13"/>
  <c r="D333" i="13"/>
  <c r="L271" i="5"/>
  <c r="C380" i="5" s="1"/>
  <c r="D96" i="13"/>
  <c r="D64" i="13"/>
  <c r="D544" i="13"/>
  <c r="D130" i="13"/>
  <c r="D515" i="13"/>
  <c r="D209" i="13"/>
  <c r="D182" i="13"/>
  <c r="D1088" i="13"/>
  <c r="D279" i="13"/>
  <c r="D93" i="13"/>
  <c r="D682" i="13"/>
  <c r="D1141" i="13"/>
  <c r="D516" i="13"/>
  <c r="D303" i="13"/>
  <c r="D880" i="13"/>
  <c r="D247" i="13"/>
  <c r="D122" i="13"/>
  <c r="D32" i="13"/>
  <c r="D895" i="13"/>
  <c r="D165" i="13"/>
  <c r="D442" i="13"/>
  <c r="D192" i="13"/>
  <c r="D91" i="13"/>
  <c r="D1019" i="13"/>
  <c r="D733" i="13"/>
  <c r="D506" i="13"/>
  <c r="D7" i="13"/>
  <c r="D9" i="13"/>
  <c r="D1035" i="13"/>
  <c r="D676" i="13"/>
  <c r="D126" i="13"/>
  <c r="D452" i="13"/>
  <c r="D1033" i="13"/>
  <c r="D402" i="13"/>
  <c r="D205" i="13"/>
  <c r="D884" i="13"/>
  <c r="D200" i="13"/>
  <c r="D597" i="13"/>
  <c r="D804" i="13"/>
  <c r="D394" i="13"/>
  <c r="D1073" i="13"/>
  <c r="D359" i="13"/>
  <c r="D587" i="13"/>
  <c r="D999" i="13"/>
  <c r="D1044" i="13"/>
  <c r="D1057" i="13"/>
  <c r="D719" i="13"/>
  <c r="D687" i="13"/>
  <c r="D1190" i="13"/>
  <c r="D566" i="13"/>
  <c r="D761" i="13"/>
  <c r="D238" i="13"/>
  <c r="D711" i="13"/>
  <c r="D435" i="13"/>
  <c r="D346" i="13"/>
  <c r="D1066" i="13"/>
  <c r="D822" i="13"/>
  <c r="D1055" i="13"/>
  <c r="D486" i="13"/>
  <c r="D14" i="13"/>
  <c r="D250" i="13"/>
  <c r="D981" i="13"/>
  <c r="D926" i="13"/>
  <c r="D317" i="13"/>
  <c r="D1012" i="13"/>
  <c r="D1149" i="13"/>
  <c r="D607" i="13"/>
  <c r="D221" i="13"/>
  <c r="D74" i="13"/>
  <c r="D17" i="13"/>
  <c r="D1034" i="13"/>
  <c r="D1160" i="13"/>
  <c r="D752" i="13"/>
  <c r="D90" i="13"/>
  <c r="D916" i="13"/>
  <c r="D891" i="13"/>
  <c r="D1195" i="13"/>
  <c r="D951" i="13"/>
  <c r="D1167" i="13"/>
  <c r="D986" i="13"/>
  <c r="D690" i="13"/>
  <c r="D1151" i="13"/>
  <c r="D683" i="13"/>
  <c r="D1072" i="13"/>
  <c r="D520" i="13"/>
  <c r="D179" i="13"/>
  <c r="D918" i="13"/>
  <c r="D767" i="13"/>
  <c r="D282" i="13"/>
  <c r="D827" i="13"/>
  <c r="D525" i="13"/>
  <c r="D160" i="13"/>
  <c r="D208" i="13"/>
  <c r="D1100" i="13"/>
  <c r="D713" i="13"/>
  <c r="D383" i="13"/>
  <c r="D932" i="13"/>
  <c r="D462" i="13"/>
  <c r="D502" i="13"/>
  <c r="D670" i="13"/>
  <c r="D703" i="13"/>
  <c r="D555" i="13"/>
  <c r="D667" i="13"/>
  <c r="D1002" i="13"/>
  <c r="D897" i="13"/>
  <c r="D833" i="13"/>
  <c r="D821" i="13"/>
  <c r="D1016" i="13"/>
  <c r="D38" i="13"/>
  <c r="D277" i="13"/>
  <c r="D736" i="13"/>
  <c r="D753" i="13"/>
  <c r="D228" i="13"/>
  <c r="D1080" i="13"/>
  <c r="D1184" i="13"/>
  <c r="D595" i="13"/>
  <c r="D111" i="13"/>
  <c r="D957" i="13"/>
  <c r="D83" i="13"/>
  <c r="D606" i="13"/>
  <c r="D963" i="13"/>
  <c r="D1104" i="13"/>
  <c r="D648" i="13"/>
  <c r="D770" i="13"/>
  <c r="D570" i="13"/>
  <c r="D790" i="13"/>
  <c r="D25" i="13"/>
  <c r="D294" i="13"/>
  <c r="D825" i="13"/>
  <c r="D905" i="13"/>
  <c r="D922" i="13"/>
  <c r="D498" i="13"/>
  <c r="D915" i="13"/>
  <c r="D831" i="13"/>
  <c r="D742" i="13"/>
  <c r="D107" i="13"/>
  <c r="D686" i="13"/>
  <c r="D583" i="13"/>
  <c r="D913" i="13"/>
  <c r="D100" i="13"/>
  <c r="D774" i="13"/>
  <c r="D1155" i="13"/>
  <c r="D265" i="13"/>
  <c r="D1158" i="13"/>
  <c r="D436" i="13"/>
  <c r="D801" i="13"/>
  <c r="D924" i="13"/>
  <c r="D876" i="13"/>
  <c r="D114" i="13"/>
  <c r="D1048" i="13"/>
  <c r="D1147" i="13"/>
  <c r="D1060" i="13"/>
  <c r="D811" i="13"/>
  <c r="D1042" i="13"/>
  <c r="D455" i="13"/>
  <c r="D723" i="13"/>
  <c r="D563" i="13"/>
  <c r="D1049" i="13"/>
  <c r="D911" i="13"/>
  <c r="D289" i="13"/>
  <c r="D231" i="13"/>
  <c r="AP485" i="5"/>
  <c r="AP517" i="5" s="1"/>
  <c r="D748" i="13"/>
  <c r="D220" i="13"/>
  <c r="D504" i="13"/>
  <c r="D1146" i="13"/>
  <c r="D478" i="13"/>
  <c r="D672" i="13"/>
  <c r="D172" i="13"/>
  <c r="D847" i="13"/>
  <c r="D961" i="13"/>
  <c r="D341" i="13"/>
  <c r="D652" i="13"/>
  <c r="D700" i="13"/>
  <c r="D929" i="13"/>
  <c r="D605" i="13"/>
  <c r="D548" i="13"/>
  <c r="D866" i="13"/>
  <c r="D882" i="13"/>
  <c r="D589" i="13"/>
  <c r="D187" i="13"/>
  <c r="D234" i="13"/>
  <c r="D300" i="13"/>
  <c r="D937" i="13"/>
  <c r="D330" i="13"/>
  <c r="D791" i="13"/>
  <c r="D851" i="13"/>
  <c r="D675" i="13"/>
  <c r="D702" i="13"/>
  <c r="D1075" i="13"/>
  <c r="D578" i="13"/>
  <c r="D829" i="13"/>
  <c r="D101" i="13"/>
  <c r="D308" i="13"/>
  <c r="D260" i="13"/>
  <c r="D575" i="13"/>
  <c r="D912" i="13"/>
  <c r="D1102" i="13"/>
  <c r="D82" i="13"/>
  <c r="D487" i="13"/>
  <c r="D681" i="13"/>
  <c r="D806" i="13"/>
  <c r="D115" i="13"/>
  <c r="D48" i="13"/>
  <c r="D190" i="13"/>
  <c r="D1004" i="13"/>
  <c r="D867" i="13"/>
  <c r="D1038" i="13"/>
  <c r="D944" i="13"/>
  <c r="D976" i="13"/>
  <c r="D447" i="13"/>
  <c r="D585" i="13"/>
  <c r="D726" i="13"/>
  <c r="D488" i="13"/>
  <c r="D219" i="13"/>
  <c r="D99" i="13"/>
  <c r="D459" i="13"/>
  <c r="D244" i="13"/>
  <c r="D906" i="13"/>
  <c r="D457" i="13"/>
  <c r="D58" i="13"/>
  <c r="D573" i="13"/>
  <c r="D1150" i="13"/>
  <c r="D448" i="13"/>
  <c r="D1008" i="13"/>
  <c r="D1093" i="13"/>
  <c r="D992" i="13"/>
  <c r="D403" i="13"/>
  <c r="D1137" i="13"/>
  <c r="D1026" i="13"/>
  <c r="D718" i="13"/>
  <c r="D141" i="13"/>
  <c r="D183" i="13"/>
  <c r="D296" i="13"/>
  <c r="D800" i="13"/>
  <c r="D985" i="13"/>
  <c r="D1165" i="13"/>
  <c r="D952" i="13"/>
  <c r="D503" i="13"/>
  <c r="D254" i="13"/>
  <c r="D619" i="13"/>
  <c r="D696" i="13"/>
  <c r="D1143" i="13"/>
  <c r="D673" i="13"/>
  <c r="D788" i="13"/>
  <c r="D1135" i="13"/>
  <c r="D704" i="13"/>
  <c r="D185" i="13"/>
  <c r="D1068" i="13"/>
  <c r="D745" i="13"/>
  <c r="D388" i="13"/>
  <c r="D464" i="13"/>
  <c r="D707" i="13"/>
  <c r="D65" i="13"/>
  <c r="D820" i="13"/>
  <c r="D305" i="13"/>
  <c r="D859" i="13"/>
  <c r="D295" i="13"/>
  <c r="D1086" i="13"/>
  <c r="D896" i="13"/>
  <c r="D147" i="13"/>
  <c r="D747" i="13"/>
  <c r="D326" i="13"/>
  <c r="D785" i="13"/>
  <c r="D350" i="13"/>
  <c r="D594" i="13"/>
  <c r="D949" i="13"/>
  <c r="D454" i="13"/>
  <c r="D835" i="13"/>
  <c r="D1173" i="13"/>
  <c r="D953" i="13"/>
  <c r="D476" i="13"/>
  <c r="D574" i="13"/>
  <c r="D470" i="13"/>
  <c r="D243" i="13"/>
  <c r="D482" i="13"/>
  <c r="D588" i="13"/>
  <c r="D213" i="13"/>
  <c r="D993" i="13"/>
  <c r="D1189" i="13"/>
  <c r="D1110" i="13"/>
  <c r="D11" i="13"/>
  <c r="D629" i="13"/>
  <c r="D453" i="13"/>
  <c r="D131" i="13"/>
  <c r="D562" i="13"/>
  <c r="D211" i="13"/>
  <c r="D1122" i="13"/>
  <c r="D154" i="13"/>
  <c r="D44" i="13"/>
  <c r="D276" i="13"/>
  <c r="D599" i="13"/>
  <c r="D485" i="13"/>
  <c r="D197" i="13"/>
  <c r="D832" i="13"/>
  <c r="D1180" i="13"/>
  <c r="D12" i="13"/>
  <c r="D351" i="13"/>
  <c r="D95" i="13"/>
  <c r="D1009" i="13"/>
  <c r="D1077" i="13"/>
  <c r="D489" i="13"/>
  <c r="D632" i="13"/>
  <c r="D1010" i="13"/>
  <c r="D1028" i="13"/>
  <c r="D668" i="13"/>
  <c r="D505" i="13"/>
  <c r="D269" i="13"/>
  <c r="D960" i="13"/>
  <c r="D23" i="13"/>
  <c r="D387" i="13"/>
  <c r="D958" i="13"/>
  <c r="D542" i="13"/>
  <c r="D499" i="13"/>
  <c r="D1183" i="13"/>
  <c r="D633" i="13"/>
  <c r="D613" i="13"/>
  <c r="D1113" i="13"/>
  <c r="D554" i="13"/>
  <c r="D285" i="13"/>
  <c r="D878" i="13"/>
  <c r="D233" i="13"/>
  <c r="D995" i="13"/>
  <c r="D1022" i="13"/>
  <c r="D543" i="13"/>
  <c r="D494" i="13"/>
  <c r="D458" i="13"/>
  <c r="D773" i="13"/>
  <c r="D948" i="13"/>
  <c r="D890" i="13"/>
  <c r="D843" i="13"/>
  <c r="D1095" i="13"/>
  <c r="D128" i="13"/>
  <c r="D379" i="13"/>
  <c r="D40" i="13"/>
  <c r="D559" i="13"/>
  <c r="D1159" i="13"/>
  <c r="D572" i="13"/>
  <c r="D844" i="13"/>
  <c r="D433" i="13"/>
  <c r="D1191" i="13"/>
  <c r="D6" i="13"/>
  <c r="D245" i="13"/>
  <c r="D1031" i="13"/>
  <c r="D424" i="13"/>
  <c r="D1105" i="13"/>
  <c r="D706" i="13"/>
  <c r="D116" i="13"/>
  <c r="D874" i="13"/>
  <c r="D1172" i="13"/>
  <c r="D167" i="13"/>
  <c r="D273" i="13"/>
  <c r="D678" i="13"/>
  <c r="D764" i="13"/>
  <c r="D52" i="13"/>
  <c r="D34" i="13"/>
  <c r="D354" i="13"/>
  <c r="D654" i="13"/>
  <c r="D456" i="13"/>
  <c r="D1138" i="13"/>
  <c r="D309" i="13"/>
  <c r="D198" i="13"/>
  <c r="D421" i="13"/>
  <c r="D849" i="13"/>
  <c r="D561" i="13"/>
  <c r="D772" i="13"/>
  <c r="D1124" i="13"/>
  <c r="D430" i="13"/>
  <c r="D541" i="13"/>
  <c r="D894" i="13"/>
  <c r="D581" i="13"/>
  <c r="D590" i="13"/>
  <c r="D1052" i="13"/>
  <c r="D763" i="13"/>
  <c r="D210" i="13"/>
  <c r="D207" i="13"/>
  <c r="D259" i="13"/>
  <c r="D45" i="13"/>
  <c r="D796" i="13"/>
  <c r="D873" i="13"/>
  <c r="D263" i="13"/>
  <c r="D162" i="13"/>
  <c r="D166" i="13"/>
  <c r="D950" i="13"/>
  <c r="D1039" i="13"/>
  <c r="D1123" i="13"/>
  <c r="D540" i="13"/>
  <c r="D396" i="13"/>
  <c r="D121" i="13"/>
  <c r="D180" i="13"/>
  <c r="D158" i="13"/>
  <c r="D1153" i="13"/>
  <c r="D432" i="13"/>
  <c r="D959" i="13"/>
  <c r="D577" i="13"/>
  <c r="D186" i="13"/>
  <c r="D310" i="13"/>
  <c r="D666" i="13"/>
  <c r="D173" i="13"/>
  <c r="D517" i="13"/>
  <c r="D766" i="13"/>
  <c r="D381" i="13"/>
  <c r="D1023" i="13"/>
  <c r="D643" i="13"/>
  <c r="D623" i="13"/>
  <c r="D434" i="13"/>
  <c r="D998" i="13"/>
  <c r="D1131" i="13"/>
  <c r="D558" i="13"/>
  <c r="D422" i="13"/>
  <c r="D584" i="13"/>
  <c r="D967" i="13"/>
  <c r="D364" i="13"/>
  <c r="D400" i="13"/>
  <c r="D316" i="13"/>
  <c r="D1128" i="13"/>
  <c r="D974" i="13"/>
  <c r="D419" i="13"/>
  <c r="D546" i="13"/>
  <c r="D921" i="13"/>
  <c r="D1115" i="13"/>
  <c r="D414" i="13"/>
  <c r="D779" i="13"/>
  <c r="D792" i="13"/>
  <c r="D10" i="13"/>
  <c r="D694" i="13"/>
  <c r="D146" i="13"/>
  <c r="D408" i="13"/>
  <c r="D568" i="13"/>
  <c r="D968" i="13"/>
  <c r="D327" i="13"/>
  <c r="D87" i="13"/>
  <c r="D1056" i="13"/>
  <c r="D903" i="13"/>
  <c r="D802" i="13"/>
  <c r="D649" i="13"/>
  <c r="D708" i="13"/>
  <c r="D331" i="13"/>
  <c r="D979" i="13"/>
  <c r="D119" i="13"/>
  <c r="D737" i="13"/>
  <c r="D571" i="13"/>
  <c r="D698" i="13"/>
  <c r="D13" i="13"/>
  <c r="D71" i="13"/>
  <c r="D356" i="13"/>
  <c r="D253" i="13"/>
  <c r="D418" i="13"/>
  <c r="D860" i="13"/>
  <c r="D775" i="13"/>
  <c r="D37" i="13"/>
  <c r="D626" i="13"/>
  <c r="D27" i="13"/>
  <c r="D608" i="13"/>
  <c r="D927" i="13"/>
  <c r="D939" i="13"/>
  <c r="D389" i="13"/>
  <c r="D845" i="13"/>
  <c r="D232" i="13"/>
  <c r="D69" i="13"/>
  <c r="D697" i="13"/>
  <c r="D553" i="13"/>
  <c r="D1201" i="13"/>
  <c r="D975" i="13"/>
  <c r="D639" i="13"/>
  <c r="D227" i="13"/>
  <c r="D112" i="13"/>
  <c r="D367" i="13"/>
  <c r="D920" i="13"/>
  <c r="D914" i="13"/>
  <c r="D783" i="13"/>
  <c r="D1098" i="13"/>
  <c r="D307" i="13"/>
  <c r="D406" i="13"/>
  <c r="D1169" i="13"/>
  <c r="D699" i="13"/>
  <c r="D1053" i="13"/>
  <c r="D240" i="13"/>
  <c r="D153" i="13"/>
  <c r="D759" i="13"/>
  <c r="D621" i="13"/>
  <c r="D500" i="13"/>
  <c r="D323" i="13"/>
  <c r="D1182" i="13"/>
  <c r="D366" i="13"/>
  <c r="D569" i="13"/>
  <c r="D405" i="13"/>
  <c r="D466" i="13"/>
  <c r="D416" i="13"/>
  <c r="D741" i="13"/>
  <c r="D412" i="13"/>
  <c r="D1041" i="13"/>
  <c r="D301" i="13"/>
  <c r="D810" i="13"/>
  <c r="D855" i="13"/>
  <c r="D24" i="13"/>
  <c r="D1188" i="13"/>
  <c r="D620" i="13"/>
  <c r="D67" i="13"/>
  <c r="D982" i="13"/>
  <c r="D928" i="13"/>
  <c r="D94" i="13"/>
  <c r="D43" i="13"/>
  <c r="D1032" i="13"/>
  <c r="D899" i="13"/>
  <c r="D106" i="13"/>
  <c r="D1015" i="13"/>
  <c r="D645" i="13"/>
  <c r="D1029" i="13"/>
  <c r="D216" i="13"/>
  <c r="D893" i="13"/>
  <c r="D1198" i="13"/>
  <c r="D798" i="13"/>
  <c r="D1079" i="13"/>
  <c r="D677" i="13"/>
  <c r="D284" i="13"/>
  <c r="D195" i="13"/>
  <c r="D1145" i="13"/>
  <c r="D256" i="13"/>
  <c r="D401" i="13"/>
  <c r="D1040" i="13"/>
  <c r="D28" i="13"/>
  <c r="D369" i="13"/>
  <c r="D850" i="13"/>
  <c r="D657" i="13"/>
  <c r="D1186" i="13"/>
  <c r="D738" i="13"/>
  <c r="D519" i="13"/>
  <c r="D188" i="13"/>
  <c r="D539" i="13"/>
  <c r="D644" i="13"/>
  <c r="D1013" i="13"/>
  <c r="D688" i="13"/>
  <c r="D794" i="13"/>
  <c r="D919" i="13"/>
  <c r="D795" i="13"/>
  <c r="D531" i="13"/>
  <c r="D1099" i="13"/>
  <c r="D77" i="13"/>
  <c r="D415" i="13"/>
  <c r="D1142" i="13"/>
  <c r="D978" i="13"/>
  <c r="D665" i="13"/>
  <c r="D235" i="13"/>
  <c r="D983" i="13"/>
  <c r="D593" i="13"/>
  <c r="D1139" i="13"/>
  <c r="D971" i="13"/>
  <c r="D576" i="13"/>
  <c r="D642" i="13"/>
  <c r="D41" i="13"/>
  <c r="D1118" i="13"/>
  <c r="D972" i="13"/>
  <c r="D760" i="13"/>
  <c r="D439" i="13"/>
  <c r="D339" i="13"/>
  <c r="D22" i="13"/>
  <c r="D604" i="13"/>
  <c r="D809" i="13"/>
  <c r="D201" i="13"/>
  <c r="D701" i="13"/>
  <c r="D834" i="13"/>
  <c r="D734" i="13"/>
  <c r="D641" i="13"/>
  <c r="D1200" i="13"/>
  <c r="D1000" i="13"/>
  <c r="D1154" i="13"/>
  <c r="D79" i="13"/>
  <c r="D1074" i="13"/>
  <c r="D756" i="13"/>
  <c r="D164" i="13"/>
  <c r="D481" i="13"/>
  <c r="D1125" i="13"/>
  <c r="D943" i="13"/>
  <c r="D631" i="13"/>
  <c r="D365" i="13"/>
  <c r="D1050" i="13"/>
  <c r="D311" i="13"/>
  <c r="D592" i="13"/>
  <c r="D560" i="13"/>
  <c r="D969" i="13"/>
  <c r="D472" i="13"/>
  <c r="D102" i="13"/>
  <c r="D655" i="13"/>
  <c r="D838" i="13"/>
  <c r="D248" i="13"/>
  <c r="D36" i="13"/>
  <c r="D358" i="13"/>
  <c r="D721" i="13"/>
  <c r="D134" i="13"/>
  <c r="D935" i="13"/>
  <c r="D762" i="13"/>
  <c r="D635" i="13"/>
  <c r="D1037" i="13"/>
  <c r="D524" i="13"/>
  <c r="D3" i="13"/>
  <c r="D251" i="13"/>
  <c r="D877" i="13"/>
  <c r="D463" i="13"/>
  <c r="D786" i="13"/>
  <c r="D725" i="13"/>
  <c r="D1062" i="13"/>
  <c r="D399" i="13"/>
  <c r="D353" i="13"/>
  <c r="D1051" i="13"/>
  <c r="D1097" i="13"/>
  <c r="D557" i="13"/>
  <c r="D1108" i="13"/>
  <c r="D4" i="13"/>
  <c r="D522" i="13"/>
  <c r="D475" i="13"/>
  <c r="D31" i="13"/>
  <c r="D1140" i="13"/>
  <c r="D497" i="13"/>
  <c r="D237" i="13"/>
  <c r="D283" i="13"/>
  <c r="D344" i="13"/>
  <c r="D261" i="13"/>
  <c r="D57" i="13"/>
  <c r="D483" i="13"/>
  <c r="D582" i="13"/>
  <c r="D473" i="13"/>
  <c r="D318" i="13"/>
  <c r="D712" i="13"/>
  <c r="D443" i="13"/>
  <c r="D664" i="13"/>
  <c r="D145" i="13"/>
  <c r="D858" i="13"/>
  <c r="D1185" i="13"/>
  <c r="D940" i="13"/>
  <c r="D51" i="13"/>
  <c r="D634" i="13"/>
  <c r="D80" i="13"/>
  <c r="D105" i="13"/>
  <c r="D923" i="13"/>
  <c r="D47" i="13"/>
  <c r="D1063" i="13"/>
  <c r="D108" i="13"/>
  <c r="D630" i="13"/>
  <c r="D728" i="13"/>
  <c r="D397" i="13"/>
  <c r="D88" i="13"/>
  <c r="D945" i="13"/>
  <c r="D445" i="13"/>
  <c r="D321" i="13"/>
  <c r="D181" i="13"/>
  <c r="D611" i="13"/>
  <c r="D787" i="13"/>
  <c r="D1193" i="13"/>
  <c r="D329" i="13"/>
  <c r="D755" i="13"/>
  <c r="D669" i="13"/>
  <c r="D513" i="13"/>
  <c r="D601" i="13"/>
  <c r="D199" i="13"/>
  <c r="D942" i="13"/>
  <c r="D135" i="13"/>
  <c r="D508" i="13"/>
  <c r="D280" i="13"/>
  <c r="D996" i="13"/>
  <c r="D727" i="13"/>
  <c r="D778" i="13"/>
  <c r="D509" i="13"/>
  <c r="D242" i="13"/>
  <c r="D674" i="13"/>
  <c r="D214" i="13"/>
  <c r="D901" i="13"/>
  <c r="D175" i="13"/>
  <c r="D1003" i="13"/>
  <c r="D103" i="13"/>
  <c r="D469" i="13"/>
  <c r="D803" i="13"/>
  <c r="D904" i="13"/>
  <c r="D1179" i="13"/>
  <c r="D21" i="13"/>
  <c r="D281" i="13"/>
  <c r="D1020" i="13"/>
  <c r="D771" i="13"/>
  <c r="D808" i="13"/>
  <c r="D202" i="13"/>
  <c r="D391" i="13"/>
  <c r="D1136" i="13"/>
  <c r="D1156" i="13"/>
  <c r="D528" i="13"/>
  <c r="D1007" i="13"/>
  <c r="D427" i="13"/>
  <c r="D325" i="13"/>
  <c r="D610" i="13"/>
  <c r="D852" i="13"/>
  <c r="D987" i="13"/>
  <c r="D628" i="13"/>
  <c r="D257" i="13"/>
  <c r="D925" i="13"/>
  <c r="D169" i="13"/>
  <c r="D984" i="13"/>
  <c r="D705" i="13"/>
  <c r="D805" i="13"/>
  <c r="D225" i="13"/>
  <c r="D715" i="13"/>
  <c r="D395" i="13"/>
  <c r="D291" i="13"/>
  <c r="D931" i="13"/>
  <c r="D638" i="13"/>
  <c r="D140" i="13"/>
  <c r="D372" i="13"/>
  <c r="D1162" i="13"/>
  <c r="D336" i="13"/>
  <c r="D881" i="13"/>
  <c r="D1046" i="13"/>
  <c r="D204" i="13"/>
  <c r="D868" i="13"/>
  <c r="D361" i="13"/>
  <c r="D997" i="13"/>
  <c r="D824" i="13"/>
  <c r="D306" i="13"/>
  <c r="D819" i="13"/>
  <c r="D1107" i="13"/>
  <c r="D50" i="13"/>
  <c r="D1194" i="13"/>
  <c r="D941" i="13"/>
  <c r="D602" i="13"/>
  <c r="D685" i="13"/>
  <c r="D304" i="13"/>
  <c r="D946" i="13"/>
  <c r="D56" i="13"/>
  <c r="D5" i="13"/>
  <c r="D374" i="13"/>
  <c r="D1076" i="13"/>
  <c r="D19" i="13"/>
  <c r="D75" i="13"/>
  <c r="D1161" i="13"/>
  <c r="AP481" i="5"/>
  <c r="D549" i="13"/>
  <c r="D89" i="13"/>
  <c r="D137" i="13"/>
  <c r="D118" i="13"/>
  <c r="D471" i="13"/>
  <c r="D1168" i="13"/>
  <c r="D302" i="13"/>
  <c r="D769" i="13"/>
  <c r="D491" i="13"/>
  <c r="D314" i="13"/>
  <c r="D1061" i="13"/>
  <c r="D1127" i="13"/>
  <c r="D324" i="13"/>
  <c r="D272" i="13"/>
  <c r="D826" i="13"/>
  <c r="D465" i="13"/>
  <c r="D692" i="13"/>
  <c r="D535" i="13"/>
  <c r="D444" i="13"/>
  <c r="AP480" i="5"/>
  <c r="D653" i="13"/>
  <c r="D514" i="13"/>
  <c r="D334" i="13"/>
  <c r="D965" i="13"/>
  <c r="D215" i="13"/>
  <c r="D335" i="13"/>
  <c r="D292" i="13"/>
  <c r="D230" i="13"/>
  <c r="D293" i="13"/>
  <c r="D54" i="13"/>
  <c r="D885" i="13"/>
  <c r="D720" i="13"/>
  <c r="D246" i="13"/>
  <c r="D757" i="13"/>
  <c r="D61" i="13"/>
  <c r="D241" i="13"/>
  <c r="D750" i="13"/>
  <c r="D493" i="13"/>
  <c r="D451" i="13"/>
  <c r="D614" i="13"/>
  <c r="D962" i="13"/>
  <c r="D110" i="13"/>
  <c r="D1085" i="13"/>
  <c r="D625" i="13"/>
  <c r="D807" i="13"/>
  <c r="D1199" i="13"/>
  <c r="D392" i="13"/>
  <c r="D1011" i="13"/>
  <c r="D168" i="13"/>
  <c r="D729" i="13"/>
  <c r="D689" i="13"/>
  <c r="D1001" i="13"/>
  <c r="D262" i="13"/>
  <c r="D1109" i="13"/>
  <c r="D73" i="13"/>
  <c r="D523" i="13"/>
  <c r="D159" i="13"/>
  <c r="D900" i="13"/>
  <c r="D902" i="13"/>
  <c r="D781" i="13"/>
  <c r="D622" i="13"/>
  <c r="D139" i="13"/>
  <c r="D1114" i="13"/>
  <c r="D239" i="13"/>
  <c r="D194" i="13"/>
  <c r="D360" i="13"/>
  <c r="D1069" i="13"/>
  <c r="D148" i="13"/>
  <c r="D956" i="13"/>
  <c r="D467" i="13"/>
  <c r="D1133" i="13"/>
  <c r="D600" i="13"/>
  <c r="D840" i="13"/>
  <c r="D252" i="13"/>
  <c r="D156" i="13"/>
  <c r="D193" i="13"/>
  <c r="D865" i="13"/>
  <c r="D1116" i="13"/>
  <c r="D417" i="13"/>
  <c r="D947" i="13"/>
  <c r="D1171" i="13"/>
  <c r="D345" i="13"/>
  <c r="D104" i="13"/>
  <c r="D377" i="13"/>
  <c r="D789" i="13"/>
  <c r="D813" i="13"/>
  <c r="D1084" i="13"/>
  <c r="D236" i="13"/>
  <c r="D596" i="13"/>
  <c r="D534" i="13"/>
  <c r="D1126" i="13"/>
  <c r="D226" i="13"/>
  <c r="D530" i="13"/>
  <c r="D429" i="13"/>
  <c r="D492" i="13"/>
  <c r="D777" i="13"/>
  <c r="D26" i="13"/>
  <c r="D223" i="13"/>
  <c r="D782" i="13"/>
  <c r="D78" i="13"/>
  <c r="D1078" i="13"/>
  <c r="D797" i="13"/>
  <c r="D1120" i="13"/>
  <c r="D343" i="13"/>
  <c r="D1106" i="13"/>
  <c r="D29" i="13"/>
  <c r="D869" i="13"/>
  <c r="D1134" i="13"/>
  <c r="D863" i="13"/>
  <c r="D382" i="13"/>
  <c r="D1071" i="13"/>
  <c r="D980" i="13"/>
  <c r="D222" i="13"/>
  <c r="D1144" i="13"/>
  <c r="D1045" i="13"/>
  <c r="D586" i="13"/>
  <c r="D35" i="13"/>
  <c r="D909" i="13"/>
  <c r="D883" i="13"/>
  <c r="D740" i="13"/>
  <c r="D966" i="13"/>
  <c r="D550" i="13"/>
  <c r="D255" i="13"/>
  <c r="D161" i="13"/>
  <c r="D352" i="13"/>
  <c r="D320" i="13"/>
  <c r="D768" i="13"/>
  <c r="D836" i="13"/>
  <c r="D278" i="13"/>
  <c r="D286" i="13"/>
  <c r="D1043" i="13"/>
  <c r="D1047" i="13"/>
  <c r="D46" i="13"/>
  <c r="D176" i="13"/>
  <c r="D312" i="13"/>
  <c r="D507" i="13"/>
  <c r="D1157" i="13"/>
  <c r="D258" i="13"/>
  <c r="D780" i="13"/>
  <c r="D637" i="13"/>
  <c r="D1064" i="13"/>
  <c r="D138" i="13"/>
  <c r="D936" i="13"/>
  <c r="D1170" i="13"/>
  <c r="D970" i="13"/>
  <c r="D887" i="13"/>
  <c r="D264" i="13"/>
  <c r="D817" i="13"/>
  <c r="D938" i="13"/>
  <c r="D889" i="13"/>
  <c r="D299" i="13"/>
  <c r="D1065" i="13"/>
  <c r="D1027" i="13"/>
  <c r="D224" i="13"/>
  <c r="D1103" i="13"/>
  <c r="D178" i="13"/>
  <c r="D636" i="13"/>
  <c r="D1175" i="13"/>
  <c r="D823" i="13"/>
  <c r="D784" i="13"/>
  <c r="D1058" i="13"/>
  <c r="D886" i="13"/>
  <c r="D84" i="13"/>
  <c r="D189" i="13"/>
  <c r="D684" i="13"/>
  <c r="D217" i="13"/>
  <c r="D646" i="13"/>
  <c r="D526" i="13"/>
  <c r="D731" i="13"/>
  <c r="D580" i="13"/>
  <c r="D373" i="13"/>
  <c r="D1117" i="13"/>
  <c r="D441" i="13"/>
  <c r="D18" i="13"/>
  <c r="D1025" i="13"/>
  <c r="D618" i="13"/>
  <c r="D934" i="13"/>
  <c r="D297" i="13"/>
  <c r="D85" i="13"/>
  <c r="D1112" i="13"/>
  <c r="D426" i="13"/>
  <c r="D556" i="13"/>
  <c r="D152" i="13"/>
  <c r="D319" i="13"/>
  <c r="D848" i="13"/>
  <c r="D125" i="13"/>
  <c r="D375" i="13"/>
  <c r="D627" i="13"/>
  <c r="D16" i="13"/>
  <c r="D385" i="13"/>
  <c r="D66" i="13"/>
  <c r="D695" i="13"/>
  <c r="D656" i="13"/>
  <c r="D616" i="13"/>
  <c r="D1018" i="13"/>
  <c r="D875" i="13"/>
  <c r="D749" i="13"/>
  <c r="D691" i="13"/>
  <c r="D1148" i="13"/>
  <c r="D1181" i="13"/>
  <c r="D267" i="13"/>
  <c r="D70" i="13"/>
  <c r="D793" i="13"/>
  <c r="D170" i="13"/>
  <c r="D679" i="13"/>
  <c r="D63" i="13"/>
  <c r="D739" i="13"/>
  <c r="D191" i="13"/>
  <c r="D270" i="13"/>
  <c r="D449" i="13"/>
  <c r="D537" i="13"/>
  <c r="D15" i="13"/>
  <c r="D615" i="13"/>
  <c r="D617" i="13"/>
  <c r="D155" i="13"/>
  <c r="D908" i="13"/>
  <c r="D142" i="13"/>
  <c r="D888" i="13"/>
  <c r="D480" i="13"/>
  <c r="D468" i="13"/>
  <c r="D579" i="13"/>
  <c r="D658" i="13"/>
  <c r="D60" i="13"/>
  <c r="D461" i="13"/>
  <c r="D127" i="13"/>
  <c r="D1132" i="13"/>
  <c r="D624" i="13"/>
  <c r="D864" i="13"/>
  <c r="D206" i="13"/>
  <c r="D1187" i="13"/>
  <c r="D1054" i="13"/>
  <c r="D1030" i="13"/>
  <c r="D407" i="13"/>
  <c r="D1196" i="13"/>
  <c r="D174" i="13"/>
  <c r="D842" i="13"/>
  <c r="D640" i="13"/>
  <c r="D477" i="13"/>
  <c r="D1119" i="13"/>
  <c r="D151" i="13"/>
  <c r="D271" i="13"/>
  <c r="D861" i="13"/>
  <c r="D1111" i="13"/>
  <c r="D776" i="13"/>
  <c r="D671" i="13"/>
  <c r="D1174" i="13"/>
  <c r="D1014" i="13"/>
  <c r="D735" i="13"/>
  <c r="D1005" i="13"/>
  <c r="D1197" i="13"/>
  <c r="D1177" i="13"/>
  <c r="D72" i="13"/>
  <c r="D474" i="13"/>
  <c r="D196" i="13"/>
  <c r="D266" i="13"/>
  <c r="D133" i="13"/>
  <c r="D538" i="13"/>
  <c r="D564" i="13"/>
  <c r="D132" i="13"/>
  <c r="D423" i="13"/>
  <c r="D1059" i="13"/>
  <c r="D425" i="13"/>
  <c r="D347" i="13"/>
  <c r="D816" i="13"/>
  <c r="D732" i="13"/>
  <c r="D551" i="13"/>
  <c r="D349" i="13"/>
  <c r="D758" i="13"/>
  <c r="D818" i="13"/>
  <c r="D532" i="13"/>
  <c r="D856" i="13"/>
  <c r="D39" i="13"/>
  <c r="D879" i="13"/>
  <c r="D693" i="13"/>
  <c r="D438" i="13"/>
  <c r="D144" i="13"/>
  <c r="D815" i="13"/>
  <c r="D1021" i="13"/>
  <c r="D609" i="13"/>
  <c r="D386" i="13"/>
  <c r="D730" i="13"/>
  <c r="D988" i="13"/>
  <c r="D910" i="13"/>
  <c r="D527" i="13"/>
  <c r="D724" i="13"/>
  <c r="D660" i="13"/>
  <c r="D380" i="13"/>
  <c r="D20" i="13"/>
  <c r="D973" i="13"/>
  <c r="D384" i="13"/>
  <c r="D398" i="13"/>
  <c r="D313" i="13"/>
  <c r="D857" i="13"/>
  <c r="D746" i="13"/>
  <c r="D744" i="13"/>
  <c r="D460" i="13"/>
  <c r="D510" i="13"/>
  <c r="D714" i="13"/>
  <c r="D1164" i="13"/>
  <c r="AP507" i="5"/>
  <c r="D184" i="13"/>
  <c r="D1017" i="13"/>
  <c r="D812" i="13"/>
  <c r="D994" i="13"/>
  <c r="D870" i="13"/>
  <c r="D612" i="13"/>
  <c r="D149" i="13"/>
  <c r="D117" i="13"/>
  <c r="D203" i="13"/>
  <c r="D288" i="13"/>
  <c r="D1178" i="13"/>
  <c r="D171" i="13"/>
  <c r="D547" i="13"/>
  <c r="D409" i="13"/>
  <c r="D1176" i="13"/>
  <c r="D98" i="13"/>
  <c r="D1067" i="13"/>
  <c r="D342" i="13"/>
  <c r="D521" i="13"/>
  <c r="D136" i="13"/>
  <c r="D854" i="13"/>
  <c r="D440" i="13"/>
  <c r="D428" i="13"/>
  <c r="D1096" i="13"/>
  <c r="D1129" i="13"/>
  <c r="D1192" i="13"/>
  <c r="D529" i="13"/>
  <c r="D650" i="13"/>
  <c r="D81" i="13"/>
  <c r="D437" i="13"/>
  <c r="D1081" i="13"/>
  <c r="D989" i="13"/>
  <c r="D348" i="13"/>
  <c r="D76" i="13"/>
  <c r="D371" i="13"/>
  <c r="D355" i="13"/>
  <c r="D420" i="13"/>
  <c r="D709" i="13"/>
  <c r="D410" i="13"/>
  <c r="D853" i="13"/>
  <c r="D930" i="13"/>
  <c r="D340" i="13"/>
  <c r="D413" i="13"/>
  <c r="D484" i="13"/>
  <c r="D363" i="13"/>
  <c r="D830" i="13"/>
  <c r="D123" i="13"/>
  <c r="D846" i="13"/>
  <c r="D411" i="13"/>
  <c r="D754" i="13"/>
  <c r="D298" i="13"/>
  <c r="D446" i="13"/>
  <c r="D337" i="13"/>
  <c r="D143" i="13"/>
  <c r="D814" i="13"/>
  <c r="D717" i="13"/>
  <c r="D751" i="13"/>
  <c r="D378" i="13"/>
  <c r="D55" i="13"/>
  <c r="D1024" i="13"/>
  <c r="D545" i="13"/>
  <c r="D229" i="13"/>
  <c r="D716" i="13"/>
  <c r="D647" i="13"/>
  <c r="D120" i="13"/>
  <c r="D651" i="13"/>
  <c r="D274" i="13"/>
  <c r="D765" i="13"/>
  <c r="D862" i="13"/>
  <c r="D659" i="13"/>
  <c r="D964" i="13"/>
  <c r="D479" i="13"/>
  <c r="D129" i="13"/>
  <c r="D680" i="13"/>
  <c r="D1083" i="13"/>
  <c r="D501" i="13"/>
  <c r="D338" i="13"/>
  <c r="D663" i="13"/>
  <c r="D871" i="13"/>
  <c r="D518" i="13"/>
  <c r="D933" i="13"/>
  <c r="D113" i="13"/>
  <c r="D722" i="13"/>
  <c r="D1006" i="13"/>
  <c r="D68" i="13"/>
  <c r="D275" i="13"/>
  <c r="D390" i="13"/>
  <c r="D917" i="13"/>
  <c r="D892" i="13"/>
  <c r="D799" i="13"/>
  <c r="D1166" i="13"/>
  <c r="D662" i="13"/>
  <c r="D62" i="13"/>
  <c r="D490" i="13"/>
  <c r="D837" i="13"/>
  <c r="D177" i="13"/>
  <c r="D743" i="13"/>
  <c r="D218" i="13"/>
  <c r="D332" i="13"/>
  <c r="D872" i="13"/>
  <c r="D567" i="13"/>
  <c r="D97" i="13"/>
  <c r="D30" i="13"/>
  <c r="D990" i="13"/>
  <c r="D287" i="13"/>
  <c r="D991" i="13"/>
  <c r="D109" i="13"/>
  <c r="D1090" i="13"/>
  <c r="D1036" i="13"/>
  <c r="D362" i="13"/>
  <c r="D163" i="13"/>
  <c r="D368" i="13"/>
  <c r="D1070" i="13"/>
  <c r="D907" i="13"/>
  <c r="D1091" i="13"/>
  <c r="D1163" i="13"/>
  <c r="D124" i="13"/>
  <c r="D828" i="13"/>
  <c r="D511" i="13"/>
  <c r="D1094" i="13"/>
  <c r="D1101" i="13"/>
  <c r="D322" i="13"/>
  <c r="D977" i="13"/>
  <c r="D393" i="13"/>
  <c r="D370" i="13"/>
  <c r="D450" i="13"/>
  <c r="D841" i="13"/>
  <c r="D495" i="13"/>
  <c r="D8" i="13"/>
  <c r="D150" i="13"/>
  <c r="D591" i="13"/>
  <c r="D533" i="13"/>
  <c r="D1082" i="13"/>
  <c r="D565" i="13"/>
  <c r="D496" i="13"/>
  <c r="D42" i="13"/>
  <c r="D512" i="13"/>
  <c r="D53" i="13"/>
  <c r="D1130" i="13"/>
  <c r="D661" i="13"/>
  <c r="F866" i="13"/>
  <c r="F1002" i="13"/>
  <c r="F930" i="13"/>
  <c r="F1148" i="13"/>
  <c r="F440" i="13"/>
  <c r="F965" i="13"/>
  <c r="F114" i="13"/>
  <c r="F1070" i="13"/>
  <c r="F1041" i="13"/>
  <c r="F380" i="13"/>
  <c r="F1175" i="13"/>
  <c r="F240" i="13"/>
  <c r="F706" i="13"/>
  <c r="F1047" i="13"/>
  <c r="F1120" i="13"/>
  <c r="F1008" i="13"/>
  <c r="F154" i="13"/>
  <c r="F671" i="13"/>
  <c r="F8" i="13"/>
  <c r="F395" i="13"/>
  <c r="F376" i="13"/>
  <c r="F308" i="13"/>
  <c r="F133" i="13"/>
  <c r="F183" i="13"/>
  <c r="F523" i="13"/>
  <c r="F481" i="13"/>
  <c r="F633" i="13"/>
  <c r="F480" i="13"/>
  <c r="F971" i="13"/>
  <c r="F899" i="13"/>
  <c r="F886" i="13"/>
  <c r="F892" i="13"/>
  <c r="F1119" i="13"/>
  <c r="F903" i="13"/>
  <c r="F895" i="13"/>
  <c r="F1005" i="13"/>
  <c r="F282" i="13"/>
  <c r="F1166" i="13"/>
  <c r="F515" i="13"/>
  <c r="F107" i="13"/>
  <c r="F688" i="13"/>
  <c r="F1191" i="13"/>
  <c r="F84" i="13"/>
  <c r="F504" i="13"/>
  <c r="F1093" i="13"/>
  <c r="F739" i="13"/>
  <c r="F611" i="13"/>
  <c r="F262" i="13"/>
  <c r="F586" i="13"/>
  <c r="F235" i="13"/>
  <c r="F1024" i="13"/>
  <c r="F232" i="13"/>
  <c r="F160" i="13"/>
  <c r="F172" i="13"/>
  <c r="F499" i="13"/>
  <c r="F985" i="13"/>
  <c r="F552" i="13"/>
  <c r="F701" i="13"/>
  <c r="F1013" i="13"/>
  <c r="F954" i="13"/>
  <c r="F946" i="13"/>
  <c r="F441" i="13"/>
  <c r="F406" i="13"/>
  <c r="F203" i="13"/>
  <c r="F1107" i="13"/>
  <c r="F782" i="13"/>
  <c r="F923" i="13"/>
  <c r="F250" i="13"/>
  <c r="F48" i="13"/>
  <c r="F618" i="13"/>
  <c r="F1026" i="13"/>
  <c r="F963" i="13"/>
  <c r="F519" i="13"/>
  <c r="F635" i="13"/>
  <c r="F998" i="13"/>
  <c r="F54" i="13"/>
  <c r="F602" i="13"/>
  <c r="F828" i="13"/>
  <c r="F970" i="13"/>
  <c r="F1075" i="13"/>
  <c r="F1062" i="13"/>
  <c r="F815" i="13"/>
  <c r="F990" i="13"/>
  <c r="F890" i="13"/>
  <c r="F90" i="13"/>
  <c r="F768" i="13"/>
  <c r="F584" i="13"/>
  <c r="F104" i="13"/>
  <c r="F918" i="13"/>
  <c r="F100" i="13"/>
  <c r="F91" i="13"/>
  <c r="F613" i="13"/>
  <c r="F237" i="13"/>
  <c r="F354" i="13"/>
  <c r="F1048" i="13"/>
  <c r="F270" i="13"/>
  <c r="F854" i="13"/>
  <c r="F720" i="13"/>
  <c r="F312" i="13"/>
  <c r="F645" i="13"/>
  <c r="F540" i="13"/>
  <c r="F867" i="13"/>
  <c r="F227" i="13"/>
  <c r="F130" i="13"/>
  <c r="F422" i="13"/>
  <c r="F70" i="13"/>
  <c r="F1176" i="13"/>
  <c r="F116" i="13"/>
  <c r="F596" i="13"/>
  <c r="F1054" i="13"/>
  <c r="F698" i="13"/>
  <c r="F426" i="13"/>
  <c r="F1017" i="13"/>
  <c r="F175" i="13"/>
  <c r="F333" i="13"/>
  <c r="F263" i="13"/>
  <c r="F330" i="13"/>
  <c r="F997" i="13"/>
  <c r="F326" i="13"/>
  <c r="F501" i="13"/>
  <c r="F1028" i="13"/>
  <c r="F294" i="13"/>
  <c r="F779" i="13"/>
  <c r="F859" i="13"/>
  <c r="F61" i="13"/>
  <c r="F123" i="13"/>
  <c r="F482" i="13"/>
  <c r="F585" i="13"/>
  <c r="F1190" i="13"/>
  <c r="F34" i="13"/>
  <c r="F991" i="13"/>
  <c r="F863" i="13"/>
  <c r="F1049" i="13"/>
  <c r="F968" i="13"/>
  <c r="F239" i="13"/>
  <c r="F784" i="13"/>
  <c r="F587" i="13"/>
  <c r="F218" i="13"/>
  <c r="F813" i="13"/>
  <c r="F60" i="13"/>
  <c r="F1157" i="13"/>
  <c r="F769" i="13"/>
  <c r="F280" i="13"/>
  <c r="F216" i="13"/>
  <c r="F99" i="13"/>
  <c r="F137" i="13"/>
  <c r="F387" i="13"/>
  <c r="F1105" i="13"/>
  <c r="F234" i="13"/>
  <c r="F889" i="13"/>
  <c r="F684" i="13"/>
  <c r="F907" i="13"/>
  <c r="F369" i="13"/>
  <c r="F12" i="13"/>
  <c r="F951" i="13"/>
  <c r="F474" i="13"/>
  <c r="F492" i="13"/>
  <c r="F286" i="13"/>
  <c r="F817" i="13"/>
  <c r="F872" i="13"/>
  <c r="F498" i="13"/>
  <c r="F1137" i="13"/>
  <c r="F982" i="13"/>
  <c r="F814" i="13"/>
  <c r="F861" i="13"/>
  <c r="F21" i="13"/>
  <c r="F880" i="13"/>
  <c r="F427" i="13"/>
  <c r="F51" i="13"/>
  <c r="F1162" i="13"/>
  <c r="F862" i="13"/>
  <c r="F697" i="13"/>
  <c r="F1108" i="13"/>
  <c r="F6" i="13"/>
  <c r="F471" i="13"/>
  <c r="F320" i="13"/>
  <c r="F935" i="13"/>
  <c r="F882" i="13"/>
  <c r="F251" i="13"/>
  <c r="F357" i="13"/>
  <c r="F1179" i="13"/>
  <c r="F1127" i="13"/>
  <c r="F561" i="13"/>
  <c r="F168" i="13"/>
  <c r="F559" i="13"/>
  <c r="F1078" i="13"/>
  <c r="F709" i="13"/>
  <c r="F158" i="13"/>
  <c r="F958" i="13"/>
  <c r="F1129" i="13"/>
  <c r="F1113" i="13"/>
  <c r="F788" i="13"/>
  <c r="F36" i="13"/>
  <c r="F1126" i="13"/>
  <c r="F451" i="13"/>
  <c r="F83" i="13"/>
  <c r="F583" i="13"/>
  <c r="F447" i="13"/>
  <c r="F143" i="13"/>
  <c r="F461" i="13"/>
  <c r="F875" i="13"/>
  <c r="F28" i="13"/>
  <c r="F743" i="13"/>
  <c r="F1025" i="13"/>
  <c r="F909" i="13"/>
  <c r="F520" i="13"/>
  <c r="F319" i="13"/>
  <c r="F366" i="13"/>
  <c r="F329" i="13"/>
  <c r="F916" i="13"/>
  <c r="F663" i="13"/>
  <c r="F627" i="13"/>
  <c r="F975" i="13"/>
  <c r="F127" i="13"/>
  <c r="F525" i="13"/>
  <c r="F557" i="13"/>
  <c r="F35" i="13"/>
  <c r="F58" i="13"/>
  <c r="F1136" i="13"/>
  <c r="F1189" i="13"/>
  <c r="F226" i="13"/>
  <c r="F579" i="13"/>
  <c r="F845" i="13"/>
  <c r="F260" i="13"/>
  <c r="F949" i="13"/>
  <c r="F138" i="13"/>
  <c r="F304" i="13"/>
  <c r="F311" i="13"/>
  <c r="F692" i="13"/>
  <c r="F648" i="13"/>
  <c r="F169" i="13"/>
  <c r="F188" i="13"/>
  <c r="F212" i="13"/>
  <c r="F955" i="13"/>
  <c r="F980" i="13"/>
  <c r="F488" i="13"/>
  <c r="F926" i="13"/>
  <c r="F714" i="13"/>
  <c r="F193" i="13"/>
  <c r="F650" i="13"/>
  <c r="F1056" i="13"/>
  <c r="F524" i="13"/>
  <c r="F337" i="13"/>
  <c r="F653" i="13"/>
  <c r="F1030" i="13"/>
  <c r="F1116" i="13"/>
  <c r="F625" i="13"/>
  <c r="F762" i="13"/>
  <c r="F512" i="13"/>
  <c r="F424" i="13"/>
  <c r="F449" i="13"/>
  <c r="F438" i="13"/>
  <c r="F95" i="13"/>
  <c r="F733" i="13"/>
  <c r="F1043" i="13"/>
  <c r="F37" i="13"/>
  <c r="F538" i="13"/>
  <c r="F197" i="13"/>
  <c r="F342" i="13"/>
  <c r="F553" i="13"/>
  <c r="F548" i="13"/>
  <c r="F171" i="13"/>
  <c r="F715" i="13"/>
  <c r="F713" i="13"/>
  <c r="F103" i="13"/>
  <c r="F981" i="13"/>
  <c r="F931" i="13"/>
  <c r="F593" i="13"/>
  <c r="F1061" i="13"/>
  <c r="F418" i="13"/>
  <c r="F873" i="13"/>
  <c r="F1046" i="13"/>
  <c r="F464" i="13"/>
  <c r="F904" i="13"/>
  <c r="F710" i="13"/>
  <c r="F194" i="13"/>
  <c r="F346" i="13"/>
  <c r="F87" i="13"/>
  <c r="F1140" i="13"/>
  <c r="F912" i="13"/>
  <c r="F1130" i="13"/>
  <c r="F1197" i="13"/>
  <c r="F132" i="13"/>
  <c r="F595" i="13"/>
  <c r="F185" i="13"/>
  <c r="F125" i="13"/>
  <c r="F1117" i="13"/>
  <c r="F44" i="13"/>
  <c r="F757" i="13"/>
  <c r="F360" i="13"/>
  <c r="F783" i="13"/>
  <c r="F153" i="13"/>
  <c r="F964" i="13"/>
  <c r="F477" i="13"/>
  <c r="F179" i="13"/>
  <c r="F703" i="13"/>
  <c r="F517" i="13"/>
  <c r="F323" i="13"/>
  <c r="F479" i="13"/>
  <c r="F73" i="13"/>
  <c r="F503" i="13"/>
  <c r="F1144" i="13"/>
  <c r="F68" i="13"/>
  <c r="F801" i="13"/>
  <c r="F776" i="13"/>
  <c r="F358" i="13"/>
  <c r="F927" i="13"/>
  <c r="F753" i="13"/>
  <c r="F795" i="13"/>
  <c r="F245" i="13"/>
  <c r="F789" i="13"/>
  <c r="F721" i="13"/>
  <c r="F272" i="13"/>
  <c r="F66" i="13"/>
  <c r="F808" i="13"/>
  <c r="F1096" i="13"/>
  <c r="F978" i="13"/>
  <c r="F716" i="13"/>
  <c r="F718" i="13"/>
  <c r="F436" i="13"/>
  <c r="F428" i="13"/>
  <c r="F741" i="13"/>
  <c r="F1077" i="13"/>
  <c r="F198" i="13"/>
  <c r="F711" i="13"/>
  <c r="F22" i="13"/>
  <c r="F637" i="13"/>
  <c r="F1033" i="13"/>
  <c r="F707" i="13"/>
  <c r="F494" i="13"/>
  <c r="F425" i="13"/>
  <c r="F754" i="13"/>
  <c r="F979" i="13"/>
  <c r="F18" i="13"/>
  <c r="F607" i="13"/>
  <c r="F574" i="13"/>
  <c r="F792" i="13"/>
  <c r="F723" i="13"/>
  <c r="F712" i="13"/>
  <c r="F261" i="13"/>
  <c r="F742" i="13"/>
  <c r="F401" i="13"/>
  <c r="F1069" i="13"/>
  <c r="F110" i="13"/>
  <c r="F673" i="13"/>
  <c r="F328" i="13"/>
  <c r="F636" i="13"/>
  <c r="F484" i="13"/>
  <c r="F470" i="13"/>
  <c r="F392" i="13"/>
  <c r="F1066" i="13"/>
  <c r="F152" i="13"/>
  <c r="F414" i="13"/>
  <c r="F833" i="13"/>
  <c r="F780" i="13"/>
  <c r="F1004" i="13"/>
  <c r="F677" i="13"/>
  <c r="F837" i="13"/>
  <c r="F543" i="13"/>
  <c r="F678" i="13"/>
  <c r="F252" i="13"/>
  <c r="F657" i="13"/>
  <c r="F405" i="13"/>
  <c r="F922" i="13"/>
  <c r="F97" i="13"/>
  <c r="F1183" i="13"/>
  <c r="F433" i="13"/>
  <c r="F860" i="13"/>
  <c r="F432" i="13"/>
  <c r="F1091" i="13"/>
  <c r="F456" i="13"/>
  <c r="F924" i="13"/>
  <c r="F1050" i="13"/>
  <c r="F1192" i="13"/>
  <c r="F122" i="13"/>
  <c r="F429" i="13"/>
  <c r="F934" i="13"/>
  <c r="F567" i="13"/>
  <c r="F536" i="13"/>
  <c r="F490" i="13"/>
  <c r="F344" i="13"/>
  <c r="F943" i="13"/>
  <c r="F64" i="13"/>
  <c r="F108" i="13"/>
  <c r="F50" i="13"/>
  <c r="F86" i="13"/>
  <c r="F39" i="13"/>
  <c r="F5" i="13"/>
  <c r="F176" i="13"/>
  <c r="F102" i="13"/>
  <c r="F372" i="13"/>
  <c r="F628" i="13"/>
  <c r="F1154" i="13"/>
  <c r="F1055" i="13"/>
  <c r="F1188" i="13"/>
  <c r="F146" i="13"/>
  <c r="F725" i="13"/>
  <c r="F106" i="13"/>
  <c r="F1109" i="13"/>
  <c r="F664" i="13"/>
  <c r="F898" i="13"/>
  <c r="F564" i="13"/>
  <c r="F259" i="13"/>
  <c r="F1082" i="13"/>
  <c r="F359" i="13"/>
  <c r="F841" i="13"/>
  <c r="F973" i="13"/>
  <c r="F170" i="13"/>
  <c r="F386" i="13"/>
  <c r="F266" i="13"/>
  <c r="F615" i="13"/>
  <c r="F458" i="13"/>
  <c r="F847" i="13"/>
  <c r="F869" i="13"/>
  <c r="F72" i="13"/>
  <c r="F641" i="13"/>
  <c r="F27" i="13"/>
  <c r="F868" i="13"/>
  <c r="F287" i="13"/>
  <c r="F1044" i="13"/>
  <c r="F632" i="13"/>
  <c r="F124" i="13"/>
  <c r="F1134" i="13"/>
  <c r="F1193" i="13"/>
  <c r="F23" i="13"/>
  <c r="F591" i="13"/>
  <c r="F489" i="13"/>
  <c r="F181" i="13"/>
  <c r="F989" i="13"/>
  <c r="F1053" i="13"/>
  <c r="F363" i="13"/>
  <c r="F31" i="13"/>
  <c r="F448" i="13"/>
  <c r="F774" i="13"/>
  <c r="F797" i="13"/>
  <c r="F631" i="13"/>
  <c r="F219" i="13"/>
  <c r="F511" i="13"/>
  <c r="F225" i="13"/>
  <c r="F920" i="13"/>
  <c r="F434" i="13"/>
  <c r="F528" i="13"/>
  <c r="F1011" i="13"/>
  <c r="F334" i="13"/>
  <c r="F1079" i="13"/>
  <c r="F881" i="13"/>
  <c r="F1195" i="13"/>
  <c r="F257" i="13"/>
  <c r="F265" i="13"/>
  <c r="F327" i="13"/>
  <c r="F385" i="13"/>
  <c r="F755" i="13"/>
  <c r="F778" i="13"/>
  <c r="F43" i="13"/>
  <c r="F1114" i="13"/>
  <c r="F220" i="13"/>
  <c r="F1034" i="13"/>
  <c r="F959" i="13"/>
  <c r="F544" i="13"/>
  <c r="F442" i="13"/>
  <c r="F273" i="13"/>
  <c r="F439" i="13"/>
  <c r="F296" i="13"/>
  <c r="F604" i="13"/>
  <c r="F1086" i="13"/>
  <c r="F192" i="13"/>
  <c r="F805" i="13"/>
  <c r="F1040" i="13"/>
  <c r="F1064" i="13"/>
  <c r="F349" i="13"/>
  <c r="F590" i="13"/>
  <c r="F472" i="13"/>
  <c r="F986" i="13"/>
  <c r="F93" i="13"/>
  <c r="F394" i="13"/>
  <c r="F201" i="13"/>
  <c r="F659" i="13"/>
  <c r="F695" i="13"/>
  <c r="F936" i="13"/>
  <c r="F350" i="13"/>
  <c r="F737" i="13"/>
  <c r="F204" i="13"/>
  <c r="F1167" i="13"/>
  <c r="F487" i="13"/>
  <c r="F454" i="13"/>
  <c r="F3" i="13"/>
  <c r="F905" i="13"/>
  <c r="F940" i="13"/>
  <c r="F310" i="13"/>
  <c r="F150" i="13"/>
  <c r="F463" i="13"/>
  <c r="F1037" i="13"/>
  <c r="F809" i="13"/>
  <c r="F1003" i="13"/>
  <c r="F236" i="13"/>
  <c r="F1045" i="13"/>
  <c r="F291" i="13"/>
  <c r="F389" i="13"/>
  <c r="F660" i="13"/>
  <c r="F126" i="13"/>
  <c r="F747" i="13"/>
  <c r="F208" i="13"/>
  <c r="F9" i="13"/>
  <c r="F1104" i="13"/>
  <c r="F67" i="13"/>
  <c r="F468" i="13"/>
  <c r="F7" i="13"/>
  <c r="F1074" i="13"/>
  <c r="F609" i="13"/>
  <c r="F844" i="13"/>
  <c r="F85" i="13"/>
  <c r="F694" i="13"/>
  <c r="F1198" i="13"/>
  <c r="F400" i="13"/>
  <c r="F790" i="13"/>
  <c r="F777" i="13"/>
  <c r="F722" i="13"/>
  <c r="F1001" i="13"/>
  <c r="F785" i="13"/>
  <c r="F397" i="13"/>
  <c r="F983" i="13"/>
  <c r="F475" i="13"/>
  <c r="F1121" i="13"/>
  <c r="F527" i="13"/>
  <c r="F717" i="13"/>
  <c r="F640" i="13"/>
  <c r="F759" i="13"/>
  <c r="F740" i="13"/>
  <c r="F421" i="13"/>
  <c r="F1196" i="13"/>
  <c r="F838" i="13"/>
  <c r="F202" i="13"/>
  <c r="F469" i="13"/>
  <c r="F135" i="13"/>
  <c r="F533" i="13"/>
  <c r="F563" i="13"/>
  <c r="F382" i="13"/>
  <c r="F932" i="13"/>
  <c r="F113" i="13"/>
  <c r="F244" i="13"/>
  <c r="F1092" i="13"/>
  <c r="F877" i="13"/>
  <c r="F996" i="13"/>
  <c r="F947" i="13"/>
  <c r="F576" i="13"/>
  <c r="F1058" i="13"/>
  <c r="F667" i="13"/>
  <c r="F603" i="13"/>
  <c r="F1018" i="13"/>
  <c r="F592" i="13"/>
  <c r="F835" i="13"/>
  <c r="F253" i="13"/>
  <c r="F374" i="13"/>
  <c r="F913" i="13"/>
  <c r="F388" i="13"/>
  <c r="F339" i="13"/>
  <c r="F629" i="13"/>
  <c r="F691" i="13"/>
  <c r="F305" i="13"/>
  <c r="F283" i="13"/>
  <c r="F834" i="13"/>
  <c r="F391" i="13"/>
  <c r="F407" i="13"/>
  <c r="F820" i="13"/>
  <c r="F403" i="13"/>
  <c r="F241" i="13"/>
  <c r="F88" i="13"/>
  <c r="F347" i="13"/>
  <c r="F1065" i="13"/>
  <c r="F4" i="13"/>
  <c r="F413" i="13"/>
  <c r="F62" i="13"/>
  <c r="F362" i="13"/>
  <c r="F1112" i="13"/>
  <c r="F313" i="13"/>
  <c r="F654" i="13"/>
  <c r="F974" i="13"/>
  <c r="F731" i="13"/>
  <c r="F1194" i="13"/>
  <c r="F674" i="13"/>
  <c r="F902" i="13"/>
  <c r="F131" i="13"/>
  <c r="F1021" i="13"/>
  <c r="F953" i="13"/>
  <c r="F508" i="13"/>
  <c r="F105" i="13"/>
  <c r="F1153" i="13"/>
  <c r="F679" i="13"/>
  <c r="F800" i="13"/>
  <c r="F92" i="13"/>
  <c r="F52" i="13"/>
  <c r="F803" i="13"/>
  <c r="F69" i="13"/>
  <c r="F643" i="13"/>
  <c r="F1089" i="13"/>
  <c r="F606" i="13"/>
  <c r="F120" i="13"/>
  <c r="F258" i="13"/>
  <c r="F941" i="13"/>
  <c r="F1068" i="13"/>
  <c r="F390" i="13"/>
  <c r="F341" i="13"/>
  <c r="F865" i="13"/>
  <c r="F157" i="13"/>
  <c r="F96" i="13"/>
  <c r="F316" i="13"/>
  <c r="F466" i="13"/>
  <c r="F730" i="13"/>
  <c r="F215" i="13"/>
  <c r="F685" i="13"/>
  <c r="F275" i="13"/>
  <c r="F356" i="13"/>
  <c r="F575" i="13"/>
  <c r="F551" i="13"/>
  <c r="F699" i="13"/>
  <c r="F10" i="13"/>
  <c r="F843" i="13"/>
  <c r="F368" i="13"/>
  <c r="F38" i="13"/>
  <c r="F823" i="13"/>
  <c r="F495" i="13"/>
  <c r="F736" i="13"/>
  <c r="F325" i="13"/>
  <c r="F796" i="13"/>
  <c r="F858" i="13"/>
  <c r="F115" i="13"/>
  <c r="F79" i="13"/>
  <c r="F46" i="13"/>
  <c r="F156" i="13"/>
  <c r="F238" i="13"/>
  <c r="F1060" i="13"/>
  <c r="F534" i="13"/>
  <c r="F1182" i="13"/>
  <c r="F746" i="13"/>
  <c r="F836" i="13"/>
  <c r="F1171" i="13"/>
  <c r="F462" i="13"/>
  <c r="F393" i="13"/>
  <c r="F1019" i="13"/>
  <c r="F76" i="13"/>
  <c r="F284" i="13"/>
  <c r="F546" i="13"/>
  <c r="F1146" i="13"/>
  <c r="F351" i="13"/>
  <c r="F588" i="13"/>
  <c r="F977" i="13"/>
  <c r="F248" i="13"/>
  <c r="F545" i="13"/>
  <c r="F186" i="13"/>
  <c r="F365" i="13"/>
  <c r="F781" i="13"/>
  <c r="F639" i="13"/>
  <c r="F1036" i="13"/>
  <c r="F415" i="13"/>
  <c r="F173" i="13"/>
  <c r="F530" i="13"/>
  <c r="F855" i="13"/>
  <c r="F1158" i="13"/>
  <c r="F802" i="13"/>
  <c r="F256" i="13"/>
  <c r="F1186" i="13"/>
  <c r="F417" i="13"/>
  <c r="F901" i="13"/>
  <c r="F49" i="13"/>
  <c r="F317" i="13"/>
  <c r="F278" i="13"/>
  <c r="F355" i="13"/>
  <c r="F668" i="13"/>
  <c r="F735" i="13"/>
  <c r="F1073" i="13"/>
  <c r="F554" i="13"/>
  <c r="F1125" i="13"/>
  <c r="F205" i="13"/>
  <c r="F610" i="13"/>
  <c r="F1185" i="13"/>
  <c r="F857" i="13"/>
  <c r="F271" i="13"/>
  <c r="F229" i="13"/>
  <c r="F687" i="13"/>
  <c r="F766" i="13"/>
  <c r="F370" i="13"/>
  <c r="F646" i="13"/>
  <c r="F1088" i="13"/>
  <c r="F281" i="13"/>
  <c r="F622" i="13"/>
  <c r="F661" i="13"/>
  <c r="F1170" i="13"/>
  <c r="F361" i="13"/>
  <c r="F928" i="13"/>
  <c r="F565" i="13"/>
  <c r="F804" i="13"/>
  <c r="F416" i="13"/>
  <c r="F101" i="13"/>
  <c r="F1035" i="13"/>
  <c r="F705" i="13"/>
  <c r="F377" i="13"/>
  <c r="F655" i="13"/>
  <c r="F874" i="13"/>
  <c r="F1145" i="13"/>
  <c r="F555" i="13"/>
  <c r="F78" i="13"/>
  <c r="F1169" i="13"/>
  <c r="F335" i="13"/>
  <c r="F269" i="13"/>
  <c r="F502" i="13"/>
  <c r="F128" i="13"/>
  <c r="F338" i="13"/>
  <c r="F505" i="13"/>
  <c r="F1155" i="13"/>
  <c r="F702" i="13"/>
  <c r="F560" i="13"/>
  <c r="F375" i="13"/>
  <c r="F1147" i="13"/>
  <c r="F708" i="13"/>
  <c r="F381" i="13"/>
  <c r="F182" i="13"/>
  <c r="F109" i="13"/>
  <c r="F1042" i="13"/>
  <c r="F1115" i="13"/>
  <c r="F908" i="13"/>
  <c r="F77" i="13"/>
  <c r="F619" i="13"/>
  <c r="F542" i="13"/>
  <c r="F993" i="13"/>
  <c r="F1102" i="13"/>
  <c r="F799" i="13"/>
  <c r="F221" i="13"/>
  <c r="F1059" i="13"/>
  <c r="F956" i="13"/>
  <c r="F911" i="13"/>
  <c r="F1139" i="13"/>
  <c r="F509" i="13"/>
  <c r="F98" i="13"/>
  <c r="F324" i="13"/>
  <c r="F473" i="13"/>
  <c r="F987" i="13"/>
  <c r="F726" i="13"/>
  <c r="F162" i="13"/>
  <c r="F167" i="13"/>
  <c r="F292" i="13"/>
  <c r="F772" i="13"/>
  <c r="F966" i="13"/>
  <c r="F577" i="13"/>
  <c r="F332" i="13"/>
  <c r="F1110" i="13"/>
  <c r="F786" i="13"/>
  <c r="F112" i="13"/>
  <c r="F75" i="13"/>
  <c r="F496" i="13"/>
  <c r="F17" i="13"/>
  <c r="F452" i="13"/>
  <c r="F1177" i="13"/>
  <c r="F846" i="13"/>
  <c r="F348" i="13"/>
  <c r="F644" i="13"/>
  <c r="F20" i="13"/>
  <c r="F749" i="13"/>
  <c r="F612" i="13"/>
  <c r="F228" i="13"/>
  <c r="F1168" i="13"/>
  <c r="F136" i="13"/>
  <c r="F581" i="13"/>
  <c r="F209" i="13"/>
  <c r="F942" i="13"/>
  <c r="F1032" i="13"/>
  <c r="F460" i="13"/>
  <c r="F513" i="13"/>
  <c r="F938" i="13"/>
  <c r="F210" i="13"/>
  <c r="F231" i="13"/>
  <c r="F787" i="13"/>
  <c r="F476" i="13"/>
  <c r="F121" i="13"/>
  <c r="F1149" i="13"/>
  <c r="F822" i="13"/>
  <c r="F155" i="13"/>
  <c r="F295" i="13"/>
  <c r="F624" i="13"/>
  <c r="F571" i="13"/>
  <c r="F207" i="13"/>
  <c r="F118" i="13"/>
  <c r="F420" i="13"/>
  <c r="F793" i="13"/>
  <c r="F148" i="13"/>
  <c r="F995" i="13"/>
  <c r="F729" i="13"/>
  <c r="F353" i="13"/>
  <c r="F1000" i="13"/>
  <c r="F379" i="13"/>
  <c r="F531" i="13"/>
  <c r="F13" i="13"/>
  <c r="F600" i="13"/>
  <c r="F939" i="13"/>
  <c r="F1023" i="13"/>
  <c r="F887" i="13"/>
  <c r="F1106" i="13"/>
  <c r="F690" i="13"/>
  <c r="F57" i="13"/>
  <c r="F744" i="13"/>
  <c r="F518" i="13"/>
  <c r="F443" i="13"/>
  <c r="F402" i="13"/>
  <c r="F1080" i="13"/>
  <c r="F25" i="13"/>
  <c r="F1098" i="13"/>
  <c r="F573" i="13"/>
  <c r="F549" i="13"/>
  <c r="F569" i="13"/>
  <c r="F851" i="13"/>
  <c r="F485" i="13"/>
  <c r="F849" i="13"/>
  <c r="F696" i="13"/>
  <c r="F1009" i="13"/>
  <c r="F184" i="13"/>
  <c r="F649" i="13"/>
  <c r="F306" i="13"/>
  <c r="F1150" i="13"/>
  <c r="F1071" i="13"/>
  <c r="F53" i="13"/>
  <c r="F1067" i="13"/>
  <c r="F764" i="13"/>
  <c r="F728" i="13"/>
  <c r="F410" i="13"/>
  <c r="F80" i="13"/>
  <c r="F658" i="13"/>
  <c r="F888" i="13"/>
  <c r="F1015" i="13"/>
  <c r="F1010" i="13"/>
  <c r="F676" i="13"/>
  <c r="F298" i="13"/>
  <c r="F408" i="13"/>
  <c r="F791" i="13"/>
  <c r="F893" i="13"/>
  <c r="F435" i="13"/>
  <c r="F1007" i="13"/>
  <c r="F529" i="13"/>
  <c r="F455" i="13"/>
  <c r="F166" i="13"/>
  <c r="F233" i="13"/>
  <c r="F642" i="13"/>
  <c r="F288" i="13"/>
  <c r="F453" i="13"/>
  <c r="F117" i="13"/>
  <c r="F1143" i="13"/>
  <c r="F159" i="13"/>
  <c r="F191" i="13"/>
  <c r="F878" i="13"/>
  <c r="F1094" i="13"/>
  <c r="F967" i="13"/>
  <c r="F819" i="13"/>
  <c r="F367" i="13"/>
  <c r="F532" i="13"/>
  <c r="AR480" i="5"/>
  <c r="F829" i="13"/>
  <c r="F1027" i="13"/>
  <c r="F929" i="13"/>
  <c r="F798" i="13"/>
  <c r="F680" i="13"/>
  <c r="F206" i="13"/>
  <c r="AR508" i="5"/>
  <c r="F944" i="13"/>
  <c r="F412" i="13"/>
  <c r="F151" i="13"/>
  <c r="F626" i="13"/>
  <c r="F647" i="13"/>
  <c r="F164" i="13"/>
  <c r="F285" i="13"/>
  <c r="F962" i="13"/>
  <c r="F558" i="13"/>
  <c r="F1084" i="13"/>
  <c r="F1087" i="13"/>
  <c r="F486" i="13"/>
  <c r="F665" i="13"/>
  <c r="F1052" i="13"/>
  <c r="F399" i="13"/>
  <c r="F1100" i="13"/>
  <c r="F1184" i="13"/>
  <c r="F300" i="13"/>
  <c r="F810" i="13"/>
  <c r="F343" i="13"/>
  <c r="F1161" i="13"/>
  <c r="F969" i="13"/>
  <c r="F539" i="13"/>
  <c r="F1156" i="13"/>
  <c r="F59" i="13"/>
  <c r="F373" i="13"/>
  <c r="F40" i="13"/>
  <c r="F620" i="13"/>
  <c r="F446" i="13"/>
  <c r="F1200" i="13"/>
  <c r="F398" i="13"/>
  <c r="F465" i="13"/>
  <c r="F961" i="13"/>
  <c r="F566" i="13"/>
  <c r="F371" i="13"/>
  <c r="F933" i="13"/>
  <c r="F26" i="13"/>
  <c r="F994" i="13"/>
  <c r="F89" i="13"/>
  <c r="F189" i="13"/>
  <c r="F526" i="13"/>
  <c r="F1181" i="13"/>
  <c r="F521" i="13"/>
  <c r="F180" i="13"/>
  <c r="F1085" i="13"/>
  <c r="F483" i="13"/>
  <c r="F825" i="13"/>
  <c r="F277" i="13"/>
  <c r="F1132" i="13"/>
  <c r="F384" i="13"/>
  <c r="F1174" i="13"/>
  <c r="F500" i="13"/>
  <c r="F807" i="13"/>
  <c r="F732" i="13"/>
  <c r="F81" i="13"/>
  <c r="F297" i="13"/>
  <c r="F314" i="13"/>
  <c r="F430" i="13"/>
  <c r="F821" i="13"/>
  <c r="F30" i="13"/>
  <c r="F750" i="13"/>
  <c r="F972" i="13"/>
  <c r="F992" i="13"/>
  <c r="F704" i="13"/>
  <c r="F616" i="13"/>
  <c r="F594" i="13"/>
  <c r="F562" i="13"/>
  <c r="F217" i="13"/>
  <c r="F16" i="13"/>
  <c r="F758" i="13"/>
  <c r="F896" i="13"/>
  <c r="F812" i="13"/>
  <c r="F623" i="13"/>
  <c r="F457" i="13"/>
  <c r="F307" i="13"/>
  <c r="F853" i="13"/>
  <c r="F856" i="13"/>
  <c r="F142" i="13"/>
  <c r="F119" i="13"/>
  <c r="F177" i="13"/>
  <c r="F1178" i="13"/>
  <c r="F63" i="13"/>
  <c r="F340" i="13"/>
  <c r="F1012" i="13"/>
  <c r="F598" i="13"/>
  <c r="F818" i="13"/>
  <c r="F254" i="13"/>
  <c r="F848" i="13"/>
  <c r="F870" i="13"/>
  <c r="F683" i="13"/>
  <c r="F1090" i="13"/>
  <c r="F431" i="13"/>
  <c r="F689" i="13"/>
  <c r="F1111" i="13"/>
  <c r="F74" i="13"/>
  <c r="F578" i="13"/>
  <c r="F267" i="13"/>
  <c r="F1103" i="13"/>
  <c r="F1081" i="13"/>
  <c r="F214" i="13"/>
  <c r="F599" i="13"/>
  <c r="F404" i="13"/>
  <c r="F1118" i="13"/>
  <c r="F163" i="13"/>
  <c r="F1138" i="13"/>
  <c r="F666" i="13"/>
  <c r="F614" i="13"/>
  <c r="F876" i="13"/>
  <c r="F700" i="13"/>
  <c r="F535" i="13"/>
  <c r="F1057" i="13"/>
  <c r="F444" i="13"/>
  <c r="F165" i="13"/>
  <c r="F1122" i="13"/>
  <c r="F161" i="13"/>
  <c r="F42" i="13"/>
  <c r="F222" i="13"/>
  <c r="F302" i="13"/>
  <c r="F734" i="13"/>
  <c r="F1152" i="13"/>
  <c r="F621" i="13"/>
  <c r="F1201" i="13"/>
  <c r="F1031" i="13"/>
  <c r="F1038" i="13"/>
  <c r="F1199" i="13"/>
  <c r="F547" i="13"/>
  <c r="F264" i="13"/>
  <c r="F55" i="13"/>
  <c r="F1020" i="13"/>
  <c r="F608" i="13"/>
  <c r="F831" i="13"/>
  <c r="F850" i="13"/>
  <c r="F19" i="13"/>
  <c r="F568" i="13"/>
  <c r="F914" i="13"/>
  <c r="F984" i="13"/>
  <c r="F617" i="13"/>
  <c r="F925" i="13"/>
  <c r="F811" i="13"/>
  <c r="F396" i="13"/>
  <c r="F839" i="13"/>
  <c r="F255" i="13"/>
  <c r="F1051" i="13"/>
  <c r="F56" i="13"/>
  <c r="F1172" i="13"/>
  <c r="F230" i="13"/>
  <c r="F652" i="13"/>
  <c r="F948" i="13"/>
  <c r="F1006" i="13"/>
  <c r="F775" i="13"/>
  <c r="F145" i="13"/>
  <c r="F864" i="13"/>
  <c r="F638" i="13"/>
  <c r="F41" i="13"/>
  <c r="F149" i="13"/>
  <c r="F309" i="13"/>
  <c r="F200" i="13"/>
  <c r="F752" i="13"/>
  <c r="F139" i="13"/>
  <c r="F656" i="13"/>
  <c r="F33" i="13"/>
  <c r="F765" i="13"/>
  <c r="F318" i="13"/>
  <c r="F65" i="13"/>
  <c r="F507" i="13"/>
  <c r="F497" i="13"/>
  <c r="F1072" i="13"/>
  <c r="F134" i="13"/>
  <c r="F651" i="13"/>
  <c r="F147" i="13"/>
  <c r="F243" i="13"/>
  <c r="F589" i="13"/>
  <c r="F140" i="13"/>
  <c r="F605" i="13"/>
  <c r="F885" i="13"/>
  <c r="F806" i="13"/>
  <c r="F960" i="13"/>
  <c r="F1160" i="13"/>
  <c r="F1029" i="13"/>
  <c r="F1123" i="13"/>
  <c r="F423" i="13"/>
  <c r="F950" i="13"/>
  <c r="F840" i="13"/>
  <c r="F1173" i="13"/>
  <c r="F141" i="13"/>
  <c r="F364" i="13"/>
  <c r="F738" i="13"/>
  <c r="F211" i="13"/>
  <c r="F670" i="13"/>
  <c r="F693" i="13"/>
  <c r="F1099" i="13"/>
  <c r="F915" i="13"/>
  <c r="F976" i="13"/>
  <c r="F94" i="13"/>
  <c r="F1076" i="13"/>
  <c r="F745" i="13"/>
  <c r="F682" i="13"/>
  <c r="F1142" i="13"/>
  <c r="F321" i="13"/>
  <c r="F1128" i="13"/>
  <c r="F570" i="13"/>
  <c r="F630" i="13"/>
  <c r="F751" i="13"/>
  <c r="F223" i="13"/>
  <c r="F582" i="13"/>
  <c r="F174" i="13"/>
  <c r="F921" i="13"/>
  <c r="F1163" i="13"/>
  <c r="F506" i="13"/>
  <c r="F669" i="13"/>
  <c r="F760" i="13"/>
  <c r="F195" i="13"/>
  <c r="F11" i="13"/>
  <c r="F794" i="13"/>
  <c r="F213" i="13"/>
  <c r="F1159" i="13"/>
  <c r="F681" i="13"/>
  <c r="F224" i="13"/>
  <c r="F1151" i="13"/>
  <c r="F345" i="13"/>
  <c r="F419" i="13"/>
  <c r="F891" i="13"/>
  <c r="F767" i="13"/>
  <c r="F82" i="13"/>
  <c r="F293" i="13"/>
  <c r="F1063" i="13"/>
  <c r="F15" i="13"/>
  <c r="F883" i="13"/>
  <c r="F514" i="13"/>
  <c r="F249" i="13"/>
  <c r="F770" i="13"/>
  <c r="F1083" i="13"/>
  <c r="F988" i="13"/>
  <c r="F299" i="13"/>
  <c r="F301" i="13"/>
  <c r="F383" i="13"/>
  <c r="F1039" i="13"/>
  <c r="F884" i="13"/>
  <c r="F129" i="13"/>
  <c r="F1135" i="13"/>
  <c r="F900" i="13"/>
  <c r="F352" i="13"/>
  <c r="F748" i="13"/>
  <c r="F467" i="13"/>
  <c r="F1124" i="13"/>
  <c r="F242" i="13"/>
  <c r="F832" i="13"/>
  <c r="F290" i="13"/>
  <c r="F952" i="13"/>
  <c r="F478" i="13"/>
  <c r="F409" i="13"/>
  <c r="F537" i="13"/>
  <c r="F1164" i="13"/>
  <c r="F378" i="13"/>
  <c r="F45" i="13"/>
  <c r="F247" i="13"/>
  <c r="F852" i="13"/>
  <c r="F816" i="13"/>
  <c r="F879" i="13"/>
  <c r="F824" i="13"/>
  <c r="F47" i="13"/>
  <c r="F1187" i="13"/>
  <c r="F246" i="13"/>
  <c r="F1180" i="13"/>
  <c r="F279" i="13"/>
  <c r="F541" i="13"/>
  <c r="F719" i="13"/>
  <c r="F289" i="13"/>
  <c r="F580" i="13"/>
  <c r="F675" i="13"/>
  <c r="F303" i="13"/>
  <c r="F761" i="13"/>
  <c r="F830" i="13"/>
  <c r="F510" i="13"/>
  <c r="F71" i="13"/>
  <c r="F897" i="13"/>
  <c r="F910" i="13"/>
  <c r="F919" i="13"/>
  <c r="F842" i="13"/>
  <c r="F1014" i="13"/>
  <c r="F756" i="13"/>
  <c r="F437" i="13"/>
  <c r="F199" i="13"/>
  <c r="F491" i="13"/>
  <c r="F276" i="13"/>
  <c r="F826" i="13"/>
  <c r="F336" i="13"/>
  <c r="F871" i="13"/>
  <c r="F331" i="13"/>
  <c r="F1133" i="13"/>
  <c r="F945" i="13"/>
  <c r="F597" i="13"/>
  <c r="F274" i="13"/>
  <c r="F516" i="13"/>
  <c r="F459" i="13"/>
  <c r="F1097" i="13"/>
  <c r="F24" i="13"/>
  <c r="F763" i="13"/>
  <c r="F634" i="13"/>
  <c r="F196" i="13"/>
  <c r="F906" i="13"/>
  <c r="F572" i="13"/>
  <c r="F771" i="13"/>
  <c r="F268" i="13"/>
  <c r="F29" i="13"/>
  <c r="F14" i="13"/>
  <c r="F322" i="13"/>
  <c r="F957" i="13"/>
  <c r="F190" i="13"/>
  <c r="F187" i="13"/>
  <c r="F450" i="13"/>
  <c r="F601" i="13"/>
  <c r="F1016" i="13"/>
  <c r="F144" i="13"/>
  <c r="F522" i="13"/>
  <c r="F999" i="13"/>
  <c r="F550" i="13"/>
  <c r="F894" i="13"/>
  <c r="F672" i="13"/>
  <c r="F724" i="13"/>
  <c r="F1095" i="13"/>
  <c r="F727" i="13"/>
  <c r="F445" i="13"/>
  <c r="F493" i="13"/>
  <c r="F411" i="13"/>
  <c r="F662" i="13"/>
  <c r="F111" i="13"/>
  <c r="F32" i="13"/>
  <c r="F1141" i="13"/>
  <c r="F1101" i="13"/>
  <c r="F1131" i="13"/>
  <c r="F937" i="13"/>
  <c r="F1022" i="13"/>
  <c r="F178" i="13"/>
  <c r="F1165" i="13"/>
  <c r="F556" i="13"/>
  <c r="F686" i="13"/>
  <c r="F315" i="13"/>
  <c r="F827" i="13"/>
  <c r="F773" i="13"/>
  <c r="F917" i="13"/>
  <c r="AR486" i="5"/>
  <c r="AR518" i="5" s="1"/>
  <c r="F2" i="13"/>
  <c r="AR481" i="5"/>
  <c r="AQ271" i="5"/>
  <c r="AR483" i="5"/>
  <c r="AR485" i="5"/>
  <c r="AR517" i="5" s="1"/>
  <c r="M61" i="6"/>
  <c r="P42" i="6"/>
  <c r="L16" i="6"/>
  <c r="N16" i="6"/>
  <c r="L7" i="6"/>
  <c r="L72" i="6"/>
  <c r="O66" i="6"/>
  <c r="M6" i="6"/>
  <c r="R18" i="6"/>
  <c r="Q54" i="6"/>
  <c r="N54" i="6"/>
  <c r="R64" i="6"/>
  <c r="N33" i="6"/>
  <c r="S64" i="6"/>
  <c r="Q17" i="6"/>
  <c r="S15" i="6"/>
  <c r="L15" i="6"/>
  <c r="P65" i="6"/>
  <c r="O16" i="6"/>
  <c r="S67" i="6"/>
  <c r="N66" i="6"/>
  <c r="O65" i="6"/>
  <c r="S72" i="6"/>
  <c r="N64" i="6"/>
  <c r="S63" i="6"/>
  <c r="L53" i="6"/>
  <c r="M32" i="6"/>
  <c r="Q7" i="6"/>
  <c r="M70" i="6"/>
  <c r="O17" i="6"/>
  <c r="R70" i="6"/>
  <c r="P30" i="6"/>
  <c r="N8" i="6"/>
  <c r="Q59" i="6"/>
  <c r="O43" i="6"/>
  <c r="S55" i="6"/>
  <c r="Q70" i="6"/>
  <c r="O54" i="6"/>
  <c r="M53" i="6"/>
  <c r="R59" i="6"/>
  <c r="V479" i="5"/>
  <c r="N59" i="6"/>
  <c r="Q71" i="6"/>
  <c r="Q18" i="6"/>
  <c r="O30" i="6"/>
  <c r="N71" i="6"/>
  <c r="R33" i="6"/>
  <c r="N17" i="6"/>
  <c r="S42" i="6"/>
  <c r="N15" i="6"/>
  <c r="R67" i="6"/>
  <c r="L64" i="6"/>
  <c r="Q6" i="6"/>
  <c r="L65" i="6"/>
  <c r="O42" i="6"/>
  <c r="R54" i="6"/>
  <c r="R63" i="6"/>
  <c r="Q55" i="6"/>
  <c r="N7" i="6"/>
  <c r="Q42" i="6"/>
  <c r="P72" i="6"/>
  <c r="M15" i="6"/>
  <c r="O33" i="6"/>
  <c r="P32" i="6"/>
  <c r="L54" i="6"/>
  <c r="O61" i="6"/>
  <c r="L55" i="6"/>
  <c r="N67" i="6"/>
  <c r="P15" i="6"/>
  <c r="P70" i="6"/>
  <c r="S17" i="6"/>
  <c r="L61" i="6"/>
  <c r="N43" i="6"/>
  <c r="M65" i="6"/>
  <c r="L59" i="6"/>
  <c r="Q69" i="6"/>
  <c r="Q33" i="6"/>
  <c r="O64" i="6"/>
  <c r="Q64" i="6"/>
  <c r="S70" i="6"/>
  <c r="L71" i="6"/>
  <c r="P8" i="6"/>
  <c r="N61" i="6"/>
  <c r="O55" i="6"/>
  <c r="L17" i="6"/>
  <c r="S30" i="6"/>
  <c r="S59" i="6"/>
  <c r="N44" i="6"/>
  <c r="R30" i="6"/>
  <c r="O44" i="6"/>
  <c r="M43" i="6"/>
  <c r="L58" i="6"/>
  <c r="O60" i="6"/>
  <c r="R6" i="6"/>
  <c r="Q16" i="6"/>
  <c r="N72" i="6"/>
  <c r="O71" i="6"/>
  <c r="P71" i="6"/>
  <c r="N32" i="6"/>
  <c r="O32" i="6"/>
  <c r="L70" i="6"/>
  <c r="M58" i="6"/>
  <c r="O18" i="6"/>
  <c r="S33" i="6"/>
  <c r="M67" i="6"/>
  <c r="L32" i="6"/>
  <c r="Q44" i="6"/>
  <c r="M71" i="6"/>
  <c r="P61" i="6"/>
  <c r="Q61" i="6"/>
  <c r="N55" i="6"/>
  <c r="N30" i="6"/>
  <c r="M54" i="6"/>
  <c r="S6" i="6"/>
  <c r="N42" i="6"/>
  <c r="S57" i="6"/>
  <c r="P67" i="6"/>
  <c r="P59" i="6"/>
  <c r="R16" i="6"/>
  <c r="Q57" i="6"/>
  <c r="R72" i="6"/>
  <c r="N70" i="6"/>
  <c r="L44" i="6"/>
  <c r="S18" i="6"/>
  <c r="M60" i="6"/>
  <c r="P55" i="6"/>
  <c r="Q53" i="6"/>
  <c r="Q60" i="6"/>
  <c r="L66" i="6"/>
  <c r="N60" i="6"/>
  <c r="P16" i="6"/>
  <c r="R60" i="6"/>
  <c r="O6" i="6"/>
  <c r="L8" i="6"/>
  <c r="M64" i="6"/>
  <c r="S66" i="6"/>
  <c r="N53" i="6"/>
  <c r="M18" i="6"/>
  <c r="M7" i="6"/>
  <c r="M8" i="6"/>
  <c r="Q65" i="6"/>
  <c r="S8" i="6"/>
  <c r="M59" i="6"/>
  <c r="S7" i="6"/>
  <c r="R7" i="6"/>
  <c r="O7" i="6"/>
  <c r="P43" i="6"/>
  <c r="R57" i="6"/>
  <c r="P33" i="6"/>
  <c r="P18" i="6"/>
  <c r="M16" i="6"/>
  <c r="S53" i="6"/>
  <c r="P6" i="6"/>
  <c r="O59" i="6"/>
  <c r="R55" i="6"/>
  <c r="P17" i="6"/>
  <c r="M44" i="6"/>
  <c r="R8" i="6"/>
  <c r="P53" i="6"/>
  <c r="R66" i="6"/>
  <c r="M42" i="6"/>
  <c r="P31" i="6"/>
  <c r="S71" i="6"/>
  <c r="M72" i="6"/>
  <c r="R44" i="6"/>
  <c r="Q67" i="6"/>
  <c r="P54" i="6"/>
  <c r="R69" i="6"/>
  <c r="R53" i="6"/>
  <c r="R17" i="6"/>
  <c r="O31" i="6"/>
  <c r="O58" i="6"/>
  <c r="R32" i="6"/>
  <c r="S61" i="6"/>
  <c r="M31" i="6"/>
  <c r="Q63" i="6"/>
  <c r="O15" i="6"/>
  <c r="R42" i="6"/>
  <c r="S16" i="6"/>
  <c r="Q32" i="6"/>
  <c r="Q72" i="6"/>
  <c r="M33" i="6"/>
  <c r="P60" i="6"/>
  <c r="M17" i="6"/>
  <c r="P66" i="6"/>
  <c r="M30" i="6"/>
  <c r="R71" i="6"/>
  <c r="N58" i="6"/>
  <c r="M66" i="6"/>
  <c r="Q30" i="6"/>
  <c r="L60" i="6"/>
  <c r="O72" i="6"/>
  <c r="R65" i="6"/>
  <c r="Q8" i="6"/>
  <c r="L31" i="6"/>
  <c r="P7" i="6"/>
  <c r="P64" i="6"/>
  <c r="N31" i="6"/>
  <c r="L30" i="6"/>
  <c r="L6" i="6"/>
  <c r="O53" i="6"/>
  <c r="S65" i="6"/>
  <c r="L42" i="6"/>
  <c r="L33" i="6"/>
  <c r="N65" i="6"/>
  <c r="P44" i="6"/>
  <c r="P58" i="6"/>
  <c r="L18" i="6"/>
  <c r="S54" i="6"/>
  <c r="S69" i="6"/>
  <c r="S32" i="6"/>
  <c r="S44" i="6"/>
  <c r="S60" i="6"/>
  <c r="M55" i="6"/>
  <c r="L43" i="6"/>
  <c r="Q15" i="6"/>
  <c r="N6" i="6"/>
  <c r="O70" i="6"/>
  <c r="R61" i="6"/>
  <c r="R15" i="6"/>
  <c r="Q66" i="6"/>
  <c r="L67" i="6"/>
  <c r="O8" i="6"/>
  <c r="S31" i="6"/>
  <c r="O5" i="6"/>
  <c r="P69" i="6"/>
  <c r="M69" i="6"/>
  <c r="N18" i="6"/>
  <c r="O67" i="6"/>
  <c r="L52" i="6"/>
  <c r="P14" i="6"/>
  <c r="O63" i="6"/>
  <c r="N63" i="6"/>
  <c r="L14" i="6"/>
  <c r="M5" i="6"/>
  <c r="O41" i="6"/>
  <c r="P57" i="6"/>
  <c r="O57" i="6"/>
  <c r="P41" i="6"/>
  <c r="L41" i="6"/>
  <c r="N5" i="6"/>
  <c r="R5" i="6"/>
  <c r="R43" i="6"/>
  <c r="L5" i="6"/>
  <c r="R41" i="6"/>
  <c r="S41" i="6"/>
  <c r="M52" i="6"/>
  <c r="L57" i="6"/>
  <c r="R14" i="6"/>
  <c r="O14" i="6"/>
  <c r="P63" i="6"/>
  <c r="L69" i="6"/>
  <c r="O69" i="6"/>
  <c r="M57" i="6"/>
  <c r="N69" i="6"/>
  <c r="N52" i="6"/>
  <c r="O29" i="6"/>
  <c r="S5" i="6"/>
  <c r="M29" i="6"/>
  <c r="M41" i="6"/>
  <c r="Q14" i="6"/>
  <c r="Q5" i="6"/>
  <c r="P29" i="6"/>
  <c r="L63" i="6"/>
  <c r="P5" i="6"/>
  <c r="P52" i="6"/>
  <c r="M63" i="6"/>
  <c r="L29" i="6"/>
  <c r="N29" i="6"/>
  <c r="Q41" i="6"/>
  <c r="O52" i="6"/>
  <c r="Q29" i="6"/>
  <c r="B271" i="5"/>
  <c r="N57" i="6"/>
  <c r="S43" i="6"/>
  <c r="N14" i="6"/>
  <c r="M14" i="6"/>
  <c r="N41" i="6"/>
  <c r="Q43" i="6"/>
  <c r="S14" i="6"/>
  <c r="AF271" i="5"/>
  <c r="R52" i="6"/>
  <c r="S58" i="6"/>
  <c r="Q31" i="6"/>
  <c r="R58" i="6"/>
  <c r="S29" i="6"/>
  <c r="Q58" i="6"/>
  <c r="Q52" i="6"/>
  <c r="S52" i="6"/>
  <c r="AS271" i="5"/>
  <c r="R31" i="6"/>
  <c r="R29" i="6"/>
  <c r="AN271" i="5"/>
  <c r="K271" i="5"/>
  <c r="AG271" i="5"/>
  <c r="AI271" i="5"/>
  <c r="AJ271" i="5"/>
  <c r="AK271" i="5"/>
  <c r="S271" i="5" l="1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J79" i="5"/>
  <c r="S79" i="5" s="1"/>
  <c r="J149" i="5"/>
  <c r="S149" i="5" s="1"/>
  <c r="J408" i="5"/>
  <c r="S408" i="5" s="1"/>
  <c r="J61" i="5"/>
  <c r="S61" i="5" s="1"/>
  <c r="J321" i="5"/>
  <c r="S321" i="5" s="1"/>
  <c r="J355" i="5"/>
  <c r="S355" i="5" s="1"/>
  <c r="J259" i="5"/>
  <c r="S259" i="5" s="1"/>
  <c r="J76" i="5"/>
  <c r="S76" i="5" s="1"/>
  <c r="J221" i="5"/>
  <c r="S221" i="5" s="1"/>
  <c r="J144" i="5"/>
  <c r="S144" i="5" s="1"/>
  <c r="J89" i="5"/>
  <c r="J290" i="5"/>
  <c r="S290" i="5" s="1"/>
  <c r="J368" i="5"/>
  <c r="J238" i="5"/>
  <c r="S238" i="5" s="1"/>
  <c r="J72" i="5"/>
  <c r="J294" i="5"/>
  <c r="S294" i="5" s="1"/>
  <c r="J260" i="5"/>
  <c r="S260" i="5" s="1"/>
  <c r="J336" i="5"/>
  <c r="S336" i="5" s="1"/>
  <c r="J9" i="5"/>
  <c r="S9" i="5" s="1"/>
  <c r="J462" i="5"/>
  <c r="S462" i="5" s="1"/>
  <c r="J267" i="5"/>
  <c r="S267" i="5" s="1"/>
  <c r="J465" i="5"/>
  <c r="S465" i="5" s="1"/>
  <c r="J123" i="5"/>
  <c r="S123" i="5" s="1"/>
  <c r="J286" i="5"/>
  <c r="S286" i="5" s="1"/>
  <c r="J458" i="5"/>
  <c r="S458" i="5" s="1"/>
  <c r="J444" i="5"/>
  <c r="S444" i="5" s="1"/>
  <c r="J42" i="5"/>
  <c r="S42" i="5" s="1"/>
  <c r="J307" i="5"/>
  <c r="S307" i="5" s="1"/>
  <c r="J303" i="5"/>
  <c r="S303" i="5" s="1"/>
  <c r="J446" i="5"/>
  <c r="S446" i="5" s="1"/>
  <c r="J125" i="5"/>
  <c r="S125" i="5" s="1"/>
  <c r="J450" i="5"/>
  <c r="S450" i="5" s="1"/>
  <c r="J296" i="5"/>
  <c r="S296" i="5" s="1"/>
  <c r="J99" i="5"/>
  <c r="S99" i="5" s="1"/>
  <c r="J353" i="5"/>
  <c r="S353" i="5" s="1"/>
  <c r="J30" i="5"/>
  <c r="S30" i="5" s="1"/>
  <c r="J157" i="5"/>
  <c r="S157" i="5" s="1"/>
  <c r="J395" i="5"/>
  <c r="S395" i="5" s="1"/>
  <c r="J419" i="5"/>
  <c r="J6" i="5"/>
  <c r="S6" i="5" s="1"/>
  <c r="J249" i="5"/>
  <c r="S249" i="5" s="1"/>
  <c r="J158" i="5"/>
  <c r="S158" i="5" s="1"/>
  <c r="J48" i="5"/>
  <c r="S48" i="5" s="1"/>
  <c r="J448" i="5"/>
  <c r="S448" i="5" s="1"/>
  <c r="J313" i="5"/>
  <c r="S313" i="5" s="1"/>
  <c r="J427" i="5"/>
  <c r="S427" i="5" s="1"/>
  <c r="J255" i="5"/>
  <c r="S255" i="5" s="1"/>
  <c r="J97" i="5"/>
  <c r="S97" i="5" s="1"/>
  <c r="J251" i="5"/>
  <c r="S251" i="5" s="1"/>
  <c r="J304" i="5"/>
  <c r="S304" i="5" s="1"/>
  <c r="J428" i="5"/>
  <c r="S428" i="5" s="1"/>
  <c r="J196" i="5"/>
  <c r="J186" i="5"/>
  <c r="S186" i="5" s="1"/>
  <c r="J66" i="5"/>
  <c r="S66" i="5" s="1"/>
  <c r="J24" i="5"/>
  <c r="S24" i="5" s="1"/>
  <c r="J207" i="5"/>
  <c r="S207" i="5" s="1"/>
  <c r="J240" i="5"/>
  <c r="S240" i="5" s="1"/>
  <c r="J141" i="5"/>
  <c r="S141" i="5" s="1"/>
  <c r="J324" i="5"/>
  <c r="J27" i="5"/>
  <c r="S27" i="5" s="1"/>
  <c r="J385" i="5"/>
  <c r="S385" i="5" s="1"/>
  <c r="J284" i="5"/>
  <c r="S284" i="5" s="1"/>
  <c r="J470" i="5"/>
  <c r="S470" i="5" s="1"/>
  <c r="J210" i="5"/>
  <c r="S210" i="5" s="1"/>
  <c r="J20" i="5"/>
  <c r="S20" i="5" s="1"/>
  <c r="J179" i="5"/>
  <c r="S179" i="5" s="1"/>
  <c r="J44" i="5"/>
  <c r="S44" i="5" s="1"/>
  <c r="J452" i="5"/>
  <c r="S452" i="5" s="1"/>
  <c r="J75" i="5"/>
  <c r="S75" i="5" s="1"/>
  <c r="J190" i="5"/>
  <c r="S190" i="5" s="1"/>
  <c r="J366" i="5"/>
  <c r="S366" i="5" s="1"/>
  <c r="J47" i="5"/>
  <c r="S47" i="5" s="1"/>
  <c r="J136" i="5"/>
  <c r="S136" i="5" s="1"/>
  <c r="J333" i="5"/>
  <c r="S333" i="5" s="1"/>
  <c r="J292" i="5"/>
  <c r="S292" i="5" s="1"/>
  <c r="J252" i="5"/>
  <c r="S252" i="5" s="1"/>
  <c r="J393" i="5"/>
  <c r="S393" i="5" s="1"/>
  <c r="J85" i="5"/>
  <c r="S85" i="5" s="1"/>
  <c r="J60" i="5"/>
  <c r="S60" i="5" s="1"/>
  <c r="J364" i="5"/>
  <c r="S364" i="5" s="1"/>
  <c r="J332" i="5"/>
  <c r="S332" i="5" s="1"/>
  <c r="J317" i="5"/>
  <c r="J375" i="5"/>
  <c r="S375" i="5" s="1"/>
  <c r="J236" i="5"/>
  <c r="S236" i="5" s="1"/>
  <c r="J29" i="5"/>
  <c r="S29" i="5" s="1"/>
  <c r="J113" i="5"/>
  <c r="S113" i="5" s="1"/>
  <c r="J387" i="5"/>
  <c r="S387" i="5" s="1"/>
  <c r="J416" i="5"/>
  <c r="S416" i="5" s="1"/>
  <c r="J16" i="5"/>
  <c r="S16" i="5" s="1"/>
  <c r="J124" i="5"/>
  <c r="S124" i="5" s="1"/>
  <c r="J275" i="5"/>
  <c r="J246" i="5"/>
  <c r="S246" i="5" s="1"/>
  <c r="J277" i="5"/>
  <c r="J14" i="5"/>
  <c r="S14" i="5" s="1"/>
  <c r="J264" i="5"/>
  <c r="S264" i="5" s="1"/>
  <c r="J310" i="5"/>
  <c r="S310" i="5" s="1"/>
  <c r="J140" i="5"/>
  <c r="J183" i="5"/>
  <c r="S183" i="5" s="1"/>
  <c r="J215" i="5"/>
  <c r="S215" i="5" s="1"/>
  <c r="J25" i="5"/>
  <c r="S25" i="5" s="1"/>
  <c r="J193" i="5"/>
  <c r="S193" i="5" s="1"/>
  <c r="J281" i="5"/>
  <c r="S281" i="5" s="1"/>
  <c r="J192" i="5"/>
  <c r="S192" i="5" s="1"/>
  <c r="J18" i="5"/>
  <c r="J363" i="5"/>
  <c r="J188" i="5"/>
  <c r="S188" i="5" s="1"/>
  <c r="J237" i="5"/>
  <c r="S237" i="5" s="1"/>
  <c r="J208" i="5"/>
  <c r="S208" i="5" s="1"/>
  <c r="J453" i="5"/>
  <c r="S453" i="5" s="1"/>
  <c r="J283" i="5"/>
  <c r="S283" i="5" s="1"/>
  <c r="J209" i="5"/>
  <c r="S209" i="5" s="1"/>
  <c r="J13" i="5"/>
  <c r="S13" i="5" s="1"/>
  <c r="J185" i="5"/>
  <c r="S185" i="5" s="1"/>
  <c r="J295" i="5"/>
  <c r="S295" i="5" s="1"/>
  <c r="J230" i="5"/>
  <c r="S230" i="5" s="1"/>
  <c r="J299" i="5"/>
  <c r="S299" i="5" s="1"/>
  <c r="J469" i="5"/>
  <c r="S469" i="5" s="1"/>
  <c r="J23" i="5"/>
  <c r="J389" i="5"/>
  <c r="S389" i="5" s="1"/>
  <c r="J201" i="5"/>
  <c r="S201" i="5" s="1"/>
  <c r="J360" i="5"/>
  <c r="S360" i="5" s="1"/>
  <c r="J287" i="5"/>
  <c r="S287" i="5" s="1"/>
  <c r="J391" i="5"/>
  <c r="S391" i="5" s="1"/>
  <c r="J133" i="5"/>
  <c r="S133" i="5" s="1"/>
  <c r="J456" i="5"/>
  <c r="S456" i="5" s="1"/>
  <c r="J459" i="5"/>
  <c r="S459" i="5" s="1"/>
  <c r="J88" i="5"/>
  <c r="S88" i="5" s="1"/>
  <c r="J344" i="5"/>
  <c r="J311" i="5"/>
  <c r="S311" i="5" s="1"/>
  <c r="J50" i="5"/>
  <c r="S50" i="5" s="1"/>
  <c r="J41" i="5"/>
  <c r="S41" i="5" s="1"/>
  <c r="J83" i="5"/>
  <c r="S83" i="5" s="1"/>
  <c r="J288" i="5"/>
  <c r="S288" i="5" s="1"/>
  <c r="J435" i="5"/>
  <c r="S435" i="5" s="1"/>
  <c r="J74" i="5"/>
  <c r="S74" i="5" s="1"/>
  <c r="J314" i="5"/>
  <c r="S314" i="5" s="1"/>
  <c r="J300" i="5"/>
  <c r="S300" i="5" s="1"/>
  <c r="J139" i="5"/>
  <c r="S139" i="5" s="1"/>
  <c r="J476" i="5"/>
  <c r="S476" i="5" s="1"/>
  <c r="J384" i="5"/>
  <c r="S384" i="5" s="1"/>
  <c r="J438" i="5"/>
  <c r="S438" i="5" s="1"/>
  <c r="J414" i="5"/>
  <c r="S414" i="5" s="1"/>
  <c r="J154" i="5"/>
  <c r="S154" i="5" s="1"/>
  <c r="J447" i="5"/>
  <c r="S447" i="5" s="1"/>
  <c r="J320" i="5"/>
  <c r="S320" i="5" s="1"/>
  <c r="J357" i="5"/>
  <c r="S357" i="5" s="1"/>
  <c r="J181" i="5"/>
  <c r="S181" i="5" s="1"/>
  <c r="J432" i="5"/>
  <c r="S432" i="5" s="1"/>
  <c r="J434" i="5"/>
  <c r="S434" i="5" s="1"/>
  <c r="J471" i="5"/>
  <c r="S471" i="5" s="1"/>
  <c r="J280" i="5"/>
  <c r="S280" i="5" s="1"/>
  <c r="J426" i="5"/>
  <c r="S426" i="5" s="1"/>
  <c r="J376" i="5"/>
  <c r="S376" i="5" s="1"/>
  <c r="J131" i="5"/>
  <c r="S131" i="5" s="1"/>
  <c r="J132" i="5"/>
  <c r="S132" i="5" s="1"/>
  <c r="J175" i="5"/>
  <c r="S175" i="5" s="1"/>
  <c r="J397" i="5"/>
  <c r="S397" i="5" s="1"/>
  <c r="J28" i="5"/>
  <c r="S28" i="5" s="1"/>
  <c r="J94" i="5"/>
  <c r="S94" i="5" s="1"/>
  <c r="J338" i="5"/>
  <c r="S338" i="5" s="1"/>
  <c r="J269" i="5"/>
  <c r="S269" i="5" s="1"/>
  <c r="J106" i="5"/>
  <c r="S106" i="5" s="1"/>
  <c r="J198" i="5"/>
  <c r="S198" i="5" s="1"/>
  <c r="J381" i="5"/>
  <c r="S381" i="5" s="1"/>
  <c r="J51" i="5"/>
  <c r="S51" i="5" s="1"/>
  <c r="J445" i="5"/>
  <c r="S445" i="5" s="1"/>
  <c r="J411" i="5"/>
  <c r="S411" i="5" s="1"/>
  <c r="J326" i="5"/>
  <c r="S326" i="5" s="1"/>
  <c r="J37" i="5"/>
  <c r="S37" i="5" s="1"/>
  <c r="J468" i="5"/>
  <c r="S468" i="5" s="1"/>
  <c r="J388" i="5"/>
  <c r="S388" i="5" s="1"/>
  <c r="J258" i="5"/>
  <c r="S258" i="5" s="1"/>
  <c r="J216" i="5"/>
  <c r="S216" i="5" s="1"/>
  <c r="J64" i="5"/>
  <c r="S64" i="5" s="1"/>
  <c r="J213" i="5"/>
  <c r="S213" i="5" s="1"/>
  <c r="J102" i="5"/>
  <c r="S102" i="5" s="1"/>
  <c r="J49" i="5"/>
  <c r="S49" i="5" s="1"/>
  <c r="J21" i="5"/>
  <c r="S21" i="5" s="1"/>
  <c r="J117" i="5"/>
  <c r="S117" i="5" s="1"/>
  <c r="J7" i="5"/>
  <c r="S7" i="5" s="1"/>
  <c r="J148" i="5"/>
  <c r="S148" i="5" s="1"/>
  <c r="J98" i="5"/>
  <c r="S98" i="5" s="1"/>
  <c r="J187" i="5"/>
  <c r="S187" i="5" s="1"/>
  <c r="J146" i="5"/>
  <c r="S146" i="5" s="1"/>
  <c r="J339" i="5"/>
  <c r="S339" i="5" s="1"/>
  <c r="J394" i="5"/>
  <c r="S394" i="5" s="1"/>
  <c r="J200" i="5"/>
  <c r="S200" i="5" s="1"/>
  <c r="J379" i="5"/>
  <c r="S379" i="5" s="1"/>
  <c r="J382" i="5"/>
  <c r="J59" i="5"/>
  <c r="S59" i="5" s="1"/>
  <c r="J178" i="5"/>
  <c r="S178" i="5" s="1"/>
  <c r="J138" i="5"/>
  <c r="S138" i="5" s="1"/>
  <c r="J257" i="5"/>
  <c r="S257" i="5" s="1"/>
  <c r="J91" i="5"/>
  <c r="S91" i="5" s="1"/>
  <c r="J298" i="5"/>
  <c r="S298" i="5" s="1"/>
  <c r="J276" i="5"/>
  <c r="S276" i="5" s="1"/>
  <c r="J112" i="5"/>
  <c r="S112" i="5" s="1"/>
  <c r="J429" i="5"/>
  <c r="S429" i="5" s="1"/>
  <c r="J374" i="5"/>
  <c r="S374" i="5" s="1"/>
  <c r="J430" i="5"/>
  <c r="S430" i="5" s="1"/>
  <c r="J197" i="5"/>
  <c r="J8" i="5"/>
  <c r="J316" i="5"/>
  <c r="S316" i="5" s="1"/>
  <c r="J370" i="5"/>
  <c r="S370" i="5" s="1"/>
  <c r="J173" i="5"/>
  <c r="S173" i="5" s="1"/>
  <c r="C343" i="5"/>
  <c r="C340" i="5"/>
  <c r="C301" i="5"/>
  <c r="C423" i="5"/>
  <c r="C436" i="5"/>
  <c r="C273" i="5"/>
  <c r="C4" i="5"/>
  <c r="C378" i="5"/>
  <c r="C3" i="5"/>
  <c r="C348" i="5"/>
  <c r="C312" i="5"/>
  <c r="C454" i="5"/>
  <c r="C164" i="5"/>
  <c r="C120" i="5"/>
  <c r="C420" i="5"/>
  <c r="C418" i="5"/>
  <c r="C227" i="5"/>
  <c r="C417" i="5"/>
  <c r="AR482" i="5"/>
  <c r="AR484" i="5" s="1"/>
  <c r="AR516" i="5" s="1"/>
  <c r="C261" i="5"/>
  <c r="C254" i="5"/>
  <c r="N19" i="6"/>
  <c r="N36" i="6" s="1"/>
  <c r="N45" i="6"/>
  <c r="L56" i="6"/>
  <c r="L153" i="13"/>
  <c r="R45" i="6"/>
  <c r="N9" i="6"/>
  <c r="L73" i="6"/>
  <c r="S19" i="6"/>
  <c r="Q34" i="6"/>
  <c r="L68" i="6"/>
  <c r="Q9" i="6"/>
  <c r="L786" i="13"/>
  <c r="L879" i="13"/>
  <c r="L309" i="13"/>
  <c r="O73" i="6"/>
  <c r="N62" i="6"/>
  <c r="L102" i="13"/>
  <c r="L739" i="13"/>
  <c r="L275" i="13"/>
  <c r="O56" i="6"/>
  <c r="P34" i="6"/>
  <c r="P47" i="6" s="1"/>
  <c r="N73" i="6"/>
  <c r="M56" i="6"/>
  <c r="P45" i="6"/>
  <c r="P19" i="6"/>
  <c r="P36" i="6" s="1"/>
  <c r="L407" i="13"/>
  <c r="S34" i="6"/>
  <c r="S45" i="6"/>
  <c r="O62" i="6"/>
  <c r="L666" i="13"/>
  <c r="AP482" i="5"/>
  <c r="AP484" i="5" s="1"/>
  <c r="AP516" i="5" s="1"/>
  <c r="L1143" i="13"/>
  <c r="L110" i="13"/>
  <c r="L545" i="13"/>
  <c r="M9" i="6"/>
  <c r="M73" i="6"/>
  <c r="L482" i="13"/>
  <c r="L368" i="13"/>
  <c r="C154" i="12"/>
  <c r="C446" i="12"/>
  <c r="C87" i="12"/>
  <c r="C1118" i="12"/>
  <c r="C419" i="12"/>
  <c r="C45" i="12"/>
  <c r="C970" i="12"/>
  <c r="C856" i="12"/>
  <c r="C938" i="12"/>
  <c r="C132" i="12"/>
  <c r="C344" i="12"/>
  <c r="C926" i="12"/>
  <c r="C458" i="12"/>
  <c r="C654" i="12"/>
  <c r="C1035" i="12"/>
  <c r="C273" i="12"/>
  <c r="C680" i="12"/>
  <c r="C1166" i="12"/>
  <c r="C250" i="12"/>
  <c r="C1018" i="12"/>
  <c r="C902" i="12"/>
  <c r="C135" i="12"/>
  <c r="C260" i="12"/>
  <c r="C127" i="12"/>
  <c r="C1146" i="12"/>
  <c r="C806" i="12"/>
  <c r="C1156" i="12"/>
  <c r="C740" i="12"/>
  <c r="C253" i="12"/>
  <c r="C592" i="12"/>
  <c r="C469" i="12"/>
  <c r="C1199" i="12"/>
  <c r="C417" i="12"/>
  <c r="C725" i="12"/>
  <c r="C748" i="12"/>
  <c r="C58" i="12"/>
  <c r="C486" i="12"/>
  <c r="C25" i="12"/>
  <c r="C397" i="12"/>
  <c r="C84" i="12"/>
  <c r="C67" i="12"/>
  <c r="C660" i="12"/>
  <c r="C795" i="12"/>
  <c r="C76" i="12"/>
  <c r="C82" i="12"/>
  <c r="C1004" i="12"/>
  <c r="C131" i="12"/>
  <c r="C960" i="12"/>
  <c r="C380" i="12"/>
  <c r="C1137" i="12"/>
  <c r="C358" i="12"/>
  <c r="C765" i="12"/>
  <c r="C870" i="12"/>
  <c r="C580" i="12"/>
  <c r="C684" i="12"/>
  <c r="C825" i="12"/>
  <c r="C576" i="12"/>
  <c r="C952" i="12"/>
  <c r="C1013" i="12"/>
  <c r="C1017" i="12"/>
  <c r="C43" i="12"/>
  <c r="C712" i="12"/>
  <c r="C52" i="12"/>
  <c r="C624" i="12"/>
  <c r="C865" i="12"/>
  <c r="C1047" i="12"/>
  <c r="C1070" i="12"/>
  <c r="C710" i="12"/>
  <c r="C578" i="12"/>
  <c r="C555" i="12"/>
  <c r="C521" i="12"/>
  <c r="C816" i="12"/>
  <c r="C94" i="12"/>
  <c r="C269" i="12"/>
  <c r="C278" i="12"/>
  <c r="C105" i="12"/>
  <c r="C779" i="12"/>
  <c r="C306" i="12"/>
  <c r="C320" i="12"/>
  <c r="C1153" i="12"/>
  <c r="C1099" i="12"/>
  <c r="C937" i="12"/>
  <c r="C167" i="12"/>
  <c r="C251" i="12"/>
  <c r="C197" i="12"/>
  <c r="C209" i="12"/>
  <c r="C869" i="12"/>
  <c r="C465" i="12"/>
  <c r="C864" i="12"/>
  <c r="C100" i="12"/>
  <c r="C59" i="12"/>
  <c r="C376" i="12"/>
  <c r="C138" i="12"/>
  <c r="C287" i="12"/>
  <c r="C1124" i="12"/>
  <c r="C728" i="12"/>
  <c r="C648" i="12"/>
  <c r="C810" i="12"/>
  <c r="C160" i="12"/>
  <c r="C447" i="12"/>
  <c r="C1108" i="12"/>
  <c r="C213" i="12"/>
  <c r="C598" i="12"/>
  <c r="C1116" i="12"/>
  <c r="C586" i="12"/>
  <c r="C387" i="12"/>
  <c r="C1043" i="12"/>
  <c r="C1122" i="12"/>
  <c r="C565" i="12"/>
  <c r="C737" i="12"/>
  <c r="C556" i="12"/>
  <c r="C698" i="12"/>
  <c r="C691" i="12"/>
  <c r="C950" i="12"/>
  <c r="C153" i="12"/>
  <c r="C1075" i="12"/>
  <c r="C955" i="12"/>
  <c r="C166" i="12"/>
  <c r="C963" i="12"/>
  <c r="C1101" i="12"/>
  <c r="C768" i="12"/>
  <c r="C891" i="12"/>
  <c r="C491" i="12"/>
  <c r="C455" i="12"/>
  <c r="C968" i="12"/>
  <c r="C456" i="12"/>
  <c r="C239" i="12"/>
  <c r="C649" i="12"/>
  <c r="C525" i="12"/>
  <c r="C275" i="12"/>
  <c r="C297" i="12"/>
  <c r="C857" i="12"/>
  <c r="C349" i="12"/>
  <c r="C574" i="12"/>
  <c r="C789" i="12"/>
  <c r="C1141" i="12"/>
  <c r="C357" i="12"/>
  <c r="C1001" i="12"/>
  <c r="C210" i="12"/>
  <c r="C322" i="12"/>
  <c r="C953" i="12"/>
  <c r="C68" i="12"/>
  <c r="C641" i="12"/>
  <c r="C666" i="12"/>
  <c r="C4" i="12"/>
  <c r="C646" i="12"/>
  <c r="C32" i="12"/>
  <c r="C274" i="12"/>
  <c r="C289" i="12"/>
  <c r="C568" i="12"/>
  <c r="C638" i="12"/>
  <c r="C243" i="12"/>
  <c r="C430" i="12"/>
  <c r="C305" i="12"/>
  <c r="C721" i="12"/>
  <c r="C969" i="12"/>
  <c r="C333" i="12"/>
  <c r="C1163" i="12"/>
  <c r="C493" i="12"/>
  <c r="C974" i="12"/>
  <c r="C637" i="12"/>
  <c r="C149" i="12"/>
  <c r="C121" i="12"/>
  <c r="C910" i="12"/>
  <c r="C312" i="12"/>
  <c r="C473" i="12"/>
  <c r="C95" i="12"/>
  <c r="C548" i="12"/>
  <c r="C503" i="12"/>
  <c r="C762" i="12"/>
  <c r="C879" i="12"/>
  <c r="C104" i="12"/>
  <c r="C136" i="12"/>
  <c r="C781" i="12"/>
  <c r="C440" i="12"/>
  <c r="C1144" i="12"/>
  <c r="C982" i="12"/>
  <c r="C820" i="12"/>
  <c r="C252" i="12"/>
  <c r="C931" i="12"/>
  <c r="C511" i="12"/>
  <c r="C1183" i="12"/>
  <c r="C232" i="12"/>
  <c r="C746" i="12"/>
  <c r="C619" i="12"/>
  <c r="C614" i="12"/>
  <c r="C838" i="12"/>
  <c r="C751" i="12"/>
  <c r="C36" i="12"/>
  <c r="C328" i="12"/>
  <c r="C177" i="12"/>
  <c r="C1087" i="12"/>
  <c r="C846" i="12"/>
  <c r="C272" i="12"/>
  <c r="C818" i="12"/>
  <c r="C366" i="12"/>
  <c r="C71" i="12"/>
  <c r="C1058" i="12"/>
  <c r="C635" i="12"/>
  <c r="C291" i="12"/>
  <c r="C282" i="12"/>
  <c r="C685" i="12"/>
  <c r="C399" i="12"/>
  <c r="C155" i="12"/>
  <c r="C939" i="12"/>
  <c r="C913" i="12"/>
  <c r="C582" i="12"/>
  <c r="C485" i="12"/>
  <c r="C471" i="12"/>
  <c r="C730" i="12"/>
  <c r="C792" i="12"/>
  <c r="C988" i="12"/>
  <c r="AG480" i="5"/>
  <c r="C3" i="12"/>
  <c r="C9" i="12"/>
  <c r="C480" i="12"/>
  <c r="C472" i="12"/>
  <c r="C831" i="12"/>
  <c r="C461" i="12"/>
  <c r="C18" i="12"/>
  <c r="C597" i="12"/>
  <c r="C887" i="12"/>
  <c r="C40" i="12"/>
  <c r="C186" i="12"/>
  <c r="C453" i="12"/>
  <c r="C1182" i="12"/>
  <c r="C793" i="12"/>
  <c r="C896" i="12"/>
  <c r="C262" i="12"/>
  <c r="C482" i="12"/>
  <c r="C110" i="12"/>
  <c r="C557" i="12"/>
  <c r="C1150" i="12"/>
  <c r="C625" i="12"/>
  <c r="C161" i="12"/>
  <c r="C1181" i="12"/>
  <c r="C198" i="12"/>
  <c r="C679" i="12"/>
  <c r="C1171" i="12"/>
  <c r="C293" i="12"/>
  <c r="C1091" i="12"/>
  <c r="C1126" i="12"/>
  <c r="C303" i="12"/>
  <c r="C949" i="12"/>
  <c r="C1197" i="12"/>
  <c r="C385" i="12"/>
  <c r="C53" i="12"/>
  <c r="C905" i="12"/>
  <c r="C652" i="12"/>
  <c r="C414" i="12"/>
  <c r="C794" i="12"/>
  <c r="C610" i="12"/>
  <c r="C1077" i="12"/>
  <c r="C954" i="12"/>
  <c r="C977" i="12"/>
  <c r="C593" i="12"/>
  <c r="C1007" i="12"/>
  <c r="C75" i="12"/>
  <c r="C1024" i="12"/>
  <c r="C778" i="12"/>
  <c r="C141" i="12"/>
  <c r="C567" i="12"/>
  <c r="C468" i="12"/>
  <c r="C410" i="12"/>
  <c r="C944" i="12"/>
  <c r="C693" i="12"/>
  <c r="C688" i="12"/>
  <c r="C462" i="12"/>
  <c r="C1102" i="12"/>
  <c r="C1131" i="12"/>
  <c r="C1194" i="12"/>
  <c r="C144" i="12"/>
  <c r="C833" i="12"/>
  <c r="C875" i="12"/>
  <c r="C1165" i="12"/>
  <c r="C395" i="12"/>
  <c r="C827" i="12"/>
  <c r="C168" i="12"/>
  <c r="C1061" i="12"/>
  <c r="C1185" i="12"/>
  <c r="C13" i="12"/>
  <c r="C441" i="12"/>
  <c r="C1125" i="12"/>
  <c r="C564" i="12"/>
  <c r="C763" i="12"/>
  <c r="C92" i="12"/>
  <c r="C815" i="12"/>
  <c r="C1041" i="12"/>
  <c r="C967" i="12"/>
  <c r="C235" i="12"/>
  <c r="C843" i="12"/>
  <c r="C1050" i="12"/>
  <c r="C22" i="12"/>
  <c r="C184" i="12"/>
  <c r="C495" i="12"/>
  <c r="C181" i="12"/>
  <c r="C699" i="12"/>
  <c r="C906" i="12"/>
  <c r="C978" i="12"/>
  <c r="C117" i="12"/>
  <c r="C194" i="12"/>
  <c r="C948" i="12"/>
  <c r="C940" i="12"/>
  <c r="C1133" i="12"/>
  <c r="C919" i="12"/>
  <c r="C218" i="12"/>
  <c r="C381" i="12"/>
  <c r="C1167" i="12"/>
  <c r="C426" i="12"/>
  <c r="C191" i="12"/>
  <c r="C80" i="12"/>
  <c r="C463" i="12"/>
  <c r="C1104" i="12"/>
  <c r="C809" i="12"/>
  <c r="C277" i="12"/>
  <c r="C86" i="12"/>
  <c r="C318" i="12"/>
  <c r="C663" i="12"/>
  <c r="C398" i="12"/>
  <c r="C934" i="12"/>
  <c r="C717" i="12"/>
  <c r="C583" i="12"/>
  <c r="C629" i="12"/>
  <c r="C933" i="12"/>
  <c r="C537" i="12"/>
  <c r="C711" i="12"/>
  <c r="C254" i="12"/>
  <c r="C133" i="12"/>
  <c r="C299" i="12"/>
  <c r="C182" i="12"/>
  <c r="C942" i="12"/>
  <c r="C170" i="12"/>
  <c r="C788" i="12"/>
  <c r="C723" i="12"/>
  <c r="C498" i="12"/>
  <c r="C1027" i="12"/>
  <c r="C661" i="12"/>
  <c r="C1142" i="12"/>
  <c r="C862" i="12"/>
  <c r="C1174" i="12"/>
  <c r="C532" i="12"/>
  <c r="C1187" i="12"/>
  <c r="C507" i="12"/>
  <c r="C124" i="12"/>
  <c r="C1014" i="12"/>
  <c r="C866" i="12"/>
  <c r="C1129" i="12"/>
  <c r="C188" i="12"/>
  <c r="C828" i="12"/>
  <c r="C807" i="12"/>
  <c r="C362" i="12"/>
  <c r="C871" i="12"/>
  <c r="C1178" i="12"/>
  <c r="C1079" i="12"/>
  <c r="C384" i="12"/>
  <c r="C819" i="12"/>
  <c r="C965" i="12"/>
  <c r="C522" i="12"/>
  <c r="C379" i="12"/>
  <c r="C657" i="12"/>
  <c r="C142" i="12"/>
  <c r="C129" i="12"/>
  <c r="C605" i="12"/>
  <c r="C738" i="12"/>
  <c r="C222" i="12"/>
  <c r="C1188" i="12"/>
  <c r="C476" i="12"/>
  <c r="C790" i="12"/>
  <c r="C786" i="12"/>
  <c r="C697" i="12"/>
  <c r="C101" i="12"/>
  <c r="C263" i="12"/>
  <c r="C10" i="12"/>
  <c r="C980" i="12"/>
  <c r="C270" i="12"/>
  <c r="C735" i="12"/>
  <c r="C479" i="12"/>
  <c r="C255" i="12"/>
  <c r="C861" i="12"/>
  <c r="C35" i="12"/>
  <c r="C332" i="12"/>
  <c r="C867" i="12"/>
  <c r="C285" i="12"/>
  <c r="C613" i="12"/>
  <c r="C561" i="12"/>
  <c r="C416" i="12"/>
  <c r="C1046" i="12"/>
  <c r="C157" i="12"/>
  <c r="C78" i="12"/>
  <c r="C1060" i="12"/>
  <c r="C226" i="12"/>
  <c r="C510" i="12"/>
  <c r="C234" i="12"/>
  <c r="C452" i="12"/>
  <c r="C714" i="12"/>
  <c r="C361" i="12"/>
  <c r="C607" i="12"/>
  <c r="C72" i="12"/>
  <c r="C1036" i="12"/>
  <c r="C552" i="12"/>
  <c r="C736" i="12"/>
  <c r="C1011" i="12"/>
  <c r="C283" i="12"/>
  <c r="C572" i="12"/>
  <c r="C509" i="12"/>
  <c r="C709" i="12"/>
  <c r="C987" i="12"/>
  <c r="C798" i="12"/>
  <c r="C63" i="12"/>
  <c r="C173" i="12"/>
  <c r="C992" i="12"/>
  <c r="C550" i="12"/>
  <c r="C881" i="12"/>
  <c r="C716" i="12"/>
  <c r="C219" i="12"/>
  <c r="C464" i="12"/>
  <c r="C1192" i="12"/>
  <c r="C1045" i="12"/>
  <c r="C609" i="12"/>
  <c r="C336" i="12"/>
  <c r="C187" i="12"/>
  <c r="C951" i="12"/>
  <c r="C774" i="12"/>
  <c r="C411" i="12"/>
  <c r="C432" i="12"/>
  <c r="C622" i="12"/>
  <c r="C758" i="12"/>
  <c r="C585" i="12"/>
  <c r="C929" i="12"/>
  <c r="C228" i="12"/>
  <c r="C1190" i="12"/>
  <c r="C77" i="12"/>
  <c r="C50" i="12"/>
  <c r="C85" i="12"/>
  <c r="C544" i="12"/>
  <c r="C767" i="12"/>
  <c r="C113" i="12"/>
  <c r="C1107" i="12"/>
  <c r="C1164" i="12"/>
  <c r="C744" i="12"/>
  <c r="C513" i="12"/>
  <c r="C914" i="12"/>
  <c r="C1196" i="12"/>
  <c r="C889" i="12"/>
  <c r="C1049" i="12"/>
  <c r="C579" i="12"/>
  <c r="C599" i="12"/>
  <c r="C266" i="12"/>
  <c r="C1019" i="12"/>
  <c r="C708" i="12"/>
  <c r="C678" i="12"/>
  <c r="C1173" i="12"/>
  <c r="C225" i="12"/>
  <c r="C343" i="12"/>
  <c r="C612" i="12"/>
  <c r="C276" i="12"/>
  <c r="C202" i="12"/>
  <c r="C1095" i="12"/>
  <c r="C863" i="12"/>
  <c r="C849" i="12"/>
  <c r="C323" i="12"/>
  <c r="C11" i="12"/>
  <c r="C1119" i="12"/>
  <c r="C1117" i="12"/>
  <c r="C1160" i="12"/>
  <c r="C588" i="12"/>
  <c r="C348" i="12"/>
  <c r="C885" i="12"/>
  <c r="C964" i="12"/>
  <c r="C451" i="12"/>
  <c r="C1010" i="12"/>
  <c r="C1148" i="12"/>
  <c r="C126" i="12"/>
  <c r="C404" i="12"/>
  <c r="C834" i="12"/>
  <c r="C636" i="12"/>
  <c r="C1031" i="12"/>
  <c r="C364" i="12"/>
  <c r="C907" i="12"/>
  <c r="C821" i="12"/>
  <c r="C214" i="12"/>
  <c r="C1152" i="12"/>
  <c r="C449" i="12"/>
  <c r="C541" i="12"/>
  <c r="C644" i="12"/>
  <c r="C1093" i="12"/>
  <c r="C91" i="12"/>
  <c r="C478" i="12"/>
  <c r="C1109" i="12"/>
  <c r="C436" i="12"/>
  <c r="C1176" i="12"/>
  <c r="C120" i="12"/>
  <c r="C957" i="12"/>
  <c r="C732" i="12"/>
  <c r="C499" i="12"/>
  <c r="C391" i="12"/>
  <c r="C1136" i="12"/>
  <c r="C1016" i="12"/>
  <c r="C1134" i="12"/>
  <c r="C979" i="12"/>
  <c r="C1052" i="12"/>
  <c r="C185" i="12"/>
  <c r="C595" i="12"/>
  <c r="C1201" i="12"/>
  <c r="C360" i="12"/>
  <c r="C602" i="12"/>
  <c r="C531" i="12"/>
  <c r="C729" i="12"/>
  <c r="C128" i="12"/>
  <c r="C888" i="12"/>
  <c r="C627" i="12"/>
  <c r="C459" i="12"/>
  <c r="C134" i="12"/>
  <c r="C515" i="12"/>
  <c r="C1130" i="12"/>
  <c r="C316" i="12"/>
  <c r="C1103" i="12"/>
  <c r="C99" i="12"/>
  <c r="C731" i="12"/>
  <c r="C553" i="12"/>
  <c r="C483" i="12"/>
  <c r="C341" i="12"/>
  <c r="C590" i="12"/>
  <c r="C489" i="12"/>
  <c r="C175" i="12"/>
  <c r="C549" i="12"/>
  <c r="C941" i="12"/>
  <c r="C945" i="12"/>
  <c r="C207" i="12"/>
  <c r="C93" i="12"/>
  <c r="C300" i="12"/>
  <c r="C5" i="12"/>
  <c r="C589" i="12"/>
  <c r="C150" i="12"/>
  <c r="C1170" i="12"/>
  <c r="C203" i="12"/>
  <c r="C1184" i="12"/>
  <c r="C1200" i="12"/>
  <c r="C339" i="12"/>
  <c r="C474" i="12"/>
  <c r="C393" i="12"/>
  <c r="C402" i="12"/>
  <c r="C315" i="12"/>
  <c r="C41" i="12"/>
  <c r="C372" i="12"/>
  <c r="C542" i="12"/>
  <c r="C720" i="12"/>
  <c r="C876" i="12"/>
  <c r="C442" i="12"/>
  <c r="C877" i="12"/>
  <c r="C943" i="12"/>
  <c r="C418" i="12"/>
  <c r="C351" i="12"/>
  <c r="C259" i="12"/>
  <c r="C713" i="12"/>
  <c r="C378" i="12"/>
  <c r="C30" i="12"/>
  <c r="C151" i="12"/>
  <c r="C1147" i="12"/>
  <c r="C1059" i="12"/>
  <c r="C998" i="12"/>
  <c r="C62" i="12"/>
  <c r="C700" i="12"/>
  <c r="C1111" i="12"/>
  <c r="C928" i="12"/>
  <c r="C976" i="12"/>
  <c r="C34" i="12"/>
  <c r="C946" i="12"/>
  <c r="C311" i="12"/>
  <c r="C286" i="12"/>
  <c r="C1083" i="12"/>
  <c r="C79" i="12"/>
  <c r="C327" i="12"/>
  <c r="C264" i="12"/>
  <c r="C520" i="12"/>
  <c r="C618" i="12"/>
  <c r="C787" i="12"/>
  <c r="C780" i="12"/>
  <c r="C123" i="12"/>
  <c r="C785" i="12"/>
  <c r="C140" i="12"/>
  <c r="C1022" i="12"/>
  <c r="C900" i="12"/>
  <c r="C750" i="12"/>
  <c r="C766" i="12"/>
  <c r="C559" i="12"/>
  <c r="C377" i="12"/>
  <c r="C29" i="12"/>
  <c r="C570" i="12"/>
  <c r="C408" i="12"/>
  <c r="C897" i="12"/>
  <c r="C878" i="12"/>
  <c r="C490" i="12"/>
  <c r="C702" i="12"/>
  <c r="C1138" i="12"/>
  <c r="C983" i="12"/>
  <c r="C808" i="12"/>
  <c r="C633" i="12"/>
  <c r="C971" i="12"/>
  <c r="C802" i="12"/>
  <c r="C909" i="12"/>
  <c r="C516" i="12"/>
  <c r="C439" i="12"/>
  <c r="C1161" i="12"/>
  <c r="C659" i="12"/>
  <c r="C1186" i="12"/>
  <c r="C56" i="12"/>
  <c r="C309" i="12"/>
  <c r="C800" i="12"/>
  <c r="C533" i="12"/>
  <c r="C90" i="12"/>
  <c r="C433" i="12"/>
  <c r="C674" i="12"/>
  <c r="C591" i="12"/>
  <c r="C799" i="12"/>
  <c r="C46" i="12"/>
  <c r="C196" i="12"/>
  <c r="C647" i="12"/>
  <c r="C658" i="12"/>
  <c r="C677" i="12"/>
  <c r="C16" i="12"/>
  <c r="C775" i="12"/>
  <c r="C195" i="12"/>
  <c r="C704" i="12"/>
  <c r="C920" i="12"/>
  <c r="C962" i="12"/>
  <c r="C1105" i="12"/>
  <c r="C639" i="12"/>
  <c r="C61" i="12"/>
  <c r="C560" i="12"/>
  <c r="C972" i="12"/>
  <c r="C342" i="12"/>
  <c r="C340" i="12"/>
  <c r="C1055" i="12"/>
  <c r="C1040" i="12"/>
  <c r="C845" i="12"/>
  <c r="C665" i="12"/>
  <c r="C682" i="12"/>
  <c r="C1034" i="12"/>
  <c r="C743" i="12"/>
  <c r="C98" i="12"/>
  <c r="C354" i="12"/>
  <c r="C1145" i="12"/>
  <c r="C1037" i="12"/>
  <c r="C851" i="12"/>
  <c r="C692" i="12"/>
  <c r="C791" i="12"/>
  <c r="C108" i="12"/>
  <c r="C1039" i="12"/>
  <c r="C917" i="12"/>
  <c r="C1123" i="12"/>
  <c r="C81" i="12"/>
  <c r="C180" i="12"/>
  <c r="C74" i="12"/>
  <c r="C183" i="12"/>
  <c r="C66" i="12"/>
  <c r="C546" i="12"/>
  <c r="C640" i="12"/>
  <c r="C916" i="12"/>
  <c r="C984" i="12"/>
  <c r="C229" i="12"/>
  <c r="C956" i="12"/>
  <c r="C116" i="12"/>
  <c r="C363" i="12"/>
  <c r="C122" i="12"/>
  <c r="C249" i="12"/>
  <c r="C997" i="12"/>
  <c r="C137" i="12"/>
  <c r="C630" i="12"/>
  <c r="C47" i="12"/>
  <c r="C935" i="12"/>
  <c r="C535" i="12"/>
  <c r="C448" i="12"/>
  <c r="C308" i="12"/>
  <c r="C487" i="12"/>
  <c r="C912" i="12"/>
  <c r="C518" i="12"/>
  <c r="C477" i="12"/>
  <c r="C265" i="12"/>
  <c r="C726" i="12"/>
  <c r="C329" i="12"/>
  <c r="C632" i="12"/>
  <c r="C355" i="12"/>
  <c r="C739" i="12"/>
  <c r="C374" i="12"/>
  <c r="C1096" i="12"/>
  <c r="C523" i="12"/>
  <c r="C435" i="12"/>
  <c r="C1090" i="12"/>
  <c r="C1128" i="12"/>
  <c r="C508" i="12"/>
  <c r="C773" i="12"/>
  <c r="C835" i="12"/>
  <c r="C64" i="12"/>
  <c r="C115" i="12"/>
  <c r="C370" i="12"/>
  <c r="C903" i="12"/>
  <c r="C850" i="12"/>
  <c r="C390" i="12"/>
  <c r="C413" i="12"/>
  <c r="C718" i="12"/>
  <c r="C1048" i="12"/>
  <c r="C584" i="12"/>
  <c r="C236" i="12"/>
  <c r="C695" i="12"/>
  <c r="C653" i="12"/>
  <c r="C701" i="12"/>
  <c r="C832" i="12"/>
  <c r="C1084" i="12"/>
  <c r="C437" i="12"/>
  <c r="C204" i="12"/>
  <c r="C405" i="12"/>
  <c r="C1168" i="12"/>
  <c r="C796" i="12"/>
  <c r="C734" i="12"/>
  <c r="C1169" i="12"/>
  <c r="C301" i="12"/>
  <c r="C352" i="12"/>
  <c r="C233" i="12"/>
  <c r="C615" i="12"/>
  <c r="C244" i="12"/>
  <c r="C1143" i="12"/>
  <c r="C1067" i="12"/>
  <c r="C689" i="12"/>
  <c r="C240" i="12"/>
  <c r="C901" i="12"/>
  <c r="C1081" i="12"/>
  <c r="C1112" i="12"/>
  <c r="C844" i="12"/>
  <c r="C923" i="12"/>
  <c r="C771" i="12"/>
  <c r="C925" i="12"/>
  <c r="C839" i="12"/>
  <c r="C958" i="12"/>
  <c r="C73" i="12"/>
  <c r="C755" i="12"/>
  <c r="C847" i="12"/>
  <c r="C656" i="12"/>
  <c r="C643" i="12"/>
  <c r="C460" i="12"/>
  <c r="C932" i="12"/>
  <c r="C966" i="12"/>
  <c r="C703" i="12"/>
  <c r="C664" i="12"/>
  <c r="C994" i="12"/>
  <c r="C600" i="12"/>
  <c r="C741" i="12"/>
  <c r="C604" i="12"/>
  <c r="C1154" i="12"/>
  <c r="C1030" i="12"/>
  <c r="C1198" i="12"/>
  <c r="C1193" i="12"/>
  <c r="C321" i="12"/>
  <c r="C801" i="12"/>
  <c r="C326" i="12"/>
  <c r="C48" i="12"/>
  <c r="C803" i="12"/>
  <c r="C852" i="12"/>
  <c r="C853" i="12"/>
  <c r="C868" i="12"/>
  <c r="C227" i="12"/>
  <c r="C88" i="12"/>
  <c r="C1044" i="12"/>
  <c r="C534" i="12"/>
  <c r="C314" i="12"/>
  <c r="C345" i="12"/>
  <c r="C492" i="12"/>
  <c r="C1073" i="12"/>
  <c r="C571" i="12"/>
  <c r="C911" i="12"/>
  <c r="C719" i="12"/>
  <c r="C470" i="12"/>
  <c r="C756" i="12"/>
  <c r="C848" i="12"/>
  <c r="C1162" i="12"/>
  <c r="C12" i="12"/>
  <c r="C400" i="12"/>
  <c r="C908" i="12"/>
  <c r="C526" i="12"/>
  <c r="C190" i="12"/>
  <c r="C892" i="12"/>
  <c r="C841" i="12"/>
  <c r="C631" i="12"/>
  <c r="C502" i="12"/>
  <c r="C1082" i="12"/>
  <c r="C512" i="12"/>
  <c r="C111" i="12"/>
  <c r="C382" i="12"/>
  <c r="C31" i="12"/>
  <c r="C1180" i="12"/>
  <c r="C1100" i="12"/>
  <c r="C292" i="12"/>
  <c r="C1006" i="12"/>
  <c r="C540" i="12"/>
  <c r="C8" i="12"/>
  <c r="C539" i="12"/>
  <c r="C655" i="12"/>
  <c r="C237" i="12"/>
  <c r="C650" i="12"/>
  <c r="C444" i="12"/>
  <c r="C365" i="12"/>
  <c r="C918" i="12"/>
  <c r="C1069" i="12"/>
  <c r="C777" i="12"/>
  <c r="C673" i="12"/>
  <c r="C670" i="12"/>
  <c r="C1098" i="12"/>
  <c r="C936" i="12"/>
  <c r="C859" i="12"/>
  <c r="C1072" i="12"/>
  <c r="C811" i="12"/>
  <c r="C49" i="12"/>
  <c r="C1085" i="12"/>
  <c r="C1023" i="12"/>
  <c r="C894" i="12"/>
  <c r="C205" i="12"/>
  <c r="C784" i="12"/>
  <c r="C302" i="12"/>
  <c r="C284" i="12"/>
  <c r="C1177" i="12"/>
  <c r="C753" i="12"/>
  <c r="C696" i="12"/>
  <c r="C761" i="12"/>
  <c r="C1071" i="12"/>
  <c r="C174" i="12"/>
  <c r="C581" i="12"/>
  <c r="C109" i="12"/>
  <c r="C596" i="12"/>
  <c r="C1113" i="12"/>
  <c r="C245" i="12"/>
  <c r="C854" i="12"/>
  <c r="C1121" i="12"/>
  <c r="C742" i="12"/>
  <c r="C206" i="12"/>
  <c r="C1076" i="12"/>
  <c r="C817" i="12"/>
  <c r="C216" i="12"/>
  <c r="C179" i="12"/>
  <c r="C554" i="12"/>
  <c r="C422" i="12"/>
  <c r="C54" i="12"/>
  <c r="C1063" i="12"/>
  <c r="C575" i="12"/>
  <c r="C27" i="12"/>
  <c r="C890" i="12"/>
  <c r="C371" i="12"/>
  <c r="C642" i="12"/>
  <c r="C247" i="12"/>
  <c r="C999" i="12"/>
  <c r="C96" i="12"/>
  <c r="C118" i="12"/>
  <c r="C298" i="12"/>
  <c r="C895" i="12"/>
  <c r="C530" i="12"/>
  <c r="C466" i="12"/>
  <c r="C1088" i="12"/>
  <c r="C686" i="12"/>
  <c r="C145" i="12"/>
  <c r="C606" i="12"/>
  <c r="C842" i="12"/>
  <c r="C1106" i="12"/>
  <c r="C628" i="12"/>
  <c r="C860" i="12"/>
  <c r="C873" i="12"/>
  <c r="C558" i="12"/>
  <c r="C617" i="12"/>
  <c r="C1005" i="12"/>
  <c r="C1056" i="12"/>
  <c r="C178" i="12"/>
  <c r="C200" i="12"/>
  <c r="C401" i="12"/>
  <c r="C562" i="12"/>
  <c r="C536" i="12"/>
  <c r="C855" i="12"/>
  <c r="C667" i="12"/>
  <c r="C295" i="12"/>
  <c r="C189" i="12"/>
  <c r="C671" i="12"/>
  <c r="C208" i="12"/>
  <c r="C310" i="12"/>
  <c r="C705" i="12"/>
  <c r="C261" i="12"/>
  <c r="C1151" i="12"/>
  <c r="C443" i="12"/>
  <c r="C409" i="12"/>
  <c r="C1092" i="12"/>
  <c r="C760" i="12"/>
  <c r="C241" i="12"/>
  <c r="C359" i="12"/>
  <c r="C337" i="12"/>
  <c r="C481" i="12"/>
  <c r="C172" i="12"/>
  <c r="C930" i="12"/>
  <c r="C668" i="12"/>
  <c r="C783" i="12"/>
  <c r="C1175" i="12"/>
  <c r="C626" i="12"/>
  <c r="C369" i="12"/>
  <c r="C407" i="12"/>
  <c r="C70" i="12"/>
  <c r="C335" i="12"/>
  <c r="C28" i="12"/>
  <c r="C1009" i="12"/>
  <c r="C1140" i="12"/>
  <c r="C764" i="12"/>
  <c r="C467" i="12"/>
  <c r="C19" i="12"/>
  <c r="C1159" i="12"/>
  <c r="C319" i="12"/>
  <c r="C317" i="12"/>
  <c r="C403" i="12"/>
  <c r="C754" i="12"/>
  <c r="C722" i="12"/>
  <c r="C1094" i="12"/>
  <c r="C1062" i="12"/>
  <c r="C103" i="12"/>
  <c r="C159" i="12"/>
  <c r="C89" i="12"/>
  <c r="C608" i="12"/>
  <c r="C1089" i="12"/>
  <c r="C15" i="12"/>
  <c r="C65" i="12"/>
  <c r="C676" i="12"/>
  <c r="C1086" i="12"/>
  <c r="C338" i="12"/>
  <c r="C1015" i="12"/>
  <c r="C797" i="12"/>
  <c r="C394" i="12"/>
  <c r="C1020" i="12"/>
  <c r="C563" i="12"/>
  <c r="C331" i="12"/>
  <c r="C884" i="12"/>
  <c r="C368" i="12"/>
  <c r="C457" i="12"/>
  <c r="C1078" i="12"/>
  <c r="C517" i="12"/>
  <c r="C538" i="12"/>
  <c r="C687" i="12"/>
  <c r="C23" i="12"/>
  <c r="C814" i="12"/>
  <c r="C504" i="12"/>
  <c r="C1057" i="12"/>
  <c r="C985" i="12"/>
  <c r="C594" i="12"/>
  <c r="C383" i="12"/>
  <c r="C1097" i="12"/>
  <c r="C220" i="12"/>
  <c r="C215" i="12"/>
  <c r="C514" i="12"/>
  <c r="C524" i="12"/>
  <c r="C1002" i="12"/>
  <c r="C981" i="12"/>
  <c r="C438" i="12"/>
  <c r="C824" i="12"/>
  <c r="C727" i="12"/>
  <c r="C192" i="12"/>
  <c r="C975" i="12"/>
  <c r="C334" i="12"/>
  <c r="C143" i="12"/>
  <c r="C882" i="12"/>
  <c r="C611" i="12"/>
  <c r="C961" i="12"/>
  <c r="C69" i="12"/>
  <c r="C106" i="12"/>
  <c r="C24" i="12"/>
  <c r="C130" i="12"/>
  <c r="C51" i="12"/>
  <c r="C694" i="12"/>
  <c r="C1149" i="12"/>
  <c r="C427" i="12"/>
  <c r="C7" i="12"/>
  <c r="C757" i="12"/>
  <c r="C147" i="12"/>
  <c r="C158" i="12"/>
  <c r="C1157" i="12"/>
  <c r="C769" i="12"/>
  <c r="C347" i="12"/>
  <c r="C1012" i="12"/>
  <c r="C1189" i="12"/>
  <c r="C543" i="12"/>
  <c r="C675" i="12"/>
  <c r="C324" i="12"/>
  <c r="C211" i="12"/>
  <c r="C745" i="12"/>
  <c r="C527" i="12"/>
  <c r="C26" i="12"/>
  <c r="C904" i="12"/>
  <c r="C1114" i="12"/>
  <c r="C837" i="12"/>
  <c r="C281" i="12"/>
  <c r="C139" i="12"/>
  <c r="C927" i="12"/>
  <c r="C20" i="12"/>
  <c r="C1064" i="12"/>
  <c r="C450" i="12"/>
  <c r="C406" i="12"/>
  <c r="C1068" i="12"/>
  <c r="C119" i="12"/>
  <c r="C171" i="12"/>
  <c r="C484" i="12"/>
  <c r="C57" i="12"/>
  <c r="C1132" i="12"/>
  <c r="C715" i="12"/>
  <c r="C601" i="12"/>
  <c r="C1172" i="12"/>
  <c r="C1066" i="12"/>
  <c r="C375" i="12"/>
  <c r="C662" i="12"/>
  <c r="C577" i="12"/>
  <c r="C6" i="12"/>
  <c r="C353" i="12"/>
  <c r="C388" i="12"/>
  <c r="C33" i="12"/>
  <c r="C38" i="12"/>
  <c r="C1065" i="12"/>
  <c r="C396" i="12"/>
  <c r="C350" i="12"/>
  <c r="C193" i="12"/>
  <c r="C747" i="12"/>
  <c r="C707" i="12"/>
  <c r="C279" i="12"/>
  <c r="C290" i="12"/>
  <c r="C152" i="12"/>
  <c r="C1028" i="12"/>
  <c r="C1042" i="12"/>
  <c r="C14" i="12"/>
  <c r="C858" i="12"/>
  <c r="C681" i="12"/>
  <c r="C44" i="12"/>
  <c r="C733" i="12"/>
  <c r="C830" i="12"/>
  <c r="C423" i="12"/>
  <c r="C886" i="12"/>
  <c r="C1033" i="12"/>
  <c r="C893" i="12"/>
  <c r="C497" i="12"/>
  <c r="C990" i="12"/>
  <c r="C201" i="12"/>
  <c r="C1080" i="12"/>
  <c r="C959" i="12"/>
  <c r="C1000" i="12"/>
  <c r="C42" i="12"/>
  <c r="C386" i="12"/>
  <c r="C421" i="12"/>
  <c r="C883" i="12"/>
  <c r="C83" i="12"/>
  <c r="C425" i="12"/>
  <c r="C1135" i="12"/>
  <c r="C874" i="12"/>
  <c r="C1026" i="12"/>
  <c r="C412" i="12"/>
  <c r="C690" i="12"/>
  <c r="C805" i="12"/>
  <c r="C573" i="12"/>
  <c r="C1003" i="12"/>
  <c r="C212" i="12"/>
  <c r="C112" i="12"/>
  <c r="C669" i="12"/>
  <c r="C993" i="12"/>
  <c r="C420" i="12"/>
  <c r="C1195" i="12"/>
  <c r="C1008" i="12"/>
  <c r="C176" i="12"/>
  <c r="C107" i="12"/>
  <c r="C257" i="12"/>
  <c r="C836" i="12"/>
  <c r="C826" i="12"/>
  <c r="C428" i="12"/>
  <c r="C1032" i="12"/>
  <c r="C496" i="12"/>
  <c r="C672" i="12"/>
  <c r="C356" i="12"/>
  <c r="C752" i="12"/>
  <c r="C545" i="12"/>
  <c r="C494" i="12"/>
  <c r="C620" i="12"/>
  <c r="C17" i="12"/>
  <c r="C169" i="12"/>
  <c r="C392" i="12"/>
  <c r="C1115" i="12"/>
  <c r="C231" i="12"/>
  <c r="C759" i="12"/>
  <c r="C288" i="12"/>
  <c r="C475" i="12"/>
  <c r="C97" i="12"/>
  <c r="C223" i="12"/>
  <c r="C724" i="12"/>
  <c r="C922" i="12"/>
  <c r="C102" i="12"/>
  <c r="C921" i="12"/>
  <c r="C651" i="12"/>
  <c r="C804" i="12"/>
  <c r="C238" i="12"/>
  <c r="C125" i="12"/>
  <c r="C1074" i="12"/>
  <c r="C519" i="12"/>
  <c r="C294" i="12"/>
  <c r="C268" i="12"/>
  <c r="C706" i="12"/>
  <c r="C840" i="12"/>
  <c r="C114" i="12"/>
  <c r="C505" i="12"/>
  <c r="C60" i="12"/>
  <c r="C415" i="12"/>
  <c r="C246" i="12"/>
  <c r="C307" i="12"/>
  <c r="C148" i="12"/>
  <c r="C39" i="12"/>
  <c r="C1127" i="12"/>
  <c r="C165" i="12"/>
  <c r="C37" i="12"/>
  <c r="C915" i="12"/>
  <c r="C823" i="12"/>
  <c r="C782" i="12"/>
  <c r="C587" i="12"/>
  <c r="C973" i="12"/>
  <c r="C146" i="12"/>
  <c r="C569" i="12"/>
  <c r="C258" i="12"/>
  <c r="C547" i="12"/>
  <c r="C1054" i="12"/>
  <c r="C872" i="12"/>
  <c r="C749" i="12"/>
  <c r="C621" i="12"/>
  <c r="C424" i="12"/>
  <c r="C506" i="12"/>
  <c r="C389" i="12"/>
  <c r="C996" i="12"/>
  <c r="C829" i="12"/>
  <c r="C221" i="12"/>
  <c r="C313" i="12"/>
  <c r="C566" i="12"/>
  <c r="C224" i="12"/>
  <c r="C683" i="12"/>
  <c r="C1110" i="12"/>
  <c r="C164" i="12"/>
  <c r="C986" i="12"/>
  <c r="C271" i="12"/>
  <c r="C770" i="12"/>
  <c r="C325" i="12"/>
  <c r="C898" i="12"/>
  <c r="C880" i="12"/>
  <c r="C500" i="12"/>
  <c r="C1029" i="12"/>
  <c r="C616" i="12"/>
  <c r="C899" i="12"/>
  <c r="C947" i="12"/>
  <c r="C551" i="12"/>
  <c r="C528" i="12"/>
  <c r="C924" i="12"/>
  <c r="C304" i="12"/>
  <c r="C431" i="12"/>
  <c r="C776" i="12"/>
  <c r="C230" i="12"/>
  <c r="C217" i="12"/>
  <c r="C772" i="12"/>
  <c r="C813" i="12"/>
  <c r="C623" i="12"/>
  <c r="C1191" i="12"/>
  <c r="C267" i="12"/>
  <c r="C1120" i="12"/>
  <c r="C995" i="12"/>
  <c r="C1139" i="12"/>
  <c r="C280" i="12"/>
  <c r="C248" i="12"/>
  <c r="C529" i="12"/>
  <c r="C373" i="12"/>
  <c r="C330" i="12"/>
  <c r="C822" i="12"/>
  <c r="C296" i="12"/>
  <c r="C367" i="12"/>
  <c r="C501" i="12"/>
  <c r="C1021" i="12"/>
  <c r="C812" i="12"/>
  <c r="C434" i="12"/>
  <c r="C1051" i="12"/>
  <c r="C1179" i="12"/>
  <c r="C634" i="12"/>
  <c r="C163" i="12"/>
  <c r="C488" i="12"/>
  <c r="C55" i="12"/>
  <c r="C645" i="12"/>
  <c r="C989" i="12"/>
  <c r="C156" i="12"/>
  <c r="C1158" i="12"/>
  <c r="C445" i="12"/>
  <c r="C1053" i="12"/>
  <c r="C346" i="12"/>
  <c r="C603" i="12"/>
  <c r="C991" i="12"/>
  <c r="C256" i="12"/>
  <c r="C242" i="12"/>
  <c r="C162" i="12"/>
  <c r="C1038" i="12"/>
  <c r="C429" i="12"/>
  <c r="C1025" i="12"/>
  <c r="C1155" i="12"/>
  <c r="C199" i="12"/>
  <c r="C21" i="12"/>
  <c r="C454" i="12"/>
  <c r="AG507" i="5"/>
  <c r="AG485" i="5"/>
  <c r="AG517" i="5" s="1"/>
  <c r="AG486" i="5"/>
  <c r="AG518" i="5" s="1"/>
  <c r="AG483" i="5"/>
  <c r="C2" i="12"/>
  <c r="AG481" i="5"/>
  <c r="AG482" i="5" s="1"/>
  <c r="L862" i="13"/>
  <c r="L705" i="13"/>
  <c r="L603" i="13"/>
  <c r="L393" i="13"/>
  <c r="L564" i="13"/>
  <c r="L1168" i="13"/>
  <c r="L966" i="13"/>
  <c r="L876" i="13"/>
  <c r="L752" i="13"/>
  <c r="L561" i="13"/>
  <c r="L708" i="13"/>
  <c r="L1030" i="13"/>
  <c r="L1169" i="13"/>
  <c r="L330" i="13"/>
  <c r="L814" i="13"/>
  <c r="L741" i="13"/>
  <c r="L682" i="13"/>
  <c r="L280" i="13"/>
  <c r="L149" i="13"/>
  <c r="L601" i="13"/>
  <c r="L190" i="13"/>
  <c r="L948" i="13"/>
  <c r="L629" i="13"/>
  <c r="L1159" i="13"/>
  <c r="L441" i="13"/>
  <c r="L1125" i="13"/>
  <c r="L762" i="13"/>
  <c r="L985" i="13"/>
  <c r="L610" i="13"/>
  <c r="L310" i="13"/>
  <c r="L636" i="13"/>
  <c r="L663" i="13"/>
  <c r="L394" i="13"/>
  <c r="L1136" i="13"/>
  <c r="L721" i="13"/>
  <c r="L643" i="13"/>
  <c r="L41" i="13"/>
  <c r="L825" i="13"/>
  <c r="L423" i="13"/>
  <c r="L189" i="13"/>
  <c r="L954" i="13"/>
  <c r="L690" i="13"/>
  <c r="L783" i="13"/>
  <c r="L1090" i="13"/>
  <c r="L1067" i="13"/>
  <c r="L302" i="13"/>
  <c r="L492" i="13"/>
  <c r="L357" i="13"/>
  <c r="L676" i="13"/>
  <c r="L405" i="13"/>
  <c r="L436" i="13"/>
  <c r="L28" i="13"/>
  <c r="L964" i="13"/>
  <c r="L1092" i="13"/>
  <c r="L325" i="13"/>
  <c r="L270" i="13"/>
  <c r="L1150" i="13"/>
  <c r="L943" i="13"/>
  <c r="L858" i="13"/>
  <c r="L827" i="13"/>
  <c r="L929" i="13"/>
  <c r="L1076" i="13"/>
  <c r="L98" i="13"/>
  <c r="L459" i="13"/>
  <c r="L755" i="13"/>
  <c r="L1179" i="13"/>
  <c r="L773" i="13"/>
  <c r="L258" i="13"/>
  <c r="L982" i="13"/>
  <c r="L566" i="13"/>
  <c r="L31" i="13"/>
  <c r="L1192" i="13"/>
  <c r="L865" i="13"/>
  <c r="L85" i="13"/>
  <c r="L410" i="13"/>
  <c r="L257" i="13"/>
  <c r="L970" i="13"/>
  <c r="L585" i="13"/>
  <c r="L594" i="13"/>
  <c r="L1011" i="13"/>
  <c r="L673" i="13"/>
  <c r="L371" i="13"/>
  <c r="L76" i="13"/>
  <c r="L842" i="13"/>
  <c r="L387" i="13"/>
  <c r="L43" i="13"/>
  <c r="L696" i="13"/>
  <c r="L558" i="13"/>
  <c r="L1088" i="13"/>
  <c r="L278" i="13"/>
  <c r="L425" i="13"/>
  <c r="L1099" i="13"/>
  <c r="L753" i="13"/>
  <c r="L957" i="13"/>
  <c r="L724" i="13"/>
  <c r="L963" i="13"/>
  <c r="L417" i="13"/>
  <c r="L860" i="13"/>
  <c r="L1073" i="13"/>
  <c r="L1040" i="13"/>
  <c r="L238" i="13"/>
  <c r="L606" i="13"/>
  <c r="L144" i="13"/>
  <c r="L1104" i="13"/>
  <c r="L593" i="13"/>
  <c r="L183" i="13"/>
  <c r="L495" i="13"/>
  <c r="L1094" i="13"/>
  <c r="L781" i="13"/>
  <c r="L675" i="13"/>
  <c r="L5" i="13"/>
  <c r="L182" i="13"/>
  <c r="L82" i="13"/>
  <c r="L1148" i="13"/>
  <c r="L834" i="13"/>
  <c r="L500" i="13"/>
  <c r="L747" i="13"/>
  <c r="L983" i="13"/>
  <c r="L870" i="13"/>
  <c r="L774" i="13"/>
  <c r="L116" i="13"/>
  <c r="L299" i="13"/>
  <c r="L510" i="13"/>
  <c r="L1096" i="13"/>
  <c r="L399" i="13"/>
  <c r="L845" i="13"/>
  <c r="L204" i="13"/>
  <c r="L1086" i="13"/>
  <c r="L906" i="13"/>
  <c r="L1157" i="13"/>
  <c r="L868" i="13"/>
  <c r="L447" i="13"/>
  <c r="L901" i="13"/>
  <c r="L611" i="13"/>
  <c r="L401" i="13"/>
  <c r="L463" i="13"/>
  <c r="L185" i="13"/>
  <c r="L155" i="13"/>
  <c r="L11" i="13"/>
  <c r="L195" i="13"/>
  <c r="M62" i="6"/>
  <c r="E936" i="13"/>
  <c r="E664" i="13"/>
  <c r="E21" i="13"/>
  <c r="E875" i="13"/>
  <c r="E157" i="13"/>
  <c r="E269" i="13"/>
  <c r="E1048" i="13"/>
  <c r="E377" i="13"/>
  <c r="E1120" i="13"/>
  <c r="E30" i="13"/>
  <c r="E1054" i="13"/>
  <c r="E962" i="13"/>
  <c r="E455" i="13"/>
  <c r="E1073" i="13"/>
  <c r="E638" i="13"/>
  <c r="E150" i="13"/>
  <c r="E1186" i="13"/>
  <c r="E1025" i="13"/>
  <c r="E223" i="13"/>
  <c r="E731" i="13"/>
  <c r="E432" i="13"/>
  <c r="E734" i="13"/>
  <c r="E183" i="13"/>
  <c r="E1007" i="13"/>
  <c r="E1127" i="13"/>
  <c r="E57" i="13"/>
  <c r="E202" i="13"/>
  <c r="E67" i="13"/>
  <c r="E1017" i="13"/>
  <c r="E1134" i="13"/>
  <c r="E485" i="13"/>
  <c r="E950" i="13"/>
  <c r="E802" i="13"/>
  <c r="E108" i="13"/>
  <c r="E710" i="13"/>
  <c r="E749" i="13"/>
  <c r="E957" i="13"/>
  <c r="E791" i="13"/>
  <c r="E821" i="13"/>
  <c r="E566" i="13"/>
  <c r="E762" i="13"/>
  <c r="E413" i="13"/>
  <c r="E309" i="13"/>
  <c r="E76" i="13"/>
  <c r="E947" i="13"/>
  <c r="E311" i="13"/>
  <c r="E503" i="13"/>
  <c r="E798" i="13"/>
  <c r="E852" i="13"/>
  <c r="E132" i="13"/>
  <c r="E139" i="13"/>
  <c r="E617" i="13"/>
  <c r="E1031" i="13"/>
  <c r="E678" i="13"/>
  <c r="E797" i="13"/>
  <c r="E144" i="13"/>
  <c r="E612" i="13"/>
  <c r="E945" i="13"/>
  <c r="E892" i="13"/>
  <c r="E524" i="13"/>
  <c r="E48" i="13"/>
  <c r="E124" i="13"/>
  <c r="E508" i="13"/>
  <c r="E867" i="13"/>
  <c r="E805" i="13"/>
  <c r="E971" i="13"/>
  <c r="E394" i="13"/>
  <c r="E153" i="13"/>
  <c r="E1091" i="13"/>
  <c r="E158" i="13"/>
  <c r="E296" i="13"/>
  <c r="E544" i="13"/>
  <c r="E750" i="13"/>
  <c r="E674" i="13"/>
  <c r="E6" i="13"/>
  <c r="E816" i="13"/>
  <c r="E911" i="13"/>
  <c r="E60" i="13"/>
  <c r="E901" i="13"/>
  <c r="E995" i="13"/>
  <c r="E826" i="13"/>
  <c r="E833" i="13"/>
  <c r="E952" i="13"/>
  <c r="E1177" i="13"/>
  <c r="E434" i="13"/>
  <c r="E1118" i="13"/>
  <c r="E237" i="13"/>
  <c r="E92" i="13"/>
  <c r="E333" i="13"/>
  <c r="E416" i="13"/>
  <c r="E501" i="13"/>
  <c r="E213" i="13"/>
  <c r="E1152" i="13"/>
  <c r="E839" i="13"/>
  <c r="E123" i="13"/>
  <c r="E1098" i="13"/>
  <c r="E681" i="13"/>
  <c r="E960" i="13"/>
  <c r="E1142" i="13"/>
  <c r="E242" i="13"/>
  <c r="E899" i="13"/>
  <c r="E1085" i="13"/>
  <c r="E693" i="13"/>
  <c r="E790" i="13"/>
  <c r="E1141" i="13"/>
  <c r="E431" i="13"/>
  <c r="E462" i="13"/>
  <c r="E776" i="13"/>
  <c r="E487" i="13"/>
  <c r="E1096" i="13"/>
  <c r="E578" i="13"/>
  <c r="E172" i="13"/>
  <c r="E643" i="13"/>
  <c r="E838" i="13"/>
  <c r="E121" i="13"/>
  <c r="E471" i="13"/>
  <c r="E486" i="13"/>
  <c r="E46" i="13"/>
  <c r="E173" i="13"/>
  <c r="E861" i="13"/>
  <c r="E475" i="13"/>
  <c r="E868" i="13"/>
  <c r="E902" i="13"/>
  <c r="E599" i="13"/>
  <c r="E1030" i="13"/>
  <c r="E935" i="13"/>
  <c r="E907" i="13"/>
  <c r="E814" i="13"/>
  <c r="E770" i="13"/>
  <c r="E595" i="13"/>
  <c r="E482" i="13"/>
  <c r="E1110" i="13"/>
  <c r="E131" i="13"/>
  <c r="E576" i="13"/>
  <c r="E295" i="13"/>
  <c r="E1126" i="13"/>
  <c r="E244" i="13"/>
  <c r="E209" i="13"/>
  <c r="E613" i="13"/>
  <c r="E193" i="13"/>
  <c r="E939" i="13"/>
  <c r="E1178" i="13"/>
  <c r="E407" i="13"/>
  <c r="E446" i="13"/>
  <c r="E427" i="13"/>
  <c r="E854" i="13"/>
  <c r="E53" i="13"/>
  <c r="E212" i="13"/>
  <c r="E602" i="13"/>
  <c r="E324" i="13"/>
  <c r="E1176" i="13"/>
  <c r="E786" i="13"/>
  <c r="E37" i="13"/>
  <c r="E382" i="13"/>
  <c r="E972" i="13"/>
  <c r="E927" i="13"/>
  <c r="E1064" i="13"/>
  <c r="E415" i="13"/>
  <c r="E565" i="13"/>
  <c r="E712" i="13"/>
  <c r="E727" i="13"/>
  <c r="E1157" i="13"/>
  <c r="E581" i="13"/>
  <c r="E766" i="13"/>
  <c r="E1039" i="13"/>
  <c r="E929" i="13"/>
  <c r="E1167" i="13"/>
  <c r="E683" i="13"/>
  <c r="E905" i="13"/>
  <c r="E722" i="13"/>
  <c r="E297" i="13"/>
  <c r="E101" i="13"/>
  <c r="E272" i="13"/>
  <c r="E1102" i="13"/>
  <c r="E251" i="13"/>
  <c r="E679" i="13"/>
  <c r="E977" i="13"/>
  <c r="E1166" i="13"/>
  <c r="E505" i="13"/>
  <c r="E417" i="13"/>
  <c r="E559" i="13"/>
  <c r="E913" i="13"/>
  <c r="E777" i="13"/>
  <c r="E397" i="13"/>
  <c r="E339" i="13"/>
  <c r="E803" i="13"/>
  <c r="E349" i="13"/>
  <c r="E580" i="13"/>
  <c r="E49" i="13"/>
  <c r="E151" i="13"/>
  <c r="E1056" i="13"/>
  <c r="E338" i="13"/>
  <c r="E614" i="13"/>
  <c r="E800" i="13"/>
  <c r="E425" i="13"/>
  <c r="E1156" i="13"/>
  <c r="E806" i="13"/>
  <c r="E1061" i="13"/>
  <c r="E1132" i="13"/>
  <c r="E534" i="13"/>
  <c r="E412" i="13"/>
  <c r="E1006" i="13"/>
  <c r="E920" i="13"/>
  <c r="E363" i="13"/>
  <c r="E346" i="13"/>
  <c r="E496" i="13"/>
  <c r="E517" i="13"/>
  <c r="E830" i="13"/>
  <c r="E1004" i="13"/>
  <c r="E553" i="13"/>
  <c r="E627" i="13"/>
  <c r="E502" i="13"/>
  <c r="E733" i="13"/>
  <c r="E65" i="13"/>
  <c r="E628" i="13"/>
  <c r="E978" i="13"/>
  <c r="E449" i="13"/>
  <c r="E130" i="13"/>
  <c r="E1106" i="13"/>
  <c r="E528" i="13"/>
  <c r="E326" i="13"/>
  <c r="E229" i="13"/>
  <c r="E373" i="13"/>
  <c r="E621" i="13"/>
  <c r="E841" i="13"/>
  <c r="E1035" i="13"/>
  <c r="E607" i="13"/>
  <c r="E1001" i="13"/>
  <c r="E547" i="13"/>
  <c r="E906" i="13"/>
  <c r="E226" i="13"/>
  <c r="E205" i="13"/>
  <c r="E305" i="13"/>
  <c r="E43" i="13"/>
  <c r="E203" i="13"/>
  <c r="E804" i="13"/>
  <c r="E779" i="13"/>
  <c r="E256" i="13"/>
  <c r="E1029" i="13"/>
  <c r="E189" i="13"/>
  <c r="E860" i="13"/>
  <c r="E973" i="13"/>
  <c r="E1088" i="13"/>
  <c r="E1109" i="13"/>
  <c r="E80" i="13"/>
  <c r="E347" i="13"/>
  <c r="E1090" i="13"/>
  <c r="E365" i="13"/>
  <c r="E991" i="13"/>
  <c r="E1022" i="13"/>
  <c r="E66" i="13"/>
  <c r="E689" i="13"/>
  <c r="E518" i="13"/>
  <c r="E1052" i="13"/>
  <c r="E521" i="13"/>
  <c r="E294" i="13"/>
  <c r="E677" i="13"/>
  <c r="E856" i="13"/>
  <c r="E457" i="13"/>
  <c r="E304" i="13"/>
  <c r="E1070" i="13"/>
  <c r="E167" i="13"/>
  <c r="E645" i="13"/>
  <c r="E155" i="13"/>
  <c r="E845" i="13"/>
  <c r="E925" i="13"/>
  <c r="E983" i="13"/>
  <c r="E371" i="13"/>
  <c r="E88" i="13"/>
  <c r="E221" i="13"/>
  <c r="E1077" i="13"/>
  <c r="E257" i="13"/>
  <c r="E389" i="13"/>
  <c r="E876" i="13"/>
  <c r="AQ480" i="5"/>
  <c r="E428" i="13"/>
  <c r="E729" i="13"/>
  <c r="E225" i="13"/>
  <c r="E406" i="13"/>
  <c r="E287" i="13"/>
  <c r="E1045" i="13"/>
  <c r="E218" i="13"/>
  <c r="E498" i="13"/>
  <c r="E1129" i="13"/>
  <c r="E343" i="13"/>
  <c r="E1068" i="13"/>
  <c r="E255" i="13"/>
  <c r="E792" i="13"/>
  <c r="E967" i="13"/>
  <c r="E84" i="13"/>
  <c r="E882" i="13"/>
  <c r="E24" i="13"/>
  <c r="E191" i="13"/>
  <c r="E864" i="13"/>
  <c r="E540" i="13"/>
  <c r="E1034" i="13"/>
  <c r="E969" i="13"/>
  <c r="E993" i="13"/>
  <c r="E825" i="13"/>
  <c r="E637" i="13"/>
  <c r="E558" i="13"/>
  <c r="E187" i="13"/>
  <c r="E520" i="13"/>
  <c r="E488" i="13"/>
  <c r="E129" i="13"/>
  <c r="E159" i="13"/>
  <c r="E258" i="13"/>
  <c r="E601" i="13"/>
  <c r="E283" i="13"/>
  <c r="E1133" i="13"/>
  <c r="E1143" i="13"/>
  <c r="E279" i="13"/>
  <c r="E883" i="13"/>
  <c r="E1194" i="13"/>
  <c r="E1116" i="13"/>
  <c r="E759" i="13"/>
  <c r="E253" i="13"/>
  <c r="E63" i="13"/>
  <c r="E872" i="13"/>
  <c r="E290" i="13"/>
  <c r="E793" i="13"/>
  <c r="E1099" i="13"/>
  <c r="E1082" i="13"/>
  <c r="E1124" i="13"/>
  <c r="E757" i="13"/>
  <c r="E122" i="13"/>
  <c r="E1128" i="13"/>
  <c r="E782" i="13"/>
  <c r="E474" i="13"/>
  <c r="E135" i="13"/>
  <c r="E946" i="13"/>
  <c r="E686" i="13"/>
  <c r="E423" i="13"/>
  <c r="E364" i="13"/>
  <c r="E593" i="13"/>
  <c r="E97" i="13"/>
  <c r="E392" i="13"/>
  <c r="E195" i="13"/>
  <c r="E949" i="13"/>
  <c r="E1185" i="13"/>
  <c r="E315" i="13"/>
  <c r="E206" i="13"/>
  <c r="E214" i="13"/>
  <c r="E954" i="13"/>
  <c r="E1122" i="13"/>
  <c r="E391" i="13"/>
  <c r="E891" i="13"/>
  <c r="E1095" i="13"/>
  <c r="E361" i="13"/>
  <c r="E815" i="13"/>
  <c r="E1162" i="13"/>
  <c r="E918" i="13"/>
  <c r="E670" i="13"/>
  <c r="E36" i="13"/>
  <c r="E840" i="13"/>
  <c r="E59" i="13"/>
  <c r="E848" i="13"/>
  <c r="E398" i="13"/>
  <c r="E944" i="13"/>
  <c r="E422" i="13"/>
  <c r="E705" i="13"/>
  <c r="E219" i="13"/>
  <c r="E671" i="13"/>
  <c r="E1154" i="13"/>
  <c r="E1123" i="13"/>
  <c r="E282" i="13"/>
  <c r="E174" i="13"/>
  <c r="E661" i="13"/>
  <c r="E332" i="13"/>
  <c r="E44" i="13"/>
  <c r="E916" i="13"/>
  <c r="E692" i="13"/>
  <c r="E178" i="13"/>
  <c r="E469" i="13"/>
  <c r="E465" i="13"/>
  <c r="E1172" i="13"/>
  <c r="E819" i="13"/>
  <c r="E270" i="13"/>
  <c r="E1013" i="13"/>
  <c r="E1180" i="13"/>
  <c r="E104" i="13"/>
  <c r="E990" i="13"/>
  <c r="E1086" i="13"/>
  <c r="E366" i="13"/>
  <c r="E853" i="13"/>
  <c r="E549" i="13"/>
  <c r="E1107" i="13"/>
  <c r="E753" i="13"/>
  <c r="E199" i="13"/>
  <c r="E387" i="13"/>
  <c r="E827" i="13"/>
  <c r="E772" i="13"/>
  <c r="E260" i="13"/>
  <c r="E575" i="13"/>
  <c r="E381" i="13"/>
  <c r="E160" i="13"/>
  <c r="E421" i="13"/>
  <c r="E79" i="13"/>
  <c r="E917" i="13"/>
  <c r="E690" i="13"/>
  <c r="E143" i="13"/>
  <c r="E379" i="13"/>
  <c r="E532" i="13"/>
  <c r="E596" i="13"/>
  <c r="E112" i="13"/>
  <c r="E716" i="13"/>
  <c r="E873" i="13"/>
  <c r="E669" i="13"/>
  <c r="E985" i="13"/>
  <c r="E1071" i="13"/>
  <c r="E447" i="13"/>
  <c r="E308" i="13"/>
  <c r="E687" i="13"/>
  <c r="E895" i="13"/>
  <c r="E1184" i="13"/>
  <c r="E1191" i="13"/>
  <c r="E720" i="13"/>
  <c r="E113" i="13"/>
  <c r="E898" i="13"/>
  <c r="E1028" i="13"/>
  <c r="E170" i="13"/>
  <c r="E140" i="13"/>
  <c r="E649" i="13"/>
  <c r="E634" i="13"/>
  <c r="E323" i="13"/>
  <c r="E1131" i="13"/>
  <c r="E238" i="13"/>
  <c r="E90" i="13"/>
  <c r="E103" i="13"/>
  <c r="E357" i="13"/>
  <c r="E115" i="13"/>
  <c r="E107" i="13"/>
  <c r="E747" i="13"/>
  <c r="E372" i="13"/>
  <c r="E1137" i="13"/>
  <c r="E1182" i="13"/>
  <c r="E330" i="13"/>
  <c r="E865" i="13"/>
  <c r="E388" i="13"/>
  <c r="E180" i="13"/>
  <c r="E646" i="13"/>
  <c r="E426" i="13"/>
  <c r="E778" i="13"/>
  <c r="E835" i="13"/>
  <c r="E541" i="13"/>
  <c r="E1108" i="13"/>
  <c r="E975" i="13"/>
  <c r="E765" i="13"/>
  <c r="E1155" i="13"/>
  <c r="E623" i="13"/>
  <c r="E1187" i="13"/>
  <c r="E433" i="13"/>
  <c r="E52" i="13"/>
  <c r="E745" i="13"/>
  <c r="E1019" i="13"/>
  <c r="E590" i="13"/>
  <c r="E675" i="13"/>
  <c r="E680" i="13"/>
  <c r="E370" i="13"/>
  <c r="E149" i="13"/>
  <c r="E145" i="13"/>
  <c r="E684" i="13"/>
  <c r="E1136" i="13"/>
  <c r="E908" i="13"/>
  <c r="E887" i="13"/>
  <c r="E1057" i="13"/>
  <c r="E473" i="13"/>
  <c r="E186" i="13"/>
  <c r="E756" i="13"/>
  <c r="E513" i="13"/>
  <c r="E922" i="13"/>
  <c r="E706" i="13"/>
  <c r="E1041" i="13"/>
  <c r="E1189" i="13"/>
  <c r="E478" i="13"/>
  <c r="E881" i="13"/>
  <c r="E204" i="13"/>
  <c r="E506" i="13"/>
  <c r="E68" i="13"/>
  <c r="E928" i="13"/>
  <c r="E280" i="13"/>
  <c r="E545" i="13"/>
  <c r="E399" i="13"/>
  <c r="E15" i="13"/>
  <c r="E1010" i="13"/>
  <c r="E714" i="13"/>
  <c r="E620" i="13"/>
  <c r="E481" i="13"/>
  <c r="E822" i="13"/>
  <c r="E818" i="13"/>
  <c r="E466" i="13"/>
  <c r="E23" i="13"/>
  <c r="E418" i="13"/>
  <c r="E1195" i="13"/>
  <c r="E751" i="13"/>
  <c r="E1146" i="13"/>
  <c r="E589" i="13"/>
  <c r="E156" i="13"/>
  <c r="E411" i="13"/>
  <c r="E869" i="13"/>
  <c r="E632" i="13"/>
  <c r="E1164" i="13"/>
  <c r="E704" i="13"/>
  <c r="E719" i="13"/>
  <c r="E870" i="13"/>
  <c r="E1018" i="13"/>
  <c r="E31" i="13"/>
  <c r="E740" i="13"/>
  <c r="E588" i="13"/>
  <c r="E996" i="13"/>
  <c r="E914" i="13"/>
  <c r="E965" i="13"/>
  <c r="E252" i="13"/>
  <c r="E516" i="13"/>
  <c r="E25" i="13"/>
  <c r="E137" i="13"/>
  <c r="E58" i="13"/>
  <c r="E359" i="13"/>
  <c r="E83" i="13"/>
  <c r="E1097" i="13"/>
  <c r="E624" i="13"/>
  <c r="E292" i="13"/>
  <c r="E1139" i="13"/>
  <c r="E834" i="13"/>
  <c r="E752" i="13"/>
  <c r="E458" i="13"/>
  <c r="E1198" i="13"/>
  <c r="E915" i="13"/>
  <c r="E182" i="13"/>
  <c r="E1103" i="13"/>
  <c r="E582" i="13"/>
  <c r="E563" i="13"/>
  <c r="E1055" i="13"/>
  <c r="E606" i="13"/>
  <c r="E141" i="13"/>
  <c r="E877" i="13"/>
  <c r="E120" i="13"/>
  <c r="E769" i="13"/>
  <c r="E451" i="13"/>
  <c r="E35" i="13"/>
  <c r="E119" i="13"/>
  <c r="E491" i="13"/>
  <c r="E700" i="13"/>
  <c r="E420" i="13"/>
  <c r="E572" i="13"/>
  <c r="E1011" i="13"/>
  <c r="E128" i="13"/>
  <c r="E307" i="13"/>
  <c r="E519" i="13"/>
  <c r="E73" i="13"/>
  <c r="E441" i="13"/>
  <c r="E811" i="13"/>
  <c r="E490" i="13"/>
  <c r="E261" i="13"/>
  <c r="E85" i="13"/>
  <c r="E842" i="13"/>
  <c r="E774" i="13"/>
  <c r="E721" i="13"/>
  <c r="E303" i="13"/>
  <c r="E460" i="13"/>
  <c r="E556" i="13"/>
  <c r="E408" i="13"/>
  <c r="E713" i="13"/>
  <c r="E571" i="13"/>
  <c r="E216" i="13"/>
  <c r="E444" i="13"/>
  <c r="E1111" i="13"/>
  <c r="E635" i="13"/>
  <c r="E726" i="13"/>
  <c r="E1173" i="13"/>
  <c r="E443" i="13"/>
  <c r="E937" i="13"/>
  <c r="E1050" i="13"/>
  <c r="E1020" i="13"/>
  <c r="E109" i="13"/>
  <c r="E587" i="13"/>
  <c r="E1094" i="13"/>
  <c r="E142" i="13"/>
  <c r="E240" i="13"/>
  <c r="E116" i="13"/>
  <c r="E761" i="13"/>
  <c r="E327" i="13"/>
  <c r="E211" i="13"/>
  <c r="E577" i="13"/>
  <c r="E220" i="13"/>
  <c r="E874" i="13"/>
  <c r="E1147" i="13"/>
  <c r="E808" i="13"/>
  <c r="E666" i="13"/>
  <c r="E312" i="13"/>
  <c r="E96" i="13"/>
  <c r="E301" i="13"/>
  <c r="E885" i="13"/>
  <c r="E354" i="13"/>
  <c r="E77" i="13"/>
  <c r="E33" i="13"/>
  <c r="E1135" i="13"/>
  <c r="E51" i="13"/>
  <c r="E1150" i="13"/>
  <c r="E968" i="13"/>
  <c r="E584" i="13"/>
  <c r="E224" i="13"/>
  <c r="E862" i="13"/>
  <c r="E660" i="13"/>
  <c r="E190" i="13"/>
  <c r="E964" i="13"/>
  <c r="E760" i="13"/>
  <c r="E409" i="13"/>
  <c r="E22" i="13"/>
  <c r="E866" i="13"/>
  <c r="E400" i="13"/>
  <c r="E718" i="13"/>
  <c r="E331" i="13"/>
  <c r="E152" i="13"/>
  <c r="E456" i="13"/>
  <c r="E997" i="13"/>
  <c r="E794" i="13"/>
  <c r="E878" i="13"/>
  <c r="E537" i="13"/>
  <c r="E47" i="13"/>
  <c r="E605" i="13"/>
  <c r="E754" i="13"/>
  <c r="E539" i="13"/>
  <c r="E483" i="13"/>
  <c r="E438" i="13"/>
  <c r="E783" i="13"/>
  <c r="E352" i="13"/>
  <c r="E329" i="13"/>
  <c r="E1044" i="13"/>
  <c r="E181" i="13"/>
  <c r="E633" i="13"/>
  <c r="E126" i="13"/>
  <c r="E289" i="13"/>
  <c r="E454" i="13"/>
  <c r="E317" i="13"/>
  <c r="E198" i="13"/>
  <c r="E42" i="13"/>
  <c r="E600" i="13"/>
  <c r="E3" i="13"/>
  <c r="E495" i="13"/>
  <c r="E64" i="13"/>
  <c r="E616" i="13"/>
  <c r="E903" i="13"/>
  <c r="E436" i="13"/>
  <c r="E896" i="13"/>
  <c r="E511" i="13"/>
  <c r="E1100" i="13"/>
  <c r="E1026" i="13"/>
  <c r="E604" i="13"/>
  <c r="E711" i="13"/>
  <c r="E789" i="13"/>
  <c r="E27" i="13"/>
  <c r="E741" i="13"/>
  <c r="E626" i="13"/>
  <c r="E987" i="13"/>
  <c r="E941" i="13"/>
  <c r="E1174" i="13"/>
  <c r="E484" i="13"/>
  <c r="E1112" i="13"/>
  <c r="E293" i="13"/>
  <c r="E210" i="13"/>
  <c r="E91" i="13"/>
  <c r="E19" i="13"/>
  <c r="E207" i="13"/>
  <c r="E138" i="13"/>
  <c r="E263" i="13"/>
  <c r="E410" i="13"/>
  <c r="E656" i="13"/>
  <c r="E1114" i="13"/>
  <c r="E196" i="13"/>
  <c r="E832" i="13"/>
  <c r="E813" i="13"/>
  <c r="E184" i="13"/>
  <c r="E514" i="13"/>
  <c r="E1104" i="13"/>
  <c r="E106" i="13"/>
  <c r="E271" i="13"/>
  <c r="E701" i="13"/>
  <c r="E1200" i="13"/>
  <c r="E530" i="13"/>
  <c r="E724" i="13"/>
  <c r="E169" i="13"/>
  <c r="E1138" i="13"/>
  <c r="E809" i="13"/>
  <c r="E1021" i="13"/>
  <c r="E461" i="13"/>
  <c r="E543" i="13"/>
  <c r="E755" i="13"/>
  <c r="E522" i="13"/>
  <c r="E217" i="13"/>
  <c r="E989" i="13"/>
  <c r="E723" i="13"/>
  <c r="E654" i="13"/>
  <c r="E89" i="13"/>
  <c r="E801" i="13"/>
  <c r="E239" i="13"/>
  <c r="E829" i="13"/>
  <c r="E554" i="13"/>
  <c r="E118" i="13"/>
  <c r="E393" i="13"/>
  <c r="E102" i="13"/>
  <c r="E1042" i="13"/>
  <c r="E672" i="13"/>
  <c r="E493" i="13"/>
  <c r="E74" i="13"/>
  <c r="E111" i="13"/>
  <c r="E344" i="13"/>
  <c r="E851" i="13"/>
  <c r="E197" i="13"/>
  <c r="E14" i="13"/>
  <c r="E127" i="13"/>
  <c r="E8" i="13"/>
  <c r="E445" i="13"/>
  <c r="E787" i="13"/>
  <c r="E676" i="13"/>
  <c r="E564" i="13"/>
  <c r="E95" i="13"/>
  <c r="E568" i="13"/>
  <c r="E500" i="13"/>
  <c r="E424" i="13"/>
  <c r="E348" i="13"/>
  <c r="E337" i="13"/>
  <c r="E1144" i="13"/>
  <c r="E940" i="13"/>
  <c r="E1083" i="13"/>
  <c r="E340" i="13"/>
  <c r="E608" i="13"/>
  <c r="E98" i="13"/>
  <c r="E179" i="13"/>
  <c r="E858" i="13"/>
  <c r="E396" i="13"/>
  <c r="E871" i="13"/>
  <c r="E401" i="13"/>
  <c r="E648" i="13"/>
  <c r="E316" i="13"/>
  <c r="E232" i="13"/>
  <c r="E1014" i="13"/>
  <c r="E281" i="13"/>
  <c r="E1024" i="13"/>
  <c r="E955" i="13"/>
  <c r="E921" i="13"/>
  <c r="E579" i="13"/>
  <c r="E904" i="13"/>
  <c r="E844" i="13"/>
  <c r="E452" i="13"/>
  <c r="E241" i="13"/>
  <c r="E659" i="13"/>
  <c r="E243" i="13"/>
  <c r="E767" i="13"/>
  <c r="E11" i="13"/>
  <c r="E302" i="13"/>
  <c r="E69" i="13"/>
  <c r="E350" i="13"/>
  <c r="E299" i="13"/>
  <c r="E1169" i="13"/>
  <c r="E322" i="13"/>
  <c r="E743" i="13"/>
  <c r="E859" i="13"/>
  <c r="E1201" i="13"/>
  <c r="E328" i="13"/>
  <c r="E618" i="13"/>
  <c r="E285" i="13"/>
  <c r="E369" i="13"/>
  <c r="E1063" i="13"/>
  <c r="E910" i="13"/>
  <c r="E284" i="13"/>
  <c r="E533" i="13"/>
  <c r="E1140" i="13"/>
  <c r="E1078" i="13"/>
  <c r="E536" i="13"/>
  <c r="E1084" i="13"/>
  <c r="E781" i="13"/>
  <c r="E668" i="13"/>
  <c r="E341" i="13"/>
  <c r="E688" i="13"/>
  <c r="E807" i="13"/>
  <c r="E880" i="13"/>
  <c r="E663" i="13"/>
  <c r="E78" i="13"/>
  <c r="E1002" i="13"/>
  <c r="E34" i="13"/>
  <c r="E636" i="13"/>
  <c r="E335" i="13"/>
  <c r="E9" i="13"/>
  <c r="E1093" i="13"/>
  <c r="E291" i="13"/>
  <c r="E546" i="13"/>
  <c r="E1188" i="13"/>
  <c r="E843" i="13"/>
  <c r="E250" i="13"/>
  <c r="E163" i="13"/>
  <c r="E531" i="13"/>
  <c r="E56" i="13"/>
  <c r="E82" i="13"/>
  <c r="E248" i="13"/>
  <c r="E437" i="13"/>
  <c r="E368" i="13"/>
  <c r="E963" i="13"/>
  <c r="E732" i="13"/>
  <c r="E771" i="13"/>
  <c r="E785" i="13"/>
  <c r="E956" i="13"/>
  <c r="E464" i="13"/>
  <c r="E1069" i="13"/>
  <c r="E884" i="13"/>
  <c r="E897" i="13"/>
  <c r="E162" i="13"/>
  <c r="E893" i="13"/>
  <c r="E703" i="13"/>
  <c r="E55" i="13"/>
  <c r="E188" i="13"/>
  <c r="E440" i="13"/>
  <c r="E976" i="13"/>
  <c r="E403" i="13"/>
  <c r="E497" i="13"/>
  <c r="E515" i="13"/>
  <c r="E662" i="13"/>
  <c r="E535" i="13"/>
  <c r="E938" i="13"/>
  <c r="E26" i="13"/>
  <c r="E72" i="13"/>
  <c r="E930" i="13"/>
  <c r="E569" i="13"/>
  <c r="E548" i="13"/>
  <c r="E812" i="13"/>
  <c r="E667" i="13"/>
  <c r="E334" i="13"/>
  <c r="E594" i="13"/>
  <c r="E542" i="13"/>
  <c r="E442" i="13"/>
  <c r="E609" i="13"/>
  <c r="E708" i="13"/>
  <c r="E86" i="13"/>
  <c r="E573" i="13"/>
  <c r="E641" i="13"/>
  <c r="E647" i="13"/>
  <c r="E165" i="13"/>
  <c r="E39" i="13"/>
  <c r="E552" i="13"/>
  <c r="E644" i="13"/>
  <c r="E177" i="13"/>
  <c r="E523" i="13"/>
  <c r="E625" i="13"/>
  <c r="E1079" i="13"/>
  <c r="E824" i="13"/>
  <c r="E236" i="13"/>
  <c r="E249" i="13"/>
  <c r="E1168" i="13"/>
  <c r="E314" i="13"/>
  <c r="E715" i="13"/>
  <c r="E325" i="13"/>
  <c r="E863" i="13"/>
  <c r="E570" i="13"/>
  <c r="E1059" i="13"/>
  <c r="E574" i="13"/>
  <c r="E268" i="13"/>
  <c r="E630" i="13"/>
  <c r="E836" i="13"/>
  <c r="E470" i="13"/>
  <c r="E850" i="13"/>
  <c r="E286" i="13"/>
  <c r="E879" i="13"/>
  <c r="E1125" i="13"/>
  <c r="E1170" i="13"/>
  <c r="E738" i="13"/>
  <c r="E448" i="13"/>
  <c r="E385" i="13"/>
  <c r="E725" i="13"/>
  <c r="E673" i="13"/>
  <c r="E900" i="13"/>
  <c r="E383" i="13"/>
  <c r="E1038" i="13"/>
  <c r="E93" i="13"/>
  <c r="E492" i="13"/>
  <c r="E176" i="13"/>
  <c r="E472" i="13"/>
  <c r="E453" i="13"/>
  <c r="E784" i="13"/>
  <c r="E746" i="13"/>
  <c r="E1016" i="13"/>
  <c r="E943" i="13"/>
  <c r="E739" i="13"/>
  <c r="E780" i="13"/>
  <c r="E886" i="13"/>
  <c r="E306" i="13"/>
  <c r="E313" i="13"/>
  <c r="E984" i="13"/>
  <c r="E953" i="13"/>
  <c r="E430" i="13"/>
  <c r="E1193" i="13"/>
  <c r="E1158" i="13"/>
  <c r="E698" i="13"/>
  <c r="E551" i="13"/>
  <c r="E476" i="13"/>
  <c r="E10" i="13"/>
  <c r="E201" i="13"/>
  <c r="E1005" i="13"/>
  <c r="E318" i="13"/>
  <c r="E1121" i="13"/>
  <c r="E986" i="13"/>
  <c r="E642" i="13"/>
  <c r="E550" i="13"/>
  <c r="E1151" i="13"/>
  <c r="E259" i="13"/>
  <c r="E54" i="13"/>
  <c r="E459" i="13"/>
  <c r="E376" i="13"/>
  <c r="E857" i="13"/>
  <c r="E1148" i="13"/>
  <c r="E110" i="13"/>
  <c r="E629" i="13"/>
  <c r="E235" i="13"/>
  <c r="E477" i="13"/>
  <c r="E619" i="13"/>
  <c r="E254" i="13"/>
  <c r="E288" i="13"/>
  <c r="E810" i="13"/>
  <c r="E1012" i="13"/>
  <c r="E171" i="13"/>
  <c r="E499" i="13"/>
  <c r="E622" i="13"/>
  <c r="E697" i="13"/>
  <c r="E1190" i="13"/>
  <c r="E658" i="13"/>
  <c r="E367" i="13"/>
  <c r="E405" i="13"/>
  <c r="E380" i="13"/>
  <c r="E1066" i="13"/>
  <c r="E849" i="13"/>
  <c r="E1046" i="13"/>
  <c r="E598" i="13"/>
  <c r="E603" i="13"/>
  <c r="E264" i="13"/>
  <c r="E125" i="13"/>
  <c r="E215" i="13"/>
  <c r="E923" i="13"/>
  <c r="E384" i="13"/>
  <c r="E1153" i="13"/>
  <c r="E351" i="13"/>
  <c r="E651" i="13"/>
  <c r="E657" i="13"/>
  <c r="E737" i="13"/>
  <c r="E889" i="13"/>
  <c r="E932" i="13"/>
  <c r="E200" i="13"/>
  <c r="E982" i="13"/>
  <c r="E175" i="13"/>
  <c r="E468" i="13"/>
  <c r="E820" i="13"/>
  <c r="E1130" i="13"/>
  <c r="E100" i="13"/>
  <c r="E509" i="13"/>
  <c r="E709" i="13"/>
  <c r="E277" i="13"/>
  <c r="E246" i="13"/>
  <c r="E1149" i="13"/>
  <c r="E29" i="13"/>
  <c r="E919" i="13"/>
  <c r="E796" i="13"/>
  <c r="E1119" i="13"/>
  <c r="E988" i="13"/>
  <c r="E320" i="13"/>
  <c r="E795" i="13"/>
  <c r="E154" i="13"/>
  <c r="E561" i="13"/>
  <c r="E234" i="13"/>
  <c r="E652" i="13"/>
  <c r="E527" i="13"/>
  <c r="E924" i="13"/>
  <c r="E61" i="13"/>
  <c r="E1160" i="13"/>
  <c r="E974" i="13"/>
  <c r="E560" i="13"/>
  <c r="E70" i="13"/>
  <c r="E1115" i="13"/>
  <c r="E735" i="13"/>
  <c r="E1000" i="13"/>
  <c r="E136" i="13"/>
  <c r="E404" i="13"/>
  <c r="E691" i="13"/>
  <c r="E463" i="13"/>
  <c r="E685" i="13"/>
  <c r="E7" i="13"/>
  <c r="E1199" i="13"/>
  <c r="E888" i="13"/>
  <c r="E414" i="13"/>
  <c r="E319" i="13"/>
  <c r="E358" i="13"/>
  <c r="E961" i="13"/>
  <c r="E267" i="13"/>
  <c r="E1015" i="13"/>
  <c r="E702" i="13"/>
  <c r="E1163" i="13"/>
  <c r="E1033" i="13"/>
  <c r="E275" i="13"/>
  <c r="E788" i="13"/>
  <c r="E583" i="13"/>
  <c r="E979" i="13"/>
  <c r="E4" i="13"/>
  <c r="E1043" i="13"/>
  <c r="E147" i="13"/>
  <c r="E185" i="13"/>
  <c r="E728" i="13"/>
  <c r="E1049" i="13"/>
  <c r="E1008" i="13"/>
  <c r="E653" i="13"/>
  <c r="E402" i="13"/>
  <c r="E81" i="13"/>
  <c r="E164" i="13"/>
  <c r="E696" i="13"/>
  <c r="E262" i="13"/>
  <c r="E479" i="13"/>
  <c r="E266" i="13"/>
  <c r="E1080" i="13"/>
  <c r="E1067" i="13"/>
  <c r="E1159" i="13"/>
  <c r="E1076" i="13"/>
  <c r="E912" i="13"/>
  <c r="E41" i="13"/>
  <c r="E87" i="13"/>
  <c r="E631" i="13"/>
  <c r="E32" i="13"/>
  <c r="E1179" i="13"/>
  <c r="E510" i="13"/>
  <c r="E1023" i="13"/>
  <c r="E1060" i="13"/>
  <c r="E168" i="13"/>
  <c r="E504" i="13"/>
  <c r="E1053" i="13"/>
  <c r="E45" i="13"/>
  <c r="E1036" i="13"/>
  <c r="E1074" i="13"/>
  <c r="E148" i="13"/>
  <c r="E966" i="13"/>
  <c r="E942" i="13"/>
  <c r="E951" i="13"/>
  <c r="E999" i="13"/>
  <c r="E526" i="13"/>
  <c r="E717" i="13"/>
  <c r="E273" i="13"/>
  <c r="E775" i="13"/>
  <c r="E592" i="13"/>
  <c r="E744" i="13"/>
  <c r="E699" i="13"/>
  <c r="E1065" i="13"/>
  <c r="E276" i="13"/>
  <c r="E1081" i="13"/>
  <c r="E5" i="13"/>
  <c r="E931" i="13"/>
  <c r="E695" i="13"/>
  <c r="E300" i="13"/>
  <c r="E419" i="13"/>
  <c r="E970" i="13"/>
  <c r="E450" i="13"/>
  <c r="E736" i="13"/>
  <c r="E507" i="13"/>
  <c r="E278" i="13"/>
  <c r="E846" i="13"/>
  <c r="E40" i="13"/>
  <c r="E847" i="13"/>
  <c r="E1101" i="13"/>
  <c r="E1062" i="13"/>
  <c r="E378" i="13"/>
  <c r="E1058" i="13"/>
  <c r="E934" i="13"/>
  <c r="E467" i="13"/>
  <c r="E694" i="13"/>
  <c r="E355" i="13"/>
  <c r="E855" i="13"/>
  <c r="E1145" i="13"/>
  <c r="E1181" i="13"/>
  <c r="E161" i="13"/>
  <c r="E610" i="13"/>
  <c r="E231" i="13"/>
  <c r="E321" i="13"/>
  <c r="E1113" i="13"/>
  <c r="E611" i="13"/>
  <c r="E489" i="13"/>
  <c r="E247" i="13"/>
  <c r="E1003" i="13"/>
  <c r="E980" i="13"/>
  <c r="E567" i="13"/>
  <c r="E233" i="13"/>
  <c r="E194" i="13"/>
  <c r="E435" i="13"/>
  <c r="E494" i="13"/>
  <c r="E298" i="13"/>
  <c r="E360" i="13"/>
  <c r="E208" i="13"/>
  <c r="E134" i="13"/>
  <c r="E71" i="13"/>
  <c r="E707" i="13"/>
  <c r="E13" i="13"/>
  <c r="E75" i="13"/>
  <c r="E764" i="13"/>
  <c r="E742" i="13"/>
  <c r="E20" i="13"/>
  <c r="E828" i="13"/>
  <c r="E1161" i="13"/>
  <c r="E665" i="13"/>
  <c r="E1197" i="13"/>
  <c r="E230" i="13"/>
  <c r="E480" i="13"/>
  <c r="E538" i="13"/>
  <c r="E639" i="13"/>
  <c r="E28" i="13"/>
  <c r="E18" i="13"/>
  <c r="E94" i="13"/>
  <c r="E62" i="13"/>
  <c r="E992" i="13"/>
  <c r="E50" i="13"/>
  <c r="E1117" i="13"/>
  <c r="E105" i="13"/>
  <c r="E837" i="13"/>
  <c r="E799" i="13"/>
  <c r="E133" i="13"/>
  <c r="E12" i="13"/>
  <c r="E1037" i="13"/>
  <c r="E353" i="13"/>
  <c r="E998" i="13"/>
  <c r="E336" i="13"/>
  <c r="E682" i="13"/>
  <c r="E586" i="13"/>
  <c r="E375" i="13"/>
  <c r="E890" i="13"/>
  <c r="E597" i="13"/>
  <c r="E562" i="13"/>
  <c r="E1171" i="13"/>
  <c r="E1192" i="13"/>
  <c r="E529" i="13"/>
  <c r="E959" i="13"/>
  <c r="E146" i="13"/>
  <c r="E640" i="13"/>
  <c r="E1040" i="13"/>
  <c r="E439" i="13"/>
  <c r="E1051" i="13"/>
  <c r="E395" i="13"/>
  <c r="E650" i="13"/>
  <c r="E817" i="13"/>
  <c r="E831" i="13"/>
  <c r="E655" i="13"/>
  <c r="E310" i="13"/>
  <c r="E429" i="13"/>
  <c r="E1175" i="13"/>
  <c r="E390" i="13"/>
  <c r="E557" i="13"/>
  <c r="E1032" i="13"/>
  <c r="E374" i="13"/>
  <c r="E17" i="13"/>
  <c r="E345" i="13"/>
  <c r="E758" i="13"/>
  <c r="E615" i="13"/>
  <c r="E948" i="13"/>
  <c r="E362" i="13"/>
  <c r="E342" i="13"/>
  <c r="E525" i="13"/>
  <c r="E730" i="13"/>
  <c r="E773" i="13"/>
  <c r="E555" i="13"/>
  <c r="E117" i="13"/>
  <c r="E763" i="13"/>
  <c r="E274" i="13"/>
  <c r="E909" i="13"/>
  <c r="E1196" i="13"/>
  <c r="E265" i="13"/>
  <c r="E926" i="13"/>
  <c r="E356" i="13"/>
  <c r="E1027" i="13"/>
  <c r="E386" i="13"/>
  <c r="E894" i="13"/>
  <c r="E585" i="13"/>
  <c r="E222" i="13"/>
  <c r="E192" i="13"/>
  <c r="E1092" i="13"/>
  <c r="E227" i="13"/>
  <c r="E1089" i="13"/>
  <c r="E1047" i="13"/>
  <c r="E1087" i="13"/>
  <c r="E1075" i="13"/>
  <c r="E958" i="13"/>
  <c r="E114" i="13"/>
  <c r="E99" i="13"/>
  <c r="E768" i="13"/>
  <c r="E1009" i="13"/>
  <c r="E591" i="13"/>
  <c r="E245" i="13"/>
  <c r="E748" i="13"/>
  <c r="E228" i="13"/>
  <c r="E1105" i="13"/>
  <c r="E38" i="13"/>
  <c r="E823" i="13"/>
  <c r="E1072" i="13"/>
  <c r="E994" i="13"/>
  <c r="E981" i="13"/>
  <c r="E1165" i="13"/>
  <c r="E1183" i="13"/>
  <c r="E933" i="13"/>
  <c r="E16" i="13"/>
  <c r="E166" i="13"/>
  <c r="E512" i="13"/>
  <c r="AQ483" i="5"/>
  <c r="AQ486" i="5"/>
  <c r="AQ518" i="5" s="1"/>
  <c r="AQ481" i="5"/>
  <c r="AQ482" i="5" s="1"/>
  <c r="AQ485" i="5"/>
  <c r="AQ517" i="5" s="1"/>
  <c r="AQ507" i="5"/>
  <c r="E2" i="13"/>
  <c r="L654" i="13"/>
  <c r="L551" i="13"/>
  <c r="L1147" i="13"/>
  <c r="L852" i="13"/>
  <c r="L950" i="13"/>
  <c r="L727" i="13"/>
  <c r="L252" i="13"/>
  <c r="L24" i="13"/>
  <c r="L782" i="13"/>
  <c r="L420" i="13"/>
  <c r="L88" i="13"/>
  <c r="L201" i="13"/>
  <c r="L742" i="13"/>
  <c r="L1037" i="13"/>
  <c r="L840" i="13"/>
  <c r="L598" i="13"/>
  <c r="L632" i="13"/>
  <c r="L373" i="13"/>
  <c r="L34" i="13"/>
  <c r="L651" i="13"/>
  <c r="L211" i="13"/>
  <c r="L821" i="13"/>
  <c r="L389" i="13"/>
  <c r="L160" i="13"/>
  <c r="L695" i="13"/>
  <c r="L1031" i="13"/>
  <c r="L279" i="13"/>
  <c r="L847" i="13"/>
  <c r="L698" i="13"/>
  <c r="L14" i="13"/>
  <c r="L1033" i="13"/>
  <c r="L538" i="13"/>
  <c r="L1025" i="13"/>
  <c r="L800" i="13"/>
  <c r="L434" i="13"/>
  <c r="L1016" i="13"/>
  <c r="L271" i="13"/>
  <c r="L886" i="13"/>
  <c r="L370" i="13"/>
  <c r="L1009" i="13"/>
  <c r="L1183" i="13"/>
  <c r="L550" i="13"/>
  <c r="L166" i="13"/>
  <c r="L446" i="13"/>
  <c r="L677" i="13"/>
  <c r="L525" i="13"/>
  <c r="L415" i="13"/>
  <c r="L505" i="13"/>
  <c r="L1007" i="13"/>
  <c r="L476" i="13"/>
  <c r="L300" i="13"/>
  <c r="L1032" i="13"/>
  <c r="L1063" i="13"/>
  <c r="L582" i="13"/>
  <c r="L1127" i="13"/>
  <c r="L151" i="13"/>
  <c r="L1165" i="13"/>
  <c r="L1149" i="13"/>
  <c r="L143" i="13"/>
  <c r="L1141" i="13"/>
  <c r="L555" i="13"/>
  <c r="L623" i="13"/>
  <c r="L442" i="13"/>
  <c r="L570" i="13"/>
  <c r="L771" i="13"/>
  <c r="L618" i="13"/>
  <c r="L849" i="13"/>
  <c r="L68" i="13"/>
  <c r="L363" i="13"/>
  <c r="L910" i="13"/>
  <c r="L456" i="13"/>
  <c r="L958" i="13"/>
  <c r="L17" i="13"/>
  <c r="L589" i="13"/>
  <c r="L381" i="13"/>
  <c r="L1175" i="13"/>
  <c r="L261" i="13"/>
  <c r="L163" i="13"/>
  <c r="L237" i="13"/>
  <c r="L132" i="13"/>
  <c r="L1041" i="13"/>
  <c r="L657" i="13"/>
  <c r="L90" i="13"/>
  <c r="L504" i="13"/>
  <c r="L992" i="13"/>
  <c r="L148" i="13"/>
  <c r="L1191" i="13"/>
  <c r="L431" i="13"/>
  <c r="L472" i="13"/>
  <c r="L820" i="13"/>
  <c r="L340" i="13"/>
  <c r="L115" i="13"/>
  <c r="L312" i="13"/>
  <c r="L547" i="13"/>
  <c r="L956" i="13"/>
  <c r="L764" i="13"/>
  <c r="L206" i="13"/>
  <c r="L760" i="13"/>
  <c r="L1170" i="13"/>
  <c r="L354" i="13"/>
  <c r="L349" i="13"/>
  <c r="L1043" i="13"/>
  <c r="L4" i="13"/>
  <c r="L336" i="13"/>
  <c r="L996" i="13"/>
  <c r="L97" i="13"/>
  <c r="L378" i="13"/>
  <c r="L646" i="13"/>
  <c r="L818" i="13"/>
  <c r="L530" i="13"/>
  <c r="L1036" i="13"/>
  <c r="L586" i="13"/>
  <c r="L398" i="13"/>
  <c r="L989" i="13"/>
  <c r="L240" i="13"/>
  <c r="L293" i="13"/>
  <c r="L306" i="13"/>
  <c r="L269" i="13"/>
  <c r="L1093" i="13"/>
  <c r="L909" i="13"/>
  <c r="L174" i="13"/>
  <c r="L869" i="13"/>
  <c r="L29" i="13"/>
  <c r="L84" i="13"/>
  <c r="L3" i="13"/>
  <c r="L1144" i="13"/>
  <c r="L341" i="13"/>
  <c r="L1182" i="13"/>
  <c r="L713" i="13"/>
  <c r="L147" i="13"/>
  <c r="L114" i="13"/>
  <c r="L388" i="13"/>
  <c r="L255" i="13"/>
  <c r="L914" i="13"/>
  <c r="L228" i="13"/>
  <c r="L712" i="13"/>
  <c r="L283" i="13"/>
  <c r="L131" i="13"/>
  <c r="L323" i="13"/>
  <c r="L78" i="13"/>
  <c r="L197" i="13"/>
  <c r="L377" i="13"/>
  <c r="L915" i="13"/>
  <c r="L1069" i="13"/>
  <c r="L1066" i="13"/>
  <c r="L66" i="13"/>
  <c r="C144" i="13"/>
  <c r="C927" i="13"/>
  <c r="C867" i="13"/>
  <c r="C545" i="13"/>
  <c r="C777" i="13"/>
  <c r="C214" i="13"/>
  <c r="C530" i="13"/>
  <c r="C844" i="13"/>
  <c r="C1000" i="13"/>
  <c r="C157" i="13"/>
  <c r="C254" i="13"/>
  <c r="C521" i="13"/>
  <c r="C1185" i="13"/>
  <c r="C683" i="13"/>
  <c r="C1068" i="13"/>
  <c r="C316" i="13"/>
  <c r="C67" i="13"/>
  <c r="C164" i="13"/>
  <c r="C981" i="13"/>
  <c r="C404" i="13"/>
  <c r="C958" i="13"/>
  <c r="C976" i="13"/>
  <c r="C361" i="13"/>
  <c r="C889" i="13"/>
  <c r="C585" i="13"/>
  <c r="C1146" i="13"/>
  <c r="C131" i="13"/>
  <c r="C617" i="13"/>
  <c r="C562" i="13"/>
  <c r="C355" i="13"/>
  <c r="C182" i="13"/>
  <c r="C204" i="13"/>
  <c r="C106" i="13"/>
  <c r="C928" i="13"/>
  <c r="C442" i="13"/>
  <c r="C271" i="13"/>
  <c r="C1166" i="13"/>
  <c r="C781" i="13"/>
  <c r="C1117" i="13"/>
  <c r="C505" i="13"/>
  <c r="C132" i="13"/>
  <c r="C719" i="13"/>
  <c r="C664" i="13"/>
  <c r="C642" i="13"/>
  <c r="C770" i="13"/>
  <c r="C817" i="13"/>
  <c r="C893" i="13"/>
  <c r="C218" i="13"/>
  <c r="C63" i="13"/>
  <c r="C294" i="13"/>
  <c r="C107" i="13"/>
  <c r="C915" i="13"/>
  <c r="C1164" i="13"/>
  <c r="C694" i="13"/>
  <c r="C571" i="13"/>
  <c r="C1073" i="13"/>
  <c r="C317" i="13"/>
  <c r="C677" i="13"/>
  <c r="C477" i="13"/>
  <c r="C702" i="13"/>
  <c r="C152" i="13"/>
  <c r="C444" i="13"/>
  <c r="C511" i="13"/>
  <c r="C484" i="13"/>
  <c r="C307" i="13"/>
  <c r="C221" i="13"/>
  <c r="C1014" i="13"/>
  <c r="C589" i="13"/>
  <c r="C1132" i="13"/>
  <c r="C121" i="13"/>
  <c r="C108" i="13"/>
  <c r="C639" i="13"/>
  <c r="C816" i="13"/>
  <c r="C190" i="13"/>
  <c r="C1086" i="13"/>
  <c r="C345" i="13"/>
  <c r="C1104" i="13"/>
  <c r="C1062" i="13"/>
  <c r="C839" i="13"/>
  <c r="C302" i="13"/>
  <c r="C1133" i="13"/>
  <c r="C480" i="13"/>
  <c r="C597" i="13"/>
  <c r="C1020" i="13"/>
  <c r="C1173" i="13"/>
  <c r="C825" i="13"/>
  <c r="C147" i="13"/>
  <c r="C636" i="13"/>
  <c r="C1016" i="13"/>
  <c r="C425" i="13"/>
  <c r="C978" i="13"/>
  <c r="C533" i="13"/>
  <c r="C616" i="13"/>
  <c r="C671" i="13"/>
  <c r="C854" i="13"/>
  <c r="C1119" i="13"/>
  <c r="C135" i="13"/>
  <c r="C612" i="13"/>
  <c r="C465" i="13"/>
  <c r="C1089" i="13"/>
  <c r="C333" i="13"/>
  <c r="C280" i="13"/>
  <c r="C1177" i="13"/>
  <c r="C682" i="13"/>
  <c r="C1018" i="13"/>
  <c r="C15" i="13"/>
  <c r="C1003" i="13"/>
  <c r="C433" i="13"/>
  <c r="C529" i="13"/>
  <c r="C569" i="13"/>
  <c r="C608" i="13"/>
  <c r="C524" i="13"/>
  <c r="C879" i="13"/>
  <c r="C1088" i="13"/>
  <c r="C1093" i="13"/>
  <c r="C730" i="13"/>
  <c r="C348" i="13"/>
  <c r="C50" i="13"/>
  <c r="C971" i="13"/>
  <c r="C423" i="13"/>
  <c r="C1165" i="13"/>
  <c r="C1116" i="13"/>
  <c r="C243" i="13"/>
  <c r="C829" i="13"/>
  <c r="C1135" i="13"/>
  <c r="C186" i="13"/>
  <c r="C263" i="13"/>
  <c r="C625" i="13"/>
  <c r="C491" i="13"/>
  <c r="C1145" i="13"/>
  <c r="C984" i="13"/>
  <c r="C582" i="13"/>
  <c r="C242" i="13"/>
  <c r="C142" i="13"/>
  <c r="C3" i="13"/>
  <c r="C1039" i="13"/>
  <c r="C1140" i="13"/>
  <c r="C679" i="13"/>
  <c r="C1021" i="13"/>
  <c r="C669" i="13"/>
  <c r="C341" i="13"/>
  <c r="C203" i="13"/>
  <c r="C1172" i="13"/>
  <c r="C22" i="13"/>
  <c r="C806" i="13"/>
  <c r="C662" i="13"/>
  <c r="C1198" i="13"/>
  <c r="C551" i="13"/>
  <c r="C278" i="13"/>
  <c r="C891" i="13"/>
  <c r="C90" i="13"/>
  <c r="C762" i="13"/>
  <c r="C365" i="13"/>
  <c r="C149" i="13"/>
  <c r="C228" i="13"/>
  <c r="C619" i="13"/>
  <c r="C1009" i="13"/>
  <c r="C184" i="13"/>
  <c r="C170" i="13"/>
  <c r="C265" i="13"/>
  <c r="C845" i="13"/>
  <c r="C441" i="13"/>
  <c r="C488" i="13"/>
  <c r="C542" i="13"/>
  <c r="C654" i="13"/>
  <c r="C540" i="13"/>
  <c r="C722" i="13"/>
  <c r="C324" i="13"/>
  <c r="C87" i="13"/>
  <c r="C344" i="13"/>
  <c r="C1004" i="13"/>
  <c r="C301" i="13"/>
  <c r="C1046" i="13"/>
  <c r="C966" i="13"/>
  <c r="C872" i="13"/>
  <c r="C611" i="13"/>
  <c r="C487" i="13"/>
  <c r="C1017" i="13"/>
  <c r="C935" i="13"/>
  <c r="C807" i="13"/>
  <c r="C613" i="13"/>
  <c r="C211" i="13"/>
  <c r="C198" i="13"/>
  <c r="C349" i="13"/>
  <c r="C888" i="13"/>
  <c r="C594" i="13"/>
  <c r="C735" i="13"/>
  <c r="C409" i="13"/>
  <c r="C276" i="13"/>
  <c r="C950" i="13"/>
  <c r="C23" i="13"/>
  <c r="C907" i="13"/>
  <c r="C798" i="13"/>
  <c r="C759" i="13"/>
  <c r="C20" i="13"/>
  <c r="C351" i="13"/>
  <c r="C251" i="13"/>
  <c r="C1190" i="13"/>
  <c r="C813" i="13"/>
  <c r="C255" i="13"/>
  <c r="C1076" i="13"/>
  <c r="C168" i="13"/>
  <c r="C766" i="13"/>
  <c r="C1101" i="13"/>
  <c r="C380" i="13"/>
  <c r="C1160" i="13"/>
  <c r="C584" i="13"/>
  <c r="C741" i="13"/>
  <c r="C618" i="13"/>
  <c r="C1188" i="13"/>
  <c r="C713" i="13"/>
  <c r="C397" i="13"/>
  <c r="C285" i="13"/>
  <c r="C223" i="13"/>
  <c r="C1002" i="13"/>
  <c r="C65" i="13"/>
  <c r="C269" i="13"/>
  <c r="C572" i="13"/>
  <c r="C343" i="13"/>
  <c r="C852" i="13"/>
  <c r="C431" i="13"/>
  <c r="C212" i="13"/>
  <c r="C550" i="13"/>
  <c r="C1057" i="13"/>
  <c r="C926" i="13"/>
  <c r="C150" i="13"/>
  <c r="C370" i="13"/>
  <c r="C458" i="13"/>
  <c r="C284" i="13"/>
  <c r="C904" i="13"/>
  <c r="C736" i="13"/>
  <c r="C1122" i="13"/>
  <c r="C485" i="13"/>
  <c r="C1066" i="13"/>
  <c r="C438" i="13"/>
  <c r="C503" i="13"/>
  <c r="C154" i="13"/>
  <c r="C14" i="13"/>
  <c r="C1055" i="13"/>
  <c r="C732" i="13"/>
  <c r="C1153" i="13"/>
  <c r="C1149" i="13"/>
  <c r="C555" i="13"/>
  <c r="C97" i="13"/>
  <c r="C853" i="13"/>
  <c r="C59" i="13"/>
  <c r="C492" i="13"/>
  <c r="C951" i="13"/>
  <c r="C700" i="13"/>
  <c r="C705" i="13"/>
  <c r="C874" i="13"/>
  <c r="C693" i="13"/>
  <c r="C1077" i="13"/>
  <c r="C45" i="13"/>
  <c r="C360" i="13"/>
  <c r="C208" i="13"/>
  <c r="C395" i="13"/>
  <c r="C1200" i="13"/>
  <c r="C58" i="13"/>
  <c r="C942" i="13"/>
  <c r="C403" i="13"/>
  <c r="C98" i="13"/>
  <c r="C181" i="13"/>
  <c r="C153" i="13"/>
  <c r="C558" i="13"/>
  <c r="C473" i="13"/>
  <c r="C436" i="13"/>
  <c r="C1137" i="13"/>
  <c r="C975" i="13"/>
  <c r="C133" i="13"/>
  <c r="C1061" i="13"/>
  <c r="C823" i="13"/>
  <c r="C217" i="13"/>
  <c r="C277" i="13"/>
  <c r="C180" i="13"/>
  <c r="C721" i="13"/>
  <c r="C831" i="13"/>
  <c r="C367" i="13"/>
  <c r="C780" i="13"/>
  <c r="C299" i="13"/>
  <c r="C38" i="13"/>
  <c r="C1075" i="13"/>
  <c r="C801" i="13"/>
  <c r="C742" i="13"/>
  <c r="C920" i="13"/>
  <c r="C435" i="13"/>
  <c r="C911" i="13"/>
  <c r="C991" i="13"/>
  <c r="C257" i="13"/>
  <c r="C1181" i="13"/>
  <c r="C416" i="13"/>
  <c r="C494" i="13"/>
  <c r="C1179" i="13"/>
  <c r="C1175" i="13"/>
  <c r="C933" i="13"/>
  <c r="C362" i="13"/>
  <c r="C716" i="13"/>
  <c r="C497" i="13"/>
  <c r="C459" i="13"/>
  <c r="C394" i="13"/>
  <c r="C391" i="13"/>
  <c r="C296" i="13"/>
  <c r="C632" i="13"/>
  <c r="C909" i="13"/>
  <c r="C94" i="13"/>
  <c r="C1072" i="13"/>
  <c r="C342" i="13"/>
  <c r="C973" i="13"/>
  <c r="C771" i="13"/>
  <c r="C651" i="13"/>
  <c r="C931" i="13"/>
  <c r="C994" i="13"/>
  <c r="C626" i="13"/>
  <c r="C279" i="13"/>
  <c r="C381" i="13"/>
  <c r="C192" i="13"/>
  <c r="C111" i="13"/>
  <c r="C977" i="13"/>
  <c r="C383" i="13"/>
  <c r="C247" i="13"/>
  <c r="C1092" i="13"/>
  <c r="C189" i="13"/>
  <c r="C119" i="13"/>
  <c r="C996" i="13"/>
  <c r="C822" i="13"/>
  <c r="C1012" i="13"/>
  <c r="C1201" i="13"/>
  <c r="C877" i="13"/>
  <c r="C686" i="13"/>
  <c r="C678" i="13"/>
  <c r="C704" i="13"/>
  <c r="C999" i="13"/>
  <c r="C1114" i="13"/>
  <c r="C527" i="13"/>
  <c r="C714" i="13"/>
  <c r="C906" i="13"/>
  <c r="C369" i="13"/>
  <c r="C534" i="13"/>
  <c r="C838" i="13"/>
  <c r="C120" i="13"/>
  <c r="C998" i="13"/>
  <c r="C549" i="13"/>
  <c r="C256" i="13"/>
  <c r="C833" i="13"/>
  <c r="C646" i="13"/>
  <c r="C1013" i="13"/>
  <c r="C859" i="13"/>
  <c r="C309" i="13"/>
  <c r="C723" i="13"/>
  <c r="C426" i="13"/>
  <c r="C765" i="13"/>
  <c r="C1038" i="13"/>
  <c r="C586" i="13"/>
  <c r="C985" i="13"/>
  <c r="C413" i="13"/>
  <c r="C12" i="13"/>
  <c r="C676" i="13"/>
  <c r="C422" i="13"/>
  <c r="C448" i="13"/>
  <c r="C894" i="13"/>
  <c r="C614" i="13"/>
  <c r="C592" i="13"/>
  <c r="C54" i="13"/>
  <c r="C557" i="13"/>
  <c r="C387" i="13"/>
  <c r="C53" i="13"/>
  <c r="C1136" i="13"/>
  <c r="C808" i="13"/>
  <c r="C793" i="13"/>
  <c r="C1108" i="13"/>
  <c r="C790" i="13"/>
  <c r="C885" i="13"/>
  <c r="C1192" i="13"/>
  <c r="C916" i="13"/>
  <c r="C177" i="13"/>
  <c r="C167" i="13"/>
  <c r="C374" i="13"/>
  <c r="C205" i="13"/>
  <c r="C565" i="13"/>
  <c r="C665" i="13"/>
  <c r="C1049" i="13"/>
  <c r="C261" i="13"/>
  <c r="C880" i="13"/>
  <c r="C434" i="13"/>
  <c r="C627" i="13"/>
  <c r="C6" i="13"/>
  <c r="C514" i="13"/>
  <c r="C1059" i="13"/>
  <c r="C1191" i="13"/>
  <c r="C1112" i="13"/>
  <c r="C235" i="13"/>
  <c r="C692" i="13"/>
  <c r="C717" i="13"/>
  <c r="C136" i="13"/>
  <c r="C372" i="13"/>
  <c r="C300" i="13"/>
  <c r="C561" i="13"/>
  <c r="C1015" i="13"/>
  <c r="C919" i="13"/>
  <c r="C308" i="13"/>
  <c r="AO480" i="5"/>
  <c r="C764" i="13"/>
  <c r="C183" i="13"/>
  <c r="C752" i="13"/>
  <c r="C499" i="13"/>
  <c r="C749" i="13"/>
  <c r="C645" i="13"/>
  <c r="C949" i="13"/>
  <c r="C43" i="13"/>
  <c r="C1045" i="13"/>
  <c r="C104" i="13"/>
  <c r="C219" i="13"/>
  <c r="C876" i="13"/>
  <c r="C528" i="13"/>
  <c r="C400" i="13"/>
  <c r="C482" i="13"/>
  <c r="C778" i="13"/>
  <c r="C815" i="13"/>
  <c r="C1070" i="13"/>
  <c r="C929" i="13"/>
  <c r="C293" i="13"/>
  <c r="C92" i="13"/>
  <c r="C216" i="13"/>
  <c r="C498" i="13"/>
  <c r="C390" i="13"/>
  <c r="C979" i="13"/>
  <c r="C974" i="13"/>
  <c r="C315" i="13"/>
  <c r="C140" i="13"/>
  <c r="C814" i="13"/>
  <c r="C73" i="13"/>
  <c r="C644" i="13"/>
  <c r="C191" i="13"/>
  <c r="C109" i="13"/>
  <c r="C826" i="13"/>
  <c r="C502" i="13"/>
  <c r="C457" i="13"/>
  <c r="C1098" i="13"/>
  <c r="C513" i="13"/>
  <c r="C86" i="13"/>
  <c r="C175" i="13"/>
  <c r="C912" i="13"/>
  <c r="C535" i="13"/>
  <c r="C463" i="13"/>
  <c r="C71" i="13"/>
  <c r="C830" i="13"/>
  <c r="C756" i="13"/>
  <c r="C347" i="13"/>
  <c r="C389" i="13"/>
  <c r="C1001" i="13"/>
  <c r="C659" i="13"/>
  <c r="C1094" i="13"/>
  <c r="C244" i="13"/>
  <c r="C80" i="13"/>
  <c r="C1187" i="13"/>
  <c r="C1161" i="13"/>
  <c r="C1067" i="13"/>
  <c r="C290" i="13"/>
  <c r="C187" i="13"/>
  <c r="C461" i="13"/>
  <c r="C547" i="13"/>
  <c r="C9" i="13"/>
  <c r="C604" i="13"/>
  <c r="C158" i="13"/>
  <c r="C282" i="13"/>
  <c r="C103" i="13"/>
  <c r="C541" i="13"/>
  <c r="C326" i="13"/>
  <c r="C559" i="13"/>
  <c r="C946" i="13"/>
  <c r="C163" i="13"/>
  <c r="C1010" i="13"/>
  <c r="C1184" i="13"/>
  <c r="C388" i="13"/>
  <c r="C720" i="13"/>
  <c r="C516" i="13"/>
  <c r="C1143" i="13"/>
  <c r="C1178" i="13"/>
  <c r="C515" i="13"/>
  <c r="C601" i="13"/>
  <c r="C992" i="13"/>
  <c r="C1134" i="13"/>
  <c r="C537" i="13"/>
  <c r="C579" i="13"/>
  <c r="C939" i="13"/>
  <c r="C755" i="13"/>
  <c r="C800" i="13"/>
  <c r="C406" i="13"/>
  <c r="C583" i="13"/>
  <c r="C943" i="13"/>
  <c r="C724" i="13"/>
  <c r="C197" i="13"/>
  <c r="C941" i="13"/>
  <c r="C566" i="13"/>
  <c r="C64" i="13"/>
  <c r="C268" i="13"/>
  <c r="C476" i="13"/>
  <c r="C350" i="13"/>
  <c r="C364" i="13"/>
  <c r="C821" i="13"/>
  <c r="C712" i="13"/>
  <c r="C295" i="13"/>
  <c r="C238" i="13"/>
  <c r="C275" i="13"/>
  <c r="C631" i="13"/>
  <c r="C570" i="13"/>
  <c r="C483" i="13"/>
  <c r="C270" i="13"/>
  <c r="C689" i="13"/>
  <c r="C1071" i="13"/>
  <c r="C129" i="13"/>
  <c r="C552" i="13"/>
  <c r="C1024" i="13"/>
  <c r="C965" i="13"/>
  <c r="C883" i="13"/>
  <c r="C652" i="13"/>
  <c r="C501" i="13"/>
  <c r="C127" i="13"/>
  <c r="C726" i="13"/>
  <c r="C227" i="13"/>
  <c r="C1087" i="13"/>
  <c r="C650" i="13"/>
  <c r="C115" i="13"/>
  <c r="C1036" i="13"/>
  <c r="C1182" i="13"/>
  <c r="C792" i="13"/>
  <c r="C304" i="13"/>
  <c r="C210" i="13"/>
  <c r="C593" i="13"/>
  <c r="C841" i="13"/>
  <c r="C287" i="13"/>
  <c r="C707" i="13"/>
  <c r="C750" i="13"/>
  <c r="C207" i="13"/>
  <c r="C118" i="13"/>
  <c r="C148" i="13"/>
  <c r="C862" i="13"/>
  <c r="C908" i="13"/>
  <c r="C691" i="13"/>
  <c r="C91" i="13"/>
  <c r="C1159" i="13"/>
  <c r="C892" i="13"/>
  <c r="C774" i="13"/>
  <c r="C419" i="13"/>
  <c r="C837" i="13"/>
  <c r="C864" i="13"/>
  <c r="C711" i="13"/>
  <c r="C166" i="13"/>
  <c r="C13" i="13"/>
  <c r="C858" i="13"/>
  <c r="C900" i="13"/>
  <c r="C139" i="13"/>
  <c r="C772" i="13"/>
  <c r="C496" i="13"/>
  <c r="C335" i="13"/>
  <c r="C882" i="13"/>
  <c r="C1054" i="13"/>
  <c r="C478" i="13"/>
  <c r="C460" i="13"/>
  <c r="C1197" i="13"/>
  <c r="C1083" i="13"/>
  <c r="C246" i="13"/>
  <c r="C76" i="13"/>
  <c r="C456" i="13"/>
  <c r="C61" i="13"/>
  <c r="C298" i="13"/>
  <c r="C292" i="13"/>
  <c r="C332" i="13"/>
  <c r="C789" i="13"/>
  <c r="C85" i="13"/>
  <c r="C836" i="13"/>
  <c r="C936" i="13"/>
  <c r="C727" i="13"/>
  <c r="C846" i="13"/>
  <c r="C314" i="13"/>
  <c r="C982" i="13"/>
  <c r="C710" i="13"/>
  <c r="C667" i="13"/>
  <c r="C414" i="13"/>
  <c r="C842" i="13"/>
  <c r="C162" i="13"/>
  <c r="C202" i="13"/>
  <c r="C576" i="13"/>
  <c r="C1109" i="13"/>
  <c r="C860" i="13"/>
  <c r="C122" i="13"/>
  <c r="C289" i="13"/>
  <c r="C993" i="13"/>
  <c r="C715" i="13"/>
  <c r="C489" i="13"/>
  <c r="C553" i="13"/>
  <c r="C259" i="13"/>
  <c r="C306" i="13"/>
  <c r="C1053" i="13"/>
  <c r="C418" i="13"/>
  <c r="C599" i="13"/>
  <c r="C161" i="13"/>
  <c r="C368" i="13"/>
  <c r="C875" i="13"/>
  <c r="C1091" i="13"/>
  <c r="C1085" i="13"/>
  <c r="C25" i="13"/>
  <c r="C947" i="13"/>
  <c r="C703" i="13"/>
  <c r="C1032" i="13"/>
  <c r="C110" i="13"/>
  <c r="C226" i="13"/>
  <c r="C84" i="13"/>
  <c r="C1152" i="13"/>
  <c r="C410" i="13"/>
  <c r="C751" i="13"/>
  <c r="C962" i="13"/>
  <c r="C773" i="13"/>
  <c r="C62" i="13"/>
  <c r="C1022" i="13"/>
  <c r="C401" i="13"/>
  <c r="C990" i="13"/>
  <c r="C100" i="13"/>
  <c r="C1030" i="13"/>
  <c r="C291" i="13"/>
  <c r="C522" i="13"/>
  <c r="C1113" i="13"/>
  <c r="C386" i="13"/>
  <c r="C757" i="13"/>
  <c r="C656" i="13"/>
  <c r="C1155" i="13"/>
  <c r="C1090" i="13"/>
  <c r="C897" i="13"/>
  <c r="C230" i="13"/>
  <c r="C995" i="13"/>
  <c r="C873" i="13"/>
  <c r="C818" i="13"/>
  <c r="C633" i="13"/>
  <c r="C72" i="13"/>
  <c r="C746" i="13"/>
  <c r="C1194" i="13"/>
  <c r="C481" i="13"/>
  <c r="C573" i="13"/>
  <c r="C518" i="13"/>
  <c r="C467" i="13"/>
  <c r="C1044" i="13"/>
  <c r="C820" i="13"/>
  <c r="C225" i="13"/>
  <c r="C603" i="13"/>
  <c r="C248" i="13"/>
  <c r="C286" i="13"/>
  <c r="C690" i="13"/>
  <c r="C896" i="13"/>
  <c r="C55" i="13"/>
  <c r="C4" i="13"/>
  <c r="C26" i="13"/>
  <c r="C748" i="13"/>
  <c r="C1170" i="13"/>
  <c r="C672" i="13"/>
  <c r="C52" i="13"/>
  <c r="C531" i="13"/>
  <c r="C695" i="13"/>
  <c r="C39" i="13"/>
  <c r="C453" i="13"/>
  <c r="C881" i="13"/>
  <c r="C420" i="13"/>
  <c r="C747" i="13"/>
  <c r="C1035" i="13"/>
  <c r="C339" i="13"/>
  <c r="C411" i="13"/>
  <c r="C775" i="13"/>
  <c r="C606" i="13"/>
  <c r="C113" i="13"/>
  <c r="C101" i="13"/>
  <c r="C866" i="13"/>
  <c r="C910" i="13"/>
  <c r="C622" i="13"/>
  <c r="C1031" i="13"/>
  <c r="C1127" i="13"/>
  <c r="C983" i="13"/>
  <c r="C580" i="13"/>
  <c r="C1180" i="13"/>
  <c r="C474" i="13"/>
  <c r="C863" i="13"/>
  <c r="C761" i="13"/>
  <c r="C440" i="13"/>
  <c r="C83" i="13"/>
  <c r="C281" i="13"/>
  <c r="C1096" i="13"/>
  <c r="C1147" i="13"/>
  <c r="C986" i="13"/>
  <c r="C1095" i="13"/>
  <c r="C1105" i="13"/>
  <c r="C787" i="13"/>
  <c r="C932" i="13"/>
  <c r="C917" i="13"/>
  <c r="C159" i="13"/>
  <c r="C649" i="13"/>
  <c r="C49" i="13"/>
  <c r="C7" i="13"/>
  <c r="C231" i="13"/>
  <c r="C1168" i="13"/>
  <c r="C568" i="13"/>
  <c r="C472" i="13"/>
  <c r="C169" i="13"/>
  <c r="C901" i="13"/>
  <c r="C428" i="13"/>
  <c r="C455" i="13"/>
  <c r="C185" i="13"/>
  <c r="C810" i="13"/>
  <c r="C353" i="13"/>
  <c r="C445" i="13"/>
  <c r="C68" i="13"/>
  <c r="C620" i="13"/>
  <c r="C377" i="13"/>
  <c r="C1151" i="13"/>
  <c r="C376" i="13"/>
  <c r="C967" i="13"/>
  <c r="C239" i="13"/>
  <c r="C647" i="13"/>
  <c r="C519" i="13"/>
  <c r="C1123" i="13"/>
  <c r="C767" i="13"/>
  <c r="C878" i="13"/>
  <c r="C1129" i="13"/>
  <c r="C988" i="13"/>
  <c r="C758" i="13"/>
  <c r="C450" i="13"/>
  <c r="C1138" i="13"/>
  <c r="C776" i="13"/>
  <c r="C861" i="13"/>
  <c r="C969" i="13"/>
  <c r="C729" i="13"/>
  <c r="C1082" i="13"/>
  <c r="C328" i="13"/>
  <c r="C681" i="13"/>
  <c r="C640" i="13"/>
  <c r="C539" i="13"/>
  <c r="C1011" i="13"/>
  <c r="C37" i="13"/>
  <c r="C329" i="13"/>
  <c r="C337" i="13"/>
  <c r="C10" i="13"/>
  <c r="C145" i="13"/>
  <c r="C786" i="13"/>
  <c r="C954" i="13"/>
  <c r="C788" i="13"/>
  <c r="C1008" i="13"/>
  <c r="C1025" i="13"/>
  <c r="C605" i="13"/>
  <c r="C114" i="13"/>
  <c r="C1167" i="13"/>
  <c r="C378" i="13"/>
  <c r="C160" i="13"/>
  <c r="C357" i="13"/>
  <c r="C241" i="13"/>
  <c r="C848" i="13"/>
  <c r="C399" i="13"/>
  <c r="C240" i="13"/>
  <c r="C840" i="13"/>
  <c r="C464" i="13"/>
  <c r="C46" i="13"/>
  <c r="C674" i="13"/>
  <c r="C922" i="13"/>
  <c r="C359" i="13"/>
  <c r="C318" i="13"/>
  <c r="C581" i="13"/>
  <c r="C266" i="13"/>
  <c r="C336" i="13"/>
  <c r="C19" i="13"/>
  <c r="C1079" i="13"/>
  <c r="C980" i="13"/>
  <c r="C959" i="13"/>
  <c r="C1100" i="13"/>
  <c r="C1047" i="13"/>
  <c r="C1120" i="13"/>
  <c r="C733" i="13"/>
  <c r="C1158" i="13"/>
  <c r="C48" i="13"/>
  <c r="C600" i="13"/>
  <c r="C843" i="13"/>
  <c r="C57" i="13"/>
  <c r="C1078" i="13"/>
  <c r="C1142" i="13"/>
  <c r="C1040" i="13"/>
  <c r="C1126" i="13"/>
  <c r="C479" i="13"/>
  <c r="C989" i="13"/>
  <c r="C1174" i="13"/>
  <c r="C802" i="13"/>
  <c r="C128" i="13"/>
  <c r="C698" i="13"/>
  <c r="C1029" i="13"/>
  <c r="C739" i="13"/>
  <c r="C437" i="13"/>
  <c r="C40" i="13"/>
  <c r="C1048" i="13"/>
  <c r="C1060" i="13"/>
  <c r="C78" i="13"/>
  <c r="C95" i="13"/>
  <c r="C1110" i="13"/>
  <c r="C630" i="13"/>
  <c r="C1131" i="13"/>
  <c r="C1128" i="13"/>
  <c r="C591" i="13"/>
  <c r="C74" i="13"/>
  <c r="C745" i="13"/>
  <c r="C972" i="13"/>
  <c r="C952" i="13"/>
  <c r="C658" i="13"/>
  <c r="C1026" i="13"/>
  <c r="C918" i="13"/>
  <c r="C921" i="13"/>
  <c r="C79" i="13"/>
  <c r="C629" i="13"/>
  <c r="C615" i="13"/>
  <c r="C956" i="13"/>
  <c r="C28" i="13"/>
  <c r="C1121" i="13"/>
  <c r="C1081" i="13"/>
  <c r="C804" i="13"/>
  <c r="C1099" i="13"/>
  <c r="C36" i="13"/>
  <c r="C811" i="13"/>
  <c r="C41" i="13"/>
  <c r="C1186" i="13"/>
  <c r="C321" i="13"/>
  <c r="C1005" i="13"/>
  <c r="C554" i="13"/>
  <c r="C407" i="13"/>
  <c r="C93" i="13"/>
  <c r="C385" i="13"/>
  <c r="C429" i="13"/>
  <c r="C595" i="13"/>
  <c r="C340" i="13"/>
  <c r="C903" i="13"/>
  <c r="C379" i="13"/>
  <c r="C188" i="13"/>
  <c r="C220" i="13"/>
  <c r="C663" i="13"/>
  <c r="C1107" i="13"/>
  <c r="C737" i="13"/>
  <c r="C354" i="13"/>
  <c r="C283" i="13"/>
  <c r="C346" i="13"/>
  <c r="C1051" i="13"/>
  <c r="C382" i="13"/>
  <c r="C923" i="13"/>
  <c r="C567" i="13"/>
  <c r="C828" i="13"/>
  <c r="C469" i="13"/>
  <c r="C728" i="13"/>
  <c r="C938" i="13"/>
  <c r="C687" i="13"/>
  <c r="C743" i="13"/>
  <c r="C155" i="13"/>
  <c r="C468" i="13"/>
  <c r="C731" i="13"/>
  <c r="C574" i="13"/>
  <c r="C125" i="13"/>
  <c r="C794" i="13"/>
  <c r="C1052" i="13"/>
  <c r="C124" i="13"/>
  <c r="C834" i="13"/>
  <c r="C393" i="13"/>
  <c r="C930" i="13"/>
  <c r="C887" i="13"/>
  <c r="C1139" i="13"/>
  <c r="C1080" i="13"/>
  <c r="C371" i="13"/>
  <c r="C510" i="13"/>
  <c r="C805" i="13"/>
  <c r="C1084" i="13"/>
  <c r="C253" i="13"/>
  <c r="C272" i="13"/>
  <c r="C405" i="13"/>
  <c r="C785" i="13"/>
  <c r="C960" i="13"/>
  <c r="C688" i="13"/>
  <c r="C525" i="13"/>
  <c r="C556" i="13"/>
  <c r="C1050" i="13"/>
  <c r="C1111" i="13"/>
  <c r="C944" i="13"/>
  <c r="C77" i="13"/>
  <c r="C165" i="13"/>
  <c r="C424" i="13"/>
  <c r="C320" i="13"/>
  <c r="C443" i="13"/>
  <c r="C653" i="13"/>
  <c r="C1171" i="13"/>
  <c r="C855" i="13"/>
  <c r="C88" i="13"/>
  <c r="C661" i="13"/>
  <c r="C520" i="13"/>
  <c r="C697" i="13"/>
  <c r="C81" i="13"/>
  <c r="C116" i="13"/>
  <c r="C668" i="13"/>
  <c r="C305" i="13"/>
  <c r="C313" i="13"/>
  <c r="C105" i="13"/>
  <c r="C224" i="13"/>
  <c r="C543" i="13"/>
  <c r="C245" i="13"/>
  <c r="C1027" i="13"/>
  <c r="C237" i="13"/>
  <c r="C206" i="13"/>
  <c r="C1028" i="13"/>
  <c r="C548" i="13"/>
  <c r="C638" i="13"/>
  <c r="C512" i="13"/>
  <c r="C213" i="13"/>
  <c r="C856" i="13"/>
  <c r="C602" i="13"/>
  <c r="C1058" i="13"/>
  <c r="C884" i="13"/>
  <c r="C447" i="13"/>
  <c r="C609" i="13"/>
  <c r="C51" i="13"/>
  <c r="C17" i="13"/>
  <c r="C637" i="13"/>
  <c r="C760" i="13"/>
  <c r="C797" i="13"/>
  <c r="C835" i="13"/>
  <c r="C322" i="13"/>
  <c r="C523" i="13"/>
  <c r="C446" i="13"/>
  <c r="C146" i="13"/>
  <c r="C35" i="13"/>
  <c r="C902" i="13"/>
  <c r="C176" i="13"/>
  <c r="C784" i="13"/>
  <c r="C1102" i="13"/>
  <c r="C899" i="13"/>
  <c r="C451" i="13"/>
  <c r="C1183" i="13"/>
  <c r="C1034" i="13"/>
  <c r="C945" i="13"/>
  <c r="C130" i="13"/>
  <c r="C439" i="13"/>
  <c r="C297" i="13"/>
  <c r="C1043" i="13"/>
  <c r="C273" i="13"/>
  <c r="C70" i="13"/>
  <c r="C486" i="13"/>
  <c r="C886" i="13"/>
  <c r="C1156" i="13"/>
  <c r="C232" i="13"/>
  <c r="C466" i="13"/>
  <c r="C151" i="13"/>
  <c r="C102" i="13"/>
  <c r="C427" i="13"/>
  <c r="C575" i="13"/>
  <c r="C1041" i="13"/>
  <c r="C193" i="13"/>
  <c r="C44" i="13"/>
  <c r="C417" i="13"/>
  <c r="C795" i="13"/>
  <c r="C782" i="13"/>
  <c r="C934" i="13"/>
  <c r="C396" i="13"/>
  <c r="C1097" i="13"/>
  <c r="C696" i="13"/>
  <c r="C532" i="13"/>
  <c r="C753" i="13"/>
  <c r="C738" i="13"/>
  <c r="C126" i="13"/>
  <c r="C331" i="13"/>
  <c r="C769" i="13"/>
  <c r="C1033" i="13"/>
  <c r="C987" i="13"/>
  <c r="C195" i="13"/>
  <c r="C964" i="13"/>
  <c r="C1199" i="13"/>
  <c r="C375" i="13"/>
  <c r="C506" i="13"/>
  <c r="C598" i="13"/>
  <c r="C953" i="13"/>
  <c r="C233" i="13"/>
  <c r="C1196" i="13"/>
  <c r="C641" i="13"/>
  <c r="C851" i="13"/>
  <c r="C744" i="13"/>
  <c r="C675" i="13"/>
  <c r="C819" i="13"/>
  <c r="C812" i="13"/>
  <c r="C680" i="13"/>
  <c r="C754" i="13"/>
  <c r="C415" i="13"/>
  <c r="C319" i="13"/>
  <c r="C236" i="13"/>
  <c r="C199" i="13"/>
  <c r="C1169" i="13"/>
  <c r="C895" i="13"/>
  <c r="C832" i="13"/>
  <c r="C624" i="13"/>
  <c r="C734" i="13"/>
  <c r="C174" i="13"/>
  <c r="C590" i="13"/>
  <c r="C42" i="13"/>
  <c r="C134" i="13"/>
  <c r="C310" i="13"/>
  <c r="C452" i="13"/>
  <c r="C924" i="13"/>
  <c r="C791" i="13"/>
  <c r="C925" i="13"/>
  <c r="C173" i="13"/>
  <c r="C763" i="13"/>
  <c r="C47" i="13"/>
  <c r="C1042" i="13"/>
  <c r="C201" i="13"/>
  <c r="C526" i="13"/>
  <c r="C783" i="13"/>
  <c r="C311" i="13"/>
  <c r="C493" i="13"/>
  <c r="C234" i="13"/>
  <c r="C578" i="13"/>
  <c r="C1007" i="13"/>
  <c r="C870" i="13"/>
  <c r="C312" i="13"/>
  <c r="C509" i="13"/>
  <c r="C303" i="13"/>
  <c r="C1106" i="13"/>
  <c r="C890" i="13"/>
  <c r="C21" i="13"/>
  <c r="C1125" i="13"/>
  <c r="C596" i="13"/>
  <c r="C701" i="13"/>
  <c r="C997" i="13"/>
  <c r="C267" i="13"/>
  <c r="C215" i="13"/>
  <c r="C449" i="13"/>
  <c r="C507" i="13"/>
  <c r="C937" i="13"/>
  <c r="C865" i="13"/>
  <c r="C260" i="13"/>
  <c r="C621" i="13"/>
  <c r="C392" i="13"/>
  <c r="C1023" i="13"/>
  <c r="C560" i="13"/>
  <c r="C27" i="13"/>
  <c r="C564" i="13"/>
  <c r="C850" i="13"/>
  <c r="C538" i="13"/>
  <c r="C871" i="13"/>
  <c r="C708" i="13"/>
  <c r="C588" i="13"/>
  <c r="C635" i="13"/>
  <c r="C16" i="13"/>
  <c r="C490" i="13"/>
  <c r="C670" i="13"/>
  <c r="C1193" i="13"/>
  <c r="C1118" i="13"/>
  <c r="C1063" i="13"/>
  <c r="C779" i="13"/>
  <c r="C222" i="13"/>
  <c r="C358" i="13"/>
  <c r="C172" i="13"/>
  <c r="C82" i="13"/>
  <c r="C327" i="13"/>
  <c r="C536" i="13"/>
  <c r="C408" i="13"/>
  <c r="C200" i="13"/>
  <c r="C229" i="13"/>
  <c r="C5" i="13"/>
  <c r="C412" i="13"/>
  <c r="C657" i="13"/>
  <c r="C209" i="13"/>
  <c r="C141" i="13"/>
  <c r="C1115" i="13"/>
  <c r="C970" i="13"/>
  <c r="C847" i="13"/>
  <c r="C66" i="13"/>
  <c r="C963" i="13"/>
  <c r="C768" i="13"/>
  <c r="C69" i="13"/>
  <c r="C31" i="13"/>
  <c r="C258" i="13"/>
  <c r="C1037" i="13"/>
  <c r="C544" i="13"/>
  <c r="C673" i="13"/>
  <c r="C330" i="13"/>
  <c r="C740" i="13"/>
  <c r="C1074" i="13"/>
  <c r="C1141" i="13"/>
  <c r="C137" i="13"/>
  <c r="C24" i="13"/>
  <c r="C470" i="13"/>
  <c r="C264" i="13"/>
  <c r="C75" i="13"/>
  <c r="C869" i="13"/>
  <c r="C577" i="13"/>
  <c r="C1195" i="13"/>
  <c r="C685" i="13"/>
  <c r="C249" i="13"/>
  <c r="C796" i="13"/>
  <c r="C648" i="13"/>
  <c r="C868" i="13"/>
  <c r="C178" i="13"/>
  <c r="C363" i="13"/>
  <c r="C34" i="13"/>
  <c r="C262" i="13"/>
  <c r="C666" i="13"/>
  <c r="C334" i="13"/>
  <c r="C138" i="13"/>
  <c r="C948" i="13"/>
  <c r="C179" i="13"/>
  <c r="C655" i="13"/>
  <c r="C250" i="13"/>
  <c r="C96" i="13"/>
  <c r="C356" i="13"/>
  <c r="C607" i="13"/>
  <c r="C1006" i="13"/>
  <c r="C1163" i="13"/>
  <c r="C718" i="13"/>
  <c r="C1064" i="13"/>
  <c r="C725" i="13"/>
  <c r="C373" i="13"/>
  <c r="C475" i="13"/>
  <c r="C1157" i="13"/>
  <c r="C905" i="13"/>
  <c r="C913" i="13"/>
  <c r="C29" i="13"/>
  <c r="C143" i="13"/>
  <c r="C495" i="13"/>
  <c r="C684" i="13"/>
  <c r="C643" i="13"/>
  <c r="C955" i="13"/>
  <c r="C402" i="13"/>
  <c r="C1019" i="13"/>
  <c r="C1103" i="13"/>
  <c r="C968" i="13"/>
  <c r="C421" i="13"/>
  <c r="C1069" i="13"/>
  <c r="C56" i="13"/>
  <c r="C1065" i="13"/>
  <c r="C454" i="13"/>
  <c r="C8" i="13"/>
  <c r="C587" i="13"/>
  <c r="C60" i="13"/>
  <c r="C99" i="13"/>
  <c r="C508" i="13"/>
  <c r="C961" i="13"/>
  <c r="C430" i="13"/>
  <c r="C384" i="13"/>
  <c r="C799" i="13"/>
  <c r="C32" i="13"/>
  <c r="C462" i="13"/>
  <c r="C194" i="13"/>
  <c r="C914" i="13"/>
  <c r="C809" i="13"/>
  <c r="C803" i="13"/>
  <c r="C33" i="13"/>
  <c r="C1162" i="13"/>
  <c r="C628" i="13"/>
  <c r="C156" i="13"/>
  <c r="C432" i="13"/>
  <c r="C849" i="13"/>
  <c r="C1154" i="13"/>
  <c r="C940" i="13"/>
  <c r="C274" i="13"/>
  <c r="C824" i="13"/>
  <c r="C196" i="13"/>
  <c r="C827" i="13"/>
  <c r="C89" i="13"/>
  <c r="C117" i="13"/>
  <c r="C857" i="13"/>
  <c r="C112" i="13"/>
  <c r="C563" i="13"/>
  <c r="C123" i="13"/>
  <c r="C517" i="13"/>
  <c r="C30" i="13"/>
  <c r="C1176" i="13"/>
  <c r="C11" i="13"/>
  <c r="C325" i="13"/>
  <c r="C1144" i="13"/>
  <c r="C1148" i="13"/>
  <c r="C957" i="13"/>
  <c r="C252" i="13"/>
  <c r="C546" i="13"/>
  <c r="C1189" i="13"/>
  <c r="C706" i="13"/>
  <c r="C18" i="13"/>
  <c r="C610" i="13"/>
  <c r="C352" i="13"/>
  <c r="C366" i="13"/>
  <c r="C1056" i="13"/>
  <c r="C398" i="13"/>
  <c r="C171" i="13"/>
  <c r="C623" i="13"/>
  <c r="C1130" i="13"/>
  <c r="C500" i="13"/>
  <c r="C1150" i="13"/>
  <c r="C660" i="13"/>
  <c r="C338" i="13"/>
  <c r="C471" i="13"/>
  <c r="C323" i="13"/>
  <c r="C699" i="13"/>
  <c r="C634" i="13"/>
  <c r="C898" i="13"/>
  <c r="C288" i="13"/>
  <c r="C1124" i="13"/>
  <c r="C504" i="13"/>
  <c r="C709" i="13"/>
  <c r="AO507" i="5"/>
  <c r="AO481" i="5"/>
  <c r="AO482" i="5" s="1"/>
  <c r="C2" i="13"/>
  <c r="AO486" i="5"/>
  <c r="AO518" i="5" s="1"/>
  <c r="AO485" i="5"/>
  <c r="AO517" i="5" s="1"/>
  <c r="AO483" i="5"/>
  <c r="L173" i="13"/>
  <c r="L1028" i="13"/>
  <c r="L952" i="13"/>
  <c r="L1172" i="13"/>
  <c r="L249" i="13"/>
  <c r="L397" i="13"/>
  <c r="L895" i="13"/>
  <c r="L920" i="13"/>
  <c r="L328" i="13"/>
  <c r="L1198" i="13"/>
  <c r="L735" i="13"/>
  <c r="L894" i="13"/>
  <c r="L805" i="13"/>
  <c r="L176" i="13"/>
  <c r="L384" i="13"/>
  <c r="L253" i="13"/>
  <c r="L1042" i="13"/>
  <c r="L613" i="13"/>
  <c r="L680" i="13"/>
  <c r="L70" i="13"/>
  <c r="L974" i="13"/>
  <c r="L104" i="13"/>
  <c r="L44" i="13"/>
  <c r="L1196" i="13"/>
  <c r="L484" i="13"/>
  <c r="L26" i="13"/>
  <c r="L25" i="13"/>
  <c r="L1068" i="13"/>
  <c r="L843" i="13"/>
  <c r="L1002" i="13"/>
  <c r="L7" i="13"/>
  <c r="L361" i="13"/>
  <c r="L225" i="13"/>
  <c r="L1049" i="13"/>
  <c r="L661" i="13"/>
  <c r="L219" i="13"/>
  <c r="L768" i="13"/>
  <c r="L560" i="13"/>
  <c r="L710" i="13"/>
  <c r="L645" i="13"/>
  <c r="L641" i="13"/>
  <c r="L142" i="13"/>
  <c r="L93" i="13"/>
  <c r="L697" i="13"/>
  <c r="L701" i="13"/>
  <c r="L438" i="13"/>
  <c r="L803" i="13"/>
  <c r="L831" i="13"/>
  <c r="L541" i="13"/>
  <c r="L408" i="13"/>
  <c r="L1060" i="13"/>
  <c r="L625" i="13"/>
  <c r="L1057" i="13"/>
  <c r="L467" i="13"/>
  <c r="L979" i="13"/>
  <c r="L1171" i="13"/>
  <c r="L250" i="13"/>
  <c r="L350" i="13"/>
  <c r="L392" i="13"/>
  <c r="L521" i="13"/>
  <c r="L624" i="13"/>
  <c r="L247" i="13"/>
  <c r="L1156" i="13"/>
  <c r="L58" i="13"/>
  <c r="L754" i="13"/>
  <c r="L22" i="13"/>
  <c r="L45" i="13"/>
  <c r="L233" i="13"/>
  <c r="L999" i="13"/>
  <c r="L581" i="13"/>
  <c r="L931" i="13"/>
  <c r="L509" i="13"/>
  <c r="L465" i="13"/>
  <c r="L400" i="13"/>
  <c r="L861" i="13"/>
  <c r="L684" i="13"/>
  <c r="L382" i="13"/>
  <c r="L413" i="13"/>
  <c r="L759" i="13"/>
  <c r="L61" i="13"/>
  <c r="L926" i="13"/>
  <c r="L241" i="13"/>
  <c r="L526" i="13"/>
  <c r="L892" i="13"/>
  <c r="L113" i="13"/>
  <c r="L779" i="13"/>
  <c r="L723" i="13"/>
  <c r="L655" i="13"/>
  <c r="L223" i="13"/>
  <c r="L111" i="13"/>
  <c r="L553" i="13"/>
  <c r="L846" i="13"/>
  <c r="L403" i="13"/>
  <c r="L121" i="13"/>
  <c r="L1174" i="13"/>
  <c r="L716" i="13"/>
  <c r="L729" i="13"/>
  <c r="L975" i="13"/>
  <c r="L77" i="13"/>
  <c r="L218" i="13"/>
  <c r="L498" i="13"/>
  <c r="L789" i="13"/>
  <c r="L101" i="13"/>
  <c r="L140" i="13"/>
  <c r="L528" i="13"/>
  <c r="L687" i="13"/>
  <c r="L376" i="13"/>
  <c r="L32" i="13"/>
  <c r="L321" i="13"/>
  <c r="L338" i="13"/>
  <c r="L816" i="13"/>
  <c r="L244" i="13"/>
  <c r="L1111" i="13"/>
  <c r="L911" i="13"/>
  <c r="L231" i="13"/>
  <c r="L488" i="13"/>
  <c r="L672" i="13"/>
  <c r="L213" i="13"/>
  <c r="L686" i="13"/>
  <c r="L49" i="13"/>
  <c r="L804" i="13"/>
  <c r="L203" i="13"/>
  <c r="L366" i="13"/>
  <c r="L71" i="13"/>
  <c r="L135" i="13"/>
  <c r="L477" i="13"/>
  <c r="L470" i="13"/>
  <c r="L243" i="13"/>
  <c r="L928" i="13"/>
  <c r="L179" i="13"/>
  <c r="L578" i="13"/>
  <c r="L1084" i="13"/>
  <c r="L1131" i="13"/>
  <c r="L287" i="13"/>
  <c r="L546" i="13"/>
  <c r="L499" i="13"/>
  <c r="L224" i="13"/>
  <c r="L856" i="13"/>
  <c r="L733" i="13"/>
  <c r="L981" i="13"/>
  <c r="L230" i="13"/>
  <c r="L150" i="13"/>
  <c r="L930" i="13"/>
  <c r="L424" i="13"/>
  <c r="L584" i="13"/>
  <c r="L640" i="13"/>
  <c r="L633" i="13"/>
  <c r="L379" i="13"/>
  <c r="L837" i="13"/>
  <c r="L217" i="13"/>
  <c r="L967" i="13"/>
  <c r="L670" i="13"/>
  <c r="N34" i="6"/>
  <c r="N47" i="6" s="1"/>
  <c r="R34" i="6"/>
  <c r="R36" i="6" s="1"/>
  <c r="M45" i="6"/>
  <c r="N656" i="13"/>
  <c r="N1024" i="13"/>
  <c r="N630" i="13"/>
  <c r="N93" i="13"/>
  <c r="N924" i="13"/>
  <c r="N797" i="13"/>
  <c r="N988" i="13"/>
  <c r="N848" i="13"/>
  <c r="N1161" i="13"/>
  <c r="N1056" i="13"/>
  <c r="N614" i="13"/>
  <c r="N780" i="13"/>
  <c r="N676" i="13"/>
  <c r="N288" i="13"/>
  <c r="N602" i="13"/>
  <c r="N176" i="13"/>
  <c r="N1170" i="13"/>
  <c r="N977" i="13"/>
  <c r="N269" i="13"/>
  <c r="N462" i="13"/>
  <c r="N55" i="13"/>
  <c r="N705" i="13"/>
  <c r="N1057" i="13"/>
  <c r="N490" i="13"/>
  <c r="N1035" i="13"/>
  <c r="N2" i="13"/>
  <c r="N271" i="13"/>
  <c r="N180" i="13"/>
  <c r="N737" i="13"/>
  <c r="N771" i="13"/>
  <c r="N8" i="13"/>
  <c r="N104" i="13"/>
  <c r="N935" i="13"/>
  <c r="N367" i="13"/>
  <c r="N42" i="13"/>
  <c r="N1102" i="13"/>
  <c r="N262" i="13"/>
  <c r="N912" i="13"/>
  <c r="N394" i="13"/>
  <c r="N519" i="13"/>
  <c r="N946" i="13"/>
  <c r="N736" i="13"/>
  <c r="N1017" i="13"/>
  <c r="N1075" i="13"/>
  <c r="N127" i="13"/>
  <c r="N1018" i="13"/>
  <c r="N750" i="13"/>
  <c r="N760" i="13"/>
  <c r="N870" i="13"/>
  <c r="N412" i="13"/>
  <c r="N28" i="13"/>
  <c r="N1108" i="13"/>
  <c r="N1121" i="13"/>
  <c r="N937" i="13"/>
  <c r="N103" i="13"/>
  <c r="N360" i="13"/>
  <c r="N734" i="13"/>
  <c r="N907" i="13"/>
  <c r="N959" i="13"/>
  <c r="N995" i="13"/>
  <c r="N601" i="13"/>
  <c r="N385" i="13"/>
  <c r="N361" i="13"/>
  <c r="N524" i="13"/>
  <c r="N481" i="13"/>
  <c r="N820" i="13"/>
  <c r="N930" i="13"/>
  <c r="N75" i="13"/>
  <c r="N156" i="13"/>
  <c r="N1015" i="13"/>
  <c r="N191" i="13"/>
  <c r="N327" i="13"/>
  <c r="N714" i="13"/>
  <c r="N255" i="13"/>
  <c r="N15" i="13"/>
  <c r="N351" i="13"/>
  <c r="N565" i="13"/>
  <c r="N1165" i="13"/>
  <c r="N106" i="13"/>
  <c r="N821" i="13"/>
  <c r="N494" i="13"/>
  <c r="N391" i="13"/>
  <c r="N392" i="13"/>
  <c r="N634" i="13"/>
  <c r="N916" i="13"/>
  <c r="N500" i="13"/>
  <c r="N607" i="13"/>
  <c r="N113" i="13"/>
  <c r="N400" i="13"/>
  <c r="N272" i="13"/>
  <c r="N752" i="13"/>
  <c r="N626" i="13"/>
  <c r="N1125" i="13"/>
  <c r="N250" i="13"/>
  <c r="N301" i="13"/>
  <c r="N501" i="13"/>
  <c r="N725" i="13"/>
  <c r="N938" i="13"/>
  <c r="N159" i="13"/>
  <c r="N604" i="13"/>
  <c r="N72" i="13"/>
  <c r="N125" i="13"/>
  <c r="N84" i="13"/>
  <c r="N495" i="13"/>
  <c r="N1077" i="13"/>
  <c r="N415" i="13"/>
  <c r="N817" i="13"/>
  <c r="N266" i="13"/>
  <c r="N975" i="13"/>
  <c r="N1171" i="13"/>
  <c r="N454" i="13"/>
  <c r="N1176" i="13"/>
  <c r="N695" i="13"/>
  <c r="N532" i="13"/>
  <c r="N1013" i="13"/>
  <c r="N693" i="13"/>
  <c r="N1182" i="13"/>
  <c r="N153" i="13"/>
  <c r="N845" i="13"/>
  <c r="N923" i="13"/>
  <c r="N613" i="13"/>
  <c r="N141" i="13"/>
  <c r="N164" i="13"/>
  <c r="N1029" i="13"/>
  <c r="N933" i="13"/>
  <c r="N203" i="13"/>
  <c r="N372" i="13"/>
  <c r="N478" i="13"/>
  <c r="N58" i="13"/>
  <c r="N658" i="13"/>
  <c r="N533" i="13"/>
  <c r="N369" i="13"/>
  <c r="N13" i="13"/>
  <c r="N151" i="13"/>
  <c r="N599" i="13"/>
  <c r="N234" i="13"/>
  <c r="N344" i="13"/>
  <c r="N1012" i="13"/>
  <c r="N115" i="13"/>
  <c r="N16" i="13"/>
  <c r="N393" i="13"/>
  <c r="N561" i="13"/>
  <c r="N421" i="13"/>
  <c r="N423" i="13"/>
  <c r="N12" i="13"/>
  <c r="N892" i="13"/>
  <c r="N237" i="13"/>
  <c r="N455" i="13"/>
  <c r="N1192" i="13"/>
  <c r="N552" i="13"/>
  <c r="N596" i="13"/>
  <c r="N649" i="13"/>
  <c r="N1154" i="13"/>
  <c r="N317" i="13"/>
  <c r="N740" i="13"/>
  <c r="N716" i="13"/>
  <c r="N753" i="13"/>
  <c r="N822" i="13"/>
  <c r="N459" i="13"/>
  <c r="N355" i="13"/>
  <c r="N18" i="13"/>
  <c r="N36" i="13"/>
  <c r="N137" i="13"/>
  <c r="N547" i="13"/>
  <c r="N479" i="13"/>
  <c r="N512" i="13"/>
  <c r="N371" i="13"/>
  <c r="N836" i="13"/>
  <c r="N362" i="13"/>
  <c r="N300" i="13"/>
  <c r="N1172" i="13"/>
  <c r="N628" i="13"/>
  <c r="N759" i="13"/>
  <c r="N98" i="13"/>
  <c r="N638" i="13"/>
  <c r="N395" i="13"/>
  <c r="N215" i="13"/>
  <c r="N772" i="13"/>
  <c r="N573" i="13"/>
  <c r="N1105" i="13"/>
  <c r="N122" i="13"/>
  <c r="N1051" i="13"/>
  <c r="N386" i="13"/>
  <c r="N148" i="13"/>
  <c r="N94" i="13"/>
  <c r="N1054" i="13"/>
  <c r="N726" i="13"/>
  <c r="N379" i="13"/>
  <c r="N311" i="13"/>
  <c r="N315" i="13"/>
  <c r="N135" i="13"/>
  <c r="N1136" i="13"/>
  <c r="N919" i="13"/>
  <c r="N994" i="13"/>
  <c r="N1123" i="13"/>
  <c r="N85" i="13"/>
  <c r="N29" i="13"/>
  <c r="N949" i="13"/>
  <c r="N204" i="13"/>
  <c r="N1188" i="13"/>
  <c r="N334" i="13"/>
  <c r="N506" i="13"/>
  <c r="N522" i="13"/>
  <c r="N1052" i="13"/>
  <c r="N26" i="13"/>
  <c r="N898" i="13"/>
  <c r="N657" i="13"/>
  <c r="N1065" i="13"/>
  <c r="N382" i="13"/>
  <c r="N381" i="13"/>
  <c r="N1069" i="13"/>
  <c r="N50" i="13"/>
  <c r="N174" i="13"/>
  <c r="N291" i="13"/>
  <c r="N534" i="13"/>
  <c r="N756" i="13"/>
  <c r="N751" i="13"/>
  <c r="N131" i="13"/>
  <c r="N56" i="13"/>
  <c r="N789" i="13"/>
  <c r="N162" i="13"/>
  <c r="N830" i="13"/>
  <c r="N263" i="13"/>
  <c r="N419" i="13"/>
  <c r="N432" i="13"/>
  <c r="N1083" i="13"/>
  <c r="N610" i="13"/>
  <c r="N320" i="13"/>
  <c r="N997" i="13"/>
  <c r="N652" i="13"/>
  <c r="N95" i="13"/>
  <c r="N178" i="13"/>
  <c r="N407" i="13"/>
  <c r="N1116" i="13"/>
  <c r="N305" i="13"/>
  <c r="N632" i="13"/>
  <c r="N97" i="13"/>
  <c r="N476" i="13"/>
  <c r="N633" i="13"/>
  <c r="N329" i="13"/>
  <c r="N880" i="13"/>
  <c r="N1191" i="13"/>
  <c r="N1158" i="13"/>
  <c r="N260" i="13"/>
  <c r="N67" i="13"/>
  <c r="N461" i="13"/>
  <c r="N1129" i="13"/>
  <c r="N570" i="13"/>
  <c r="N754" i="13"/>
  <c r="N1033" i="13"/>
  <c r="N147" i="13"/>
  <c r="N624" i="13"/>
  <c r="N364" i="13"/>
  <c r="N745" i="13"/>
  <c r="N170" i="13"/>
  <c r="N625" i="13"/>
  <c r="N895" i="13"/>
  <c r="N431" i="13"/>
  <c r="N79" i="13"/>
  <c r="N27" i="13"/>
  <c r="N101" i="13"/>
  <c r="N1126" i="13"/>
  <c r="N1140" i="13"/>
  <c r="N261" i="13"/>
  <c r="N1151" i="13"/>
  <c r="N236" i="13"/>
  <c r="N521" i="13"/>
  <c r="N1173" i="13"/>
  <c r="N873" i="13"/>
  <c r="N550" i="13"/>
  <c r="N68" i="13"/>
  <c r="N314" i="13"/>
  <c r="N90" i="13"/>
  <c r="N277" i="13"/>
  <c r="N60" i="13"/>
  <c r="N842" i="13"/>
  <c r="N416" i="13"/>
  <c r="N1040" i="13"/>
  <c r="N868" i="13"/>
  <c r="N1183" i="13"/>
  <c r="N546" i="13"/>
  <c r="N384" i="13"/>
  <c r="N1103" i="13"/>
  <c r="N542" i="13"/>
  <c r="N413" i="13"/>
  <c r="N732" i="13"/>
  <c r="N76" i="13"/>
  <c r="N387" i="13"/>
  <c r="N242" i="13"/>
  <c r="N439" i="13"/>
  <c r="N190" i="13"/>
  <c r="N1088" i="13"/>
  <c r="N618" i="13"/>
  <c r="N285" i="13"/>
  <c r="N827" i="13"/>
  <c r="N210" i="13"/>
  <c r="N896" i="13"/>
  <c r="N185" i="13"/>
  <c r="N795" i="13"/>
  <c r="N584" i="13"/>
  <c r="N615" i="13"/>
  <c r="N217" i="13"/>
  <c r="N798" i="13"/>
  <c r="N857" i="13"/>
  <c r="N433" i="13"/>
  <c r="N136" i="13"/>
  <c r="N10" i="13"/>
  <c r="N672" i="13"/>
  <c r="N264" i="13"/>
  <c r="N804" i="13"/>
  <c r="N893" i="13"/>
  <c r="N172" i="13"/>
  <c r="N1119" i="13"/>
  <c r="N290" i="13"/>
  <c r="N409" i="13"/>
  <c r="N444" i="13"/>
  <c r="N1128" i="13"/>
  <c r="N1011" i="13"/>
  <c r="N920" i="13"/>
  <c r="N335" i="13"/>
  <c r="N195" i="13"/>
  <c r="N690" i="13"/>
  <c r="N284" i="13"/>
  <c r="N648" i="13"/>
  <c r="N971" i="13"/>
  <c r="N1195" i="13"/>
  <c r="N1122" i="13"/>
  <c r="N646" i="13"/>
  <c r="N303" i="13"/>
  <c r="N65" i="13"/>
  <c r="N833" i="13"/>
  <c r="N497" i="13"/>
  <c r="N748" i="13"/>
  <c r="N152" i="13"/>
  <c r="N134" i="13"/>
  <c r="N99" i="13"/>
  <c r="N637" i="13"/>
  <c r="N778" i="13"/>
  <c r="N1026" i="13"/>
  <c r="N1141" i="13"/>
  <c r="N1130" i="13"/>
  <c r="N790" i="13"/>
  <c r="N1197" i="13"/>
  <c r="N958" i="13"/>
  <c r="N605" i="13"/>
  <c r="N179" i="13"/>
  <c r="N403" i="13"/>
  <c r="N675" i="13"/>
  <c r="N731" i="13"/>
  <c r="N456" i="13"/>
  <c r="N1014" i="13"/>
  <c r="N911" i="13"/>
  <c r="N83" i="13"/>
  <c r="N297" i="13"/>
  <c r="N537" i="13"/>
  <c r="N49" i="13"/>
  <c r="N207" i="13"/>
  <c r="N711" i="13"/>
  <c r="N474" i="13"/>
  <c r="N265" i="13"/>
  <c r="N697" i="13"/>
  <c r="N63" i="13"/>
  <c r="N5" i="13"/>
  <c r="N1178" i="13"/>
  <c r="N742" i="13"/>
  <c r="N642" i="13"/>
  <c r="N689" i="13"/>
  <c r="N274" i="13"/>
  <c r="N585" i="13"/>
  <c r="N211" i="13"/>
  <c r="N679" i="13"/>
  <c r="N465" i="13"/>
  <c r="N140" i="13"/>
  <c r="N1058" i="13"/>
  <c r="N945" i="13"/>
  <c r="N208" i="13"/>
  <c r="N240" i="13"/>
  <c r="N982" i="13"/>
  <c r="N571" i="13"/>
  <c r="N1080" i="13"/>
  <c r="N878" i="13"/>
  <c r="N531" i="13"/>
  <c r="N283" i="13"/>
  <c r="N157" i="13"/>
  <c r="N1152" i="13"/>
  <c r="N31" i="13"/>
  <c r="N968" i="13"/>
  <c r="N566" i="13"/>
  <c r="N280" i="13"/>
  <c r="N144" i="13"/>
  <c r="N516" i="13"/>
  <c r="N110" i="13"/>
  <c r="N965" i="13"/>
  <c r="N1099" i="13"/>
  <c r="N793" i="13"/>
  <c r="N39" i="13"/>
  <c r="N220" i="13"/>
  <c r="N829" i="13"/>
  <c r="N257" i="13"/>
  <c r="N1162" i="13"/>
  <c r="N942" i="13"/>
  <c r="N268" i="13"/>
  <c r="N1096" i="13"/>
  <c r="N499" i="13"/>
  <c r="N812" i="13"/>
  <c r="N932" i="13"/>
  <c r="N319" i="13"/>
  <c r="N861" i="13"/>
  <c r="N541" i="13"/>
  <c r="N214" i="13"/>
  <c r="N186" i="13"/>
  <c r="N470" i="13"/>
  <c r="N1181" i="13"/>
  <c r="N209" i="13"/>
  <c r="N149" i="13"/>
  <c r="N850" i="13"/>
  <c r="N1134" i="13"/>
  <c r="N953" i="13"/>
  <c r="N158" i="13"/>
  <c r="N948" i="13"/>
  <c r="N647" i="13"/>
  <c r="N558" i="13"/>
  <c r="N1082" i="13"/>
  <c r="N469" i="13"/>
  <c r="N757" i="13"/>
  <c r="N553" i="13"/>
  <c r="N560" i="13"/>
  <c r="N445" i="13"/>
  <c r="N1098" i="13"/>
  <c r="N109" i="13"/>
  <c r="N1001" i="13"/>
  <c r="N226" i="13"/>
  <c r="N708" i="13"/>
  <c r="N998" i="13"/>
  <c r="N819" i="13"/>
  <c r="N192" i="13"/>
  <c r="N339" i="13"/>
  <c r="N645" i="13"/>
  <c r="N441" i="13"/>
  <c r="N627" i="13"/>
  <c r="N856" i="13"/>
  <c r="N175" i="13"/>
  <c r="N504" i="13"/>
  <c r="N556" i="13"/>
  <c r="N328" i="13"/>
  <c r="N551" i="13"/>
  <c r="N251" i="13"/>
  <c r="N332" i="13"/>
  <c r="N992" i="13"/>
  <c r="N906" i="13"/>
  <c r="N78" i="13"/>
  <c r="N349" i="13"/>
  <c r="N32" i="13"/>
  <c r="N864" i="13"/>
  <c r="N177" i="13"/>
  <c r="N635" i="13"/>
  <c r="N694" i="13"/>
  <c r="N44" i="13"/>
  <c r="N562" i="13"/>
  <c r="N722" i="13"/>
  <c r="N33" i="13"/>
  <c r="N460" i="13"/>
  <c r="N773" i="13"/>
  <c r="N48" i="13"/>
  <c r="N390" i="13"/>
  <c r="N488" i="13"/>
  <c r="N378" i="13"/>
  <c r="N1144" i="13"/>
  <c r="N970" i="13"/>
  <c r="N229" i="13"/>
  <c r="N1114" i="13"/>
  <c r="N243" i="13"/>
  <c r="N739" i="13"/>
  <c r="N428" i="13"/>
  <c r="N525" i="13"/>
  <c r="N866" i="13"/>
  <c r="N306" i="13"/>
  <c r="N427" i="13"/>
  <c r="N435" i="13"/>
  <c r="N874" i="13"/>
  <c r="N852" i="13"/>
  <c r="N749" i="13"/>
  <c r="N597" i="13"/>
  <c r="N411" i="13"/>
  <c r="N47" i="13"/>
  <c r="N1049" i="13"/>
  <c r="N1135" i="13"/>
  <c r="N1027" i="13"/>
  <c r="N1045" i="13"/>
  <c r="N564" i="13"/>
  <c r="N941" i="13"/>
  <c r="N3" i="13"/>
  <c r="N769" i="13"/>
  <c r="N816" i="13"/>
  <c r="N1031" i="13"/>
  <c r="N517" i="13"/>
  <c r="N563" i="13"/>
  <c r="N227" i="13"/>
  <c r="N357" i="13"/>
  <c r="N1138" i="13"/>
  <c r="N1062" i="13"/>
  <c r="N1010" i="13"/>
  <c r="N486" i="13"/>
  <c r="N862" i="13"/>
  <c r="N1160" i="13"/>
  <c r="N118" i="13"/>
  <c r="N598" i="13"/>
  <c r="N418" i="13"/>
  <c r="N823" i="13"/>
  <c r="N1063" i="13"/>
  <c r="N166" i="13"/>
  <c r="N687" i="13"/>
  <c r="N1070" i="13"/>
  <c r="N885" i="13"/>
  <c r="N1133" i="13"/>
  <c r="N978" i="13"/>
  <c r="N489" i="13"/>
  <c r="N376" i="13"/>
  <c r="N377" i="13"/>
  <c r="N358" i="13"/>
  <c r="N30" i="13"/>
  <c r="N859" i="13"/>
  <c r="N761" i="13"/>
  <c r="N168" i="13"/>
  <c r="N1169" i="13"/>
  <c r="N594" i="13"/>
  <c r="N1109" i="13"/>
  <c r="N509" i="13"/>
  <c r="N1016" i="13"/>
  <c r="N715" i="13"/>
  <c r="N581" i="13"/>
  <c r="N187" i="13"/>
  <c r="N88" i="13"/>
  <c r="N744" i="13"/>
  <c r="N765" i="13"/>
  <c r="N388" i="13"/>
  <c r="N1030" i="13"/>
  <c r="N9" i="13"/>
  <c r="N703" i="13"/>
  <c r="N194" i="13"/>
  <c r="N1167" i="13"/>
  <c r="N811" i="13"/>
  <c r="N698" i="13"/>
  <c r="N1175" i="13"/>
  <c r="N123" i="13"/>
  <c r="N1009" i="13"/>
  <c r="N879" i="13"/>
  <c r="N951" i="13"/>
  <c r="N515" i="13"/>
  <c r="N333" i="13"/>
  <c r="N322" i="13"/>
  <c r="N230" i="13"/>
  <c r="N869" i="13"/>
  <c r="N82" i="13"/>
  <c r="N927" i="13"/>
  <c r="N368" i="13"/>
  <c r="N1025" i="13"/>
  <c r="N720" i="13"/>
  <c r="N347" i="13"/>
  <c r="N183" i="13"/>
  <c r="N452" i="13"/>
  <c r="N593" i="13"/>
  <c r="N397" i="13"/>
  <c r="N1019" i="13"/>
  <c r="N507" i="13"/>
  <c r="N1023" i="13"/>
  <c r="N883" i="13"/>
  <c r="N709" i="13"/>
  <c r="N961" i="13"/>
  <c r="N1091" i="13"/>
  <c r="N359" i="13"/>
  <c r="N245" i="13"/>
  <c r="N721" i="13"/>
  <c r="N35" i="13"/>
  <c r="N325" i="13"/>
  <c r="N365" i="13"/>
  <c r="N818" i="13"/>
  <c r="N232" i="13"/>
  <c r="N219" i="13"/>
  <c r="N603" i="13"/>
  <c r="N974" i="13"/>
  <c r="N544" i="13"/>
  <c r="N886" i="13"/>
  <c r="N809" i="13"/>
  <c r="N197" i="13"/>
  <c r="N472" i="13"/>
  <c r="N723" i="13"/>
  <c r="N1064" i="13"/>
  <c r="N1143" i="13"/>
  <c r="N831" i="13"/>
  <c r="N120" i="13"/>
  <c r="N791" i="13"/>
  <c r="N972" i="13"/>
  <c r="N343" i="13"/>
  <c r="N62" i="13"/>
  <c r="N713" i="13"/>
  <c r="N872" i="13"/>
  <c r="N1032" i="13"/>
  <c r="N1028" i="13"/>
  <c r="N342" i="13"/>
  <c r="N11" i="13"/>
  <c r="N1193" i="13"/>
  <c r="N1127" i="13"/>
  <c r="N650" i="13"/>
  <c r="N212" i="13"/>
  <c r="N92" i="13"/>
  <c r="N146" i="13"/>
  <c r="N1200" i="13"/>
  <c r="N463" i="13"/>
  <c r="N326" i="13"/>
  <c r="N589" i="13"/>
  <c r="N150" i="13"/>
  <c r="N425" i="13"/>
  <c r="N1115" i="13"/>
  <c r="N775" i="13"/>
  <c r="N1187" i="13"/>
  <c r="N917" i="13"/>
  <c r="N184" i="13"/>
  <c r="N126" i="13"/>
  <c r="N205" i="13"/>
  <c r="N667" i="13"/>
  <c r="N145" i="13"/>
  <c r="N493" i="13"/>
  <c r="N129" i="13"/>
  <c r="N296" i="13"/>
  <c r="N451" i="13"/>
  <c r="N526" i="13"/>
  <c r="N755" i="13"/>
  <c r="N966" i="13"/>
  <c r="N785" i="13"/>
  <c r="N6" i="13"/>
  <c r="N620" i="13"/>
  <c r="N592" i="13"/>
  <c r="N990" i="13"/>
  <c r="N302" i="13"/>
  <c r="N957" i="13"/>
  <c r="N890" i="13"/>
  <c r="N1174" i="13"/>
  <c r="N1071" i="13"/>
  <c r="N784" i="13"/>
  <c r="N405" i="13"/>
  <c r="N389" i="13"/>
  <c r="N671" i="13"/>
  <c r="N681" i="13"/>
  <c r="N954" i="13"/>
  <c r="N724" i="13"/>
  <c r="N292" i="13"/>
  <c r="N426" i="13"/>
  <c r="N256" i="13"/>
  <c r="N354" i="13"/>
  <c r="N1190" i="13"/>
  <c r="N682" i="13"/>
  <c r="N216" i="13"/>
  <c r="N323" i="13"/>
  <c r="N155" i="13"/>
  <c r="N487" i="13"/>
  <c r="N511" i="13"/>
  <c r="N844" i="13"/>
  <c r="N248" i="13"/>
  <c r="N254" i="13"/>
  <c r="N417" i="13"/>
  <c r="N991" i="13"/>
  <c r="N673" i="13"/>
  <c r="N275" i="13"/>
  <c r="N655" i="13"/>
  <c r="N782" i="13"/>
  <c r="N787" i="13"/>
  <c r="N983" i="13"/>
  <c r="N310" i="13"/>
  <c r="N1067" i="13"/>
  <c r="N1124" i="13"/>
  <c r="N1068" i="13"/>
  <c r="N897" i="13"/>
  <c r="N484" i="13"/>
  <c r="N143" i="13"/>
  <c r="N233" i="13"/>
  <c r="N943" i="13"/>
  <c r="N1155" i="13"/>
  <c r="N77" i="13"/>
  <c r="N80" i="13"/>
  <c r="N549" i="13"/>
  <c r="N846" i="13"/>
  <c r="N900" i="13"/>
  <c r="N929" i="13"/>
  <c r="N466" i="13"/>
  <c r="N223" i="13"/>
  <c r="N316" i="13"/>
  <c r="N424" i="13"/>
  <c r="N621" i="13"/>
  <c r="N969" i="13"/>
  <c r="N442" i="13"/>
  <c r="N468" i="13"/>
  <c r="N443" i="13"/>
  <c r="N107" i="13"/>
  <c r="N401" i="13"/>
  <c r="N464" i="13"/>
  <c r="N758" i="13"/>
  <c r="N590" i="13"/>
  <c r="N483" i="13"/>
  <c r="N1048" i="13"/>
  <c r="N165" i="13"/>
  <c r="N1166" i="13"/>
  <c r="N609" i="13"/>
  <c r="N807" i="13"/>
  <c r="N244" i="13"/>
  <c r="N324" i="13"/>
  <c r="N520" i="13"/>
  <c r="N398" i="13"/>
  <c r="N1100" i="13"/>
  <c r="N161" i="13"/>
  <c r="N69" i="13"/>
  <c r="N457" i="13"/>
  <c r="N591" i="13"/>
  <c r="N1043" i="13"/>
  <c r="N704" i="13"/>
  <c r="N847" i="13"/>
  <c r="N666" i="13"/>
  <c r="N404" i="13"/>
  <c r="N221" i="13"/>
  <c r="N781" i="13"/>
  <c r="N559" i="13"/>
  <c r="N936" i="13"/>
  <c r="N73" i="13"/>
  <c r="N502" i="13"/>
  <c r="N21" i="13"/>
  <c r="N1046" i="13"/>
  <c r="N1139" i="13"/>
  <c r="N247" i="13"/>
  <c r="N661" i="13"/>
  <c r="N677" i="13"/>
  <c r="N928" i="13"/>
  <c r="N309" i="13"/>
  <c r="N639" i="13"/>
  <c r="N1074" i="13"/>
  <c r="N884" i="13"/>
  <c r="N871" i="13"/>
  <c r="N588" i="13"/>
  <c r="N34" i="13"/>
  <c r="N37" i="13"/>
  <c r="N674" i="13"/>
  <c r="N196" i="13"/>
  <c r="N575" i="13"/>
  <c r="N71" i="13"/>
  <c r="N1164" i="13"/>
  <c r="N447" i="13"/>
  <c r="N1042" i="13"/>
  <c r="N496" i="13"/>
  <c r="N87" i="13"/>
  <c r="N583" i="13"/>
  <c r="N641" i="13"/>
  <c r="N805" i="13"/>
  <c r="N169" i="13"/>
  <c r="N1150" i="13"/>
  <c r="N100" i="13"/>
  <c r="N225" i="13"/>
  <c r="N683" i="13"/>
  <c r="N498" i="13"/>
  <c r="N1117" i="13"/>
  <c r="N373" i="13"/>
  <c r="N436" i="13"/>
  <c r="N188" i="13"/>
  <c r="N664" i="13"/>
  <c r="N984" i="13"/>
  <c r="N925" i="13"/>
  <c r="N651" i="13"/>
  <c r="N894" i="13"/>
  <c r="N312" i="13"/>
  <c r="N399" i="13"/>
  <c r="N914" i="13"/>
  <c r="N777" i="13"/>
  <c r="N955" i="13"/>
  <c r="N986" i="13"/>
  <c r="N1005" i="13"/>
  <c r="N74" i="13"/>
  <c r="N636" i="13"/>
  <c r="N586" i="13"/>
  <c r="N806" i="13"/>
  <c r="N492" i="13"/>
  <c r="N1084" i="13"/>
  <c r="N905" i="13"/>
  <c r="N124" i="13"/>
  <c r="N181" i="13"/>
  <c r="N776" i="13"/>
  <c r="N863" i="13"/>
  <c r="N41" i="13"/>
  <c r="N238" i="13"/>
  <c r="N802" i="13"/>
  <c r="N81" i="13"/>
  <c r="N171" i="13"/>
  <c r="N733" i="13"/>
  <c r="N718" i="13"/>
  <c r="N86" i="13"/>
  <c r="N545" i="13"/>
  <c r="N1087" i="13"/>
  <c r="N66" i="13"/>
  <c r="N287" i="13"/>
  <c r="N471" i="13"/>
  <c r="N308" i="13"/>
  <c r="N987" i="13"/>
  <c r="N611" i="13"/>
  <c r="N422" i="13"/>
  <c r="N685" i="13"/>
  <c r="N22" i="13"/>
  <c r="N1076" i="13"/>
  <c r="N64" i="13"/>
  <c r="N410" i="13"/>
  <c r="N1036" i="13"/>
  <c r="N96" i="13"/>
  <c r="N299" i="13"/>
  <c r="N356" i="13"/>
  <c r="N102" i="13"/>
  <c r="N374" i="13"/>
  <c r="N1094" i="13"/>
  <c r="N1092" i="13"/>
  <c r="N348" i="13"/>
  <c r="N1044" i="13"/>
  <c r="N1179" i="13"/>
  <c r="N286" i="13"/>
  <c r="N228" i="13"/>
  <c r="N294" i="13"/>
  <c r="N1146" i="13"/>
  <c r="N841" i="13"/>
  <c r="N53" i="13"/>
  <c r="N587" i="13"/>
  <c r="N921" i="13"/>
  <c r="N669" i="13"/>
  <c r="N446" i="13"/>
  <c r="N960" i="13"/>
  <c r="N653" i="13"/>
  <c r="N840" i="13"/>
  <c r="N429" i="13"/>
  <c r="N663" i="13"/>
  <c r="N801" i="13"/>
  <c r="N307" i="13"/>
  <c r="N579" i="13"/>
  <c r="N877" i="13"/>
  <c r="N729" i="13"/>
  <c r="N567" i="13"/>
  <c r="N973" i="13"/>
  <c r="N1039" i="13"/>
  <c r="N909" i="13"/>
  <c r="N482" i="13"/>
  <c r="N273" i="13"/>
  <c r="N246" i="13"/>
  <c r="N796" i="13"/>
  <c r="N363" i="13"/>
  <c r="N665" i="13"/>
  <c r="N743" i="13"/>
  <c r="N940" i="13"/>
  <c r="N557" i="13"/>
  <c r="N341" i="13"/>
  <c r="N803" i="13"/>
  <c r="N659" i="13"/>
  <c r="N543" i="13"/>
  <c r="N112" i="13"/>
  <c r="N510" i="13"/>
  <c r="N121" i="13"/>
  <c r="N700" i="13"/>
  <c r="N253" i="13"/>
  <c r="N477" i="13"/>
  <c r="N1021" i="13"/>
  <c r="N19" i="13"/>
  <c r="N747" i="13"/>
  <c r="N198" i="13"/>
  <c r="N964" i="13"/>
  <c r="N1120" i="13"/>
  <c r="N154" i="13"/>
  <c r="N985" i="13"/>
  <c r="N458" i="13"/>
  <c r="N503" i="13"/>
  <c r="N1145" i="13"/>
  <c r="N1118" i="13"/>
  <c r="N475" i="13"/>
  <c r="N281" i="13"/>
  <c r="N330" i="13"/>
  <c r="N762" i="13"/>
  <c r="N1000" i="13"/>
  <c r="N1186" i="13"/>
  <c r="N1061" i="13"/>
  <c r="N20" i="13"/>
  <c r="N947" i="13"/>
  <c r="N843" i="13"/>
  <c r="N1132" i="13"/>
  <c r="N779" i="13"/>
  <c r="N1050" i="13"/>
  <c r="N298" i="13"/>
  <c r="N313" i="13"/>
  <c r="N688" i="13"/>
  <c r="N608" i="13"/>
  <c r="N574" i="13"/>
  <c r="N993" i="13"/>
  <c r="N133" i="13"/>
  <c r="N201" i="13"/>
  <c r="N1201" i="13"/>
  <c r="N1095" i="13"/>
  <c r="N670" i="13"/>
  <c r="N701" i="13"/>
  <c r="N950" i="13"/>
  <c r="N336" i="13"/>
  <c r="N554" i="13"/>
  <c r="N539" i="13"/>
  <c r="N707" i="13"/>
  <c r="N449" i="13"/>
  <c r="N1079" i="13"/>
  <c r="N839" i="13"/>
  <c r="N792" i="13"/>
  <c r="N430" i="13"/>
  <c r="N918" i="13"/>
  <c r="N783" i="13"/>
  <c r="N45" i="13"/>
  <c r="N114" i="13"/>
  <c r="N1168" i="13"/>
  <c r="N252" i="13"/>
  <c r="N1153" i="13"/>
  <c r="N788" i="13"/>
  <c r="N989" i="13"/>
  <c r="N1093" i="13"/>
  <c r="N453" i="13"/>
  <c r="N1007" i="13"/>
  <c r="N825" i="13"/>
  <c r="N952" i="13"/>
  <c r="N691" i="13"/>
  <c r="N480" i="13"/>
  <c r="N981" i="13"/>
  <c r="N662" i="13"/>
  <c r="N1198" i="13"/>
  <c r="N595" i="13"/>
  <c r="N1072" i="13"/>
  <c r="N259" i="13"/>
  <c r="N353" i="13"/>
  <c r="N684" i="13"/>
  <c r="N976" i="13"/>
  <c r="N119" i="13"/>
  <c r="N450" i="13"/>
  <c r="N370" i="13"/>
  <c r="N383" i="13"/>
  <c r="N1008" i="13"/>
  <c r="N1107" i="13"/>
  <c r="N858" i="13"/>
  <c r="N828" i="13"/>
  <c r="N402" i="13"/>
  <c r="N345" i="13"/>
  <c r="N1106" i="13"/>
  <c r="N1078" i="13"/>
  <c r="N882" i="13"/>
  <c r="N14" i="13"/>
  <c r="N54" i="13"/>
  <c r="N241" i="13"/>
  <c r="N434" i="13"/>
  <c r="N814" i="13"/>
  <c r="N38" i="13"/>
  <c r="N580" i="13"/>
  <c r="N1003" i="13"/>
  <c r="N1053" i="13"/>
  <c r="N350" i="13"/>
  <c r="N513" i="13"/>
  <c r="N617" i="13"/>
  <c r="N717" i="13"/>
  <c r="N346" i="13"/>
  <c r="N569" i="13"/>
  <c r="N1055" i="13"/>
  <c r="N1110" i="13"/>
  <c r="N706" i="13"/>
  <c r="N1006" i="13"/>
  <c r="N1189" i="13"/>
  <c r="N834" i="13"/>
  <c r="N295" i="13"/>
  <c r="N774" i="13"/>
  <c r="N643" i="13"/>
  <c r="N1147" i="13"/>
  <c r="N408" i="13"/>
  <c r="N1184" i="13"/>
  <c r="N529" i="13"/>
  <c r="N1159" i="13"/>
  <c r="N1047" i="13"/>
  <c r="N438" i="13"/>
  <c r="N686" i="13"/>
  <c r="N1081" i="13"/>
  <c r="N1059" i="13"/>
  <c r="N719" i="13"/>
  <c r="N1086" i="13"/>
  <c r="N380" i="13"/>
  <c r="N548" i="13"/>
  <c r="N854" i="13"/>
  <c r="N727" i="13"/>
  <c r="N167" i="13"/>
  <c r="N578" i="13"/>
  <c r="N865" i="13"/>
  <c r="N612" i="13"/>
  <c r="N24" i="13"/>
  <c r="N200" i="13"/>
  <c r="N692" i="13"/>
  <c r="N735" i="13"/>
  <c r="N835" i="13"/>
  <c r="N768" i="13"/>
  <c r="N1137" i="13"/>
  <c r="N1085" i="13"/>
  <c r="N163" i="13"/>
  <c r="N849" i="13"/>
  <c r="N1020" i="13"/>
  <c r="N352" i="13"/>
  <c r="N1101" i="13"/>
  <c r="N43" i="13"/>
  <c r="N582" i="13"/>
  <c r="N61" i="13"/>
  <c r="N128" i="13"/>
  <c r="N396" i="13"/>
  <c r="N979" i="13"/>
  <c r="N491" i="13"/>
  <c r="N199" i="13"/>
  <c r="N888" i="13"/>
  <c r="N1185" i="13"/>
  <c r="N572" i="13"/>
  <c r="N530" i="13"/>
  <c r="N193" i="13"/>
  <c r="N267" i="13"/>
  <c r="N282" i="13"/>
  <c r="N304" i="13"/>
  <c r="N904" i="13"/>
  <c r="N875" i="13"/>
  <c r="N375" i="13"/>
  <c r="N644" i="13"/>
  <c r="N467" i="13"/>
  <c r="N815" i="13"/>
  <c r="N1038" i="13"/>
  <c r="N505" i="13"/>
  <c r="N279" i="13"/>
  <c r="N508" i="13"/>
  <c r="N555" i="13"/>
  <c r="N139" i="13"/>
  <c r="N538" i="13"/>
  <c r="N91" i="13"/>
  <c r="N999" i="13"/>
  <c r="N17" i="13"/>
  <c r="N321" i="13"/>
  <c r="N824" i="13"/>
  <c r="N623" i="13"/>
  <c r="N366" i="13"/>
  <c r="N52" i="13"/>
  <c r="N1194" i="13"/>
  <c r="N855" i="13"/>
  <c r="N1163" i="13"/>
  <c r="N1157" i="13"/>
  <c r="N1060" i="13"/>
  <c r="N881" i="13"/>
  <c r="N528" i="13"/>
  <c r="N799" i="13"/>
  <c r="N1097" i="13"/>
  <c r="N1142" i="13"/>
  <c r="N654" i="13"/>
  <c r="N889" i="13"/>
  <c r="N406" i="13"/>
  <c r="N105" i="13"/>
  <c r="N616" i="13"/>
  <c r="N660" i="13"/>
  <c r="N206" i="13"/>
  <c r="N944" i="13"/>
  <c r="N853" i="13"/>
  <c r="N224" i="13"/>
  <c r="N235" i="13"/>
  <c r="N1131" i="13"/>
  <c r="N794" i="13"/>
  <c r="N577" i="13"/>
  <c r="N318" i="13"/>
  <c r="N1148" i="13"/>
  <c r="N70" i="13"/>
  <c r="N622" i="13"/>
  <c r="N25" i="13"/>
  <c r="N182" i="13"/>
  <c r="N915" i="13"/>
  <c r="N899" i="13"/>
  <c r="N218" i="13"/>
  <c r="N270" i="13"/>
  <c r="N712" i="13"/>
  <c r="N860" i="13"/>
  <c r="N249" i="13"/>
  <c r="N57" i="13"/>
  <c r="N710" i="13"/>
  <c r="N7" i="13"/>
  <c r="N931" i="13"/>
  <c r="N770" i="13"/>
  <c r="N231" i="13"/>
  <c r="N340" i="13"/>
  <c r="N838" i="13"/>
  <c r="N1022" i="13"/>
  <c r="N1066" i="13"/>
  <c r="N1034" i="13"/>
  <c r="N902" i="13"/>
  <c r="N1113" i="13"/>
  <c r="N764" i="13"/>
  <c r="N910" i="13"/>
  <c r="N696" i="13"/>
  <c r="N59" i="13"/>
  <c r="N926" i="13"/>
  <c r="N258" i="13"/>
  <c r="N276" i="13"/>
  <c r="N437" i="13"/>
  <c r="N40" i="13"/>
  <c r="N730" i="13"/>
  <c r="N810" i="13"/>
  <c r="N116" i="13"/>
  <c r="N117" i="13"/>
  <c r="N702" i="13"/>
  <c r="N138" i="13"/>
  <c r="N967" i="13"/>
  <c r="N963" i="13"/>
  <c r="N420" i="13"/>
  <c r="N922" i="13"/>
  <c r="N213" i="13"/>
  <c r="N536" i="13"/>
  <c r="N767" i="13"/>
  <c r="N1089" i="13"/>
  <c r="N540" i="13"/>
  <c r="N939" i="13"/>
  <c r="N1104" i="13"/>
  <c r="N640" i="13"/>
  <c r="N568" i="13"/>
  <c r="N606" i="13"/>
  <c r="N111" i="13"/>
  <c r="N23" i="13"/>
  <c r="N576" i="13"/>
  <c r="N1004" i="13"/>
  <c r="N289" i="13"/>
  <c r="N1156" i="13"/>
  <c r="N337" i="13"/>
  <c r="N631" i="13"/>
  <c r="N202" i="13"/>
  <c r="N108" i="13"/>
  <c r="N1111" i="13"/>
  <c r="N913" i="13"/>
  <c r="N629" i="13"/>
  <c r="N1002" i="13"/>
  <c r="N980" i="13"/>
  <c r="N876" i="13"/>
  <c r="N1073" i="13"/>
  <c r="N440" i="13"/>
  <c r="N867" i="13"/>
  <c r="N908" i="13"/>
  <c r="N448" i="13"/>
  <c r="N668" i="13"/>
  <c r="N786" i="13"/>
  <c r="N473" i="13"/>
  <c r="N1180" i="13"/>
  <c r="N222" i="13"/>
  <c r="N800" i="13"/>
  <c r="N278" i="13"/>
  <c r="N763" i="13"/>
  <c r="N160" i="13"/>
  <c r="N766" i="13"/>
  <c r="N903" i="13"/>
  <c r="N4" i="13"/>
  <c r="N51" i="13"/>
  <c r="N1041" i="13"/>
  <c r="N331" i="13"/>
  <c r="N934" i="13"/>
  <c r="N808" i="13"/>
  <c r="N600" i="13"/>
  <c r="N293" i="13"/>
  <c r="N619" i="13"/>
  <c r="N741" i="13"/>
  <c r="N1112" i="13"/>
  <c r="N901" i="13"/>
  <c r="N1177" i="13"/>
  <c r="N518" i="13"/>
  <c r="N414" i="13"/>
  <c r="N746" i="13"/>
  <c r="N535" i="13"/>
  <c r="N887" i="13"/>
  <c r="N132" i="13"/>
  <c r="N962" i="13"/>
  <c r="N338" i="13"/>
  <c r="N837" i="13"/>
  <c r="N46" i="13"/>
  <c r="N738" i="13"/>
  <c r="N1199" i="13"/>
  <c r="N826" i="13"/>
  <c r="N130" i="13"/>
  <c r="N523" i="13"/>
  <c r="N1090" i="13"/>
  <c r="N996" i="13"/>
  <c r="N1196" i="13"/>
  <c r="N699" i="13"/>
  <c r="N851" i="13"/>
  <c r="N832" i="13"/>
  <c r="N485" i="13"/>
  <c r="N173" i="13"/>
  <c r="N189" i="13"/>
  <c r="N239" i="13"/>
  <c r="N1149" i="13"/>
  <c r="N956" i="13"/>
  <c r="N891" i="13"/>
  <c r="N813" i="13"/>
  <c r="N514" i="13"/>
  <c r="N728" i="13"/>
  <c r="N142" i="13"/>
  <c r="N680" i="13"/>
  <c r="N1037" i="13"/>
  <c r="N527" i="13"/>
  <c r="N678" i="13"/>
  <c r="N89" i="13"/>
  <c r="L27" i="13"/>
  <c r="L648" i="13"/>
  <c r="L1020" i="13"/>
  <c r="L775" i="13"/>
  <c r="L972" i="13"/>
  <c r="L1077" i="13"/>
  <c r="L522" i="13"/>
  <c r="L1098" i="13"/>
  <c r="L1145" i="13"/>
  <c r="L416" i="13"/>
  <c r="L103" i="13"/>
  <c r="L1154" i="13"/>
  <c r="L1187" i="13"/>
  <c r="L649" i="13"/>
  <c r="L365" i="13"/>
  <c r="L426" i="13"/>
  <c r="L993" i="13"/>
  <c r="L938" i="13"/>
  <c r="L864" i="13"/>
  <c r="L978" i="13"/>
  <c r="L788" i="13"/>
  <c r="L54" i="13"/>
  <c r="L947" i="13"/>
  <c r="L236" i="13"/>
  <c r="L984" i="13"/>
  <c r="L871" i="13"/>
  <c r="L50" i="13"/>
  <c r="L448" i="13"/>
  <c r="L854" i="13"/>
  <c r="L402" i="13"/>
  <c r="L571" i="13"/>
  <c r="L13" i="13"/>
  <c r="L637" i="13"/>
  <c r="L157" i="13"/>
  <c r="L251" i="13"/>
  <c r="L1014" i="13"/>
  <c r="L35" i="13"/>
  <c r="L167" i="13"/>
  <c r="L916" i="13"/>
  <c r="L766" i="13"/>
  <c r="L797" i="13"/>
  <c r="L1107" i="13"/>
  <c r="L626" i="13"/>
  <c r="L942" i="13"/>
  <c r="L305" i="13"/>
  <c r="L1193" i="13"/>
  <c r="L245" i="13"/>
  <c r="L1038" i="13"/>
  <c r="L519" i="13"/>
  <c r="L1039" i="13"/>
  <c r="L67" i="13"/>
  <c r="L517" i="13"/>
  <c r="L711" i="13"/>
  <c r="L473" i="13"/>
  <c r="L374" i="13"/>
  <c r="L364" i="13"/>
  <c r="L57" i="13"/>
  <c r="L316" i="13"/>
  <c r="L1044" i="13"/>
  <c r="L1062" i="13"/>
  <c r="L284" i="13"/>
  <c r="L451" i="13"/>
  <c r="L464" i="13"/>
  <c r="L481" i="13"/>
  <c r="L875" i="13"/>
  <c r="L563" i="13"/>
  <c r="L136" i="13"/>
  <c r="L867" i="13"/>
  <c r="L1160" i="13"/>
  <c r="L414" i="13"/>
  <c r="L1061" i="13"/>
  <c r="L89" i="13"/>
  <c r="L1048" i="13"/>
  <c r="L198" i="13"/>
  <c r="L168" i="13"/>
  <c r="L1026" i="13"/>
  <c r="L1106" i="13"/>
  <c r="L1024" i="13"/>
  <c r="L319" i="13"/>
  <c r="L953" i="13"/>
  <c r="L466" i="13"/>
  <c r="L292" i="13"/>
  <c r="L881" i="13"/>
  <c r="L924" i="13"/>
  <c r="L304" i="13"/>
  <c r="L291" i="13"/>
  <c r="L286" i="13"/>
  <c r="L187" i="13"/>
  <c r="L535" i="13"/>
  <c r="L866" i="13"/>
  <c r="L273" i="13"/>
  <c r="L411" i="13"/>
  <c r="L1137" i="13"/>
  <c r="L750" i="13"/>
  <c r="L793" i="13"/>
  <c r="L1117" i="13"/>
  <c r="L883" i="13"/>
  <c r="L971" i="13"/>
  <c r="L518" i="13"/>
  <c r="L317" i="13"/>
  <c r="L497" i="13"/>
  <c r="L1013" i="13"/>
  <c r="L177" i="13"/>
  <c r="L769" i="13"/>
  <c r="L72" i="13"/>
  <c r="L449" i="13"/>
  <c r="L622" i="13"/>
  <c r="L913" i="13"/>
  <c r="L763" i="13"/>
  <c r="L1121" i="13"/>
  <c r="L1072" i="13"/>
  <c r="L962" i="13"/>
  <c r="L669" i="13"/>
  <c r="L129" i="13"/>
  <c r="L543" i="13"/>
  <c r="L621" i="13"/>
  <c r="L758" i="13"/>
  <c r="L997" i="13"/>
  <c r="L859" i="13"/>
  <c r="L462" i="13"/>
  <c r="L1095" i="13"/>
  <c r="L689" i="13"/>
  <c r="L817" i="13"/>
  <c r="L450" i="13"/>
  <c r="L743" i="13"/>
  <c r="L785" i="13"/>
  <c r="L1012" i="13"/>
  <c r="L329" i="13"/>
  <c r="L214" i="13"/>
  <c r="L939" i="13"/>
  <c r="L229" i="13"/>
  <c r="L295" i="13"/>
  <c r="L6" i="13"/>
  <c r="L126" i="13"/>
  <c r="L873" i="13"/>
  <c r="L810" i="13"/>
  <c r="L486" i="13"/>
  <c r="L889" i="13"/>
  <c r="L811" i="13"/>
  <c r="L961" i="13"/>
  <c r="L790" i="13"/>
  <c r="L749" i="13"/>
  <c r="L208" i="13"/>
  <c r="L342" i="13"/>
  <c r="L973" i="13"/>
  <c r="L792" i="13"/>
  <c r="L428" i="13"/>
  <c r="L343" i="13"/>
  <c r="L784" i="13"/>
  <c r="L599" i="13"/>
  <c r="Q45" i="6"/>
  <c r="Q19" i="6"/>
  <c r="Q36" i="6"/>
  <c r="S47" i="6"/>
  <c r="P68" i="6"/>
  <c r="R47" i="6"/>
  <c r="L1153" i="13"/>
  <c r="L119" i="13"/>
  <c r="L652" i="13"/>
  <c r="L33" i="13"/>
  <c r="L375" i="13"/>
  <c r="L75" i="13"/>
  <c r="L536" i="13"/>
  <c r="L272" i="13"/>
  <c r="L469" i="13"/>
  <c r="L1015" i="13"/>
  <c r="L171" i="13"/>
  <c r="L335" i="13"/>
  <c r="L209" i="13"/>
  <c r="L635" i="13"/>
  <c r="L890" i="13"/>
  <c r="L691" i="13"/>
  <c r="L1000" i="13"/>
  <c r="L604" i="13"/>
  <c r="L59" i="13"/>
  <c r="L592" i="13"/>
  <c r="L514" i="13"/>
  <c r="L1019" i="13"/>
  <c r="L923" i="13"/>
  <c r="L487" i="13"/>
  <c r="L123" i="13"/>
  <c r="L406" i="13"/>
  <c r="L1018" i="13"/>
  <c r="L1115" i="13"/>
  <c r="L1134" i="13"/>
  <c r="L900" i="13"/>
  <c r="L221" i="13"/>
  <c r="L239" i="13"/>
  <c r="L1120" i="13"/>
  <c r="L16" i="13"/>
  <c r="L192" i="13"/>
  <c r="L1070" i="13"/>
  <c r="L502" i="13"/>
  <c r="L1124" i="13"/>
  <c r="L738" i="13"/>
  <c r="L440" i="13"/>
  <c r="L506" i="13"/>
  <c r="L574" i="13"/>
  <c r="L444" i="13"/>
  <c r="L507" i="13"/>
  <c r="L62" i="13"/>
  <c r="L936" i="13"/>
  <c r="L595" i="13"/>
  <c r="L679" i="13"/>
  <c r="L164" i="13"/>
  <c r="L112" i="13"/>
  <c r="L808" i="13"/>
  <c r="L432" i="13"/>
  <c r="L435" i="13"/>
  <c r="L855" i="13"/>
  <c r="L1105" i="13"/>
  <c r="L46" i="13"/>
  <c r="L162" i="13"/>
  <c r="D7" i="12"/>
  <c r="D349" i="12"/>
  <c r="D525" i="12"/>
  <c r="D279" i="12"/>
  <c r="D473" i="12"/>
  <c r="D900" i="12"/>
  <c r="D1002" i="12"/>
  <c r="D892" i="12"/>
  <c r="D1172" i="12"/>
  <c r="D669" i="12"/>
  <c r="D483" i="12"/>
  <c r="D677" i="12"/>
  <c r="D444" i="12"/>
  <c r="D331" i="12"/>
  <c r="D542" i="12"/>
  <c r="D1143" i="12"/>
  <c r="D105" i="12"/>
  <c r="D506" i="12"/>
  <c r="D849" i="12"/>
  <c r="D964" i="12"/>
  <c r="D409" i="12"/>
  <c r="D524" i="12"/>
  <c r="D95" i="12"/>
  <c r="D47" i="12"/>
  <c r="D959" i="12"/>
  <c r="D181" i="12"/>
  <c r="D93" i="12"/>
  <c r="D52" i="12"/>
  <c r="D678" i="12"/>
  <c r="D351" i="12"/>
  <c r="D199" i="12"/>
  <c r="D1021" i="12"/>
  <c r="D503" i="12"/>
  <c r="D632" i="12"/>
  <c r="D357" i="12"/>
  <c r="D843" i="12"/>
  <c r="D83" i="12"/>
  <c r="D1199" i="12"/>
  <c r="D405" i="12"/>
  <c r="D1177" i="12"/>
  <c r="D316" i="12"/>
  <c r="D230" i="12"/>
  <c r="D412" i="12"/>
  <c r="D847" i="12"/>
  <c r="D59" i="12"/>
  <c r="D1167" i="12"/>
  <c r="D917" i="12"/>
  <c r="D869" i="12"/>
  <c r="D593" i="12"/>
  <c r="D816" i="12"/>
  <c r="D846" i="12"/>
  <c r="D724" i="12"/>
  <c r="D822" i="12"/>
  <c r="D1013" i="12"/>
  <c r="D830" i="12"/>
  <c r="D902" i="12"/>
  <c r="D1136" i="12"/>
  <c r="D404" i="12"/>
  <c r="D1010" i="12"/>
  <c r="D946" i="12"/>
  <c r="D251" i="12"/>
  <c r="D764" i="12"/>
  <c r="D174" i="12"/>
  <c r="D575" i="12"/>
  <c r="D73" i="12"/>
  <c r="D504" i="12"/>
  <c r="D781" i="12"/>
  <c r="D486" i="12"/>
  <c r="D864" i="12"/>
  <c r="D895" i="12"/>
  <c r="D709" i="12"/>
  <c r="D697" i="12"/>
  <c r="D768" i="12"/>
  <c r="D981" i="12"/>
  <c r="D488" i="12"/>
  <c r="D376" i="12"/>
  <c r="D80" i="12"/>
  <c r="D165" i="12"/>
  <c r="D198" i="12"/>
  <c r="D840" i="12"/>
  <c r="D391" i="12"/>
  <c r="D1044" i="12"/>
  <c r="D499" i="12"/>
  <c r="D255" i="12"/>
  <c r="D416" i="12"/>
  <c r="D708" i="12"/>
  <c r="D490" i="12"/>
  <c r="D337" i="12"/>
  <c r="D973" i="12"/>
  <c r="D414" i="12"/>
  <c r="D862" i="12"/>
  <c r="D681" i="12"/>
  <c r="D986" i="12"/>
  <c r="D1114" i="12"/>
  <c r="D120" i="12"/>
  <c r="D294" i="12"/>
  <c r="D1003" i="12"/>
  <c r="D745" i="12"/>
  <c r="D265" i="12"/>
  <c r="D1037" i="12"/>
  <c r="D1071" i="12"/>
  <c r="D704" i="12"/>
  <c r="D1201" i="12"/>
  <c r="D836" i="12"/>
  <c r="D640" i="12"/>
  <c r="D1089" i="12"/>
  <c r="D897" i="12"/>
  <c r="D322" i="12"/>
  <c r="D954" i="12"/>
  <c r="D985" i="12"/>
  <c r="D1050" i="12"/>
  <c r="D727" i="12"/>
  <c r="D934" i="12"/>
  <c r="D1031" i="12"/>
  <c r="D399" i="12"/>
  <c r="D315" i="12"/>
  <c r="D874" i="12"/>
  <c r="D505" i="12"/>
  <c r="D146" i="12"/>
  <c r="D1193" i="12"/>
  <c r="D660" i="12"/>
  <c r="D823" i="12"/>
  <c r="D243" i="12"/>
  <c r="D800" i="12"/>
  <c r="D881" i="12"/>
  <c r="D1170" i="12"/>
  <c r="D1185" i="12"/>
  <c r="D228" i="12"/>
  <c r="D814" i="12"/>
  <c r="D1073" i="12"/>
  <c r="D366" i="12"/>
  <c r="D11" i="12"/>
  <c r="D94" i="12"/>
  <c r="D461" i="12"/>
  <c r="D448" i="12"/>
  <c r="D923" i="12"/>
  <c r="D527" i="12"/>
  <c r="D636" i="12"/>
  <c r="D838" i="12"/>
  <c r="D1084" i="12"/>
  <c r="D298" i="12"/>
  <c r="D423" i="12"/>
  <c r="D249" i="12"/>
  <c r="D415" i="12"/>
  <c r="D161" i="12"/>
  <c r="D303" i="12"/>
  <c r="D966" i="12"/>
  <c r="D264" i="12"/>
  <c r="D26" i="12"/>
  <c r="D1063" i="12"/>
  <c r="D571" i="12"/>
  <c r="D824" i="12"/>
  <c r="D688" i="12"/>
  <c r="D696" i="12"/>
  <c r="D367" i="12"/>
  <c r="D106" i="12"/>
  <c r="D418" i="12"/>
  <c r="D731" i="12"/>
  <c r="D1148" i="12"/>
  <c r="D1105" i="12"/>
  <c r="D802" i="12"/>
  <c r="D736" i="12"/>
  <c r="D122" i="12"/>
  <c r="D111" i="12"/>
  <c r="D333" i="12"/>
  <c r="D1198" i="12"/>
  <c r="D370" i="12"/>
  <c r="D45" i="12"/>
  <c r="D1197" i="12"/>
  <c r="D1072" i="12"/>
  <c r="D763" i="12"/>
  <c r="D482" i="12"/>
  <c r="D152" i="12"/>
  <c r="D1018" i="12"/>
  <c r="D1068" i="12"/>
  <c r="D795" i="12"/>
  <c r="D683" i="12"/>
  <c r="D879" i="12"/>
  <c r="D690" i="12"/>
  <c r="D550" i="12"/>
  <c r="D13" i="12"/>
  <c r="D826" i="12"/>
  <c r="D1151" i="12"/>
  <c r="D979" i="12"/>
  <c r="D354" i="12"/>
  <c r="D896" i="12"/>
  <c r="D18" i="12"/>
  <c r="D75" i="12"/>
  <c r="D492" i="12"/>
  <c r="D290" i="12"/>
  <c r="D793" i="12"/>
  <c r="D1040" i="12"/>
  <c r="D1092" i="12"/>
  <c r="D495" i="12"/>
  <c r="D921" i="12"/>
  <c r="D1029" i="12"/>
  <c r="D309" i="12"/>
  <c r="D477" i="12"/>
  <c r="D928" i="12"/>
  <c r="D828" i="12"/>
  <c r="D982" i="12"/>
  <c r="D3" i="12"/>
  <c r="D272" i="12"/>
  <c r="D259" i="12"/>
  <c r="D54" i="12"/>
  <c r="D474" i="12"/>
  <c r="D1149" i="12"/>
  <c r="D540" i="12"/>
  <c r="D156" i="12"/>
  <c r="D807" i="12"/>
  <c r="D1125" i="12"/>
  <c r="D1052" i="12"/>
  <c r="D372" i="12"/>
  <c r="D521" i="12"/>
  <c r="D875" i="12"/>
  <c r="D648" i="12"/>
  <c r="D67" i="12"/>
  <c r="D374" i="12"/>
  <c r="D185" i="12"/>
  <c r="D1111" i="12"/>
  <c r="D672" i="12"/>
  <c r="D880" i="12"/>
  <c r="D898" i="12"/>
  <c r="D445" i="12"/>
  <c r="D369" i="12"/>
  <c r="D659" i="12"/>
  <c r="D1169" i="12"/>
  <c r="D1038" i="12"/>
  <c r="D599" i="12"/>
  <c r="D702" i="12"/>
  <c r="D202" i="12"/>
  <c r="D1093" i="12"/>
  <c r="D1164" i="12"/>
  <c r="D1028" i="12"/>
  <c r="D204" i="12"/>
  <c r="D283" i="12"/>
  <c r="D598" i="12"/>
  <c r="D1152" i="12"/>
  <c r="D746" i="12"/>
  <c r="D965" i="12"/>
  <c r="D850" i="12"/>
  <c r="D644" i="12"/>
  <c r="D107" i="12"/>
  <c r="D63" i="12"/>
  <c r="D515" i="12"/>
  <c r="D350" i="12"/>
  <c r="D1007" i="12"/>
  <c r="D124" i="12"/>
  <c r="D115" i="12"/>
  <c r="D890" i="12"/>
  <c r="D183" i="12"/>
  <c r="D578" i="12"/>
  <c r="D417" i="12"/>
  <c r="D301" i="12"/>
  <c r="D108" i="12"/>
  <c r="D734" i="12"/>
  <c r="D237" i="12"/>
  <c r="D454" i="12"/>
  <c r="D170" i="12"/>
  <c r="D671" i="12"/>
  <c r="D144" i="12"/>
  <c r="D564" i="12"/>
  <c r="D675" i="12"/>
  <c r="D273" i="12"/>
  <c r="D630" i="12"/>
  <c r="D344" i="12"/>
  <c r="D940" i="12"/>
  <c r="D21" i="12"/>
  <c r="D595" i="12"/>
  <c r="D574" i="12"/>
  <c r="D1155" i="12"/>
  <c r="D195" i="12"/>
  <c r="D320" i="12"/>
  <c r="D939" i="12"/>
  <c r="D1004" i="12"/>
  <c r="D187" i="12"/>
  <c r="D339" i="12"/>
  <c r="D930" i="12"/>
  <c r="D602" i="12"/>
  <c r="D32" i="12"/>
  <c r="D145" i="12"/>
  <c r="D1140" i="12"/>
  <c r="D380" i="12"/>
  <c r="D549" i="12"/>
  <c r="D978" i="12"/>
  <c r="D332" i="12"/>
  <c r="D428" i="12"/>
  <c r="D811" i="12"/>
  <c r="D739" i="12"/>
  <c r="D429" i="12"/>
  <c r="D384" i="12"/>
  <c r="D101" i="12"/>
  <c r="D109" i="12"/>
  <c r="D887" i="12"/>
  <c r="D735" i="12"/>
  <c r="D955" i="12"/>
  <c r="D682" i="12"/>
  <c r="D1055" i="12"/>
  <c r="D510" i="12"/>
  <c r="D314" i="12"/>
  <c r="D1076" i="12"/>
  <c r="D700" i="12"/>
  <c r="D119" i="12"/>
  <c r="D995" i="12"/>
  <c r="D336" i="12"/>
  <c r="D1192" i="12"/>
  <c r="D994" i="12"/>
  <c r="D450" i="12"/>
  <c r="D1090" i="12"/>
  <c r="D419" i="12"/>
  <c r="D125" i="12"/>
  <c r="D41" i="12"/>
  <c r="D178" i="12"/>
  <c r="D186" i="12"/>
  <c r="D1108" i="12"/>
  <c r="D608" i="12"/>
  <c r="D562" i="12"/>
  <c r="D622" i="12"/>
  <c r="D758" i="12"/>
  <c r="D28" i="12"/>
  <c r="D855" i="12"/>
  <c r="D305" i="12"/>
  <c r="D206" i="12"/>
  <c r="D458" i="12"/>
  <c r="D903" i="12"/>
  <c r="D905" i="12"/>
  <c r="D961" i="12"/>
  <c r="D49" i="12"/>
  <c r="D585" i="12"/>
  <c r="D788" i="12"/>
  <c r="D796" i="12"/>
  <c r="D341" i="12"/>
  <c r="D922" i="12"/>
  <c r="D609" i="12"/>
  <c r="D829" i="12"/>
  <c r="D757" i="12"/>
  <c r="D132" i="12"/>
  <c r="D547" i="12"/>
  <c r="D861" i="12"/>
  <c r="D554" i="12"/>
  <c r="D1081" i="12"/>
  <c r="D957" i="12"/>
  <c r="D541" i="12"/>
  <c r="D715" i="12"/>
  <c r="D1168" i="12"/>
  <c r="D656" i="12"/>
  <c r="D592" i="12"/>
  <c r="D135" i="12"/>
  <c r="D308" i="12"/>
  <c r="D238" i="12"/>
  <c r="D388" i="12"/>
  <c r="D908" i="12"/>
  <c r="D438" i="12"/>
  <c r="D463" i="12"/>
  <c r="D1034" i="12"/>
  <c r="D589" i="12"/>
  <c r="D865" i="12"/>
  <c r="D888" i="12"/>
  <c r="D976" i="12"/>
  <c r="D984" i="12"/>
  <c r="D406" i="12"/>
  <c r="D239" i="12"/>
  <c r="D771" i="12"/>
  <c r="D774" i="12"/>
  <c r="D402" i="12"/>
  <c r="D611" i="12"/>
  <c r="D1117" i="12"/>
  <c r="D1115" i="12"/>
  <c r="D604" i="12"/>
  <c r="D10" i="12"/>
  <c r="D46" i="12"/>
  <c r="D1130" i="12"/>
  <c r="D394" i="12"/>
  <c r="D1019" i="12"/>
  <c r="D833" i="12"/>
  <c r="D162" i="12"/>
  <c r="D208" i="12"/>
  <c r="D639" i="12"/>
  <c r="D1020" i="12"/>
  <c r="D1096" i="12"/>
  <c r="D1186" i="12"/>
  <c r="D832" i="12"/>
  <c r="D460" i="12"/>
  <c r="D1097" i="12"/>
  <c r="D733" i="12"/>
  <c r="D747" i="12"/>
  <c r="D91" i="12"/>
  <c r="D1051" i="12"/>
  <c r="D1200" i="12"/>
  <c r="D467" i="12"/>
  <c r="D511" i="12"/>
  <c r="D407" i="12"/>
  <c r="D551" i="12"/>
  <c r="D587" i="12"/>
  <c r="D92" i="12"/>
  <c r="D968" i="12"/>
  <c r="D851" i="12"/>
  <c r="D1080" i="12"/>
  <c r="D395" i="12"/>
  <c r="D22" i="12"/>
  <c r="D694" i="12"/>
  <c r="D1196" i="12"/>
  <c r="D975" i="12"/>
  <c r="D42" i="12"/>
  <c r="D1181" i="12"/>
  <c r="D932" i="12"/>
  <c r="D600" i="12"/>
  <c r="D462" i="12"/>
  <c r="D234" i="12"/>
  <c r="D1103" i="12"/>
  <c r="D1082" i="12"/>
  <c r="D725" i="12"/>
  <c r="D475" i="12"/>
  <c r="D717" i="12"/>
  <c r="D118" i="12"/>
  <c r="D99" i="12"/>
  <c r="D1163" i="12"/>
  <c r="D916" i="12"/>
  <c r="D271" i="12"/>
  <c r="D420" i="12"/>
  <c r="D278" i="12"/>
  <c r="D618" i="12"/>
  <c r="D949" i="12"/>
  <c r="D958" i="12"/>
  <c r="D751" i="12"/>
  <c r="D285" i="12"/>
  <c r="D1026" i="12"/>
  <c r="D569" i="12"/>
  <c r="D762" i="12"/>
  <c r="D166" i="12"/>
  <c r="D848" i="12"/>
  <c r="D937" i="12"/>
  <c r="D48" i="12"/>
  <c r="D1100" i="12"/>
  <c r="D623" i="12"/>
  <c r="D160" i="12"/>
  <c r="D484" i="12"/>
  <c r="D686" i="12"/>
  <c r="D352" i="12"/>
  <c r="D787" i="12"/>
  <c r="D969" i="12"/>
  <c r="D50" i="12"/>
  <c r="D158" i="12"/>
  <c r="D424" i="12"/>
  <c r="D1174" i="12"/>
  <c r="D466" i="12"/>
  <c r="D1120" i="12"/>
  <c r="D157" i="12"/>
  <c r="D942" i="12"/>
  <c r="D808" i="12"/>
  <c r="D924" i="12"/>
  <c r="D241" i="12"/>
  <c r="D560" i="12"/>
  <c r="D721" i="12"/>
  <c r="D1075" i="12"/>
  <c r="D1190" i="12"/>
  <c r="D1141" i="12"/>
  <c r="D147" i="12"/>
  <c r="D340" i="12"/>
  <c r="D661" i="12"/>
  <c r="D591" i="12"/>
  <c r="D741" i="12"/>
  <c r="D945" i="12"/>
  <c r="D68" i="12"/>
  <c r="D159" i="12"/>
  <c r="D1062" i="12"/>
  <c r="D257" i="12"/>
  <c r="D1146" i="12"/>
  <c r="D625" i="12"/>
  <c r="D876" i="12"/>
  <c r="D478" i="12"/>
  <c r="D518" i="12"/>
  <c r="D114" i="12"/>
  <c r="D809" i="12"/>
  <c r="D519" i="12"/>
  <c r="D1074" i="12"/>
  <c r="D182" i="12"/>
  <c r="D1179" i="12"/>
  <c r="D258" i="12"/>
  <c r="D392" i="12"/>
  <c r="D345" i="12"/>
  <c r="D43" i="12"/>
  <c r="D821" i="12"/>
  <c r="D116" i="12"/>
  <c r="D530" i="12"/>
  <c r="D66" i="12"/>
  <c r="D393" i="12"/>
  <c r="D858" i="12"/>
  <c r="D915" i="12"/>
  <c r="D131" i="12"/>
  <c r="D1030" i="12"/>
  <c r="D311" i="12"/>
  <c r="D471" i="12"/>
  <c r="D246" i="12"/>
  <c r="D223" i="12"/>
  <c r="D229" i="12"/>
  <c r="D812" i="12"/>
  <c r="D703" i="12"/>
  <c r="D110" i="12"/>
  <c r="D465" i="12"/>
  <c r="D248" i="12"/>
  <c r="D716" i="12"/>
  <c r="D1014" i="12"/>
  <c r="D548" i="12"/>
  <c r="D1187" i="12"/>
  <c r="D711" i="12"/>
  <c r="D1022" i="12"/>
  <c r="D997" i="12"/>
  <c r="D359" i="12"/>
  <c r="D232" i="12"/>
  <c r="D1147" i="12"/>
  <c r="D398" i="12"/>
  <c r="D130" i="12"/>
  <c r="D1059" i="12"/>
  <c r="D1008" i="12"/>
  <c r="D72" i="12"/>
  <c r="D1160" i="12"/>
  <c r="D1058" i="12"/>
  <c r="D790" i="12"/>
  <c r="D113" i="12"/>
  <c r="D155" i="12"/>
  <c r="D1015" i="12"/>
  <c r="D1112" i="12"/>
  <c r="D952" i="12"/>
  <c r="D859" i="12"/>
  <c r="D403" i="12"/>
  <c r="D856" i="12"/>
  <c r="D927" i="12"/>
  <c r="D479" i="12"/>
  <c r="D844" i="12"/>
  <c r="D61" i="12"/>
  <c r="D200" i="12"/>
  <c r="D998" i="12"/>
  <c r="D491" i="12"/>
  <c r="D65" i="12"/>
  <c r="D601" i="12"/>
  <c r="D217" i="12"/>
  <c r="D983" i="12"/>
  <c r="D723" i="12"/>
  <c r="D971" i="12"/>
  <c r="D470" i="12"/>
  <c r="D1150" i="12"/>
  <c r="D1032" i="12"/>
  <c r="D558" i="12"/>
  <c r="D425" i="12"/>
  <c r="D789" i="12"/>
  <c r="D837" i="12"/>
  <c r="D606" i="12"/>
  <c r="D375" i="12"/>
  <c r="D142" i="12"/>
  <c r="D676" i="12"/>
  <c r="D449" i="12"/>
  <c r="D76" i="12"/>
  <c r="D852" i="12"/>
  <c r="D993" i="12"/>
  <c r="D714" i="12"/>
  <c r="D742" i="12"/>
  <c r="D485" i="12"/>
  <c r="D197" i="12"/>
  <c r="D1129" i="12"/>
  <c r="D698" i="12"/>
  <c r="D129" i="12"/>
  <c r="D163" i="12"/>
  <c r="D705" i="12"/>
  <c r="D2" i="12"/>
  <c r="D171" i="12"/>
  <c r="D791" i="12"/>
  <c r="D1126" i="12"/>
  <c r="D381" i="12"/>
  <c r="D651" i="12"/>
  <c r="D1188" i="12"/>
  <c r="D1139" i="12"/>
  <c r="D810" i="12"/>
  <c r="D668" i="12"/>
  <c r="D12" i="12"/>
  <c r="D432" i="12"/>
  <c r="D172" i="12"/>
  <c r="D870" i="12"/>
  <c r="D267" i="12"/>
  <c r="D15" i="12"/>
  <c r="D566" i="12"/>
  <c r="D57" i="12"/>
  <c r="D1078" i="12"/>
  <c r="D805" i="12"/>
  <c r="D650" i="12"/>
  <c r="D1162" i="12"/>
  <c r="D1156" i="12"/>
  <c r="D143" i="12"/>
  <c r="D82" i="12"/>
  <c r="D1183" i="12"/>
  <c r="D1134" i="12"/>
  <c r="D127" i="12"/>
  <c r="D719" i="12"/>
  <c r="D634" i="12"/>
  <c r="D631" i="12"/>
  <c r="D1085" i="12"/>
  <c r="D1049" i="12"/>
  <c r="D951" i="12"/>
  <c r="D1057" i="12"/>
  <c r="D1056" i="12"/>
  <c r="D766" i="12"/>
  <c r="D1017" i="12"/>
  <c r="D559" i="12"/>
  <c r="D1106" i="12"/>
  <c r="D447" i="12"/>
  <c r="D210" i="12"/>
  <c r="D347" i="12"/>
  <c r="D873" i="12"/>
  <c r="D436" i="12"/>
  <c r="D364" i="12"/>
  <c r="D544" i="12"/>
  <c r="D685" i="12"/>
  <c r="D523" i="12"/>
  <c r="D907" i="12"/>
  <c r="D306" i="12"/>
  <c r="D355" i="12"/>
  <c r="D476" i="12"/>
  <c r="D1121" i="12"/>
  <c r="D679" i="12"/>
  <c r="D1009" i="12"/>
  <c r="D1069" i="12"/>
  <c r="D842" i="12"/>
  <c r="D421" i="12"/>
  <c r="D989" i="12"/>
  <c r="D684" i="12"/>
  <c r="D175" i="12"/>
  <c r="D817" i="12"/>
  <c r="D209" i="12"/>
  <c r="D439" i="12"/>
  <c r="D335" i="12"/>
  <c r="D1184" i="12"/>
  <c r="D1060" i="12"/>
  <c r="D748" i="12"/>
  <c r="D633" i="12"/>
  <c r="D25" i="12"/>
  <c r="D926" i="12"/>
  <c r="D1171" i="12"/>
  <c r="D242" i="12"/>
  <c r="D440" i="12"/>
  <c r="D776" i="12"/>
  <c r="D203" i="12"/>
  <c r="D213" i="12"/>
  <c r="D1070" i="12"/>
  <c r="D628" i="12"/>
  <c r="D1104" i="12"/>
  <c r="D780" i="12"/>
  <c r="D323" i="12"/>
  <c r="D803" i="12"/>
  <c r="D51" i="12"/>
  <c r="D386" i="12"/>
  <c r="D1001" i="12"/>
  <c r="D496" i="12"/>
  <c r="D4" i="12"/>
  <c r="D645" i="12"/>
  <c r="D854" i="12"/>
  <c r="D621" i="12"/>
  <c r="D317" i="12"/>
  <c r="D552" i="12"/>
  <c r="D1173" i="12"/>
  <c r="D205" i="12"/>
  <c r="D947" i="12"/>
  <c r="D743" i="12"/>
  <c r="D543" i="12"/>
  <c r="D8" i="12"/>
  <c r="D577" i="12"/>
  <c r="D140" i="12"/>
  <c r="D891" i="12"/>
  <c r="D794" i="12"/>
  <c r="D319" i="12"/>
  <c r="D17" i="12"/>
  <c r="D584" i="12"/>
  <c r="D818" i="12"/>
  <c r="D641" i="12"/>
  <c r="D1191" i="12"/>
  <c r="D580" i="12"/>
  <c r="D37" i="12"/>
  <c r="D329" i="12"/>
  <c r="D1110" i="12"/>
  <c r="D913" i="12"/>
  <c r="D194" i="12"/>
  <c r="D941" i="12"/>
  <c r="D987" i="12"/>
  <c r="D674" i="12"/>
  <c r="D770" i="12"/>
  <c r="D433" i="12"/>
  <c r="D250" i="12"/>
  <c r="D691" i="12"/>
  <c r="D328" i="12"/>
  <c r="D1094" i="12"/>
  <c r="D288" i="12"/>
  <c r="D411" i="12"/>
  <c r="D400" i="12"/>
  <c r="D533" i="12"/>
  <c r="D545" i="12"/>
  <c r="D1046" i="12"/>
  <c r="D219" i="12"/>
  <c r="D972" i="12"/>
  <c r="D967" i="12"/>
  <c r="D276" i="12"/>
  <c r="D1128" i="12"/>
  <c r="D383" i="12"/>
  <c r="D233" i="12"/>
  <c r="D960" i="12"/>
  <c r="D497" i="12"/>
  <c r="D546" i="12"/>
  <c r="D426" i="12"/>
  <c r="D539" i="12"/>
  <c r="D277" i="12"/>
  <c r="D247" i="12"/>
  <c r="D1178" i="12"/>
  <c r="D507" i="12"/>
  <c r="D827" i="12"/>
  <c r="D687" i="12"/>
  <c r="D281" i="12"/>
  <c r="D772" i="12"/>
  <c r="D216" i="12"/>
  <c r="D338" i="12"/>
  <c r="D1047" i="12"/>
  <c r="D910" i="12"/>
  <c r="D513" i="12"/>
  <c r="D1166" i="12"/>
  <c r="D1095" i="12"/>
  <c r="D680" i="12"/>
  <c r="D730" i="12"/>
  <c r="D646" i="12"/>
  <c r="D231" i="12"/>
  <c r="D779" i="12"/>
  <c r="D1006" i="12"/>
  <c r="D627" i="12"/>
  <c r="D520" i="12"/>
  <c r="D759" i="12"/>
  <c r="D863" i="12"/>
  <c r="D275" i="12"/>
  <c r="D310" i="12"/>
  <c r="D173" i="12"/>
  <c r="D456" i="12"/>
  <c r="D1195" i="12"/>
  <c r="D459" i="12"/>
  <c r="D769" i="12"/>
  <c r="D235" i="12"/>
  <c r="D348" i="12"/>
  <c r="D29" i="12"/>
  <c r="D718" i="12"/>
  <c r="D860" i="12"/>
  <c r="D1023" i="12"/>
  <c r="D590" i="12"/>
  <c r="D1189" i="12"/>
  <c r="D201" i="12"/>
  <c r="D23" i="12"/>
  <c r="D262" i="12"/>
  <c r="D151" i="12"/>
  <c r="D806" i="12"/>
  <c r="D931" i="12"/>
  <c r="D207" i="12"/>
  <c r="D596" i="12"/>
  <c r="D885" i="12"/>
  <c r="D254" i="12"/>
  <c r="D1165" i="12"/>
  <c r="D360" i="12"/>
  <c r="D815" i="12"/>
  <c r="D464" i="12"/>
  <c r="D526" i="12"/>
  <c r="D33" i="12"/>
  <c r="D192" i="12"/>
  <c r="D128" i="12"/>
  <c r="D284" i="12"/>
  <c r="D300" i="12"/>
  <c r="D713" i="12"/>
  <c r="D914" i="12"/>
  <c r="D1043" i="12"/>
  <c r="D502" i="12"/>
  <c r="D1011" i="12"/>
  <c r="D1154" i="12"/>
  <c r="D141" i="12"/>
  <c r="D919" i="12"/>
  <c r="D263" i="12"/>
  <c r="D568" i="12"/>
  <c r="D867" i="12"/>
  <c r="D292" i="12"/>
  <c r="D755" i="12"/>
  <c r="D883" i="12"/>
  <c r="D991" i="12"/>
  <c r="D586" i="12"/>
  <c r="D537" i="12"/>
  <c r="D154" i="12"/>
  <c r="D191" i="12"/>
  <c r="D410" i="12"/>
  <c r="D501" i="12"/>
  <c r="D996" i="12"/>
  <c r="D321" i="12"/>
  <c r="D1064" i="12"/>
  <c r="D295" i="12"/>
  <c r="D970" i="12"/>
  <c r="D20" i="12"/>
  <c r="D615" i="12"/>
  <c r="D607" i="12"/>
  <c r="D413" i="12"/>
  <c r="D457" i="12"/>
  <c r="D637" i="12"/>
  <c r="D825" i="12"/>
  <c r="D1113" i="12"/>
  <c r="D756" i="12"/>
  <c r="D749" i="12"/>
  <c r="D839" i="12"/>
  <c r="D990" i="12"/>
  <c r="D96" i="12"/>
  <c r="D948" i="12"/>
  <c r="D761" i="12"/>
  <c r="D487" i="12"/>
  <c r="D1079" i="12"/>
  <c r="D988" i="12"/>
  <c r="D71" i="12"/>
  <c r="D999" i="12"/>
  <c r="D102" i="12"/>
  <c r="D104" i="12"/>
  <c r="D390" i="12"/>
  <c r="D330" i="12"/>
  <c r="D179" i="12"/>
  <c r="D1086" i="12"/>
  <c r="D189" i="12"/>
  <c r="D55" i="12"/>
  <c r="D293" i="12"/>
  <c r="D868" i="12"/>
  <c r="D451" i="12"/>
  <c r="D1157" i="12"/>
  <c r="D512" i="12"/>
  <c r="D692" i="12"/>
  <c r="D912" i="12"/>
  <c r="D638" i="12"/>
  <c r="D318" i="12"/>
  <c r="D813" i="12"/>
  <c r="D1005" i="12"/>
  <c r="D950" i="12"/>
  <c r="D938" i="12"/>
  <c r="D556" i="12"/>
  <c r="D1024" i="12"/>
  <c r="D784" i="12"/>
  <c r="D307" i="12"/>
  <c r="D437" i="12"/>
  <c r="D1123" i="12"/>
  <c r="D953" i="12"/>
  <c r="D977" i="12"/>
  <c r="D287" i="12"/>
  <c r="D792" i="12"/>
  <c r="D649" i="12"/>
  <c r="D841" i="12"/>
  <c r="D363" i="12"/>
  <c r="D877" i="12"/>
  <c r="D834" i="12"/>
  <c r="D40" i="12"/>
  <c r="D901" i="12"/>
  <c r="D594" i="12"/>
  <c r="D382" i="12"/>
  <c r="D452" i="12"/>
  <c r="D516" i="12"/>
  <c r="D629" i="12"/>
  <c r="D90" i="12"/>
  <c r="D500" i="12"/>
  <c r="D184" i="12"/>
  <c r="D754" i="12"/>
  <c r="D619" i="12"/>
  <c r="D361" i="12"/>
  <c r="D346" i="12"/>
  <c r="D819" i="12"/>
  <c r="D1102" i="12"/>
  <c r="D435" i="12"/>
  <c r="D588" i="12"/>
  <c r="D368" i="12"/>
  <c r="D69" i="12"/>
  <c r="D944" i="12"/>
  <c r="D712" i="12"/>
  <c r="D468" i="12"/>
  <c r="D289" i="12"/>
  <c r="D767" i="12"/>
  <c r="D909" i="12"/>
  <c r="D1012" i="12"/>
  <c r="D74" i="12"/>
  <c r="D1137" i="12"/>
  <c r="D786" i="12"/>
  <c r="D1135" i="12"/>
  <c r="D624" i="12"/>
  <c r="D597" i="12"/>
  <c r="D268" i="12"/>
  <c r="D1067" i="12"/>
  <c r="D226" i="12"/>
  <c r="D605" i="12"/>
  <c r="D362" i="12"/>
  <c r="D1131" i="12"/>
  <c r="D78" i="12"/>
  <c r="D1053" i="12"/>
  <c r="D652" i="12"/>
  <c r="D1101" i="12"/>
  <c r="D177" i="12"/>
  <c r="D904" i="12"/>
  <c r="D777" i="12"/>
  <c r="D31" i="12"/>
  <c r="D148" i="12"/>
  <c r="D737" i="12"/>
  <c r="D196" i="12"/>
  <c r="D517" i="12"/>
  <c r="D925" i="12"/>
  <c r="D100" i="12"/>
  <c r="D963" i="12"/>
  <c r="D169" i="12"/>
  <c r="D1091" i="12"/>
  <c r="D291" i="12"/>
  <c r="D286" i="12"/>
  <c r="D1042" i="12"/>
  <c r="D886" i="12"/>
  <c r="D797" i="12"/>
  <c r="D667" i="12"/>
  <c r="D70" i="12"/>
  <c r="D1107" i="12"/>
  <c r="D801" i="12"/>
  <c r="D643" i="12"/>
  <c r="D134" i="12"/>
  <c r="D39" i="12"/>
  <c r="D302" i="12"/>
  <c r="D379" i="12"/>
  <c r="D371" i="12"/>
  <c r="D799" i="12"/>
  <c r="D138" i="12"/>
  <c r="D342" i="12"/>
  <c r="D613" i="12"/>
  <c r="D572" i="12"/>
  <c r="D85" i="12"/>
  <c r="D653" i="12"/>
  <c r="D893" i="12"/>
  <c r="D1176" i="12"/>
  <c r="D149" i="12"/>
  <c r="D193" i="12"/>
  <c r="D1077" i="12"/>
  <c r="D666" i="12"/>
  <c r="D1016" i="12"/>
  <c r="D1175" i="12"/>
  <c r="D215" i="12"/>
  <c r="D529" i="12"/>
  <c r="D136" i="12"/>
  <c r="D222" i="12"/>
  <c r="D16" i="12"/>
  <c r="D943" i="12"/>
  <c r="D662" i="12"/>
  <c r="D579" i="12"/>
  <c r="D494" i="12"/>
  <c r="D911" i="12"/>
  <c r="D1159" i="12"/>
  <c r="D62" i="12"/>
  <c r="D103" i="12"/>
  <c r="D699" i="12"/>
  <c r="D894" i="12"/>
  <c r="D168" i="12"/>
  <c r="D6" i="12"/>
  <c r="D188" i="12"/>
  <c r="D1087" i="12"/>
  <c r="D573" i="12"/>
  <c r="D1000" i="12"/>
  <c r="D133" i="12"/>
  <c r="D214" i="12"/>
  <c r="D19" i="12"/>
  <c r="D35" i="12"/>
  <c r="D81" i="12"/>
  <c r="D245" i="12"/>
  <c r="D1145" i="12"/>
  <c r="D635" i="12"/>
  <c r="D1194" i="12"/>
  <c r="D538" i="12"/>
  <c r="D728" i="12"/>
  <c r="D1132" i="12"/>
  <c r="D401" i="12"/>
  <c r="D79" i="12"/>
  <c r="D27" i="12"/>
  <c r="D244" i="12"/>
  <c r="D358" i="12"/>
  <c r="D1025" i="12"/>
  <c r="D522" i="12"/>
  <c r="D224" i="12"/>
  <c r="D878" i="12"/>
  <c r="D899" i="12"/>
  <c r="D1182" i="12"/>
  <c r="D441" i="12"/>
  <c r="D956" i="12"/>
  <c r="D434" i="12"/>
  <c r="D1119" i="12"/>
  <c r="D647" i="12"/>
  <c r="D663" i="12"/>
  <c r="D396" i="12"/>
  <c r="D190" i="12"/>
  <c r="D24" i="12"/>
  <c r="D36" i="12"/>
  <c r="D514" i="12"/>
  <c r="D866" i="12"/>
  <c r="D785" i="12"/>
  <c r="D266" i="12"/>
  <c r="D1098" i="12"/>
  <c r="D798" i="12"/>
  <c r="D431" i="12"/>
  <c r="D565" i="12"/>
  <c r="D563" i="12"/>
  <c r="D933" i="12"/>
  <c r="D427" i="12"/>
  <c r="D34" i="12"/>
  <c r="D654" i="12"/>
  <c r="D53" i="12"/>
  <c r="D1142" i="12"/>
  <c r="D180" i="12"/>
  <c r="D884" i="12"/>
  <c r="D1054" i="12"/>
  <c r="D270" i="12"/>
  <c r="D299" i="12"/>
  <c r="D389" i="12"/>
  <c r="D508" i="12"/>
  <c r="D918" i="12"/>
  <c r="D60" i="12"/>
  <c r="D536" i="12"/>
  <c r="D150" i="12"/>
  <c r="D693" i="12"/>
  <c r="D576" i="12"/>
  <c r="D282" i="12"/>
  <c r="D430" i="12"/>
  <c r="D567" i="12"/>
  <c r="D334" i="12"/>
  <c r="D123" i="12"/>
  <c r="D753" i="12"/>
  <c r="D509" i="12"/>
  <c r="D326" i="12"/>
  <c r="D453" i="12"/>
  <c r="D343" i="12"/>
  <c r="D935" i="12"/>
  <c r="D472" i="12"/>
  <c r="D610" i="12"/>
  <c r="D221" i="12"/>
  <c r="D1116" i="12"/>
  <c r="D1039" i="12"/>
  <c r="D56" i="12"/>
  <c r="D325" i="12"/>
  <c r="D1088" i="12"/>
  <c r="D98" i="12"/>
  <c r="D1035" i="12"/>
  <c r="D240" i="12"/>
  <c r="D236" i="12"/>
  <c r="D720" i="12"/>
  <c r="D570" i="12"/>
  <c r="D153" i="12"/>
  <c r="D553" i="12"/>
  <c r="D1161" i="12"/>
  <c r="D744" i="12"/>
  <c r="D665" i="12"/>
  <c r="D313" i="12"/>
  <c r="D297" i="12"/>
  <c r="D280" i="12"/>
  <c r="D1066" i="12"/>
  <c r="D446" i="12"/>
  <c r="D555" i="12"/>
  <c r="D261" i="12"/>
  <c r="D775" i="12"/>
  <c r="D845" i="12"/>
  <c r="D582" i="12"/>
  <c r="D1118" i="12"/>
  <c r="D378" i="12"/>
  <c r="D820" i="12"/>
  <c r="D783" i="12"/>
  <c r="D480" i="12"/>
  <c r="D1138" i="12"/>
  <c r="D617" i="12"/>
  <c r="D469" i="12"/>
  <c r="D117" i="12"/>
  <c r="D112" i="12"/>
  <c r="D1127" i="12"/>
  <c r="D227" i="12"/>
  <c r="D936" i="12"/>
  <c r="D269" i="12"/>
  <c r="D626" i="12"/>
  <c r="D740" i="12"/>
  <c r="D324" i="12"/>
  <c r="D1124" i="12"/>
  <c r="D729" i="12"/>
  <c r="D455" i="12"/>
  <c r="D256" i="12"/>
  <c r="D139" i="12"/>
  <c r="D882" i="12"/>
  <c r="D1061" i="12"/>
  <c r="D121" i="12"/>
  <c r="D710" i="12"/>
  <c r="D164" i="12"/>
  <c r="D831" i="12"/>
  <c r="D304" i="12"/>
  <c r="D442" i="12"/>
  <c r="D126" i="12"/>
  <c r="D707" i="12"/>
  <c r="D58" i="12"/>
  <c r="D377" i="12"/>
  <c r="D1045" i="12"/>
  <c r="D581" i="12"/>
  <c r="D1048" i="12"/>
  <c r="D365" i="12"/>
  <c r="D853" i="12"/>
  <c r="D14" i="12"/>
  <c r="D30" i="12"/>
  <c r="D750" i="12"/>
  <c r="D701" i="12"/>
  <c r="D1144" i="12"/>
  <c r="D738" i="12"/>
  <c r="D778" i="12"/>
  <c r="D397" i="12"/>
  <c r="D373" i="12"/>
  <c r="D642" i="12"/>
  <c r="D296" i="12"/>
  <c r="D620" i="12"/>
  <c r="D1122" i="12"/>
  <c r="D528" i="12"/>
  <c r="D498" i="12"/>
  <c r="D1109" i="12"/>
  <c r="D614" i="12"/>
  <c r="D1033" i="12"/>
  <c r="D1180" i="12"/>
  <c r="D557" i="12"/>
  <c r="D1036" i="12"/>
  <c r="D212" i="12"/>
  <c r="D225" i="12"/>
  <c r="D312" i="12"/>
  <c r="D658" i="12"/>
  <c r="D274" i="12"/>
  <c r="D782" i="12"/>
  <c r="D84" i="12"/>
  <c r="D1027" i="12"/>
  <c r="D752" i="12"/>
  <c r="D726" i="12"/>
  <c r="D353" i="12"/>
  <c r="D535" i="12"/>
  <c r="D760" i="12"/>
  <c r="D489" i="12"/>
  <c r="D689" i="12"/>
  <c r="D657" i="12"/>
  <c r="D443" i="12"/>
  <c r="D408" i="12"/>
  <c r="D387" i="12"/>
  <c r="D670" i="12"/>
  <c r="D89" i="12"/>
  <c r="D835" i="12"/>
  <c r="D655" i="12"/>
  <c r="D64" i="12"/>
  <c r="D481" i="12"/>
  <c r="D1099" i="12"/>
  <c r="D871" i="12"/>
  <c r="D695" i="12"/>
  <c r="D1133" i="12"/>
  <c r="D673" i="12"/>
  <c r="D980" i="12"/>
  <c r="D889" i="12"/>
  <c r="D765" i="12"/>
  <c r="D44" i="12"/>
  <c r="D253" i="12"/>
  <c r="D872" i="12"/>
  <c r="D260" i="12"/>
  <c r="D176" i="12"/>
  <c r="D974" i="12"/>
  <c r="D906" i="12"/>
  <c r="D252" i="12"/>
  <c r="D77" i="12"/>
  <c r="D732" i="12"/>
  <c r="D532" i="12"/>
  <c r="D137" i="12"/>
  <c r="D664" i="12"/>
  <c r="D1083" i="12"/>
  <c r="D9" i="12"/>
  <c r="D218" i="12"/>
  <c r="D97" i="12"/>
  <c r="D5" i="12"/>
  <c r="D706" i="12"/>
  <c r="D962" i="12"/>
  <c r="D220" i="12"/>
  <c r="D356" i="12"/>
  <c r="D211" i="12"/>
  <c r="D38" i="12"/>
  <c r="D1041" i="12"/>
  <c r="D493" i="12"/>
  <c r="D327" i="12"/>
  <c r="D992" i="12"/>
  <c r="D87" i="12"/>
  <c r="D616" i="12"/>
  <c r="D531" i="12"/>
  <c r="D929" i="12"/>
  <c r="D583" i="12"/>
  <c r="AH480" i="5"/>
  <c r="D603" i="12"/>
  <c r="D88" i="12"/>
  <c r="D804" i="12"/>
  <c r="D722" i="12"/>
  <c r="D1158" i="12"/>
  <c r="D422" i="12"/>
  <c r="D385" i="12"/>
  <c r="D1153" i="12"/>
  <c r="D612" i="12"/>
  <c r="D561" i="12"/>
  <c r="D857" i="12"/>
  <c r="D920" i="12"/>
  <c r="D1065" i="12"/>
  <c r="D534" i="12"/>
  <c r="D773" i="12"/>
  <c r="D167" i="12"/>
  <c r="D86" i="12"/>
  <c r="AH486" i="5"/>
  <c r="AH518" i="5" s="1"/>
  <c r="AH507" i="5"/>
  <c r="AH485" i="5"/>
  <c r="AH517" i="5" s="1"/>
  <c r="AH481" i="5"/>
  <c r="AH483" i="5"/>
  <c r="L778" i="13"/>
  <c r="L503" i="13"/>
  <c r="L1200" i="13"/>
  <c r="L848" i="13"/>
  <c r="L282" i="13"/>
  <c r="L549" i="13"/>
  <c r="L744" i="13"/>
  <c r="L454" i="13"/>
  <c r="L836" i="13"/>
  <c r="L367" i="13"/>
  <c r="L1064" i="13"/>
  <c r="L951" i="13"/>
  <c r="L107" i="13"/>
  <c r="L1109" i="13"/>
  <c r="L605" i="13"/>
  <c r="L1122" i="13"/>
  <c r="L180" i="13"/>
  <c r="L527" i="13"/>
  <c r="L289" i="13"/>
  <c r="L1046" i="13"/>
  <c r="L912" i="13"/>
  <c r="L746" i="13"/>
  <c r="L700" i="13"/>
  <c r="L222" i="13"/>
  <c r="L439" i="13"/>
  <c r="L1114" i="13"/>
  <c r="L1034" i="13"/>
  <c r="L767" i="13"/>
  <c r="L210" i="13"/>
  <c r="L932" i="13"/>
  <c r="L92" i="13"/>
  <c r="L1089" i="13"/>
  <c r="L1035" i="13"/>
  <c r="L728" i="13"/>
  <c r="L199" i="13"/>
  <c r="L457" i="13"/>
  <c r="L422" i="13"/>
  <c r="L15" i="13"/>
  <c r="L409" i="13"/>
  <c r="L385" i="13"/>
  <c r="L55" i="13"/>
  <c r="L809" i="13"/>
  <c r="L946" i="13"/>
  <c r="L56" i="13"/>
  <c r="L53" i="13"/>
  <c r="L1177" i="13"/>
  <c r="L40" i="13"/>
  <c r="L170" i="13"/>
  <c r="L1001" i="13"/>
  <c r="L227" i="13"/>
  <c r="L443" i="13"/>
  <c r="L991" i="13"/>
  <c r="L421" i="13"/>
  <c r="L372" i="13"/>
  <c r="L1178" i="13"/>
  <c r="L1059" i="13"/>
  <c r="L334" i="13"/>
  <c r="L857" i="13"/>
  <c r="L791" i="13"/>
  <c r="L358" i="13"/>
  <c r="L863" i="13"/>
  <c r="L73" i="13"/>
  <c r="L265" i="13"/>
  <c r="L891" i="13"/>
  <c r="L38" i="13"/>
  <c r="L628" i="13"/>
  <c r="L263" i="13"/>
  <c r="L1004" i="13"/>
  <c r="L704" i="13"/>
  <c r="L544" i="13"/>
  <c r="L391" i="13"/>
  <c r="L86" i="13"/>
  <c r="L796" i="13"/>
  <c r="L37" i="13"/>
  <c r="L1185" i="13"/>
  <c r="L720" i="13"/>
  <c r="L100" i="13"/>
  <c r="L1047" i="13"/>
  <c r="L226" i="13"/>
  <c r="L332" i="13"/>
  <c r="L548" i="13"/>
  <c r="L51" i="13"/>
  <c r="L756" i="13"/>
  <c r="L965" i="13"/>
  <c r="L461" i="13"/>
  <c r="L276" i="13"/>
  <c r="L146" i="13"/>
  <c r="L1162" i="13"/>
  <c r="L653" i="13"/>
  <c r="L602" i="13"/>
  <c r="L630" i="13"/>
  <c r="B213" i="13"/>
  <c r="B790" i="13"/>
  <c r="B462" i="13"/>
  <c r="B1067" i="13"/>
  <c r="B1073" i="13"/>
  <c r="B1154" i="13"/>
  <c r="B587" i="13"/>
  <c r="B742" i="13"/>
  <c r="B990" i="13"/>
  <c r="B350" i="13"/>
  <c r="B222" i="13"/>
  <c r="B780" i="13"/>
  <c r="B132" i="13"/>
  <c r="B389" i="13"/>
  <c r="B843" i="13"/>
  <c r="B79" i="13"/>
  <c r="B485" i="13"/>
  <c r="B47" i="13"/>
  <c r="B671" i="13"/>
  <c r="B964" i="13"/>
  <c r="B385" i="13"/>
  <c r="B884" i="13"/>
  <c r="B945" i="13"/>
  <c r="B578" i="13"/>
  <c r="B448" i="13"/>
  <c r="B1161" i="13"/>
  <c r="B943" i="13"/>
  <c r="B939" i="13"/>
  <c r="B9" i="13"/>
  <c r="B1026" i="13"/>
  <c r="B457" i="13"/>
  <c r="B539" i="13"/>
  <c r="B51" i="13"/>
  <c r="B699" i="13"/>
  <c r="B397" i="13"/>
  <c r="B19" i="13"/>
  <c r="B740" i="13"/>
  <c r="B42" i="13"/>
  <c r="B402" i="13"/>
  <c r="B241" i="13"/>
  <c r="B571" i="13"/>
  <c r="B1172" i="13"/>
  <c r="B441" i="13"/>
  <c r="B911" i="13"/>
  <c r="B635" i="13"/>
  <c r="B115" i="13"/>
  <c r="B667" i="13"/>
  <c r="B113" i="13"/>
  <c r="B712" i="13"/>
  <c r="B1118" i="13"/>
  <c r="B453" i="13"/>
  <c r="B458" i="13"/>
  <c r="B986" i="13"/>
  <c r="B577" i="13"/>
  <c r="B568" i="13"/>
  <c r="B304" i="13"/>
  <c r="B639" i="13"/>
  <c r="B599" i="13"/>
  <c r="B349" i="13"/>
  <c r="B93" i="13"/>
  <c r="B504" i="13"/>
  <c r="B106" i="13"/>
  <c r="B519" i="13"/>
  <c r="B347" i="13"/>
  <c r="B280" i="13"/>
  <c r="B659" i="13"/>
  <c r="B184" i="13"/>
  <c r="B289" i="13"/>
  <c r="B97" i="13"/>
  <c r="B741" i="13"/>
  <c r="B1144" i="13"/>
  <c r="B642" i="13"/>
  <c r="B207" i="13"/>
  <c r="B871" i="13"/>
  <c r="B526" i="13"/>
  <c r="B1153" i="13"/>
  <c r="B502" i="13"/>
  <c r="B1059" i="13"/>
  <c r="B96" i="13"/>
  <c r="B625" i="13"/>
  <c r="B511" i="13"/>
  <c r="B794" i="13"/>
  <c r="B40" i="13"/>
  <c r="B962" i="13"/>
  <c r="B406" i="13"/>
  <c r="B656" i="13"/>
  <c r="B275" i="13"/>
  <c r="B591" i="13"/>
  <c r="B1009" i="13"/>
  <c r="B72" i="13"/>
  <c r="B725" i="13"/>
  <c r="B249" i="13"/>
  <c r="B968" i="13"/>
  <c r="B632" i="13"/>
  <c r="B394" i="13"/>
  <c r="B877" i="13"/>
  <c r="B795" i="13"/>
  <c r="B359" i="13"/>
  <c r="B410" i="13"/>
  <c r="B445" i="13"/>
  <c r="B156" i="13"/>
  <c r="B308" i="13"/>
  <c r="B451" i="13"/>
  <c r="B335" i="13"/>
  <c r="B975" i="13"/>
  <c r="B1075" i="13"/>
  <c r="B624" i="13"/>
  <c r="B1170" i="13"/>
  <c r="B481" i="13"/>
  <c r="B803" i="13"/>
  <c r="B143" i="13"/>
  <c r="B300" i="13"/>
  <c r="B818" i="13"/>
  <c r="B1072" i="13"/>
  <c r="B351" i="13"/>
  <c r="B60" i="13"/>
  <c r="B17" i="13"/>
  <c r="B850" i="13"/>
  <c r="B1166" i="13"/>
  <c r="B119" i="13"/>
  <c r="B491" i="13"/>
  <c r="B292" i="13"/>
  <c r="B30" i="13"/>
  <c r="B493" i="13"/>
  <c r="B460" i="13"/>
  <c r="B369" i="13"/>
  <c r="B408" i="13"/>
  <c r="B1020" i="13"/>
  <c r="B82" i="13"/>
  <c r="B657" i="13"/>
  <c r="B1086" i="13"/>
  <c r="B925" i="13"/>
  <c r="B501" i="13"/>
  <c r="B473" i="13"/>
  <c r="B61" i="13"/>
  <c r="B864" i="13"/>
  <c r="B354" i="13"/>
  <c r="B569" i="13"/>
  <c r="B890" i="13"/>
  <c r="B723" i="13"/>
  <c r="B20" i="13"/>
  <c r="B58" i="13"/>
  <c r="B181" i="13"/>
  <c r="B503" i="13"/>
  <c r="B215" i="13"/>
  <c r="B302" i="13"/>
  <c r="B133" i="13"/>
  <c r="B24" i="13"/>
  <c r="B878" i="13"/>
  <c r="B936" i="13"/>
  <c r="B112" i="13"/>
  <c r="B716" i="13"/>
  <c r="B675" i="13"/>
  <c r="B1091" i="13"/>
  <c r="B313" i="13"/>
  <c r="B92" i="13"/>
  <c r="B721" i="13"/>
  <c r="B203" i="13"/>
  <c r="B225" i="13"/>
  <c r="B236" i="13"/>
  <c r="B690" i="13"/>
  <c r="B1098" i="13"/>
  <c r="B991" i="13"/>
  <c r="B832" i="13"/>
  <c r="B396" i="13"/>
  <c r="B198" i="13"/>
  <c r="B114" i="13"/>
  <c r="B260" i="13"/>
  <c r="B598" i="13"/>
  <c r="B251" i="13"/>
  <c r="B287" i="13"/>
  <c r="B883" i="13"/>
  <c r="B971" i="13"/>
  <c r="B235" i="13"/>
  <c r="B1000" i="13"/>
  <c r="B486" i="13"/>
  <c r="B844" i="13"/>
  <c r="B1109" i="13"/>
  <c r="B383" i="13"/>
  <c r="B525" i="13"/>
  <c r="B978" i="13"/>
  <c r="B845" i="13"/>
  <c r="B73" i="13"/>
  <c r="B169" i="13"/>
  <c r="B1093" i="13"/>
  <c r="B974" i="13"/>
  <c r="B866" i="13"/>
  <c r="B1156" i="13"/>
  <c r="B847" i="13"/>
  <c r="B909" i="13"/>
  <c r="B1105" i="13"/>
  <c r="B1034" i="13"/>
  <c r="B44" i="13"/>
  <c r="B98" i="13"/>
  <c r="B1147" i="13"/>
  <c r="B923" i="13"/>
  <c r="B299" i="13"/>
  <c r="B1134" i="13"/>
  <c r="B1138" i="13"/>
  <c r="B960" i="13"/>
  <c r="B253" i="13"/>
  <c r="B130" i="13"/>
  <c r="B901" i="13"/>
  <c r="B544" i="13"/>
  <c r="B649" i="13"/>
  <c r="B973" i="13"/>
  <c r="B266" i="13"/>
  <c r="B779" i="13"/>
  <c r="B159" i="13"/>
  <c r="B674" i="13"/>
  <c r="B910" i="13"/>
  <c r="B777" i="13"/>
  <c r="B987" i="13"/>
  <c r="B211" i="13"/>
  <c r="B940" i="13"/>
  <c r="B524" i="13"/>
  <c r="B328" i="13"/>
  <c r="B942" i="13"/>
  <c r="B957" i="13"/>
  <c r="B494" i="13"/>
  <c r="B465" i="13"/>
  <c r="B1005" i="13"/>
  <c r="B244" i="13"/>
  <c r="B66" i="13"/>
  <c r="B592" i="13"/>
  <c r="B859" i="13"/>
  <c r="B858" i="13"/>
  <c r="B254" i="13"/>
  <c r="B872" i="13"/>
  <c r="B263" i="13"/>
  <c r="B135" i="13"/>
  <c r="B168" i="13"/>
  <c r="B301" i="13"/>
  <c r="B463" i="13"/>
  <c r="B934" i="13"/>
  <c r="B35" i="13"/>
  <c r="B342" i="13"/>
  <c r="B121" i="13"/>
  <c r="B605" i="13"/>
  <c r="B247" i="13"/>
  <c r="B622" i="13"/>
  <c r="B512" i="13"/>
  <c r="B321" i="13"/>
  <c r="B648" i="13"/>
  <c r="B16" i="13"/>
  <c r="B39" i="13"/>
  <c r="B807" i="13"/>
  <c r="B988" i="13"/>
  <c r="B420" i="13"/>
  <c r="B500" i="13"/>
  <c r="B87" i="13"/>
  <c r="B813" i="13"/>
  <c r="B243" i="13"/>
  <c r="B806" i="13"/>
  <c r="B1063" i="13"/>
  <c r="B1092" i="13"/>
  <c r="B1006" i="13"/>
  <c r="B1029" i="13"/>
  <c r="B208" i="13"/>
  <c r="B497" i="13"/>
  <c r="B158" i="13"/>
  <c r="B1184" i="13"/>
  <c r="B854" i="13"/>
  <c r="B662" i="13"/>
  <c r="B601" i="13"/>
  <c r="B372" i="13"/>
  <c r="B1040" i="13"/>
  <c r="B543" i="13"/>
  <c r="B1007" i="13"/>
  <c r="B1048" i="13"/>
  <c r="B1173" i="13"/>
  <c r="B913" i="13"/>
  <c r="B1028" i="13"/>
  <c r="B1066" i="13"/>
  <c r="B941" i="13"/>
  <c r="B1129" i="13"/>
  <c r="B1031" i="13"/>
  <c r="B391" i="13"/>
  <c r="B1181" i="13"/>
  <c r="B562" i="13"/>
  <c r="B206" i="13"/>
  <c r="B1179" i="13"/>
  <c r="B57" i="13"/>
  <c r="B676" i="13"/>
  <c r="B953" i="13"/>
  <c r="B200" i="13"/>
  <c r="B536" i="13"/>
  <c r="B191" i="13"/>
  <c r="B983" i="13"/>
  <c r="B972" i="13"/>
  <c r="B149" i="13"/>
  <c r="B640" i="13"/>
  <c r="B25" i="13"/>
  <c r="B589" i="13"/>
  <c r="B428" i="13"/>
  <c r="B1085" i="13"/>
  <c r="B1177" i="13"/>
  <c r="B248" i="13"/>
  <c r="B382" i="13"/>
  <c r="B262" i="13"/>
  <c r="B10" i="13"/>
  <c r="B414" i="13"/>
  <c r="B999" i="13"/>
  <c r="B316" i="13"/>
  <c r="B868" i="13"/>
  <c r="B963" i="13"/>
  <c r="B1021" i="13"/>
  <c r="B71" i="13"/>
  <c r="B546" i="13"/>
  <c r="B615" i="13"/>
  <c r="B564" i="13"/>
  <c r="B597" i="13"/>
  <c r="B920" i="13"/>
  <c r="B194" i="13"/>
  <c r="B386" i="13"/>
  <c r="B1189" i="13"/>
  <c r="B736" i="13"/>
  <c r="B56" i="13"/>
  <c r="B534" i="13"/>
  <c r="B949" i="13"/>
  <c r="B416" i="13"/>
  <c r="B1023" i="13"/>
  <c r="B238" i="13"/>
  <c r="B1076" i="13"/>
  <c r="B867" i="13"/>
  <c r="B979" i="13"/>
  <c r="B600" i="13"/>
  <c r="B157" i="13"/>
  <c r="B309" i="13"/>
  <c r="B118" i="13"/>
  <c r="B719" i="13"/>
  <c r="B614" i="13"/>
  <c r="B15" i="13"/>
  <c r="B898" i="13"/>
  <c r="B849" i="13"/>
  <c r="B875" i="13"/>
  <c r="B825" i="13"/>
  <c r="B908" i="13"/>
  <c r="B95" i="13"/>
  <c r="B348" i="13"/>
  <c r="B522" i="13"/>
  <c r="B127" i="13"/>
  <c r="B6" i="13"/>
  <c r="B1192" i="13"/>
  <c r="B1200" i="13"/>
  <c r="B356" i="13"/>
  <c r="B141" i="13"/>
  <c r="B753" i="13"/>
  <c r="B959" i="13"/>
  <c r="B1001" i="13"/>
  <c r="B160" i="13"/>
  <c r="B476" i="13"/>
  <c r="B231" i="13"/>
  <c r="B995" i="13"/>
  <c r="B1167" i="13"/>
  <c r="B892" i="13"/>
  <c r="B805" i="13"/>
  <c r="B737" i="13"/>
  <c r="B111" i="13"/>
  <c r="B692" i="13"/>
  <c r="B1191" i="13"/>
  <c r="B1095" i="13"/>
  <c r="B101" i="13"/>
  <c r="B944" i="13"/>
  <c r="B733" i="13"/>
  <c r="B981" i="13"/>
  <c r="B1163" i="13"/>
  <c r="B472" i="13"/>
  <c r="B322" i="13"/>
  <c r="B801" i="13"/>
  <c r="B303" i="13"/>
  <c r="B748" i="13"/>
  <c r="B1046" i="13"/>
  <c r="B876" i="13"/>
  <c r="B172" i="13"/>
  <c r="B340" i="13"/>
  <c r="B1185" i="13"/>
  <c r="B108" i="13"/>
  <c r="B268" i="13"/>
  <c r="B686" i="13"/>
  <c r="B927" i="13"/>
  <c r="B691" i="13"/>
  <c r="B2" i="13"/>
  <c r="B405" i="13"/>
  <c r="B563" i="13"/>
  <c r="B1018" i="13"/>
  <c r="B750" i="13"/>
  <c r="B452" i="13"/>
  <c r="B498" i="13"/>
  <c r="B375" i="13"/>
  <c r="B5" i="13"/>
  <c r="B1178" i="13"/>
  <c r="B188" i="13"/>
  <c r="B197" i="13"/>
  <c r="B152" i="13"/>
  <c r="B1183" i="13"/>
  <c r="B1061" i="13"/>
  <c r="B74" i="13"/>
  <c r="B834" i="13"/>
  <c r="B276" i="13"/>
  <c r="B1077" i="13"/>
  <c r="B863" i="13"/>
  <c r="B894" i="13"/>
  <c r="B738" i="13"/>
  <c r="B331" i="13"/>
  <c r="B421" i="13"/>
  <c r="B776" i="13"/>
  <c r="B701" i="13"/>
  <c r="B811" i="13"/>
  <c r="B762" i="13"/>
  <c r="B14" i="13"/>
  <c r="B94" i="13"/>
  <c r="B1004" i="13"/>
  <c r="B809" i="13"/>
  <c r="B104" i="13"/>
  <c r="B661" i="13"/>
  <c r="B670" i="13"/>
  <c r="B155" i="13"/>
  <c r="B1124" i="13"/>
  <c r="B665" i="13"/>
  <c r="B327" i="13"/>
  <c r="B1027" i="13"/>
  <c r="B48" i="13"/>
  <c r="B444" i="13"/>
  <c r="B306" i="13"/>
  <c r="B530" i="13"/>
  <c r="B1136" i="13"/>
  <c r="B980" i="13"/>
  <c r="B796" i="13"/>
  <c r="B271" i="13"/>
  <c r="B513" i="13"/>
  <c r="B1041" i="13"/>
  <c r="B734" i="13"/>
  <c r="B1068" i="13"/>
  <c r="B69" i="13"/>
  <c r="B492" i="13"/>
  <c r="B1071" i="13"/>
  <c r="B1165" i="13"/>
  <c r="B455" i="13"/>
  <c r="B358" i="13"/>
  <c r="B1096" i="13"/>
  <c r="B482" i="13"/>
  <c r="B75" i="13"/>
  <c r="B195" i="13"/>
  <c r="B427" i="13"/>
  <c r="B882" i="13"/>
  <c r="B553" i="13"/>
  <c r="B1012" i="13"/>
  <c r="B245" i="13"/>
  <c r="B379" i="13"/>
  <c r="B1199" i="13"/>
  <c r="B1043" i="13"/>
  <c r="B727" i="13"/>
  <c r="B265" i="13"/>
  <c r="B1078" i="13"/>
  <c r="B346" i="13"/>
  <c r="B651" i="13"/>
  <c r="B596" i="13"/>
  <c r="B403" i="13"/>
  <c r="B413" i="13"/>
  <c r="B387" i="13"/>
  <c r="B33" i="13"/>
  <c r="B395" i="13"/>
  <c r="B729" i="13"/>
  <c r="B572" i="13"/>
  <c r="B102" i="13"/>
  <c r="B1080" i="13"/>
  <c r="B609" i="13"/>
  <c r="B1070" i="13"/>
  <c r="B320" i="13"/>
  <c r="B724" i="13"/>
  <c r="B853" i="13"/>
  <c r="B917" i="13"/>
  <c r="B240" i="13"/>
  <c r="B100" i="13"/>
  <c r="B298" i="13"/>
  <c r="B54" i="13"/>
  <c r="B1015" i="13"/>
  <c r="B926" i="13"/>
  <c r="B433" i="13"/>
  <c r="B907" i="13"/>
  <c r="B1038" i="13"/>
  <c r="B787" i="13"/>
  <c r="B695" i="13"/>
  <c r="B756" i="13"/>
  <c r="B430" i="13"/>
  <c r="B49" i="13"/>
  <c r="B652" i="13"/>
  <c r="B788" i="13"/>
  <c r="B802" i="13"/>
  <c r="B333" i="13"/>
  <c r="B269" i="13"/>
  <c r="B88" i="13"/>
  <c r="B318" i="13"/>
  <c r="B471" i="13"/>
  <c r="B566" i="13"/>
  <c r="B1053" i="13"/>
  <c r="B696" i="13"/>
  <c r="B153" i="13"/>
  <c r="B679" i="13"/>
  <c r="B977" i="13"/>
  <c r="B329" i="13"/>
  <c r="B469" i="13"/>
  <c r="B683" i="13"/>
  <c r="B958" i="13"/>
  <c r="B319" i="13"/>
  <c r="B645" i="13"/>
  <c r="B345" i="13"/>
  <c r="B1171" i="13"/>
  <c r="B552" i="13"/>
  <c r="B1055" i="13"/>
  <c r="B438" i="13"/>
  <c r="B619" i="13"/>
  <c r="B13" i="13"/>
  <c r="B431" i="13"/>
  <c r="B293" i="13"/>
  <c r="B65" i="13"/>
  <c r="B1065" i="13"/>
  <c r="B170" i="13"/>
  <c r="B606" i="13"/>
  <c r="B1062" i="13"/>
  <c r="B976" i="13"/>
  <c r="B355" i="13"/>
  <c r="B283" i="13"/>
  <c r="B477" i="13"/>
  <c r="B80" i="13"/>
  <c r="B551" i="13"/>
  <c r="B255" i="13"/>
  <c r="B948" i="13"/>
  <c r="B1175" i="13"/>
  <c r="B11" i="13"/>
  <c r="B1176" i="13"/>
  <c r="B1155" i="13"/>
  <c r="B672" i="13"/>
  <c r="B105" i="13"/>
  <c r="B285" i="13"/>
  <c r="B140" i="13"/>
  <c r="B904" i="13"/>
  <c r="B650" i="13"/>
  <c r="B860" i="13"/>
  <c r="B673" i="13"/>
  <c r="B668" i="13"/>
  <c r="B205" i="13"/>
  <c r="B922" i="13"/>
  <c r="B134" i="13"/>
  <c r="B76" i="13"/>
  <c r="B474" i="13"/>
  <c r="B1069" i="13"/>
  <c r="B558" i="13"/>
  <c r="B1114" i="13"/>
  <c r="B710" i="13"/>
  <c r="B700" i="13"/>
  <c r="B681" i="13"/>
  <c r="B646" i="13"/>
  <c r="B610" i="13"/>
  <c r="B831" i="13"/>
  <c r="B765" i="13"/>
  <c r="B997" i="13"/>
  <c r="B744" i="13"/>
  <c r="B1047" i="13"/>
  <c r="B176" i="13"/>
  <c r="B689" i="13"/>
  <c r="B177" i="13"/>
  <c r="B621" i="13"/>
  <c r="B165" i="13"/>
  <c r="B446" i="13"/>
  <c r="B669" i="13"/>
  <c r="B447" i="13"/>
  <c r="B437" i="13"/>
  <c r="B965" i="13"/>
  <c r="B804" i="13"/>
  <c r="B618" i="13"/>
  <c r="B89" i="13"/>
  <c r="B815" i="13"/>
  <c r="B1051" i="13"/>
  <c r="B688" i="13"/>
  <c r="B442" i="13"/>
  <c r="B1127" i="13"/>
  <c r="B137" i="13"/>
  <c r="B557" i="13"/>
  <c r="B1084" i="13"/>
  <c r="B1132" i="13"/>
  <c r="B857" i="13"/>
  <c r="B830" i="13"/>
  <c r="B647" i="13"/>
  <c r="B38" i="13"/>
  <c r="B781" i="13"/>
  <c r="B1126" i="13"/>
  <c r="B1125" i="13"/>
  <c r="B83" i="13"/>
  <c r="B768" i="13"/>
  <c r="B573" i="13"/>
  <c r="B730" i="13"/>
  <c r="B820" i="13"/>
  <c r="B227" i="13"/>
  <c r="B171" i="13"/>
  <c r="B658" i="13"/>
  <c r="B916" i="13"/>
  <c r="B929" i="13"/>
  <c r="B282" i="13"/>
  <c r="B173" i="13"/>
  <c r="B418" i="13"/>
  <c r="B966" i="13"/>
  <c r="B23" i="13"/>
  <c r="B706" i="13"/>
  <c r="B401" i="13"/>
  <c r="B792" i="13"/>
  <c r="B1003" i="13"/>
  <c r="B545" i="13"/>
  <c r="B620" i="13"/>
  <c r="B826" i="13"/>
  <c r="B1122" i="13"/>
  <c r="B814" i="13"/>
  <c r="B772" i="13"/>
  <c r="B361" i="13"/>
  <c r="B533" i="13"/>
  <c r="B654" i="13"/>
  <c r="B1123" i="13"/>
  <c r="B229" i="13"/>
  <c r="B183" i="13"/>
  <c r="B217" i="13"/>
  <c r="B63" i="13"/>
  <c r="B470" i="13"/>
  <c r="B717" i="13"/>
  <c r="B337" i="13"/>
  <c r="B464" i="13"/>
  <c r="B286" i="13"/>
  <c r="B702" i="13"/>
  <c r="B1089" i="13"/>
  <c r="B879" i="13"/>
  <c r="B745" i="13"/>
  <c r="B1024" i="13"/>
  <c r="B371" i="13"/>
  <c r="B1195" i="13"/>
  <c r="B998" i="13"/>
  <c r="B590" i="13"/>
  <c r="B838" i="13"/>
  <c r="B378" i="13"/>
  <c r="B510" i="13"/>
  <c r="B324" i="13"/>
  <c r="B1032" i="13"/>
  <c r="B770" i="13"/>
  <c r="B829" i="13"/>
  <c r="B443" i="13"/>
  <c r="B1162" i="13"/>
  <c r="B1079" i="13"/>
  <c r="B294" i="13"/>
  <c r="B633" i="13"/>
  <c r="B630" i="13"/>
  <c r="B52" i="13"/>
  <c r="B142" i="13"/>
  <c r="B881" i="13"/>
  <c r="B784" i="13"/>
  <c r="B593" i="13"/>
  <c r="B1010" i="13"/>
  <c r="B435" i="13"/>
  <c r="B1035" i="13"/>
  <c r="B154" i="13"/>
  <c r="B475" i="13"/>
  <c r="B1087" i="13"/>
  <c r="B1082" i="13"/>
  <c r="B234" i="13"/>
  <c r="B993" i="13"/>
  <c r="B613" i="13"/>
  <c r="B148" i="13"/>
  <c r="B107" i="13"/>
  <c r="B103" i="13"/>
  <c r="B187" i="13"/>
  <c r="B631" i="13"/>
  <c r="B1042" i="13"/>
  <c r="B218" i="13"/>
  <c r="B797" i="13"/>
  <c r="B36" i="13"/>
  <c r="B870" i="13"/>
  <c r="B856" i="13"/>
  <c r="B584" i="13"/>
  <c r="B1039" i="13"/>
  <c r="B250" i="13"/>
  <c r="B422" i="13"/>
  <c r="B246" i="13"/>
  <c r="B1141" i="13"/>
  <c r="B259" i="13"/>
  <c r="B305" i="13"/>
  <c r="B759" i="13"/>
  <c r="B824" i="13"/>
  <c r="B967" i="13"/>
  <c r="B594" i="13"/>
  <c r="B325" i="13"/>
  <c r="B126" i="13"/>
  <c r="B628" i="13"/>
  <c r="B46" i="13"/>
  <c r="B1094" i="13"/>
  <c r="B586" i="13"/>
  <c r="B921" i="13"/>
  <c r="B479" i="13"/>
  <c r="B773" i="13"/>
  <c r="B1083" i="13"/>
  <c r="B409" i="13"/>
  <c r="B257" i="13"/>
  <c r="B278" i="13"/>
  <c r="B417" i="13"/>
  <c r="B703" i="13"/>
  <c r="B404" i="13"/>
  <c r="B334" i="13"/>
  <c r="B548" i="13"/>
  <c r="B641" i="13"/>
  <c r="B735" i="13"/>
  <c r="B1130" i="13"/>
  <c r="B612" i="13"/>
  <c r="B855" i="13"/>
  <c r="B468" i="13"/>
  <c r="B728" i="13"/>
  <c r="B353" i="13"/>
  <c r="B77" i="13"/>
  <c r="B270" i="13"/>
  <c r="B495" i="13"/>
  <c r="B449" i="13"/>
  <c r="B722" i="13"/>
  <c r="B123" i="13"/>
  <c r="B684" i="13"/>
  <c r="B53" i="13"/>
  <c r="B823" i="13"/>
  <c r="B950" i="13"/>
  <c r="B151" i="13"/>
  <c r="B865" i="13"/>
  <c r="B785" i="13"/>
  <c r="B1133" i="13"/>
  <c r="B109" i="13"/>
  <c r="B1168" i="13"/>
  <c r="B43" i="13"/>
  <c r="B1121" i="13"/>
  <c r="B228" i="13"/>
  <c r="B499" i="13"/>
  <c r="B693" i="13"/>
  <c r="B664" i="13"/>
  <c r="B239" i="13"/>
  <c r="B1135" i="13"/>
  <c r="B1058" i="13"/>
  <c r="B567" i="13"/>
  <c r="B778" i="13"/>
  <c r="B638" i="13"/>
  <c r="B1100" i="13"/>
  <c r="B766" i="13"/>
  <c r="B209" i="13"/>
  <c r="B368" i="13"/>
  <c r="B1152" i="13"/>
  <c r="B1008" i="13"/>
  <c r="B467" i="13"/>
  <c r="B1052" i="13"/>
  <c r="B99" i="13"/>
  <c r="B376" i="13"/>
  <c r="B1190" i="13"/>
  <c r="B426" i="13"/>
  <c r="B1056" i="13"/>
  <c r="B726" i="13"/>
  <c r="B480" i="13"/>
  <c r="B439" i="13"/>
  <c r="B41" i="13"/>
  <c r="B886" i="13"/>
  <c r="B996" i="13"/>
  <c r="B682" i="13"/>
  <c r="B1090" i="13"/>
  <c r="B1036" i="13"/>
  <c r="B554" i="13"/>
  <c r="B1019" i="13"/>
  <c r="B199" i="13"/>
  <c r="B761" i="13"/>
  <c r="B429" i="13"/>
  <c r="B732" i="13"/>
  <c r="B938" i="13"/>
  <c r="B1014" i="13"/>
  <c r="B1186" i="13"/>
  <c r="B55" i="13"/>
  <c r="B232" i="13"/>
  <c r="B869" i="13"/>
  <c r="B124" i="13"/>
  <c r="B412" i="13"/>
  <c r="B810" i="13"/>
  <c r="B214" i="13"/>
  <c r="B771" i="13"/>
  <c r="B145" i="13"/>
  <c r="B576" i="13"/>
  <c r="B261" i="13"/>
  <c r="B256" i="13"/>
  <c r="B607" i="13"/>
  <c r="B28" i="13"/>
  <c r="B110" i="13"/>
  <c r="B580" i="13"/>
  <c r="B1101" i="13"/>
  <c r="B1164" i="13"/>
  <c r="B931" i="13"/>
  <c r="B763" i="13"/>
  <c r="B78" i="13"/>
  <c r="B267" i="13"/>
  <c r="B560" i="13"/>
  <c r="B565" i="13"/>
  <c r="B339" i="13"/>
  <c r="B1103" i="13"/>
  <c r="B230" i="13"/>
  <c r="B514" i="13"/>
  <c r="B906" i="13"/>
  <c r="B660" i="13"/>
  <c r="B1198" i="13"/>
  <c r="B918" i="13"/>
  <c r="B764" i="13"/>
  <c r="B252" i="13"/>
  <c r="B150" i="13"/>
  <c r="B326" i="13"/>
  <c r="B937" i="13"/>
  <c r="B146" i="13"/>
  <c r="B933" i="13"/>
  <c r="B1037" i="13"/>
  <c r="B1149" i="13"/>
  <c r="B746" i="13"/>
  <c r="B915" i="13"/>
  <c r="B705" i="13"/>
  <c r="B1117" i="13"/>
  <c r="B116" i="13"/>
  <c r="B961" i="13"/>
  <c r="B862" i="13"/>
  <c r="B757" i="13"/>
  <c r="B655" i="13"/>
  <c r="B509" i="13"/>
  <c r="B1128" i="13"/>
  <c r="B697" i="13"/>
  <c r="B743" i="13"/>
  <c r="B81" i="13"/>
  <c r="B731" i="13"/>
  <c r="B411" i="13"/>
  <c r="B720" i="13"/>
  <c r="B1115" i="13"/>
  <c r="B84" i="13"/>
  <c r="B204" i="13"/>
  <c r="B570" i="13"/>
  <c r="B1057" i="13"/>
  <c r="B454" i="13"/>
  <c r="B362" i="13"/>
  <c r="B192" i="13"/>
  <c r="B616" i="13"/>
  <c r="B1045" i="13"/>
  <c r="B528" i="13"/>
  <c r="B384" i="13"/>
  <c r="B220" i="13"/>
  <c r="B488" i="13"/>
  <c r="B561" i="13"/>
  <c r="B822" i="13"/>
  <c r="B1002" i="13"/>
  <c r="B800" i="13"/>
  <c r="B507" i="13"/>
  <c r="B896" i="13"/>
  <c r="B489" i="13"/>
  <c r="B1193" i="13"/>
  <c r="B861" i="13"/>
  <c r="B617" i="13"/>
  <c r="B930" i="13"/>
  <c r="B374" i="13"/>
  <c r="B1113" i="13"/>
  <c r="B216" i="13"/>
  <c r="B284" i="13"/>
  <c r="B755" i="13"/>
  <c r="B574" i="13"/>
  <c r="B380" i="13"/>
  <c r="B1011" i="13"/>
  <c r="B874" i="13"/>
  <c r="B954" i="13"/>
  <c r="B1022" i="13"/>
  <c r="B459" i="13"/>
  <c r="B219" i="13"/>
  <c r="B799" i="13"/>
  <c r="B450" i="13"/>
  <c r="B789" i="13"/>
  <c r="B7" i="13"/>
  <c r="B1143" i="13"/>
  <c r="B291" i="13"/>
  <c r="B388" i="13"/>
  <c r="B166" i="13"/>
  <c r="B1081" i="13"/>
  <c r="B26" i="13"/>
  <c r="B629" i="13"/>
  <c r="B366" i="13"/>
  <c r="B888" i="13"/>
  <c r="B989" i="13"/>
  <c r="B739" i="13"/>
  <c r="B357" i="13"/>
  <c r="B31" i="13"/>
  <c r="B752" i="13"/>
  <c r="B604" i="13"/>
  <c r="B487" i="13"/>
  <c r="B466" i="13"/>
  <c r="B1097" i="13"/>
  <c r="B483" i="13"/>
  <c r="B808" i="13"/>
  <c r="B837" i="13"/>
  <c r="B581" i="13"/>
  <c r="B1033" i="13"/>
  <c r="B258" i="13"/>
  <c r="B946" i="13"/>
  <c r="B1150" i="13"/>
  <c r="B336" i="13"/>
  <c r="B139" i="13"/>
  <c r="B34" i="13"/>
  <c r="B637" i="13"/>
  <c r="B8" i="13"/>
  <c r="B994" i="13"/>
  <c r="B1064" i="13"/>
  <c r="B136" i="13"/>
  <c r="B45" i="13"/>
  <c r="B296" i="13"/>
  <c r="B1060" i="13"/>
  <c r="B390" i="13"/>
  <c r="B653" i="13"/>
  <c r="B1102" i="13"/>
  <c r="B902" i="13"/>
  <c r="B685" i="13"/>
  <c r="B541" i="13"/>
  <c r="B272" i="13"/>
  <c r="B885" i="13"/>
  <c r="B1142" i="13"/>
  <c r="B515" i="13"/>
  <c r="B1196" i="13"/>
  <c r="B841" i="13"/>
  <c r="B835" i="13"/>
  <c r="B332" i="13"/>
  <c r="B344" i="13"/>
  <c r="B919" i="13"/>
  <c r="B180" i="13"/>
  <c r="B523" i="13"/>
  <c r="B1111" i="13"/>
  <c r="B423" i="13"/>
  <c r="B585" i="13"/>
  <c r="B1074" i="13"/>
  <c r="B774" i="13"/>
  <c r="B1131" i="13"/>
  <c r="B575" i="13"/>
  <c r="B189" i="13"/>
  <c r="B242" i="13"/>
  <c r="B32" i="13"/>
  <c r="B400" i="13"/>
  <c r="B970" i="13"/>
  <c r="B516" i="13"/>
  <c r="AN480" i="5"/>
  <c r="B821" i="13"/>
  <c r="B556" i="13"/>
  <c r="B307" i="13"/>
  <c r="B1187" i="13"/>
  <c r="B749" i="13"/>
  <c r="B505" i="13"/>
  <c r="B373" i="13"/>
  <c r="B1049" i="13"/>
  <c r="B144" i="13"/>
  <c r="B687" i="13"/>
  <c r="B549" i="13"/>
  <c r="B224" i="13"/>
  <c r="B532" i="13"/>
  <c r="B129" i="13"/>
  <c r="B595" i="13"/>
  <c r="B819" i="13"/>
  <c r="B311" i="13"/>
  <c r="B754" i="13"/>
  <c r="B1169" i="13"/>
  <c r="B903" i="13"/>
  <c r="B1201" i="13"/>
  <c r="B364" i="13"/>
  <c r="B277" i="13"/>
  <c r="B62" i="13"/>
  <c r="B529" i="13"/>
  <c r="B341" i="13"/>
  <c r="B793" i="13"/>
  <c r="B290" i="13"/>
  <c r="B842" i="13"/>
  <c r="B288" i="13"/>
  <c r="B295" i="13"/>
  <c r="B1180" i="13"/>
  <c r="B889" i="13"/>
  <c r="B535" i="13"/>
  <c r="B226" i="13"/>
  <c r="B827" i="13"/>
  <c r="B951" i="13"/>
  <c r="B555" i="13"/>
  <c r="B783" i="13"/>
  <c r="B709" i="13"/>
  <c r="B425" i="13"/>
  <c r="B897" i="13"/>
  <c r="B315" i="13"/>
  <c r="B1054" i="13"/>
  <c r="B899" i="13"/>
  <c r="B708" i="13"/>
  <c r="B1099" i="13"/>
  <c r="B1157" i="13"/>
  <c r="B415" i="13"/>
  <c r="B1030" i="13"/>
  <c r="B1160" i="13"/>
  <c r="B935" i="13"/>
  <c r="B1137" i="13"/>
  <c r="B461" i="13"/>
  <c r="B279" i="13"/>
  <c r="B985" i="13"/>
  <c r="B202" i="13"/>
  <c r="B893" i="13"/>
  <c r="B68" i="13"/>
  <c r="B782" i="13"/>
  <c r="B626" i="13"/>
  <c r="B175" i="13"/>
  <c r="B508" i="13"/>
  <c r="B1044" i="13"/>
  <c r="B1016" i="13"/>
  <c r="B1116" i="13"/>
  <c r="B540" i="13"/>
  <c r="B517" i="13"/>
  <c r="B627" i="13"/>
  <c r="B193" i="13"/>
  <c r="B643" i="13"/>
  <c r="B1151" i="13"/>
  <c r="B310" i="13"/>
  <c r="B496" i="13"/>
  <c r="B924" i="13"/>
  <c r="B1025" i="13"/>
  <c r="B1050" i="13"/>
  <c r="B182" i="13"/>
  <c r="B992" i="13"/>
  <c r="B812" i="13"/>
  <c r="B542" i="13"/>
  <c r="B1158" i="13"/>
  <c r="B484" i="13"/>
  <c r="B21" i="13"/>
  <c r="B367" i="13"/>
  <c r="B436" i="13"/>
  <c r="B537" i="13"/>
  <c r="B424" i="13"/>
  <c r="B86" i="13"/>
  <c r="B1159" i="13"/>
  <c r="B550" i="13"/>
  <c r="B786" i="13"/>
  <c r="B666" i="13"/>
  <c r="B984" i="13"/>
  <c r="B128" i="13"/>
  <c r="B314" i="13"/>
  <c r="B178" i="13"/>
  <c r="B312" i="13"/>
  <c r="B956" i="13"/>
  <c r="B873" i="13"/>
  <c r="B407" i="13"/>
  <c r="B758" i="13"/>
  <c r="B91" i="13"/>
  <c r="B1120" i="13"/>
  <c r="B891" i="13"/>
  <c r="B518" i="13"/>
  <c r="B167" i="13"/>
  <c r="B338" i="13"/>
  <c r="B22" i="13"/>
  <c r="B297" i="13"/>
  <c r="B4" i="13"/>
  <c r="B582" i="13"/>
  <c r="B1194" i="13"/>
  <c r="B122" i="13"/>
  <c r="B237" i="13"/>
  <c r="B531" i="13"/>
  <c r="B1188" i="13"/>
  <c r="B117" i="13"/>
  <c r="B1146" i="13"/>
  <c r="B392" i="13"/>
  <c r="B264" i="13"/>
  <c r="B880" i="13"/>
  <c r="B718" i="13"/>
  <c r="B37" i="13"/>
  <c r="B713" i="13"/>
  <c r="B360" i="13"/>
  <c r="B432" i="13"/>
  <c r="B377" i="13"/>
  <c r="B527" i="13"/>
  <c r="B381" i="13"/>
  <c r="B521" i="13"/>
  <c r="B791" i="13"/>
  <c r="B330" i="13"/>
  <c r="B212" i="13"/>
  <c r="B147" i="13"/>
  <c r="B1174" i="13"/>
  <c r="B186" i="13"/>
  <c r="B273" i="13"/>
  <c r="B947" i="13"/>
  <c r="B887" i="13"/>
  <c r="B179" i="13"/>
  <c r="B1108" i="13"/>
  <c r="B969" i="13"/>
  <c r="B775" i="13"/>
  <c r="B711" i="13"/>
  <c r="B274" i="13"/>
  <c r="B828" i="13"/>
  <c r="B680" i="13"/>
  <c r="B419" i="13"/>
  <c r="B1110" i="13"/>
  <c r="B343" i="13"/>
  <c r="B634" i="13"/>
  <c r="B760" i="13"/>
  <c r="B914" i="13"/>
  <c r="B583" i="13"/>
  <c r="B125" i="13"/>
  <c r="B18" i="13"/>
  <c r="B698" i="13"/>
  <c r="B1107" i="13"/>
  <c r="B1013" i="13"/>
  <c r="B817" i="13"/>
  <c r="B323" i="13"/>
  <c r="B1148" i="13"/>
  <c r="B363" i="13"/>
  <c r="B704" i="13"/>
  <c r="B912" i="13"/>
  <c r="B851" i="13"/>
  <c r="B579" i="13"/>
  <c r="B64" i="13"/>
  <c r="B456" i="13"/>
  <c r="B707" i="13"/>
  <c r="B798" i="13"/>
  <c r="B836" i="13"/>
  <c r="B1104" i="13"/>
  <c r="B3" i="13"/>
  <c r="B70" i="13"/>
  <c r="B233" i="13"/>
  <c r="B588" i="13"/>
  <c r="B281" i="13"/>
  <c r="B190" i="13"/>
  <c r="B952" i="13"/>
  <c r="B185" i="13"/>
  <c r="B895" i="13"/>
  <c r="B839" i="13"/>
  <c r="B663" i="13"/>
  <c r="B174" i="13"/>
  <c r="B678" i="13"/>
  <c r="B352" i="13"/>
  <c r="B478" i="13"/>
  <c r="B440" i="13"/>
  <c r="B398" i="13"/>
  <c r="B67" i="13"/>
  <c r="B85" i="13"/>
  <c r="B164" i="13"/>
  <c r="B210" i="13"/>
  <c r="B955" i="13"/>
  <c r="B816" i="13"/>
  <c r="B932" i="13"/>
  <c r="B317" i="13"/>
  <c r="B1088" i="13"/>
  <c r="B50" i="13"/>
  <c r="B29" i="13"/>
  <c r="B747" i="13"/>
  <c r="B506" i="13"/>
  <c r="B846" i="13"/>
  <c r="B677" i="13"/>
  <c r="B833" i="13"/>
  <c r="B1197" i="13"/>
  <c r="B623" i="13"/>
  <c r="B848" i="13"/>
  <c r="B751" i="13"/>
  <c r="B769" i="13"/>
  <c r="B138" i="13"/>
  <c r="B162" i="13"/>
  <c r="B559" i="13"/>
  <c r="B714" i="13"/>
  <c r="B852" i="13"/>
  <c r="B1106" i="13"/>
  <c r="B603" i="13"/>
  <c r="B1145" i="13"/>
  <c r="B608" i="13"/>
  <c r="B120" i="13"/>
  <c r="B27" i="13"/>
  <c r="B223" i="13"/>
  <c r="B393" i="13"/>
  <c r="B196" i="13"/>
  <c r="B636" i="13"/>
  <c r="B538" i="13"/>
  <c r="B611" i="13"/>
  <c r="B12" i="13"/>
  <c r="B840" i="13"/>
  <c r="B365" i="13"/>
  <c r="B767" i="13"/>
  <c r="B131" i="13"/>
  <c r="B161" i="13"/>
  <c r="B520" i="13"/>
  <c r="B1140" i="13"/>
  <c r="B221" i="13"/>
  <c r="B1119" i="13"/>
  <c r="B370" i="13"/>
  <c r="B905" i="13"/>
  <c r="B644" i="13"/>
  <c r="B1017" i="13"/>
  <c r="B1182" i="13"/>
  <c r="B1139" i="13"/>
  <c r="B982" i="13"/>
  <c r="B490" i="13"/>
  <c r="B163" i="13"/>
  <c r="B201" i="13"/>
  <c r="B547" i="13"/>
  <c r="B90" i="13"/>
  <c r="B434" i="13"/>
  <c r="B900" i="13"/>
  <c r="B59" i="13"/>
  <c r="B1112" i="13"/>
  <c r="B602" i="13"/>
  <c r="B715" i="13"/>
  <c r="B694" i="13"/>
  <c r="B928" i="13"/>
  <c r="B399" i="13"/>
  <c r="AN481" i="5"/>
  <c r="AN507" i="5"/>
  <c r="AN485" i="5"/>
  <c r="AN517" i="5" s="1"/>
  <c r="AN483" i="5"/>
  <c r="AN486" i="5"/>
  <c r="AN518" i="5" s="1"/>
  <c r="L9" i="6"/>
  <c r="M34" i="6"/>
  <c r="M47" i="6" s="1"/>
  <c r="G243" i="12"/>
  <c r="G1085" i="12"/>
  <c r="G43" i="12"/>
  <c r="G887" i="12"/>
  <c r="G866" i="12"/>
  <c r="G347" i="12"/>
  <c r="G41" i="12"/>
  <c r="G523" i="12"/>
  <c r="G396" i="12"/>
  <c r="G854" i="12"/>
  <c r="G651" i="12"/>
  <c r="G666" i="12"/>
  <c r="G894" i="12"/>
  <c r="G511" i="12"/>
  <c r="G747" i="12"/>
  <c r="G984" i="12"/>
  <c r="G692" i="12"/>
  <c r="G1025" i="12"/>
  <c r="G898" i="12"/>
  <c r="G420" i="12"/>
  <c r="G576" i="12"/>
  <c r="G413" i="12"/>
  <c r="G370" i="12"/>
  <c r="G690" i="12"/>
  <c r="G1091" i="12"/>
  <c r="G816" i="12"/>
  <c r="G947" i="12"/>
  <c r="G773" i="12"/>
  <c r="G304" i="12"/>
  <c r="G1161" i="12"/>
  <c r="G525" i="12"/>
  <c r="G778" i="12"/>
  <c r="G1198" i="12"/>
  <c r="G295" i="12"/>
  <c r="G340" i="12"/>
  <c r="G44" i="12"/>
  <c r="G168" i="12"/>
  <c r="G932" i="12"/>
  <c r="G131" i="12"/>
  <c r="G549" i="12"/>
  <c r="G1003" i="12"/>
  <c r="G732" i="12"/>
  <c r="G811" i="12"/>
  <c r="G683" i="12"/>
  <c r="G435" i="12"/>
  <c r="G23" i="12"/>
  <c r="G857" i="12"/>
  <c r="G1186" i="12"/>
  <c r="G219" i="12"/>
  <c r="G247" i="12"/>
  <c r="G685" i="12"/>
  <c r="G1060" i="12"/>
  <c r="G1092" i="12"/>
  <c r="G757" i="12"/>
  <c r="G1196" i="12"/>
  <c r="G312" i="12"/>
  <c r="G419" i="12"/>
  <c r="G455" i="12"/>
  <c r="G810" i="12"/>
  <c r="G59" i="12"/>
  <c r="G998" i="12"/>
  <c r="G449" i="12"/>
  <c r="G341" i="12"/>
  <c r="G835" i="12"/>
  <c r="G134" i="12"/>
  <c r="G537" i="12"/>
  <c r="G581" i="12"/>
  <c r="G426" i="12"/>
  <c r="G496" i="12"/>
  <c r="G1023" i="12"/>
  <c r="G1160" i="12"/>
  <c r="G1188" i="12"/>
  <c r="G15" i="12"/>
  <c r="G621" i="12"/>
  <c r="G2" i="12"/>
  <c r="G432" i="12"/>
  <c r="G627" i="12"/>
  <c r="G206" i="12"/>
  <c r="G246" i="12"/>
  <c r="G942" i="12"/>
  <c r="G602" i="12"/>
  <c r="G1141" i="12"/>
  <c r="G976" i="12"/>
  <c r="G828" i="12"/>
  <c r="G1165" i="12"/>
  <c r="G806" i="12"/>
  <c r="G172" i="12"/>
  <c r="G911" i="12"/>
  <c r="G406" i="12"/>
  <c r="G957" i="12"/>
  <c r="G358" i="12"/>
  <c r="G1083" i="12"/>
  <c r="G970" i="12"/>
  <c r="G409" i="12"/>
  <c r="G233" i="12"/>
  <c r="G699" i="12"/>
  <c r="G985" i="12"/>
  <c r="G127" i="12"/>
  <c r="G1131" i="12"/>
  <c r="G897" i="12"/>
  <c r="G885" i="12"/>
  <c r="G776" i="12"/>
  <c r="G1031" i="12"/>
  <c r="G337" i="12"/>
  <c r="G211" i="12"/>
  <c r="G1070" i="12"/>
  <c r="G1147" i="12"/>
  <c r="G855" i="12"/>
  <c r="G557" i="12"/>
  <c r="G121" i="12"/>
  <c r="G192" i="12"/>
  <c r="G803" i="12"/>
  <c r="G1096" i="12"/>
  <c r="G506" i="12"/>
  <c r="G786" i="12"/>
  <c r="G877" i="12"/>
  <c r="G703" i="12"/>
  <c r="G145" i="12"/>
  <c r="G1114" i="12"/>
  <c r="G751" i="12"/>
  <c r="G792" i="12"/>
  <c r="G1095" i="12"/>
  <c r="G199" i="12"/>
  <c r="G833" i="12"/>
  <c r="G642" i="12"/>
  <c r="G661" i="12"/>
  <c r="G952" i="12"/>
  <c r="G157" i="12"/>
  <c r="G870" i="12"/>
  <c r="G355" i="12"/>
  <c r="G798" i="12"/>
  <c r="G73" i="12"/>
  <c r="G245" i="12"/>
  <c r="G93" i="12"/>
  <c r="G1037" i="12"/>
  <c r="G918" i="12"/>
  <c r="G959" i="12"/>
  <c r="G1128" i="12"/>
  <c r="G1174" i="12"/>
  <c r="G638" i="12"/>
  <c r="G359" i="12"/>
  <c r="G601" i="12"/>
  <c r="G1028" i="12"/>
  <c r="G542" i="12"/>
  <c r="G362" i="12"/>
  <c r="G264" i="12"/>
  <c r="G418" i="12"/>
  <c r="G921" i="12"/>
  <c r="G541" i="12"/>
  <c r="G821" i="12"/>
  <c r="G311" i="12"/>
  <c r="G54" i="12"/>
  <c r="G1062" i="12"/>
  <c r="G177" i="12"/>
  <c r="G416" i="12"/>
  <c r="G1124" i="12"/>
  <c r="G577" i="12"/>
  <c r="G958" i="12"/>
  <c r="G520" i="12"/>
  <c r="G878" i="12"/>
  <c r="G579" i="12"/>
  <c r="G1134" i="12"/>
  <c r="G52" i="12"/>
  <c r="G28" i="12"/>
  <c r="G315" i="12"/>
  <c r="G497" i="12"/>
  <c r="G399" i="12"/>
  <c r="G886" i="12"/>
  <c r="G302" i="12"/>
  <c r="G670" i="12"/>
  <c r="G253" i="12"/>
  <c r="G648" i="12"/>
  <c r="G1048" i="12"/>
  <c r="G562" i="12"/>
  <c r="G1175" i="12"/>
  <c r="G567" i="12"/>
  <c r="G517" i="12"/>
  <c r="G240" i="12"/>
  <c r="G389" i="12"/>
  <c r="G672" i="12"/>
  <c r="G1033" i="12"/>
  <c r="G1086" i="12"/>
  <c r="G993" i="12"/>
  <c r="G316" i="12"/>
  <c r="G76" i="12"/>
  <c r="G330" i="12"/>
  <c r="G379" i="12"/>
  <c r="G1073" i="12"/>
  <c r="G1158" i="12"/>
  <c r="G977" i="12"/>
  <c r="G29" i="12"/>
  <c r="G603" i="12"/>
  <c r="G665" i="12"/>
  <c r="G296" i="12"/>
  <c r="G712" i="12"/>
  <c r="G849" i="12"/>
  <c r="G837" i="12"/>
  <c r="G310" i="12"/>
  <c r="G148" i="12"/>
  <c r="G1017" i="12"/>
  <c r="G475" i="12"/>
  <c r="G869" i="12"/>
  <c r="G584" i="12"/>
  <c r="G491" i="12"/>
  <c r="G51" i="12"/>
  <c r="G1162" i="12"/>
  <c r="G673" i="12"/>
  <c r="G892" i="12"/>
  <c r="G231" i="12"/>
  <c r="G1079" i="12"/>
  <c r="G868" i="12"/>
  <c r="G97" i="12"/>
  <c r="G4" i="12"/>
  <c r="G928" i="12"/>
  <c r="G224" i="12"/>
  <c r="G774" i="12"/>
  <c r="G797" i="12"/>
  <c r="G713" i="12"/>
  <c r="G895" i="12"/>
  <c r="G338" i="12"/>
  <c r="G1038" i="12"/>
  <c r="G442" i="12"/>
  <c r="G408" i="12"/>
  <c r="G1189" i="12"/>
  <c r="G744" i="12"/>
  <c r="G179" i="12"/>
  <c r="G981" i="12"/>
  <c r="G113" i="12"/>
  <c r="G755" i="12"/>
  <c r="G805" i="12"/>
  <c r="G182" i="12"/>
  <c r="G551" i="12"/>
  <c r="G50" i="12"/>
  <c r="G123" i="12"/>
  <c r="AK480" i="5"/>
  <c r="G639" i="12"/>
  <c r="G500" i="12"/>
  <c r="G244" i="12"/>
  <c r="G443" i="12"/>
  <c r="G994" i="12"/>
  <c r="G694" i="12"/>
  <c r="G212" i="12"/>
  <c r="G214" i="12"/>
  <c r="G49" i="12"/>
  <c r="G967" i="12"/>
  <c r="G899" i="12"/>
  <c r="G553" i="12"/>
  <c r="G727" i="12"/>
  <c r="G215" i="12"/>
  <c r="G439" i="12"/>
  <c r="G1065" i="12"/>
  <c r="G1178" i="12"/>
  <c r="G1080" i="12"/>
  <c r="G1006" i="12"/>
  <c r="G321" i="12"/>
  <c r="G1093" i="12"/>
  <c r="G384" i="12"/>
  <c r="G995" i="12"/>
  <c r="G160" i="12"/>
  <c r="G31" i="12"/>
  <c r="G115" i="12"/>
  <c r="G901" i="12"/>
  <c r="G978" i="12"/>
  <c r="G1192" i="12"/>
  <c r="G893" i="12"/>
  <c r="G1200" i="12"/>
  <c r="G380" i="12"/>
  <c r="G626" i="12"/>
  <c r="G678" i="12"/>
  <c r="G737" i="12"/>
  <c r="G433" i="12"/>
  <c r="G1047" i="12"/>
  <c r="G261" i="12"/>
  <c r="G208" i="12"/>
  <c r="G377" i="12"/>
  <c r="G1077" i="12"/>
  <c r="G740" i="12"/>
  <c r="G709" i="12"/>
  <c r="G331" i="12"/>
  <c r="G277" i="12"/>
  <c r="G988" i="12"/>
  <c r="G641" i="12"/>
  <c r="G1201" i="12"/>
  <c r="G55" i="12"/>
  <c r="G239" i="12"/>
  <c r="G466" i="12"/>
  <c r="G62" i="12"/>
  <c r="G633" i="12"/>
  <c r="G1197" i="12"/>
  <c r="G386" i="12"/>
  <c r="G430" i="12"/>
  <c r="G529" i="12"/>
  <c r="G795" i="12"/>
  <c r="G807" i="12"/>
  <c r="G674" i="12"/>
  <c r="G1056" i="12"/>
  <c r="G373" i="12"/>
  <c r="G916" i="12"/>
  <c r="G305" i="12"/>
  <c r="G171" i="12"/>
  <c r="G489" i="12"/>
  <c r="G654" i="12"/>
  <c r="G1118" i="12"/>
  <c r="G731" i="12"/>
  <c r="G971" i="12"/>
  <c r="G252" i="12"/>
  <c r="G124" i="12"/>
  <c r="G919" i="12"/>
  <c r="G79" i="12"/>
  <c r="G785" i="12"/>
  <c r="G222" i="12"/>
  <c r="G652" i="12"/>
  <c r="G684" i="12"/>
  <c r="G1108" i="12"/>
  <c r="G761" i="12"/>
  <c r="G1051" i="12"/>
  <c r="G677" i="12"/>
  <c r="G917" i="12"/>
  <c r="G875" i="12"/>
  <c r="G436" i="12"/>
  <c r="G514" i="12"/>
  <c r="G270" i="12"/>
  <c r="G716" i="12"/>
  <c r="G185" i="12"/>
  <c r="G357" i="12"/>
  <c r="G427" i="12"/>
  <c r="G1153" i="12"/>
  <c r="G979" i="12"/>
  <c r="G1120" i="12"/>
  <c r="G200" i="12"/>
  <c r="G279" i="12"/>
  <c r="G16" i="12"/>
  <c r="G1136" i="12"/>
  <c r="G960" i="12"/>
  <c r="G180" i="12"/>
  <c r="G746" i="12"/>
  <c r="G762" i="12"/>
  <c r="G721" i="12"/>
  <c r="G632" i="12"/>
  <c r="G924" i="12"/>
  <c r="G87" i="12"/>
  <c r="G452" i="12"/>
  <c r="G1117" i="12"/>
  <c r="G404" i="12"/>
  <c r="G210" i="12"/>
  <c r="G675" i="12"/>
  <c r="G846" i="12"/>
  <c r="G689" i="12"/>
  <c r="G1176" i="12"/>
  <c r="G604" i="12"/>
  <c r="G1137" i="12"/>
  <c r="G314" i="12"/>
  <c r="G653" i="12"/>
  <c r="G38" i="12"/>
  <c r="G913" i="12"/>
  <c r="G492" i="12"/>
  <c r="G365" i="12"/>
  <c r="G1089" i="12"/>
  <c r="G1035" i="12"/>
  <c r="G85" i="12"/>
  <c r="G619" i="12"/>
  <c r="G1159" i="12"/>
  <c r="G150" i="12"/>
  <c r="G128" i="12"/>
  <c r="G345" i="12"/>
  <c r="G463" i="12"/>
  <c r="G561" i="12"/>
  <c r="G526" i="12"/>
  <c r="G801" i="12"/>
  <c r="G975" i="12"/>
  <c r="G6" i="12"/>
  <c r="G965" i="12"/>
  <c r="G189" i="12"/>
  <c r="G67" i="12"/>
  <c r="G802" i="12"/>
  <c r="G706" i="12"/>
  <c r="G361" i="12"/>
  <c r="G1122" i="12"/>
  <c r="G812" i="12"/>
  <c r="G17" i="12"/>
  <c r="G944" i="12"/>
  <c r="G72" i="12"/>
  <c r="G258" i="12"/>
  <c r="G213" i="12"/>
  <c r="G138" i="12"/>
  <c r="G388" i="12"/>
  <c r="G741" i="12"/>
  <c r="G939" i="12"/>
  <c r="G56" i="12"/>
  <c r="G781" i="12"/>
  <c r="G1052" i="12"/>
  <c r="G574" i="12"/>
  <c r="G77" i="12"/>
  <c r="G342" i="12"/>
  <c r="G91" i="12"/>
  <c r="G98" i="12"/>
  <c r="G696" i="12"/>
  <c r="G356" i="12"/>
  <c r="G325" i="12"/>
  <c r="G176" i="12"/>
  <c r="G1030" i="12"/>
  <c r="G1088" i="12"/>
  <c r="G612" i="12"/>
  <c r="G21" i="12"/>
  <c r="G108" i="12"/>
  <c r="G793" i="12"/>
  <c r="G908" i="12"/>
  <c r="G927" i="12"/>
  <c r="G476" i="12"/>
  <c r="G663" i="12"/>
  <c r="G809" i="12"/>
  <c r="G5" i="12"/>
  <c r="G1049" i="12"/>
  <c r="G610" i="12"/>
  <c r="G767" i="12"/>
  <c r="G938" i="12"/>
  <c r="G570" i="12"/>
  <c r="G748" i="12"/>
  <c r="G1126" i="12"/>
  <c r="G332" i="12"/>
  <c r="G1187" i="12"/>
  <c r="G140" i="12"/>
  <c r="G422" i="12"/>
  <c r="G390" i="12"/>
  <c r="G629" i="12"/>
  <c r="G39" i="12"/>
  <c r="G923" i="12"/>
  <c r="G204" i="12"/>
  <c r="G1156" i="12"/>
  <c r="G1133" i="12"/>
  <c r="G421" i="12"/>
  <c r="G536" i="12"/>
  <c r="G760" i="12"/>
  <c r="G297" i="12"/>
  <c r="G1090" i="12"/>
  <c r="G565" i="12"/>
  <c r="G298" i="12"/>
  <c r="G745" i="12"/>
  <c r="G495" i="12"/>
  <c r="G996" i="12"/>
  <c r="G973" i="12"/>
  <c r="G424" i="12"/>
  <c r="G458" i="12"/>
  <c r="G552" i="12"/>
  <c r="G980" i="12"/>
  <c r="G659" i="12"/>
  <c r="G155" i="12"/>
  <c r="G1076" i="12"/>
  <c r="G156" i="12"/>
  <c r="G411" i="12"/>
  <c r="G750" i="12"/>
  <c r="G139" i="12"/>
  <c r="G120" i="12"/>
  <c r="G691" i="12"/>
  <c r="G546" i="12"/>
  <c r="G397" i="12"/>
  <c r="G151" i="12"/>
  <c r="G484" i="12"/>
  <c r="G907" i="12"/>
  <c r="G351" i="12"/>
  <c r="G593" i="12"/>
  <c r="G1116" i="12"/>
  <c r="G68" i="12"/>
  <c r="G490" i="12"/>
  <c r="G1163" i="12"/>
  <c r="G378" i="12"/>
  <c r="G863" i="12"/>
  <c r="G7" i="12"/>
  <c r="G841" i="12"/>
  <c r="G354" i="12"/>
  <c r="G1157" i="12"/>
  <c r="G1022" i="12"/>
  <c r="G955" i="12"/>
  <c r="G275" i="12"/>
  <c r="G106" i="12"/>
  <c r="G1109" i="12"/>
  <c r="G178" i="12"/>
  <c r="G228" i="12"/>
  <c r="G444" i="12"/>
  <c r="G1094" i="12"/>
  <c r="G815" i="12"/>
  <c r="G770" i="12"/>
  <c r="G595" i="12"/>
  <c r="G483" i="12"/>
  <c r="G429" i="12"/>
  <c r="G471" i="12"/>
  <c r="G826" i="12"/>
  <c r="G75" i="12"/>
  <c r="G695" i="12"/>
  <c r="G791" i="12"/>
  <c r="G926" i="12"/>
  <c r="G756" i="12"/>
  <c r="G900" i="12"/>
  <c r="G879" i="12"/>
  <c r="G623" i="12"/>
  <c r="G83" i="12"/>
  <c r="G201" i="12"/>
  <c r="G598" i="12"/>
  <c r="G53" i="12"/>
  <c r="G63" i="12"/>
  <c r="G609" i="12"/>
  <c r="G501" i="12"/>
  <c r="G983" i="12"/>
  <c r="G1039" i="12"/>
  <c r="G583" i="12"/>
  <c r="G498" i="12"/>
  <c r="G824" i="12"/>
  <c r="G154" i="12"/>
  <c r="G487" i="12"/>
  <c r="G209" i="12"/>
  <c r="G1103" i="12"/>
  <c r="G272" i="12"/>
  <c r="G1059" i="12"/>
  <c r="G519" i="12"/>
  <c r="G438" i="12"/>
  <c r="G464" i="12"/>
  <c r="G794" i="12"/>
  <c r="G822" i="12"/>
  <c r="G687" i="12"/>
  <c r="G787" i="12"/>
  <c r="G823" i="12"/>
  <c r="G220" i="12"/>
  <c r="G617" i="12"/>
  <c r="G1107" i="12"/>
  <c r="G516" i="12"/>
  <c r="G559" i="12"/>
  <c r="G1150" i="12"/>
  <c r="G954" i="12"/>
  <c r="G255" i="12"/>
  <c r="G122" i="12"/>
  <c r="G890" i="12"/>
  <c r="G46" i="12"/>
  <c r="G18" i="12"/>
  <c r="G1018" i="12"/>
  <c r="G962" i="12"/>
  <c r="G1098" i="12"/>
  <c r="G37" i="12"/>
  <c r="G1081" i="12"/>
  <c r="G1182" i="12"/>
  <c r="G763" i="12"/>
  <c r="G682" i="12"/>
  <c r="G248" i="12"/>
  <c r="G989" i="12"/>
  <c r="G724" i="12"/>
  <c r="G934" i="12"/>
  <c r="G101" i="12"/>
  <c r="G271" i="12"/>
  <c r="G152" i="12"/>
  <c r="G628" i="12"/>
  <c r="G832" i="12"/>
  <c r="G808" i="12"/>
  <c r="G555" i="12"/>
  <c r="G1071" i="12"/>
  <c r="G859" i="12"/>
  <c r="G88" i="12"/>
  <c r="G1139" i="12"/>
  <c r="G990" i="12"/>
  <c r="G407" i="12"/>
  <c r="G111" i="12"/>
  <c r="G425" i="12"/>
  <c r="G543" i="12"/>
  <c r="G852" i="12"/>
  <c r="G360" i="12"/>
  <c r="G1143" i="12"/>
  <c r="G922" i="12"/>
  <c r="G606" i="12"/>
  <c r="G578" i="12"/>
  <c r="G836" i="12"/>
  <c r="G867" i="12"/>
  <c r="G861" i="12"/>
  <c r="G788" i="12"/>
  <c r="G110" i="12"/>
  <c r="G473" i="12"/>
  <c r="G640" i="12"/>
  <c r="G1155" i="12"/>
  <c r="G118" i="12"/>
  <c r="G286" i="12"/>
  <c r="G344" i="12"/>
  <c r="G931" i="12"/>
  <c r="G853" i="12"/>
  <c r="G186" i="12"/>
  <c r="G524" i="12"/>
  <c r="G217" i="12"/>
  <c r="G1012" i="12"/>
  <c r="G914" i="12"/>
  <c r="G1043" i="12"/>
  <c r="G1183" i="12"/>
  <c r="G1087" i="12"/>
  <c r="G775" i="12"/>
  <c r="G800" i="12"/>
  <c r="G159" i="12"/>
  <c r="G126" i="12"/>
  <c r="G230" i="12"/>
  <c r="G372" i="12"/>
  <c r="G383" i="12"/>
  <c r="G448" i="12"/>
  <c r="G104" i="12"/>
  <c r="G146" i="12"/>
  <c r="G1000" i="12"/>
  <c r="G1177" i="12"/>
  <c r="G1099" i="12"/>
  <c r="G905" i="12"/>
  <c r="G571" i="12"/>
  <c r="G235" i="12"/>
  <c r="G66" i="12"/>
  <c r="G697" i="12"/>
  <c r="G1130" i="12"/>
  <c r="G461" i="12"/>
  <c r="G508" i="12"/>
  <c r="G392" i="12"/>
  <c r="G722" i="12"/>
  <c r="G323" i="12"/>
  <c r="G346" i="12"/>
  <c r="G84" i="12"/>
  <c r="G882" i="12"/>
  <c r="G234" i="12"/>
  <c r="G207" i="12"/>
  <c r="G328" i="12"/>
  <c r="G218" i="12"/>
  <c r="G125" i="12"/>
  <c r="G560" i="12"/>
  <c r="G1009" i="12"/>
  <c r="G336" i="12"/>
  <c r="G556" i="12"/>
  <c r="G804" i="12"/>
  <c r="G711" i="12"/>
  <c r="G1004" i="12"/>
  <c r="G969" i="12"/>
  <c r="G625" i="12"/>
  <c r="G597" i="12"/>
  <c r="G69" i="12"/>
  <c r="G1167" i="12"/>
  <c r="G324" i="12"/>
  <c r="G963" i="12"/>
  <c r="G851" i="12"/>
  <c r="G313" i="12"/>
  <c r="G507" i="12"/>
  <c r="G765" i="12"/>
  <c r="G236" i="12"/>
  <c r="G136" i="12"/>
  <c r="G505" i="12"/>
  <c r="G782" i="12"/>
  <c r="G25" i="12"/>
  <c r="G1067" i="12"/>
  <c r="G81" i="12"/>
  <c r="G904" i="12"/>
  <c r="G834" i="12"/>
  <c r="G1151" i="12"/>
  <c r="G391" i="12"/>
  <c r="G1110" i="12"/>
  <c r="G700" i="12"/>
  <c r="G726" i="12"/>
  <c r="G385" i="12"/>
  <c r="G575" i="12"/>
  <c r="G608" i="12"/>
  <c r="G282" i="12"/>
  <c r="G485" i="12"/>
  <c r="G569" i="12"/>
  <c r="G906" i="12"/>
  <c r="G1007" i="12"/>
  <c r="G758" i="12"/>
  <c r="G445" i="12"/>
  <c r="G90" i="12"/>
  <c r="G454" i="12"/>
  <c r="G1044" i="12"/>
  <c r="G488" i="12"/>
  <c r="G634" i="12"/>
  <c r="G256" i="12"/>
  <c r="G949" i="12"/>
  <c r="G467" i="12"/>
  <c r="G1005" i="12"/>
  <c r="G94" i="12"/>
  <c r="G47" i="12"/>
  <c r="G137" i="12"/>
  <c r="G434" i="12"/>
  <c r="G109" i="12"/>
  <c r="G1068" i="12"/>
  <c r="G1029" i="12"/>
  <c r="G600" i="12"/>
  <c r="G1069" i="12"/>
  <c r="G872" i="12"/>
  <c r="G395" i="12"/>
  <c r="G465" i="12"/>
  <c r="G920" i="12"/>
  <c r="G285" i="12"/>
  <c r="G375" i="12"/>
  <c r="G688" i="12"/>
  <c r="G447" i="12"/>
  <c r="G592" i="12"/>
  <c r="G27" i="12"/>
  <c r="G223" i="12"/>
  <c r="G19" i="12"/>
  <c r="G352" i="12"/>
  <c r="G1191" i="12"/>
  <c r="G363" i="12"/>
  <c r="G1100" i="12"/>
  <c r="G164" i="12"/>
  <c r="G743" i="12"/>
  <c r="G568" i="12"/>
  <c r="G860" i="12"/>
  <c r="G707" i="12"/>
  <c r="G613" i="12"/>
  <c r="G437" i="12"/>
  <c r="G40" i="12"/>
  <c r="G799" i="12"/>
  <c r="G818" i="12"/>
  <c r="G848" i="12"/>
  <c r="G306" i="12"/>
  <c r="G249" i="12"/>
  <c r="G650" i="12"/>
  <c r="G1042" i="12"/>
  <c r="G30" i="12"/>
  <c r="G790" i="12"/>
  <c r="G1066" i="12"/>
  <c r="G754" i="12"/>
  <c r="G1152" i="12"/>
  <c r="G909" i="12"/>
  <c r="G1104" i="12"/>
  <c r="G698" i="12"/>
  <c r="G366" i="12"/>
  <c r="G1026" i="12"/>
  <c r="G701" i="12"/>
  <c r="G294" i="12"/>
  <c r="G992" i="12"/>
  <c r="G605" i="12"/>
  <c r="G647" i="12"/>
  <c r="G820" i="12"/>
  <c r="G538" i="12"/>
  <c r="G1195" i="12"/>
  <c r="G166" i="12"/>
  <c r="G660" i="12"/>
  <c r="G881" i="12"/>
  <c r="G194" i="12"/>
  <c r="G468" i="12"/>
  <c r="G280" i="12"/>
  <c r="G203" i="12"/>
  <c r="G291" i="12"/>
  <c r="G158" i="12"/>
  <c r="G1101" i="12"/>
  <c r="G175" i="12"/>
  <c r="G403" i="12"/>
  <c r="G611" i="12"/>
  <c r="G1046" i="12"/>
  <c r="G267" i="12"/>
  <c r="G1041" i="12"/>
  <c r="G1054" i="12"/>
  <c r="G119" i="12"/>
  <c r="G1138" i="12"/>
  <c r="G133" i="12"/>
  <c r="G503" i="12"/>
  <c r="G667" i="12"/>
  <c r="G132" i="12"/>
  <c r="G440" i="12"/>
  <c r="G9" i="12"/>
  <c r="G494" i="12"/>
  <c r="G1170" i="12"/>
  <c r="G862" i="12"/>
  <c r="G114" i="12"/>
  <c r="G664" i="12"/>
  <c r="G493" i="12"/>
  <c r="G850" i="12"/>
  <c r="G441" i="12"/>
  <c r="G1168" i="12"/>
  <c r="G616" i="12"/>
  <c r="G48" i="12"/>
  <c r="G591" i="12"/>
  <c r="G262" i="12"/>
  <c r="G764" i="12"/>
  <c r="G450" i="12"/>
  <c r="G394" i="12"/>
  <c r="G784" i="12"/>
  <c r="G736" i="12"/>
  <c r="G1020" i="12"/>
  <c r="G676" i="12"/>
  <c r="G871" i="12"/>
  <c r="G170" i="12"/>
  <c r="G1075" i="12"/>
  <c r="G930" i="12"/>
  <c r="G545" i="12"/>
  <c r="G71" i="12"/>
  <c r="G143" i="12"/>
  <c r="G649" i="12"/>
  <c r="G936" i="12"/>
  <c r="G190" i="12"/>
  <c r="G1082" i="12"/>
  <c r="G188" i="12"/>
  <c r="G100" i="12"/>
  <c r="G1112" i="12"/>
  <c r="G292" i="12"/>
  <c r="G620" i="12"/>
  <c r="G116" i="12"/>
  <c r="G1121" i="12"/>
  <c r="G13" i="12"/>
  <c r="G428" i="12"/>
  <c r="G64" i="12"/>
  <c r="G1024" i="12"/>
  <c r="G533" i="12"/>
  <c r="G779" i="12"/>
  <c r="G8" i="12"/>
  <c r="G618" i="12"/>
  <c r="G232" i="12"/>
  <c r="G843" i="12"/>
  <c r="G251" i="12"/>
  <c r="G752" i="12"/>
  <c r="G1199" i="12"/>
  <c r="G1084" i="12"/>
  <c r="G686" i="12"/>
  <c r="G902" i="12"/>
  <c r="G459" i="12"/>
  <c r="G704" i="12"/>
  <c r="G720" i="12"/>
  <c r="G147" i="12"/>
  <c r="G481" i="12"/>
  <c r="G22" i="12"/>
  <c r="G888" i="12"/>
  <c r="G60" i="12"/>
  <c r="G283" i="12"/>
  <c r="G839" i="12"/>
  <c r="G61" i="12"/>
  <c r="G1171" i="12"/>
  <c r="G941" i="12"/>
  <c r="G547" i="12"/>
  <c r="G586" i="12"/>
  <c r="G643" i="12"/>
  <c r="G36" i="12"/>
  <c r="G319" i="12"/>
  <c r="G415" i="12"/>
  <c r="G657" i="12"/>
  <c r="G1014" i="12"/>
  <c r="G1129" i="12"/>
  <c r="G646" i="12"/>
  <c r="G946" i="12"/>
  <c r="G987" i="12"/>
  <c r="G318" i="12"/>
  <c r="G1193" i="12"/>
  <c r="G614" i="12"/>
  <c r="G717" i="12"/>
  <c r="G1063" i="12"/>
  <c r="G831" i="12"/>
  <c r="G3" i="12"/>
  <c r="G348" i="12"/>
  <c r="G300" i="12"/>
  <c r="G554" i="12"/>
  <c r="G287" i="12"/>
  <c r="G260" i="12"/>
  <c r="G1002" i="12"/>
  <c r="G708" i="12"/>
  <c r="G451" i="12"/>
  <c r="G1169" i="12"/>
  <c r="G1181" i="12"/>
  <c r="G730" i="12"/>
  <c r="G478" i="12"/>
  <c r="G1190" i="12"/>
  <c r="G193" i="12"/>
  <c r="G70" i="12"/>
  <c r="G10" i="12"/>
  <c r="G105" i="12"/>
  <c r="G518" i="12"/>
  <c r="G840" i="12"/>
  <c r="G401" i="12"/>
  <c r="G1119" i="12"/>
  <c r="G813" i="12"/>
  <c r="G263" i="12"/>
  <c r="G1164" i="12"/>
  <c r="G374" i="12"/>
  <c r="G130" i="12"/>
  <c r="G817" i="12"/>
  <c r="G14" i="12"/>
  <c r="G460" i="12"/>
  <c r="G715" i="12"/>
  <c r="G929" i="12"/>
  <c r="G819" i="12"/>
  <c r="G896" i="12"/>
  <c r="G702" i="12"/>
  <c r="G307" i="12"/>
  <c r="G482" i="12"/>
  <c r="G229" i="12"/>
  <c r="G1055" i="12"/>
  <c r="G1125" i="12"/>
  <c r="G1127" i="12"/>
  <c r="G135" i="12"/>
  <c r="G250" i="12"/>
  <c r="G1106" i="12"/>
  <c r="G953" i="12"/>
  <c r="G734" i="12"/>
  <c r="G645" i="12"/>
  <c r="G216" i="12"/>
  <c r="G635" i="12"/>
  <c r="G940" i="12"/>
  <c r="G423" i="12"/>
  <c r="G74" i="12"/>
  <c r="G856" i="12"/>
  <c r="G874" i="12"/>
  <c r="G1061" i="12"/>
  <c r="G950" i="12"/>
  <c r="G58" i="12"/>
  <c r="G92" i="12"/>
  <c r="G112" i="12"/>
  <c r="G349" i="12"/>
  <c r="G1173" i="12"/>
  <c r="G1142" i="12"/>
  <c r="G205" i="12"/>
  <c r="G844" i="12"/>
  <c r="G35" i="12"/>
  <c r="G322" i="12"/>
  <c r="G558" i="12"/>
  <c r="G301" i="12"/>
  <c r="G589" i="12"/>
  <c r="G1166" i="12"/>
  <c r="G530" i="12"/>
  <c r="G480" i="12"/>
  <c r="G515" i="12"/>
  <c r="G1115" i="12"/>
  <c r="G999" i="12"/>
  <c r="G772" i="12"/>
  <c r="G202" i="12"/>
  <c r="G845" i="12"/>
  <c r="G26" i="12"/>
  <c r="G281" i="12"/>
  <c r="G539" i="12"/>
  <c r="G943" i="12"/>
  <c r="G191" i="12"/>
  <c r="G838" i="12"/>
  <c r="G961" i="12"/>
  <c r="G42" i="12"/>
  <c r="G474" i="12"/>
  <c r="G1027" i="12"/>
  <c r="G288" i="12"/>
  <c r="G1111" i="12"/>
  <c r="G564" i="12"/>
  <c r="G162" i="12"/>
  <c r="G269" i="12"/>
  <c r="G184" i="12"/>
  <c r="G371" i="12"/>
  <c r="G991" i="12"/>
  <c r="G1013" i="12"/>
  <c r="G96" i="12"/>
  <c r="G997" i="12"/>
  <c r="G573" i="12"/>
  <c r="G1123" i="12"/>
  <c r="G655" i="12"/>
  <c r="G771" i="12"/>
  <c r="G32" i="12"/>
  <c r="G504" i="12"/>
  <c r="G710" i="12"/>
  <c r="G299" i="12"/>
  <c r="G550" i="12"/>
  <c r="G1016" i="12"/>
  <c r="G789" i="12"/>
  <c r="G149" i="12"/>
  <c r="G637" i="12"/>
  <c r="G563" i="12"/>
  <c r="G1154" i="12"/>
  <c r="G446" i="12"/>
  <c r="G334" i="12"/>
  <c r="G1072" i="12"/>
  <c r="G327" i="12"/>
  <c r="G364" i="12"/>
  <c r="G167" i="12"/>
  <c r="G566" i="12"/>
  <c r="G227" i="12"/>
  <c r="G161" i="12"/>
  <c r="G289" i="12"/>
  <c r="G937" i="12"/>
  <c r="G827" i="12"/>
  <c r="G534" i="12"/>
  <c r="G884" i="12"/>
  <c r="G656" i="12"/>
  <c r="G241" i="12"/>
  <c r="G658" i="12"/>
  <c r="G719" i="12"/>
  <c r="G117" i="12"/>
  <c r="G1102" i="12"/>
  <c r="G1132" i="12"/>
  <c r="G933" i="12"/>
  <c r="G237" i="12"/>
  <c r="G889" i="12"/>
  <c r="G509" i="12"/>
  <c r="G102" i="12"/>
  <c r="G163" i="12"/>
  <c r="G728" i="12"/>
  <c r="G284" i="12"/>
  <c r="G1135" i="12"/>
  <c r="G173" i="12"/>
  <c r="G86" i="12"/>
  <c r="G513" i="12"/>
  <c r="G278" i="12"/>
  <c r="G412" i="12"/>
  <c r="G1011" i="12"/>
  <c r="G1179" i="12"/>
  <c r="G329" i="12"/>
  <c r="G582" i="12"/>
  <c r="G624" i="12"/>
  <c r="G196" i="12"/>
  <c r="G531" i="12"/>
  <c r="G303" i="12"/>
  <c r="G1180" i="12"/>
  <c r="G402" i="12"/>
  <c r="G580" i="12"/>
  <c r="G65" i="12"/>
  <c r="G1032" i="12"/>
  <c r="G144" i="12"/>
  <c r="G738" i="12"/>
  <c r="G1149" i="12"/>
  <c r="G470" i="12"/>
  <c r="G1010" i="12"/>
  <c r="G729" i="12"/>
  <c r="G783" i="12"/>
  <c r="G142" i="12"/>
  <c r="G1045" i="12"/>
  <c r="G631" i="12"/>
  <c r="G129" i="12"/>
  <c r="G266" i="12"/>
  <c r="G594" i="12"/>
  <c r="G368" i="12"/>
  <c r="G20" i="12"/>
  <c r="G680" i="12"/>
  <c r="G948" i="12"/>
  <c r="G527" i="12"/>
  <c r="G174" i="12"/>
  <c r="G972" i="12"/>
  <c r="G1036" i="12"/>
  <c r="G982" i="12"/>
  <c r="G759" i="12"/>
  <c r="G830" i="12"/>
  <c r="G34" i="12"/>
  <c r="G865" i="12"/>
  <c r="G405" i="12"/>
  <c r="G400" i="12"/>
  <c r="G431" i="12"/>
  <c r="G45" i="12"/>
  <c r="G968" i="12"/>
  <c r="G522" i="12"/>
  <c r="G333" i="12"/>
  <c r="G1057" i="12"/>
  <c r="G535" i="12"/>
  <c r="G457" i="12"/>
  <c r="G714" i="12"/>
  <c r="G718" i="12"/>
  <c r="G588" i="12"/>
  <c r="G309" i="12"/>
  <c r="G873" i="12"/>
  <c r="G290" i="12"/>
  <c r="G681" i="12"/>
  <c r="G1019" i="12"/>
  <c r="G935" i="12"/>
  <c r="G195" i="12"/>
  <c r="G257" i="12"/>
  <c r="G293" i="12"/>
  <c r="G725" i="12"/>
  <c r="G1008" i="12"/>
  <c r="G735" i="12"/>
  <c r="G343" i="12"/>
  <c r="G472" i="12"/>
  <c r="G99" i="12"/>
  <c r="G221" i="12"/>
  <c r="G103" i="12"/>
  <c r="G1194" i="12"/>
  <c r="G1015" i="12"/>
  <c r="G622" i="12"/>
  <c r="G1146" i="12"/>
  <c r="G169" i="12"/>
  <c r="G181" i="12"/>
  <c r="G326" i="12"/>
  <c r="G353" i="12"/>
  <c r="G585" i="12"/>
  <c r="G393" i="12"/>
  <c r="G956" i="12"/>
  <c r="G825" i="12"/>
  <c r="G548" i="12"/>
  <c r="G268" i="12"/>
  <c r="G308" i="12"/>
  <c r="G1058" i="12"/>
  <c r="G369" i="12"/>
  <c r="G276" i="12"/>
  <c r="G398" i="12"/>
  <c r="G964" i="12"/>
  <c r="G636" i="12"/>
  <c r="G141" i="12"/>
  <c r="G33" i="12"/>
  <c r="G367" i="12"/>
  <c r="G382" i="12"/>
  <c r="G572" i="12"/>
  <c r="G679" i="12"/>
  <c r="G238" i="12"/>
  <c r="G705" i="12"/>
  <c r="G274" i="12"/>
  <c r="G469" i="12"/>
  <c r="G462" i="12"/>
  <c r="G966" i="12"/>
  <c r="G1097" i="12"/>
  <c r="G742" i="12"/>
  <c r="G12" i="12"/>
  <c r="G1148" i="12"/>
  <c r="G1040" i="12"/>
  <c r="G615" i="12"/>
  <c r="G540" i="12"/>
  <c r="G796" i="12"/>
  <c r="G242" i="12"/>
  <c r="G1078" i="12"/>
  <c r="G339" i="12"/>
  <c r="G317" i="12"/>
  <c r="G165" i="12"/>
  <c r="G587" i="12"/>
  <c r="G1113" i="12"/>
  <c r="G912" i="12"/>
  <c r="G599" i="12"/>
  <c r="G479" i="12"/>
  <c r="G693" i="12"/>
  <c r="G456" i="12"/>
  <c r="G95" i="12"/>
  <c r="G510" i="12"/>
  <c r="G1064" i="12"/>
  <c r="G814" i="12"/>
  <c r="G630" i="12"/>
  <c r="G1021" i="12"/>
  <c r="G153" i="12"/>
  <c r="G80" i="12"/>
  <c r="G1184" i="12"/>
  <c r="G1145" i="12"/>
  <c r="G986" i="12"/>
  <c r="G225" i="12"/>
  <c r="G915" i="12"/>
  <c r="G198" i="12"/>
  <c r="G414" i="12"/>
  <c r="G350" i="12"/>
  <c r="G24" i="12"/>
  <c r="G1172" i="12"/>
  <c r="G596" i="12"/>
  <c r="G590" i="12"/>
  <c r="G733" i="12"/>
  <c r="G668" i="12"/>
  <c r="G891" i="12"/>
  <c r="G1050" i="12"/>
  <c r="G410" i="12"/>
  <c r="G1034" i="12"/>
  <c r="G780" i="12"/>
  <c r="G864" i="12"/>
  <c r="G254" i="12"/>
  <c r="G226" i="12"/>
  <c r="G376" i="12"/>
  <c r="G89" i="12"/>
  <c r="G57" i="12"/>
  <c r="G486" i="12"/>
  <c r="G925" i="12"/>
  <c r="G858" i="12"/>
  <c r="G387" i="12"/>
  <c r="G259" i="12"/>
  <c r="G197" i="12"/>
  <c r="G723" i="12"/>
  <c r="G974" i="12"/>
  <c r="G417" i="12"/>
  <c r="G880" i="12"/>
  <c r="G671" i="12"/>
  <c r="G1140" i="12"/>
  <c r="G644" i="12"/>
  <c r="G532" i="12"/>
  <c r="G662" i="12"/>
  <c r="G107" i="12"/>
  <c r="G521" i="12"/>
  <c r="G82" i="12"/>
  <c r="G453" i="12"/>
  <c r="G768" i="12"/>
  <c r="G265" i="12"/>
  <c r="G883" i="12"/>
  <c r="G607" i="12"/>
  <c r="G749" i="12"/>
  <c r="G739" i="12"/>
  <c r="G544" i="12"/>
  <c r="G1001" i="12"/>
  <c r="G876" i="12"/>
  <c r="G766" i="12"/>
  <c r="G1074" i="12"/>
  <c r="G335" i="12"/>
  <c r="G753" i="12"/>
  <c r="G951" i="12"/>
  <c r="G842" i="12"/>
  <c r="G829" i="12"/>
  <c r="G381" i="12"/>
  <c r="G499" i="12"/>
  <c r="G847" i="12"/>
  <c r="G502" i="12"/>
  <c r="G528" i="12"/>
  <c r="G1105" i="12"/>
  <c r="G910" i="12"/>
  <c r="G11" i="12"/>
  <c r="G183" i="12"/>
  <c r="G945" i="12"/>
  <c r="G320" i="12"/>
  <c r="G273" i="12"/>
  <c r="G1185" i="12"/>
  <c r="G1144" i="12"/>
  <c r="G1053" i="12"/>
  <c r="G512" i="12"/>
  <c r="G187" i="12"/>
  <c r="G78" i="12"/>
  <c r="G477" i="12"/>
  <c r="G669" i="12"/>
  <c r="G777" i="12"/>
  <c r="G769" i="12"/>
  <c r="G903" i="12"/>
  <c r="AK486" i="5"/>
  <c r="AK518" i="5" s="1"/>
  <c r="AK481" i="5"/>
  <c r="AK482" i="5" s="1"/>
  <c r="AK507" i="5"/>
  <c r="AK483" i="5"/>
  <c r="AK485" i="5"/>
  <c r="AK517" i="5" s="1"/>
  <c r="G776" i="13"/>
  <c r="G952" i="13"/>
  <c r="G976" i="13"/>
  <c r="G193" i="13"/>
  <c r="G666" i="13"/>
  <c r="G1048" i="13"/>
  <c r="G127" i="13"/>
  <c r="G896" i="13"/>
  <c r="G559" i="13"/>
  <c r="G371" i="13"/>
  <c r="G45" i="13"/>
  <c r="G988" i="13"/>
  <c r="G788" i="13"/>
  <c r="G102" i="13"/>
  <c r="G1114" i="13"/>
  <c r="G583" i="13"/>
  <c r="G114" i="13"/>
  <c r="G1198" i="13"/>
  <c r="G1120" i="13"/>
  <c r="G475" i="13"/>
  <c r="G803" i="13"/>
  <c r="G681" i="13"/>
  <c r="G973" i="13"/>
  <c r="G1171" i="13"/>
  <c r="G272" i="13"/>
  <c r="G230" i="13"/>
  <c r="G205" i="13"/>
  <c r="G369" i="13"/>
  <c r="G397" i="13"/>
  <c r="G587" i="13"/>
  <c r="G1177" i="13"/>
  <c r="G201" i="13"/>
  <c r="G641" i="13"/>
  <c r="G84" i="13"/>
  <c r="G325" i="13"/>
  <c r="G1034" i="13"/>
  <c r="G443" i="13"/>
  <c r="G266" i="13"/>
  <c r="G831" i="13"/>
  <c r="G261" i="13"/>
  <c r="G1195" i="13"/>
  <c r="G160" i="13"/>
  <c r="G934" i="13"/>
  <c r="G687" i="13"/>
  <c r="G352" i="13"/>
  <c r="G248" i="13"/>
  <c r="G1068" i="13"/>
  <c r="G146" i="13"/>
  <c r="G784" i="13"/>
  <c r="G983" i="13"/>
  <c r="G1065" i="13"/>
  <c r="G906" i="13"/>
  <c r="G448" i="13"/>
  <c r="G885" i="13"/>
  <c r="G31" i="13"/>
  <c r="G254" i="13"/>
  <c r="G888" i="13"/>
  <c r="G194" i="13"/>
  <c r="G551" i="13"/>
  <c r="G336" i="13"/>
  <c r="G1052" i="13"/>
  <c r="G496" i="13"/>
  <c r="G364" i="13"/>
  <c r="G873" i="13"/>
  <c r="G411" i="13"/>
  <c r="G342" i="13"/>
  <c r="G1092" i="13"/>
  <c r="G750" i="13"/>
  <c r="G799" i="13"/>
  <c r="G672" i="13"/>
  <c r="G982" i="13"/>
  <c r="G215" i="13"/>
  <c r="G416" i="13"/>
  <c r="G1131" i="13"/>
  <c r="G736" i="13"/>
  <c r="G297" i="13"/>
  <c r="G726" i="13"/>
  <c r="G668" i="13"/>
  <c r="G1035" i="13"/>
  <c r="G1087" i="13"/>
  <c r="G629" i="13"/>
  <c r="G225" i="13"/>
  <c r="G1129" i="13"/>
  <c r="G683" i="13"/>
  <c r="G904" i="13"/>
  <c r="G196" i="13"/>
  <c r="G75" i="13"/>
  <c r="G945" i="13"/>
  <c r="G693" i="13"/>
  <c r="G450" i="13"/>
  <c r="G1023" i="13"/>
  <c r="G363" i="13"/>
  <c r="G729" i="13"/>
  <c r="G813" i="13"/>
  <c r="G1010" i="13"/>
  <c r="G1130" i="13"/>
  <c r="G221" i="13"/>
  <c r="G756" i="13"/>
  <c r="G889" i="13"/>
  <c r="G837" i="13"/>
  <c r="G415" i="13"/>
  <c r="G1113" i="13"/>
  <c r="G565" i="13"/>
  <c r="G186" i="13"/>
  <c r="G460" i="13"/>
  <c r="G630" i="13"/>
  <c r="G1135" i="13"/>
  <c r="G723" i="13"/>
  <c r="G166" i="13"/>
  <c r="G654" i="13"/>
  <c r="G282" i="13"/>
  <c r="G1111" i="13"/>
  <c r="G126" i="13"/>
  <c r="G514" i="13"/>
  <c r="G860" i="13"/>
  <c r="G622" i="13"/>
  <c r="G564" i="13"/>
  <c r="G361" i="13"/>
  <c r="G633" i="13"/>
  <c r="G412" i="13"/>
  <c r="G391" i="13"/>
  <c r="G251" i="13"/>
  <c r="G1076" i="13"/>
  <c r="G1110" i="13"/>
  <c r="G287" i="13"/>
  <c r="G159" i="13"/>
  <c r="G855" i="13"/>
  <c r="G925" i="13"/>
  <c r="G552" i="13"/>
  <c r="G316" i="13"/>
  <c r="G521" i="13"/>
  <c r="G1125" i="13"/>
  <c r="G113" i="13"/>
  <c r="G827" i="13"/>
  <c r="G554" i="13"/>
  <c r="G1124" i="13"/>
  <c r="G705" i="13"/>
  <c r="G1029" i="13"/>
  <c r="G675" i="13"/>
  <c r="G1101" i="13"/>
  <c r="G471" i="13"/>
  <c r="G913" i="13"/>
  <c r="G917" i="13"/>
  <c r="G76" i="13"/>
  <c r="G1044" i="13"/>
  <c r="G77" i="13"/>
  <c r="G1019" i="13"/>
  <c r="G727" i="13"/>
  <c r="G332" i="13"/>
  <c r="G136" i="13"/>
  <c r="G372" i="13"/>
  <c r="G340" i="13"/>
  <c r="G1022" i="13"/>
  <c r="G379" i="13"/>
  <c r="G572" i="13"/>
  <c r="G458" i="13"/>
  <c r="G154" i="13"/>
  <c r="G344" i="13"/>
  <c r="G610" i="13"/>
  <c r="G165" i="13"/>
  <c r="G56" i="13"/>
  <c r="G1115" i="13"/>
  <c r="G220" i="13"/>
  <c r="G639" i="13"/>
  <c r="G358" i="13"/>
  <c r="G642" i="13"/>
  <c r="G17" i="13"/>
  <c r="G315" i="13"/>
  <c r="G323" i="13"/>
  <c r="G550" i="13"/>
  <c r="G949" i="13"/>
  <c r="G330" i="13"/>
  <c r="G1139" i="13"/>
  <c r="G809" i="13"/>
  <c r="G590" i="13"/>
  <c r="G265" i="13"/>
  <c r="G229" i="13"/>
  <c r="G264" i="13"/>
  <c r="G243" i="13"/>
  <c r="G421" i="13"/>
  <c r="G818" i="13"/>
  <c r="G8" i="13"/>
  <c r="G845" i="13"/>
  <c r="G162" i="13"/>
  <c r="G1077" i="13"/>
  <c r="G627" i="13"/>
  <c r="G410" i="13"/>
  <c r="G542" i="13"/>
  <c r="G841" i="13"/>
  <c r="G805" i="13"/>
  <c r="G1084" i="13"/>
  <c r="G288" i="13"/>
  <c r="G1193" i="13"/>
  <c r="G108" i="13"/>
  <c r="G134" i="13"/>
  <c r="G589" i="13"/>
  <c r="G795" i="13"/>
  <c r="G271" i="13"/>
  <c r="G535" i="13"/>
  <c r="G503" i="13"/>
  <c r="G1154" i="13"/>
  <c r="G525" i="13"/>
  <c r="G553" i="13"/>
  <c r="G621" i="13"/>
  <c r="G1178" i="13"/>
  <c r="G464" i="13"/>
  <c r="G413" i="13"/>
  <c r="G779" i="13"/>
  <c r="G292" i="13"/>
  <c r="G442" i="13"/>
  <c r="G794" i="13"/>
  <c r="G341" i="13"/>
  <c r="G241" i="13"/>
  <c r="G664" i="13"/>
  <c r="G394" i="13"/>
  <c r="G931" i="13"/>
  <c r="G404" i="13"/>
  <c r="G816" i="13"/>
  <c r="G796" i="13"/>
  <c r="G879" i="13"/>
  <c r="G876" i="13"/>
  <c r="G276" i="13"/>
  <c r="G47" i="13"/>
  <c r="G244" i="13"/>
  <c r="G741" i="13"/>
  <c r="G498" i="13"/>
  <c r="G568" i="13"/>
  <c r="G764" i="13"/>
  <c r="G919" i="13"/>
  <c r="G1073" i="13"/>
  <c r="G548" i="13"/>
  <c r="G1082" i="13"/>
  <c r="G181" i="13"/>
  <c r="G509" i="13"/>
  <c r="G801" i="13"/>
  <c r="G1069" i="13"/>
  <c r="G933" i="13"/>
  <c r="G812" i="13"/>
  <c r="G303" i="13"/>
  <c r="G916" i="13"/>
  <c r="G409" i="13"/>
  <c r="G101" i="13"/>
  <c r="G327" i="13"/>
  <c r="G748" i="13"/>
  <c r="G121" i="13"/>
  <c r="G236" i="13"/>
  <c r="G257" i="13"/>
  <c r="G759" i="13"/>
  <c r="G611" i="13"/>
  <c r="G1148" i="13"/>
  <c r="G489" i="13"/>
  <c r="G691" i="13"/>
  <c r="G96" i="13"/>
  <c r="G130" i="13"/>
  <c r="G926" i="13"/>
  <c r="G971" i="13"/>
  <c r="G163" i="13"/>
  <c r="G429" i="13"/>
  <c r="G585" i="13"/>
  <c r="G222" i="13"/>
  <c r="G894" i="13"/>
  <c r="G935" i="13"/>
  <c r="G517" i="13"/>
  <c r="G588" i="13"/>
  <c r="G476" i="13"/>
  <c r="G347" i="13"/>
  <c r="G28" i="13"/>
  <c r="G987" i="13"/>
  <c r="G954" i="13"/>
  <c r="G951" i="13"/>
  <c r="G912" i="13"/>
  <c r="G1079" i="13"/>
  <c r="G318" i="13"/>
  <c r="G131" i="13"/>
  <c r="G856" i="13"/>
  <c r="G423" i="13"/>
  <c r="G861" i="13"/>
  <c r="G614" i="13"/>
  <c r="G631" i="13"/>
  <c r="G150" i="13"/>
  <c r="G433" i="13"/>
  <c r="G204" i="13"/>
  <c r="G305" i="13"/>
  <c r="G753" i="13"/>
  <c r="G81" i="13"/>
  <c r="G927" i="13"/>
  <c r="G1137" i="13"/>
  <c r="G380" i="13"/>
  <c r="G882" i="13"/>
  <c r="G65" i="13"/>
  <c r="G1117" i="13"/>
  <c r="G928" i="13"/>
  <c r="G1086" i="13"/>
  <c r="G836" i="13"/>
  <c r="G501" i="13"/>
  <c r="G1026" i="13"/>
  <c r="G310" i="13"/>
  <c r="G161" i="13"/>
  <c r="G843" i="13"/>
  <c r="G847" i="13"/>
  <c r="G95" i="13"/>
  <c r="G18" i="13"/>
  <c r="G792" i="13"/>
  <c r="G172" i="13"/>
  <c r="G1024" i="13"/>
  <c r="G842" i="13"/>
  <c r="G350" i="13"/>
  <c r="G62" i="13"/>
  <c r="G16" i="13"/>
  <c r="G920" i="13"/>
  <c r="G72" i="13"/>
  <c r="G777" i="13"/>
  <c r="G569" i="13"/>
  <c r="G850" i="13"/>
  <c r="G128" i="13"/>
  <c r="G430" i="13"/>
  <c r="G508" i="13"/>
  <c r="G645" i="13"/>
  <c r="G110" i="13"/>
  <c r="G512" i="13"/>
  <c r="G1145" i="13"/>
  <c r="G13" i="13"/>
  <c r="G539" i="13"/>
  <c r="G87" i="13"/>
  <c r="G173" i="13"/>
  <c r="G519" i="13"/>
  <c r="G19" i="13"/>
  <c r="G516" i="13"/>
  <c r="G960" i="13"/>
  <c r="G140" i="13"/>
  <c r="G643" i="13"/>
  <c r="G115" i="13"/>
  <c r="G1106" i="13"/>
  <c r="G782" i="13"/>
  <c r="G868" i="13"/>
  <c r="G806" i="13"/>
  <c r="G485" i="13"/>
  <c r="G778" i="13"/>
  <c r="G898" i="13"/>
  <c r="G1105" i="13"/>
  <c r="G368" i="13"/>
  <c r="G167" i="13"/>
  <c r="G1067" i="13"/>
  <c r="G82" i="13"/>
  <c r="G914" i="13"/>
  <c r="G1147" i="13"/>
  <c r="G440" i="13"/>
  <c r="G203" i="13"/>
  <c r="G1011" i="13"/>
  <c r="G523" i="13"/>
  <c r="G502" i="13"/>
  <c r="G64" i="13"/>
  <c r="G33" i="13"/>
  <c r="G1149" i="13"/>
  <c r="G1064" i="13"/>
  <c r="G104" i="13"/>
  <c r="G78" i="13"/>
  <c r="G30" i="13"/>
  <c r="G1091" i="13"/>
  <c r="G1151" i="13"/>
  <c r="G357" i="13"/>
  <c r="G1099" i="13"/>
  <c r="G609" i="13"/>
  <c r="G765" i="13"/>
  <c r="G570" i="13"/>
  <c r="G299" i="13"/>
  <c r="G980" i="13"/>
  <c r="G99" i="13"/>
  <c r="G1169" i="13"/>
  <c r="G895" i="13"/>
  <c r="G1174" i="13"/>
  <c r="G483" i="13"/>
  <c r="G958" i="13"/>
  <c r="G849" i="13"/>
  <c r="G1141" i="13"/>
  <c r="G752" i="13"/>
  <c r="G1102" i="13"/>
  <c r="G183" i="13"/>
  <c r="G615" i="13"/>
  <c r="G1095" i="13"/>
  <c r="G1175" i="13"/>
  <c r="G9" i="13"/>
  <c r="G877" i="13"/>
  <c r="G967" i="13"/>
  <c r="G69" i="13"/>
  <c r="G237" i="13"/>
  <c r="G1088" i="13"/>
  <c r="G393" i="13"/>
  <c r="G1197" i="13"/>
  <c r="G94" i="13"/>
  <c r="G438" i="13"/>
  <c r="G1056" i="13"/>
  <c r="G597" i="13"/>
  <c r="G457" i="13"/>
  <c r="G470" i="13"/>
  <c r="G74" i="13"/>
  <c r="G408" i="13"/>
  <c r="G22" i="13"/>
  <c r="G696" i="13"/>
  <c r="G314" i="13"/>
  <c r="G24" i="13"/>
  <c r="G626" i="13"/>
  <c r="G480" i="13"/>
  <c r="G1143" i="13"/>
  <c r="G23" i="13"/>
  <c r="G334" i="13"/>
  <c r="G731" i="13"/>
  <c r="G375" i="13"/>
  <c r="G1060" i="13"/>
  <c r="G772" i="13"/>
  <c r="G188" i="13"/>
  <c r="G3" i="13"/>
  <c r="G718" i="13"/>
  <c r="G26" i="13"/>
  <c r="G491" i="13"/>
  <c r="G285" i="13"/>
  <c r="G1108" i="13"/>
  <c r="G359" i="13"/>
  <c r="G547" i="13"/>
  <c r="G178" i="13"/>
  <c r="G1017" i="13"/>
  <c r="G422" i="13"/>
  <c r="G1156" i="13"/>
  <c r="G886" i="13"/>
  <c r="G1170" i="13"/>
  <c r="G1172" i="13"/>
  <c r="G1181" i="13"/>
  <c r="G138" i="13"/>
  <c r="G596" i="13"/>
  <c r="G398" i="13"/>
  <c r="G817" i="13"/>
  <c r="G428" i="13"/>
  <c r="G711" i="13"/>
  <c r="G187" i="13"/>
  <c r="G733" i="13"/>
  <c r="G317" i="13"/>
  <c r="G283" i="13"/>
  <c r="G677" i="13"/>
  <c r="G66" i="13"/>
  <c r="G390" i="13"/>
  <c r="G119" i="13"/>
  <c r="G652" i="13"/>
  <c r="G918" i="13"/>
  <c r="G1051" i="13"/>
  <c r="G1094" i="13"/>
  <c r="G25" i="13"/>
  <c r="G1040" i="13"/>
  <c r="G209" i="13"/>
  <c r="G182" i="13"/>
  <c r="G684" i="13"/>
  <c r="G1058" i="13"/>
  <c r="G439" i="13"/>
  <c r="G274" i="13"/>
  <c r="G306" i="13"/>
  <c r="G1118" i="13"/>
  <c r="G396" i="13"/>
  <c r="G656" i="13"/>
  <c r="G158" i="13"/>
  <c r="G787" i="13"/>
  <c r="G579" i="13"/>
  <c r="G870" i="13"/>
  <c r="G881" i="13"/>
  <c r="G697" i="13"/>
  <c r="G406" i="13"/>
  <c r="G10" i="13"/>
  <c r="G1050" i="13"/>
  <c r="G1041" i="13"/>
  <c r="G1049" i="13"/>
  <c r="G825" i="13"/>
  <c r="G1001" i="13"/>
  <c r="G164" i="13"/>
  <c r="G543" i="13"/>
  <c r="G92" i="13"/>
  <c r="G395" i="13"/>
  <c r="G486" i="13"/>
  <c r="G453" i="13"/>
  <c r="G902" i="13"/>
  <c r="G892" i="13"/>
  <c r="G427" i="13"/>
  <c r="G961" i="13"/>
  <c r="G55" i="13"/>
  <c r="G290" i="13"/>
  <c r="G1000" i="13"/>
  <c r="G826" i="13"/>
  <c r="G462" i="13"/>
  <c r="G79" i="13"/>
  <c r="G506" i="13"/>
  <c r="G990" i="13"/>
  <c r="G798" i="13"/>
  <c r="G690" i="13"/>
  <c r="G329" i="13"/>
  <c r="G698" i="13"/>
  <c r="G716" i="13"/>
  <c r="G872" i="13"/>
  <c r="G1180" i="13"/>
  <c r="G373" i="13"/>
  <c r="G5" i="13"/>
  <c r="G929" i="13"/>
  <c r="G560" i="13"/>
  <c r="G769" i="13"/>
  <c r="G419" i="13"/>
  <c r="G97" i="13"/>
  <c r="G932" i="13"/>
  <c r="G267" i="13"/>
  <c r="G1037" i="13"/>
  <c r="G472" i="13"/>
  <c r="G1119" i="13"/>
  <c r="G657" i="13"/>
  <c r="G107" i="13"/>
  <c r="G1109" i="13"/>
  <c r="G504" i="13"/>
  <c r="G63" i="13"/>
  <c r="G1083" i="13"/>
  <c r="G505" i="13"/>
  <c r="G465" i="13"/>
  <c r="G109" i="13"/>
  <c r="G239" i="13"/>
  <c r="G546" i="13"/>
  <c r="G744" i="13"/>
  <c r="G830" i="13"/>
  <c r="G124" i="13"/>
  <c r="G312" i="13"/>
  <c r="G712" i="13"/>
  <c r="AS480" i="5"/>
  <c r="G576" i="13"/>
  <c r="G865" i="13"/>
  <c r="G1013" i="13"/>
  <c r="G545" i="13"/>
  <c r="G637" i="13"/>
  <c r="G1189" i="13"/>
  <c r="G367" i="13"/>
  <c r="G149" i="13"/>
  <c r="G125" i="13"/>
  <c r="G399" i="13"/>
  <c r="G447" i="13"/>
  <c r="G986" i="13"/>
  <c r="G258" i="13"/>
  <c r="G1003" i="13"/>
  <c r="G155" i="13"/>
  <c r="G151" i="13"/>
  <c r="G348" i="13"/>
  <c r="G857" i="13"/>
  <c r="G977" i="13"/>
  <c r="G1165" i="13"/>
  <c r="G537" i="13"/>
  <c r="G1093" i="13"/>
  <c r="G1053" i="13"/>
  <c r="G112" i="13"/>
  <c r="G250" i="13"/>
  <c r="G556" i="13"/>
  <c r="G139" i="13"/>
  <c r="G488" i="13"/>
  <c r="G1190" i="13"/>
  <c r="G400" i="13"/>
  <c r="G286" i="13"/>
  <c r="G57" i="13"/>
  <c r="G93" i="13"/>
  <c r="G1192" i="13"/>
  <c r="G901" i="13"/>
  <c r="G176" i="13"/>
  <c r="G878" i="13"/>
  <c r="G484" i="13"/>
  <c r="G83" i="13"/>
  <c r="G268" i="13"/>
  <c r="G1063" i="13"/>
  <c r="G208" i="13"/>
  <c r="G280" i="13"/>
  <c r="G300" i="13"/>
  <c r="G612" i="13"/>
  <c r="G695" i="13"/>
  <c r="G46" i="13"/>
  <c r="G930" i="13"/>
  <c r="G528" i="13"/>
  <c r="G946" i="13"/>
  <c r="G1152" i="13"/>
  <c r="G1005" i="13"/>
  <c r="G53" i="13"/>
  <c r="G293" i="13"/>
  <c r="G141" i="13"/>
  <c r="G335" i="13"/>
  <c r="G307" i="13"/>
  <c r="G270" i="13"/>
  <c r="G807" i="13"/>
  <c r="G7" i="13"/>
  <c r="G70" i="13"/>
  <c r="G601" i="13"/>
  <c r="G1042" i="13"/>
  <c r="G500" i="13"/>
  <c r="G964" i="13"/>
  <c r="G456" i="13"/>
  <c r="G584" i="13"/>
  <c r="G747" i="13"/>
  <c r="G1054" i="13"/>
  <c r="G602" i="13"/>
  <c r="G859" i="13"/>
  <c r="G880" i="13"/>
  <c r="G1059" i="13"/>
  <c r="G1132" i="13"/>
  <c r="G210" i="13"/>
  <c r="G970" i="13"/>
  <c r="G80" i="13"/>
  <c r="G1142" i="13"/>
  <c r="G1161" i="13"/>
  <c r="G219" i="13"/>
  <c r="G673" i="13"/>
  <c r="G190" i="13"/>
  <c r="G179" i="13"/>
  <c r="G1138" i="13"/>
  <c r="G1004" i="13"/>
  <c r="G890" i="13"/>
  <c r="G689" i="13"/>
  <c r="G247" i="13"/>
  <c r="G783" i="13"/>
  <c r="G499" i="13"/>
  <c r="G670" i="13"/>
  <c r="G231" i="13"/>
  <c r="G594" i="13"/>
  <c r="G549" i="13"/>
  <c r="G907" i="13"/>
  <c r="G418" i="13"/>
  <c r="G694" i="13"/>
  <c r="G235" i="13"/>
  <c r="G730" i="13"/>
  <c r="G1015" i="13"/>
  <c r="G1033" i="13"/>
  <c r="G800" i="13"/>
  <c r="G353" i="13"/>
  <c r="G351" i="13"/>
  <c r="G685" i="13"/>
  <c r="G313" i="13"/>
  <c r="G790" i="13"/>
  <c r="G1098" i="13"/>
  <c r="G39" i="13"/>
  <c r="G302" i="13"/>
  <c r="G145" i="13"/>
  <c r="G574" i="13"/>
  <c r="G184" i="13"/>
  <c r="G820" i="13"/>
  <c r="G1096" i="13"/>
  <c r="G941" i="13"/>
  <c r="G487" i="13"/>
  <c r="G674" i="13"/>
  <c r="G1030" i="13"/>
  <c r="G444" i="13"/>
  <c r="G36" i="13"/>
  <c r="G234" i="13"/>
  <c r="G477" i="13"/>
  <c r="G688" i="13"/>
  <c r="G649" i="13"/>
  <c r="G887" i="13"/>
  <c r="G793" i="13"/>
  <c r="G52" i="13"/>
  <c r="G659" i="13"/>
  <c r="G1122" i="13"/>
  <c r="G105" i="13"/>
  <c r="G846" i="13"/>
  <c r="G301" i="13"/>
  <c r="G530" i="13"/>
  <c r="G269" i="13"/>
  <c r="G863" i="13"/>
  <c r="G90" i="13"/>
  <c r="G259" i="13"/>
  <c r="G1090" i="13"/>
  <c r="G600" i="13"/>
  <c r="G942" i="13"/>
  <c r="G571" i="13"/>
  <c r="G939" i="13"/>
  <c r="G746" i="13"/>
  <c r="G1107" i="13"/>
  <c r="G1201" i="13"/>
  <c r="G862" i="13"/>
  <c r="G617" i="13"/>
  <c r="G388" i="13"/>
  <c r="G86" i="13"/>
  <c r="G446" i="13"/>
  <c r="G1133" i="13"/>
  <c r="G822" i="13"/>
  <c r="G766" i="13"/>
  <c r="G605" i="13"/>
  <c r="G211" i="13"/>
  <c r="G558" i="13"/>
  <c r="G403" i="13"/>
  <c r="G943" i="13"/>
  <c r="G728" i="13"/>
  <c r="G1009" i="13"/>
  <c r="G1146" i="13"/>
  <c r="G120" i="13"/>
  <c r="G823" i="13"/>
  <c r="G277" i="13"/>
  <c r="G240" i="13"/>
  <c r="G851" i="13"/>
  <c r="G242" i="13"/>
  <c r="G331" i="13"/>
  <c r="G591" i="13"/>
  <c r="G319" i="13"/>
  <c r="G734" i="13"/>
  <c r="G51" i="13"/>
  <c r="G715" i="13"/>
  <c r="G1085" i="13"/>
  <c r="G972" i="13"/>
  <c r="G168" i="13"/>
  <c r="G1047" i="13"/>
  <c r="G289" i="13"/>
  <c r="G386" i="13"/>
  <c r="G370" i="13"/>
  <c r="G1162" i="13"/>
  <c r="G228" i="13"/>
  <c r="G996" i="13"/>
  <c r="G1182" i="13"/>
  <c r="G1173" i="13"/>
  <c r="G679" i="13"/>
  <c r="G761" i="13"/>
  <c r="G49" i="13"/>
  <c r="G959" i="13"/>
  <c r="G561" i="13"/>
  <c r="G518" i="13"/>
  <c r="G533" i="13"/>
  <c r="G1021" i="13"/>
  <c r="G950" i="13"/>
  <c r="G1196" i="13"/>
  <c r="G195" i="13"/>
  <c r="G732" i="13"/>
  <c r="G676" i="13"/>
  <c r="G1112" i="13"/>
  <c r="G874" i="13"/>
  <c r="G660" i="13"/>
  <c r="G1070" i="13"/>
  <c r="G1183" i="13"/>
  <c r="G383" i="13"/>
  <c r="G1055" i="13"/>
  <c r="G852" i="13"/>
  <c r="G566" i="13"/>
  <c r="G1002" i="13"/>
  <c r="G663" i="13"/>
  <c r="G978" i="13"/>
  <c r="G1089" i="13"/>
  <c r="G680" i="13"/>
  <c r="G295" i="13"/>
  <c r="G346" i="13"/>
  <c r="G1159" i="13"/>
  <c r="G116" i="13"/>
  <c r="G246" i="13"/>
  <c r="G15" i="13"/>
  <c r="G14" i="13"/>
  <c r="G620" i="13"/>
  <c r="G623" i="13"/>
  <c r="G132" i="13"/>
  <c r="G185" i="13"/>
  <c r="G157" i="13"/>
  <c r="G897" i="13"/>
  <c r="G1046" i="13"/>
  <c r="G767" i="13"/>
  <c r="G780" i="13"/>
  <c r="G529" i="13"/>
  <c r="G651" i="13"/>
  <c r="G192" i="13"/>
  <c r="G628" i="13"/>
  <c r="G1014" i="13"/>
  <c r="G833" i="13"/>
  <c r="G735" i="13"/>
  <c r="G153" i="13"/>
  <c r="G608" i="13"/>
  <c r="G50" i="13"/>
  <c r="G989" i="13"/>
  <c r="G1126" i="13"/>
  <c r="G883" i="13"/>
  <c r="G279" i="13"/>
  <c r="G309" i="13"/>
  <c r="G702" i="13"/>
  <c r="G137" i="13"/>
  <c r="G593" i="13"/>
  <c r="G20" i="13"/>
  <c r="G200" i="13"/>
  <c r="G67" i="13"/>
  <c r="G682" i="13"/>
  <c r="G678" i="13"/>
  <c r="G940" i="13"/>
  <c r="G709" i="13"/>
  <c r="G321" i="13"/>
  <c r="G356" i="13"/>
  <c r="G603" i="13"/>
  <c r="G191" i="13"/>
  <c r="G667" i="13"/>
  <c r="G1150" i="13"/>
  <c r="G206" i="13"/>
  <c r="G740" i="13"/>
  <c r="G869" i="13"/>
  <c r="G905" i="13"/>
  <c r="G197" i="13"/>
  <c r="G497" i="13"/>
  <c r="G948" i="13"/>
  <c r="G814" i="13"/>
  <c r="G1027" i="13"/>
  <c r="G360" i="13"/>
  <c r="G655" i="13"/>
  <c r="G754" i="13"/>
  <c r="G354" i="13"/>
  <c r="G169" i="13"/>
  <c r="G665" i="13"/>
  <c r="G969" i="13"/>
  <c r="G757" i="13"/>
  <c r="G212" i="13"/>
  <c r="G177" i="13"/>
  <c r="G1123" i="13"/>
  <c r="G840" i="13"/>
  <c r="G786" i="13"/>
  <c r="G658" i="13"/>
  <c r="G706" i="13"/>
  <c r="G577" i="13"/>
  <c r="G147" i="13"/>
  <c r="G884" i="13"/>
  <c r="G1153" i="13"/>
  <c r="G604" i="13"/>
  <c r="G838" i="13"/>
  <c r="G468" i="13"/>
  <c r="G1157" i="13"/>
  <c r="G1020" i="13"/>
  <c r="G785" i="13"/>
  <c r="G538" i="13"/>
  <c r="G891" i="13"/>
  <c r="G644" i="13"/>
  <c r="G992" i="13"/>
  <c r="G68" i="13"/>
  <c r="G810" i="13"/>
  <c r="G466" i="13"/>
  <c r="G278" i="13"/>
  <c r="G378" i="13"/>
  <c r="G522" i="13"/>
  <c r="G937" i="13"/>
  <c r="G821" i="13"/>
  <c r="G938" i="13"/>
  <c r="G515" i="13"/>
  <c r="G936" i="13"/>
  <c r="G32" i="13"/>
  <c r="G824" i="13"/>
  <c r="G586" i="13"/>
  <c r="G1136" i="13"/>
  <c r="G355" i="13"/>
  <c r="G755" i="13"/>
  <c r="G44" i="13"/>
  <c r="G513" i="13"/>
  <c r="G144" i="13"/>
  <c r="G324" i="13"/>
  <c r="G291" i="13"/>
  <c r="G308" i="13"/>
  <c r="G454" i="13"/>
  <c r="G1179" i="13"/>
  <c r="G738" i="13"/>
  <c r="G420" i="13"/>
  <c r="G598" i="13"/>
  <c r="G965" i="13"/>
  <c r="G473" i="13"/>
  <c r="G773" i="13"/>
  <c r="G966" i="13"/>
  <c r="G1187" i="13"/>
  <c r="G459" i="13"/>
  <c r="G997" i="13"/>
  <c r="G54" i="13"/>
  <c r="G661" i="13"/>
  <c r="G648" i="13"/>
  <c r="G407" i="13"/>
  <c r="G326" i="13"/>
  <c r="G686" i="13"/>
  <c r="G647" i="13"/>
  <c r="G999" i="13"/>
  <c r="G536" i="13"/>
  <c r="G922" i="13"/>
  <c r="G432" i="13"/>
  <c r="G441" i="13"/>
  <c r="G1104" i="13"/>
  <c r="G1018" i="13"/>
  <c r="G835" i="13"/>
  <c r="G751" i="13"/>
  <c r="G947" i="13"/>
  <c r="G975" i="13"/>
  <c r="G998" i="13"/>
  <c r="G445" i="13"/>
  <c r="G921" i="13"/>
  <c r="G606" i="13"/>
  <c r="G381" i="13"/>
  <c r="G875" i="13"/>
  <c r="G34" i="13"/>
  <c r="G781" i="13"/>
  <c r="G43" i="13"/>
  <c r="G710" i="13"/>
  <c r="G402" i="13"/>
  <c r="G903" i="13"/>
  <c r="G819" i="13"/>
  <c r="G578" i="13"/>
  <c r="G59" i="13"/>
  <c r="G1155" i="13"/>
  <c r="G981" i="13"/>
  <c r="G1140" i="13"/>
  <c r="G227" i="13"/>
  <c r="G174" i="13"/>
  <c r="G365" i="13"/>
  <c r="G37" i="13"/>
  <c r="G1075" i="13"/>
  <c r="G40" i="13"/>
  <c r="G699" i="13"/>
  <c r="G1008" i="13"/>
  <c r="G1074" i="13"/>
  <c r="G979" i="13"/>
  <c r="G910" i="13"/>
  <c r="G189" i="13"/>
  <c r="G452" i="13"/>
  <c r="G1158" i="13"/>
  <c r="G238" i="13"/>
  <c r="G111" i="13"/>
  <c r="G435" i="13"/>
  <c r="G492" i="13"/>
  <c r="G985" i="13"/>
  <c r="G275" i="13"/>
  <c r="G362" i="13"/>
  <c r="G48" i="13"/>
  <c r="G1043" i="13"/>
  <c r="G431" i="13"/>
  <c r="G232" i="13"/>
  <c r="G625" i="13"/>
  <c r="G1062" i="13"/>
  <c r="G35" i="13"/>
  <c r="G848" i="13"/>
  <c r="G414" i="13"/>
  <c r="G640" i="13"/>
  <c r="G899" i="13"/>
  <c r="G557" i="13"/>
  <c r="G760" i="13"/>
  <c r="G724" i="13"/>
  <c r="G437" i="13"/>
  <c r="G791" i="13"/>
  <c r="G21" i="13"/>
  <c r="G774" i="13"/>
  <c r="G618" i="13"/>
  <c r="G771" i="13"/>
  <c r="G742" i="13"/>
  <c r="G60" i="13"/>
  <c r="G638" i="13"/>
  <c r="G1081" i="13"/>
  <c r="G85" i="13"/>
  <c r="G968" i="13"/>
  <c r="G607" i="13"/>
  <c r="G494" i="13"/>
  <c r="G749" i="13"/>
  <c r="G829" i="13"/>
  <c r="G834" i="13"/>
  <c r="G745" i="13"/>
  <c r="G1144" i="13"/>
  <c r="G245" i="13"/>
  <c r="G839" i="13"/>
  <c r="G1116" i="13"/>
  <c r="G692" i="13"/>
  <c r="G156" i="13"/>
  <c r="G1186" i="13"/>
  <c r="G854" i="13"/>
  <c r="G1072" i="13"/>
  <c r="G636" i="13"/>
  <c r="G320" i="13"/>
  <c r="G38" i="13"/>
  <c r="G338" i="13"/>
  <c r="G376" i="13"/>
  <c r="G520" i="13"/>
  <c r="G481" i="13"/>
  <c r="G1031" i="13"/>
  <c r="G532" i="13"/>
  <c r="G1080" i="13"/>
  <c r="G122" i="13"/>
  <c r="G563" i="13"/>
  <c r="G708" i="13"/>
  <c r="G123" i="13"/>
  <c r="G1071" i="13"/>
  <c r="G871" i="13"/>
  <c r="G91" i="13"/>
  <c r="G202" i="13"/>
  <c r="G653" i="13"/>
  <c r="G463" i="13"/>
  <c r="G461" i="13"/>
  <c r="G1038" i="13"/>
  <c r="G893" i="13"/>
  <c r="G118" i="13"/>
  <c r="G478" i="13"/>
  <c r="G1032" i="13"/>
  <c r="G467" i="13"/>
  <c r="G867" i="13"/>
  <c r="G217" i="13"/>
  <c r="G704" i="13"/>
  <c r="G592" i="13"/>
  <c r="G180" i="13"/>
  <c r="G1100" i="13"/>
  <c r="G763" i="13"/>
  <c r="G832" i="13"/>
  <c r="G339" i="13"/>
  <c r="G374" i="13"/>
  <c r="G662" i="13"/>
  <c r="G1199" i="13"/>
  <c r="G12" i="13"/>
  <c r="G349" i="13"/>
  <c r="G385" i="13"/>
  <c r="G71" i="13"/>
  <c r="G249" i="13"/>
  <c r="G758" i="13"/>
  <c r="G333" i="13"/>
  <c r="G811" i="13"/>
  <c r="G377" i="13"/>
  <c r="G100" i="13"/>
  <c r="G135" i="13"/>
  <c r="G273" i="13"/>
  <c r="G956" i="13"/>
  <c r="G1200" i="13"/>
  <c r="G255" i="13"/>
  <c r="G42" i="13"/>
  <c r="G4" i="13"/>
  <c r="G171" i="13"/>
  <c r="G599" i="13"/>
  <c r="G544" i="13"/>
  <c r="G717" i="13"/>
  <c r="G1121" i="13"/>
  <c r="G1163" i="13"/>
  <c r="G284" i="13"/>
  <c r="G595" i="13"/>
  <c r="G1012" i="13"/>
  <c r="G1166" i="13"/>
  <c r="G1185" i="13"/>
  <c r="G739" i="13"/>
  <c r="G298" i="13"/>
  <c r="G646" i="13"/>
  <c r="G474" i="13"/>
  <c r="G1184" i="13"/>
  <c r="G142" i="13"/>
  <c r="G482" i="13"/>
  <c r="G495" i="13"/>
  <c r="G1016" i="13"/>
  <c r="G170" i="13"/>
  <c r="G524" i="13"/>
  <c r="G58" i="13"/>
  <c r="G253" i="13"/>
  <c r="G768" i="13"/>
  <c r="G73" i="13"/>
  <c r="G1191" i="13"/>
  <c r="G555" i="13"/>
  <c r="G955" i="13"/>
  <c r="G864" i="13"/>
  <c r="G775" i="13"/>
  <c r="G311" i="13"/>
  <c r="G510" i="13"/>
  <c r="G1057" i="13"/>
  <c r="G531" i="13"/>
  <c r="G911" i="13"/>
  <c r="G924" i="13"/>
  <c r="G789" i="13"/>
  <c r="G713" i="13"/>
  <c r="G214" i="13"/>
  <c r="G991" i="13"/>
  <c r="G88" i="13"/>
  <c r="G328" i="13"/>
  <c r="G858" i="13"/>
  <c r="G1167" i="13"/>
  <c r="G424" i="13"/>
  <c r="G366" i="13"/>
  <c r="G216" i="13"/>
  <c r="G1066" i="13"/>
  <c r="G962" i="13"/>
  <c r="G700" i="13"/>
  <c r="G720" i="13"/>
  <c r="G129" i="13"/>
  <c r="G737" i="13"/>
  <c r="G974" i="13"/>
  <c r="G392" i="13"/>
  <c r="G1164" i="13"/>
  <c r="G117" i="13"/>
  <c r="G743" i="13"/>
  <c r="G804" i="13"/>
  <c r="G915" i="13"/>
  <c r="G797" i="13"/>
  <c r="G909" i="13"/>
  <c r="G534" i="13"/>
  <c r="G296" i="13"/>
  <c r="G213" i="13"/>
  <c r="G1036" i="13"/>
  <c r="G616" i="13"/>
  <c r="G580" i="13"/>
  <c r="G337" i="13"/>
  <c r="G1176" i="13"/>
  <c r="G844" i="13"/>
  <c r="G1078" i="13"/>
  <c r="G426" i="13"/>
  <c r="G1194" i="13"/>
  <c r="G11" i="13"/>
  <c r="G866" i="13"/>
  <c r="G1045" i="13"/>
  <c r="G963" i="13"/>
  <c r="G451" i="13"/>
  <c r="G152" i="13"/>
  <c r="G436" i="13"/>
  <c r="G762" i="13"/>
  <c r="G262" i="13"/>
  <c r="G175" i="13"/>
  <c r="G619" i="13"/>
  <c r="G567" i="13"/>
  <c r="G387" i="13"/>
  <c r="G1188" i="13"/>
  <c r="G624" i="13"/>
  <c r="G226" i="13"/>
  <c r="G853" i="13"/>
  <c r="G944" i="13"/>
  <c r="G562" i="13"/>
  <c r="G900" i="13"/>
  <c r="G224" i="13"/>
  <c r="G425" i="13"/>
  <c r="G995" i="13"/>
  <c r="G635" i="13"/>
  <c r="G1160" i="13"/>
  <c r="G993" i="13"/>
  <c r="G198" i="13"/>
  <c r="G345" i="13"/>
  <c r="G613" i="13"/>
  <c r="G133" i="13"/>
  <c r="G541" i="13"/>
  <c r="G6" i="13"/>
  <c r="G703" i="13"/>
  <c r="G1097" i="13"/>
  <c r="G1025" i="13"/>
  <c r="G669" i="13"/>
  <c r="G384" i="13"/>
  <c r="G382" i="13"/>
  <c r="G923" i="13"/>
  <c r="G511" i="13"/>
  <c r="G984" i="13"/>
  <c r="G701" i="13"/>
  <c r="G1127" i="13"/>
  <c r="G540" i="13"/>
  <c r="G1134" i="13"/>
  <c r="G490" i="13"/>
  <c r="G294" i="13"/>
  <c r="G389" i="13"/>
  <c r="G27" i="13"/>
  <c r="G41" i="13"/>
  <c r="G802" i="13"/>
  <c r="G575" i="13"/>
  <c r="G582" i="13"/>
  <c r="G719" i="13"/>
  <c r="G1039" i="13"/>
  <c r="G581" i="13"/>
  <c r="G449" i="13"/>
  <c r="G1103" i="13"/>
  <c r="G1128" i="13"/>
  <c r="G1007" i="13"/>
  <c r="G722" i="13"/>
  <c r="G148" i="13"/>
  <c r="G98" i="13"/>
  <c r="G455" i="13"/>
  <c r="G479" i="13"/>
  <c r="G218" i="13"/>
  <c r="G1006" i="13"/>
  <c r="G650" i="13"/>
  <c r="G957" i="13"/>
  <c r="G401" i="13"/>
  <c r="G526" i="13"/>
  <c r="G815" i="13"/>
  <c r="G1061" i="13"/>
  <c r="G994" i="13"/>
  <c r="G671" i="13"/>
  <c r="G199" i="13"/>
  <c r="G434" i="13"/>
  <c r="G493" i="13"/>
  <c r="G405" i="13"/>
  <c r="G263" i="13"/>
  <c r="G260" i="13"/>
  <c r="G106" i="13"/>
  <c r="G707" i="13"/>
  <c r="G417" i="13"/>
  <c r="G322" i="13"/>
  <c r="G29" i="13"/>
  <c r="G507" i="13"/>
  <c r="G252" i="13"/>
  <c r="G714" i="13"/>
  <c r="G233" i="13"/>
  <c r="G256" i="13"/>
  <c r="G634" i="13"/>
  <c r="G61" i="13"/>
  <c r="G527" i="13"/>
  <c r="G281" i="13"/>
  <c r="G770" i="13"/>
  <c r="G632" i="13"/>
  <c r="G808" i="13"/>
  <c r="G1168" i="13"/>
  <c r="G343" i="13"/>
  <c r="G207" i="13"/>
  <c r="G304" i="13"/>
  <c r="G828" i="13"/>
  <c r="G725" i="13"/>
  <c r="G103" i="13"/>
  <c r="G908" i="13"/>
  <c r="G223" i="13"/>
  <c r="G469" i="13"/>
  <c r="G1028" i="13"/>
  <c r="G89" i="13"/>
  <c r="G953" i="13"/>
  <c r="G143" i="13"/>
  <c r="G573" i="13"/>
  <c r="G721" i="13"/>
  <c r="AS485" i="5"/>
  <c r="AS517" i="5" s="1"/>
  <c r="AS507" i="5"/>
  <c r="AS508" i="5" s="1"/>
  <c r="AS486" i="5"/>
  <c r="AS518" i="5" s="1"/>
  <c r="AS481" i="5"/>
  <c r="AS482" i="5" s="1"/>
  <c r="G2" i="13"/>
  <c r="AS483" i="5"/>
  <c r="S9" i="6"/>
  <c r="R9" i="6"/>
  <c r="P73" i="6"/>
  <c r="L732" i="13"/>
  <c r="L1140" i="13"/>
  <c r="L396" i="13"/>
  <c r="L726" i="13"/>
  <c r="L980" i="13"/>
  <c r="L322" i="13"/>
  <c r="L1186" i="13"/>
  <c r="L1006" i="13"/>
  <c r="L386" i="13"/>
  <c r="L734" i="13"/>
  <c r="AP508" i="5"/>
  <c r="L1119" i="13"/>
  <c r="L940" i="13"/>
  <c r="L200" i="13"/>
  <c r="L63" i="13"/>
  <c r="L429" i="13"/>
  <c r="L596" i="13"/>
  <c r="L1194" i="13"/>
  <c r="L301" i="13"/>
  <c r="L125" i="13"/>
  <c r="L327" i="13"/>
  <c r="L921" i="13"/>
  <c r="L96" i="13"/>
  <c r="L597" i="13"/>
  <c r="L74" i="13"/>
  <c r="L19" i="13"/>
  <c r="L806" i="13"/>
  <c r="L326" i="13"/>
  <c r="L127" i="13"/>
  <c r="L20" i="13"/>
  <c r="L267" i="13"/>
  <c r="L156" i="13"/>
  <c r="L1053" i="13"/>
  <c r="L178" i="13"/>
  <c r="L1058" i="13"/>
  <c r="L619" i="13"/>
  <c r="L1023" i="13"/>
  <c r="L308" i="13"/>
  <c r="L355" i="13"/>
  <c r="L460" i="13"/>
  <c r="L748" i="13"/>
  <c r="L707" i="13"/>
  <c r="L780" i="13"/>
  <c r="L1091" i="13"/>
  <c r="L290" i="13"/>
  <c r="L812" i="13"/>
  <c r="L718" i="13"/>
  <c r="L1189" i="13"/>
  <c r="L433" i="13"/>
  <c r="L580" i="13"/>
  <c r="L552" i="13"/>
  <c r="L234" i="13"/>
  <c r="L139" i="13"/>
  <c r="L896" i="13"/>
  <c r="L534" i="13"/>
  <c r="L576" i="13"/>
  <c r="L1017" i="13"/>
  <c r="L10" i="13"/>
  <c r="L919" i="13"/>
  <c r="L667" i="13"/>
  <c r="L307" i="13"/>
  <c r="L453" i="13"/>
  <c r="L692" i="13"/>
  <c r="L259" i="13"/>
  <c r="L52" i="13"/>
  <c r="L64" i="13"/>
  <c r="L600" i="13"/>
  <c r="L118" i="13"/>
  <c r="L826" i="13"/>
  <c r="L91" i="13"/>
  <c r="L318" i="13"/>
  <c r="L339" i="13"/>
  <c r="L1081" i="13"/>
  <c r="L927" i="13"/>
  <c r="L884" i="13"/>
  <c r="L474" i="13"/>
  <c r="L1139" i="13"/>
  <c r="L281" i="13"/>
  <c r="L740" i="13"/>
  <c r="L554" i="13"/>
  <c r="L215" i="13"/>
  <c r="L988" i="13"/>
  <c r="L475" i="13"/>
  <c r="L220" i="13"/>
  <c r="L877" i="13"/>
  <c r="L516" i="13"/>
  <c r="L765" i="13"/>
  <c r="L169" i="13"/>
  <c r="L297" i="13"/>
  <c r="L159" i="13"/>
  <c r="L369" i="13"/>
  <c r="L8" i="13"/>
  <c r="L137" i="13"/>
  <c r="L693" i="13"/>
  <c r="L1110" i="13"/>
  <c r="L699" i="13"/>
  <c r="L524" i="13"/>
  <c r="L130" i="13"/>
  <c r="L893" i="13"/>
  <c r="L1118" i="13"/>
  <c r="L839" i="13"/>
  <c r="L12" i="13"/>
  <c r="L917" i="13"/>
  <c r="L1074" i="13"/>
  <c r="L644" i="13"/>
  <c r="L345" i="13"/>
  <c r="L478" i="13"/>
  <c r="L833" i="13"/>
  <c r="L1108" i="13"/>
  <c r="L903" i="13"/>
  <c r="L106" i="13"/>
  <c r="L730" i="13"/>
  <c r="L496" i="13"/>
  <c r="L1133" i="13"/>
  <c r="L23" i="13"/>
  <c r="L191" i="13"/>
  <c r="L186" i="13"/>
  <c r="L577" i="13"/>
  <c r="L1142" i="13"/>
  <c r="L851" i="13"/>
  <c r="L959" i="13"/>
  <c r="L787" i="13"/>
  <c r="L508" i="13"/>
  <c r="L678" i="13"/>
  <c r="L685" i="13"/>
  <c r="L260" i="13"/>
  <c r="L844" i="13"/>
  <c r="L907" i="13"/>
  <c r="L246" i="13"/>
  <c r="L479" i="13"/>
  <c r="L1027" i="13"/>
  <c r="L437" i="13"/>
  <c r="L124" i="13"/>
  <c r="L418" i="13"/>
  <c r="L1005" i="13"/>
  <c r="L30" i="13"/>
  <c r="L184" i="13"/>
  <c r="L872" i="13"/>
  <c r="L1052" i="13"/>
  <c r="L591" i="13"/>
  <c r="L523" i="13"/>
  <c r="L736" i="13"/>
  <c r="L1201" i="13"/>
  <c r="L882" i="13"/>
  <c r="L158" i="13"/>
  <c r="L430" i="13"/>
  <c r="L120" i="13"/>
  <c r="L656" i="13"/>
  <c r="L480" i="13"/>
  <c r="Q47" i="6"/>
  <c r="M19" i="6"/>
  <c r="M36" i="6" s="1"/>
  <c r="P62" i="6"/>
  <c r="L34" i="6"/>
  <c r="L47" i="6" s="1"/>
  <c r="O45" i="6"/>
  <c r="M68" i="6"/>
  <c r="P56" i="6"/>
  <c r="O19" i="6"/>
  <c r="O36" i="6" s="1"/>
  <c r="L19" i="6"/>
  <c r="L36" i="6" s="1"/>
  <c r="F506" i="12"/>
  <c r="F268" i="12"/>
  <c r="F778" i="12"/>
  <c r="F730" i="12"/>
  <c r="F116" i="12"/>
  <c r="F673" i="12"/>
  <c r="F707" i="12"/>
  <c r="F992" i="12"/>
  <c r="F377" i="12"/>
  <c r="F633" i="12"/>
  <c r="F823" i="12"/>
  <c r="F172" i="12"/>
  <c r="F486" i="12"/>
  <c r="F391" i="12"/>
  <c r="F165" i="12"/>
  <c r="F594" i="12"/>
  <c r="F1063" i="12"/>
  <c r="F1141" i="12"/>
  <c r="F103" i="12"/>
  <c r="F430" i="12"/>
  <c r="F1177" i="12"/>
  <c r="F269" i="12"/>
  <c r="F1092" i="12"/>
  <c r="F78" i="12"/>
  <c r="F189" i="12"/>
  <c r="F555" i="12"/>
  <c r="F166" i="12"/>
  <c r="F1043" i="12"/>
  <c r="F1041" i="12"/>
  <c r="F1163" i="12"/>
  <c r="F224" i="12"/>
  <c r="F1001" i="12"/>
  <c r="F1096" i="12"/>
  <c r="F744" i="12"/>
  <c r="F1165" i="12"/>
  <c r="F1126" i="12"/>
  <c r="F186" i="12"/>
  <c r="F783" i="12"/>
  <c r="F42" i="12"/>
  <c r="F115" i="12"/>
  <c r="F1028" i="12"/>
  <c r="F1115" i="12"/>
  <c r="F741" i="12"/>
  <c r="F1032" i="12"/>
  <c r="F945" i="12"/>
  <c r="F822" i="12"/>
  <c r="F688" i="12"/>
  <c r="F1192" i="12"/>
  <c r="F864" i="12"/>
  <c r="F352" i="12"/>
  <c r="F1158" i="12"/>
  <c r="F111" i="12"/>
  <c r="F608" i="12"/>
  <c r="F955" i="12"/>
  <c r="F807" i="12"/>
  <c r="F650" i="12"/>
  <c r="F1157" i="12"/>
  <c r="F241" i="12"/>
  <c r="F1011" i="12"/>
  <c r="F439" i="12"/>
  <c r="F179" i="12"/>
  <c r="F471" i="12"/>
  <c r="F410" i="12"/>
  <c r="F498" i="12"/>
  <c r="F9" i="12"/>
  <c r="F1039" i="12"/>
  <c r="F964" i="12"/>
  <c r="F651" i="12"/>
  <c r="F251" i="12"/>
  <c r="F634" i="12"/>
  <c r="F1142" i="12"/>
  <c r="F1103" i="12"/>
  <c r="F721" i="12"/>
  <c r="F20" i="12"/>
  <c r="F694" i="12"/>
  <c r="F225" i="12"/>
  <c r="F760" i="12"/>
  <c r="F544" i="12"/>
  <c r="F529" i="12"/>
  <c r="F1138" i="12"/>
  <c r="F681" i="12"/>
  <c r="F88" i="12"/>
  <c r="F456" i="12"/>
  <c r="F676" i="12"/>
  <c r="F940" i="12"/>
  <c r="F423" i="12"/>
  <c r="F357" i="12"/>
  <c r="F763" i="12"/>
  <c r="F193" i="12"/>
  <c r="F589" i="12"/>
  <c r="F296" i="12"/>
  <c r="F789" i="12"/>
  <c r="F513" i="12"/>
  <c r="F303" i="12"/>
  <c r="F1046" i="12"/>
  <c r="F310" i="12"/>
  <c r="F1051" i="12"/>
  <c r="F208" i="12"/>
  <c r="F837" i="12"/>
  <c r="F1110" i="12"/>
  <c r="F889" i="12"/>
  <c r="F302" i="12"/>
  <c r="F285" i="12"/>
  <c r="F751" i="12"/>
  <c r="F685" i="12"/>
  <c r="F562" i="12"/>
  <c r="F265" i="12"/>
  <c r="F270" i="12"/>
  <c r="F797" i="12"/>
  <c r="F581" i="12"/>
  <c r="F13" i="12"/>
  <c r="F1146" i="12"/>
  <c r="F659" i="12"/>
  <c r="F394" i="12"/>
  <c r="F358" i="12"/>
  <c r="F548" i="12"/>
  <c r="F98" i="12"/>
  <c r="F756" i="12"/>
  <c r="F219" i="12"/>
  <c r="F617" i="12"/>
  <c r="F785" i="12"/>
  <c r="F240" i="12"/>
  <c r="F461" i="12"/>
  <c r="F215" i="12"/>
  <c r="F820" i="12"/>
  <c r="F1086" i="12"/>
  <c r="F981" i="12"/>
  <c r="F278" i="12"/>
  <c r="F601" i="12"/>
  <c r="F779" i="12"/>
  <c r="F1016" i="12"/>
  <c r="F254" i="12"/>
  <c r="F237" i="12"/>
  <c r="F696" i="12"/>
  <c r="F258" i="12"/>
  <c r="F351" i="12"/>
  <c r="F1150" i="12"/>
  <c r="F447" i="12"/>
  <c r="F40" i="12"/>
  <c r="F11" i="12"/>
  <c r="F753" i="12"/>
  <c r="F941" i="12"/>
  <c r="F713" i="12"/>
  <c r="F195" i="12"/>
  <c r="F1080" i="12"/>
  <c r="F943" i="12"/>
  <c r="F951" i="12"/>
  <c r="F39" i="12"/>
  <c r="F10" i="12"/>
  <c r="F1060" i="12"/>
  <c r="F454" i="12"/>
  <c r="F636" i="12"/>
  <c r="F1111" i="12"/>
  <c r="F336" i="12"/>
  <c r="F511" i="12"/>
  <c r="F37" i="12"/>
  <c r="F122" i="12"/>
  <c r="F936" i="12"/>
  <c r="F803" i="12"/>
  <c r="F1152" i="12"/>
  <c r="F494" i="12"/>
  <c r="F702" i="12"/>
  <c r="F108" i="12"/>
  <c r="F80" i="12"/>
  <c r="F1098" i="12"/>
  <c r="F113" i="12"/>
  <c r="F795" i="12"/>
  <c r="F853" i="12"/>
  <c r="F884" i="12"/>
  <c r="F826" i="12"/>
  <c r="F647" i="12"/>
  <c r="F245" i="12"/>
  <c r="F509" i="12"/>
  <c r="F1008" i="12"/>
  <c r="F420" i="12"/>
  <c r="F834" i="12"/>
  <c r="F145" i="12"/>
  <c r="F717" i="12"/>
  <c r="F714" i="12"/>
  <c r="F907" i="12"/>
  <c r="F806" i="12"/>
  <c r="F881" i="12"/>
  <c r="F17" i="12"/>
  <c r="F754" i="12"/>
  <c r="F1000" i="12"/>
  <c r="F455" i="12"/>
  <c r="F281" i="12"/>
  <c r="F1122" i="12"/>
  <c r="F808" i="12"/>
  <c r="F381" i="12"/>
  <c r="F762" i="12"/>
  <c r="F656" i="12"/>
  <c r="F699" i="12"/>
  <c r="F1183" i="12"/>
  <c r="F616" i="12"/>
  <c r="F638" i="12"/>
  <c r="F957" i="12"/>
  <c r="F271" i="12"/>
  <c r="F289" i="12"/>
  <c r="F442" i="12"/>
  <c r="F1088" i="12"/>
  <c r="F306" i="12"/>
  <c r="F923" i="12"/>
  <c r="F84" i="12"/>
  <c r="F173" i="12"/>
  <c r="F503" i="12"/>
  <c r="F275" i="12"/>
  <c r="F1004" i="12"/>
  <c r="F255" i="12"/>
  <c r="F308" i="12"/>
  <c r="F368" i="12"/>
  <c r="F226" i="12"/>
  <c r="F1135" i="12"/>
  <c r="F660" i="12"/>
  <c r="F547" i="12"/>
  <c r="F294" i="12"/>
  <c r="F697" i="12"/>
  <c r="F661" i="12"/>
  <c r="F504" i="12"/>
  <c r="F25" i="12"/>
  <c r="F6" i="12"/>
  <c r="F350" i="12"/>
  <c r="F859" i="12"/>
  <c r="F1184" i="12"/>
  <c r="F462" i="12"/>
  <c r="F648" i="12"/>
  <c r="F417" i="12"/>
  <c r="F678" i="12"/>
  <c r="F157" i="12"/>
  <c r="F291" i="12"/>
  <c r="F1037" i="12"/>
  <c r="F883" i="12"/>
  <c r="F389" i="12"/>
  <c r="F810" i="12"/>
  <c r="F159" i="12"/>
  <c r="F530" i="12"/>
  <c r="F315" i="12"/>
  <c r="F675" i="12"/>
  <c r="F1067" i="12"/>
  <c r="F105" i="12"/>
  <c r="F545" i="12"/>
  <c r="F771" i="12"/>
  <c r="F1091" i="12"/>
  <c r="F200" i="12"/>
  <c r="F376" i="12"/>
  <c r="F375" i="12"/>
  <c r="F1119" i="12"/>
  <c r="F1200" i="12"/>
  <c r="F627" i="12"/>
  <c r="F677" i="12"/>
  <c r="F248" i="12"/>
  <c r="F554" i="12"/>
  <c r="F267" i="12"/>
  <c r="F1036" i="12"/>
  <c r="F680" i="12"/>
  <c r="F164" i="12"/>
  <c r="F925" i="12"/>
  <c r="F284" i="12"/>
  <c r="F83" i="12"/>
  <c r="F469" i="12"/>
  <c r="F452" i="12"/>
  <c r="F501" i="12"/>
  <c r="F894" i="12"/>
  <c r="F514" i="12"/>
  <c r="F30" i="12"/>
  <c r="F274" i="12"/>
  <c r="F60" i="12"/>
  <c r="F586" i="12"/>
  <c r="F843" i="12"/>
  <c r="F256" i="12"/>
  <c r="F886" i="12"/>
  <c r="F412" i="12"/>
  <c r="F799" i="12"/>
  <c r="F450" i="12"/>
  <c r="F445" i="12"/>
  <c r="F590" i="12"/>
  <c r="F988" i="12"/>
  <c r="F1033" i="12"/>
  <c r="F885" i="12"/>
  <c r="F99" i="12"/>
  <c r="F858" i="12"/>
  <c r="F532" i="12"/>
  <c r="F211" i="12"/>
  <c r="F781" i="12"/>
  <c r="F1014" i="12"/>
  <c r="F663" i="12"/>
  <c r="F371" i="12"/>
  <c r="F518" i="12"/>
  <c r="F1095" i="12"/>
  <c r="F214" i="12"/>
  <c r="F311" i="12"/>
  <c r="F1134" i="12"/>
  <c r="F123" i="12"/>
  <c r="F880" i="12"/>
  <c r="F125" i="12"/>
  <c r="F1191" i="12"/>
  <c r="F317" i="12"/>
  <c r="F632" i="12"/>
  <c r="F1020" i="12"/>
  <c r="F1180" i="12"/>
  <c r="F682" i="12"/>
  <c r="F833" i="12"/>
  <c r="F1005" i="12"/>
  <c r="F21" i="12"/>
  <c r="F325" i="12"/>
  <c r="F577" i="12"/>
  <c r="F55" i="12"/>
  <c r="F668" i="12"/>
  <c r="F1186" i="12"/>
  <c r="F370" i="12"/>
  <c r="F1160" i="12"/>
  <c r="F228" i="12"/>
  <c r="F436" i="12"/>
  <c r="F329" i="12"/>
  <c r="F1017" i="12"/>
  <c r="F865" i="12"/>
  <c r="F750" i="12"/>
  <c r="F1061" i="12"/>
  <c r="F263" i="12"/>
  <c r="F852" i="12"/>
  <c r="F1002" i="12"/>
  <c r="F1109" i="12"/>
  <c r="F1025" i="12"/>
  <c r="F649" i="12"/>
  <c r="F1045" i="12"/>
  <c r="F961" i="12"/>
  <c r="F927" i="12"/>
  <c r="F829" i="12"/>
  <c r="F1012" i="12"/>
  <c r="F1024" i="12"/>
  <c r="F47" i="12"/>
  <c r="F459" i="12"/>
  <c r="F752" i="12"/>
  <c r="F1022" i="12"/>
  <c r="F1147" i="12"/>
  <c r="F637" i="12"/>
  <c r="F238" i="12"/>
  <c r="F102" i="12"/>
  <c r="F620" i="12"/>
  <c r="F484" i="12"/>
  <c r="F41" i="12"/>
  <c r="F335" i="12"/>
  <c r="F764" i="12"/>
  <c r="F104" i="12"/>
  <c r="F327" i="12"/>
  <c r="F819" i="12"/>
  <c r="F114" i="12"/>
  <c r="F597" i="12"/>
  <c r="F579" i="12"/>
  <c r="F449" i="12"/>
  <c r="F36" i="12"/>
  <c r="F929" i="12"/>
  <c r="F674" i="12"/>
  <c r="F379" i="12"/>
  <c r="F154" i="12"/>
  <c r="F1193" i="12"/>
  <c r="F162" i="12"/>
  <c r="F1170" i="12"/>
  <c r="F839" i="12"/>
  <c r="F774" i="12"/>
  <c r="F119" i="12"/>
  <c r="F815" i="12"/>
  <c r="F921" i="12"/>
  <c r="F15" i="12"/>
  <c r="F1188" i="12"/>
  <c r="F1195" i="12"/>
  <c r="F272" i="12"/>
  <c r="F1040" i="12"/>
  <c r="F847" i="12"/>
  <c r="F919" i="12"/>
  <c r="F183" i="12"/>
  <c r="F1018" i="12"/>
  <c r="F109" i="12"/>
  <c r="F705" i="12"/>
  <c r="F928" i="12"/>
  <c r="F670" i="12"/>
  <c r="F1073" i="12"/>
  <c r="F1132" i="12"/>
  <c r="F261" i="12"/>
  <c r="F664" i="12"/>
  <c r="F334" i="12"/>
  <c r="F1074" i="12"/>
  <c r="F146" i="12"/>
  <c r="F666" i="12"/>
  <c r="F722" i="12"/>
  <c r="F716" i="12"/>
  <c r="F835" i="12"/>
  <c r="F153" i="12"/>
  <c r="F1085" i="12"/>
  <c r="F679" i="12"/>
  <c r="F190" i="12"/>
  <c r="F1009" i="12"/>
  <c r="F141" i="12"/>
  <c r="F246" i="12"/>
  <c r="F170" i="12"/>
  <c r="F974" i="12"/>
  <c r="F1093" i="12"/>
  <c r="F715" i="12"/>
  <c r="F978" i="12"/>
  <c r="F338" i="12"/>
  <c r="F645" i="12"/>
  <c r="F35" i="12"/>
  <c r="F425" i="12"/>
  <c r="F821" i="12"/>
  <c r="F1003" i="12"/>
  <c r="F1124" i="12"/>
  <c r="F293" i="12"/>
  <c r="F324" i="12"/>
  <c r="F1175" i="12"/>
  <c r="F1114" i="12"/>
  <c r="F979" i="12"/>
  <c r="F551" i="12"/>
  <c r="F968" i="12"/>
  <c r="F117" i="12"/>
  <c r="F199" i="12"/>
  <c r="F259" i="12"/>
  <c r="F747" i="12"/>
  <c r="F490" i="12"/>
  <c r="F931" i="12"/>
  <c r="F1190" i="12"/>
  <c r="F188" i="12"/>
  <c r="F1128" i="12"/>
  <c r="F780" i="12"/>
  <c r="F1169" i="12"/>
  <c r="F373" i="12"/>
  <c r="F1121" i="12"/>
  <c r="F759" i="12"/>
  <c r="F14" i="12"/>
  <c r="F77" i="12"/>
  <c r="F1108" i="12"/>
  <c r="F567" i="12"/>
  <c r="F243" i="12"/>
  <c r="F63" i="12"/>
  <c r="F918" i="12"/>
  <c r="F975" i="12"/>
  <c r="F487" i="12"/>
  <c r="F169" i="12"/>
  <c r="F473" i="12"/>
  <c r="F542" i="12"/>
  <c r="F465" i="12"/>
  <c r="F725" i="12"/>
  <c r="F1148" i="12"/>
  <c r="F1057" i="12"/>
  <c r="F313" i="12"/>
  <c r="F977" i="12"/>
  <c r="F708" i="12"/>
  <c r="F520" i="12"/>
  <c r="F838" i="12"/>
  <c r="F937" i="12"/>
  <c r="F337" i="12"/>
  <c r="F1077" i="12"/>
  <c r="F1059" i="12"/>
  <c r="F5" i="12"/>
  <c r="F508" i="12"/>
  <c r="F782" i="12"/>
  <c r="F128" i="12"/>
  <c r="F174" i="12"/>
  <c r="F406" i="12"/>
  <c r="F969" i="12"/>
  <c r="F95" i="12"/>
  <c r="F934" i="12"/>
  <c r="F93" i="12"/>
  <c r="F639" i="12"/>
  <c r="F995" i="12"/>
  <c r="F740" i="12"/>
  <c r="F618" i="12"/>
  <c r="F1026" i="12"/>
  <c r="F395" i="12"/>
  <c r="F963" i="12"/>
  <c r="F1154" i="12"/>
  <c r="F946" i="12"/>
  <c r="F857" i="12"/>
  <c r="F605" i="12"/>
  <c r="F824" i="12"/>
  <c r="F440" i="12"/>
  <c r="F609" i="12"/>
  <c r="F231" i="12"/>
  <c r="F191" i="12"/>
  <c r="F588" i="12"/>
  <c r="F33" i="12"/>
  <c r="F100" i="12"/>
  <c r="F230" i="12"/>
  <c r="F792" i="12"/>
  <c r="F446" i="12"/>
  <c r="F731" i="12"/>
  <c r="F1153" i="12"/>
  <c r="F724" i="12"/>
  <c r="F726" i="12"/>
  <c r="F672" i="12"/>
  <c r="F458" i="12"/>
  <c r="F939" i="12"/>
  <c r="F933" i="12"/>
  <c r="F536" i="12"/>
  <c r="F1034" i="12"/>
  <c r="F374" i="12"/>
  <c r="F480" i="12"/>
  <c r="F222" i="12"/>
  <c r="F1107" i="12"/>
  <c r="F126" i="12"/>
  <c r="F475" i="12"/>
  <c r="F604" i="12"/>
  <c r="F470" i="12"/>
  <c r="F1062" i="12"/>
  <c r="F1064" i="12"/>
  <c r="F202" i="12"/>
  <c r="F578" i="12"/>
  <c r="F130" i="12"/>
  <c r="F671" i="12"/>
  <c r="F107" i="12"/>
  <c r="F273" i="12"/>
  <c r="F468" i="12"/>
  <c r="F66" i="12"/>
  <c r="F299" i="12"/>
  <c r="F1172" i="12"/>
  <c r="F365" i="12"/>
  <c r="F232" i="12"/>
  <c r="F512" i="12"/>
  <c r="F693" i="12"/>
  <c r="F550" i="12"/>
  <c r="F1056" i="12"/>
  <c r="F867" i="12"/>
  <c r="F892" i="12"/>
  <c r="F736" i="12"/>
  <c r="F776" i="12"/>
  <c r="F361" i="12"/>
  <c r="F353" i="12"/>
  <c r="F58" i="12"/>
  <c r="F218" i="12"/>
  <c r="F326" i="12"/>
  <c r="F31" i="12"/>
  <c r="F1179" i="12"/>
  <c r="F766" i="12"/>
  <c r="F283" i="12"/>
  <c r="F948" i="12"/>
  <c r="F920" i="12"/>
  <c r="F559" i="12"/>
  <c r="F288" i="12"/>
  <c r="F457" i="12"/>
  <c r="F488" i="12"/>
  <c r="F479" i="12"/>
  <c r="F441" i="12"/>
  <c r="F690" i="12"/>
  <c r="F1168" i="12"/>
  <c r="F1042" i="12"/>
  <c r="F998" i="12"/>
  <c r="F481" i="12"/>
  <c r="F453" i="12"/>
  <c r="F477" i="12"/>
  <c r="F252" i="12"/>
  <c r="F901" i="12"/>
  <c r="F761" i="12"/>
  <c r="F646" i="12"/>
  <c r="F531" i="12"/>
  <c r="F1106" i="12"/>
  <c r="F888" i="12"/>
  <c r="F342" i="12"/>
  <c r="F413" i="12"/>
  <c r="F898" i="12"/>
  <c r="F832" i="12"/>
  <c r="F354" i="12"/>
  <c r="F147" i="12"/>
  <c r="F257" i="12"/>
  <c r="F207" i="12"/>
  <c r="F566" i="12"/>
  <c r="F316" i="12"/>
  <c r="F121" i="12"/>
  <c r="F1079" i="12"/>
  <c r="F262" i="12"/>
  <c r="F435" i="12"/>
  <c r="F1076" i="12"/>
  <c r="F85" i="12"/>
  <c r="F12" i="12"/>
  <c r="F472" i="12"/>
  <c r="F1052" i="12"/>
  <c r="F290" i="12"/>
  <c r="F999" i="12"/>
  <c r="F591" i="12"/>
  <c r="F161" i="12"/>
  <c r="F249" i="12"/>
  <c r="F131" i="12"/>
  <c r="F700" i="12"/>
  <c r="F106" i="12"/>
  <c r="F3" i="12"/>
  <c r="F982" i="12"/>
  <c r="F24" i="12"/>
  <c r="F805" i="12"/>
  <c r="F16" i="12"/>
  <c r="F841" i="12"/>
  <c r="F1113" i="12"/>
  <c r="F49" i="12"/>
  <c r="F1127" i="12"/>
  <c r="F156" i="12"/>
  <c r="F143" i="12"/>
  <c r="F1116" i="12"/>
  <c r="F990" i="12"/>
  <c r="F935" i="12"/>
  <c r="F849" i="12"/>
  <c r="F1027" i="12"/>
  <c r="F973" i="12"/>
  <c r="F1185" i="12"/>
  <c r="F239" i="12"/>
  <c r="F701" i="12"/>
  <c r="F404" i="12"/>
  <c r="F1117" i="12"/>
  <c r="F997" i="12"/>
  <c r="F69" i="12"/>
  <c r="F745" i="12"/>
  <c r="F908" i="12"/>
  <c r="F1081" i="12"/>
  <c r="F323" i="12"/>
  <c r="F355" i="12"/>
  <c r="F654" i="12"/>
  <c r="F655" i="12"/>
  <c r="F599" i="12"/>
  <c r="F772" i="12"/>
  <c r="F986" i="12"/>
  <c r="F914" i="12"/>
  <c r="F1182" i="12"/>
  <c r="F399" i="12"/>
  <c r="F689" i="12"/>
  <c r="F26" i="12"/>
  <c r="F369" i="12"/>
  <c r="F135" i="12"/>
  <c r="F139" i="12"/>
  <c r="F397" i="12"/>
  <c r="F444" i="12"/>
  <c r="F414" i="12"/>
  <c r="F630" i="12"/>
  <c r="F891" i="12"/>
  <c r="F893" i="12"/>
  <c r="F227" i="12"/>
  <c r="F56" i="12"/>
  <c r="F970" i="12"/>
  <c r="F72" i="12"/>
  <c r="F46" i="12"/>
  <c r="F965" i="12"/>
  <c r="F160" i="12"/>
  <c r="F1139" i="12"/>
  <c r="F1099" i="12"/>
  <c r="F737" i="12"/>
  <c r="F930" i="12"/>
  <c r="F903" i="12"/>
  <c r="F558" i="12"/>
  <c r="F712" i="12"/>
  <c r="F602" i="12"/>
  <c r="F911" i="12"/>
  <c r="F768" i="12"/>
  <c r="F710" i="12"/>
  <c r="F615" i="12"/>
  <c r="F1155" i="12"/>
  <c r="F38" i="12"/>
  <c r="AJ480" i="5"/>
  <c r="F553" i="12"/>
  <c r="F1078" i="12"/>
  <c r="F419" i="12"/>
  <c r="F711" i="12"/>
  <c r="F387" i="12"/>
  <c r="F1105" i="12"/>
  <c r="F134" i="12"/>
  <c r="F1197" i="12"/>
  <c r="F1143" i="12"/>
  <c r="F205" i="12"/>
  <c r="F845" i="12"/>
  <c r="F738" i="12"/>
  <c r="F328" i="12"/>
  <c r="F151" i="12"/>
  <c r="F65" i="12"/>
  <c r="F743" i="12"/>
  <c r="F1072" i="12"/>
  <c r="F403" i="12"/>
  <c r="F474" i="12"/>
  <c r="F996" i="12"/>
  <c r="F993" i="12"/>
  <c r="F1130" i="12"/>
  <c r="F492" i="12"/>
  <c r="F905" i="12"/>
  <c r="F347" i="12"/>
  <c r="F89" i="12"/>
  <c r="F1047" i="12"/>
  <c r="F1159" i="12"/>
  <c r="F866" i="12"/>
  <c r="F1006" i="12"/>
  <c r="F1038" i="12"/>
  <c r="F320" i="12"/>
  <c r="F1044" i="12"/>
  <c r="F300" i="12"/>
  <c r="F235" i="12"/>
  <c r="F922" i="12"/>
  <c r="F198" i="12"/>
  <c r="F686" i="12"/>
  <c r="F1015" i="12"/>
  <c r="F626" i="12"/>
  <c r="F28" i="12"/>
  <c r="F1058" i="12"/>
  <c r="F363" i="12"/>
  <c r="F168" i="12"/>
  <c r="F619" i="12"/>
  <c r="F796" i="12"/>
  <c r="F887" i="12"/>
  <c r="F244" i="12"/>
  <c r="F987" i="12"/>
  <c r="F431" i="12"/>
  <c r="F584" i="12"/>
  <c r="F909" i="12"/>
  <c r="F598" i="12"/>
  <c r="F942" i="12"/>
  <c r="F703" i="12"/>
  <c r="F557" i="12"/>
  <c r="F416" i="12"/>
  <c r="F611" i="12"/>
  <c r="F994" i="12"/>
  <c r="F388" i="12"/>
  <c r="F1035" i="12"/>
  <c r="F1068" i="12"/>
  <c r="F264" i="12"/>
  <c r="F253" i="12"/>
  <c r="F1100" i="12"/>
  <c r="F158" i="12"/>
  <c r="F956" i="12"/>
  <c r="F1167" i="12"/>
  <c r="F343" i="12"/>
  <c r="F181" i="12"/>
  <c r="F915" i="12"/>
  <c r="F217" i="12"/>
  <c r="F92" i="12"/>
  <c r="F133" i="12"/>
  <c r="F644" i="12"/>
  <c r="F401" i="12"/>
  <c r="F603" i="12"/>
  <c r="F1055" i="12"/>
  <c r="F802" i="12"/>
  <c r="F483" i="12"/>
  <c r="F926" i="12"/>
  <c r="F798" i="12"/>
  <c r="F816" i="12"/>
  <c r="F537" i="12"/>
  <c r="F421" i="12"/>
  <c r="F1144" i="12"/>
  <c r="F112" i="12"/>
  <c r="F175" i="12"/>
  <c r="F692" i="12"/>
  <c r="F573" i="12"/>
  <c r="F507" i="12"/>
  <c r="F543" i="12"/>
  <c r="F177" i="12"/>
  <c r="F790" i="12"/>
  <c r="F433" i="12"/>
  <c r="F196" i="12"/>
  <c r="F976" i="12"/>
  <c r="F57" i="12"/>
  <c r="F101" i="12"/>
  <c r="F478" i="12"/>
  <c r="F791" i="12"/>
  <c r="F836" i="12"/>
  <c r="F985" i="12"/>
  <c r="F220" i="12"/>
  <c r="F1145" i="12"/>
  <c r="F1161" i="12"/>
  <c r="F1125" i="12"/>
  <c r="F155" i="12"/>
  <c r="F70" i="12"/>
  <c r="F312" i="12"/>
  <c r="F1156" i="12"/>
  <c r="F32" i="12"/>
  <c r="F81" i="12"/>
  <c r="F367" i="12"/>
  <c r="F48" i="12"/>
  <c r="F1162" i="12"/>
  <c r="F1094" i="12"/>
  <c r="F944" i="12"/>
  <c r="F1013" i="12"/>
  <c r="F380" i="12"/>
  <c r="F319" i="12"/>
  <c r="F851" i="12"/>
  <c r="F339" i="12"/>
  <c r="F29" i="12"/>
  <c r="F4" i="12"/>
  <c r="F213" i="12"/>
  <c r="F840" i="12"/>
  <c r="F192" i="12"/>
  <c r="F1007" i="12"/>
  <c r="F1164" i="12"/>
  <c r="F1101" i="12"/>
  <c r="F614" i="12"/>
  <c r="F1031" i="12"/>
  <c r="F221" i="12"/>
  <c r="F385" i="12"/>
  <c r="F971" i="12"/>
  <c r="F292" i="12"/>
  <c r="F75" i="12"/>
  <c r="F848" i="12"/>
  <c r="F197" i="12"/>
  <c r="F811" i="12"/>
  <c r="F411" i="12"/>
  <c r="F331" i="12"/>
  <c r="F422" i="12"/>
  <c r="F372" i="12"/>
  <c r="F582" i="12"/>
  <c r="F280" i="12"/>
  <c r="F1030" i="12"/>
  <c r="F652" i="12"/>
  <c r="F876" i="12"/>
  <c r="F846" i="12"/>
  <c r="F966" i="12"/>
  <c r="F19" i="12"/>
  <c r="F1083" i="12"/>
  <c r="F1118" i="12"/>
  <c r="F662" i="12"/>
  <c r="F720" i="12"/>
  <c r="F1087" i="12"/>
  <c r="F178" i="12"/>
  <c r="F874" i="12"/>
  <c r="F86" i="12"/>
  <c r="F912" i="12"/>
  <c r="F565" i="12"/>
  <c r="F45" i="12"/>
  <c r="F384" i="12"/>
  <c r="F96" i="12"/>
  <c r="F719" i="12"/>
  <c r="F1050" i="12"/>
  <c r="F18" i="12"/>
  <c r="F383" i="12"/>
  <c r="F1201" i="12"/>
  <c r="F1178" i="12"/>
  <c r="F538" i="12"/>
  <c r="F1089" i="12"/>
  <c r="F27" i="12"/>
  <c r="F872" i="12"/>
  <c r="F587" i="12"/>
  <c r="F216" i="12"/>
  <c r="F1070" i="12"/>
  <c r="F683" i="12"/>
  <c r="F1097" i="12"/>
  <c r="F525" i="12"/>
  <c r="F448" i="12"/>
  <c r="F869" i="12"/>
  <c r="F595" i="12"/>
  <c r="F860" i="12"/>
  <c r="F784" i="12"/>
  <c r="F1133" i="12"/>
  <c r="F250" i="12"/>
  <c r="F62" i="12"/>
  <c r="F120" i="12"/>
  <c r="F704" i="12"/>
  <c r="F877" i="12"/>
  <c r="F44" i="12"/>
  <c r="F138" i="12"/>
  <c r="F1084" i="12"/>
  <c r="F499" i="12"/>
  <c r="F424" i="12"/>
  <c r="F1120" i="12"/>
  <c r="F204" i="12"/>
  <c r="F233" i="12"/>
  <c r="F827" i="12"/>
  <c r="F180" i="12"/>
  <c r="F549" i="12"/>
  <c r="F54" i="12"/>
  <c r="F972" i="12"/>
  <c r="F749" i="12"/>
  <c r="F497" i="12"/>
  <c r="F67" i="12"/>
  <c r="F298" i="12"/>
  <c r="F318" i="12"/>
  <c r="F297" i="12"/>
  <c r="F1019" i="12"/>
  <c r="F983" i="12"/>
  <c r="F402" i="12"/>
  <c r="F568" i="12"/>
  <c r="F952" i="12"/>
  <c r="F593" i="12"/>
  <c r="F91" i="12"/>
  <c r="F657" i="12"/>
  <c r="F408" i="12"/>
  <c r="F910" i="12"/>
  <c r="F1082" i="12"/>
  <c r="F622" i="12"/>
  <c r="F813" i="12"/>
  <c r="F71" i="12"/>
  <c r="F493" i="12"/>
  <c r="F949" i="12"/>
  <c r="F8" i="12"/>
  <c r="F828" i="12"/>
  <c r="F718" i="12"/>
  <c r="F954" i="12"/>
  <c r="F706" i="12"/>
  <c r="F212" i="12"/>
  <c r="F1112" i="12"/>
  <c r="F592" i="12"/>
  <c r="F684" i="12"/>
  <c r="F1123" i="12"/>
  <c r="F932" i="12"/>
  <c r="F418" i="12"/>
  <c r="F322" i="12"/>
  <c r="F443" i="12"/>
  <c r="F1010" i="12"/>
  <c r="F182" i="12"/>
  <c r="F53" i="12"/>
  <c r="F247" i="12"/>
  <c r="F793" i="12"/>
  <c r="F460" i="12"/>
  <c r="F152" i="12"/>
  <c r="F1131" i="12"/>
  <c r="F359" i="12"/>
  <c r="F382" i="12"/>
  <c r="F50" i="12"/>
  <c r="F149" i="12"/>
  <c r="F960" i="12"/>
  <c r="F90" i="12"/>
  <c r="F794" i="12"/>
  <c r="F818" i="12"/>
  <c r="F1066" i="12"/>
  <c r="F43" i="12"/>
  <c r="F496" i="12"/>
  <c r="F765" i="12"/>
  <c r="F735" i="12"/>
  <c r="F804" i="12"/>
  <c r="F61" i="12"/>
  <c r="F522" i="12"/>
  <c r="F519" i="12"/>
  <c r="F571" i="12"/>
  <c r="F132" i="12"/>
  <c r="F533" i="12"/>
  <c r="F1069" i="12"/>
  <c r="F748" i="12"/>
  <c r="F407" i="12"/>
  <c r="F1189" i="12"/>
  <c r="F305" i="12"/>
  <c r="F862" i="12"/>
  <c r="F400" i="12"/>
  <c r="F59" i="12"/>
  <c r="F360" i="12"/>
  <c r="F600" i="12"/>
  <c r="F643" i="12"/>
  <c r="F1176" i="12"/>
  <c r="F739" i="12"/>
  <c r="F570" i="12"/>
  <c r="F526" i="12"/>
  <c r="F539" i="12"/>
  <c r="F895" i="12"/>
  <c r="F786" i="12"/>
  <c r="F890" i="12"/>
  <c r="F523" i="12"/>
  <c r="F340" i="12"/>
  <c r="F775" i="12"/>
  <c r="F366" i="12"/>
  <c r="F1029" i="12"/>
  <c r="F801" i="12"/>
  <c r="F426" i="12"/>
  <c r="F314" i="12"/>
  <c r="F755" i="12"/>
  <c r="F564" i="12"/>
  <c r="F953" i="12"/>
  <c r="F229" i="12"/>
  <c r="F856" i="12"/>
  <c r="F1048" i="12"/>
  <c r="F870" i="12"/>
  <c r="F393" i="12"/>
  <c r="F742" i="12"/>
  <c r="F863" i="12"/>
  <c r="F830" i="12"/>
  <c r="F171" i="12"/>
  <c r="F560" i="12"/>
  <c r="F409" i="12"/>
  <c r="F124" i="12"/>
  <c r="F882" i="12"/>
  <c r="F505" i="12"/>
  <c r="F958" i="12"/>
  <c r="F140" i="12"/>
  <c r="F489" i="12"/>
  <c r="F967" i="12"/>
  <c r="F831" i="12"/>
  <c r="F624" i="12"/>
  <c r="F405" i="12"/>
  <c r="F606" i="12"/>
  <c r="F1174" i="12"/>
  <c r="F476" i="12"/>
  <c r="F378" i="12"/>
  <c r="F691" i="12"/>
  <c r="F817" i="12"/>
  <c r="F260" i="12"/>
  <c r="F364" i="12"/>
  <c r="F348" i="12"/>
  <c r="F621" i="12"/>
  <c r="F665" i="12"/>
  <c r="F540" i="12"/>
  <c r="F321" i="12"/>
  <c r="F1049" i="12"/>
  <c r="F825" i="12"/>
  <c r="F76" i="12"/>
  <c r="F1075" i="12"/>
  <c r="F64" i="12"/>
  <c r="F959" i="12"/>
  <c r="F1129" i="12"/>
  <c r="F904" i="12"/>
  <c r="F341" i="12"/>
  <c r="F82" i="12"/>
  <c r="F613" i="12"/>
  <c r="F580" i="12"/>
  <c r="F87" i="12"/>
  <c r="F52" i="12"/>
  <c r="F812" i="12"/>
  <c r="F277" i="12"/>
  <c r="F873" i="12"/>
  <c r="F51" i="12"/>
  <c r="F187" i="12"/>
  <c r="F814" i="12"/>
  <c r="F623" i="12"/>
  <c r="F1053" i="12"/>
  <c r="F563" i="12"/>
  <c r="F585" i="12"/>
  <c r="F596" i="12"/>
  <c r="F746" i="12"/>
  <c r="F572" i="12"/>
  <c r="F521" i="12"/>
  <c r="F345" i="12"/>
  <c r="F194" i="12"/>
  <c r="F392" i="12"/>
  <c r="F517" i="12"/>
  <c r="F938" i="12"/>
  <c r="F330" i="12"/>
  <c r="F463" i="12"/>
  <c r="F346" i="12"/>
  <c r="F758" i="12"/>
  <c r="F1136" i="12"/>
  <c r="F855" i="12"/>
  <c r="F861" i="12"/>
  <c r="F769" i="12"/>
  <c r="F773" i="12"/>
  <c r="F640" i="12"/>
  <c r="F7" i="12"/>
  <c r="F787" i="12"/>
  <c r="F732" i="12"/>
  <c r="F842" i="12"/>
  <c r="F282" i="12"/>
  <c r="F1181" i="12"/>
  <c r="F878" i="12"/>
  <c r="F236" i="12"/>
  <c r="F73" i="12"/>
  <c r="F467" i="12"/>
  <c r="F788" i="12"/>
  <c r="F266" i="12"/>
  <c r="F1021" i="12"/>
  <c r="F301" i="12"/>
  <c r="F1194" i="12"/>
  <c r="F695" i="12"/>
  <c r="F206" i="12"/>
  <c r="F1171" i="12"/>
  <c r="F144" i="12"/>
  <c r="F991" i="12"/>
  <c r="F709" i="12"/>
  <c r="F510" i="12"/>
  <c r="F428" i="12"/>
  <c r="F432" i="12"/>
  <c r="F276" i="12"/>
  <c r="F635" i="12"/>
  <c r="F733" i="12"/>
  <c r="F897" i="12"/>
  <c r="F607" i="12"/>
  <c r="F698" i="12"/>
  <c r="F68" i="12"/>
  <c r="F723" i="12"/>
  <c r="F201" i="12"/>
  <c r="F653" i="12"/>
  <c r="F500" i="12"/>
  <c r="F875" i="12"/>
  <c r="F642" i="12"/>
  <c r="F176" i="12"/>
  <c r="F150" i="12"/>
  <c r="F415" i="12"/>
  <c r="F913" i="12"/>
  <c r="F1196" i="12"/>
  <c r="F524" i="12"/>
  <c r="F576" i="12"/>
  <c r="F349" i="12"/>
  <c r="F734" i="12"/>
  <c r="F485" i="12"/>
  <c r="F906" i="12"/>
  <c r="F917" i="12"/>
  <c r="F279" i="12"/>
  <c r="F234" i="12"/>
  <c r="F185" i="12"/>
  <c r="F729" i="12"/>
  <c r="F767" i="12"/>
  <c r="F22" i="12"/>
  <c r="F515" i="12"/>
  <c r="F610" i="12"/>
  <c r="F491" i="12"/>
  <c r="F127" i="12"/>
  <c r="F332" i="12"/>
  <c r="F167" i="12"/>
  <c r="F902" i="12"/>
  <c r="F1137" i="12"/>
  <c r="F466" i="12"/>
  <c r="F362" i="12"/>
  <c r="F924" i="12"/>
  <c r="F1166" i="12"/>
  <c r="F79" i="12"/>
  <c r="F984" i="12"/>
  <c r="F687" i="12"/>
  <c r="F286" i="12"/>
  <c r="F612" i="12"/>
  <c r="F136" i="12"/>
  <c r="F1102" i="12"/>
  <c r="F879" i="12"/>
  <c r="F242" i="12"/>
  <c r="F900" i="12"/>
  <c r="F950" i="12"/>
  <c r="F304" i="12"/>
  <c r="F658" i="12"/>
  <c r="F184" i="12"/>
  <c r="F896" i="12"/>
  <c r="F142" i="12"/>
  <c r="F118" i="12"/>
  <c r="F546" i="12"/>
  <c r="F495" i="12"/>
  <c r="F777" i="12"/>
  <c r="F356" i="12"/>
  <c r="F727" i="12"/>
  <c r="F396" i="12"/>
  <c r="F631" i="12"/>
  <c r="F1071" i="12"/>
  <c r="F1199" i="12"/>
  <c r="F210" i="12"/>
  <c r="F574" i="12"/>
  <c r="F728" i="12"/>
  <c r="F110" i="12"/>
  <c r="F541" i="12"/>
  <c r="F534" i="12"/>
  <c r="F561" i="12"/>
  <c r="F516" i="12"/>
  <c r="F97" i="12"/>
  <c r="F916" i="12"/>
  <c r="F629" i="12"/>
  <c r="F1187" i="12"/>
  <c r="F527" i="12"/>
  <c r="F386" i="12"/>
  <c r="F1104" i="12"/>
  <c r="F552" i="12"/>
  <c r="F667" i="12"/>
  <c r="F989" i="12"/>
  <c r="F556" i="12"/>
  <c r="F438" i="12"/>
  <c r="F1149" i="12"/>
  <c r="F962" i="12"/>
  <c r="F429" i="12"/>
  <c r="F947" i="12"/>
  <c r="F129" i="12"/>
  <c r="F287" i="12"/>
  <c r="F307" i="12"/>
  <c r="F427" i="12"/>
  <c r="F23" i="12"/>
  <c r="F1065" i="12"/>
  <c r="F1151" i="12"/>
  <c r="F809" i="12"/>
  <c r="F295" i="12"/>
  <c r="F94" i="12"/>
  <c r="F1198" i="12"/>
  <c r="F390" i="12"/>
  <c r="F625" i="12"/>
  <c r="F482" i="12"/>
  <c r="F1173" i="12"/>
  <c r="F868" i="12"/>
  <c r="F535" i="12"/>
  <c r="F344" i="12"/>
  <c r="F209" i="12"/>
  <c r="F502" i="12"/>
  <c r="F464" i="12"/>
  <c r="F163" i="12"/>
  <c r="F434" i="12"/>
  <c r="F980" i="12"/>
  <c r="F437" i="12"/>
  <c r="F871" i="12"/>
  <c r="F333" i="12"/>
  <c r="F74" i="12"/>
  <c r="F770" i="12"/>
  <c r="F137" i="12"/>
  <c r="F1054" i="12"/>
  <c r="F583" i="12"/>
  <c r="F899" i="12"/>
  <c r="F854" i="12"/>
  <c r="F569" i="12"/>
  <c r="F1140" i="12"/>
  <c r="F528" i="12"/>
  <c r="F203" i="12"/>
  <c r="F800" i="12"/>
  <c r="F223" i="12"/>
  <c r="F669" i="12"/>
  <c r="F309" i="12"/>
  <c r="F628" i="12"/>
  <c r="F1090" i="12"/>
  <c r="F1023" i="12"/>
  <c r="F451" i="12"/>
  <c r="F757" i="12"/>
  <c r="F850" i="12"/>
  <c r="F398" i="12"/>
  <c r="F575" i="12"/>
  <c r="F844" i="12"/>
  <c r="F641" i="12"/>
  <c r="F148" i="12"/>
  <c r="F34" i="12"/>
  <c r="F2" i="12"/>
  <c r="AJ485" i="5"/>
  <c r="AJ517" i="5" s="1"/>
  <c r="AJ486" i="5"/>
  <c r="AJ518" i="5" s="1"/>
  <c r="AJ507" i="5"/>
  <c r="AJ481" i="5"/>
  <c r="AJ483" i="5"/>
  <c r="B1152" i="12"/>
  <c r="B414" i="12"/>
  <c r="B707" i="12"/>
  <c r="B894" i="12"/>
  <c r="B360" i="12"/>
  <c r="B63" i="12"/>
  <c r="B589" i="12"/>
  <c r="B1121" i="12"/>
  <c r="B1144" i="12"/>
  <c r="B900" i="12"/>
  <c r="B1049" i="12"/>
  <c r="B313" i="12"/>
  <c r="B991" i="12"/>
  <c r="B389" i="12"/>
  <c r="B510" i="12"/>
  <c r="B1126" i="12"/>
  <c r="B687" i="12"/>
  <c r="B489" i="12"/>
  <c r="B296" i="12"/>
  <c r="B402" i="12"/>
  <c r="B210" i="12"/>
  <c r="B983" i="12"/>
  <c r="B1063" i="12"/>
  <c r="B745" i="12"/>
  <c r="B181" i="12"/>
  <c r="B281" i="12"/>
  <c r="B44" i="12"/>
  <c r="B714" i="12"/>
  <c r="B688" i="12"/>
  <c r="B203" i="12"/>
  <c r="B145" i="12"/>
  <c r="B668" i="12"/>
  <c r="B278" i="12"/>
  <c r="B1023" i="12"/>
  <c r="B2" i="12"/>
  <c r="B775" i="12"/>
  <c r="B271" i="12"/>
  <c r="B382" i="12"/>
  <c r="B180" i="12"/>
  <c r="B447" i="12"/>
  <c r="B223" i="12"/>
  <c r="B48" i="12"/>
  <c r="B250" i="12"/>
  <c r="B1129" i="12"/>
  <c r="B719" i="12"/>
  <c r="B742" i="12"/>
  <c r="B1010" i="12"/>
  <c r="B230" i="12"/>
  <c r="B408" i="12"/>
  <c r="B168" i="12"/>
  <c r="B324" i="12"/>
  <c r="B566" i="12"/>
  <c r="B846" i="12"/>
  <c r="B1002" i="12"/>
  <c r="B887" i="12"/>
  <c r="B969" i="12"/>
  <c r="B465" i="12"/>
  <c r="B81" i="12"/>
  <c r="B118" i="12"/>
  <c r="B666" i="12"/>
  <c r="B413" i="12"/>
  <c r="B172" i="12"/>
  <c r="B1074" i="12"/>
  <c r="B392" i="12"/>
  <c r="B330" i="12"/>
  <c r="B448" i="12"/>
  <c r="B851" i="12"/>
  <c r="B653" i="12"/>
  <c r="B1073" i="12"/>
  <c r="B853" i="12"/>
  <c r="B702" i="12"/>
  <c r="B601" i="12"/>
  <c r="B608" i="12"/>
  <c r="B678" i="12"/>
  <c r="B1188" i="12"/>
  <c r="B790" i="12"/>
  <c r="B221" i="12"/>
  <c r="B1143" i="12"/>
  <c r="B288" i="12"/>
  <c r="B1022" i="12"/>
  <c r="B951" i="12"/>
  <c r="B816" i="12"/>
  <c r="B898" i="12"/>
  <c r="B1192" i="12"/>
  <c r="B919" i="12"/>
  <c r="B1013" i="12"/>
  <c r="B178" i="12"/>
  <c r="B439" i="12"/>
  <c r="B458" i="12"/>
  <c r="B224" i="12"/>
  <c r="B117" i="12"/>
  <c r="B1050" i="12"/>
  <c r="B255" i="12"/>
  <c r="B139" i="12"/>
  <c r="B256" i="12"/>
  <c r="B776" i="12"/>
  <c r="B287" i="12"/>
  <c r="B430" i="12"/>
  <c r="B843" i="12"/>
  <c r="B441" i="12"/>
  <c r="B240" i="12"/>
  <c r="B966" i="12"/>
  <c r="B572" i="12"/>
  <c r="B646" i="12"/>
  <c r="B577" i="12"/>
  <c r="B177" i="12"/>
  <c r="B1079" i="12"/>
  <c r="B869" i="12"/>
  <c r="B826" i="12"/>
  <c r="B1009" i="12"/>
  <c r="B1187" i="12"/>
  <c r="B585" i="12"/>
  <c r="B387" i="12"/>
  <c r="B232" i="12"/>
  <c r="B437" i="12"/>
  <c r="B396" i="12"/>
  <c r="B1101" i="12"/>
  <c r="B1085" i="12"/>
  <c r="B958" i="12"/>
  <c r="B859" i="12"/>
  <c r="B386" i="12"/>
  <c r="B461" i="12"/>
  <c r="B934" i="12"/>
  <c r="B190" i="12"/>
  <c r="B7" i="12"/>
  <c r="B371" i="12"/>
  <c r="B734" i="12"/>
  <c r="B136" i="12"/>
  <c r="B944" i="12"/>
  <c r="B769" i="12"/>
  <c r="B1117" i="12"/>
  <c r="B466" i="12"/>
  <c r="B33" i="12"/>
  <c r="B729" i="12"/>
  <c r="B1124" i="12"/>
  <c r="B238" i="12"/>
  <c r="B507" i="12"/>
  <c r="B1048" i="12"/>
  <c r="B654" i="12"/>
  <c r="B264" i="12"/>
  <c r="B231" i="12"/>
  <c r="B442" i="12"/>
  <c r="B1186" i="12"/>
  <c r="B864" i="12"/>
  <c r="B542" i="12"/>
  <c r="B433" i="12"/>
  <c r="B1043" i="12"/>
  <c r="B73" i="12"/>
  <c r="B340" i="12"/>
  <c r="B922" i="12"/>
  <c r="B563" i="12"/>
  <c r="B1080" i="12"/>
  <c r="B335" i="12"/>
  <c r="B575" i="12"/>
  <c r="B56" i="12"/>
  <c r="B45" i="12"/>
  <c r="B1094" i="12"/>
  <c r="B244" i="12"/>
  <c r="B1119" i="12"/>
  <c r="B996" i="12"/>
  <c r="B374" i="12"/>
  <c r="B438" i="12"/>
  <c r="B372" i="12"/>
  <c r="B918" i="12"/>
  <c r="B1041" i="12"/>
  <c r="B854" i="12"/>
  <c r="B817" i="12"/>
  <c r="B635" i="12"/>
  <c r="B652" i="12"/>
  <c r="B798" i="12"/>
  <c r="B985" i="12"/>
  <c r="B123" i="12"/>
  <c r="B1170" i="12"/>
  <c r="B404" i="12"/>
  <c r="B970" i="12"/>
  <c r="B167" i="12"/>
  <c r="B31" i="12"/>
  <c r="B329" i="12"/>
  <c r="B692" i="12"/>
  <c r="B596" i="12"/>
  <c r="B28" i="12"/>
  <c r="B979" i="12"/>
  <c r="B937" i="12"/>
  <c r="B940" i="12"/>
  <c r="B137" i="12"/>
  <c r="B456" i="12"/>
  <c r="B963" i="12"/>
  <c r="B211" i="12"/>
  <c r="B628" i="12"/>
  <c r="B625" i="12"/>
  <c r="B567" i="12"/>
  <c r="B229" i="12"/>
  <c r="B1038" i="12"/>
  <c r="B783" i="12"/>
  <c r="B698" i="12"/>
  <c r="B1161" i="12"/>
  <c r="B600" i="12"/>
  <c r="B46" i="12"/>
  <c r="B88" i="12"/>
  <c r="B29" i="12"/>
  <c r="B1099" i="12"/>
  <c r="B871" i="12"/>
  <c r="B703" i="12"/>
  <c r="B634" i="12"/>
  <c r="B1190" i="12"/>
  <c r="B925" i="12"/>
  <c r="B622" i="12"/>
  <c r="B303" i="12"/>
  <c r="B1096" i="12"/>
  <c r="B34" i="12"/>
  <c r="B602" i="12"/>
  <c r="B338" i="12"/>
  <c r="B738" i="12"/>
  <c r="B881" i="12"/>
  <c r="B1142" i="12"/>
  <c r="B710" i="12"/>
  <c r="B1068" i="12"/>
  <c r="B640" i="12"/>
  <c r="B1163" i="12"/>
  <c r="B358" i="12"/>
  <c r="B661" i="12"/>
  <c r="B810" i="12"/>
  <c r="B254" i="12"/>
  <c r="B388" i="12"/>
  <c r="B477" i="12"/>
  <c r="B468" i="12"/>
  <c r="B1118" i="12"/>
  <c r="B626" i="12"/>
  <c r="B999" i="12"/>
  <c r="B818" i="12"/>
  <c r="B86" i="12"/>
  <c r="B699" i="12"/>
  <c r="B875" i="12"/>
  <c r="B555" i="12"/>
  <c r="B243" i="12"/>
  <c r="B19" i="12"/>
  <c r="B756" i="12"/>
  <c r="B806" i="12"/>
  <c r="B352" i="12"/>
  <c r="B202" i="12"/>
  <c r="B72" i="12"/>
  <c r="B127" i="12"/>
  <c r="B902" i="12"/>
  <c r="B209" i="12"/>
  <c r="B781" i="12"/>
  <c r="B607" i="12"/>
  <c r="B241" i="12"/>
  <c r="B369" i="12"/>
  <c r="B1095" i="12"/>
  <c r="B878" i="12"/>
  <c r="B1177" i="12"/>
  <c r="B128" i="12"/>
  <c r="B506" i="12"/>
  <c r="B111" i="12"/>
  <c r="B98" i="12"/>
  <c r="B276" i="12"/>
  <c r="B848" i="12"/>
  <c r="B761" i="12"/>
  <c r="B70" i="12"/>
  <c r="B1082" i="12"/>
  <c r="B1122" i="12"/>
  <c r="B356" i="12"/>
  <c r="B1167" i="12"/>
  <c r="B860" i="12"/>
  <c r="B195" i="12"/>
  <c r="B96" i="12"/>
  <c r="B582" i="12"/>
  <c r="B1128" i="12"/>
  <c r="B942" i="12"/>
  <c r="B1087" i="12"/>
  <c r="B268" i="12"/>
  <c r="B672" i="12"/>
  <c r="B291" i="12"/>
  <c r="B876" i="12"/>
  <c r="B424" i="12"/>
  <c r="B797" i="12"/>
  <c r="B939" i="12"/>
  <c r="B861" i="12"/>
  <c r="B1115" i="12"/>
  <c r="B85" i="12"/>
  <c r="B858" i="12"/>
  <c r="B20" i="12"/>
  <c r="B739" i="12"/>
  <c r="B64" i="12"/>
  <c r="B1148" i="12"/>
  <c r="B679" i="12"/>
  <c r="B377" i="12"/>
  <c r="B1150" i="12"/>
  <c r="B1200" i="12"/>
  <c r="B91" i="12"/>
  <c r="B259" i="12"/>
  <c r="B126" i="12"/>
  <c r="B766" i="12"/>
  <c r="B266" i="12"/>
  <c r="B375" i="12"/>
  <c r="B1098" i="12"/>
  <c r="B32" i="12"/>
  <c r="B107" i="12"/>
  <c r="B564" i="12"/>
  <c r="B952" i="12"/>
  <c r="B645" i="12"/>
  <c r="B529" i="12"/>
  <c r="B774" i="12"/>
  <c r="B840" i="12"/>
  <c r="B916" i="12"/>
  <c r="B94" i="12"/>
  <c r="B41" i="12"/>
  <c r="B891" i="12"/>
  <c r="B495" i="12"/>
  <c r="B676" i="12"/>
  <c r="B556" i="12"/>
  <c r="B92" i="12"/>
  <c r="B339" i="12"/>
  <c r="B535" i="12"/>
  <c r="B885" i="12"/>
  <c r="B368" i="12"/>
  <c r="B696" i="12"/>
  <c r="B1198" i="12"/>
  <c r="B1027" i="12"/>
  <c r="B471" i="12"/>
  <c r="B1037" i="12"/>
  <c r="B320" i="12"/>
  <c r="B319" i="12"/>
  <c r="B1070" i="12"/>
  <c r="B1064" i="12"/>
  <c r="B1133" i="12"/>
  <c r="B681" i="12"/>
  <c r="B651" i="12"/>
  <c r="B344" i="12"/>
  <c r="B444" i="12"/>
  <c r="B536" i="12"/>
  <c r="B1005" i="12"/>
  <c r="B418" i="12"/>
  <c r="B1123" i="12"/>
  <c r="B821" i="12"/>
  <c r="B27" i="12"/>
  <c r="B580" i="12"/>
  <c r="B733" i="12"/>
  <c r="B548" i="12"/>
  <c r="B25" i="12"/>
  <c r="B899" i="12"/>
  <c r="B148" i="12"/>
  <c r="B134" i="12"/>
  <c r="B804" i="12"/>
  <c r="B636" i="12"/>
  <c r="B6" i="12"/>
  <c r="B993" i="12"/>
  <c r="B294" i="12"/>
  <c r="B550" i="12"/>
  <c r="B755" i="12"/>
  <c r="B239" i="12"/>
  <c r="B523" i="12"/>
  <c r="B792" i="12"/>
  <c r="B824" i="12"/>
  <c r="B720" i="12"/>
  <c r="B22" i="12"/>
  <c r="B836" i="12"/>
  <c r="B425" i="12"/>
  <c r="B1058" i="12"/>
  <c r="B630" i="12"/>
  <c r="B270" i="12"/>
  <c r="B584" i="12"/>
  <c r="B611" i="12"/>
  <c r="B205" i="12"/>
  <c r="B520" i="12"/>
  <c r="B527" i="12"/>
  <c r="B1194" i="12"/>
  <c r="B69" i="12"/>
  <c r="B997" i="12"/>
  <c r="B401" i="12"/>
  <c r="B1025" i="12"/>
  <c r="B305" i="12"/>
  <c r="B299" i="12"/>
  <c r="B334" i="12"/>
  <c r="B153" i="12"/>
  <c r="B1021" i="12"/>
  <c r="B603" i="12"/>
  <c r="B500" i="12"/>
  <c r="B1120" i="12"/>
  <c r="B533" i="12"/>
  <c r="B78" i="12"/>
  <c r="B892" i="12"/>
  <c r="B751" i="12"/>
  <c r="B694" i="12"/>
  <c r="B953" i="12"/>
  <c r="B886" i="12"/>
  <c r="B204" i="12"/>
  <c r="B1089" i="12"/>
  <c r="B788" i="12"/>
  <c r="B1059" i="12"/>
  <c r="B1178" i="12"/>
  <c r="B862" i="12"/>
  <c r="B927" i="12"/>
  <c r="B1034" i="12"/>
  <c r="B1030" i="12"/>
  <c r="B1097" i="12"/>
  <c r="B873" i="12"/>
  <c r="B298" i="12"/>
  <c r="B815" i="12"/>
  <c r="B274" i="12"/>
  <c r="B228" i="12"/>
  <c r="B1072" i="12"/>
  <c r="B670" i="12"/>
  <c r="B605" i="12"/>
  <c r="B695" i="12"/>
  <c r="B1162" i="12"/>
  <c r="B114" i="12"/>
  <c r="B659" i="12"/>
  <c r="B99" i="12"/>
  <c r="B579" i="12"/>
  <c r="B682" i="12"/>
  <c r="B156" i="12"/>
  <c r="B1116" i="12"/>
  <c r="B718" i="12"/>
  <c r="B1084" i="12"/>
  <c r="B744" i="12"/>
  <c r="B673" i="12"/>
  <c r="B193" i="12"/>
  <c r="B1183" i="12"/>
  <c r="B432" i="12"/>
  <c r="B351" i="12"/>
  <c r="B623" i="12"/>
  <c r="B297" i="12"/>
  <c r="B1052" i="12"/>
  <c r="B660" i="12"/>
  <c r="B1029" i="12"/>
  <c r="B357" i="12"/>
  <c r="B633" i="12"/>
  <c r="B1042" i="12"/>
  <c r="B915" i="12"/>
  <c r="B4" i="12"/>
  <c r="B599" i="12"/>
  <c r="B675" i="12"/>
  <c r="B405" i="12"/>
  <c r="B849" i="12"/>
  <c r="B17" i="12"/>
  <c r="B574" i="12"/>
  <c r="B1199" i="12"/>
  <c r="B1047" i="12"/>
  <c r="B146" i="12"/>
  <c r="B863" i="12"/>
  <c r="B638" i="12"/>
  <c r="B155" i="12"/>
  <c r="B235" i="12"/>
  <c r="B245" i="12"/>
  <c r="B346" i="12"/>
  <c r="B192" i="12"/>
  <c r="B773" i="12"/>
  <c r="B217" i="12"/>
  <c r="B865" i="12"/>
  <c r="B740" i="12"/>
  <c r="B526" i="12"/>
  <c r="B106" i="12"/>
  <c r="B857" i="12"/>
  <c r="B1180" i="12"/>
  <c r="B35" i="12"/>
  <c r="B421" i="12"/>
  <c r="B537" i="12"/>
  <c r="B972" i="12"/>
  <c r="B726" i="12"/>
  <c r="B493" i="12"/>
  <c r="B965" i="12"/>
  <c r="B60" i="12"/>
  <c r="B1164" i="12"/>
  <c r="B1112" i="12"/>
  <c r="B306" i="12"/>
  <c r="B1081" i="12"/>
  <c r="B227" i="12"/>
  <c r="B1088" i="12"/>
  <c r="B1132" i="12"/>
  <c r="B1008" i="12"/>
  <c r="B518" i="12"/>
  <c r="B364" i="12"/>
  <c r="B610" i="12"/>
  <c r="B581" i="12"/>
  <c r="B1184" i="12"/>
  <c r="B108" i="12"/>
  <c r="B664" i="12"/>
  <c r="B716" i="12"/>
  <c r="B637" i="12"/>
  <c r="B505" i="12"/>
  <c r="B612" i="12"/>
  <c r="B903" i="12"/>
  <c r="B265" i="12"/>
  <c r="B112" i="12"/>
  <c r="B901" i="12"/>
  <c r="B1062" i="12"/>
  <c r="B736" i="12"/>
  <c r="B454" i="12"/>
  <c r="B200" i="12"/>
  <c r="B378" i="12"/>
  <c r="B385" i="12"/>
  <c r="B515" i="12"/>
  <c r="B762" i="12"/>
  <c r="B987" i="12"/>
  <c r="B279" i="12"/>
  <c r="B124" i="12"/>
  <c r="B443" i="12"/>
  <c r="B315" i="12"/>
  <c r="B411" i="12"/>
  <c r="B300" i="12"/>
  <c r="B115" i="12"/>
  <c r="B416" i="12"/>
  <c r="B559" i="12"/>
  <c r="B948" i="12"/>
  <c r="B122" i="12"/>
  <c r="B419" i="12"/>
  <c r="B955" i="12"/>
  <c r="B119" i="12"/>
  <c r="B160" i="12"/>
  <c r="B713" i="12"/>
  <c r="B701" i="12"/>
  <c r="B613" i="12"/>
  <c r="B491" i="12"/>
  <c r="B171" i="12"/>
  <c r="B866" i="12"/>
  <c r="B1060" i="12"/>
  <c r="B135" i="12"/>
  <c r="B913" i="12"/>
  <c r="B541" i="12"/>
  <c r="B569" i="12"/>
  <c r="B971" i="12"/>
  <c r="B280" i="12"/>
  <c r="B310" i="12"/>
  <c r="B910" i="12"/>
  <c r="B684" i="12"/>
  <c r="B208" i="12"/>
  <c r="B285" i="12"/>
  <c r="B102" i="12"/>
  <c r="B440" i="12"/>
  <c r="B598" i="12"/>
  <c r="B642" i="12"/>
  <c r="B794" i="12"/>
  <c r="B1018" i="12"/>
  <c r="B1000" i="12"/>
  <c r="B150" i="12"/>
  <c r="B722" i="12"/>
  <c r="B730" i="12"/>
  <c r="B592" i="12"/>
  <c r="B658" i="12"/>
  <c r="B663" i="12"/>
  <c r="B828" i="12"/>
  <c r="B620" i="12"/>
  <c r="B407" i="12"/>
  <c r="B974" i="12"/>
  <c r="B689" i="12"/>
  <c r="B786" i="12"/>
  <c r="B823" i="12"/>
  <c r="B381" i="12"/>
  <c r="B825" i="12"/>
  <c r="B170" i="12"/>
  <c r="B75" i="12"/>
  <c r="B151" i="12"/>
  <c r="B1036" i="12"/>
  <c r="B597" i="12"/>
  <c r="B837" i="12"/>
  <c r="B36" i="12"/>
  <c r="B750" i="12"/>
  <c r="B595" i="12"/>
  <c r="B1001" i="12"/>
  <c r="B57" i="12"/>
  <c r="B827" i="12"/>
  <c r="B583" i="12"/>
  <c r="B483" i="12"/>
  <c r="B1055" i="12"/>
  <c r="B295" i="12"/>
  <c r="B37" i="12"/>
  <c r="B343" i="12"/>
  <c r="B234" i="12"/>
  <c r="B451" i="12"/>
  <c r="B1130" i="12"/>
  <c r="B311" i="12"/>
  <c r="B616" i="12"/>
  <c r="B1056" i="12"/>
  <c r="B1069" i="12"/>
  <c r="B373" i="12"/>
  <c r="B426" i="12"/>
  <c r="B101" i="12"/>
  <c r="B163" i="12"/>
  <c r="B188" i="12"/>
  <c r="B768" i="12"/>
  <c r="B349" i="12"/>
  <c r="B459" i="12"/>
  <c r="B488" i="12"/>
  <c r="B1091" i="12"/>
  <c r="B624" i="12"/>
  <c r="B737" i="12"/>
  <c r="B157" i="12"/>
  <c r="B194" i="12"/>
  <c r="B380" i="12"/>
  <c r="B614" i="12"/>
  <c r="B267" i="12"/>
  <c r="B71" i="12"/>
  <c r="B15" i="12"/>
  <c r="B1114" i="12"/>
  <c r="B30" i="12"/>
  <c r="B912" i="12"/>
  <c r="B283" i="12"/>
  <c r="B138" i="12"/>
  <c r="B93" i="12"/>
  <c r="B97" i="12"/>
  <c r="B316" i="12"/>
  <c r="B185" i="12"/>
  <c r="B1086" i="12"/>
  <c r="B941" i="12"/>
  <c r="B943" i="12"/>
  <c r="B819" i="12"/>
  <c r="B354" i="12"/>
  <c r="B406" i="12"/>
  <c r="B632" i="12"/>
  <c r="B494" i="12"/>
  <c r="B434" i="12"/>
  <c r="B475" i="12"/>
  <c r="B949" i="12"/>
  <c r="B201" i="12"/>
  <c r="B809" i="12"/>
  <c r="B686" i="12"/>
  <c r="B166" i="12"/>
  <c r="B74" i="12"/>
  <c r="B888" i="12"/>
  <c r="B429" i="12"/>
  <c r="B1100" i="12"/>
  <c r="B803" i="12"/>
  <c r="B1127" i="12"/>
  <c r="B822" i="12"/>
  <c r="B665" i="12"/>
  <c r="B785" i="12"/>
  <c r="B218" i="12"/>
  <c r="B795" i="12"/>
  <c r="B131" i="12"/>
  <c r="B474" i="12"/>
  <c r="B516" i="12"/>
  <c r="B154" i="12"/>
  <c r="B249" i="12"/>
  <c r="B18" i="12"/>
  <c r="B1102" i="12"/>
  <c r="B9" i="12"/>
  <c r="B967" i="12"/>
  <c r="B141" i="12"/>
  <c r="B982" i="12"/>
  <c r="B427" i="12"/>
  <c r="B992" i="12"/>
  <c r="B911" i="12"/>
  <c r="B606" i="12"/>
  <c r="B799" i="12"/>
  <c r="B251" i="12"/>
  <c r="B935" i="12"/>
  <c r="B286" i="12"/>
  <c r="B342" i="12"/>
  <c r="B554" i="12"/>
  <c r="B765" i="12"/>
  <c r="B685" i="12"/>
  <c r="B161" i="12"/>
  <c r="B1111" i="12"/>
  <c r="B68" i="12"/>
  <c r="B1011" i="12"/>
  <c r="B780" i="12"/>
  <c r="B65" i="12"/>
  <c r="B121" i="12"/>
  <c r="B1004" i="12"/>
  <c r="B1147" i="12"/>
  <c r="B379" i="12"/>
  <c r="B957" i="12"/>
  <c r="B282" i="12"/>
  <c r="B384" i="12"/>
  <c r="B1182" i="12"/>
  <c r="B571" i="12"/>
  <c r="B880" i="12"/>
  <c r="B376" i="12"/>
  <c r="B735" i="12"/>
  <c r="B222" i="12"/>
  <c r="B337" i="12"/>
  <c r="B333" i="12"/>
  <c r="B144" i="12"/>
  <c r="B557" i="12"/>
  <c r="B1012" i="12"/>
  <c r="B656" i="12"/>
  <c r="B397" i="12"/>
  <c r="B1040" i="12"/>
  <c r="B215" i="12"/>
  <c r="B905" i="12"/>
  <c r="B852" i="12"/>
  <c r="B105" i="12"/>
  <c r="B490" i="12"/>
  <c r="B284" i="12"/>
  <c r="B318" i="12"/>
  <c r="B708" i="12"/>
  <c r="B472" i="12"/>
  <c r="B322" i="12"/>
  <c r="B835" i="12"/>
  <c r="B497" i="12"/>
  <c r="B312" i="12"/>
  <c r="B59" i="12"/>
  <c r="B917" i="12"/>
  <c r="B1193" i="12"/>
  <c r="B214" i="12"/>
  <c r="B498" i="12"/>
  <c r="B545" i="12"/>
  <c r="B1090" i="12"/>
  <c r="B841" i="12"/>
  <c r="B503" i="12"/>
  <c r="B511" i="12"/>
  <c r="B1140" i="12"/>
  <c r="B870" i="12"/>
  <c r="B484" i="12"/>
  <c r="B525" i="12"/>
  <c r="B519" i="12"/>
  <c r="B801" i="12"/>
  <c r="B273" i="12"/>
  <c r="B791" i="12"/>
  <c r="B747" i="12"/>
  <c r="B1044" i="12"/>
  <c r="B998" i="12"/>
  <c r="B1185" i="12"/>
  <c r="B1006" i="12"/>
  <c r="B820" i="12"/>
  <c r="B522" i="12"/>
  <c r="B292" i="12"/>
  <c r="B538" i="12"/>
  <c r="B158" i="12"/>
  <c r="B1046" i="12"/>
  <c r="B1007" i="12"/>
  <c r="B169" i="12"/>
  <c r="B521" i="12"/>
  <c r="B1169" i="12"/>
  <c r="B321" i="12"/>
  <c r="B565" i="12"/>
  <c r="B133" i="12"/>
  <c r="B930" i="12"/>
  <c r="B1159" i="12"/>
  <c r="B428" i="12"/>
  <c r="B1065" i="12"/>
  <c r="B464" i="12"/>
  <c r="B213" i="12"/>
  <c r="B308" i="12"/>
  <c r="B906" i="12"/>
  <c r="B383" i="12"/>
  <c r="B830" i="12"/>
  <c r="B365" i="12"/>
  <c r="B1054" i="12"/>
  <c r="B897" i="12"/>
  <c r="B551" i="12"/>
  <c r="B1139" i="12"/>
  <c r="B928" i="12"/>
  <c r="B1109" i="12"/>
  <c r="B883" i="12"/>
  <c r="B1028" i="12"/>
  <c r="B198" i="12"/>
  <c r="B79" i="12"/>
  <c r="B331" i="12"/>
  <c r="B741" i="12"/>
  <c r="B731" i="12"/>
  <c r="B752" i="12"/>
  <c r="B789" i="12"/>
  <c r="B449" i="12"/>
  <c r="B732" i="12"/>
  <c r="B196" i="12"/>
  <c r="B534" i="12"/>
  <c r="B945" i="12"/>
  <c r="B457" i="12"/>
  <c r="B594" i="12"/>
  <c r="B462" i="12"/>
  <c r="B975" i="12"/>
  <c r="B452" i="12"/>
  <c r="B1160" i="12"/>
  <c r="B143" i="12"/>
  <c r="B179" i="12"/>
  <c r="B481" i="12"/>
  <c r="B10" i="12"/>
  <c r="B721" i="12"/>
  <c r="B258" i="12"/>
  <c r="B467" i="12"/>
  <c r="B1105" i="12"/>
  <c r="B573" i="12"/>
  <c r="B149" i="12"/>
  <c r="B176" i="12"/>
  <c r="B562" i="12"/>
  <c r="B189" i="12"/>
  <c r="B87" i="12"/>
  <c r="B1067" i="12"/>
  <c r="B856" i="12"/>
  <c r="B717" i="12"/>
  <c r="B187" i="12"/>
  <c r="B206" i="12"/>
  <c r="B1107" i="12"/>
  <c r="B165" i="12"/>
  <c r="B680" i="12"/>
  <c r="B531" i="12"/>
  <c r="B524" i="12"/>
  <c r="B446" i="12"/>
  <c r="B1158" i="12"/>
  <c r="B650" i="12"/>
  <c r="B593" i="12"/>
  <c r="B549" i="12"/>
  <c r="B784" i="12"/>
  <c r="B839" i="12"/>
  <c r="B705" i="12"/>
  <c r="B174" i="12"/>
  <c r="B26" i="12"/>
  <c r="B431" i="12"/>
  <c r="B502" i="12"/>
  <c r="B674" i="12"/>
  <c r="B1032" i="12"/>
  <c r="B879" i="12"/>
  <c r="B706" i="12"/>
  <c r="B802" i="12"/>
  <c r="B568" i="12"/>
  <c r="B1146" i="12"/>
  <c r="B159" i="12"/>
  <c r="B779" i="12"/>
  <c r="B1166" i="12"/>
  <c r="B499" i="12"/>
  <c r="B631" i="12"/>
  <c r="B1165" i="12"/>
  <c r="B76" i="12"/>
  <c r="B1075" i="12"/>
  <c r="B772" i="12"/>
  <c r="B586" i="12"/>
  <c r="B1136" i="12"/>
  <c r="B323" i="12"/>
  <c r="B110" i="12"/>
  <c r="B946" i="12"/>
  <c r="B147" i="12"/>
  <c r="B492" i="12"/>
  <c r="B272" i="12"/>
  <c r="B67" i="12"/>
  <c r="B994" i="12"/>
  <c r="B1131" i="12"/>
  <c r="B868" i="12"/>
  <c r="B834" i="12"/>
  <c r="B8" i="12"/>
  <c r="B627" i="12"/>
  <c r="B1191" i="12"/>
  <c r="B184" i="12"/>
  <c r="B989" i="12"/>
  <c r="B847" i="12"/>
  <c r="B16" i="12"/>
  <c r="B1168" i="12"/>
  <c r="B125" i="12"/>
  <c r="B621" i="12"/>
  <c r="B874" i="12"/>
  <c r="B1175" i="12"/>
  <c r="B104" i="12"/>
  <c r="B480" i="12"/>
  <c r="B884" i="12"/>
  <c r="B504" i="12"/>
  <c r="B570" i="12"/>
  <c r="B1083" i="12"/>
  <c r="B237" i="12"/>
  <c r="B778" i="12"/>
  <c r="B1181" i="12"/>
  <c r="B398" i="12"/>
  <c r="B113" i="12"/>
  <c r="B760" i="12"/>
  <c r="B805" i="12"/>
  <c r="B814" i="12"/>
  <c r="B1137" i="12"/>
  <c r="B353" i="12"/>
  <c r="B954" i="12"/>
  <c r="B509" i="12"/>
  <c r="B1201" i="12"/>
  <c r="B908" i="12"/>
  <c r="B327" i="12"/>
  <c r="B1113" i="12"/>
  <c r="B476" i="12"/>
  <c r="B1172" i="12"/>
  <c r="B1071" i="12"/>
  <c r="B347" i="12"/>
  <c r="B715" i="12"/>
  <c r="B833" i="12"/>
  <c r="B514" i="12"/>
  <c r="B400" i="12"/>
  <c r="B950" i="12"/>
  <c r="B517" i="12"/>
  <c r="B796" i="12"/>
  <c r="B1017" i="12"/>
  <c r="B513" i="12"/>
  <c r="B219" i="12"/>
  <c r="B1108" i="12"/>
  <c r="B359" i="12"/>
  <c r="B1051" i="12"/>
  <c r="B130" i="12"/>
  <c r="B186" i="12"/>
  <c r="B460" i="12"/>
  <c r="B617" i="12"/>
  <c r="B1145" i="12"/>
  <c r="B482" i="12"/>
  <c r="B560" i="12"/>
  <c r="B394" i="12"/>
  <c r="B829" i="12"/>
  <c r="B552" i="12"/>
  <c r="B1053" i="12"/>
  <c r="B55" i="12"/>
  <c r="B129" i="12"/>
  <c r="B485" i="12"/>
  <c r="B759" i="12"/>
  <c r="B547" i="12"/>
  <c r="B1093" i="12"/>
  <c r="B212" i="12"/>
  <c r="B604" i="12"/>
  <c r="B220" i="12"/>
  <c r="B83" i="12"/>
  <c r="B1134" i="12"/>
  <c r="B770" i="12"/>
  <c r="B960" i="12"/>
  <c r="B463" i="12"/>
  <c r="B173" i="12"/>
  <c r="B936" i="12"/>
  <c r="B558" i="12"/>
  <c r="B539" i="12"/>
  <c r="B932" i="12"/>
  <c r="B1057" i="12"/>
  <c r="B328" i="12"/>
  <c r="B253" i="12"/>
  <c r="B252" i="12"/>
  <c r="B39" i="12"/>
  <c r="B1179" i="12"/>
  <c r="B938" i="12"/>
  <c r="B986" i="12"/>
  <c r="B1110" i="12"/>
  <c r="B1157" i="12"/>
  <c r="B309" i="12"/>
  <c r="B301" i="12"/>
  <c r="B712" i="12"/>
  <c r="B1045" i="12"/>
  <c r="B807" i="12"/>
  <c r="B140" i="12"/>
  <c r="B543" i="12"/>
  <c r="B1196" i="12"/>
  <c r="B561" i="12"/>
  <c r="B904" i="12"/>
  <c r="B12" i="12"/>
  <c r="B326" i="12"/>
  <c r="B487" i="12"/>
  <c r="B5" i="12"/>
  <c r="B1176" i="12"/>
  <c r="B47" i="12"/>
  <c r="B981" i="12"/>
  <c r="B591" i="12"/>
  <c r="B52" i="12"/>
  <c r="B390" i="12"/>
  <c r="B257" i="12"/>
  <c r="B1125" i="12"/>
  <c r="B248" i="12"/>
  <c r="B748" i="12"/>
  <c r="B395" i="12"/>
  <c r="B362" i="12"/>
  <c r="B980" i="12"/>
  <c r="B1015" i="12"/>
  <c r="B947" i="12"/>
  <c r="B307" i="12"/>
  <c r="B1197" i="12"/>
  <c r="B183" i="12"/>
  <c r="B629" i="12"/>
  <c r="B867" i="12"/>
  <c r="B838" i="12"/>
  <c r="B749" i="12"/>
  <c r="B332" i="12"/>
  <c r="B530" i="12"/>
  <c r="B289" i="12"/>
  <c r="B907" i="12"/>
  <c r="B1026" i="12"/>
  <c r="B109" i="12"/>
  <c r="B336" i="12"/>
  <c r="B260" i="12"/>
  <c r="B644" i="12"/>
  <c r="B95" i="12"/>
  <c r="B197" i="12"/>
  <c r="B420" i="12"/>
  <c r="B1031" i="12"/>
  <c r="B152" i="12"/>
  <c r="B757" i="12"/>
  <c r="B639" i="12"/>
  <c r="B1174" i="12"/>
  <c r="B393" i="12"/>
  <c r="B889" i="12"/>
  <c r="B1033" i="12"/>
  <c r="B544" i="12"/>
  <c r="B877" i="12"/>
  <c r="B1039" i="12"/>
  <c r="B711" i="12"/>
  <c r="B845" i="12"/>
  <c r="B14" i="12"/>
  <c r="B435" i="12"/>
  <c r="B1189" i="12"/>
  <c r="B725" i="12"/>
  <c r="B988" i="12"/>
  <c r="B1155" i="12"/>
  <c r="B262" i="12"/>
  <c r="B1195" i="12"/>
  <c r="B366" i="12"/>
  <c r="B926" i="12"/>
  <c r="B182" i="12"/>
  <c r="B895" i="12"/>
  <c r="B615" i="12"/>
  <c r="B1092" i="12"/>
  <c r="B348" i="12"/>
  <c r="B793" i="12"/>
  <c r="B341" i="12"/>
  <c r="B302" i="12"/>
  <c r="B923" i="12"/>
  <c r="B609" i="12"/>
  <c r="B345" i="12"/>
  <c r="B1154" i="12"/>
  <c r="B233" i="12"/>
  <c r="B655" i="12"/>
  <c r="B743" i="12"/>
  <c r="B691" i="12"/>
  <c r="B508" i="12"/>
  <c r="B553" i="12"/>
  <c r="B956" i="12"/>
  <c r="B445" i="12"/>
  <c r="B618" i="12"/>
  <c r="B436" i="12"/>
  <c r="B771" i="12"/>
  <c r="B962" i="12"/>
  <c r="B1135" i="12"/>
  <c r="B832" i="12"/>
  <c r="B455" i="12"/>
  <c r="B277" i="12"/>
  <c r="B924" i="12"/>
  <c r="B162" i="12"/>
  <c r="B690" i="12"/>
  <c r="B763" i="12"/>
  <c r="B727" i="12"/>
  <c r="B709" i="12"/>
  <c r="B724" i="12"/>
  <c r="B1061" i="12"/>
  <c r="B1151" i="12"/>
  <c r="B486" i="12"/>
  <c r="B132" i="12"/>
  <c r="B61" i="12"/>
  <c r="B1156" i="12"/>
  <c r="B21" i="12"/>
  <c r="B546" i="12"/>
  <c r="B403" i="12"/>
  <c r="B920" i="12"/>
  <c r="B578" i="12"/>
  <c r="B754" i="12"/>
  <c r="B973" i="12"/>
  <c r="B1078" i="12"/>
  <c r="B641" i="12"/>
  <c r="B24" i="12"/>
  <c r="B1103" i="12"/>
  <c r="B225" i="12"/>
  <c r="B116" i="12"/>
  <c r="B767" i="12"/>
  <c r="B207" i="12"/>
  <c r="B409" i="12"/>
  <c r="B412" i="12"/>
  <c r="B921" i="12"/>
  <c r="B42" i="12"/>
  <c r="B647" i="12"/>
  <c r="B893" i="12"/>
  <c r="B89" i="12"/>
  <c r="B361" i="12"/>
  <c r="B1141" i="12"/>
  <c r="B246" i="12"/>
  <c r="B984" i="12"/>
  <c r="B657" i="12"/>
  <c r="B417" i="12"/>
  <c r="B812" i="12"/>
  <c r="B1066" i="12"/>
  <c r="B3" i="12"/>
  <c r="B978" i="12"/>
  <c r="B831" i="12"/>
  <c r="B850" i="12"/>
  <c r="B350" i="12"/>
  <c r="B671" i="12"/>
  <c r="B242" i="12"/>
  <c r="B54" i="12"/>
  <c r="B216" i="12"/>
  <c r="B82" i="12"/>
  <c r="B355" i="12"/>
  <c r="B914" i="12"/>
  <c r="B512" i="12"/>
  <c r="B1076" i="12"/>
  <c r="B683" i="12"/>
  <c r="B304" i="12"/>
  <c r="B1149" i="12"/>
  <c r="B590" i="12"/>
  <c r="B415" i="12"/>
  <c r="B1019" i="12"/>
  <c r="B844" i="12"/>
  <c r="B697" i="12"/>
  <c r="B43" i="12"/>
  <c r="B479" i="12"/>
  <c r="B1035" i="12"/>
  <c r="B100" i="12"/>
  <c r="B813" i="12"/>
  <c r="B120" i="12"/>
  <c r="B1104" i="12"/>
  <c r="B469" i="12"/>
  <c r="B872" i="12"/>
  <c r="B959" i="12"/>
  <c r="B753" i="12"/>
  <c r="B643" i="12"/>
  <c r="B164" i="12"/>
  <c r="B811" i="12"/>
  <c r="B909" i="12"/>
  <c r="B576" i="12"/>
  <c r="B501" i="12"/>
  <c r="B410" i="12"/>
  <c r="B787" i="12"/>
  <c r="B199" i="12"/>
  <c r="B236" i="12"/>
  <c r="B290" i="12"/>
  <c r="B49" i="12"/>
  <c r="B1014" i="12"/>
  <c r="B777" i="12"/>
  <c r="B269" i="12"/>
  <c r="B325" i="12"/>
  <c r="B764" i="12"/>
  <c r="B968" i="12"/>
  <c r="B175" i="12"/>
  <c r="B317" i="12"/>
  <c r="B13" i="12"/>
  <c r="B929" i="12"/>
  <c r="B890" i="12"/>
  <c r="B1171" i="12"/>
  <c r="B896" i="12"/>
  <c r="B423" i="12"/>
  <c r="B314" i="12"/>
  <c r="B84" i="12"/>
  <c r="B80" i="12"/>
  <c r="B11" i="12"/>
  <c r="B667" i="12"/>
  <c r="B90" i="12"/>
  <c r="B226" i="12"/>
  <c r="B275" i="12"/>
  <c r="B961" i="12"/>
  <c r="B58" i="12"/>
  <c r="B247" i="12"/>
  <c r="B1153" i="12"/>
  <c r="B370" i="12"/>
  <c r="B619" i="12"/>
  <c r="B669" i="12"/>
  <c r="B1077" i="12"/>
  <c r="B1020" i="12"/>
  <c r="B842" i="12"/>
  <c r="AF480" i="5"/>
  <c r="B50" i="12"/>
  <c r="B977" i="12"/>
  <c r="B855" i="12"/>
  <c r="B933" i="12"/>
  <c r="B540" i="12"/>
  <c r="B677" i="12"/>
  <c r="B723" i="12"/>
  <c r="B453" i="12"/>
  <c r="B23" i="12"/>
  <c r="B66" i="12"/>
  <c r="B758" i="12"/>
  <c r="B782" i="12"/>
  <c r="B1003" i="12"/>
  <c r="B964" i="12"/>
  <c r="B261" i="12"/>
  <c r="B700" i="12"/>
  <c r="B1024" i="12"/>
  <c r="B528" i="12"/>
  <c r="B649" i="12"/>
  <c r="B662" i="12"/>
  <c r="B995" i="12"/>
  <c r="B882" i="12"/>
  <c r="B293" i="12"/>
  <c r="B1016" i="12"/>
  <c r="B470" i="12"/>
  <c r="B808" i="12"/>
  <c r="B51" i="12"/>
  <c r="B367" i="12"/>
  <c r="B587" i="12"/>
  <c r="B450" i="12"/>
  <c r="B588" i="12"/>
  <c r="B391" i="12"/>
  <c r="B53" i="12"/>
  <c r="B976" i="12"/>
  <c r="B363" i="12"/>
  <c r="B931" i="12"/>
  <c r="B1106" i="12"/>
  <c r="B62" i="12"/>
  <c r="B728" i="12"/>
  <c r="B38" i="12"/>
  <c r="B103" i="12"/>
  <c r="B800" i="12"/>
  <c r="B142" i="12"/>
  <c r="B40" i="12"/>
  <c r="B1138" i="12"/>
  <c r="B990" i="12"/>
  <c r="B263" i="12"/>
  <c r="B77" i="12"/>
  <c r="B473" i="12"/>
  <c r="B399" i="12"/>
  <c r="B648" i="12"/>
  <c r="B422" i="12"/>
  <c r="B1173" i="12"/>
  <c r="B532" i="12"/>
  <c r="B746" i="12"/>
  <c r="B478" i="12"/>
  <c r="B693" i="12"/>
  <c r="B496" i="12"/>
  <c r="B191" i="12"/>
  <c r="B704" i="12"/>
  <c r="AF486" i="5"/>
  <c r="AF518" i="5" s="1"/>
  <c r="AF507" i="5"/>
  <c r="AF508" i="5" s="1"/>
  <c r="AF485" i="5"/>
  <c r="AF517" i="5" s="1"/>
  <c r="AF481" i="5"/>
  <c r="AF482" i="5" s="1"/>
  <c r="AF483" i="5"/>
  <c r="M271" i="5"/>
  <c r="P9" i="6"/>
  <c r="O34" i="6"/>
  <c r="O47" i="6" s="1"/>
  <c r="R19" i="6"/>
  <c r="N68" i="6"/>
  <c r="O9" i="6"/>
  <c r="AR509" i="5"/>
  <c r="AR510" i="5" s="1"/>
  <c r="L777" i="13"/>
  <c r="L181" i="13"/>
  <c r="L772" i="13"/>
  <c r="L109" i="13"/>
  <c r="L607" i="13"/>
  <c r="L515" i="13"/>
  <c r="L659" i="13"/>
  <c r="L1158" i="13"/>
  <c r="L489" i="13"/>
  <c r="L1021" i="13"/>
  <c r="L995" i="13"/>
  <c r="L537" i="13"/>
  <c r="L1190" i="13"/>
  <c r="L714" i="13"/>
  <c r="L694" i="13"/>
  <c r="L1085" i="13"/>
  <c r="L65" i="13"/>
  <c r="L445" i="13"/>
  <c r="L918" i="13"/>
  <c r="L1155" i="13"/>
  <c r="L902" i="13"/>
  <c r="L567" i="13"/>
  <c r="L853" i="13"/>
  <c r="L452" i="13"/>
  <c r="L134" i="13"/>
  <c r="L172" i="13"/>
  <c r="L161" i="13"/>
  <c r="L835" i="13"/>
  <c r="L681" i="13"/>
  <c r="L60" i="13"/>
  <c r="L719" i="13"/>
  <c r="L671" i="13"/>
  <c r="L138" i="13"/>
  <c r="L194" i="13"/>
  <c r="L990" i="13"/>
  <c r="L822" i="13"/>
  <c r="L639" i="13"/>
  <c r="L627" i="13"/>
  <c r="L994" i="13"/>
  <c r="L937" i="13"/>
  <c r="L69" i="13"/>
  <c r="L202" i="13"/>
  <c r="L344" i="13"/>
  <c r="L128" i="13"/>
  <c r="L94" i="13"/>
  <c r="L80" i="13"/>
  <c r="L960" i="13"/>
  <c r="L590" i="13"/>
  <c r="L235" i="13"/>
  <c r="L795" i="13"/>
  <c r="L794" i="13"/>
  <c r="L922" i="13"/>
  <c r="L1010" i="13"/>
  <c r="L254" i="13"/>
  <c r="L1071" i="13"/>
  <c r="L1075" i="13"/>
  <c r="L1022" i="13"/>
  <c r="L390" i="13"/>
  <c r="L1103" i="13"/>
  <c r="L986" i="13"/>
  <c r="L404" i="13"/>
  <c r="L79" i="13"/>
  <c r="L1097" i="13"/>
  <c r="L559" i="13"/>
  <c r="L715" i="13"/>
  <c r="L897" i="13"/>
  <c r="L731" i="13"/>
  <c r="L1079" i="13"/>
  <c r="L337" i="13"/>
  <c r="L703" i="13"/>
  <c r="L419" i="13"/>
  <c r="L1151" i="13"/>
  <c r="L887" i="13"/>
  <c r="L9" i="13"/>
  <c r="L490" i="13"/>
  <c r="L294" i="13"/>
  <c r="L934" i="13"/>
  <c r="L248" i="13"/>
  <c r="L631" i="13"/>
  <c r="L751" i="13"/>
  <c r="L1161" i="13"/>
  <c r="L612" i="13"/>
  <c r="L262" i="13"/>
  <c r="L205" i="13"/>
  <c r="L152" i="13"/>
  <c r="L899" i="13"/>
  <c r="L977" i="13"/>
  <c r="L905" i="13"/>
  <c r="L1181" i="13"/>
  <c r="L955" i="13"/>
  <c r="L650" i="13"/>
  <c r="L1112" i="13"/>
  <c r="L36" i="13"/>
  <c r="L674" i="13"/>
  <c r="L1138" i="13"/>
  <c r="L1050" i="13"/>
  <c r="L880" i="13"/>
  <c r="L256" i="13"/>
  <c r="L569" i="13"/>
  <c r="L573" i="13"/>
  <c r="L1176" i="13"/>
  <c r="L313" i="13"/>
  <c r="L969" i="13"/>
  <c r="L1045" i="13"/>
  <c r="L296" i="13"/>
  <c r="L108" i="13"/>
  <c r="L427" i="13"/>
  <c r="L1065" i="13"/>
  <c r="L828" i="13"/>
  <c r="L458" i="13"/>
  <c r="L352" i="13"/>
  <c r="L468" i="13"/>
  <c r="L351" i="13"/>
  <c r="L533" i="13"/>
  <c r="L501" i="13"/>
  <c r="L562" i="13"/>
  <c r="L196" i="13"/>
  <c r="L776" i="13"/>
  <c r="L813" i="13"/>
  <c r="L799" i="13"/>
  <c r="L664" i="13"/>
  <c r="L665" i="13"/>
  <c r="L706" i="13"/>
  <c r="L614" i="13"/>
  <c r="L620" i="13"/>
  <c r="L1083" i="13"/>
  <c r="L1003" i="13"/>
  <c r="L320" i="13"/>
  <c r="L268" i="13"/>
  <c r="L565" i="13"/>
  <c r="L232" i="13"/>
  <c r="L761" i="13"/>
  <c r="L298" i="13"/>
  <c r="L141" i="13"/>
  <c r="L1116" i="13"/>
  <c r="L668" i="13"/>
  <c r="L647" i="13"/>
  <c r="L1128" i="13"/>
  <c r="L556" i="13"/>
  <c r="L608" i="13"/>
  <c r="L658" i="13"/>
  <c r="L47" i="13"/>
  <c r="L539" i="13"/>
  <c r="L154" i="13"/>
  <c r="L579" i="13"/>
  <c r="L1152" i="13"/>
  <c r="L165" i="13"/>
  <c r="L568" i="13"/>
  <c r="L709" i="13"/>
  <c r="L117" i="13"/>
  <c r="L832" i="13"/>
  <c r="E254" i="12"/>
  <c r="E40" i="12"/>
  <c r="E791" i="12"/>
  <c r="E612" i="12"/>
  <c r="E837" i="12"/>
  <c r="E871" i="12"/>
  <c r="E844" i="12"/>
  <c r="E867" i="12"/>
  <c r="E507" i="12"/>
  <c r="E1191" i="12"/>
  <c r="E1100" i="12"/>
  <c r="E392" i="12"/>
  <c r="E699" i="12"/>
  <c r="E961" i="12"/>
  <c r="E576" i="12"/>
  <c r="E110" i="12"/>
  <c r="E338" i="12"/>
  <c r="E421" i="12"/>
  <c r="E605" i="12"/>
  <c r="E1097" i="12"/>
  <c r="E86" i="12"/>
  <c r="E238" i="12"/>
  <c r="E177" i="12"/>
  <c r="E1135" i="12"/>
  <c r="E636" i="12"/>
  <c r="E74" i="12"/>
  <c r="E307" i="12"/>
  <c r="E1031" i="12"/>
  <c r="E182" i="12"/>
  <c r="E350" i="12"/>
  <c r="E1137" i="12"/>
  <c r="E481" i="12"/>
  <c r="E1127" i="12"/>
  <c r="E730" i="12"/>
  <c r="E91" i="12"/>
  <c r="E762" i="12"/>
  <c r="E851" i="12"/>
  <c r="E409" i="12"/>
  <c r="E698" i="12"/>
  <c r="E340" i="12"/>
  <c r="E495" i="12"/>
  <c r="E1057" i="12"/>
  <c r="E1079" i="12"/>
  <c r="E1151" i="12"/>
  <c r="E666" i="12"/>
  <c r="E62" i="12"/>
  <c r="E1037" i="12"/>
  <c r="E126" i="12"/>
  <c r="E280" i="12"/>
  <c r="E77" i="12"/>
  <c r="E569" i="12"/>
  <c r="E654" i="12"/>
  <c r="E24" i="12"/>
  <c r="E532" i="12"/>
  <c r="E1051" i="12"/>
  <c r="E1131" i="12"/>
  <c r="E273" i="12"/>
  <c r="E1028" i="12"/>
  <c r="E304" i="12"/>
  <c r="E94" i="12"/>
  <c r="E124" i="12"/>
  <c r="E430" i="12"/>
  <c r="E1167" i="12"/>
  <c r="E923" i="12"/>
  <c r="E814" i="12"/>
  <c r="E974" i="12"/>
  <c r="E1161" i="12"/>
  <c r="E333" i="12"/>
  <c r="E195" i="12"/>
  <c r="E1164" i="12"/>
  <c r="E431" i="12"/>
  <c r="E693" i="12"/>
  <c r="E43" i="12"/>
  <c r="E1163" i="12"/>
  <c r="E171" i="12"/>
  <c r="E931" i="12"/>
  <c r="E511" i="12"/>
  <c r="E367" i="12"/>
  <c r="E593" i="12"/>
  <c r="E797" i="12"/>
  <c r="E645" i="12"/>
  <c r="E265" i="12"/>
  <c r="E637" i="12"/>
  <c r="E1065" i="12"/>
  <c r="E346" i="12"/>
  <c r="E461" i="12"/>
  <c r="E196" i="12"/>
  <c r="E563" i="12"/>
  <c r="E1036" i="12"/>
  <c r="E514" i="12"/>
  <c r="E380" i="12"/>
  <c r="E1101" i="12"/>
  <c r="E13" i="12"/>
  <c r="E119" i="12"/>
  <c r="E1027" i="12"/>
  <c r="E537" i="12"/>
  <c r="E232" i="12"/>
  <c r="E393" i="12"/>
  <c r="E391" i="12"/>
  <c r="E211" i="12"/>
  <c r="E647" i="12"/>
  <c r="E106" i="12"/>
  <c r="E276" i="12"/>
  <c r="E90" i="12"/>
  <c r="E66" i="12"/>
  <c r="E773" i="12"/>
  <c r="E1122" i="12"/>
  <c r="E707" i="12"/>
  <c r="E336" i="12"/>
  <c r="E583" i="12"/>
  <c r="E602" i="12"/>
  <c r="E1090" i="12"/>
  <c r="E978" i="12"/>
  <c r="E553" i="12"/>
  <c r="E170" i="12"/>
  <c r="E864" i="12"/>
  <c r="E858" i="12"/>
  <c r="E565" i="12"/>
  <c r="E898" i="12"/>
  <c r="E1048" i="12"/>
  <c r="E939" i="12"/>
  <c r="E1154" i="12"/>
  <c r="E829" i="12"/>
  <c r="E1089" i="12"/>
  <c r="E1141" i="12"/>
  <c r="E1184" i="12"/>
  <c r="E861" i="12"/>
  <c r="E755" i="12"/>
  <c r="E579" i="12"/>
  <c r="E1011" i="12"/>
  <c r="E1062" i="12"/>
  <c r="E860" i="12"/>
  <c r="E299" i="12"/>
  <c r="E164" i="12"/>
  <c r="E458" i="12"/>
  <c r="E227" i="12"/>
  <c r="E926" i="12"/>
  <c r="E562" i="12"/>
  <c r="E766" i="12"/>
  <c r="E1088" i="12"/>
  <c r="E313" i="12"/>
  <c r="E991" i="12"/>
  <c r="E625" i="12"/>
  <c r="E314" i="12"/>
  <c r="E807" i="12"/>
  <c r="E275" i="12"/>
  <c r="E1178" i="12"/>
  <c r="E849" i="12"/>
  <c r="E620" i="12"/>
  <c r="E824" i="12"/>
  <c r="E129" i="12"/>
  <c r="E748" i="12"/>
  <c r="E759" i="12"/>
  <c r="E385" i="12"/>
  <c r="E427" i="12"/>
  <c r="E222" i="12"/>
  <c r="E272" i="12"/>
  <c r="E701" i="12"/>
  <c r="E49" i="12"/>
  <c r="E921" i="12"/>
  <c r="E1196" i="12"/>
  <c r="E510" i="12"/>
  <c r="E136" i="12"/>
  <c r="E599" i="12"/>
  <c r="E846" i="12"/>
  <c r="E977" i="12"/>
  <c r="E131" i="12"/>
  <c r="E671" i="12"/>
  <c r="E587" i="12"/>
  <c r="E1074" i="12"/>
  <c r="E123" i="12"/>
  <c r="E150" i="12"/>
  <c r="E651" i="12"/>
  <c r="E428" i="12"/>
  <c r="E413" i="12"/>
  <c r="E841" i="12"/>
  <c r="E687" i="12"/>
  <c r="E220" i="12"/>
  <c r="E1007" i="12"/>
  <c r="E87" i="12"/>
  <c r="E614" i="12"/>
  <c r="E154" i="12"/>
  <c r="E315" i="12"/>
  <c r="E782" i="12"/>
  <c r="E884" i="12"/>
  <c r="E731" i="12"/>
  <c r="E664" i="12"/>
  <c r="E450" i="12"/>
  <c r="E295" i="12"/>
  <c r="E133" i="12"/>
  <c r="E580" i="12"/>
  <c r="E486" i="12"/>
  <c r="E50" i="12"/>
  <c r="E894" i="12"/>
  <c r="E68" i="12"/>
  <c r="E453" i="12"/>
  <c r="E995" i="12"/>
  <c r="E527" i="12"/>
  <c r="E1030" i="12"/>
  <c r="E936" i="12"/>
  <c r="E1098" i="12"/>
  <c r="E517" i="12"/>
  <c r="E772" i="12"/>
  <c r="E8" i="12"/>
  <c r="E376" i="12"/>
  <c r="E787" i="12"/>
  <c r="E741" i="12"/>
  <c r="E1106" i="12"/>
  <c r="E1095" i="12"/>
  <c r="E725" i="12"/>
  <c r="E137" i="12"/>
  <c r="E776" i="12"/>
  <c r="E483" i="12"/>
  <c r="E302" i="12"/>
  <c r="E788" i="12"/>
  <c r="E294" i="12"/>
  <c r="E890" i="12"/>
  <c r="E47" i="12"/>
  <c r="E918" i="12"/>
  <c r="E642" i="12"/>
  <c r="E542" i="12"/>
  <c r="E1102" i="12"/>
  <c r="E710" i="12"/>
  <c r="E82" i="12"/>
  <c r="E274" i="12"/>
  <c r="E497" i="12"/>
  <c r="E868" i="12"/>
  <c r="E920" i="12"/>
  <c r="E1109" i="12"/>
  <c r="E635" i="12"/>
  <c r="E125" i="12"/>
  <c r="E455" i="12"/>
  <c r="E249" i="12"/>
  <c r="E970" i="12"/>
  <c r="E490" i="12"/>
  <c r="E799" i="12"/>
  <c r="E161" i="12"/>
  <c r="E347" i="12"/>
  <c r="E917" i="12"/>
  <c r="E298" i="12"/>
  <c r="E987" i="12"/>
  <c r="E999" i="12"/>
  <c r="E850" i="12"/>
  <c r="E555" i="12"/>
  <c r="E753" i="12"/>
  <c r="E1003" i="12"/>
  <c r="E997" i="12"/>
  <c r="E528" i="12"/>
  <c r="E581" i="12"/>
  <c r="E1124" i="12"/>
  <c r="E529" i="12"/>
  <c r="E1014" i="12"/>
  <c r="E46" i="12"/>
  <c r="E781" i="12"/>
  <c r="E984" i="12"/>
  <c r="E1068" i="12"/>
  <c r="E6" i="12"/>
  <c r="E1061" i="12"/>
  <c r="E524" i="12"/>
  <c r="E390" i="12"/>
  <c r="E1165" i="12"/>
  <c r="E1185" i="12"/>
  <c r="E496" i="12"/>
  <c r="E954" i="12"/>
  <c r="E342" i="12"/>
  <c r="E1132" i="12"/>
  <c r="E998" i="12"/>
  <c r="E235" i="12"/>
  <c r="E53" i="12"/>
  <c r="E893" i="12"/>
  <c r="E737" i="12"/>
  <c r="E236" i="12"/>
  <c r="E839" i="12"/>
  <c r="E891" i="12"/>
  <c r="E493" i="12"/>
  <c r="E834" i="12"/>
  <c r="E1129" i="12"/>
  <c r="E283" i="12"/>
  <c r="E33" i="12"/>
  <c r="E176" i="12"/>
  <c r="E785" i="12"/>
  <c r="E1004" i="12"/>
  <c r="E335" i="12"/>
  <c r="E397" i="12"/>
  <c r="E922" i="12"/>
  <c r="E1189" i="12"/>
  <c r="E404" i="12"/>
  <c r="E260" i="12"/>
  <c r="E522" i="12"/>
  <c r="E16" i="12"/>
  <c r="E1054" i="12"/>
  <c r="E810" i="12"/>
  <c r="E1130" i="12"/>
  <c r="E1084" i="12"/>
  <c r="E113" i="12"/>
  <c r="E1050" i="12"/>
  <c r="E543" i="12"/>
  <c r="E1047" i="12"/>
  <c r="E52" i="12"/>
  <c r="E293" i="12"/>
  <c r="E366" i="12"/>
  <c r="E975" i="12"/>
  <c r="E600" i="12"/>
  <c r="E439" i="12"/>
  <c r="E718" i="12"/>
  <c r="E802" i="12"/>
  <c r="E840" i="12"/>
  <c r="E343" i="12"/>
  <c r="E626" i="12"/>
  <c r="E944" i="12"/>
  <c r="E955" i="12"/>
  <c r="E953" i="12"/>
  <c r="E578" i="12"/>
  <c r="E870" i="12"/>
  <c r="E418" i="12"/>
  <c r="E566" i="12"/>
  <c r="E937" i="12"/>
  <c r="E668" i="12"/>
  <c r="E1016" i="12"/>
  <c r="E1063" i="12"/>
  <c r="E264" i="12"/>
  <c r="E1136" i="12"/>
  <c r="E1025" i="12"/>
  <c r="E454" i="12"/>
  <c r="E3" i="12"/>
  <c r="E95" i="12"/>
  <c r="E818" i="12"/>
  <c r="E952" i="12"/>
  <c r="E289" i="12"/>
  <c r="E263" i="12"/>
  <c r="E815" i="12"/>
  <c r="E646" i="12"/>
  <c r="E382" i="12"/>
  <c r="E769" i="12"/>
  <c r="E803" i="12"/>
  <c r="E230" i="12"/>
  <c r="E435" i="12"/>
  <c r="E1055" i="12"/>
  <c r="E217" i="12"/>
  <c r="E165" i="12"/>
  <c r="E445" i="12"/>
  <c r="E1139" i="12"/>
  <c r="E25" i="12"/>
  <c r="E667" i="12"/>
  <c r="E64" i="12"/>
  <c r="E794" i="12"/>
  <c r="E122" i="12"/>
  <c r="E901" i="12"/>
  <c r="E1168" i="12"/>
  <c r="E1108" i="12"/>
  <c r="E1149" i="12"/>
  <c r="E401" i="12"/>
  <c r="E5" i="12"/>
  <c r="E305" i="12"/>
  <c r="E246" i="12"/>
  <c r="E887" i="12"/>
  <c r="E929" i="12"/>
  <c r="E608" i="12"/>
  <c r="E175" i="12"/>
  <c r="E760" i="12"/>
  <c r="E786" i="12"/>
  <c r="E603" i="12"/>
  <c r="E469" i="12"/>
  <c r="E652" i="12"/>
  <c r="E352" i="12"/>
  <c r="E242" i="12"/>
  <c r="E34" i="12"/>
  <c r="E18" i="12"/>
  <c r="E833" i="12"/>
  <c r="E365" i="12"/>
  <c r="E915" i="12"/>
  <c r="E157" i="12"/>
  <c r="E598" i="12"/>
  <c r="E423" i="12"/>
  <c r="E1035" i="12"/>
  <c r="E1153" i="12"/>
  <c r="E372" i="12"/>
  <c r="E417" i="12"/>
  <c r="E806" i="12"/>
  <c r="E488" i="12"/>
  <c r="E933" i="12"/>
  <c r="E1070" i="12"/>
  <c r="E54" i="12"/>
  <c r="E948" i="12"/>
  <c r="E1039" i="12"/>
  <c r="E973" i="12"/>
  <c r="E359" i="12"/>
  <c r="E452" i="12"/>
  <c r="E1082" i="12"/>
  <c r="E518" i="12"/>
  <c r="E859" i="12"/>
  <c r="E516" i="12"/>
  <c r="E906" i="12"/>
  <c r="E561" i="12"/>
  <c r="E422" i="12"/>
  <c r="E619" i="12"/>
  <c r="E831" i="12"/>
  <c r="E1195" i="12"/>
  <c r="E219" i="12"/>
  <c r="E1021" i="12"/>
  <c r="E686" i="12"/>
  <c r="E351" i="12"/>
  <c r="E1176" i="12"/>
  <c r="E633" i="12"/>
  <c r="E259" i="12"/>
  <c r="E117" i="12"/>
  <c r="E577" i="12"/>
  <c r="E551" i="12"/>
  <c r="E1056" i="12"/>
  <c r="E827" i="12"/>
  <c r="E943" i="12"/>
  <c r="E712" i="12"/>
  <c r="E98" i="12"/>
  <c r="E1186" i="12"/>
  <c r="E823" i="12"/>
  <c r="E141" i="12"/>
  <c r="E658" i="12"/>
  <c r="E228" i="12"/>
  <c r="E905" i="12"/>
  <c r="E1046" i="12"/>
  <c r="E613" i="12"/>
  <c r="E309" i="12"/>
  <c r="E1075" i="12"/>
  <c r="E907" i="12"/>
  <c r="E886" i="12"/>
  <c r="E750" i="12"/>
  <c r="E706" i="12"/>
  <c r="E1032" i="12"/>
  <c r="E684" i="12"/>
  <c r="E685" i="12"/>
  <c r="E713" i="12"/>
  <c r="E436" i="12"/>
  <c r="E85" i="12"/>
  <c r="E35" i="12"/>
  <c r="E780" i="12"/>
  <c r="E163" i="12"/>
  <c r="E986" i="12"/>
  <c r="E369" i="12"/>
  <c r="E371" i="12"/>
  <c r="E442" i="12"/>
  <c r="E104" i="12"/>
  <c r="E204" i="12"/>
  <c r="E643" i="12"/>
  <c r="E1081" i="12"/>
  <c r="E571" i="12"/>
  <c r="E1067" i="12"/>
  <c r="E947" i="12"/>
  <c r="E767" i="12"/>
  <c r="E1080" i="12"/>
  <c r="E704" i="12"/>
  <c r="E370" i="12"/>
  <c r="E172" i="12"/>
  <c r="E665" i="12"/>
  <c r="E291" i="12"/>
  <c r="E792" i="12"/>
  <c r="E152" i="12"/>
  <c r="E881" i="12"/>
  <c r="E76" i="12"/>
  <c r="E252" i="12"/>
  <c r="E935" i="12"/>
  <c r="E1192" i="12"/>
  <c r="E964" i="12"/>
  <c r="E770" i="12"/>
  <c r="E697" i="12"/>
  <c r="E996" i="12"/>
  <c r="E960" i="12"/>
  <c r="E548" i="12"/>
  <c r="E173" i="12"/>
  <c r="E627" i="12"/>
  <c r="E180" i="12"/>
  <c r="E475" i="12"/>
  <c r="E1111" i="12"/>
  <c r="E904" i="12"/>
  <c r="E739" i="12"/>
  <c r="E1140" i="12"/>
  <c r="E168" i="12"/>
  <c r="E353" i="12"/>
  <c r="E928" i="12"/>
  <c r="E724" i="12"/>
  <c r="E727" i="12"/>
  <c r="E70" i="12"/>
  <c r="E306" i="12"/>
  <c r="E456" i="12"/>
  <c r="E221" i="12"/>
  <c r="E988" i="12"/>
  <c r="E534" i="12"/>
  <c r="E284" i="12"/>
  <c r="E158" i="12"/>
  <c r="E480" i="12"/>
  <c r="E1099" i="12"/>
  <c r="E912" i="12"/>
  <c r="E723" i="12"/>
  <c r="E568" i="12"/>
  <c r="E1134" i="12"/>
  <c r="E441" i="12"/>
  <c r="E622" i="12"/>
  <c r="E205" i="12"/>
  <c r="E1077" i="12"/>
  <c r="E1013" i="12"/>
  <c r="E1181" i="12"/>
  <c r="E726" i="12"/>
  <c r="E757" i="12"/>
  <c r="E506" i="12"/>
  <c r="E971" i="12"/>
  <c r="E1072" i="12"/>
  <c r="E194" i="12"/>
  <c r="E778" i="12"/>
  <c r="E72" i="12"/>
  <c r="E520" i="12"/>
  <c r="E181" i="12"/>
  <c r="E183" i="12"/>
  <c r="E358" i="12"/>
  <c r="E660" i="12"/>
  <c r="E764" i="12"/>
  <c r="E193" i="12"/>
  <c r="E216" i="12"/>
  <c r="E826" i="12"/>
  <c r="E843" i="12"/>
  <c r="E69" i="12"/>
  <c r="E570" i="12"/>
  <c r="E938" i="12"/>
  <c r="E1138" i="12"/>
  <c r="E811" i="12"/>
  <c r="E1116" i="12"/>
  <c r="E379" i="12"/>
  <c r="E552" i="12"/>
  <c r="E783" i="12"/>
  <c r="E420" i="12"/>
  <c r="E1169" i="12"/>
  <c r="E1115" i="12"/>
  <c r="E434" i="12"/>
  <c r="E118" i="12"/>
  <c r="E322" i="12"/>
  <c r="E213" i="12"/>
  <c r="E574" i="12"/>
  <c r="E554" i="12"/>
  <c r="E676" i="12"/>
  <c r="E362" i="12"/>
  <c r="E105" i="12"/>
  <c r="E825" i="12"/>
  <c r="E394" i="12"/>
  <c r="E541" i="12"/>
  <c r="E547" i="12"/>
  <c r="E186" i="12"/>
  <c r="E381" i="12"/>
  <c r="E621" i="12"/>
  <c r="E812" i="12"/>
  <c r="E505" i="12"/>
  <c r="E765" i="12"/>
  <c r="E267" i="12"/>
  <c r="E717" i="12"/>
  <c r="E80" i="12"/>
  <c r="E1193" i="12"/>
  <c r="E705" i="12"/>
  <c r="E715" i="12"/>
  <c r="E549" i="12"/>
  <c r="E356" i="12"/>
  <c r="E589" i="12"/>
  <c r="E822" i="12"/>
  <c r="E1022" i="12"/>
  <c r="E432" i="12"/>
  <c r="E192" i="12"/>
  <c r="E963" i="12"/>
  <c r="E437" i="12"/>
  <c r="E558" i="12"/>
  <c r="E240" i="12"/>
  <c r="E388" i="12"/>
  <c r="E680" i="12"/>
  <c r="E962" i="12"/>
  <c r="E888" i="12"/>
  <c r="E656" i="12"/>
  <c r="E482" i="12"/>
  <c r="E681" i="12"/>
  <c r="E586" i="12"/>
  <c r="E143" i="12"/>
  <c r="E1190" i="12"/>
  <c r="E722" i="12"/>
  <c r="E673" i="12"/>
  <c r="E465" i="12"/>
  <c r="E1104" i="12"/>
  <c r="E733" i="12"/>
  <c r="E521" i="12"/>
  <c r="E328" i="12"/>
  <c r="E879" i="12"/>
  <c r="E36" i="12"/>
  <c r="E852" i="12"/>
  <c r="E940" i="12"/>
  <c r="E751" i="12"/>
  <c r="E1059" i="12"/>
  <c r="E337" i="12"/>
  <c r="E1012" i="12"/>
  <c r="E460" i="12"/>
  <c r="E539" i="12"/>
  <c r="E22" i="12"/>
  <c r="E286" i="12"/>
  <c r="E271" i="12"/>
  <c r="E908" i="12"/>
  <c r="E185" i="12"/>
  <c r="E902" i="12"/>
  <c r="E694" i="12"/>
  <c r="E374" i="12"/>
  <c r="E58" i="12"/>
  <c r="E989" i="12"/>
  <c r="E877" i="12"/>
  <c r="E754" i="12"/>
  <c r="E1119" i="12"/>
  <c r="E945" i="12"/>
  <c r="E903" i="12"/>
  <c r="E318" i="12"/>
  <c r="E714" i="12"/>
  <c r="E1201" i="12"/>
  <c r="E1042" i="12"/>
  <c r="E120" i="12"/>
  <c r="E167" i="12"/>
  <c r="E81" i="12"/>
  <c r="E690" i="12"/>
  <c r="E1041" i="12"/>
  <c r="E941" i="12"/>
  <c r="E657" i="12"/>
  <c r="E768" i="12"/>
  <c r="E777" i="12"/>
  <c r="E596" i="12"/>
  <c r="E179" i="12"/>
  <c r="E203" i="12"/>
  <c r="E745" i="12"/>
  <c r="E135" i="12"/>
  <c r="E225" i="12"/>
  <c r="E424" i="12"/>
  <c r="E7" i="12"/>
  <c r="E585" i="12"/>
  <c r="E1171" i="12"/>
  <c r="E523" i="12"/>
  <c r="E270" i="12"/>
  <c r="E842" i="12"/>
  <c r="E398" i="12"/>
  <c r="E1044" i="12"/>
  <c r="E1015" i="12"/>
  <c r="E206" i="12"/>
  <c r="E958" i="12"/>
  <c r="E146" i="12"/>
  <c r="E149" i="12"/>
  <c r="E885" i="12"/>
  <c r="E23" i="12"/>
  <c r="E14" i="12"/>
  <c r="E73" i="12"/>
  <c r="E609" i="12"/>
  <c r="E616" i="12"/>
  <c r="E485" i="12"/>
  <c r="E463" i="12"/>
  <c r="E530" i="12"/>
  <c r="E451" i="12"/>
  <c r="E1064" i="12"/>
  <c r="E1024" i="12"/>
  <c r="E972" i="12"/>
  <c r="E153" i="12"/>
  <c r="E716" i="12"/>
  <c r="E606" i="12"/>
  <c r="E282" i="12"/>
  <c r="E100" i="12"/>
  <c r="E659" i="12"/>
  <c r="E968" i="12"/>
  <c r="E405" i="12"/>
  <c r="E466" i="12"/>
  <c r="E108" i="12"/>
  <c r="E440" i="12"/>
  <c r="E874" i="12"/>
  <c r="E892" i="12"/>
  <c r="E296" i="12"/>
  <c r="E875" i="12"/>
  <c r="E1160" i="12"/>
  <c r="E949" i="12"/>
  <c r="E800" i="12"/>
  <c r="E457" i="12"/>
  <c r="E1076" i="12"/>
  <c r="E969" i="12"/>
  <c r="E790" i="12"/>
  <c r="E1053" i="12"/>
  <c r="E509" i="12"/>
  <c r="E30" i="12"/>
  <c r="E1177" i="12"/>
  <c r="E279" i="12"/>
  <c r="E682" i="12"/>
  <c r="E241" i="12"/>
  <c r="E976" i="12"/>
  <c r="E515" i="12"/>
  <c r="E184" i="12"/>
  <c r="E925" i="12"/>
  <c r="E21" i="12"/>
  <c r="E1091" i="12"/>
  <c r="E1148" i="12"/>
  <c r="E919" i="12"/>
  <c r="E1002" i="12"/>
  <c r="E484" i="12"/>
  <c r="E688" i="12"/>
  <c r="E377" i="12"/>
  <c r="E1085" i="12"/>
  <c r="E1019" i="12"/>
  <c r="E734" i="12"/>
  <c r="E721" i="12"/>
  <c r="E911" i="12"/>
  <c r="E618" i="12"/>
  <c r="E1157" i="12"/>
  <c r="E1073" i="12"/>
  <c r="E817" i="12"/>
  <c r="E573" i="12"/>
  <c r="E130" i="12"/>
  <c r="E836" i="12"/>
  <c r="E414" i="12"/>
  <c r="E930" i="12"/>
  <c r="E1133" i="12"/>
  <c r="E208" i="12"/>
  <c r="E771" i="12"/>
  <c r="E932" i="12"/>
  <c r="E678" i="12"/>
  <c r="E535" i="12"/>
  <c r="E711" i="12"/>
  <c r="E190" i="12"/>
  <c r="E1146" i="12"/>
  <c r="E1049" i="12"/>
  <c r="E201" i="12"/>
  <c r="E644" i="12"/>
  <c r="E1198" i="12"/>
  <c r="E709" i="12"/>
  <c r="E99" i="12"/>
  <c r="E19" i="12"/>
  <c r="E994" i="12"/>
  <c r="E508" i="12"/>
  <c r="E1197" i="12"/>
  <c r="E402" i="12"/>
  <c r="E752" i="12"/>
  <c r="E132" i="12"/>
  <c r="E1143" i="12"/>
  <c r="E107" i="12"/>
  <c r="E169" i="12"/>
  <c r="E1008" i="12"/>
  <c r="E1078" i="12"/>
  <c r="E993" i="12"/>
  <c r="E79" i="12"/>
  <c r="E266" i="12"/>
  <c r="E140" i="12"/>
  <c r="E147" i="12"/>
  <c r="E448" i="12"/>
  <c r="E675" i="12"/>
  <c r="E1121" i="12"/>
  <c r="E560" i="12"/>
  <c r="E854" i="12"/>
  <c r="E84" i="12"/>
  <c r="E501" i="12"/>
  <c r="E178" i="12"/>
  <c r="E426" i="12"/>
  <c r="E927" i="12"/>
  <c r="E1005" i="12"/>
  <c r="E319" i="12"/>
  <c r="E4" i="12"/>
  <c r="E821" i="12"/>
  <c r="E443" i="12"/>
  <c r="E474" i="12"/>
  <c r="E1166" i="12"/>
  <c r="E1187" i="12"/>
  <c r="E244" i="12"/>
  <c r="E663" i="12"/>
  <c r="E503" i="12"/>
  <c r="E796" i="12"/>
  <c r="E479" i="12"/>
  <c r="E584" i="12"/>
  <c r="E979" i="12"/>
  <c r="E805" i="12"/>
  <c r="E981" i="12"/>
  <c r="E591" i="12"/>
  <c r="E1096" i="12"/>
  <c r="E1038" i="12"/>
  <c r="E900" i="12"/>
  <c r="E889" i="12"/>
  <c r="E174" i="12"/>
  <c r="E1150" i="12"/>
  <c r="E243" i="12"/>
  <c r="E795" i="12"/>
  <c r="E257" i="12"/>
  <c r="E277" i="12"/>
  <c r="E329" i="12"/>
  <c r="E630" i="12"/>
  <c r="E261" i="12"/>
  <c r="E128" i="12"/>
  <c r="E793" i="12"/>
  <c r="E247" i="12"/>
  <c r="E896" i="12"/>
  <c r="E1194" i="12"/>
  <c r="E631" i="12"/>
  <c r="E761" i="12"/>
  <c r="E1087" i="12"/>
  <c r="E89" i="12"/>
  <c r="E60" i="12"/>
  <c r="E1029" i="12"/>
  <c r="E959" i="12"/>
  <c r="E292" i="12"/>
  <c r="E239" i="12"/>
  <c r="E916" i="12"/>
  <c r="E830" i="12"/>
  <c r="E28" i="12"/>
  <c r="E897" i="12"/>
  <c r="E729" i="12"/>
  <c r="E477" i="12"/>
  <c r="E61" i="12"/>
  <c r="E878" i="12"/>
  <c r="E700" i="12"/>
  <c r="E357" i="12"/>
  <c r="E1174" i="12"/>
  <c r="E323" i="12"/>
  <c r="E144" i="12"/>
  <c r="E592" i="12"/>
  <c r="E883" i="12"/>
  <c r="E746" i="12"/>
  <c r="E166" i="12"/>
  <c r="E92" i="12"/>
  <c r="E438" i="12"/>
  <c r="E344" i="12"/>
  <c r="E641" i="12"/>
  <c r="E224" i="12"/>
  <c r="E26" i="12"/>
  <c r="E1001" i="12"/>
  <c r="E855" i="12"/>
  <c r="E387" i="12"/>
  <c r="E214" i="12"/>
  <c r="E339" i="12"/>
  <c r="E406" i="12"/>
  <c r="E287" i="12"/>
  <c r="E209" i="12"/>
  <c r="E301" i="12"/>
  <c r="E985" i="12"/>
  <c r="E15" i="12"/>
  <c r="E819" i="12"/>
  <c r="E472" i="12"/>
  <c r="E487" i="12"/>
  <c r="E148" i="12"/>
  <c r="E1043" i="12"/>
  <c r="E617" i="12"/>
  <c r="E41" i="12"/>
  <c r="E661" i="12"/>
  <c r="E732" i="12"/>
  <c r="E198" i="12"/>
  <c r="E942" i="12"/>
  <c r="E1120" i="12"/>
  <c r="E910" i="12"/>
  <c r="E470" i="12"/>
  <c r="E1000" i="12"/>
  <c r="E604" i="12"/>
  <c r="E556" i="12"/>
  <c r="E494" i="12"/>
  <c r="E330" i="12"/>
  <c r="E253" i="12"/>
  <c r="E623" i="12"/>
  <c r="E56" i="12"/>
  <c r="E308" i="12"/>
  <c r="E116" i="12"/>
  <c r="E719" i="12"/>
  <c r="E1093" i="12"/>
  <c r="E924" i="12"/>
  <c r="E65" i="12"/>
  <c r="E269" i="12"/>
  <c r="E629" i="12"/>
  <c r="E349" i="12"/>
  <c r="E801" i="12"/>
  <c r="E695" i="12"/>
  <c r="E187" i="12"/>
  <c r="E669" i="12"/>
  <c r="E444" i="12"/>
  <c r="E384" i="12"/>
  <c r="E1128" i="12"/>
  <c r="E832" i="12"/>
  <c r="E1006" i="12"/>
  <c r="E389" i="12"/>
  <c r="E410" i="12"/>
  <c r="E880" i="12"/>
  <c r="E245" i="12"/>
  <c r="E468" i="12"/>
  <c r="E290" i="12"/>
  <c r="E1175" i="12"/>
  <c r="E1060" i="12"/>
  <c r="E655" i="12"/>
  <c r="E779" i="12"/>
  <c r="E248" i="12"/>
  <c r="E278" i="12"/>
  <c r="E1083" i="12"/>
  <c r="E848" i="12"/>
  <c r="E39" i="12"/>
  <c r="E1092" i="12"/>
  <c r="E544" i="12"/>
  <c r="E601" i="12"/>
  <c r="E531" i="12"/>
  <c r="E360" i="12"/>
  <c r="E607" i="12"/>
  <c r="E325" i="12"/>
  <c r="E1183" i="12"/>
  <c r="E489" i="12"/>
  <c r="E255" i="12"/>
  <c r="E1173" i="12"/>
  <c r="E662" i="12"/>
  <c r="E1170" i="12"/>
  <c r="E1158" i="12"/>
  <c r="E109" i="12"/>
  <c r="E415" i="12"/>
  <c r="E838" i="12"/>
  <c r="E525" i="12"/>
  <c r="E634" i="12"/>
  <c r="E312" i="12"/>
  <c r="E775" i="12"/>
  <c r="E251" i="12"/>
  <c r="E882" i="12"/>
  <c r="E12" i="12"/>
  <c r="E650" i="12"/>
  <c r="E1058" i="12"/>
  <c r="E210" i="12"/>
  <c r="E1113" i="12"/>
  <c r="E256" i="12"/>
  <c r="E869" i="12"/>
  <c r="E114" i="12"/>
  <c r="E327" i="12"/>
  <c r="E550" i="12"/>
  <c r="E320" i="12"/>
  <c r="E1110" i="12"/>
  <c r="E640" i="12"/>
  <c r="E197" i="12"/>
  <c r="E10" i="12"/>
  <c r="E1066" i="12"/>
  <c r="E1017" i="12"/>
  <c r="E1026" i="12"/>
  <c r="E223" i="12"/>
  <c r="E229" i="12"/>
  <c r="E96" i="12"/>
  <c r="E355" i="12"/>
  <c r="E412" i="12"/>
  <c r="E354" i="12"/>
  <c r="E575" i="12"/>
  <c r="E29" i="12"/>
  <c r="E798" i="12"/>
  <c r="E1107" i="12"/>
  <c r="E499" i="12"/>
  <c r="E756" i="12"/>
  <c r="E48" i="12"/>
  <c r="E345" i="12"/>
  <c r="E429" i="12"/>
  <c r="E853" i="12"/>
  <c r="E160" i="12"/>
  <c r="E866" i="12"/>
  <c r="E408" i="12"/>
  <c r="E1182" i="12"/>
  <c r="E31" i="12"/>
  <c r="E611" i="12"/>
  <c r="E498" i="12"/>
  <c r="E449" i="12"/>
  <c r="E540" i="12"/>
  <c r="E471" i="12"/>
  <c r="E200" i="12"/>
  <c r="E288" i="12"/>
  <c r="E728" i="12"/>
  <c r="E513" i="12"/>
  <c r="E588" i="12"/>
  <c r="E689" i="12"/>
  <c r="E321" i="12"/>
  <c r="E1118" i="12"/>
  <c r="E9" i="12"/>
  <c r="E677" i="12"/>
  <c r="E557" i="12"/>
  <c r="E218" i="12"/>
  <c r="E1112" i="12"/>
  <c r="E982" i="12"/>
  <c r="E378" i="12"/>
  <c r="E189" i="12"/>
  <c r="E703" i="12"/>
  <c r="E112" i="12"/>
  <c r="E492" i="12"/>
  <c r="E691" i="12"/>
  <c r="E1162" i="12"/>
  <c r="E1126" i="12"/>
  <c r="E946" i="12"/>
  <c r="E316" i="12"/>
  <c r="E425" i="12"/>
  <c r="E670" i="12"/>
  <c r="E93" i="12"/>
  <c r="E162" i="12"/>
  <c r="E215" i="12"/>
  <c r="E967" i="12"/>
  <c r="E533" i="12"/>
  <c r="E97" i="12"/>
  <c r="E536" i="12"/>
  <c r="E983" i="12"/>
  <c r="E38" i="12"/>
  <c r="E103" i="12"/>
  <c r="E813" i="12"/>
  <c r="E672" i="12"/>
  <c r="E845" i="12"/>
  <c r="E1199" i="12"/>
  <c r="E502" i="12"/>
  <c r="E934" i="12"/>
  <c r="E674" i="12"/>
  <c r="E965" i="12"/>
  <c r="E1144" i="12"/>
  <c r="E1117" i="12"/>
  <c r="E692" i="12"/>
  <c r="E538" i="12"/>
  <c r="E1125" i="12"/>
  <c r="E1094" i="12"/>
  <c r="E159" i="12"/>
  <c r="E399" i="12"/>
  <c r="AI480" i="5"/>
  <c r="E1123" i="12"/>
  <c r="E142" i="12"/>
  <c r="E281" i="12"/>
  <c r="E111" i="12"/>
  <c r="E789" i="12"/>
  <c r="E500" i="12"/>
  <c r="E1052" i="12"/>
  <c r="E1200" i="12"/>
  <c r="E590" i="12"/>
  <c r="E464" i="12"/>
  <c r="E383" i="12"/>
  <c r="E624" i="12"/>
  <c r="E1179" i="12"/>
  <c r="E334" i="12"/>
  <c r="E702" i="12"/>
  <c r="E1105" i="12"/>
  <c r="E403" i="12"/>
  <c r="E57" i="12"/>
  <c r="E595" i="12"/>
  <c r="E32" i="12"/>
  <c r="E1145" i="12"/>
  <c r="E914" i="12"/>
  <c r="E1156" i="12"/>
  <c r="E809" i="12"/>
  <c r="E226" i="12"/>
  <c r="E1159" i="12"/>
  <c r="E303" i="12"/>
  <c r="E808" i="12"/>
  <c r="E653" i="12"/>
  <c r="E348" i="12"/>
  <c r="E234" i="12"/>
  <c r="E411" i="12"/>
  <c r="E446" i="12"/>
  <c r="E872" i="12"/>
  <c r="E913" i="12"/>
  <c r="E956" i="12"/>
  <c r="E1147" i="12"/>
  <c r="E447" i="12"/>
  <c r="E478" i="12"/>
  <c r="E375" i="12"/>
  <c r="E582" i="12"/>
  <c r="E202" i="12"/>
  <c r="E895" i="12"/>
  <c r="E231" i="12"/>
  <c r="E628" i="12"/>
  <c r="E740" i="12"/>
  <c r="E744" i="12"/>
  <c r="E774" i="12"/>
  <c r="E1103" i="12"/>
  <c r="E324" i="12"/>
  <c r="E395" i="12"/>
  <c r="E20" i="12"/>
  <c r="E285" i="12"/>
  <c r="E386" i="12"/>
  <c r="E101" i="12"/>
  <c r="E559" i="12"/>
  <c r="E747" i="12"/>
  <c r="E207" i="12"/>
  <c r="E297" i="12"/>
  <c r="E233" i="12"/>
  <c r="E1086" i="12"/>
  <c r="E1172" i="12"/>
  <c r="E749" i="12"/>
  <c r="E258" i="12"/>
  <c r="E909" i="12"/>
  <c r="E331" i="12"/>
  <c r="E564" i="12"/>
  <c r="E491" i="12"/>
  <c r="E212" i="12"/>
  <c r="E758" i="12"/>
  <c r="E361" i="12"/>
  <c r="E71" i="12"/>
  <c r="E300" i="12"/>
  <c r="E1033" i="12"/>
  <c r="E735" i="12"/>
  <c r="E1188" i="12"/>
  <c r="E332" i="12"/>
  <c r="E594" i="12"/>
  <c r="E311" i="12"/>
  <c r="E59" i="12"/>
  <c r="E363" i="12"/>
  <c r="E1023" i="12"/>
  <c r="E1010" i="12"/>
  <c r="E45" i="12"/>
  <c r="E736" i="12"/>
  <c r="E67" i="12"/>
  <c r="E816" i="12"/>
  <c r="E78" i="12"/>
  <c r="E139" i="12"/>
  <c r="E188" i="12"/>
  <c r="E679" i="12"/>
  <c r="E473" i="12"/>
  <c r="E268" i="12"/>
  <c r="E462" i="12"/>
  <c r="E317" i="12"/>
  <c r="E857" i="12"/>
  <c r="E467" i="12"/>
  <c r="E649" i="12"/>
  <c r="E720" i="12"/>
  <c r="E862" i="12"/>
  <c r="E784" i="12"/>
  <c r="E950" i="12"/>
  <c r="E820" i="12"/>
  <c r="E75" i="12"/>
  <c r="E1071" i="12"/>
  <c r="E1069" i="12"/>
  <c r="E433" i="12"/>
  <c r="E1152" i="12"/>
  <c r="E127" i="12"/>
  <c r="E992" i="12"/>
  <c r="E1034" i="12"/>
  <c r="E708" i="12"/>
  <c r="E763" i="12"/>
  <c r="E683" i="12"/>
  <c r="E138" i="12"/>
  <c r="E546" i="12"/>
  <c r="E396" i="12"/>
  <c r="E1142" i="12"/>
  <c r="E990" i="12"/>
  <c r="E11" i="12"/>
  <c r="E55" i="12"/>
  <c r="E368" i="12"/>
  <c r="E980" i="12"/>
  <c r="E88" i="12"/>
  <c r="E847" i="12"/>
  <c r="E341" i="12"/>
  <c r="E804" i="12"/>
  <c r="E876" i="12"/>
  <c r="E1155" i="12"/>
  <c r="E742" i="12"/>
  <c r="E250" i="12"/>
  <c r="E416" i="12"/>
  <c r="E951" i="12"/>
  <c r="E632" i="12"/>
  <c r="E155" i="12"/>
  <c r="E743" i="12"/>
  <c r="E1045" i="12"/>
  <c r="E83" i="12"/>
  <c r="E899" i="12"/>
  <c r="E115" i="12"/>
  <c r="E1018" i="12"/>
  <c r="E567" i="12"/>
  <c r="E121" i="12"/>
  <c r="E262" i="12"/>
  <c r="E519" i="12"/>
  <c r="E156" i="12"/>
  <c r="E27" i="12"/>
  <c r="E42" i="12"/>
  <c r="E37" i="12"/>
  <c r="E545" i="12"/>
  <c r="E199" i="12"/>
  <c r="E419" i="12"/>
  <c r="E476" i="12"/>
  <c r="E63" i="12"/>
  <c r="E696" i="12"/>
  <c r="E145" i="12"/>
  <c r="E400" i="12"/>
  <c r="E237" i="12"/>
  <c r="E828" i="12"/>
  <c r="E615" i="12"/>
  <c r="E1020" i="12"/>
  <c r="E638" i="12"/>
  <c r="E526" i="12"/>
  <c r="E1114" i="12"/>
  <c r="E151" i="12"/>
  <c r="E738" i="12"/>
  <c r="E51" i="12"/>
  <c r="E44" i="12"/>
  <c r="E1009" i="12"/>
  <c r="E835" i="12"/>
  <c r="E459" i="12"/>
  <c r="E407" i="12"/>
  <c r="E364" i="12"/>
  <c r="E512" i="12"/>
  <c r="E326" i="12"/>
  <c r="E856" i="12"/>
  <c r="E1040" i="12"/>
  <c r="E966" i="12"/>
  <c r="E648" i="12"/>
  <c r="E1180" i="12"/>
  <c r="E863" i="12"/>
  <c r="E102" i="12"/>
  <c r="E373" i="12"/>
  <c r="E597" i="12"/>
  <c r="E957" i="12"/>
  <c r="E134" i="12"/>
  <c r="E17" i="12"/>
  <c r="E610" i="12"/>
  <c r="E310" i="12"/>
  <c r="E873" i="12"/>
  <c r="E191" i="12"/>
  <c r="E865" i="12"/>
  <c r="E504" i="12"/>
  <c r="E572" i="12"/>
  <c r="E639" i="12"/>
  <c r="AI483" i="5"/>
  <c r="AI507" i="5"/>
  <c r="E2" i="12"/>
  <c r="AI485" i="5"/>
  <c r="AI517" i="5" s="1"/>
  <c r="AI486" i="5"/>
  <c r="AI518" i="5" s="1"/>
  <c r="AI481" i="5"/>
  <c r="Q56" i="6"/>
  <c r="Q62" i="6" s="1"/>
  <c r="N56" i="6"/>
  <c r="L62" i="6"/>
  <c r="L45" i="6"/>
  <c r="O68" i="6"/>
  <c r="S36" i="6"/>
  <c r="S56" i="6" s="1"/>
  <c r="L908" i="13"/>
  <c r="L493" i="13"/>
  <c r="L1056" i="13"/>
  <c r="L1163" i="13"/>
  <c r="L850" i="13"/>
  <c r="L945" i="13"/>
  <c r="L824" i="13"/>
  <c r="L1051" i="13"/>
  <c r="L285" i="13"/>
  <c r="L757" i="13"/>
  <c r="L815" i="13"/>
  <c r="L976" i="13"/>
  <c r="L888" i="13"/>
  <c r="L87" i="13"/>
  <c r="L81" i="13"/>
  <c r="L798" i="13"/>
  <c r="L333" i="13"/>
  <c r="L542" i="13"/>
  <c r="L904" i="13"/>
  <c r="L1055" i="13"/>
  <c r="L925" i="13"/>
  <c r="L95" i="13"/>
  <c r="L303" i="13"/>
  <c r="L874" i="13"/>
  <c r="L145" i="13"/>
  <c r="L841" i="13"/>
  <c r="L264" i="13"/>
  <c r="L207" i="13"/>
  <c r="L485" i="13"/>
  <c r="L1080" i="13"/>
  <c r="L638" i="13"/>
  <c r="L1100" i="13"/>
  <c r="C30" i="5"/>
  <c r="C257" i="5"/>
  <c r="C222" i="5"/>
  <c r="C178" i="5"/>
  <c r="C60" i="5"/>
  <c r="C129" i="5"/>
  <c r="C14" i="5"/>
  <c r="C157" i="5"/>
  <c r="C44" i="5"/>
  <c r="C305" i="5"/>
  <c r="C356" i="5"/>
  <c r="C115" i="5"/>
  <c r="C20" i="5"/>
  <c r="C122" i="5"/>
  <c r="C34" i="5"/>
  <c r="C421" i="5"/>
  <c r="C448" i="5"/>
  <c r="C323" i="5"/>
  <c r="C284" i="5"/>
  <c r="C151" i="5"/>
  <c r="C320" i="5"/>
  <c r="C177" i="5"/>
  <c r="C78" i="5"/>
  <c r="C43" i="5"/>
  <c r="C458" i="5"/>
  <c r="C466" i="5"/>
  <c r="C241" i="5"/>
  <c r="C169" i="5"/>
  <c r="C148" i="5"/>
  <c r="C341" i="5"/>
  <c r="C371" i="5"/>
  <c r="C88" i="5"/>
  <c r="C192" i="5"/>
  <c r="C334" i="5"/>
  <c r="C94" i="5"/>
  <c r="C124" i="5"/>
  <c r="C462" i="5"/>
  <c r="C250" i="5"/>
  <c r="C443" i="5"/>
  <c r="C304" i="5"/>
  <c r="C452" i="5"/>
  <c r="C8" i="5"/>
  <c r="C350" i="5"/>
  <c r="C206" i="5"/>
  <c r="C405" i="5"/>
  <c r="C370" i="5"/>
  <c r="C321" i="5"/>
  <c r="C377" i="5"/>
  <c r="C61" i="5"/>
  <c r="C249" i="5"/>
  <c r="C409" i="5"/>
  <c r="C136" i="5"/>
  <c r="C252" i="5"/>
  <c r="C355" i="5"/>
  <c r="C11" i="5"/>
  <c r="C193" i="5"/>
  <c r="C447" i="5"/>
  <c r="C264" i="5"/>
  <c r="C233" i="5"/>
  <c r="C219" i="5"/>
  <c r="C92" i="5"/>
  <c r="C242" i="5"/>
  <c r="C322" i="5"/>
  <c r="C40" i="5"/>
  <c r="C52" i="5"/>
  <c r="C108" i="5"/>
  <c r="C211" i="5"/>
  <c r="C477" i="5"/>
  <c r="C307" i="5"/>
  <c r="C186" i="5"/>
  <c r="C223" i="5"/>
  <c r="C198" i="5"/>
  <c r="C342" i="5"/>
  <c r="C440" i="5"/>
  <c r="C82" i="5"/>
  <c r="C345" i="5"/>
  <c r="C80" i="5"/>
  <c r="C172" i="5"/>
  <c r="C105" i="5"/>
  <c r="C266" i="5"/>
  <c r="C216" i="5"/>
  <c r="C441" i="5"/>
  <c r="C401" i="5"/>
  <c r="C311" i="5"/>
  <c r="C308" i="5"/>
  <c r="C457" i="5"/>
  <c r="C185" i="5"/>
  <c r="C146" i="5"/>
  <c r="C121" i="5"/>
  <c r="C221" i="5"/>
  <c r="C116" i="5"/>
  <c r="C130" i="5"/>
  <c r="C354" i="5"/>
  <c r="C199" i="5"/>
  <c r="C22" i="5"/>
  <c r="C427" i="5"/>
  <c r="C188" i="5"/>
  <c r="C339" i="5"/>
  <c r="C338" i="5"/>
  <c r="C225" i="5"/>
  <c r="C253" i="5"/>
  <c r="C471" i="5"/>
  <c r="C39" i="5"/>
  <c r="C55" i="5"/>
  <c r="C21" i="5"/>
  <c r="C67" i="5"/>
  <c r="C319" i="5"/>
  <c r="C255" i="5"/>
  <c r="C5" i="5"/>
  <c r="C285" i="5"/>
  <c r="C474" i="5"/>
  <c r="C469" i="5"/>
  <c r="C77" i="5"/>
  <c r="C218" i="5"/>
  <c r="C374" i="5"/>
  <c r="C331" i="5"/>
  <c r="C150" i="5"/>
  <c r="C460" i="5"/>
  <c r="C336" i="5"/>
  <c r="C357" i="5"/>
  <c r="C62" i="5"/>
  <c r="C17" i="5"/>
  <c r="C90" i="5"/>
  <c r="C453" i="5"/>
  <c r="C143" i="5"/>
  <c r="C463" i="5"/>
  <c r="C424" i="5"/>
  <c r="C403" i="5"/>
  <c r="C16" i="5"/>
  <c r="C390" i="5"/>
  <c r="C66" i="5"/>
  <c r="C275" i="5"/>
  <c r="C208" i="5"/>
  <c r="C125" i="5"/>
  <c r="C96" i="5"/>
  <c r="C473" i="5"/>
  <c r="C388" i="5"/>
  <c r="C217" i="5"/>
  <c r="C15" i="5"/>
  <c r="C300" i="5"/>
  <c r="C425" i="5"/>
  <c r="C158" i="5"/>
  <c r="C414" i="5"/>
  <c r="C190" i="5"/>
  <c r="C415" i="5"/>
  <c r="C7" i="5"/>
  <c r="C244" i="5"/>
  <c r="C328" i="5"/>
  <c r="C13" i="5"/>
  <c r="C382" i="5"/>
  <c r="C315" i="5"/>
  <c r="C48" i="5"/>
  <c r="C180" i="5"/>
  <c r="C134" i="5"/>
  <c r="C166" i="5"/>
  <c r="C207" i="5"/>
  <c r="C36" i="5"/>
  <c r="C138" i="5"/>
  <c r="C472" i="5"/>
  <c r="C434" i="5"/>
  <c r="C263" i="5"/>
  <c r="C442" i="5"/>
  <c r="C298" i="5"/>
  <c r="C64" i="5"/>
  <c r="C352" i="5"/>
  <c r="C118" i="5"/>
  <c r="C383" i="5"/>
  <c r="C162" i="5"/>
  <c r="C333" i="5"/>
  <c r="C431" i="5"/>
  <c r="C31" i="5"/>
  <c r="C428" i="5"/>
  <c r="C444" i="5"/>
  <c r="C154" i="5"/>
  <c r="C430" i="5"/>
  <c r="C99" i="5"/>
  <c r="C386" i="5"/>
  <c r="C137" i="5"/>
  <c r="C93" i="5"/>
  <c r="C283" i="5"/>
  <c r="C295" i="5"/>
  <c r="C394" i="5"/>
  <c r="C28" i="5"/>
  <c r="C111" i="5"/>
  <c r="C478" i="5"/>
  <c r="C411" i="5"/>
  <c r="C364" i="5"/>
  <c r="C461" i="5"/>
  <c r="C235" i="5"/>
  <c r="C76" i="5"/>
  <c r="C195" i="5"/>
  <c r="C281" i="5"/>
  <c r="C53" i="5"/>
  <c r="C46" i="5"/>
  <c r="C58" i="5"/>
  <c r="C265" i="5"/>
  <c r="C365" i="5"/>
  <c r="C419" i="5"/>
  <c r="C446" i="5"/>
  <c r="C202" i="5"/>
  <c r="C175" i="5"/>
  <c r="C373" i="5"/>
  <c r="C196" i="5"/>
  <c r="C85" i="5"/>
  <c r="C329" i="5"/>
  <c r="C234" i="5"/>
  <c r="C102" i="5"/>
  <c r="C191" i="5"/>
  <c r="C293" i="5"/>
  <c r="C376" i="5"/>
  <c r="C289" i="5"/>
  <c r="C407" i="5"/>
  <c r="C302" i="5"/>
  <c r="C349" i="5"/>
  <c r="C366" i="5"/>
  <c r="C232" i="5"/>
  <c r="C353" i="5"/>
  <c r="C288" i="5"/>
  <c r="C189" i="5"/>
  <c r="C262" i="5"/>
  <c r="C35" i="5"/>
  <c r="C287" i="5"/>
  <c r="C170" i="5"/>
  <c r="C416" i="5"/>
  <c r="C410" i="5"/>
  <c r="C359" i="5"/>
  <c r="C325" i="5"/>
  <c r="C346" i="5"/>
  <c r="C294" i="5"/>
  <c r="C156" i="5"/>
  <c r="C456" i="5"/>
  <c r="C33" i="5"/>
  <c r="C399" i="5"/>
  <c r="C91" i="5"/>
  <c r="C72" i="5"/>
  <c r="C372" i="5"/>
  <c r="C152" i="5"/>
  <c r="C38" i="5"/>
  <c r="C187" i="5"/>
  <c r="C209" i="5"/>
  <c r="C246" i="5"/>
  <c r="C73" i="5"/>
  <c r="C360" i="5"/>
  <c r="C183" i="5"/>
  <c r="C389" i="5"/>
  <c r="C161" i="5"/>
  <c r="C248" i="5"/>
  <c r="C89" i="5"/>
  <c r="C347" i="5"/>
  <c r="C445" i="5"/>
  <c r="C135" i="5"/>
  <c r="C37" i="5"/>
  <c r="C140" i="5"/>
  <c r="C114" i="5"/>
  <c r="C83" i="5"/>
  <c r="C24" i="5"/>
  <c r="C63" i="5"/>
  <c r="C391" i="5"/>
  <c r="C69" i="5"/>
  <c r="C330" i="5"/>
  <c r="C379" i="5"/>
  <c r="C153" i="5"/>
  <c r="C167" i="5"/>
  <c r="C224" i="5"/>
  <c r="C10" i="5"/>
  <c r="C387" i="5"/>
  <c r="C213" i="5"/>
  <c r="C142" i="5"/>
  <c r="C165" i="5"/>
  <c r="C237" i="5"/>
  <c r="C351" i="5"/>
  <c r="C337" i="5"/>
  <c r="C426" i="5"/>
  <c r="C369" i="5"/>
  <c r="C84" i="5"/>
  <c r="C101" i="5"/>
  <c r="C123" i="5"/>
  <c r="C18" i="5"/>
  <c r="C406" i="5"/>
  <c r="C396" i="5"/>
  <c r="C75" i="5"/>
  <c r="C25" i="5"/>
  <c r="C70" i="5"/>
  <c r="C149" i="5"/>
  <c r="C464" i="5"/>
  <c r="C412" i="5"/>
  <c r="C291" i="5"/>
  <c r="C309" i="5"/>
  <c r="C259" i="5"/>
  <c r="C243" i="5"/>
  <c r="C104" i="5"/>
  <c r="C260" i="5"/>
  <c r="C51" i="5"/>
  <c r="C470" i="5"/>
  <c r="C299" i="5"/>
  <c r="C110" i="5"/>
  <c r="C41" i="5"/>
  <c r="C74" i="5"/>
  <c r="C435" i="5"/>
  <c r="C465" i="5"/>
  <c r="C475" i="5"/>
  <c r="C106" i="5"/>
  <c r="C451" i="5"/>
  <c r="C86" i="5"/>
  <c r="C47" i="5"/>
  <c r="C240" i="5"/>
  <c r="C297" i="5"/>
  <c r="C201" i="5"/>
  <c r="C194" i="5"/>
  <c r="C168" i="5"/>
  <c r="C258" i="5"/>
  <c r="C408" i="5"/>
  <c r="C306" i="5"/>
  <c r="C126" i="5"/>
  <c r="C6" i="5"/>
  <c r="C54" i="5"/>
  <c r="C128" i="5"/>
  <c r="C429" i="5"/>
  <c r="C12" i="5"/>
  <c r="C230" i="5"/>
  <c r="C310" i="5"/>
  <c r="C49" i="5"/>
  <c r="C468" i="5"/>
  <c r="C141" i="5"/>
  <c r="C212" i="5"/>
  <c r="C292" i="5"/>
  <c r="C2" i="5"/>
  <c r="C171" i="5"/>
  <c r="C133" i="5"/>
  <c r="C438" i="5"/>
  <c r="C236" i="5"/>
  <c r="C398" i="5"/>
  <c r="C181" i="5"/>
  <c r="C317" i="5"/>
  <c r="C163" i="5"/>
  <c r="C393" i="5"/>
  <c r="C280" i="5"/>
  <c r="C229" i="5"/>
  <c r="C286" i="5"/>
  <c r="C131" i="5"/>
  <c r="C147" i="5"/>
  <c r="C42" i="5"/>
  <c r="C459" i="5"/>
  <c r="C228" i="5"/>
  <c r="C215" i="5"/>
  <c r="C144" i="5"/>
  <c r="C432" i="5"/>
  <c r="C81" i="5"/>
  <c r="C112" i="5"/>
  <c r="C103" i="5"/>
  <c r="C113" i="5"/>
  <c r="C247" i="5"/>
  <c r="C395" i="5"/>
  <c r="C139" i="5"/>
  <c r="C422" i="5"/>
  <c r="C326" i="5"/>
  <c r="C363" i="5"/>
  <c r="C279" i="5"/>
  <c r="C270" i="5"/>
  <c r="C205" i="5"/>
  <c r="C404" i="5"/>
  <c r="C87" i="5"/>
  <c r="C231" i="5"/>
  <c r="C439" i="5"/>
  <c r="C455" i="5"/>
  <c r="C176" i="5"/>
  <c r="C324" i="5"/>
  <c r="C79" i="5"/>
  <c r="C314" i="5"/>
  <c r="C119" i="5"/>
  <c r="C375" i="5"/>
  <c r="C95" i="5"/>
  <c r="C179" i="5"/>
  <c r="C332" i="5"/>
  <c r="C368" i="5"/>
  <c r="C316" i="5"/>
  <c r="C272" i="5"/>
  <c r="C476" i="5"/>
  <c r="C23" i="5"/>
  <c r="C303" i="5"/>
  <c r="C184" i="5"/>
  <c r="C449" i="5"/>
  <c r="C239" i="5"/>
  <c r="C437" i="5"/>
  <c r="C402" i="5"/>
  <c r="C290" i="5"/>
  <c r="C397" i="5"/>
  <c r="C117" i="5"/>
  <c r="C145" i="5"/>
  <c r="C467" i="5"/>
  <c r="C358" i="5"/>
  <c r="C97" i="5"/>
  <c r="C251" i="5"/>
  <c r="C200" i="5"/>
  <c r="C267" i="5"/>
  <c r="C98" i="5"/>
  <c r="C238" i="5"/>
  <c r="C278" i="5"/>
  <c r="C71" i="5"/>
  <c r="C214" i="5"/>
  <c r="C313" i="5"/>
  <c r="C361" i="5"/>
  <c r="C318" i="5"/>
  <c r="C269" i="5"/>
  <c r="C268" i="5"/>
  <c r="C9" i="5"/>
  <c r="C109" i="5"/>
  <c r="C335" i="5"/>
  <c r="C173" i="5"/>
  <c r="C210" i="5"/>
  <c r="C381" i="5"/>
  <c r="C203" i="5"/>
  <c r="C159" i="5"/>
  <c r="C155" i="5"/>
  <c r="C65" i="5"/>
  <c r="C174" i="5"/>
  <c r="C57" i="5"/>
  <c r="C127" i="5"/>
  <c r="C29" i="5"/>
  <c r="C27" i="5"/>
  <c r="C107" i="5"/>
  <c r="C256" i="5"/>
  <c r="C392" i="5"/>
  <c r="C50" i="5"/>
  <c r="C413" i="5"/>
  <c r="C59" i="5"/>
  <c r="C160" i="5"/>
  <c r="C274" i="5"/>
  <c r="C385" i="5"/>
  <c r="C204" i="5"/>
  <c r="C400" i="5"/>
  <c r="C19" i="5"/>
  <c r="C100" i="5"/>
  <c r="C182" i="5"/>
  <c r="C197" i="5"/>
  <c r="C56" i="5"/>
  <c r="C45" i="5"/>
  <c r="C450" i="5"/>
  <c r="C132" i="5"/>
  <c r="C220" i="5"/>
  <c r="C384" i="5"/>
  <c r="C282" i="5"/>
  <c r="C226" i="5"/>
  <c r="C296" i="5"/>
  <c r="C344" i="5"/>
  <c r="C327" i="5"/>
  <c r="C362" i="5"/>
  <c r="C277" i="5"/>
  <c r="C433" i="5"/>
  <c r="C68" i="5"/>
  <c r="C276" i="5"/>
  <c r="C245" i="5"/>
  <c r="C32" i="5"/>
  <c r="C367" i="5"/>
  <c r="C26" i="5"/>
  <c r="C271" i="5"/>
  <c r="L1130" i="13"/>
  <c r="L830" i="13"/>
  <c r="L277" i="13"/>
  <c r="L1180" i="13"/>
  <c r="L1126" i="13"/>
  <c r="L471" i="13"/>
  <c r="L770" i="13"/>
  <c r="L347" i="13"/>
  <c r="L520" i="13"/>
  <c r="L1135" i="13"/>
  <c r="L412" i="13"/>
  <c r="L1184" i="13"/>
  <c r="L39" i="13"/>
  <c r="L745" i="13"/>
  <c r="L725" i="13"/>
  <c r="L1188" i="13"/>
  <c r="L380" i="13"/>
  <c r="L21" i="13"/>
  <c r="L1102" i="13"/>
  <c r="L288" i="13"/>
  <c r="L133" i="13"/>
  <c r="L83" i="13"/>
  <c r="L801" i="13"/>
  <c r="L395" i="13"/>
  <c r="L949" i="13"/>
  <c r="L634" i="13"/>
  <c r="L823" i="13"/>
  <c r="L359" i="13"/>
  <c r="L383" i="13"/>
  <c r="L48" i="13"/>
  <c r="L274" i="13"/>
  <c r="L175" i="13"/>
  <c r="L737" i="13"/>
  <c r="L513" i="13"/>
  <c r="L1195" i="13"/>
  <c r="L511" i="13"/>
  <c r="L1199" i="13"/>
  <c r="L935" i="13"/>
  <c r="L878" i="13"/>
  <c r="L314" i="13"/>
  <c r="L615" i="13"/>
  <c r="L212" i="13"/>
  <c r="L122" i="13"/>
  <c r="L557" i="13"/>
  <c r="L311" i="13"/>
  <c r="L266" i="13"/>
  <c r="L1113" i="13"/>
  <c r="L18" i="13"/>
  <c r="L362" i="13"/>
  <c r="L532" i="13"/>
  <c r="L1008" i="13"/>
  <c r="L99" i="13"/>
  <c r="L346" i="13"/>
  <c r="L660" i="13"/>
  <c r="L829" i="13"/>
  <c r="L588" i="13"/>
  <c r="L529" i="13"/>
  <c r="L105" i="13"/>
  <c r="L1173" i="13"/>
  <c r="L242" i="13"/>
  <c r="L583" i="13"/>
  <c r="L42" i="13"/>
  <c r="L933" i="13"/>
  <c r="L968" i="13"/>
  <c r="L1146" i="13"/>
  <c r="L1164" i="13"/>
  <c r="L819" i="13"/>
  <c r="L575" i="13"/>
  <c r="L1167" i="13"/>
  <c r="L483" i="13"/>
  <c r="L683" i="13"/>
  <c r="L807" i="13"/>
  <c r="L324" i="13"/>
  <c r="L315" i="13"/>
  <c r="L360" i="13"/>
  <c r="L1132" i="13"/>
  <c r="L540" i="13"/>
  <c r="L642" i="13"/>
  <c r="L1082" i="13"/>
  <c r="L331" i="13"/>
  <c r="L688" i="13"/>
  <c r="L987" i="13"/>
  <c r="L1123" i="13"/>
  <c r="L944" i="13"/>
  <c r="L662" i="13"/>
  <c r="L941" i="13"/>
  <c r="L1078" i="13"/>
  <c r="L572" i="13"/>
  <c r="L1197" i="13"/>
  <c r="L616" i="13"/>
  <c r="L494" i="13"/>
  <c r="L193" i="13"/>
  <c r="L531" i="13"/>
  <c r="L838" i="13"/>
  <c r="L898" i="13"/>
  <c r="L1029" i="13"/>
  <c r="L617" i="13"/>
  <c r="L998" i="13"/>
  <c r="L512" i="13"/>
  <c r="L348" i="13"/>
  <c r="L885" i="13"/>
  <c r="L188" i="13"/>
  <c r="L702" i="13"/>
  <c r="L1129" i="13"/>
  <c r="L455" i="13"/>
  <c r="L353" i="13"/>
  <c r="L1087" i="13"/>
  <c r="L609" i="13"/>
  <c r="L356" i="13"/>
  <c r="L722" i="13"/>
  <c r="L587" i="13"/>
  <c r="L1054" i="13"/>
  <c r="L1101" i="13"/>
  <c r="L216" i="13"/>
  <c r="L802" i="13"/>
  <c r="L717" i="13"/>
  <c r="L491" i="13"/>
  <c r="L1166" i="13"/>
  <c r="J233" i="5" l="1"/>
  <c r="S233" i="5" s="1"/>
  <c r="J222" i="5"/>
  <c r="J104" i="5"/>
  <c r="S104" i="5" s="1"/>
  <c r="J118" i="5"/>
  <c r="S118" i="5" s="1"/>
  <c r="J282" i="5"/>
  <c r="S282" i="5" s="1"/>
  <c r="J403" i="5"/>
  <c r="S403" i="5" s="1"/>
  <c r="J263" i="5"/>
  <c r="S263" i="5" s="1"/>
  <c r="J365" i="5"/>
  <c r="S365" i="5" s="1"/>
  <c r="J335" i="5"/>
  <c r="S335" i="5" s="1"/>
  <c r="J231" i="5"/>
  <c r="S231" i="5" s="1"/>
  <c r="J111" i="5"/>
  <c r="S111" i="5" s="1"/>
  <c r="J244" i="5"/>
  <c r="S244" i="5" s="1"/>
  <c r="J373" i="5"/>
  <c r="S373" i="5" s="1"/>
  <c r="J128" i="5"/>
  <c r="S128" i="5" s="1"/>
  <c r="J77" i="5"/>
  <c r="S77" i="5" s="1"/>
  <c r="J195" i="5"/>
  <c r="S195" i="5" s="1"/>
  <c r="J15" i="5"/>
  <c r="S15" i="5" s="1"/>
  <c r="J400" i="5"/>
  <c r="S400" i="5" s="1"/>
  <c r="J134" i="5"/>
  <c r="S134" i="5" s="1"/>
  <c r="J383" i="5"/>
  <c r="S383" i="5" s="1"/>
  <c r="J166" i="5"/>
  <c r="S166" i="5" s="1"/>
  <c r="J327" i="5"/>
  <c r="S327" i="5" s="1"/>
  <c r="J214" i="5"/>
  <c r="S214" i="5" s="1"/>
  <c r="J405" i="5"/>
  <c r="S405" i="5" s="1"/>
  <c r="J108" i="5"/>
  <c r="J243" i="5"/>
  <c r="S243" i="5" s="1"/>
  <c r="J191" i="5"/>
  <c r="S191" i="5" s="1"/>
  <c r="J396" i="5"/>
  <c r="S396" i="5" s="1"/>
  <c r="J78" i="5"/>
  <c r="S78" i="5" s="1"/>
  <c r="J424" i="5"/>
  <c r="S424" i="5" s="1"/>
  <c r="J390" i="5"/>
  <c r="S390" i="5" s="1"/>
  <c r="J328" i="5"/>
  <c r="S328" i="5" s="1"/>
  <c r="J184" i="5"/>
  <c r="S184" i="5" s="1"/>
  <c r="J442" i="5"/>
  <c r="S442" i="5" s="1"/>
  <c r="J147" i="5"/>
  <c r="S147" i="5" s="1"/>
  <c r="J36" i="5"/>
  <c r="S36" i="5" s="1"/>
  <c r="J58" i="5"/>
  <c r="S58" i="5" s="1"/>
  <c r="AJ482" i="5"/>
  <c r="AJ484" i="5" s="1"/>
  <c r="AJ516" i="5" s="1"/>
  <c r="AI482" i="5"/>
  <c r="AI484" i="5" s="1"/>
  <c r="AI516" i="5" s="1"/>
  <c r="AN482" i="5"/>
  <c r="AN484" i="5" s="1"/>
  <c r="AN516" i="5" s="1"/>
  <c r="AG484" i="5"/>
  <c r="AG516" i="5" s="1"/>
  <c r="AQ484" i="5"/>
  <c r="AQ516" i="5" s="1"/>
  <c r="AS484" i="5"/>
  <c r="AS516" i="5" s="1"/>
  <c r="S62" i="6"/>
  <c r="AR511" i="5"/>
  <c r="AR512" i="5" s="1"/>
  <c r="AN508" i="5"/>
  <c r="AN509" i="5" s="1"/>
  <c r="AN510" i="5" s="1"/>
  <c r="AG508" i="5"/>
  <c r="AG509" i="5" s="1"/>
  <c r="AG510" i="5" s="1"/>
  <c r="AG511" i="5" s="1"/>
  <c r="AG512" i="5" s="1"/>
  <c r="J534" i="12"/>
  <c r="J473" i="12"/>
  <c r="J963" i="12"/>
  <c r="J1039" i="12"/>
  <c r="J942" i="12"/>
  <c r="J122" i="12"/>
  <c r="J123" i="12"/>
  <c r="J1102" i="12"/>
  <c r="J214" i="12"/>
  <c r="J1143" i="12"/>
  <c r="J540" i="12"/>
  <c r="J717" i="12"/>
  <c r="J930" i="12"/>
  <c r="J746" i="12"/>
  <c r="J551" i="12"/>
  <c r="J1083" i="12"/>
  <c r="J289" i="12"/>
  <c r="J1150" i="12"/>
  <c r="J328" i="12"/>
  <c r="J749" i="12"/>
  <c r="J68" i="12"/>
  <c r="J234" i="12"/>
  <c r="J552" i="12"/>
  <c r="J832" i="12"/>
  <c r="J938" i="12"/>
  <c r="J695" i="12"/>
  <c r="J135" i="12"/>
  <c r="J1079" i="12"/>
  <c r="J498" i="12"/>
  <c r="J94" i="12"/>
  <c r="J329" i="12"/>
  <c r="J1073" i="12"/>
  <c r="J705" i="12"/>
  <c r="J108" i="12"/>
  <c r="J206" i="12"/>
  <c r="J316" i="12"/>
  <c r="J879" i="12"/>
  <c r="J239" i="12"/>
  <c r="J887" i="12"/>
  <c r="J363" i="12"/>
  <c r="J1115" i="12"/>
  <c r="J118" i="12"/>
  <c r="J403" i="12"/>
  <c r="J1024" i="12"/>
  <c r="J614" i="12"/>
  <c r="J387" i="12"/>
  <c r="J1144" i="12"/>
  <c r="J1048" i="12"/>
  <c r="J141" i="12"/>
  <c r="J427" i="12"/>
  <c r="J462" i="12"/>
  <c r="J876" i="12"/>
  <c r="J306" i="12"/>
  <c r="J211" i="12"/>
  <c r="J897" i="12"/>
  <c r="J504" i="12"/>
  <c r="J191" i="12"/>
  <c r="J147" i="12"/>
  <c r="J847" i="12"/>
  <c r="J974" i="12"/>
  <c r="J432" i="12"/>
  <c r="J753" i="12"/>
  <c r="J5" i="12"/>
  <c r="J1151" i="12"/>
  <c r="J1147" i="12"/>
  <c r="J1167" i="12"/>
  <c r="J554" i="12"/>
  <c r="J895" i="12"/>
  <c r="J1129" i="12"/>
  <c r="J279" i="12"/>
  <c r="J1003" i="12"/>
  <c r="J475" i="12"/>
  <c r="J1138" i="12"/>
  <c r="J210" i="12"/>
  <c r="J358" i="12"/>
  <c r="J1086" i="12"/>
  <c r="J37" i="12"/>
  <c r="J57" i="12"/>
  <c r="J796" i="12"/>
  <c r="J629" i="12"/>
  <c r="J710" i="12"/>
  <c r="J870" i="12"/>
  <c r="J391" i="12"/>
  <c r="J270" i="12"/>
  <c r="J184" i="12"/>
  <c r="J706" i="12"/>
  <c r="J116" i="12"/>
  <c r="J603" i="12"/>
  <c r="J1117" i="12"/>
  <c r="J926" i="12"/>
  <c r="J995" i="12"/>
  <c r="J929" i="12"/>
  <c r="J14" i="12"/>
  <c r="J30" i="12"/>
  <c r="J848" i="12"/>
  <c r="J327" i="12"/>
  <c r="J246" i="12"/>
  <c r="J783" i="12"/>
  <c r="J386" i="12"/>
  <c r="J443" i="12"/>
  <c r="J560" i="12"/>
  <c r="J819" i="12"/>
  <c r="J538" i="12"/>
  <c r="J74" i="12"/>
  <c r="J1197" i="12"/>
  <c r="J202" i="12"/>
  <c r="J659" i="12"/>
  <c r="J587" i="12"/>
  <c r="J29" i="12"/>
  <c r="J521" i="12"/>
  <c r="J366" i="12"/>
  <c r="J369" i="12"/>
  <c r="J738" i="12"/>
  <c r="J1125" i="12"/>
  <c r="J588" i="12"/>
  <c r="J249" i="12"/>
  <c r="J179" i="12"/>
  <c r="J622" i="12"/>
  <c r="J986" i="12"/>
  <c r="J777" i="12"/>
  <c r="J221" i="12"/>
  <c r="J939" i="12"/>
  <c r="J795" i="12"/>
  <c r="J90" i="12"/>
  <c r="J441" i="12"/>
  <c r="J893" i="12"/>
  <c r="J19" i="12"/>
  <c r="J1132" i="12"/>
  <c r="J291" i="12"/>
  <c r="J557" i="12"/>
  <c r="J727" i="12"/>
  <c r="J865" i="12"/>
  <c r="J701" i="12"/>
  <c r="J392" i="12"/>
  <c r="J1109" i="12"/>
  <c r="J260" i="12"/>
  <c r="J892" i="12"/>
  <c r="J906" i="12"/>
  <c r="J91" i="12"/>
  <c r="J985" i="12"/>
  <c r="J1166" i="12"/>
  <c r="J822" i="12"/>
  <c r="J686" i="12"/>
  <c r="J34" i="12"/>
  <c r="J31" i="12"/>
  <c r="J196" i="12"/>
  <c r="J833" i="12"/>
  <c r="J463" i="12"/>
  <c r="J825" i="12"/>
  <c r="J1077" i="12"/>
  <c r="J357" i="12"/>
  <c r="J222" i="12"/>
  <c r="J283" i="12"/>
  <c r="J242" i="12"/>
  <c r="J589" i="12"/>
  <c r="J230" i="12"/>
  <c r="J356" i="12"/>
  <c r="J300" i="12"/>
  <c r="J447" i="12"/>
  <c r="J572" i="12"/>
  <c r="J84" i="12"/>
  <c r="J371" i="12"/>
  <c r="J322" i="12"/>
  <c r="J1177" i="12"/>
  <c r="J856" i="12"/>
  <c r="J967" i="12"/>
  <c r="J535" i="12"/>
  <c r="J1201" i="12"/>
  <c r="J857" i="12"/>
  <c r="J982" i="12"/>
  <c r="J165" i="12"/>
  <c r="J192" i="12"/>
  <c r="J1140" i="12"/>
  <c r="J494" i="12"/>
  <c r="J1009" i="12"/>
  <c r="J1021" i="12"/>
  <c r="J546" i="12"/>
  <c r="J75" i="12"/>
  <c r="J689" i="12"/>
  <c r="J312" i="12"/>
  <c r="J1000" i="12"/>
  <c r="J880" i="12"/>
  <c r="J553" i="12"/>
  <c r="J304" i="12"/>
  <c r="J60" i="12"/>
  <c r="J138" i="12"/>
  <c r="J789" i="12"/>
  <c r="J105" i="12"/>
  <c r="J402" i="12"/>
  <c r="J1061" i="12"/>
  <c r="J841" i="12"/>
  <c r="J708" i="12"/>
  <c r="J1171" i="12"/>
  <c r="J1089" i="12"/>
  <c r="J415" i="12"/>
  <c r="J623" i="12"/>
  <c r="J8" i="12"/>
  <c r="J1180" i="12"/>
  <c r="J691" i="12"/>
  <c r="J642" i="12"/>
  <c r="J656" i="12"/>
  <c r="J1118" i="12"/>
  <c r="J140" i="12"/>
  <c r="J131" i="12"/>
  <c r="J958" i="12"/>
  <c r="J835" i="12"/>
  <c r="J1189" i="12"/>
  <c r="J586" i="12"/>
  <c r="J980" i="12"/>
  <c r="J219" i="12"/>
  <c r="J347" i="12"/>
  <c r="J58" i="12"/>
  <c r="J627" i="12"/>
  <c r="J556" i="12"/>
  <c r="J102" i="12"/>
  <c r="J384" i="12"/>
  <c r="J682" i="12"/>
  <c r="J461" i="12"/>
  <c r="J769" i="12"/>
  <c r="J581" i="12"/>
  <c r="J9" i="12"/>
  <c r="J1110" i="12"/>
  <c r="J925" i="12"/>
  <c r="J542" i="12"/>
  <c r="J632" i="12"/>
  <c r="J526" i="12"/>
  <c r="J1035" i="12"/>
  <c r="J961" i="12"/>
  <c r="J262" i="12"/>
  <c r="J417" i="12"/>
  <c r="J1148" i="12"/>
  <c r="J830" i="12"/>
  <c r="J973" i="12"/>
  <c r="J793" i="12"/>
  <c r="J501" i="12"/>
  <c r="J1019" i="12"/>
  <c r="J799" i="12"/>
  <c r="J1053" i="12"/>
  <c r="J374" i="12"/>
  <c r="J570" i="12"/>
  <c r="J452" i="12"/>
  <c r="J166" i="12"/>
  <c r="J616" i="12"/>
  <c r="J89" i="12"/>
  <c r="J613" i="12"/>
  <c r="J164" i="12"/>
  <c r="J1172" i="12"/>
  <c r="J1078" i="12"/>
  <c r="J1093" i="12"/>
  <c r="J1015" i="12"/>
  <c r="J194" i="12"/>
  <c r="J908" i="12"/>
  <c r="J651" i="12"/>
  <c r="J6" i="12"/>
  <c r="J1041" i="12"/>
  <c r="J120" i="12"/>
  <c r="J840" i="12"/>
  <c r="J119" i="12"/>
  <c r="J1074" i="12"/>
  <c r="J774" i="12"/>
  <c r="J732" i="12"/>
  <c r="J307" i="12"/>
  <c r="J571" i="12"/>
  <c r="J361" i="12"/>
  <c r="J509" i="12"/>
  <c r="J335" i="12"/>
  <c r="J712" i="12"/>
  <c r="J809" i="12"/>
  <c r="J784" i="12"/>
  <c r="J916" i="12"/>
  <c r="J780" i="12"/>
  <c r="J1028" i="12"/>
  <c r="J11" i="12"/>
  <c r="J803" i="12"/>
  <c r="J418" i="12"/>
  <c r="J527" i="12"/>
  <c r="J345" i="12"/>
  <c r="J201" i="12"/>
  <c r="J858" i="12"/>
  <c r="J349" i="12"/>
  <c r="J414" i="12"/>
  <c r="J380" i="12"/>
  <c r="J658" i="12"/>
  <c r="J590" i="12"/>
  <c r="J169" i="12"/>
  <c r="J969" i="12"/>
  <c r="J258" i="12"/>
  <c r="J1139" i="12"/>
  <c r="J248" i="12"/>
  <c r="J859" i="12"/>
  <c r="J838" i="12"/>
  <c r="J439" i="12"/>
  <c r="J905" i="12"/>
  <c r="J948" i="12"/>
  <c r="J902" i="12"/>
  <c r="J831" i="12"/>
  <c r="J688" i="12"/>
  <c r="J1010" i="12"/>
  <c r="J507" i="12"/>
  <c r="J1007" i="12"/>
  <c r="J54" i="12"/>
  <c r="J186" i="12"/>
  <c r="J762" i="12"/>
  <c r="J674" i="12"/>
  <c r="J1002" i="12"/>
  <c r="J922" i="12"/>
  <c r="J276" i="12"/>
  <c r="J24" i="12"/>
  <c r="J77" i="12"/>
  <c r="J763" i="12"/>
  <c r="J103" i="12"/>
  <c r="J1174" i="12"/>
  <c r="J723" i="12"/>
  <c r="J696" i="12"/>
  <c r="J212" i="12"/>
  <c r="J61" i="12"/>
  <c r="J574" i="12"/>
  <c r="J1087" i="12"/>
  <c r="J280" i="12"/>
  <c r="J947" i="12"/>
  <c r="J25" i="12"/>
  <c r="J810" i="12"/>
  <c r="J336" i="12"/>
  <c r="J477" i="12"/>
  <c r="J735" i="12"/>
  <c r="J139" i="12"/>
  <c r="J1187" i="12"/>
  <c r="J1165" i="12"/>
  <c r="J1122" i="12"/>
  <c r="J873" i="12"/>
  <c r="J1059" i="12"/>
  <c r="J1069" i="12"/>
  <c r="J737" i="12"/>
  <c r="J946" i="12"/>
  <c r="J914" i="12"/>
  <c r="J566" i="12"/>
  <c r="J536" i="12"/>
  <c r="J782" i="12"/>
  <c r="J65" i="12"/>
  <c r="J919" i="12"/>
  <c r="J924" i="12"/>
  <c r="J515" i="12"/>
  <c r="J298" i="12"/>
  <c r="J367" i="12"/>
  <c r="J567" i="12"/>
  <c r="J1131" i="12"/>
  <c r="J827" i="12"/>
  <c r="J3" i="12"/>
  <c r="J474" i="12"/>
  <c r="J151" i="12"/>
  <c r="J970" i="12"/>
  <c r="J193" i="12"/>
  <c r="J110" i="12"/>
  <c r="J78" i="12"/>
  <c r="J932" i="12"/>
  <c r="J633" i="12"/>
  <c r="J92" i="12"/>
  <c r="J1149" i="12"/>
  <c r="J492" i="12"/>
  <c r="J713" i="12"/>
  <c r="J433" i="12"/>
  <c r="J664" i="12"/>
  <c r="J228" i="12"/>
  <c r="J26" i="12"/>
  <c r="J645" i="12"/>
  <c r="J1031" i="12"/>
  <c r="J1195" i="12"/>
  <c r="J1016" i="12"/>
  <c r="J480" i="12"/>
  <c r="J758" i="12"/>
  <c r="J365" i="12"/>
  <c r="J340" i="12"/>
  <c r="J669" i="12"/>
  <c r="J373" i="12"/>
  <c r="J806" i="12"/>
  <c r="J748" i="12"/>
  <c r="J1066" i="12"/>
  <c r="J376" i="12"/>
  <c r="J496" i="12"/>
  <c r="J1008" i="12"/>
  <c r="J406" i="12"/>
  <c r="J756" i="12"/>
  <c r="J48" i="12"/>
  <c r="J172" i="12"/>
  <c r="J1162" i="12"/>
  <c r="J615" i="12"/>
  <c r="J882" i="12"/>
  <c r="J937" i="12"/>
  <c r="J1130" i="12"/>
  <c r="J555" i="12"/>
  <c r="J425" i="12"/>
  <c r="J647" i="12"/>
  <c r="J155" i="12"/>
  <c r="J917" i="12"/>
  <c r="J115" i="12"/>
  <c r="J1042" i="12"/>
  <c r="J875" i="12"/>
  <c r="J4" i="12"/>
  <c r="J487" i="12"/>
  <c r="J161" i="12"/>
  <c r="J1121" i="12"/>
  <c r="J149" i="12"/>
  <c r="J869" i="12"/>
  <c r="J85" i="12"/>
  <c r="J994" i="12"/>
  <c r="J820" i="12"/>
  <c r="J1100" i="12"/>
  <c r="J434" i="12"/>
  <c r="J1043" i="12"/>
  <c r="J251" i="12"/>
  <c r="J127" i="12"/>
  <c r="J591" i="12"/>
  <c r="J153" i="12"/>
  <c r="J333" i="12"/>
  <c r="J564" i="12"/>
  <c r="J726" i="12"/>
  <c r="J503" i="12"/>
  <c r="J1128" i="12"/>
  <c r="J308" i="12"/>
  <c r="J303" i="12"/>
  <c r="J465" i="12"/>
  <c r="J438" i="12"/>
  <c r="J1099" i="12"/>
  <c r="J662" i="12"/>
  <c r="J550" i="12"/>
  <c r="J20" i="12"/>
  <c r="J529" i="12"/>
  <c r="J805" i="12"/>
  <c r="J389" i="12"/>
  <c r="J684" i="12"/>
  <c r="J1012" i="12"/>
  <c r="J531" i="12"/>
  <c r="J729" i="12"/>
  <c r="J17" i="12"/>
  <c r="J610" i="12"/>
  <c r="J321" i="12"/>
  <c r="J984" i="12"/>
  <c r="J649" i="12"/>
  <c r="J468" i="12"/>
  <c r="J655" i="12"/>
  <c r="J215" i="12"/>
  <c r="J1170" i="12"/>
  <c r="J217" i="12"/>
  <c r="J911" i="12"/>
  <c r="J157" i="12"/>
  <c r="J454" i="12"/>
  <c r="J754" i="12"/>
  <c r="J518" i="12"/>
  <c r="J238" i="12"/>
  <c r="J1033" i="12"/>
  <c r="J416" i="12"/>
  <c r="J877" i="12"/>
  <c r="J661" i="12"/>
  <c r="J148" i="12"/>
  <c r="J638" i="12"/>
  <c r="J124" i="12"/>
  <c r="J323" i="12"/>
  <c r="J514" i="12"/>
  <c r="J824" i="12"/>
  <c r="J456" i="12"/>
  <c r="J1030" i="12"/>
  <c r="J993" i="12"/>
  <c r="J1060" i="12"/>
  <c r="J618" i="12"/>
  <c r="J362" i="12"/>
  <c r="J63" i="12"/>
  <c r="J213" i="12"/>
  <c r="J287" i="12"/>
  <c r="J966" i="12"/>
  <c r="J76" i="12"/>
  <c r="J685" i="12"/>
  <c r="J750" i="12"/>
  <c r="J524" i="12"/>
  <c r="J117" i="12"/>
  <c r="J1027" i="12"/>
  <c r="J168" i="12"/>
  <c r="J240" i="12"/>
  <c r="J1067" i="12"/>
  <c r="J955" i="12"/>
  <c r="J849" i="12"/>
  <c r="J344" i="12"/>
  <c r="J253" i="12"/>
  <c r="J721" i="12"/>
  <c r="J871" i="12"/>
  <c r="J707" i="12"/>
  <c r="J861" i="12"/>
  <c r="J548" i="12"/>
  <c r="J1045" i="12"/>
  <c r="J853" i="12"/>
  <c r="J1182" i="12"/>
  <c r="J113" i="12"/>
  <c r="J1076" i="12"/>
  <c r="J346" i="12"/>
  <c r="J156" i="12"/>
  <c r="J431" i="12"/>
  <c r="J1116" i="12"/>
  <c r="J866" i="12"/>
  <c r="J752" i="12"/>
  <c r="J823" i="12"/>
  <c r="J128" i="12"/>
  <c r="J742" i="12"/>
  <c r="J309" i="12"/>
  <c r="J261" i="12"/>
  <c r="J2" i="12"/>
  <c r="J818" i="12"/>
  <c r="J181" i="12"/>
  <c r="J482" i="12"/>
  <c r="J397" i="12"/>
  <c r="J320" i="12"/>
  <c r="J334" i="12"/>
  <c r="J913" i="12"/>
  <c r="J96" i="12"/>
  <c r="J1085" i="12"/>
  <c r="J71" i="12"/>
  <c r="J523" i="12"/>
  <c r="J385" i="12"/>
  <c r="J55" i="12"/>
  <c r="J722" i="12"/>
  <c r="J821" i="12"/>
  <c r="J171" i="12"/>
  <c r="J620" i="12"/>
  <c r="J412" i="12"/>
  <c r="J379" i="12"/>
  <c r="J272" i="12"/>
  <c r="J368" i="12"/>
  <c r="J739" i="12"/>
  <c r="J1062" i="12"/>
  <c r="J437" i="12"/>
  <c r="J1104" i="12"/>
  <c r="J965" i="12"/>
  <c r="J562" i="12"/>
  <c r="J734" i="12"/>
  <c r="J528" i="12"/>
  <c r="J245" i="12"/>
  <c r="J608" i="12"/>
  <c r="J1064" i="12"/>
  <c r="J533" i="12"/>
  <c r="J512" i="12"/>
  <c r="J804" i="12"/>
  <c r="J928" i="12"/>
  <c r="J1137" i="12"/>
  <c r="J21" i="12"/>
  <c r="J318" i="12"/>
  <c r="J46" i="12"/>
  <c r="J1018" i="12"/>
  <c r="J693" i="12"/>
  <c r="J500" i="12"/>
  <c r="J136" i="12"/>
  <c r="J150" i="12"/>
  <c r="J453" i="12"/>
  <c r="J460" i="12"/>
  <c r="J1126" i="12"/>
  <c r="J714" i="12"/>
  <c r="J788" i="12"/>
  <c r="J469" i="12"/>
  <c r="J1105" i="12"/>
  <c r="J39" i="12"/>
  <c r="J508" i="12"/>
  <c r="J896" i="12"/>
  <c r="J1013" i="12"/>
  <c r="J1071" i="12"/>
  <c r="J956" i="12"/>
  <c r="J1168" i="12"/>
  <c r="J99" i="12"/>
  <c r="J319" i="12"/>
  <c r="J812" i="12"/>
  <c r="J27" i="12"/>
  <c r="J264" i="12"/>
  <c r="J1127" i="12"/>
  <c r="J1178" i="12"/>
  <c r="J266" i="12"/>
  <c r="J1029" i="12"/>
  <c r="J646" i="12"/>
  <c r="J1090" i="12"/>
  <c r="J1199" i="12"/>
  <c r="J667" i="12"/>
  <c r="J177" i="12"/>
  <c r="J189" i="12"/>
  <c r="J975" i="12"/>
  <c r="J517" i="12"/>
  <c r="J852" i="12"/>
  <c r="J325" i="12"/>
  <c r="J1181" i="12"/>
  <c r="J716" i="12"/>
  <c r="J87" i="12"/>
  <c r="J1156" i="12"/>
  <c r="J855" i="12"/>
  <c r="J952" i="12"/>
  <c r="J1164" i="12"/>
  <c r="J449" i="12"/>
  <c r="J582" i="12"/>
  <c r="J759" i="12"/>
  <c r="J584" i="12"/>
  <c r="J162" i="12"/>
  <c r="J297" i="12"/>
  <c r="J445" i="12"/>
  <c r="J45" i="12"/>
  <c r="J1050" i="12"/>
  <c r="J1163" i="12"/>
  <c r="J51" i="12"/>
  <c r="J1022" i="12"/>
  <c r="J962" i="12"/>
  <c r="J1136" i="12"/>
  <c r="J786" i="12"/>
  <c r="J904" i="12"/>
  <c r="J450" i="12"/>
  <c r="J681" i="12"/>
  <c r="J268" i="12"/>
  <c r="J1081" i="12"/>
  <c r="J1133" i="12"/>
  <c r="J315" i="12"/>
  <c r="J436" i="12"/>
  <c r="J341" i="12"/>
  <c r="J683" i="12"/>
  <c r="J188" i="12"/>
  <c r="J1095" i="12"/>
  <c r="J563" i="12"/>
  <c r="J625" i="12"/>
  <c r="J845" i="12"/>
  <c r="J100" i="12"/>
  <c r="J1098" i="12"/>
  <c r="J28" i="12"/>
  <c r="J1134" i="12"/>
  <c r="J1186" i="12"/>
  <c r="J158" i="12"/>
  <c r="J350" i="12"/>
  <c r="J671" i="12"/>
  <c r="J505" i="12"/>
  <c r="J547" i="12"/>
  <c r="J1145" i="12"/>
  <c r="J395" i="12"/>
  <c r="J525" i="12"/>
  <c r="J950" i="12"/>
  <c r="J1113" i="12"/>
  <c r="J665" i="12"/>
  <c r="J899" i="12"/>
  <c r="J50" i="12"/>
  <c r="J393" i="12"/>
  <c r="J129" i="12"/>
  <c r="J697" i="12"/>
  <c r="J846" i="12"/>
  <c r="J1169" i="12"/>
  <c r="J1112" i="12"/>
  <c r="J1068" i="12"/>
  <c r="J1094" i="12"/>
  <c r="J797" i="12"/>
  <c r="J488" i="12"/>
  <c r="J983" i="12"/>
  <c r="J842" i="12"/>
  <c r="J641" i="12"/>
  <c r="J927" i="12"/>
  <c r="J1054" i="12"/>
  <c r="J256" i="12"/>
  <c r="J733" i="12"/>
  <c r="J1173" i="12"/>
  <c r="J816" i="12"/>
  <c r="J370" i="12"/>
  <c r="J811" i="12"/>
  <c r="J891" i="12"/>
  <c r="J692" i="12"/>
  <c r="J275" i="12"/>
  <c r="J678" i="12"/>
  <c r="J137" i="12"/>
  <c r="J69" i="12"/>
  <c r="J903" i="12"/>
  <c r="J497" i="12"/>
  <c r="J736" i="12"/>
  <c r="J520" i="12"/>
  <c r="J1001" i="12"/>
  <c r="J964" i="12"/>
  <c r="J1119" i="12"/>
  <c r="J872" i="12"/>
  <c r="J160" i="12"/>
  <c r="J1108" i="12"/>
  <c r="J1107" i="12"/>
  <c r="J257" i="12"/>
  <c r="J960" i="12"/>
  <c r="J197" i="12"/>
  <c r="J484" i="12"/>
  <c r="J981" i="12"/>
  <c r="J360" i="12"/>
  <c r="J652" i="12"/>
  <c r="J544" i="12"/>
  <c r="J442" i="12"/>
  <c r="J187" i="12"/>
  <c r="J267" i="12"/>
  <c r="J152" i="12"/>
  <c r="J1200" i="12"/>
  <c r="J577" i="12"/>
  <c r="J154" i="12"/>
  <c r="J286" i="12"/>
  <c r="J159" i="12"/>
  <c r="J467" i="12"/>
  <c r="J1014" i="12"/>
  <c r="J1096" i="12"/>
  <c r="J121" i="12"/>
  <c r="J636" i="12"/>
  <c r="J493" i="12"/>
  <c r="J38" i="12"/>
  <c r="J410" i="12"/>
  <c r="J472" i="12"/>
  <c r="J342" i="12"/>
  <c r="J421" i="12"/>
  <c r="J167" i="12"/>
  <c r="J745" i="12"/>
  <c r="J660" i="12"/>
  <c r="J635" i="12"/>
  <c r="J941" i="12"/>
  <c r="J294" i="12"/>
  <c r="J785" i="12"/>
  <c r="J254" i="12"/>
  <c r="J378" i="12"/>
  <c r="J284" i="12"/>
  <c r="J953" i="12"/>
  <c r="J400" i="12"/>
  <c r="J204" i="12"/>
  <c r="J1179" i="12"/>
  <c r="J687" i="12"/>
  <c r="J654" i="12"/>
  <c r="J576" i="12"/>
  <c r="J1196" i="12"/>
  <c r="J878" i="12"/>
  <c r="J596" i="12"/>
  <c r="J864" i="12"/>
  <c r="J868" i="12"/>
  <c r="J951" i="12"/>
  <c r="J311" i="12"/>
  <c r="J781" i="12"/>
  <c r="J1192" i="12"/>
  <c r="J259" i="12"/>
  <c r="J205" i="12"/>
  <c r="J332" i="12"/>
  <c r="J1040" i="12"/>
  <c r="J601" i="12"/>
  <c r="J971" i="12"/>
  <c r="J765" i="12"/>
  <c r="J912" i="12"/>
  <c r="J381" i="12"/>
  <c r="J459" i="12"/>
  <c r="J583" i="12"/>
  <c r="J348" i="12"/>
  <c r="J125" i="12"/>
  <c r="J247" i="12"/>
  <c r="J317" i="12"/>
  <c r="J639" i="12"/>
  <c r="J243" i="12"/>
  <c r="J626" i="12"/>
  <c r="J1072" i="12"/>
  <c r="J694" i="12"/>
  <c r="J1055" i="12"/>
  <c r="J126" i="12"/>
  <c r="J229" i="12"/>
  <c r="J894" i="12"/>
  <c r="J676" i="12"/>
  <c r="J757" i="12"/>
  <c r="J458" i="12"/>
  <c r="J977" i="12"/>
  <c r="J330" i="12"/>
  <c r="J595" i="12"/>
  <c r="J630" i="12"/>
  <c r="J918" i="12"/>
  <c r="J580" i="12"/>
  <c r="J1082" i="12"/>
  <c r="J32" i="12"/>
  <c r="J653" i="12"/>
  <c r="J519" i="12"/>
  <c r="J959" i="12"/>
  <c r="J565" i="12"/>
  <c r="J1106" i="12"/>
  <c r="J145" i="12"/>
  <c r="J1011" i="12"/>
  <c r="J375" i="12"/>
  <c r="J593" i="12"/>
  <c r="J698" i="12"/>
  <c r="J699" i="12"/>
  <c r="J631" i="12"/>
  <c r="J359" i="12"/>
  <c r="J301" i="12"/>
  <c r="J730" i="12"/>
  <c r="J64" i="12"/>
  <c r="J98" i="12"/>
  <c r="J883" i="12"/>
  <c r="J522" i="12"/>
  <c r="J1193" i="12"/>
  <c r="J690" i="12"/>
  <c r="J1052" i="12"/>
  <c r="J464" i="12"/>
  <c r="J611" i="12"/>
  <c r="J195" i="12"/>
  <c r="J282" i="12"/>
  <c r="J1005" i="12"/>
  <c r="J339" i="12"/>
  <c r="J617" i="12"/>
  <c r="J860" i="12"/>
  <c r="J86" i="12"/>
  <c r="J532" i="12"/>
  <c r="J398" i="12"/>
  <c r="J10" i="12"/>
  <c r="J650" i="12"/>
  <c r="J446" i="12"/>
  <c r="J47" i="12"/>
  <c r="J979" i="12"/>
  <c r="J1101" i="12"/>
  <c r="J672" i="12"/>
  <c r="J755" i="12"/>
  <c r="J448" i="12"/>
  <c r="J399" i="12"/>
  <c r="J190" i="12"/>
  <c r="J288" i="12"/>
  <c r="J314" i="12"/>
  <c r="J561" i="12"/>
  <c r="J1103" i="12"/>
  <c r="J907" i="12"/>
  <c r="J1161" i="12"/>
  <c r="J265" i="12"/>
  <c r="J428" i="12"/>
  <c r="J988" i="12"/>
  <c r="J430" i="12"/>
  <c r="J999" i="12"/>
  <c r="J133" i="12"/>
  <c r="J851" i="12"/>
  <c r="J1111" i="12"/>
  <c r="J56" i="12"/>
  <c r="J530" i="12"/>
  <c r="J82" i="12"/>
  <c r="J489" i="12"/>
  <c r="J976" i="12"/>
  <c r="J541" i="12"/>
  <c r="J420" i="12"/>
  <c r="J568" i="12"/>
  <c r="J337" i="12"/>
  <c r="J274" i="12"/>
  <c r="J700" i="12"/>
  <c r="J992" i="12"/>
  <c r="J702" i="12"/>
  <c r="J143" i="12"/>
  <c r="J114" i="12"/>
  <c r="J874" i="12"/>
  <c r="J220" i="12"/>
  <c r="J949" i="12"/>
  <c r="J801" i="12"/>
  <c r="J989" i="12"/>
  <c r="J1037" i="12"/>
  <c r="J1175" i="12"/>
  <c r="J252" i="12"/>
  <c r="J884" i="12"/>
  <c r="J130" i="12"/>
  <c r="J134" i="12"/>
  <c r="J413" i="12"/>
  <c r="J724" i="12"/>
  <c r="J1153" i="12"/>
  <c r="J643" i="12"/>
  <c r="J802" i="12"/>
  <c r="J828" i="12"/>
  <c r="J1097" i="12"/>
  <c r="J285" i="12"/>
  <c r="J800" i="12"/>
  <c r="J539" i="12"/>
  <c r="J408" i="12"/>
  <c r="J921" i="12"/>
  <c r="J711" i="12"/>
  <c r="J850" i="12"/>
  <c r="J606" i="12"/>
  <c r="J1183" i="12"/>
  <c r="J991" i="12"/>
  <c r="J170" i="12"/>
  <c r="J302" i="12"/>
  <c r="J768" i="12"/>
  <c r="J609" i="12"/>
  <c r="J235" i="12"/>
  <c r="J628" i="12"/>
  <c r="J7" i="12"/>
  <c r="J435" i="12"/>
  <c r="J293" i="12"/>
  <c r="J372" i="12"/>
  <c r="J81" i="12"/>
  <c r="J543" i="12"/>
  <c r="J670" i="12"/>
  <c r="J1034" i="12"/>
  <c r="J790" i="12"/>
  <c r="J640" i="12"/>
  <c r="J1159" i="12"/>
  <c r="J817" i="12"/>
  <c r="J104" i="12"/>
  <c r="J598" i="12"/>
  <c r="J405" i="12"/>
  <c r="J444" i="12"/>
  <c r="J1114" i="12"/>
  <c r="J836" i="12"/>
  <c r="J83" i="12"/>
  <c r="J779" i="12"/>
  <c r="J900" i="12"/>
  <c r="J889" i="12"/>
  <c r="J490" i="12"/>
  <c r="J208" i="12"/>
  <c r="J18" i="12"/>
  <c r="J644" i="12"/>
  <c r="J725" i="12"/>
  <c r="J80" i="12"/>
  <c r="J109" i="12"/>
  <c r="J466" i="12"/>
  <c r="J23" i="12"/>
  <c r="J409" i="12"/>
  <c r="J278" i="12"/>
  <c r="J741" i="12"/>
  <c r="J1185" i="12"/>
  <c r="J1091" i="12"/>
  <c r="J1184" i="12"/>
  <c r="J537" i="12"/>
  <c r="J1020" i="12"/>
  <c r="J1154" i="12"/>
  <c r="J1084" i="12"/>
  <c r="J668" i="12"/>
  <c r="J1070" i="12"/>
  <c r="J198" i="12"/>
  <c r="J592" i="12"/>
  <c r="J513" i="12"/>
  <c r="J200" i="12"/>
  <c r="J1198" i="12"/>
  <c r="J744" i="12"/>
  <c r="J673" i="12"/>
  <c r="J890" i="12"/>
  <c r="J1142" i="12"/>
  <c r="J62" i="12"/>
  <c r="J931" i="12"/>
  <c r="J394" i="12"/>
  <c r="J481" i="12"/>
  <c r="J944" i="12"/>
  <c r="J920" i="12"/>
  <c r="J174" i="12"/>
  <c r="J1092" i="12"/>
  <c r="J775" i="12"/>
  <c r="J968" i="12"/>
  <c r="J718" i="12"/>
  <c r="J1088" i="12"/>
  <c r="J241" i="12"/>
  <c r="J909" i="12"/>
  <c r="J364" i="12"/>
  <c r="J185" i="12"/>
  <c r="J422" i="12"/>
  <c r="J1046" i="12"/>
  <c r="J1190" i="12"/>
  <c r="J355" i="12"/>
  <c r="J281" i="12"/>
  <c r="J407" i="12"/>
  <c r="J1049" i="12"/>
  <c r="J495" i="12"/>
  <c r="J1080" i="12"/>
  <c r="J491" i="12"/>
  <c r="J73" i="12"/>
  <c r="J382" i="12"/>
  <c r="J1160" i="12"/>
  <c r="J854" i="12"/>
  <c r="J97" i="12"/>
  <c r="J888" i="12"/>
  <c r="J863" i="12"/>
  <c r="J111" i="12"/>
  <c r="J978" i="12"/>
  <c r="J675" i="12"/>
  <c r="J1032" i="12"/>
  <c r="J923" i="12"/>
  <c r="J486" i="12"/>
  <c r="J794" i="12"/>
  <c r="J440" i="12"/>
  <c r="J585" i="12"/>
  <c r="J1017" i="12"/>
  <c r="J227" i="12"/>
  <c r="J773" i="12"/>
  <c r="J1047" i="12"/>
  <c r="J173" i="12"/>
  <c r="J597" i="12"/>
  <c r="J770" i="12"/>
  <c r="J93" i="12"/>
  <c r="J792" i="12"/>
  <c r="J996" i="12"/>
  <c r="J66" i="12"/>
  <c r="J107" i="12"/>
  <c r="J15" i="12"/>
  <c r="J511" i="12"/>
  <c r="J791" i="12"/>
  <c r="J95" i="12"/>
  <c r="J351" i="12"/>
  <c r="J624" i="12"/>
  <c r="J35" i="12"/>
  <c r="J778" i="12"/>
  <c r="J233" i="12"/>
  <c r="J106" i="12"/>
  <c r="J1194" i="12"/>
  <c r="J13" i="12"/>
  <c r="J987" i="12"/>
  <c r="J663" i="12"/>
  <c r="J767" i="12"/>
  <c r="J829" i="12"/>
  <c r="J226" i="12"/>
  <c r="J183" i="12"/>
  <c r="J731" i="12"/>
  <c r="J1157" i="12"/>
  <c r="J837" i="12"/>
  <c r="J1158" i="12"/>
  <c r="J479" i="12"/>
  <c r="J885" i="12"/>
  <c r="J451" i="12"/>
  <c r="J935" i="12"/>
  <c r="J807" i="12"/>
  <c r="J331" i="12"/>
  <c r="J338" i="12"/>
  <c r="J776" i="12"/>
  <c r="J502" i="12"/>
  <c r="J470" i="12"/>
  <c r="J178" i="12"/>
  <c r="J224" i="12"/>
  <c r="J516" i="12"/>
  <c r="J101" i="12"/>
  <c r="J839" i="12"/>
  <c r="J292" i="12"/>
  <c r="J176" i="12"/>
  <c r="J471" i="12"/>
  <c r="J798" i="12"/>
  <c r="J719" i="12"/>
  <c r="J88" i="12"/>
  <c r="J621" i="12"/>
  <c r="J898" i="12"/>
  <c r="J223" i="12"/>
  <c r="J740" i="12"/>
  <c r="J1123" i="12"/>
  <c r="J33" i="12"/>
  <c r="J1004" i="12"/>
  <c r="J901" i="12"/>
  <c r="J814" i="12"/>
  <c r="J771" i="12"/>
  <c r="J751" i="12"/>
  <c r="J271" i="12"/>
  <c r="J1044" i="12"/>
  <c r="J273" i="12"/>
  <c r="J383" i="12"/>
  <c r="J390" i="12"/>
  <c r="J886" i="12"/>
  <c r="J715" i="12"/>
  <c r="J142" i="12"/>
  <c r="J478" i="12"/>
  <c r="J704" i="12"/>
  <c r="J1036" i="12"/>
  <c r="J40" i="12"/>
  <c r="J1058" i="12"/>
  <c r="J1146" i="12"/>
  <c r="J354" i="12"/>
  <c r="J990" i="12"/>
  <c r="J404" i="12"/>
  <c r="J843" i="12"/>
  <c r="J1141" i="12"/>
  <c r="J945" i="12"/>
  <c r="J388" i="12"/>
  <c r="J998" i="12"/>
  <c r="J231" i="12"/>
  <c r="J112" i="12"/>
  <c r="J146" i="12"/>
  <c r="J44" i="12"/>
  <c r="J815" i="12"/>
  <c r="J972" i="12"/>
  <c r="J607" i="12"/>
  <c r="J353" i="12"/>
  <c r="J423" i="12"/>
  <c r="J604" i="12"/>
  <c r="J940" i="12"/>
  <c r="J16" i="12"/>
  <c r="J1025" i="12"/>
  <c r="J485" i="12"/>
  <c r="J787" i="12"/>
  <c r="J426" i="12"/>
  <c r="J1056" i="12"/>
  <c r="J569" i="12"/>
  <c r="J936" i="12"/>
  <c r="J910" i="12"/>
  <c r="J199" i="12"/>
  <c r="J180" i="12"/>
  <c r="J455" i="12"/>
  <c r="J12" i="12"/>
  <c r="J1038" i="12"/>
  <c r="J207" i="12"/>
  <c r="J225" i="12"/>
  <c r="J324" i="12"/>
  <c r="J401" i="12"/>
  <c r="J343" i="12"/>
  <c r="J549" i="12"/>
  <c r="J182" i="12"/>
  <c r="J834" i="12"/>
  <c r="J648" i="12"/>
  <c r="J49" i="12"/>
  <c r="J510" i="12"/>
  <c r="J483" i="12"/>
  <c r="J743" i="12"/>
  <c r="J634" i="12"/>
  <c r="J296" i="12"/>
  <c r="J1006" i="12"/>
  <c r="J72" i="12"/>
  <c r="J419" i="12"/>
  <c r="J575" i="12"/>
  <c r="J396" i="12"/>
  <c r="J1188" i="12"/>
  <c r="J53" i="12"/>
  <c r="J67" i="12"/>
  <c r="J594" i="12"/>
  <c r="J269" i="12"/>
  <c r="J144" i="12"/>
  <c r="J41" i="12"/>
  <c r="J637" i="12"/>
  <c r="J132" i="12"/>
  <c r="J313" i="12"/>
  <c r="J299" i="12"/>
  <c r="J295" i="12"/>
  <c r="J1124" i="12"/>
  <c r="J43" i="12"/>
  <c r="J772" i="12"/>
  <c r="J703" i="12"/>
  <c r="J599" i="12"/>
  <c r="J1152" i="12"/>
  <c r="J506" i="12"/>
  <c r="J579" i="12"/>
  <c r="J352" i="12"/>
  <c r="J22" i="12"/>
  <c r="J943" i="12"/>
  <c r="J59" i="12"/>
  <c r="J1023" i="12"/>
  <c r="J499" i="12"/>
  <c r="J411" i="12"/>
  <c r="J573" i="12"/>
  <c r="J844" i="12"/>
  <c r="J709" i="12"/>
  <c r="J326" i="12"/>
  <c r="J237" i="12"/>
  <c r="J290" i="12"/>
  <c r="J1075" i="12"/>
  <c r="J867" i="12"/>
  <c r="J578" i="12"/>
  <c r="J42" i="12"/>
  <c r="J915" i="12"/>
  <c r="J1057" i="12"/>
  <c r="J813" i="12"/>
  <c r="J826" i="12"/>
  <c r="J679" i="12"/>
  <c r="J1026" i="12"/>
  <c r="J747" i="12"/>
  <c r="J216" i="12"/>
  <c r="J764" i="12"/>
  <c r="J429" i="12"/>
  <c r="J657" i="12"/>
  <c r="J79" i="12"/>
  <c r="J558" i="12"/>
  <c r="J263" i="12"/>
  <c r="J862" i="12"/>
  <c r="J680" i="12"/>
  <c r="J957" i="12"/>
  <c r="J36" i="12"/>
  <c r="J175" i="12"/>
  <c r="J761" i="12"/>
  <c r="J305" i="12"/>
  <c r="J808" i="12"/>
  <c r="J236" i="12"/>
  <c r="J203" i="12"/>
  <c r="J933" i="12"/>
  <c r="J476" i="12"/>
  <c r="J457" i="12"/>
  <c r="J310" i="12"/>
  <c r="J1191" i="12"/>
  <c r="J619" i="12"/>
  <c r="J244" i="12"/>
  <c r="J52" i="12"/>
  <c r="J666" i="12"/>
  <c r="J934" i="12"/>
  <c r="J612" i="12"/>
  <c r="J277" i="12"/>
  <c r="J728" i="12"/>
  <c r="J1065" i="12"/>
  <c r="J163" i="12"/>
  <c r="J602" i="12"/>
  <c r="J677" i="12"/>
  <c r="J600" i="12"/>
  <c r="J1155" i="12"/>
  <c r="J605" i="12"/>
  <c r="J760" i="12"/>
  <c r="J1176" i="12"/>
  <c r="J218" i="12"/>
  <c r="J424" i="12"/>
  <c r="J881" i="12"/>
  <c r="J997" i="12"/>
  <c r="J1135" i="12"/>
  <c r="J232" i="12"/>
  <c r="J559" i="12"/>
  <c r="J1120" i="12"/>
  <c r="J545" i="12"/>
  <c r="J377" i="12"/>
  <c r="J954" i="12"/>
  <c r="J1051" i="12"/>
  <c r="J209" i="12"/>
  <c r="J1063" i="12"/>
  <c r="J70" i="12"/>
  <c r="J720" i="12"/>
  <c r="J250" i="12"/>
  <c r="J766" i="12"/>
  <c r="J255" i="12"/>
  <c r="AJ508" i="5"/>
  <c r="AJ509" i="5" s="1"/>
  <c r="AP509" i="5"/>
  <c r="O64" i="13"/>
  <c r="O543" i="13"/>
  <c r="O884" i="13"/>
  <c r="O85" i="13"/>
  <c r="O844" i="13"/>
  <c r="O1070" i="13"/>
  <c r="O456" i="13"/>
  <c r="O992" i="13"/>
  <c r="O222" i="13"/>
  <c r="O535" i="13"/>
  <c r="O1076" i="13"/>
  <c r="O339" i="13"/>
  <c r="O51" i="13"/>
  <c r="O553" i="13"/>
  <c r="O1049" i="13"/>
  <c r="O198" i="13"/>
  <c r="O139" i="13"/>
  <c r="O584" i="13"/>
  <c r="O1103" i="13"/>
  <c r="O186" i="13"/>
  <c r="O458" i="13"/>
  <c r="O664" i="13"/>
  <c r="O821" i="13"/>
  <c r="O982" i="13"/>
  <c r="O1150" i="13"/>
  <c r="O123" i="13"/>
  <c r="O794" i="13"/>
  <c r="O654" i="13"/>
  <c r="O282" i="13"/>
  <c r="O812" i="13"/>
  <c r="O985" i="13"/>
  <c r="O168" i="13"/>
  <c r="O786" i="13"/>
  <c r="O983" i="13"/>
  <c r="O16" i="13"/>
  <c r="O1090" i="13"/>
  <c r="O438" i="13"/>
  <c r="O808" i="13"/>
  <c r="O258" i="13"/>
  <c r="O988" i="13"/>
  <c r="O1089" i="13"/>
  <c r="O371" i="13"/>
  <c r="O355" i="13"/>
  <c r="O978" i="13"/>
  <c r="O1019" i="13"/>
  <c r="O619" i="13"/>
  <c r="O523" i="13"/>
  <c r="O881" i="13"/>
  <c r="O1024" i="13"/>
  <c r="O424" i="13"/>
  <c r="O1110" i="13"/>
  <c r="O315" i="13"/>
  <c r="O116" i="13"/>
  <c r="O616" i="13"/>
  <c r="O389" i="13"/>
  <c r="O1050" i="13"/>
  <c r="O987" i="13"/>
  <c r="O231" i="13"/>
  <c r="O19" i="13"/>
  <c r="O1176" i="13"/>
  <c r="O180" i="13"/>
  <c r="O316" i="13"/>
  <c r="O703" i="13"/>
  <c r="O958" i="13"/>
  <c r="O422" i="13"/>
  <c r="O529" i="13"/>
  <c r="O369" i="13"/>
  <c r="O201" i="13"/>
  <c r="O214" i="13"/>
  <c r="O724" i="13"/>
  <c r="O240" i="13"/>
  <c r="O932" i="13"/>
  <c r="O1083" i="13"/>
  <c r="O185" i="13"/>
  <c r="O512" i="13"/>
  <c r="O1153" i="13"/>
  <c r="O735" i="13"/>
  <c r="O846" i="13"/>
  <c r="O165" i="13"/>
  <c r="O270" i="13"/>
  <c r="O550" i="13"/>
  <c r="O1037" i="13"/>
  <c r="O437" i="13"/>
  <c r="O117" i="13"/>
  <c r="O969" i="13"/>
  <c r="O562" i="13"/>
  <c r="O211" i="13"/>
  <c r="O1004" i="13"/>
  <c r="O579" i="13"/>
  <c r="O130" i="13"/>
  <c r="O793" i="13"/>
  <c r="O1067" i="13"/>
  <c r="O1122" i="13"/>
  <c r="O572" i="13"/>
  <c r="O1159" i="13"/>
  <c r="O937" i="13"/>
  <c r="O800" i="13"/>
  <c r="O788" i="13"/>
  <c r="O406" i="13"/>
  <c r="O41" i="13"/>
  <c r="O526" i="13"/>
  <c r="O454" i="13"/>
  <c r="O810" i="13"/>
  <c r="O888" i="13"/>
  <c r="O559" i="13"/>
  <c r="O1155" i="13"/>
  <c r="O221" i="13"/>
  <c r="O811" i="13"/>
  <c r="O1180" i="13"/>
  <c r="O40" i="13"/>
  <c r="O45" i="13"/>
  <c r="O749" i="13"/>
  <c r="O761" i="13"/>
  <c r="O160" i="13"/>
  <c r="O1192" i="13"/>
  <c r="O922" i="13"/>
  <c r="O219" i="13"/>
  <c r="O803" i="13"/>
  <c r="O163" i="13"/>
  <c r="O58" i="13"/>
  <c r="O171" i="13"/>
  <c r="O677" i="13"/>
  <c r="O551" i="13"/>
  <c r="O217" i="13"/>
  <c r="O708" i="13"/>
  <c r="O672" i="13"/>
  <c r="O161" i="13"/>
  <c r="O461" i="13"/>
  <c r="O47" i="13"/>
  <c r="O63" i="13"/>
  <c r="O174" i="13"/>
  <c r="O952" i="13"/>
  <c r="O926" i="13"/>
  <c r="O828" i="13"/>
  <c r="O486" i="13"/>
  <c r="O796" i="13"/>
  <c r="O507" i="13"/>
  <c r="O272" i="13"/>
  <c r="O449" i="13"/>
  <c r="O108" i="13"/>
  <c r="O845" i="13"/>
  <c r="O125" i="13"/>
  <c r="O1197" i="13"/>
  <c r="O343" i="13"/>
  <c r="O1123" i="13"/>
  <c r="O86" i="13"/>
  <c r="O1043" i="13"/>
  <c r="O1058" i="13"/>
  <c r="O388" i="13"/>
  <c r="O643" i="13"/>
  <c r="O383" i="13"/>
  <c r="O647" i="13"/>
  <c r="O337" i="13"/>
  <c r="O131" i="13"/>
  <c r="O853" i="13"/>
  <c r="O727" i="13"/>
  <c r="O682" i="13"/>
  <c r="O717" i="13"/>
  <c r="O1142" i="13"/>
  <c r="O1036" i="13"/>
  <c r="O688" i="13"/>
  <c r="O1021" i="13"/>
  <c r="O702" i="13"/>
  <c r="O1042" i="13"/>
  <c r="O353" i="13"/>
  <c r="O831" i="13"/>
  <c r="O187" i="13"/>
  <c r="O1136" i="13"/>
  <c r="O835" i="13"/>
  <c r="O623" i="13"/>
  <c r="O286" i="13"/>
  <c r="O105" i="13"/>
  <c r="O1094" i="13"/>
  <c r="O513" i="13"/>
  <c r="O1104" i="13"/>
  <c r="O250" i="13"/>
  <c r="O760" i="13"/>
  <c r="O649" i="13"/>
  <c r="O687" i="13"/>
  <c r="O17" i="13"/>
  <c r="O227" i="13"/>
  <c r="O142" i="13"/>
  <c r="O690" i="13"/>
  <c r="O686" i="13"/>
  <c r="O109" i="13"/>
  <c r="O13" i="13"/>
  <c r="O23" i="13"/>
  <c r="O340" i="13"/>
  <c r="O967" i="13"/>
  <c r="O491" i="13"/>
  <c r="O605" i="13"/>
  <c r="O515" i="13"/>
  <c r="O836" i="13"/>
  <c r="O277" i="13"/>
  <c r="O823" i="13"/>
  <c r="O959" i="13"/>
  <c r="O544" i="13"/>
  <c r="O31" i="13"/>
  <c r="O228" i="13"/>
  <c r="O384" i="13"/>
  <c r="O774" i="13"/>
  <c r="O734" i="13"/>
  <c r="O951" i="13"/>
  <c r="O1035" i="13"/>
  <c r="O397" i="13"/>
  <c r="O1080" i="13"/>
  <c r="O294" i="13"/>
  <c r="O71" i="13"/>
  <c r="O230" i="13"/>
  <c r="O1055" i="13"/>
  <c r="O1053" i="13"/>
  <c r="O1162" i="13"/>
  <c r="O656" i="13"/>
  <c r="O183" i="13"/>
  <c r="O924" i="13"/>
  <c r="O775" i="13"/>
  <c r="O308" i="13"/>
  <c r="O1130" i="13"/>
  <c r="O463" i="13"/>
  <c r="O447" i="13"/>
  <c r="O842" i="13"/>
  <c r="O382" i="13"/>
  <c r="O365" i="13"/>
  <c r="O106" i="13"/>
  <c r="O1084" i="13"/>
  <c r="O464" i="13"/>
  <c r="O202" i="13"/>
  <c r="O62" i="13"/>
  <c r="O662" i="13"/>
  <c r="O332" i="13"/>
  <c r="O1116" i="13"/>
  <c r="O733" i="13"/>
  <c r="O980" i="13"/>
  <c r="O762" i="13"/>
  <c r="O349" i="13"/>
  <c r="O928" i="13"/>
  <c r="O1065" i="13"/>
  <c r="O1011" i="13"/>
  <c r="O119" i="13"/>
  <c r="O95" i="13"/>
  <c r="O348" i="13"/>
  <c r="O1081" i="13"/>
  <c r="O527" i="13"/>
  <c r="O639" i="13"/>
  <c r="O418" i="13"/>
  <c r="O570" i="13"/>
  <c r="O693" i="13"/>
  <c r="O609" i="13"/>
  <c r="O148" i="13"/>
  <c r="O21" i="13"/>
  <c r="O585" i="13"/>
  <c r="O143" i="13"/>
  <c r="O439" i="13"/>
  <c r="O578" i="13"/>
  <c r="O1017" i="13"/>
  <c r="O599" i="13"/>
  <c r="O1169" i="13"/>
  <c r="O890" i="13"/>
  <c r="O484" i="13"/>
  <c r="O783" i="13"/>
  <c r="O1172" i="13"/>
  <c r="O503" i="13"/>
  <c r="O265" i="13"/>
  <c r="O65" i="13"/>
  <c r="O50" i="13"/>
  <c r="O443" i="13"/>
  <c r="O692" i="13"/>
  <c r="O826" i="13"/>
  <c r="O474" i="13"/>
  <c r="O76" i="13"/>
  <c r="O541" i="13"/>
  <c r="O1127" i="13"/>
  <c r="O122" i="13"/>
  <c r="O889" i="13"/>
  <c r="O1173" i="13"/>
  <c r="O873" i="13"/>
  <c r="O589" i="13"/>
  <c r="O822" i="13"/>
  <c r="O887" i="13"/>
  <c r="O129" i="13"/>
  <c r="O916" i="13"/>
  <c r="O244" i="13"/>
  <c r="O1000" i="13"/>
  <c r="O220" i="13"/>
  <c r="O237" i="13"/>
  <c r="O1139" i="13"/>
  <c r="O627" i="13"/>
  <c r="O206" i="13"/>
  <c r="O480" i="13"/>
  <c r="O602" i="13"/>
  <c r="O405" i="13"/>
  <c r="O1020" i="13"/>
  <c r="O83" i="13"/>
  <c r="O864" i="13"/>
  <c r="O1112" i="13"/>
  <c r="O141" i="13"/>
  <c r="O1144" i="13"/>
  <c r="O78" i="13"/>
  <c r="O483" i="13"/>
  <c r="O871" i="13"/>
  <c r="O90" i="13"/>
  <c r="O1066" i="13"/>
  <c r="O396" i="13"/>
  <c r="O1091" i="13"/>
  <c r="O7" i="13"/>
  <c r="O358" i="13"/>
  <c r="O1188" i="13"/>
  <c r="O1097" i="13"/>
  <c r="O963" i="13"/>
  <c r="O425" i="13"/>
  <c r="O236" i="13"/>
  <c r="O976" i="13"/>
  <c r="O600" i="13"/>
  <c r="O271" i="13"/>
  <c r="O213" i="13"/>
  <c r="O324" i="13"/>
  <c r="O322" i="13"/>
  <c r="O1095" i="13"/>
  <c r="O299" i="13"/>
  <c r="O902" i="13"/>
  <c r="O374" i="13"/>
  <c r="O434" i="13"/>
  <c r="O815" i="13"/>
  <c r="O103" i="13"/>
  <c r="O1057" i="13"/>
  <c r="O1014" i="13"/>
  <c r="O925" i="13"/>
  <c r="O473" i="13"/>
  <c r="O354" i="13"/>
  <c r="O671" i="13"/>
  <c r="O166" i="13"/>
  <c r="O333" i="13"/>
  <c r="O974" i="13"/>
  <c r="O763" i="13"/>
  <c r="O1100" i="13"/>
  <c r="O347" i="13"/>
  <c r="O657" i="13"/>
  <c r="O1158" i="13"/>
  <c r="O694" i="13"/>
  <c r="O1183" i="13"/>
  <c r="O144" i="13"/>
  <c r="O597" i="13"/>
  <c r="O54" i="13"/>
  <c r="O1025" i="13"/>
  <c r="O361" i="13"/>
  <c r="O1044" i="13"/>
  <c r="O153" i="13"/>
  <c r="O834" i="13"/>
  <c r="O1191" i="13"/>
  <c r="O267" i="13"/>
  <c r="O840" i="13"/>
  <c r="O28" i="13"/>
  <c r="O646" i="13"/>
  <c r="O300" i="13"/>
  <c r="O576" i="13"/>
  <c r="O742" i="13"/>
  <c r="O807" i="13"/>
  <c r="O390" i="13"/>
  <c r="O519" i="13"/>
  <c r="O235" i="13"/>
  <c r="O994" i="13"/>
  <c r="O1026" i="13"/>
  <c r="O594" i="13"/>
  <c r="O1105" i="13"/>
  <c r="O1182" i="13"/>
  <c r="O274" i="13"/>
  <c r="O88" i="13"/>
  <c r="O367" i="13"/>
  <c r="O210" i="13"/>
  <c r="O582" i="13"/>
  <c r="O1068" i="13"/>
  <c r="O645" i="13"/>
  <c r="O1177" i="13"/>
  <c r="O833" i="13"/>
  <c r="O799" i="13"/>
  <c r="O164" i="13"/>
  <c r="O1174" i="13"/>
  <c r="O608" i="13"/>
  <c r="O923" i="13"/>
  <c r="O949" i="13"/>
  <c r="O795" i="13"/>
  <c r="O247" i="13"/>
  <c r="O990" i="13"/>
  <c r="O60" i="13"/>
  <c r="O728" i="13"/>
  <c r="O1073" i="13"/>
  <c r="O12" i="13"/>
  <c r="O1002" i="13"/>
  <c r="O336" i="13"/>
  <c r="O1128" i="13"/>
  <c r="O588" i="13"/>
  <c r="O414" i="13"/>
  <c r="O1063" i="13"/>
  <c r="O1165" i="13"/>
  <c r="O900" i="13"/>
  <c r="O518" i="13"/>
  <c r="O701" i="13"/>
  <c r="O207" i="13"/>
  <c r="O196" i="13"/>
  <c r="O586" i="13"/>
  <c r="O918" i="13"/>
  <c r="O138" i="13"/>
  <c r="O352" i="13"/>
  <c r="O956" i="13"/>
  <c r="O466" i="13"/>
  <c r="O1196" i="13"/>
  <c r="O453" i="13"/>
  <c r="O942" i="13"/>
  <c r="O748" i="13"/>
  <c r="O621" i="13"/>
  <c r="O593" i="13"/>
  <c r="O472" i="13"/>
  <c r="O126" i="13"/>
  <c r="O1093" i="13"/>
  <c r="O574" i="13"/>
  <c r="O658" i="13"/>
  <c r="O1030" i="13"/>
  <c r="O752" i="13"/>
  <c r="O137" i="13"/>
  <c r="O554" i="13"/>
  <c r="O262" i="13"/>
  <c r="O481" i="13"/>
  <c r="O1009" i="13"/>
  <c r="O1088" i="13"/>
  <c r="O1045" i="13"/>
  <c r="O525" i="13"/>
  <c r="O96" i="13"/>
  <c r="O373" i="13"/>
  <c r="O1015" i="13"/>
  <c r="O43" i="13"/>
  <c r="O583" i="13"/>
  <c r="O747" i="13"/>
  <c r="O467" i="13"/>
  <c r="O1107" i="13"/>
  <c r="O155" i="13"/>
  <c r="O769" i="13"/>
  <c r="O1111" i="13"/>
  <c r="O42" i="13"/>
  <c r="O167" i="13"/>
  <c r="O641" i="13"/>
  <c r="O325" i="13"/>
  <c r="O6" i="13"/>
  <c r="O329" i="13"/>
  <c r="O785" i="13"/>
  <c r="O689" i="13"/>
  <c r="O428" i="13"/>
  <c r="O197" i="13"/>
  <c r="O293" i="13"/>
  <c r="O697" i="13"/>
  <c r="O465" i="13"/>
  <c r="O229" i="13"/>
  <c r="O546" i="13"/>
  <c r="O860" i="13"/>
  <c r="O113" i="13"/>
  <c r="O151" i="13"/>
  <c r="O404" i="13"/>
  <c r="O372" i="13"/>
  <c r="O257" i="13"/>
  <c r="O907" i="13"/>
  <c r="O961" i="13"/>
  <c r="O98" i="13"/>
  <c r="O948" i="13"/>
  <c r="O802" i="13"/>
  <c r="O268" i="13"/>
  <c r="O1163" i="13"/>
  <c r="O607" i="13"/>
  <c r="O445" i="13"/>
  <c r="O192" i="13"/>
  <c r="O1033" i="13"/>
  <c r="O493" i="13"/>
  <c r="O885" i="13"/>
  <c r="O442" i="13"/>
  <c r="O644" i="13"/>
  <c r="O298" i="13"/>
  <c r="O1059" i="13"/>
  <c r="O653" i="13"/>
  <c r="O998" i="13"/>
  <c r="O363" i="13"/>
  <c r="O866" i="13"/>
  <c r="O426" i="13"/>
  <c r="O306" i="13"/>
  <c r="O1147" i="13"/>
  <c r="O2" i="13"/>
  <c r="O26" i="13"/>
  <c r="O216" i="13"/>
  <c r="O711" i="13"/>
  <c r="O563" i="13"/>
  <c r="O680" i="13"/>
  <c r="O910" i="13"/>
  <c r="O790" i="13"/>
  <c r="O1086" i="13"/>
  <c r="O287" i="13"/>
  <c r="O704" i="13"/>
  <c r="O157" i="13"/>
  <c r="O590" i="13"/>
  <c r="O540" i="13"/>
  <c r="O440" i="13"/>
  <c r="O999" i="13"/>
  <c r="O1008" i="13"/>
  <c r="O801" i="13"/>
  <c r="O896" i="13"/>
  <c r="O716" i="13"/>
  <c r="O713" i="13"/>
  <c r="O843" i="13"/>
  <c r="O215" i="13"/>
  <c r="O360" i="13"/>
  <c r="O479" i="13"/>
  <c r="O402" i="13"/>
  <c r="O11" i="13"/>
  <c r="O489" i="13"/>
  <c r="O650" i="13"/>
  <c r="O552" i="13"/>
  <c r="O1152" i="13"/>
  <c r="O375" i="13"/>
  <c r="O338" i="13"/>
  <c r="O1125" i="13"/>
  <c r="O577" i="13"/>
  <c r="O260" i="13"/>
  <c r="O136" i="13"/>
  <c r="O243" i="13"/>
  <c r="O979" i="13"/>
  <c r="O301" i="13"/>
  <c r="O309" i="13"/>
  <c r="O929" i="13"/>
  <c r="O975" i="13"/>
  <c r="O368" i="13"/>
  <c r="O629" i="13"/>
  <c r="O1109" i="13"/>
  <c r="O700" i="13"/>
  <c r="O259" i="13"/>
  <c r="O345" i="13"/>
  <c r="O1054" i="13"/>
  <c r="O377" i="13"/>
  <c r="O118" i="13"/>
  <c r="O253" i="13"/>
  <c r="O364" i="13"/>
  <c r="O705" i="13"/>
  <c r="O1160" i="13"/>
  <c r="O469" i="13"/>
  <c r="O883" i="13"/>
  <c r="O868" i="13"/>
  <c r="O1046" i="13"/>
  <c r="O545" i="13"/>
  <c r="O521" i="13"/>
  <c r="O814" i="13"/>
  <c r="O387" i="13"/>
  <c r="O199" i="13"/>
  <c r="O913" i="13"/>
  <c r="O767" i="13"/>
  <c r="O509" i="13"/>
  <c r="O1190" i="13"/>
  <c r="O612" i="13"/>
  <c r="O172" i="13"/>
  <c r="O524" i="13"/>
  <c r="O986" i="13"/>
  <c r="O1064" i="13"/>
  <c r="O246" i="13"/>
  <c r="O1114" i="13"/>
  <c r="O35" i="13"/>
  <c r="O134" i="13"/>
  <c r="O1126" i="13"/>
  <c r="O1131" i="13"/>
  <c r="O359" i="13"/>
  <c r="O276" i="13"/>
  <c r="O914" i="13"/>
  <c r="O564" i="13"/>
  <c r="O391" i="13"/>
  <c r="O581" i="13"/>
  <c r="O849" i="13"/>
  <c r="O640" i="13"/>
  <c r="O968" i="13"/>
  <c r="O931" i="13"/>
  <c r="O714" i="13"/>
  <c r="O851" i="13"/>
  <c r="O1179" i="13"/>
  <c r="O455" i="13"/>
  <c r="O934" i="13"/>
  <c r="O69" i="13"/>
  <c r="O669" i="13"/>
  <c r="O973" i="13"/>
  <c r="O115" i="13"/>
  <c r="O789" i="13"/>
  <c r="O4" i="13"/>
  <c r="O146" i="13"/>
  <c r="O326" i="13"/>
  <c r="O867" i="13"/>
  <c r="O321" i="13"/>
  <c r="O635" i="13"/>
  <c r="O1118" i="13"/>
  <c r="O30" i="13"/>
  <c r="O859" i="13"/>
  <c r="O712" i="13"/>
  <c r="O331" i="13"/>
  <c r="O392" i="13"/>
  <c r="O1129" i="13"/>
  <c r="O9" i="13"/>
  <c r="O536" i="13"/>
  <c r="O55" i="13"/>
  <c r="O154" i="13"/>
  <c r="O376" i="13"/>
  <c r="O462" i="13"/>
  <c r="O723" i="13"/>
  <c r="O984" i="13"/>
  <c r="O1038" i="13"/>
  <c r="O1143" i="13"/>
  <c r="O936" i="13"/>
  <c r="O920" i="13"/>
  <c r="O575" i="13"/>
  <c r="O184" i="13"/>
  <c r="O241" i="13"/>
  <c r="O1098" i="13"/>
  <c r="O1148" i="13"/>
  <c r="O1106" i="13"/>
  <c r="O1134" i="13"/>
  <c r="O966" i="13"/>
  <c r="O718" i="13"/>
  <c r="O921" i="13"/>
  <c r="O1041" i="13"/>
  <c r="O698" i="13"/>
  <c r="O420" i="13"/>
  <c r="O542" i="13"/>
  <c r="O912" i="13"/>
  <c r="O200" i="13"/>
  <c r="O630" i="13"/>
  <c r="O854" i="13"/>
  <c r="O906" i="13"/>
  <c r="O27" i="13"/>
  <c r="O504" i="13"/>
  <c r="O81" i="13"/>
  <c r="O1072" i="13"/>
  <c r="O852" i="13"/>
  <c r="O626" i="13"/>
  <c r="O558" i="13"/>
  <c r="O334" i="13"/>
  <c r="O127" i="13"/>
  <c r="O628" i="13"/>
  <c r="O255" i="13"/>
  <c r="O548" i="13"/>
  <c r="O1027" i="13"/>
  <c r="O225" i="13"/>
  <c r="O759" i="13"/>
  <c r="O971" i="13"/>
  <c r="O880" i="13"/>
  <c r="O495" i="13"/>
  <c r="O312" i="13"/>
  <c r="O874" i="13"/>
  <c r="O107" i="13"/>
  <c r="O777" i="13"/>
  <c r="O666" i="13"/>
  <c r="O223" i="13"/>
  <c r="O477" i="13"/>
  <c r="O738" i="13"/>
  <c r="O816" i="13"/>
  <c r="O839" i="13"/>
  <c r="O522" i="13"/>
  <c r="O285" i="13"/>
  <c r="O494" i="13"/>
  <c r="O809" i="13"/>
  <c r="O1047" i="13"/>
  <c r="O511" i="13"/>
  <c r="O460" i="13"/>
  <c r="O813" i="13"/>
  <c r="O750" i="13"/>
  <c r="O876" i="13"/>
  <c r="O1120" i="13"/>
  <c r="O993" i="13"/>
  <c r="O436" i="13"/>
  <c r="O82" i="13"/>
  <c r="O709" i="13"/>
  <c r="O566" i="13"/>
  <c r="O289" i="13"/>
  <c r="O314" i="13"/>
  <c r="O393" i="13"/>
  <c r="O935" i="13"/>
  <c r="O1075" i="13"/>
  <c r="O580" i="13"/>
  <c r="O1034" i="13"/>
  <c r="O149" i="13"/>
  <c r="O676" i="13"/>
  <c r="O44" i="13"/>
  <c r="O691" i="13"/>
  <c r="O1141" i="13"/>
  <c r="O173" i="13"/>
  <c r="O818" i="13"/>
  <c r="O1133" i="13"/>
  <c r="O450" i="13"/>
  <c r="O970" i="13"/>
  <c r="O917" i="13"/>
  <c r="O1121" i="13"/>
  <c r="O335" i="13"/>
  <c r="O77" i="13"/>
  <c r="O1199" i="13"/>
  <c r="O611" i="13"/>
  <c r="O1119" i="13"/>
  <c r="O379" i="13"/>
  <c r="O25" i="13"/>
  <c r="O1167" i="13"/>
  <c r="O1007" i="13"/>
  <c r="O869" i="13"/>
  <c r="O1013" i="13"/>
  <c r="O128" i="13"/>
  <c r="O264" i="13"/>
  <c r="O57" i="13"/>
  <c r="O193" i="13"/>
  <c r="O556" i="13"/>
  <c r="O313" i="13"/>
  <c r="O830" i="13"/>
  <c r="O18" i="13"/>
  <c r="O104" i="13"/>
  <c r="O53" i="13"/>
  <c r="O1189" i="13"/>
  <c r="O665" i="13"/>
  <c r="O614" i="13"/>
  <c r="O401" i="13"/>
  <c r="O190" i="13"/>
  <c r="O459" i="13"/>
  <c r="O79" i="13"/>
  <c r="O508" i="13"/>
  <c r="O938" i="13"/>
  <c r="O592" i="13"/>
  <c r="O93" i="13"/>
  <c r="O378" i="13"/>
  <c r="O74" i="13"/>
  <c r="O1154" i="13"/>
  <c r="O743" i="13"/>
  <c r="O169" i="13"/>
  <c r="O908" i="13"/>
  <c r="O427" i="13"/>
  <c r="O305" i="13"/>
  <c r="O500" i="13"/>
  <c r="O73" i="13"/>
  <c r="O620" i="13"/>
  <c r="O1140" i="13"/>
  <c r="O751" i="13"/>
  <c r="O48" i="13"/>
  <c r="O773" i="13"/>
  <c r="O234" i="13"/>
  <c r="O506" i="13"/>
  <c r="O162" i="13"/>
  <c r="O850" i="13"/>
  <c r="O1056" i="13"/>
  <c r="O857" i="13"/>
  <c r="O899" i="13"/>
  <c r="O901" i="13"/>
  <c r="O121" i="13"/>
  <c r="O858" i="13"/>
  <c r="O972" i="13"/>
  <c r="O49" i="13"/>
  <c r="O892" i="13"/>
  <c r="O516" i="13"/>
  <c r="O1178" i="13"/>
  <c r="O679" i="13"/>
  <c r="O188" i="13"/>
  <c r="O203" i="13"/>
  <c r="O102" i="13"/>
  <c r="O1201" i="13"/>
  <c r="O1132" i="13"/>
  <c r="O1138" i="13"/>
  <c r="O787" i="13"/>
  <c r="O205" i="13"/>
  <c r="O981" i="13"/>
  <c r="O758" i="13"/>
  <c r="O310" i="13"/>
  <c r="O838" i="13"/>
  <c r="O295" i="13"/>
  <c r="O996" i="13"/>
  <c r="O1022" i="13"/>
  <c r="O617" i="13"/>
  <c r="O674" i="13"/>
  <c r="O410" i="13"/>
  <c r="O720" i="13"/>
  <c r="O829" i="13"/>
  <c r="O663" i="13"/>
  <c r="O1079" i="13"/>
  <c r="O1198" i="13"/>
  <c r="O863" i="13"/>
  <c r="O538" i="13"/>
  <c r="O68" i="13"/>
  <c r="O995" i="13"/>
  <c r="O927" i="13"/>
  <c r="O1149" i="13"/>
  <c r="O266" i="13"/>
  <c r="O46" i="13"/>
  <c r="O1071" i="13"/>
  <c r="O1016" i="13"/>
  <c r="O429" i="13"/>
  <c r="O517" i="13"/>
  <c r="O1010" i="13"/>
  <c r="O696" i="13"/>
  <c r="O765" i="13"/>
  <c r="O208" i="13"/>
  <c r="O1040" i="13"/>
  <c r="O741" i="13"/>
  <c r="O488" i="13"/>
  <c r="O1099" i="13"/>
  <c r="O91" i="13"/>
  <c r="O847" i="13"/>
  <c r="O642" i="13"/>
  <c r="O94" i="13"/>
  <c r="O731" i="13"/>
  <c r="O72" i="13"/>
  <c r="O755" i="13"/>
  <c r="O409" i="13"/>
  <c r="O632" i="13"/>
  <c r="O1060" i="13"/>
  <c r="O768" i="13"/>
  <c r="O238" i="13"/>
  <c r="O904" i="13"/>
  <c r="O490" i="13"/>
  <c r="O342" i="13"/>
  <c r="O37" i="13"/>
  <c r="O615" i="13"/>
  <c r="O433" i="13"/>
  <c r="O1185" i="13"/>
  <c r="O432" i="13"/>
  <c r="O33" i="13"/>
  <c r="O39" i="13"/>
  <c r="O75" i="13"/>
  <c r="O673" i="13"/>
  <c r="O1032" i="13"/>
  <c r="O631" i="13"/>
  <c r="O561" i="13"/>
  <c r="O1186" i="13"/>
  <c r="O989" i="13"/>
  <c r="O499" i="13"/>
  <c r="O1184" i="13"/>
  <c r="O176" i="13"/>
  <c r="O865" i="13"/>
  <c r="O22" i="13"/>
  <c r="O915" i="13"/>
  <c r="O685" i="13"/>
  <c r="O245" i="13"/>
  <c r="O170" i="13"/>
  <c r="O1018" i="13"/>
  <c r="O302" i="13"/>
  <c r="O150" i="13"/>
  <c r="O841" i="13"/>
  <c r="O1012" i="13"/>
  <c r="O699" i="13"/>
  <c r="O960" i="13"/>
  <c r="O1181" i="13"/>
  <c r="O1082" i="13"/>
  <c r="O399" i="13"/>
  <c r="O1028" i="13"/>
  <c r="O1096" i="13"/>
  <c r="O977" i="13"/>
  <c r="O14" i="13"/>
  <c r="O132" i="13"/>
  <c r="O283" i="13"/>
  <c r="O560" i="13"/>
  <c r="O179" i="13"/>
  <c r="O303" i="13"/>
  <c r="O1194" i="13"/>
  <c r="O497" i="13"/>
  <c r="O38" i="13"/>
  <c r="O252" i="13"/>
  <c r="O323" i="13"/>
  <c r="O52" i="13"/>
  <c r="O882" i="13"/>
  <c r="O256" i="13"/>
  <c r="O1074" i="13"/>
  <c r="O1175" i="13"/>
  <c r="O848" i="13"/>
  <c r="O233" i="13"/>
  <c r="O413" i="13"/>
  <c r="O855" i="13"/>
  <c r="O145" i="13"/>
  <c r="O955" i="13"/>
  <c r="O947" i="13"/>
  <c r="O636" i="13"/>
  <c r="O1087" i="13"/>
  <c r="O622" i="13"/>
  <c r="O791" i="13"/>
  <c r="O278" i="13"/>
  <c r="O226" i="13"/>
  <c r="O470" i="13"/>
  <c r="O856" i="13"/>
  <c r="O798" i="13"/>
  <c r="O1161" i="13"/>
  <c r="O943" i="13"/>
  <c r="O416" i="13"/>
  <c r="O1146" i="13"/>
  <c r="O319" i="13"/>
  <c r="O637" i="13"/>
  <c r="O181" i="13"/>
  <c r="O394" i="13"/>
  <c r="O618" i="13"/>
  <c r="O549" i="13"/>
  <c r="O101" i="13"/>
  <c r="O832" i="13"/>
  <c r="O1001" i="13"/>
  <c r="O1029" i="13"/>
  <c r="O1171" i="13"/>
  <c r="O239" i="13"/>
  <c r="O178" i="13"/>
  <c r="O1062" i="13"/>
  <c r="O452" i="13"/>
  <c r="O444" i="13"/>
  <c r="O70" i="13"/>
  <c r="O327" i="13"/>
  <c r="O84" i="13"/>
  <c r="O778" i="13"/>
  <c r="O659" i="13"/>
  <c r="O601" i="13"/>
  <c r="O280" i="13"/>
  <c r="O510" i="13"/>
  <c r="O772" i="13"/>
  <c r="O189" i="13"/>
  <c r="O1157" i="13"/>
  <c r="O431" i="13"/>
  <c r="O1031" i="13"/>
  <c r="O817" i="13"/>
  <c r="O930" i="13"/>
  <c r="O613" i="13"/>
  <c r="O261" i="13"/>
  <c r="O770" i="13"/>
  <c r="O61" i="13"/>
  <c r="O3" i="13"/>
  <c r="O825" i="13"/>
  <c r="O318" i="13"/>
  <c r="O895" i="13"/>
  <c r="O569" i="13"/>
  <c r="O872" i="13"/>
  <c r="O591" i="13"/>
  <c r="O827" i="13"/>
  <c r="O721" i="13"/>
  <c r="O1168" i="13"/>
  <c r="O505" i="13"/>
  <c r="O634" i="13"/>
  <c r="O781" i="13"/>
  <c r="O492" i="13"/>
  <c r="O893" i="13"/>
  <c r="O415" i="13"/>
  <c r="O780" i="13"/>
  <c r="O417" i="13"/>
  <c r="O1200" i="13"/>
  <c r="O29" i="13"/>
  <c r="O603" i="13"/>
  <c r="O957" i="13"/>
  <c r="O114" i="13"/>
  <c r="O604" i="13"/>
  <c r="O660" i="13"/>
  <c r="O232" i="13"/>
  <c r="O159" i="13"/>
  <c r="O487" i="13"/>
  <c r="O284" i="13"/>
  <c r="O350" i="13"/>
  <c r="O175" i="13"/>
  <c r="O1069" i="13"/>
  <c r="O435" i="13"/>
  <c r="O10" i="13"/>
  <c r="O1061" i="13"/>
  <c r="O381" i="13"/>
  <c r="O837" i="13"/>
  <c r="O730" i="13"/>
  <c r="O1117" i="13"/>
  <c r="O224" i="13"/>
  <c r="O681" i="13"/>
  <c r="O20" i="13"/>
  <c r="O468" i="13"/>
  <c r="O805" i="13"/>
  <c r="O218" i="13"/>
  <c r="O756" i="13"/>
  <c r="O933" i="13"/>
  <c r="O729" i="13"/>
  <c r="O307" i="13"/>
  <c r="O158" i="13"/>
  <c r="O36" i="13"/>
  <c r="O1145" i="13"/>
  <c r="O1115" i="13"/>
  <c r="O273" i="13"/>
  <c r="O633" i="13"/>
  <c r="O471" i="13"/>
  <c r="O194" i="13"/>
  <c r="O34" i="13"/>
  <c r="O1003" i="13"/>
  <c r="O1101" i="13"/>
  <c r="O557" i="13"/>
  <c r="O997" i="13"/>
  <c r="O707" i="13"/>
  <c r="O182" i="13"/>
  <c r="O804" i="13"/>
  <c r="O411" i="13"/>
  <c r="O944" i="13"/>
  <c r="O475" i="13"/>
  <c r="O877" i="13"/>
  <c r="O555" i="13"/>
  <c r="O797" i="13"/>
  <c r="O1166" i="13"/>
  <c r="O595" i="13"/>
  <c r="O330" i="13"/>
  <c r="O320" i="13"/>
  <c r="O744" i="13"/>
  <c r="O736" i="13"/>
  <c r="O953" i="13"/>
  <c r="O1193" i="13"/>
  <c r="O573" i="13"/>
  <c r="O421" i="13"/>
  <c r="O269" i="13"/>
  <c r="O1005" i="13"/>
  <c r="O385" i="13"/>
  <c r="O304" i="13"/>
  <c r="O819" i="13"/>
  <c r="O419" i="13"/>
  <c r="O451" i="13"/>
  <c r="O1039" i="13"/>
  <c r="O710" i="13"/>
  <c r="O346" i="13"/>
  <c r="O370" i="13"/>
  <c r="O380" i="13"/>
  <c r="O195" i="13"/>
  <c r="O478" i="13"/>
  <c r="O317" i="13"/>
  <c r="O746" i="13"/>
  <c r="O792" i="13"/>
  <c r="O403" i="13"/>
  <c r="O1187" i="13"/>
  <c r="O1156" i="13"/>
  <c r="O806" i="13"/>
  <c r="O1006" i="13"/>
  <c r="O1078" i="13"/>
  <c r="O771" i="13"/>
  <c r="O1195" i="13"/>
  <c r="O911" i="13"/>
  <c r="O596" i="13"/>
  <c r="O648" i="13"/>
  <c r="O964" i="13"/>
  <c r="O1085" i="13"/>
  <c r="O757" i="13"/>
  <c r="O99" i="13"/>
  <c r="O1137" i="13"/>
  <c r="O732" i="13"/>
  <c r="O288" i="13"/>
  <c r="O297" i="13"/>
  <c r="O275" i="13"/>
  <c r="O598" i="13"/>
  <c r="O534" i="13"/>
  <c r="O498" i="13"/>
  <c r="O870" i="13"/>
  <c r="O571" i="13"/>
  <c r="O441" i="13"/>
  <c r="O328" i="13"/>
  <c r="O386" i="13"/>
  <c r="O520" i="13"/>
  <c r="O740" i="13"/>
  <c r="O655" i="13"/>
  <c r="O919" i="13"/>
  <c r="O898" i="13"/>
  <c r="O281" i="13"/>
  <c r="O430" i="13"/>
  <c r="O485" i="13"/>
  <c r="O100" i="13"/>
  <c r="O950" i="13"/>
  <c r="O395" i="13"/>
  <c r="O59" i="13"/>
  <c r="O156" i="13"/>
  <c r="O909" i="13"/>
  <c r="O8" i="13"/>
  <c r="O366" i="13"/>
  <c r="O457" i="13"/>
  <c r="O32" i="13"/>
  <c r="O568" i="13"/>
  <c r="O1048" i="13"/>
  <c r="O152" i="13"/>
  <c r="O824" i="13"/>
  <c r="O56" i="13"/>
  <c r="O587" i="13"/>
  <c r="O248" i="13"/>
  <c r="O15" i="13"/>
  <c r="O92" i="13"/>
  <c r="O532" i="13"/>
  <c r="O565" i="13"/>
  <c r="O661" i="13"/>
  <c r="O263" i="13"/>
  <c r="O745" i="13"/>
  <c r="O1023" i="13"/>
  <c r="O940" i="13"/>
  <c r="O1077" i="13"/>
  <c r="O754" i="13"/>
  <c r="O24" i="13"/>
  <c r="O941" i="13"/>
  <c r="O678" i="13"/>
  <c r="O476" i="13"/>
  <c r="O5" i="13"/>
  <c r="O291" i="13"/>
  <c r="O351" i="13"/>
  <c r="O726" i="13"/>
  <c r="O147" i="13"/>
  <c r="O766" i="13"/>
  <c r="O296" i="13"/>
  <c r="O446" i="13"/>
  <c r="O879" i="13"/>
  <c r="O290" i="13"/>
  <c r="O624" i="13"/>
  <c r="O177" i="13"/>
  <c r="O779" i="13"/>
  <c r="O820" i="13"/>
  <c r="O939" i="13"/>
  <c r="O120" i="13"/>
  <c r="O1170" i="13"/>
  <c r="O362" i="13"/>
  <c r="O292" i="13"/>
  <c r="O1108" i="13"/>
  <c r="O675" i="13"/>
  <c r="O776" i="13"/>
  <c r="O311" i="13"/>
  <c r="O894" i="13"/>
  <c r="O903" i="13"/>
  <c r="O80" i="13"/>
  <c r="O254" i="13"/>
  <c r="O567" i="13"/>
  <c r="O1164" i="13"/>
  <c r="O537" i="13"/>
  <c r="O67" i="13"/>
  <c r="O886" i="13"/>
  <c r="O531" i="13"/>
  <c r="O897" i="13"/>
  <c r="O408" i="13"/>
  <c r="O905" i="13"/>
  <c r="O651" i="13"/>
  <c r="O706" i="13"/>
  <c r="O400" i="13"/>
  <c r="O514" i="13"/>
  <c r="O753" i="13"/>
  <c r="O423" i="13"/>
  <c r="O110" i="13"/>
  <c r="O112" i="13"/>
  <c r="O87" i="13"/>
  <c r="O670" i="13"/>
  <c r="O954" i="13"/>
  <c r="O1051" i="13"/>
  <c r="O991" i="13"/>
  <c r="O407" i="13"/>
  <c r="O212" i="13"/>
  <c r="O875" i="13"/>
  <c r="O638" i="13"/>
  <c r="O124" i="13"/>
  <c r="O448" i="13"/>
  <c r="O242" i="13"/>
  <c r="O764" i="13"/>
  <c r="O204" i="13"/>
  <c r="O133" i="13"/>
  <c r="O1135" i="13"/>
  <c r="O209" i="13"/>
  <c r="O111" i="13"/>
  <c r="O891" i="13"/>
  <c r="O695" i="13"/>
  <c r="O191" i="13"/>
  <c r="O89" i="13"/>
  <c r="O547" i="13"/>
  <c r="O1113" i="13"/>
  <c r="O784" i="13"/>
  <c r="O356" i="13"/>
  <c r="O610" i="13"/>
  <c r="O344" i="13"/>
  <c r="O341" i="13"/>
  <c r="O965" i="13"/>
  <c r="O683" i="13"/>
  <c r="O739" i="13"/>
  <c r="O135" i="13"/>
  <c r="O1092" i="13"/>
  <c r="O667" i="13"/>
  <c r="O533" i="13"/>
  <c r="O625" i="13"/>
  <c r="O782" i="13"/>
  <c r="O398" i="13"/>
  <c r="O249" i="13"/>
  <c r="O357" i="13"/>
  <c r="O279" i="13"/>
  <c r="O1102" i="13"/>
  <c r="O606" i="13"/>
  <c r="O722" i="13"/>
  <c r="O945" i="13"/>
  <c r="O652" i="13"/>
  <c r="O496" i="13"/>
  <c r="O725" i="13"/>
  <c r="O861" i="13"/>
  <c r="O530" i="13"/>
  <c r="O962" i="13"/>
  <c r="O1124" i="13"/>
  <c r="O140" i="13"/>
  <c r="O878" i="13"/>
  <c r="O66" i="13"/>
  <c r="O668" i="13"/>
  <c r="O946" i="13"/>
  <c r="O412" i="13"/>
  <c r="O528" i="13"/>
  <c r="O501" i="13"/>
  <c r="O1052" i="13"/>
  <c r="O482" i="13"/>
  <c r="O1151" i="13"/>
  <c r="O719" i="13"/>
  <c r="O251" i="13"/>
  <c r="O97" i="13"/>
  <c r="O737" i="13"/>
  <c r="O684" i="13"/>
  <c r="O502" i="13"/>
  <c r="O539" i="13"/>
  <c r="O715" i="13"/>
  <c r="O862" i="13"/>
  <c r="K1179" i="13"/>
  <c r="K457" i="13"/>
  <c r="K137" i="13"/>
  <c r="K20" i="13"/>
  <c r="K431" i="13"/>
  <c r="K529" i="13"/>
  <c r="K1167" i="13"/>
  <c r="K1107" i="13"/>
  <c r="K666" i="13"/>
  <c r="K802" i="13"/>
  <c r="K981" i="13"/>
  <c r="K715" i="13"/>
  <c r="K1034" i="13"/>
  <c r="K377" i="13"/>
  <c r="K1096" i="13"/>
  <c r="K581" i="13"/>
  <c r="K720" i="13"/>
  <c r="K621" i="13"/>
  <c r="K772" i="13"/>
  <c r="K469" i="13"/>
  <c r="K303" i="13"/>
  <c r="K172" i="13"/>
  <c r="K892" i="13"/>
  <c r="K1134" i="13"/>
  <c r="K206" i="13"/>
  <c r="K1005" i="13"/>
  <c r="K804" i="13"/>
  <c r="K54" i="13"/>
  <c r="K109" i="13"/>
  <c r="K330" i="13"/>
  <c r="K134" i="13"/>
  <c r="K867" i="13"/>
  <c r="K552" i="13"/>
  <c r="K782" i="13"/>
  <c r="K725" i="13"/>
  <c r="K312" i="13"/>
  <c r="K495" i="13"/>
  <c r="K376" i="13"/>
  <c r="K474" i="13"/>
  <c r="K11" i="13"/>
  <c r="K885" i="13"/>
  <c r="K850" i="13"/>
  <c r="K1071" i="13"/>
  <c r="K1161" i="13"/>
  <c r="K16" i="13"/>
  <c r="K635" i="13"/>
  <c r="K399" i="13"/>
  <c r="K394" i="13"/>
  <c r="K341" i="13"/>
  <c r="K1029" i="13"/>
  <c r="K95" i="13"/>
  <c r="K1183" i="13"/>
  <c r="K467" i="13"/>
  <c r="K530" i="13"/>
  <c r="K153" i="13"/>
  <c r="K151" i="13"/>
  <c r="K483" i="13"/>
  <c r="K648" i="13"/>
  <c r="K749" i="13"/>
  <c r="K280" i="13"/>
  <c r="K553" i="13"/>
  <c r="K46" i="13"/>
  <c r="K26" i="13"/>
  <c r="K256" i="13"/>
  <c r="K1068" i="13"/>
  <c r="K409" i="13"/>
  <c r="K589" i="13"/>
  <c r="K42" i="13"/>
  <c r="K410" i="13"/>
  <c r="K164" i="13"/>
  <c r="K420" i="13"/>
  <c r="K345" i="13"/>
  <c r="K36" i="13"/>
  <c r="K583" i="13"/>
  <c r="K215" i="13"/>
  <c r="K900" i="13"/>
  <c r="K784" i="13"/>
  <c r="K966" i="13"/>
  <c r="K254" i="13"/>
  <c r="K730" i="13"/>
  <c r="K226" i="13"/>
  <c r="K1019" i="13"/>
  <c r="K441" i="13"/>
  <c r="K352" i="13"/>
  <c r="K540" i="13"/>
  <c r="K114" i="13"/>
  <c r="K928" i="13"/>
  <c r="K14" i="13"/>
  <c r="K51" i="13"/>
  <c r="K535" i="13"/>
  <c r="K1170" i="13"/>
  <c r="K265" i="13"/>
  <c r="K526" i="13"/>
  <c r="K647" i="13"/>
  <c r="K369" i="13"/>
  <c r="K565" i="13"/>
  <c r="K792" i="13"/>
  <c r="K1026" i="13"/>
  <c r="K597" i="13"/>
  <c r="K861" i="13"/>
  <c r="K897" i="13"/>
  <c r="K210" i="13"/>
  <c r="K61" i="13"/>
  <c r="K31" i="13"/>
  <c r="K531" i="13"/>
  <c r="K657" i="13"/>
  <c r="K264" i="13"/>
  <c r="K276" i="13"/>
  <c r="K1093" i="13"/>
  <c r="K896" i="13"/>
  <c r="K508" i="13"/>
  <c r="K365" i="13"/>
  <c r="K368" i="13"/>
  <c r="K672" i="13"/>
  <c r="K1109" i="13"/>
  <c r="K969" i="13"/>
  <c r="K212" i="13"/>
  <c r="K908" i="13"/>
  <c r="K632" i="13"/>
  <c r="K731" i="13"/>
  <c r="K948" i="13"/>
  <c r="K925" i="13"/>
  <c r="K243" i="13"/>
  <c r="K677" i="13"/>
  <c r="K572" i="13"/>
  <c r="K679" i="13"/>
  <c r="K777" i="13"/>
  <c r="K893" i="13"/>
  <c r="K547" i="13"/>
  <c r="K667" i="13"/>
  <c r="K240" i="13"/>
  <c r="K1155" i="13"/>
  <c r="K682" i="13"/>
  <c r="K1035" i="13"/>
  <c r="K675" i="13"/>
  <c r="K302" i="13"/>
  <c r="K237" i="13"/>
  <c r="K687" i="13"/>
  <c r="K766" i="13"/>
  <c r="K492" i="13"/>
  <c r="K591" i="13"/>
  <c r="K322" i="13"/>
  <c r="K446" i="13"/>
  <c r="K48" i="13"/>
  <c r="K209" i="13"/>
  <c r="K798" i="13"/>
  <c r="K600" i="13"/>
  <c r="K705" i="13"/>
  <c r="K1128" i="13"/>
  <c r="K486" i="13"/>
  <c r="K73" i="13"/>
  <c r="K244" i="13"/>
  <c r="K438" i="13"/>
  <c r="K69" i="13"/>
  <c r="K511" i="13"/>
  <c r="K787" i="13"/>
  <c r="K326" i="13"/>
  <c r="K408" i="13"/>
  <c r="K378" i="13"/>
  <c r="K656" i="13"/>
  <c r="K927" i="13"/>
  <c r="K905" i="13"/>
  <c r="K603" i="13"/>
  <c r="K480" i="13"/>
  <c r="K98" i="13"/>
  <c r="K510" i="13"/>
  <c r="K769" i="13"/>
  <c r="K637" i="13"/>
  <c r="K831" i="13"/>
  <c r="K470" i="13"/>
  <c r="K949" i="13"/>
  <c r="K1125" i="13"/>
  <c r="K1012" i="13"/>
  <c r="K86" i="13"/>
  <c r="K806" i="13"/>
  <c r="K274" i="13"/>
  <c r="K106" i="13"/>
  <c r="K834" i="13"/>
  <c r="K1008" i="13"/>
  <c r="K973" i="13"/>
  <c r="K191" i="13"/>
  <c r="K138" i="13"/>
  <c r="K922" i="13"/>
  <c r="K1095" i="13"/>
  <c r="K607" i="13"/>
  <c r="K978" i="13"/>
  <c r="K638" i="13"/>
  <c r="K455" i="13"/>
  <c r="K1115" i="13"/>
  <c r="K85" i="13"/>
  <c r="K699" i="13"/>
  <c r="K633" i="13"/>
  <c r="K375" i="13"/>
  <c r="K202" i="13"/>
  <c r="K1033" i="13"/>
  <c r="K481" i="13"/>
  <c r="K1041" i="13"/>
  <c r="K268" i="13"/>
  <c r="K755" i="13"/>
  <c r="K763" i="13"/>
  <c r="K121" i="13"/>
  <c r="K716" i="13"/>
  <c r="K111" i="13"/>
  <c r="K1111" i="13"/>
  <c r="K952" i="13"/>
  <c r="K68" i="13"/>
  <c r="K660" i="13"/>
  <c r="K1099" i="13"/>
  <c r="K185" i="13"/>
  <c r="K695" i="13"/>
  <c r="K434" i="13"/>
  <c r="K130" i="13"/>
  <c r="K182" i="13"/>
  <c r="K356" i="13"/>
  <c r="K1141" i="13"/>
  <c r="K193" i="13"/>
  <c r="K439" i="13"/>
  <c r="K1199" i="13"/>
  <c r="K168" i="13"/>
  <c r="K768" i="13"/>
  <c r="K995" i="13"/>
  <c r="K1103" i="13"/>
  <c r="K970" i="13"/>
  <c r="K1092" i="13"/>
  <c r="K112" i="13"/>
  <c r="K423" i="13"/>
  <c r="K676" i="13"/>
  <c r="K397" i="13"/>
  <c r="K693" i="13"/>
  <c r="K200" i="13"/>
  <c r="K297" i="13"/>
  <c r="K624" i="13"/>
  <c r="K569" i="13"/>
  <c r="K866" i="13"/>
  <c r="K655" i="13"/>
  <c r="K863" i="13"/>
  <c r="K641" i="13"/>
  <c r="K942" i="13"/>
  <c r="K507" i="13"/>
  <c r="K67" i="13"/>
  <c r="K239" i="13"/>
  <c r="K1090" i="13"/>
  <c r="K1136" i="13"/>
  <c r="K79" i="13"/>
  <c r="K663" i="13"/>
  <c r="K737" i="13"/>
  <c r="K101" i="13"/>
  <c r="K1185" i="13"/>
  <c r="K888" i="13"/>
  <c r="K963" i="13"/>
  <c r="K453" i="13"/>
  <c r="K846" i="13"/>
  <c r="K251" i="13"/>
  <c r="K774" i="13"/>
  <c r="K1196" i="13"/>
  <c r="K361" i="13"/>
  <c r="K567" i="13"/>
  <c r="K631" i="13"/>
  <c r="K1007" i="13"/>
  <c r="K1195" i="13"/>
  <c r="K944" i="13"/>
  <c r="K860" i="13"/>
  <c r="K588" i="13"/>
  <c r="K259" i="13"/>
  <c r="K639" i="13"/>
  <c r="K993" i="13"/>
  <c r="K564" i="13"/>
  <c r="K440" i="13"/>
  <c r="K791" i="13"/>
  <c r="K386" i="13"/>
  <c r="K224" i="13"/>
  <c r="K349" i="13"/>
  <c r="K539" i="13"/>
  <c r="K1165" i="13"/>
  <c r="K1031" i="13"/>
  <c r="K213" i="13"/>
  <c r="K105" i="13"/>
  <c r="K407" i="13"/>
  <c r="K1154" i="13"/>
  <c r="K1052" i="13"/>
  <c r="K1028" i="13"/>
  <c r="K972" i="13"/>
  <c r="K1190" i="13"/>
  <c r="K994" i="13"/>
  <c r="K1105" i="13"/>
  <c r="K52" i="13"/>
  <c r="K94" i="13"/>
  <c r="K171" i="13"/>
  <c r="K27" i="13"/>
  <c r="K618" i="13"/>
  <c r="K520" i="13"/>
  <c r="K960" i="13"/>
  <c r="K1140" i="13"/>
  <c r="K391" i="13"/>
  <c r="K748" i="13"/>
  <c r="K170" i="13"/>
  <c r="K437" i="13"/>
  <c r="K855" i="13"/>
  <c r="K490" i="13"/>
  <c r="K1001" i="13"/>
  <c r="K616" i="13"/>
  <c r="K562" i="13"/>
  <c r="K217" i="13"/>
  <c r="K818" i="13"/>
  <c r="K783" i="13"/>
  <c r="K873" i="13"/>
  <c r="K319" i="13"/>
  <c r="K108" i="13"/>
  <c r="K623" i="13"/>
  <c r="K936" i="13"/>
  <c r="K1122" i="13"/>
  <c r="K683" i="13"/>
  <c r="K445" i="13"/>
  <c r="K1024" i="13"/>
  <c r="K160" i="13"/>
  <c r="K1017" i="13"/>
  <c r="K778" i="13"/>
  <c r="K43" i="13"/>
  <c r="K38" i="13"/>
  <c r="K1060" i="13"/>
  <c r="K1148" i="13"/>
  <c r="K1172" i="13"/>
  <c r="K986" i="13"/>
  <c r="K836" i="13"/>
  <c r="K293" i="13"/>
  <c r="K694" i="13"/>
  <c r="K1021" i="13"/>
  <c r="K862" i="13"/>
  <c r="K459" i="13"/>
  <c r="K640" i="13"/>
  <c r="K628" i="13"/>
  <c r="K181" i="13"/>
  <c r="K953" i="13"/>
  <c r="K334" i="13"/>
  <c r="K1198" i="13"/>
  <c r="K56" i="13"/>
  <c r="K1178" i="13"/>
  <c r="K489" i="13"/>
  <c r="K527" i="13"/>
  <c r="K131" i="13"/>
  <c r="K816" i="13"/>
  <c r="K661" i="13"/>
  <c r="K750" i="13"/>
  <c r="K460" i="13"/>
  <c r="K462" i="13"/>
  <c r="K281" i="13"/>
  <c r="K147" i="13"/>
  <c r="K411" i="13"/>
  <c r="K366" i="13"/>
  <c r="K296" i="13"/>
  <c r="K379" i="13"/>
  <c r="K890" i="13"/>
  <c r="K273" i="13"/>
  <c r="K1162" i="13"/>
  <c r="K1082" i="13"/>
  <c r="K758" i="13"/>
  <c r="K1056" i="13"/>
  <c r="K598" i="13"/>
  <c r="K260" i="13"/>
  <c r="K471" i="13"/>
  <c r="K258" i="13"/>
  <c r="K987" i="13"/>
  <c r="K854" i="13"/>
  <c r="K823" i="13"/>
  <c r="K575" i="13"/>
  <c r="K231" i="13"/>
  <c r="K136" i="13"/>
  <c r="K157" i="13"/>
  <c r="K512" i="13"/>
  <c r="K1177" i="13"/>
  <c r="K1169" i="13"/>
  <c r="K363" i="13"/>
  <c r="K194" i="13"/>
  <c r="K727" i="13"/>
  <c r="K578" i="13"/>
  <c r="K627" i="13"/>
  <c r="K1003" i="13"/>
  <c r="K427" i="13"/>
  <c r="K183" i="13"/>
  <c r="K881" i="13"/>
  <c r="K920" i="13"/>
  <c r="K122" i="13"/>
  <c r="K795" i="13"/>
  <c r="K541" i="13"/>
  <c r="K1200" i="13"/>
  <c r="K124" i="13"/>
  <c r="K396" i="13"/>
  <c r="K1089" i="13"/>
  <c r="K195" i="13"/>
  <c r="K388" i="13"/>
  <c r="K333" i="13"/>
  <c r="K723" i="13"/>
  <c r="K190" i="13"/>
  <c r="K877" i="13"/>
  <c r="K870" i="13"/>
  <c r="K658" i="13"/>
  <c r="K25" i="13"/>
  <c r="K542" i="13"/>
  <c r="K277" i="13"/>
  <c r="K447" i="13"/>
  <c r="K406" i="13"/>
  <c r="K971" i="13"/>
  <c r="K761" i="13"/>
  <c r="K1146" i="13"/>
  <c r="K743" i="13"/>
  <c r="K606" i="13"/>
  <c r="K337" i="13"/>
  <c r="K820" i="13"/>
  <c r="K1011" i="13"/>
  <c r="K799" i="13"/>
  <c r="K785" i="13"/>
  <c r="K775" i="13"/>
  <c r="K592" i="13"/>
  <c r="K918" i="13"/>
  <c r="K738" i="13"/>
  <c r="K844" i="13"/>
  <c r="K733" i="13"/>
  <c r="K815" i="13"/>
  <c r="K342" i="13"/>
  <c r="K1061" i="13"/>
  <c r="K842" i="13"/>
  <c r="K721" i="13"/>
  <c r="K220" i="13"/>
  <c r="K412" i="13"/>
  <c r="K1046" i="13"/>
  <c r="K245" i="13"/>
  <c r="K809" i="13"/>
  <c r="K975" i="13"/>
  <c r="K18" i="13"/>
  <c r="K599" i="13"/>
  <c r="K734" i="13"/>
  <c r="K150" i="13"/>
  <c r="K713" i="13"/>
  <c r="K371" i="13"/>
  <c r="K129" i="13"/>
  <c r="K947" i="13"/>
  <c r="K625" i="13"/>
  <c r="K582" i="13"/>
  <c r="K230" i="13"/>
  <c r="K249" i="13"/>
  <c r="K278" i="13"/>
  <c r="K1066" i="13"/>
  <c r="K523" i="13"/>
  <c r="K838" i="13"/>
  <c r="K1054" i="13"/>
  <c r="K380" i="13"/>
  <c r="K367" i="13"/>
  <c r="K1160" i="13"/>
  <c r="K1081" i="13"/>
  <c r="K63" i="13"/>
  <c r="K1145" i="13"/>
  <c r="K532" i="13"/>
  <c r="K796" i="13"/>
  <c r="K285" i="13"/>
  <c r="K332" i="13"/>
  <c r="K116" i="13"/>
  <c r="K354" i="13"/>
  <c r="K931" i="13"/>
  <c r="K364" i="13"/>
  <c r="K310" i="13"/>
  <c r="K450" i="13"/>
  <c r="K196" i="13"/>
  <c r="K812" i="13"/>
  <c r="K999" i="13"/>
  <c r="K808" i="13"/>
  <c r="K484" i="13"/>
  <c r="K710" i="13"/>
  <c r="K247" i="13"/>
  <c r="K752" i="13"/>
  <c r="K387" i="13"/>
  <c r="K419" i="13"/>
  <c r="K537" i="13"/>
  <c r="K300" i="13"/>
  <c r="K673" i="13"/>
  <c r="K943" i="13"/>
  <c r="K711" i="13"/>
  <c r="K1126" i="13"/>
  <c r="K28" i="13"/>
  <c r="K174" i="13"/>
  <c r="K878" i="13"/>
  <c r="K736" i="13"/>
  <c r="K309" i="13"/>
  <c r="K1039" i="13"/>
  <c r="K965" i="13"/>
  <c r="K824" i="13"/>
  <c r="K78" i="13"/>
  <c r="K1133" i="13"/>
  <c r="K58" i="13"/>
  <c r="K159" i="13"/>
  <c r="K1040" i="13"/>
  <c r="K608" i="13"/>
  <c r="K176" i="13"/>
  <c r="K1144" i="13"/>
  <c r="K236" i="13"/>
  <c r="K454" i="13"/>
  <c r="K313" i="13"/>
  <c r="K817" i="13"/>
  <c r="K811" i="13"/>
  <c r="K201" i="13"/>
  <c r="K513" i="13"/>
  <c r="K1069" i="13"/>
  <c r="K1036" i="13"/>
  <c r="K155" i="13"/>
  <c r="K549" i="13"/>
  <c r="K66" i="13"/>
  <c r="K1027" i="13"/>
  <c r="K832" i="13"/>
  <c r="K848" i="13"/>
  <c r="K381" i="13"/>
  <c r="K125" i="13"/>
  <c r="K144" i="13"/>
  <c r="K1151" i="13"/>
  <c r="K1101" i="13"/>
  <c r="K698" i="13"/>
  <c r="K351" i="13"/>
  <c r="K442" i="13"/>
  <c r="K232" i="13"/>
  <c r="K1197" i="13"/>
  <c r="K289" i="13"/>
  <c r="K924" i="13"/>
  <c r="K819" i="13"/>
  <c r="K1188" i="13"/>
  <c r="K425" i="13"/>
  <c r="K383" i="13"/>
  <c r="K1157" i="13"/>
  <c r="K932" i="13"/>
  <c r="K826" i="13"/>
  <c r="K203" i="13"/>
  <c r="K9" i="13"/>
  <c r="K187" i="13"/>
  <c r="K887" i="13"/>
  <c r="K765" i="13"/>
  <c r="K602" i="13"/>
  <c r="K421" i="13"/>
  <c r="K810" i="13"/>
  <c r="K77" i="13"/>
  <c r="K1010" i="13"/>
  <c r="K1130" i="13"/>
  <c r="K370" i="13"/>
  <c r="K1159" i="13"/>
  <c r="K45" i="13"/>
  <c r="K654" i="13"/>
  <c r="K613" i="13"/>
  <c r="K678" i="13"/>
  <c r="K1086" i="13"/>
  <c r="K939" i="13"/>
  <c r="K291" i="13"/>
  <c r="K1158" i="13"/>
  <c r="K696" i="13"/>
  <c r="K959" i="13"/>
  <c r="K853" i="13"/>
  <c r="K500" i="13"/>
  <c r="K1083" i="13"/>
  <c r="K955" i="13"/>
  <c r="K793" i="13"/>
  <c r="K674" i="13"/>
  <c r="K113" i="13"/>
  <c r="K934" i="13"/>
  <c r="K189" i="13"/>
  <c r="K1088" i="13"/>
  <c r="K1075" i="13"/>
  <c r="K60" i="13"/>
  <c r="K739" i="13"/>
  <c r="K543" i="13"/>
  <c r="K1193" i="13"/>
  <c r="K263" i="13"/>
  <c r="K555" i="13"/>
  <c r="K1057" i="13"/>
  <c r="K207" i="13"/>
  <c r="K801" i="13"/>
  <c r="K140" i="13"/>
  <c r="K845" i="13"/>
  <c r="K914" i="13"/>
  <c r="K485" i="13"/>
  <c r="K1139" i="13"/>
  <c r="K5" i="13"/>
  <c r="K271" i="13"/>
  <c r="K284" i="13"/>
  <c r="K525" i="13"/>
  <c r="K828" i="13"/>
  <c r="K146" i="13"/>
  <c r="K1114" i="13"/>
  <c r="K644" i="13"/>
  <c r="K142" i="13"/>
  <c r="K771" i="13"/>
  <c r="K977" i="13"/>
  <c r="K1129" i="13"/>
  <c r="K894" i="13"/>
  <c r="K118" i="13"/>
  <c r="K501" i="13"/>
  <c r="K8" i="13"/>
  <c r="K80" i="13"/>
  <c r="K214" i="13"/>
  <c r="K724" i="13"/>
  <c r="K162" i="13"/>
  <c r="K414" i="13"/>
  <c r="K1050" i="13"/>
  <c r="K835" i="13"/>
  <c r="K463" i="13"/>
  <c r="K498" i="13"/>
  <c r="K167" i="13"/>
  <c r="K204" i="13"/>
  <c r="K718" i="13"/>
  <c r="K690" i="13"/>
  <c r="K962" i="13"/>
  <c r="K714" i="13"/>
  <c r="K444" i="13"/>
  <c r="K359" i="13"/>
  <c r="K235" i="13"/>
  <c r="K184" i="13"/>
  <c r="K362" i="13"/>
  <c r="K1000" i="13"/>
  <c r="K643" i="13"/>
  <c r="K358" i="13"/>
  <c r="K1149" i="13"/>
  <c r="K1173" i="13"/>
  <c r="K814" i="13"/>
  <c r="K742" i="13"/>
  <c r="K110" i="13"/>
  <c r="K554" i="13"/>
  <c r="K1043" i="13"/>
  <c r="K177" i="13"/>
  <c r="K653" i="13"/>
  <c r="K946" i="13"/>
  <c r="K561" i="13"/>
  <c r="K275" i="13"/>
  <c r="K858" i="13"/>
  <c r="K805" i="13"/>
  <c r="K1174" i="13"/>
  <c r="K849" i="13"/>
  <c r="K560" i="13"/>
  <c r="K884" i="13"/>
  <c r="K432" i="13"/>
  <c r="K871" i="13"/>
  <c r="K935" i="13"/>
  <c r="K509" i="13"/>
  <c r="K689" i="13"/>
  <c r="K577" i="13"/>
  <c r="K790" i="13"/>
  <c r="K1025" i="13"/>
  <c r="K266" i="13"/>
  <c r="K611" i="13"/>
  <c r="K830" i="13"/>
  <c r="K241" i="13"/>
  <c r="K1059" i="13"/>
  <c r="K550" i="13"/>
  <c r="K563" i="13"/>
  <c r="K93" i="13"/>
  <c r="K967" i="13"/>
  <c r="K250" i="13"/>
  <c r="K350" i="13"/>
  <c r="K735" i="13"/>
  <c r="K96" i="13"/>
  <c r="K208" i="13"/>
  <c r="K301" i="13"/>
  <c r="K33" i="13"/>
  <c r="K405" i="13"/>
  <c r="K357" i="13"/>
  <c r="K903" i="13"/>
  <c r="K4" i="13"/>
  <c r="K800" i="13"/>
  <c r="K596" i="13"/>
  <c r="K728" i="13"/>
  <c r="K461" i="13"/>
  <c r="K595" i="13"/>
  <c r="K514" i="13"/>
  <c r="K156" i="13"/>
  <c r="K1166" i="13"/>
  <c r="K813" i="13"/>
  <c r="K979" i="13"/>
  <c r="K538" i="13"/>
  <c r="K374" i="13"/>
  <c r="K403" i="13"/>
  <c r="K347" i="13"/>
  <c r="K1037" i="13"/>
  <c r="K764" i="13"/>
  <c r="K503" i="13"/>
  <c r="K1152" i="13"/>
  <c r="K1168" i="13"/>
  <c r="K956" i="13"/>
  <c r="K1097" i="13"/>
  <c r="K906" i="13"/>
  <c r="K436" i="13"/>
  <c r="K186" i="13"/>
  <c r="K88" i="13"/>
  <c r="K548" i="13"/>
  <c r="K916" i="13"/>
  <c r="K331" i="13"/>
  <c r="K684" i="13"/>
  <c r="K252" i="13"/>
  <c r="K1084" i="13"/>
  <c r="K570" i="13"/>
  <c r="K13" i="13"/>
  <c r="K19" i="13"/>
  <c r="K604" i="13"/>
  <c r="K126" i="13"/>
  <c r="K576" i="13"/>
  <c r="K990" i="13"/>
  <c r="K390" i="13"/>
  <c r="K1112" i="13"/>
  <c r="K662" i="13"/>
  <c r="K558" i="13"/>
  <c r="K1180" i="13"/>
  <c r="K163" i="13"/>
  <c r="K336" i="13"/>
  <c r="K864" i="13"/>
  <c r="K401" i="13"/>
  <c r="K398" i="13"/>
  <c r="K416" i="13"/>
  <c r="K670" i="13"/>
  <c r="K1171" i="13"/>
  <c r="K81" i="13"/>
  <c r="K1085" i="13"/>
  <c r="K988" i="13"/>
  <c r="K173" i="13"/>
  <c r="K1137" i="13"/>
  <c r="K1163" i="13"/>
  <c r="K601" i="13"/>
  <c r="K536" i="13"/>
  <c r="K1070" i="13"/>
  <c r="K123" i="13"/>
  <c r="K609" i="13"/>
  <c r="K413" i="13"/>
  <c r="K290" i="13"/>
  <c r="K1127" i="13"/>
  <c r="K335" i="13"/>
  <c r="K964" i="13"/>
  <c r="K773" i="13"/>
  <c r="K479" i="13"/>
  <c r="K188" i="13"/>
  <c r="K923" i="13"/>
  <c r="K418" i="13"/>
  <c r="K1108" i="13"/>
  <c r="K1147" i="13"/>
  <c r="K255" i="13"/>
  <c r="K556" i="13"/>
  <c r="K659" i="13"/>
  <c r="K954" i="13"/>
  <c r="K1053" i="13"/>
  <c r="K852" i="13"/>
  <c r="K708" i="13"/>
  <c r="K984" i="13"/>
  <c r="K65" i="13"/>
  <c r="K573" i="13"/>
  <c r="K287" i="13"/>
  <c r="K257" i="13"/>
  <c r="K726" i="13"/>
  <c r="K803" i="13"/>
  <c r="K584" i="13"/>
  <c r="K612" i="13"/>
  <c r="K692" i="13"/>
  <c r="K626" i="13"/>
  <c r="K389" i="13"/>
  <c r="K756" i="13"/>
  <c r="K229" i="13"/>
  <c r="K292" i="13"/>
  <c r="K1142" i="13"/>
  <c r="K82" i="13"/>
  <c r="K219" i="13"/>
  <c r="K2" i="13"/>
  <c r="K15" i="13"/>
  <c r="K248" i="13"/>
  <c r="K97" i="13"/>
  <c r="K926" i="13"/>
  <c r="K704" i="13"/>
  <c r="K751" i="13"/>
  <c r="K615" i="13"/>
  <c r="K1074" i="13"/>
  <c r="K880" i="13"/>
  <c r="K324" i="13"/>
  <c r="K154" i="13"/>
  <c r="K1009" i="13"/>
  <c r="K1192" i="13"/>
  <c r="K227" i="13"/>
  <c r="K506" i="13"/>
  <c r="K428" i="13"/>
  <c r="K883" i="13"/>
  <c r="K338" i="13"/>
  <c r="K1121" i="13"/>
  <c r="K294" i="13"/>
  <c r="K10" i="13"/>
  <c r="K594" i="13"/>
  <c r="K634" i="13"/>
  <c r="K12" i="13"/>
  <c r="K505" i="13"/>
  <c r="K1102" i="13"/>
  <c r="K1006" i="13"/>
  <c r="K879" i="13"/>
  <c r="K393" i="13"/>
  <c r="K921" i="13"/>
  <c r="K910" i="13"/>
  <c r="K1004" i="13"/>
  <c r="K1014" i="13"/>
  <c r="K246" i="13"/>
  <c r="K504" i="13"/>
  <c r="K958" i="13"/>
  <c r="K222" i="13"/>
  <c r="K886" i="13"/>
  <c r="K417" i="13"/>
  <c r="K1062" i="13"/>
  <c r="K827" i="13"/>
  <c r="K395" i="13"/>
  <c r="K304" i="13"/>
  <c r="K1076" i="13"/>
  <c r="K951" i="13"/>
  <c r="K915" i="13"/>
  <c r="K47" i="13"/>
  <c r="K566" i="13"/>
  <c r="K789" i="13"/>
  <c r="K974" i="13"/>
  <c r="K669" i="13"/>
  <c r="K843" i="13"/>
  <c r="K1073" i="13"/>
  <c r="K32" i="13"/>
  <c r="K1118" i="13"/>
  <c r="K745" i="13"/>
  <c r="K982" i="13"/>
  <c r="K533" i="13"/>
  <c r="K1182" i="13"/>
  <c r="K373" i="13"/>
  <c r="K719" i="13"/>
  <c r="K1058" i="13"/>
  <c r="K53" i="13"/>
  <c r="K62" i="13"/>
  <c r="K985" i="13"/>
  <c r="K545" i="13"/>
  <c r="K524" i="13"/>
  <c r="K261" i="13"/>
  <c r="K37" i="13"/>
  <c r="K889" i="13"/>
  <c r="K681" i="13"/>
  <c r="K996" i="13"/>
  <c r="K1018" i="13"/>
  <c r="K234" i="13"/>
  <c r="K346" i="13"/>
  <c r="K71" i="13"/>
  <c r="K433" i="13"/>
  <c r="K722" i="13"/>
  <c r="K1153" i="13"/>
  <c r="K339" i="13"/>
  <c r="K544" i="13"/>
  <c r="K707" i="13"/>
  <c r="K392" i="13"/>
  <c r="K464" i="13"/>
  <c r="K115" i="13"/>
  <c r="K702" i="13"/>
  <c r="K435" i="13"/>
  <c r="K149" i="13"/>
  <c r="K90" i="13"/>
  <c r="K821" i="13"/>
  <c r="K859" i="13"/>
  <c r="K385" i="13"/>
  <c r="K72" i="13"/>
  <c r="K1098" i="13"/>
  <c r="K424" i="13"/>
  <c r="K23" i="13"/>
  <c r="K551" i="13"/>
  <c r="K50" i="13"/>
  <c r="K41" i="13"/>
  <c r="K211" i="13"/>
  <c r="K24" i="13"/>
  <c r="K166" i="13"/>
  <c r="K35" i="13"/>
  <c r="K91" i="13"/>
  <c r="K295" i="13"/>
  <c r="K911" i="13"/>
  <c r="K1047" i="13"/>
  <c r="K1016" i="13"/>
  <c r="K1100" i="13"/>
  <c r="K585" i="13"/>
  <c r="K691" i="13"/>
  <c r="K7" i="13"/>
  <c r="K404" i="13"/>
  <c r="K919" i="13"/>
  <c r="K753" i="13"/>
  <c r="K127" i="13"/>
  <c r="K49" i="13"/>
  <c r="K1072" i="13"/>
  <c r="K30" i="13"/>
  <c r="K717" i="13"/>
  <c r="K1064" i="13"/>
  <c r="K21" i="13"/>
  <c r="K92" i="13"/>
  <c r="K242" i="13"/>
  <c r="K1123" i="13"/>
  <c r="K321" i="13"/>
  <c r="K316" i="13"/>
  <c r="K161" i="13"/>
  <c r="K29" i="13"/>
  <c r="K797" i="13"/>
  <c r="K1023" i="13"/>
  <c r="K546" i="13"/>
  <c r="K1015" i="13"/>
  <c r="K515" i="13"/>
  <c r="K476" i="13"/>
  <c r="K1184" i="13"/>
  <c r="K449" i="13"/>
  <c r="K937" i="13"/>
  <c r="K497" i="13"/>
  <c r="K325" i="13"/>
  <c r="K872" i="13"/>
  <c r="K223" i="13"/>
  <c r="K1194" i="13"/>
  <c r="K703" i="13"/>
  <c r="K847" i="13"/>
  <c r="K270" i="13"/>
  <c r="K780" i="13"/>
  <c r="K468" i="13"/>
  <c r="K466" i="13"/>
  <c r="K680" i="13"/>
  <c r="K1079" i="13"/>
  <c r="K528" i="13"/>
  <c r="K55" i="13"/>
  <c r="K1002" i="13"/>
  <c r="K70" i="13"/>
  <c r="K1191" i="13"/>
  <c r="K40" i="13"/>
  <c r="K997" i="13"/>
  <c r="K1187" i="13"/>
  <c r="K141" i="13"/>
  <c r="K904" i="13"/>
  <c r="K876" i="13"/>
  <c r="K143" i="13"/>
  <c r="K372" i="13"/>
  <c r="K443" i="13"/>
  <c r="K1117" i="13"/>
  <c r="K747" i="13"/>
  <c r="K1055" i="13"/>
  <c r="K907" i="13"/>
  <c r="K180" i="13"/>
  <c r="K686" i="13"/>
  <c r="K587" i="13"/>
  <c r="K496" i="13"/>
  <c r="K930" i="13"/>
  <c r="K148" i="13"/>
  <c r="K1045" i="13"/>
  <c r="K664" i="13"/>
  <c r="K478" i="13"/>
  <c r="K649" i="13"/>
  <c r="K807" i="13"/>
  <c r="K283" i="13"/>
  <c r="K593" i="13"/>
  <c r="K620" i="13"/>
  <c r="K199" i="13"/>
  <c r="K179" i="13"/>
  <c r="K426" i="13"/>
  <c r="K650" i="13"/>
  <c r="K87" i="13"/>
  <c r="K580" i="13"/>
  <c r="K282" i="13"/>
  <c r="K700" i="13"/>
  <c r="K685" i="13"/>
  <c r="K732" i="13"/>
  <c r="K1164" i="13"/>
  <c r="K829" i="13"/>
  <c r="K740" i="13"/>
  <c r="K875" i="13"/>
  <c r="K980" i="13"/>
  <c r="K84" i="13"/>
  <c r="K1131" i="13"/>
  <c r="K865" i="13"/>
  <c r="K59" i="13"/>
  <c r="K422" i="13"/>
  <c r="K472" i="13"/>
  <c r="K901" i="13"/>
  <c r="K945" i="13"/>
  <c r="K1065" i="13"/>
  <c r="K262" i="13"/>
  <c r="K856" i="13"/>
  <c r="K898" i="13"/>
  <c r="K1078" i="13"/>
  <c r="K452" i="13"/>
  <c r="K307" i="13"/>
  <c r="K1063" i="13"/>
  <c r="K968" i="13"/>
  <c r="K1042" i="13"/>
  <c r="K145" i="13"/>
  <c r="K671" i="13"/>
  <c r="K384" i="13"/>
  <c r="K327" i="13"/>
  <c r="K825" i="13"/>
  <c r="K762" i="13"/>
  <c r="K706" i="13"/>
  <c r="K521" i="13"/>
  <c r="K458" i="13"/>
  <c r="K323" i="13"/>
  <c r="K165" i="13"/>
  <c r="K760" i="13"/>
  <c r="K1135" i="13"/>
  <c r="K382" i="13"/>
  <c r="K1067" i="13"/>
  <c r="K482" i="13"/>
  <c r="K895" i="13"/>
  <c r="K1132" i="13"/>
  <c r="K198" i="13"/>
  <c r="K1048" i="13"/>
  <c r="K989" i="13"/>
  <c r="K665" i="13"/>
  <c r="K516" i="13"/>
  <c r="K221" i="13"/>
  <c r="K1104" i="13"/>
  <c r="K402" i="13"/>
  <c r="K557" i="13"/>
  <c r="K645" i="13"/>
  <c r="K701" i="13"/>
  <c r="K899" i="13"/>
  <c r="K1113" i="13"/>
  <c r="K74" i="13"/>
  <c r="K518" i="13"/>
  <c r="K757" i="13"/>
  <c r="K586" i="13"/>
  <c r="K998" i="13"/>
  <c r="K950" i="13"/>
  <c r="K913" i="13"/>
  <c r="K1080" i="13"/>
  <c r="K741" i="13"/>
  <c r="K992" i="13"/>
  <c r="K487" i="13"/>
  <c r="K857" i="13"/>
  <c r="K767" i="13"/>
  <c r="K233" i="13"/>
  <c r="K17" i="13"/>
  <c r="K477" i="13"/>
  <c r="K343" i="13"/>
  <c r="K315" i="13"/>
  <c r="K759" i="13"/>
  <c r="K64" i="13"/>
  <c r="K622" i="13"/>
  <c r="K642" i="13"/>
  <c r="K909" i="13"/>
  <c r="K840" i="13"/>
  <c r="K869" i="13"/>
  <c r="K320" i="13"/>
  <c r="K559" i="13"/>
  <c r="K1120" i="13"/>
  <c r="K76" i="13"/>
  <c r="K102" i="13"/>
  <c r="K158" i="13"/>
  <c r="K75" i="13"/>
  <c r="K781" i="13"/>
  <c r="K590" i="13"/>
  <c r="K1186" i="13"/>
  <c r="K197" i="13"/>
  <c r="K1181" i="13"/>
  <c r="K957" i="13"/>
  <c r="K874" i="13"/>
  <c r="K499" i="13"/>
  <c r="K991" i="13"/>
  <c r="K475" i="13"/>
  <c r="K311" i="13"/>
  <c r="K340" i="13"/>
  <c r="K429" i="13"/>
  <c r="K305" i="13"/>
  <c r="K882" i="13"/>
  <c r="K448" i="13"/>
  <c r="K451" i="13"/>
  <c r="K57" i="13"/>
  <c r="K1106" i="13"/>
  <c r="K1044" i="13"/>
  <c r="K104" i="13"/>
  <c r="K267" i="13"/>
  <c r="K152" i="13"/>
  <c r="K1116" i="13"/>
  <c r="K933" i="13"/>
  <c r="K135" i="13"/>
  <c r="K491" i="13"/>
  <c r="K1091" i="13"/>
  <c r="K238" i="13"/>
  <c r="K605" i="13"/>
  <c r="K868" i="13"/>
  <c r="K317" i="13"/>
  <c r="K822" i="13"/>
  <c r="K1020" i="13"/>
  <c r="K299" i="13"/>
  <c r="K83" i="13"/>
  <c r="K133" i="13"/>
  <c r="K851" i="13"/>
  <c r="K1094" i="13"/>
  <c r="K614" i="13"/>
  <c r="K169" i="13"/>
  <c r="K522" i="13"/>
  <c r="K579" i="13"/>
  <c r="K502" i="13"/>
  <c r="K430" i="13"/>
  <c r="K22" i="13"/>
  <c r="K776" i="13"/>
  <c r="K44" i="13"/>
  <c r="K139" i="13"/>
  <c r="K34" i="13"/>
  <c r="K839" i="13"/>
  <c r="K902" i="13"/>
  <c r="K39" i="13"/>
  <c r="K646" i="13"/>
  <c r="K465" i="13"/>
  <c r="K1176" i="13"/>
  <c r="K175" i="13"/>
  <c r="K329" i="13"/>
  <c r="K205" i="13"/>
  <c r="K619" i="13"/>
  <c r="K132" i="13"/>
  <c r="K178" i="13"/>
  <c r="K912" i="13"/>
  <c r="K770" i="13"/>
  <c r="K119" i="13"/>
  <c r="K272" i="13"/>
  <c r="K940" i="13"/>
  <c r="K617" i="13"/>
  <c r="K917" i="13"/>
  <c r="K117" i="13"/>
  <c r="K938" i="13"/>
  <c r="K1124" i="13"/>
  <c r="K652" i="13"/>
  <c r="K286" i="13"/>
  <c r="K779" i="13"/>
  <c r="K1049" i="13"/>
  <c r="K100" i="13"/>
  <c r="K629" i="13"/>
  <c r="K456" i="13"/>
  <c r="K630" i="13"/>
  <c r="K318" i="13"/>
  <c r="K610" i="13"/>
  <c r="K1175" i="13"/>
  <c r="K103" i="13"/>
  <c r="K1119" i="13"/>
  <c r="K837" i="13"/>
  <c r="K192" i="13"/>
  <c r="K99" i="13"/>
  <c r="K473" i="13"/>
  <c r="K306" i="13"/>
  <c r="K729" i="13"/>
  <c r="K308" i="13"/>
  <c r="K1038" i="13"/>
  <c r="K353" i="13"/>
  <c r="K494" i="13"/>
  <c r="K929" i="13"/>
  <c r="K1032" i="13"/>
  <c r="K841" i="13"/>
  <c r="K754" i="13"/>
  <c r="K1013" i="13"/>
  <c r="K1051" i="13"/>
  <c r="K891" i="13"/>
  <c r="K415" i="13"/>
  <c r="K697" i="13"/>
  <c r="K6" i="13"/>
  <c r="K1201" i="13"/>
  <c r="K360" i="13"/>
  <c r="K228" i="13"/>
  <c r="K1189" i="13"/>
  <c r="K786" i="13"/>
  <c r="K574" i="13"/>
  <c r="K1022" i="13"/>
  <c r="K269" i="13"/>
  <c r="K744" i="13"/>
  <c r="K668" i="13"/>
  <c r="K651" i="13"/>
  <c r="K568" i="13"/>
  <c r="K279" i="13"/>
  <c r="K400" i="13"/>
  <c r="K120" i="13"/>
  <c r="K746" i="13"/>
  <c r="K1110" i="13"/>
  <c r="K709" i="13"/>
  <c r="K107" i="13"/>
  <c r="K983" i="13"/>
  <c r="K288" i="13"/>
  <c r="K225" i="13"/>
  <c r="K298" i="13"/>
  <c r="K788" i="13"/>
  <c r="K314" i="13"/>
  <c r="K128" i="13"/>
  <c r="K517" i="13"/>
  <c r="K976" i="13"/>
  <c r="K328" i="13"/>
  <c r="K216" i="13"/>
  <c r="K344" i="13"/>
  <c r="K253" i="13"/>
  <c r="K961" i="13"/>
  <c r="K1077" i="13"/>
  <c r="K534" i="13"/>
  <c r="K1156" i="13"/>
  <c r="K941" i="13"/>
  <c r="K493" i="13"/>
  <c r="K636" i="13"/>
  <c r="K833" i="13"/>
  <c r="K488" i="13"/>
  <c r="K89" i="13"/>
  <c r="K348" i="13"/>
  <c r="K712" i="13"/>
  <c r="K1030" i="13"/>
  <c r="K688" i="13"/>
  <c r="K355" i="13"/>
  <c r="K1150" i="13"/>
  <c r="K3" i="13"/>
  <c r="K1138" i="13"/>
  <c r="K571" i="13"/>
  <c r="K218" i="13"/>
  <c r="K519" i="13"/>
  <c r="K1087" i="13"/>
  <c r="K794" i="13"/>
  <c r="K1143" i="13"/>
  <c r="AI508" i="5"/>
  <c r="AI509" i="5" s="1"/>
  <c r="AI510" i="5" s="1"/>
  <c r="AF484" i="5"/>
  <c r="AF516" i="5" s="1"/>
  <c r="J1066" i="13"/>
  <c r="J1123" i="13"/>
  <c r="J446" i="13"/>
  <c r="J896" i="13"/>
  <c r="J832" i="13"/>
  <c r="J826" i="13"/>
  <c r="J563" i="13"/>
  <c r="J323" i="13"/>
  <c r="J485" i="13"/>
  <c r="J471" i="13"/>
  <c r="J894" i="13"/>
  <c r="J350" i="13"/>
  <c r="J50" i="13"/>
  <c r="J1103" i="13"/>
  <c r="J907" i="13"/>
  <c r="J259" i="13"/>
  <c r="J564" i="13"/>
  <c r="J893" i="13"/>
  <c r="J1109" i="13"/>
  <c r="J1171" i="13"/>
  <c r="J929" i="13"/>
  <c r="J74" i="13"/>
  <c r="J676" i="13"/>
  <c r="J359" i="13"/>
  <c r="J867" i="13"/>
  <c r="J124" i="13"/>
  <c r="J804" i="13"/>
  <c r="J1095" i="13"/>
  <c r="J806" i="13"/>
  <c r="J448" i="13"/>
  <c r="J673" i="13"/>
  <c r="J1159" i="13"/>
  <c r="J990" i="13"/>
  <c r="J879" i="13"/>
  <c r="J33" i="13"/>
  <c r="J248" i="13"/>
  <c r="J850" i="13"/>
  <c r="J1133" i="13"/>
  <c r="J841" i="13"/>
  <c r="J255" i="13"/>
  <c r="J891" i="13"/>
  <c r="J1009" i="13"/>
  <c r="J860" i="13"/>
  <c r="J719" i="13"/>
  <c r="J21" i="13"/>
  <c r="J162" i="13"/>
  <c r="J110" i="13"/>
  <c r="J397" i="13"/>
  <c r="J82" i="13"/>
  <c r="J663" i="13"/>
  <c r="J413" i="13"/>
  <c r="J1117" i="13"/>
  <c r="J1008" i="13"/>
  <c r="J309" i="13"/>
  <c r="J358" i="13"/>
  <c r="J1029" i="13"/>
  <c r="J150" i="13"/>
  <c r="J779" i="13"/>
  <c r="J632" i="13"/>
  <c r="J784" i="13"/>
  <c r="J123" i="13"/>
  <c r="J937" i="13"/>
  <c r="J851" i="13"/>
  <c r="J63" i="13"/>
  <c r="J84" i="13"/>
  <c r="J878" i="13"/>
  <c r="J1068" i="13"/>
  <c r="J942" i="13"/>
  <c r="J118" i="13"/>
  <c r="J288" i="13"/>
  <c r="J1104" i="13"/>
  <c r="J694" i="13"/>
  <c r="J1051" i="13"/>
  <c r="J498" i="13"/>
  <c r="J1067" i="13"/>
  <c r="J207" i="13"/>
  <c r="J1149" i="13"/>
  <c r="J29" i="13"/>
  <c r="J189" i="13"/>
  <c r="J348" i="13"/>
  <c r="J145" i="13"/>
  <c r="J1033" i="13"/>
  <c r="J675" i="13"/>
  <c r="J662" i="13"/>
  <c r="J34" i="13"/>
  <c r="J1077" i="13"/>
  <c r="J468" i="13"/>
  <c r="J1108" i="13"/>
  <c r="J1092" i="13"/>
  <c r="J276" i="13"/>
  <c r="J538" i="13"/>
  <c r="J738" i="13"/>
  <c r="J915" i="13"/>
  <c r="J161" i="13"/>
  <c r="J1046" i="13"/>
  <c r="J495" i="13"/>
  <c r="J887" i="13"/>
  <c r="J610" i="13"/>
  <c r="J92" i="13"/>
  <c r="J866" i="13"/>
  <c r="J687" i="13"/>
  <c r="J824" i="13"/>
  <c r="J706" i="13"/>
  <c r="J246" i="13"/>
  <c r="J225" i="13"/>
  <c r="J376" i="13"/>
  <c r="J566" i="13"/>
  <c r="J1026" i="13"/>
  <c r="J419" i="13"/>
  <c r="J780" i="13"/>
  <c r="J873" i="13"/>
  <c r="J228" i="13"/>
  <c r="J235" i="13"/>
  <c r="J1183" i="13"/>
  <c r="J794" i="13"/>
  <c r="J1165" i="13"/>
  <c r="J1088" i="13"/>
  <c r="J112" i="13"/>
  <c r="J672" i="13"/>
  <c r="J215" i="13"/>
  <c r="J541" i="13"/>
  <c r="J881" i="13"/>
  <c r="J720" i="13"/>
  <c r="J185" i="13"/>
  <c r="J412" i="13"/>
  <c r="J321" i="13"/>
  <c r="J880" i="13"/>
  <c r="J1170" i="13"/>
  <c r="J9" i="13"/>
  <c r="J459" i="13"/>
  <c r="J436" i="13"/>
  <c r="J483" i="13"/>
  <c r="J1094" i="13"/>
  <c r="J494" i="13"/>
  <c r="J1148" i="13"/>
  <c r="J466" i="13"/>
  <c r="J256" i="13"/>
  <c r="J764" i="13"/>
  <c r="J440" i="13"/>
  <c r="J802" i="13"/>
  <c r="J992" i="13"/>
  <c r="J906" i="13"/>
  <c r="J191" i="13"/>
  <c r="J117" i="13"/>
  <c r="J375" i="13"/>
  <c r="J424" i="13"/>
  <c r="J374" i="13"/>
  <c r="J113" i="13"/>
  <c r="J1137" i="13"/>
  <c r="J1079" i="13"/>
  <c r="J1002" i="13"/>
  <c r="J1085" i="13"/>
  <c r="J373" i="13"/>
  <c r="J616" i="13"/>
  <c r="J362" i="13"/>
  <c r="J1146" i="13"/>
  <c r="J1030" i="13"/>
  <c r="J461" i="13"/>
  <c r="J758" i="13"/>
  <c r="J571" i="13"/>
  <c r="J1039" i="13"/>
  <c r="J1141" i="13"/>
  <c r="J868" i="13"/>
  <c r="J983" i="13"/>
  <c r="J598" i="13"/>
  <c r="J549" i="13"/>
  <c r="J252" i="13"/>
  <c r="J869" i="13"/>
  <c r="J79" i="13"/>
  <c r="J285" i="13"/>
  <c r="J391" i="13"/>
  <c r="J961" i="13"/>
  <c r="J441" i="13"/>
  <c r="J103" i="13"/>
  <c r="J421" i="13"/>
  <c r="J925" i="13"/>
  <c r="J956" i="13"/>
  <c r="J904" i="13"/>
  <c r="J1157" i="13"/>
  <c r="J576" i="13"/>
  <c r="J740" i="13"/>
  <c r="J1144" i="13"/>
  <c r="J184" i="13"/>
  <c r="J1087" i="13"/>
  <c r="J800" i="13"/>
  <c r="J87" i="13"/>
  <c r="J556" i="13"/>
  <c r="J456" i="13"/>
  <c r="J724" i="13"/>
  <c r="J889" i="13"/>
  <c r="J978" i="13"/>
  <c r="J628" i="13"/>
  <c r="J364" i="13"/>
  <c r="J18" i="13"/>
  <c r="J135" i="13"/>
  <c r="J197" i="13"/>
  <c r="J1136" i="13"/>
  <c r="J1130" i="13"/>
  <c r="J842" i="13"/>
  <c r="J507" i="13"/>
  <c r="J976" i="13"/>
  <c r="J245" i="13"/>
  <c r="J704" i="13"/>
  <c r="J695" i="13"/>
  <c r="J253" i="13"/>
  <c r="J1012" i="13"/>
  <c r="J365" i="13"/>
  <c r="J1078" i="13"/>
  <c r="J243" i="13"/>
  <c r="J2" i="13"/>
  <c r="J1127" i="13"/>
  <c r="J606" i="13"/>
  <c r="J741" i="13"/>
  <c r="J928" i="13"/>
  <c r="J1024" i="13"/>
  <c r="J1161" i="13"/>
  <c r="J170" i="13"/>
  <c r="J308" i="13"/>
  <c r="J266" i="13"/>
  <c r="J751" i="13"/>
  <c r="J742" i="13"/>
  <c r="J257" i="13"/>
  <c r="J51" i="13"/>
  <c r="J383" i="13"/>
  <c r="J1000" i="13"/>
  <c r="J195" i="13"/>
  <c r="J431" i="13"/>
  <c r="J578" i="13"/>
  <c r="J187" i="13"/>
  <c r="J131" i="13"/>
  <c r="J930" i="13"/>
  <c r="J1167" i="13"/>
  <c r="J607" i="13"/>
  <c r="J139" i="13"/>
  <c r="J1021" i="13"/>
  <c r="J568" i="13"/>
  <c r="J1065" i="13"/>
  <c r="J160" i="13"/>
  <c r="J335" i="13"/>
  <c r="J624" i="13"/>
  <c r="J723" i="13"/>
  <c r="J1169" i="13"/>
  <c r="J199" i="13"/>
  <c r="J1042" i="13"/>
  <c r="J699" i="13"/>
  <c r="J394" i="13"/>
  <c r="J1032" i="13"/>
  <c r="J423" i="13"/>
  <c r="J729" i="13"/>
  <c r="J653" i="13"/>
  <c r="J377" i="13"/>
  <c r="J41" i="13"/>
  <c r="J746" i="13"/>
  <c r="J666" i="13"/>
  <c r="J434" i="13"/>
  <c r="J512" i="13"/>
  <c r="J698" i="13"/>
  <c r="J1049" i="13"/>
  <c r="J733" i="13"/>
  <c r="J588" i="13"/>
  <c r="J479" i="13"/>
  <c r="J414" i="13"/>
  <c r="J713" i="13"/>
  <c r="J924" i="13"/>
  <c r="J401" i="13"/>
  <c r="J477" i="13"/>
  <c r="J735" i="13"/>
  <c r="J934" i="13"/>
  <c r="J174" i="13"/>
  <c r="J400" i="13"/>
  <c r="J905" i="13"/>
  <c r="J671" i="13"/>
  <c r="J263" i="13"/>
  <c r="J493" i="13"/>
  <c r="J173" i="13"/>
  <c r="J765" i="13"/>
  <c r="J143" i="13"/>
  <c r="J732" i="13"/>
  <c r="J897" i="13"/>
  <c r="J523" i="13"/>
  <c r="J678" i="13"/>
  <c r="J284" i="13"/>
  <c r="J530" i="13"/>
  <c r="J781" i="13"/>
  <c r="J1190" i="13"/>
  <c r="J146" i="13"/>
  <c r="J1180" i="13"/>
  <c r="J480" i="13"/>
  <c r="J320" i="13"/>
  <c r="J378" i="13"/>
  <c r="J756" i="13"/>
  <c r="J876" i="13"/>
  <c r="J617" i="13"/>
  <c r="J828" i="13"/>
  <c r="J844" i="13"/>
  <c r="J999" i="13"/>
  <c r="J629" i="13"/>
  <c r="J787" i="13"/>
  <c r="J596" i="13"/>
  <c r="J846" i="13"/>
  <c r="J274" i="13"/>
  <c r="J658" i="13"/>
  <c r="J518" i="13"/>
  <c r="J328" i="13"/>
  <c r="J231" i="13"/>
  <c r="J683" i="13"/>
  <c r="J993" i="13"/>
  <c r="J1163" i="13"/>
  <c r="J28" i="13"/>
  <c r="J686" i="13"/>
  <c r="J933" i="13"/>
  <c r="J281" i="13"/>
  <c r="J1020" i="13"/>
  <c r="J45" i="13"/>
  <c r="J639" i="13"/>
  <c r="J1142" i="13"/>
  <c r="J1035" i="13"/>
  <c r="J32" i="13"/>
  <c r="J310" i="13"/>
  <c r="J761" i="13"/>
  <c r="J1168" i="13"/>
  <c r="J565" i="13"/>
  <c r="J64" i="13"/>
  <c r="J302" i="13"/>
  <c r="J1060" i="13"/>
  <c r="J554" i="13"/>
  <c r="J164" i="13"/>
  <c r="J393" i="13"/>
  <c r="J331" i="13"/>
  <c r="J808" i="13"/>
  <c r="J372" i="13"/>
  <c r="J863" i="13"/>
  <c r="J727" i="13"/>
  <c r="J1151" i="13"/>
  <c r="J697" i="13"/>
  <c r="J797" i="13"/>
  <c r="J603" i="13"/>
  <c r="J1082" i="13"/>
  <c r="J432" i="13"/>
  <c r="J921" i="13"/>
  <c r="J46" i="13"/>
  <c r="J226" i="13"/>
  <c r="J152" i="13"/>
  <c r="J989" i="13"/>
  <c r="J299" i="13"/>
  <c r="J953" i="13"/>
  <c r="J760" i="13"/>
  <c r="J450" i="13"/>
  <c r="J914" i="13"/>
  <c r="J501" i="13"/>
  <c r="J271" i="13"/>
  <c r="J840" i="13"/>
  <c r="J8" i="13"/>
  <c r="J1178" i="13"/>
  <c r="J590" i="13"/>
  <c r="J10" i="13"/>
  <c r="J279" i="13"/>
  <c r="J890" i="13"/>
  <c r="J24" i="13"/>
  <c r="J691" i="13"/>
  <c r="J499" i="13"/>
  <c r="J559" i="13"/>
  <c r="J1004" i="13"/>
  <c r="J920" i="13"/>
  <c r="J1064" i="13"/>
  <c r="J311" i="13"/>
  <c r="J532" i="13"/>
  <c r="J584" i="13"/>
  <c r="J13" i="13"/>
  <c r="J1105" i="13"/>
  <c r="J1198" i="13"/>
  <c r="J973" i="13"/>
  <c r="J703" i="13"/>
  <c r="J1131" i="13"/>
  <c r="J657" i="13"/>
  <c r="J148" i="13"/>
  <c r="J785" i="13"/>
  <c r="J641" i="13"/>
  <c r="J957" i="13"/>
  <c r="J12" i="13"/>
  <c r="J260" i="13"/>
  <c r="J241" i="13"/>
  <c r="J814" i="13"/>
  <c r="J327" i="13"/>
  <c r="J98" i="13"/>
  <c r="J795" i="13"/>
  <c r="J1058" i="13"/>
  <c r="J1102" i="13"/>
  <c r="J974" i="13"/>
  <c r="J861" i="13"/>
  <c r="J230" i="13"/>
  <c r="J627" i="13"/>
  <c r="J116" i="13"/>
  <c r="J69" i="13"/>
  <c r="J395" i="13"/>
  <c r="J386" i="13"/>
  <c r="J1152" i="13"/>
  <c r="J482" i="13"/>
  <c r="J819" i="13"/>
  <c r="J1138" i="13"/>
  <c r="J398" i="13"/>
  <c r="J833" i="13"/>
  <c r="J722" i="13"/>
  <c r="J451" i="13"/>
  <c r="J153" i="13"/>
  <c r="J854" i="13"/>
  <c r="J946" i="13"/>
  <c r="J6" i="13"/>
  <c r="J865" i="13"/>
  <c r="J1124" i="13"/>
  <c r="J1003" i="13"/>
  <c r="J340" i="13"/>
  <c r="J730" i="13"/>
  <c r="J619" i="13"/>
  <c r="J916" i="13"/>
  <c r="J659" i="13"/>
  <c r="J102" i="13"/>
  <c r="J985" i="13"/>
  <c r="J247" i="13"/>
  <c r="J725" i="13"/>
  <c r="J489" i="13"/>
  <c r="J484" i="13"/>
  <c r="J101" i="13"/>
  <c r="J26" i="13"/>
  <c r="J827" i="13"/>
  <c r="J745" i="13"/>
  <c r="J399" i="13"/>
  <c r="J128" i="13"/>
  <c r="J1089" i="13"/>
  <c r="J142" i="13"/>
  <c r="J815" i="13"/>
  <c r="J845" i="13"/>
  <c r="J886" i="13"/>
  <c r="J250" i="13"/>
  <c r="J728" i="13"/>
  <c r="J57" i="13"/>
  <c r="J229" i="13"/>
  <c r="J190" i="13"/>
  <c r="J604" i="13"/>
  <c r="J1187" i="13"/>
  <c r="J95" i="13"/>
  <c r="J168" i="13"/>
  <c r="J411" i="13"/>
  <c r="J144" i="13"/>
  <c r="J416" i="13"/>
  <c r="J539" i="13"/>
  <c r="J218" i="13"/>
  <c r="J127" i="13"/>
  <c r="J1027" i="13"/>
  <c r="J1139" i="13"/>
  <c r="J621" i="13"/>
  <c r="J560" i="13"/>
  <c r="J427" i="13"/>
  <c r="J647" i="13"/>
  <c r="J90" i="13"/>
  <c r="J526" i="13"/>
  <c r="J1186" i="13"/>
  <c r="J1010" i="13"/>
  <c r="J156" i="13"/>
  <c r="J502" i="13"/>
  <c r="J1162" i="13"/>
  <c r="J487" i="13"/>
  <c r="J777" i="13"/>
  <c r="J856" i="13"/>
  <c r="J701" i="13"/>
  <c r="J72" i="13"/>
  <c r="J783" i="13"/>
  <c r="J1063" i="13"/>
  <c r="J442" i="13"/>
  <c r="J1100" i="13"/>
  <c r="J620" i="13"/>
  <c r="J648" i="13"/>
  <c r="J689" i="13"/>
  <c r="J351" i="13"/>
  <c r="J721" i="13"/>
  <c r="J977" i="13"/>
  <c r="J407" i="13"/>
  <c r="J587" i="13"/>
  <c r="J496" i="13"/>
  <c r="J1150" i="13"/>
  <c r="J203" i="13"/>
  <c r="J1116" i="13"/>
  <c r="J649" i="13"/>
  <c r="J803" i="13"/>
  <c r="J49" i="13"/>
  <c r="J931" i="13"/>
  <c r="J356" i="13"/>
  <c r="J917" i="13"/>
  <c r="J1023" i="13"/>
  <c r="J609" i="13"/>
  <c r="J1106" i="13"/>
  <c r="J115" i="13"/>
  <c r="J519" i="13"/>
  <c r="J334" i="13"/>
  <c r="J898" i="13"/>
  <c r="J344" i="13"/>
  <c r="J132" i="13"/>
  <c r="J1034" i="13"/>
  <c r="J622" i="13"/>
  <c r="J354" i="13"/>
  <c r="J605" i="13"/>
  <c r="J642" i="13"/>
  <c r="J980" i="13"/>
  <c r="J343" i="13"/>
  <c r="J681" i="13"/>
  <c r="J909" i="13"/>
  <c r="J1099" i="13"/>
  <c r="J14" i="13"/>
  <c r="J524" i="13"/>
  <c r="J194" i="13"/>
  <c r="J27" i="13"/>
  <c r="J543" i="13"/>
  <c r="J371" i="13"/>
  <c r="J1072" i="13"/>
  <c r="J73" i="13"/>
  <c r="J813" i="13"/>
  <c r="J680" i="13"/>
  <c r="J932" i="13"/>
  <c r="J385" i="13"/>
  <c r="J422" i="13"/>
  <c r="J515" i="13"/>
  <c r="J500" i="13"/>
  <c r="J525" i="13"/>
  <c r="J516" i="13"/>
  <c r="J919" i="13"/>
  <c r="J1050" i="13"/>
  <c r="J884" i="13"/>
  <c r="J793" i="13"/>
  <c r="J1176" i="13"/>
  <c r="J533" i="13"/>
  <c r="J357" i="13"/>
  <c r="J300" i="13"/>
  <c r="J472" i="13"/>
  <c r="J752" i="13"/>
  <c r="J409" i="13"/>
  <c r="J1174" i="13"/>
  <c r="J1091" i="13"/>
  <c r="J702" i="13"/>
  <c r="J968" i="13"/>
  <c r="J987" i="13"/>
  <c r="J326" i="13"/>
  <c r="J428" i="13"/>
  <c r="J388" i="13"/>
  <c r="J55" i="13"/>
  <c r="J971" i="13"/>
  <c r="J1096" i="13"/>
  <c r="J774" i="13"/>
  <c r="J315" i="13"/>
  <c r="J731" i="13"/>
  <c r="J1172" i="13"/>
  <c r="J384" i="13"/>
  <c r="J995" i="13"/>
  <c r="J258" i="13"/>
  <c r="J1196" i="13"/>
  <c r="J623" i="13"/>
  <c r="J236" i="13"/>
  <c r="J289" i="13"/>
  <c r="J798" i="13"/>
  <c r="J332" i="13"/>
  <c r="J1037" i="13"/>
  <c r="J646" i="13"/>
  <c r="J81" i="13"/>
  <c r="J1110" i="13"/>
  <c r="J1193" i="13"/>
  <c r="J838" i="13"/>
  <c r="J1140" i="13"/>
  <c r="J960" i="13"/>
  <c r="J305" i="13"/>
  <c r="J945" i="13"/>
  <c r="J940" i="13"/>
  <c r="J282" i="13"/>
  <c r="J20" i="13"/>
  <c r="J520" i="13"/>
  <c r="J602" i="13"/>
  <c r="J1028" i="13"/>
  <c r="J837" i="13"/>
  <c r="J322" i="13"/>
  <c r="J368" i="13"/>
  <c r="J345" i="13"/>
  <c r="J430" i="13"/>
  <c r="J469" i="13"/>
  <c r="J158" i="13"/>
  <c r="J1055" i="13"/>
  <c r="J290" i="13"/>
  <c r="J169" i="13"/>
  <c r="J355" i="13"/>
  <c r="J966" i="13"/>
  <c r="J1119" i="13"/>
  <c r="J43" i="13"/>
  <c r="J76" i="13"/>
  <c r="J295" i="13"/>
  <c r="J75" i="13"/>
  <c r="J109" i="13"/>
  <c r="J1195" i="13"/>
  <c r="J53" i="13"/>
  <c r="J107" i="13"/>
  <c r="J254" i="13"/>
  <c r="J175" i="13"/>
  <c r="J25" i="13"/>
  <c r="J89" i="13"/>
  <c r="J36" i="13"/>
  <c r="J918" i="13"/>
  <c r="J788" i="13"/>
  <c r="J531" i="13"/>
  <c r="J406" i="13"/>
  <c r="J913" i="13"/>
  <c r="J690" i="13"/>
  <c r="J580" i="13"/>
  <c r="J551" i="13"/>
  <c r="J1164" i="13"/>
  <c r="J298" i="13"/>
  <c r="J955" i="13"/>
  <c r="J278" i="13"/>
  <c r="J1200" i="13"/>
  <c r="J684" i="13"/>
  <c r="J557" i="13"/>
  <c r="J85" i="13"/>
  <c r="J270" i="13"/>
  <c r="J71" i="13"/>
  <c r="J710" i="13"/>
  <c r="J514" i="13"/>
  <c r="J39" i="13"/>
  <c r="J106" i="13"/>
  <c r="J1097" i="13"/>
  <c r="J591" i="13"/>
  <c r="J318" i="13"/>
  <c r="J750" i="13"/>
  <c r="J1001" i="13"/>
  <c r="J505" i="13"/>
  <c r="J790" i="13"/>
  <c r="J586" i="13"/>
  <c r="J366" i="13"/>
  <c r="J379" i="13"/>
  <c r="J339" i="13"/>
  <c r="J346" i="13"/>
  <c r="J661" i="13"/>
  <c r="J458" i="13"/>
  <c r="J497" i="13"/>
  <c r="J1188" i="13"/>
  <c r="J476" i="13"/>
  <c r="J222" i="13"/>
  <c r="J1054" i="13"/>
  <c r="J324" i="13"/>
  <c r="J5" i="13"/>
  <c r="J1016" i="13"/>
  <c r="J1129" i="13"/>
  <c r="J47" i="13"/>
  <c r="J380" i="13"/>
  <c r="J555" i="13"/>
  <c r="J1197" i="13"/>
  <c r="J506" i="13"/>
  <c r="J511" i="13"/>
  <c r="J283" i="13"/>
  <c r="J201" i="13"/>
  <c r="J1158" i="13"/>
  <c r="J1071" i="13"/>
  <c r="J1147" i="13"/>
  <c r="J417" i="13"/>
  <c r="J280" i="13"/>
  <c r="J567" i="13"/>
  <c r="J696" i="13"/>
  <c r="J816" i="13"/>
  <c r="J700" i="13"/>
  <c r="J595" i="13"/>
  <c r="J214" i="13"/>
  <c r="J693" i="13"/>
  <c r="J165" i="13"/>
  <c r="J638" i="13"/>
  <c r="J540" i="13"/>
  <c r="J163" i="13"/>
  <c r="J615" i="13"/>
  <c r="J947" i="13"/>
  <c r="J221" i="13"/>
  <c r="J597" i="13"/>
  <c r="J544" i="13"/>
  <c r="J1069" i="13"/>
  <c r="J926" i="13"/>
  <c r="J463" i="13"/>
  <c r="J1173" i="13"/>
  <c r="J1086" i="13"/>
  <c r="J1073" i="13"/>
  <c r="J574" i="13"/>
  <c r="J1143" i="13"/>
  <c r="J786" i="13"/>
  <c r="J901" i="13"/>
  <c r="J206" i="13"/>
  <c r="J1074" i="13"/>
  <c r="J268" i="13"/>
  <c r="J660" i="13"/>
  <c r="J1166" i="13"/>
  <c r="J782" i="13"/>
  <c r="J455" i="13"/>
  <c r="J267" i="13"/>
  <c r="J1160" i="13"/>
  <c r="J67" i="13"/>
  <c r="J4" i="13"/>
  <c r="J679" i="13"/>
  <c r="J805" i="13"/>
  <c r="J521" i="13"/>
  <c r="J1115" i="13"/>
  <c r="J490" i="13"/>
  <c r="J754" i="13"/>
  <c r="J445" i="13"/>
  <c r="J1031" i="13"/>
  <c r="J820" i="13"/>
  <c r="J402" i="13"/>
  <c r="J830" i="13"/>
  <c r="J205" i="13"/>
  <c r="J950" i="13"/>
  <c r="J314" i="13"/>
  <c r="J665" i="13"/>
  <c r="J508" i="13"/>
  <c r="J645" i="13"/>
  <c r="J853" i="13"/>
  <c r="J965" i="13"/>
  <c r="J650" i="13"/>
  <c r="J1045" i="13"/>
  <c r="J277" i="13"/>
  <c r="J967" i="13"/>
  <c r="J438" i="13"/>
  <c r="J122" i="13"/>
  <c r="J948" i="13"/>
  <c r="J998" i="13"/>
  <c r="J233" i="13"/>
  <c r="J1134" i="13"/>
  <c r="J582" i="13"/>
  <c r="J534" i="13"/>
  <c r="J1056" i="13"/>
  <c r="J447" i="13"/>
  <c r="J474" i="13"/>
  <c r="J1075" i="13"/>
  <c r="J291" i="13"/>
  <c r="J548" i="13"/>
  <c r="J668" i="13"/>
  <c r="J275" i="13"/>
  <c r="J903" i="13"/>
  <c r="J251" i="13"/>
  <c r="J718" i="13"/>
  <c r="J54" i="13"/>
  <c r="J734" i="13"/>
  <c r="J1154" i="13"/>
  <c r="J935" i="13"/>
  <c r="J822" i="13"/>
  <c r="J105" i="13"/>
  <c r="J1007" i="13"/>
  <c r="J573" i="13"/>
  <c r="J517" i="13"/>
  <c r="J83" i="13"/>
  <c r="J171" i="13"/>
  <c r="J303" i="13"/>
  <c r="J1093" i="13"/>
  <c r="J157" i="13"/>
  <c r="J753" i="13"/>
  <c r="J892" i="13"/>
  <c r="J97" i="13"/>
  <c r="J504" i="13"/>
  <c r="J882" i="13"/>
  <c r="J192" i="13"/>
  <c r="J1013" i="13"/>
  <c r="J988" i="13"/>
  <c r="J825" i="13"/>
  <c r="J293" i="13"/>
  <c r="J979" i="13"/>
  <c r="J114" i="13"/>
  <c r="J1047" i="13"/>
  <c r="J396" i="13"/>
  <c r="J579" i="13"/>
  <c r="J1080" i="13"/>
  <c r="J159" i="13"/>
  <c r="J11" i="13"/>
  <c r="J839" i="13"/>
  <c r="J712" i="13"/>
  <c r="J219" i="13"/>
  <c r="J762" i="13"/>
  <c r="J954" i="13"/>
  <c r="J418" i="13"/>
  <c r="J7" i="13"/>
  <c r="J778" i="13"/>
  <c r="J1120" i="13"/>
  <c r="J88" i="13"/>
  <c r="J1011" i="13"/>
  <c r="J179" i="13"/>
  <c r="J176" i="13"/>
  <c r="J601" i="13"/>
  <c r="J669" i="13"/>
  <c r="J387" i="13"/>
  <c r="J558" i="13"/>
  <c r="J360" i="13"/>
  <c r="J801" i="13"/>
  <c r="J716" i="13"/>
  <c r="J522" i="13"/>
  <c r="J166" i="13"/>
  <c r="J262" i="13"/>
  <c r="J217" i="13"/>
  <c r="J1179" i="13"/>
  <c r="J193" i="13"/>
  <c r="J336" i="13"/>
  <c r="J682" i="13"/>
  <c r="J643" i="13"/>
  <c r="J48" i="13"/>
  <c r="J66" i="13"/>
  <c r="J768" i="13"/>
  <c r="J30" i="13"/>
  <c r="J963" i="13"/>
  <c r="J817" i="13"/>
  <c r="J711" i="13"/>
  <c r="J1112" i="13"/>
  <c r="J1192" i="13"/>
  <c r="J1070" i="13"/>
  <c r="J936" i="13"/>
  <c r="J599" i="13"/>
  <c r="J265" i="13"/>
  <c r="J347" i="13"/>
  <c r="J743" i="13"/>
  <c r="J1128" i="13"/>
  <c r="J237" i="13"/>
  <c r="J888" i="13"/>
  <c r="J922" i="13"/>
  <c r="J261" i="13"/>
  <c r="J296" i="13"/>
  <c r="J951" i="13"/>
  <c r="J513" i="13"/>
  <c r="J848" i="13"/>
  <c r="J835" i="13"/>
  <c r="J899" i="13"/>
  <c r="J40" i="13"/>
  <c r="J769" i="13"/>
  <c r="J454" i="13"/>
  <c r="J15" i="13"/>
  <c r="J949" i="13"/>
  <c r="J757" i="13"/>
  <c r="J1114" i="13"/>
  <c r="J809" i="13"/>
  <c r="J771" i="13"/>
  <c r="J859" i="13"/>
  <c r="J59" i="13"/>
  <c r="J473" i="13"/>
  <c r="J437" i="13"/>
  <c r="J644" i="13"/>
  <c r="J981" i="13"/>
  <c r="J136" i="13"/>
  <c r="J766" i="13"/>
  <c r="J707" i="13"/>
  <c r="J213" i="13"/>
  <c r="J633" i="13"/>
  <c r="J349" i="13"/>
  <c r="J910" i="13"/>
  <c r="J167" i="13"/>
  <c r="J959" i="13"/>
  <c r="J664" i="13"/>
  <c r="J736" i="13"/>
  <c r="J491" i="13"/>
  <c r="J481" i="13"/>
  <c r="J608" i="13"/>
  <c r="J405" i="13"/>
  <c r="J120" i="13"/>
  <c r="J834" i="13"/>
  <c r="J319" i="13"/>
  <c r="J535" i="13"/>
  <c r="J223" i="13"/>
  <c r="J546" i="13"/>
  <c r="J821" i="13"/>
  <c r="J969" i="13"/>
  <c r="J467" i="13"/>
  <c r="J177" i="13"/>
  <c r="J307" i="13"/>
  <c r="J717" i="13"/>
  <c r="J594" i="13"/>
  <c r="J286" i="13"/>
  <c r="J68" i="13"/>
  <c r="J78" i="13"/>
  <c r="J244" i="13"/>
  <c r="J1084" i="13"/>
  <c r="J273" i="13"/>
  <c r="J35" i="13"/>
  <c r="J149" i="13"/>
  <c r="J313" i="13"/>
  <c r="J831" i="13"/>
  <c r="J154" i="13"/>
  <c r="J962" i="13"/>
  <c r="J1121" i="13"/>
  <c r="J972" i="13"/>
  <c r="J464" i="13"/>
  <c r="J635" i="13"/>
  <c r="J975" i="13"/>
  <c r="J789" i="13"/>
  <c r="J1019" i="13"/>
  <c r="J220" i="13"/>
  <c r="J38" i="13"/>
  <c r="J1025" i="13"/>
  <c r="J1090" i="13"/>
  <c r="J1125" i="13"/>
  <c r="J86" i="13"/>
  <c r="J180" i="13"/>
  <c r="J404" i="13"/>
  <c r="J269" i="13"/>
  <c r="J433" i="13"/>
  <c r="J685" i="13"/>
  <c r="J188" i="13"/>
  <c r="J211" i="13"/>
  <c r="J91" i="13"/>
  <c r="J99" i="13"/>
  <c r="J670" i="13"/>
  <c r="J353" i="13"/>
  <c r="J121" i="13"/>
  <c r="J870" i="13"/>
  <c r="J330" i="13"/>
  <c r="J16" i="13"/>
  <c r="J133" i="13"/>
  <c r="J182" i="13"/>
  <c r="J938" i="13"/>
  <c r="J31" i="13"/>
  <c r="J352" i="13"/>
  <c r="J341" i="13"/>
  <c r="J52" i="13"/>
  <c r="J759" i="13"/>
  <c r="J634" i="13"/>
  <c r="J847" i="13"/>
  <c r="J692" i="13"/>
  <c r="J23" i="13"/>
  <c r="J536" i="13"/>
  <c r="J1175" i="13"/>
  <c r="J204" i="13"/>
  <c r="J552" i="13"/>
  <c r="J1081" i="13"/>
  <c r="J155" i="13"/>
  <c r="J991" i="13"/>
  <c r="J958" i="13"/>
  <c r="J147" i="13"/>
  <c r="J770" i="13"/>
  <c r="J287" i="13"/>
  <c r="J1053" i="13"/>
  <c r="J126" i="13"/>
  <c r="J1006" i="13"/>
  <c r="J636" i="13"/>
  <c r="J625" i="13"/>
  <c r="J1145" i="13"/>
  <c r="J1052" i="13"/>
  <c r="J744" i="13"/>
  <c r="J537" i="13"/>
  <c r="J202" i="13"/>
  <c r="J885" i="13"/>
  <c r="J773" i="13"/>
  <c r="J575" i="13"/>
  <c r="J912" i="13"/>
  <c r="J240" i="13"/>
  <c r="J80" i="13"/>
  <c r="J655" i="13"/>
  <c r="J390" i="13"/>
  <c r="J997" i="13"/>
  <c r="J1182" i="13"/>
  <c r="J674" i="13"/>
  <c r="J986" i="13"/>
  <c r="J996" i="13"/>
  <c r="J812" i="13"/>
  <c r="J984" i="13"/>
  <c r="J1156" i="13"/>
  <c r="J232" i="13"/>
  <c r="J1135" i="13"/>
  <c r="J382" i="13"/>
  <c r="J196" i="13"/>
  <c r="J749" i="13"/>
  <c r="J755" i="13"/>
  <c r="J1018" i="13"/>
  <c r="J855" i="13"/>
  <c r="J900" i="13"/>
  <c r="J140" i="13"/>
  <c r="J1107" i="13"/>
  <c r="J872" i="13"/>
  <c r="J151" i="13"/>
  <c r="J478" i="13"/>
  <c r="J443" i="13"/>
  <c r="J389" i="13"/>
  <c r="J1194" i="13"/>
  <c r="J775" i="13"/>
  <c r="J858" i="13"/>
  <c r="J224" i="13"/>
  <c r="J62" i="13"/>
  <c r="J475" i="13"/>
  <c r="J547" i="13"/>
  <c r="J420" i="13"/>
  <c r="J172" i="13"/>
  <c r="J1005" i="13"/>
  <c r="J631" i="13"/>
  <c r="J585" i="13"/>
  <c r="J818" i="13"/>
  <c r="J1118" i="13"/>
  <c r="J970" i="13"/>
  <c r="J677" i="13"/>
  <c r="J137" i="13"/>
  <c r="J709" i="13"/>
  <c r="J852" i="13"/>
  <c r="J614" i="13"/>
  <c r="J611" i="13"/>
  <c r="J301" i="13"/>
  <c r="J902" i="13"/>
  <c r="J367" i="13"/>
  <c r="J408" i="13"/>
  <c r="J864" i="13"/>
  <c r="J444" i="13"/>
  <c r="J705" i="13"/>
  <c r="J452" i="13"/>
  <c r="J329" i="13"/>
  <c r="J792" i="13"/>
  <c r="J747" i="13"/>
  <c r="J581" i="13"/>
  <c r="J772" i="13"/>
  <c r="J317" i="13"/>
  <c r="J198" i="13"/>
  <c r="J1036" i="13"/>
  <c r="J209" i="13"/>
  <c r="J577" i="13"/>
  <c r="J486" i="13"/>
  <c r="J130" i="13"/>
  <c r="J56" i="13"/>
  <c r="J600" i="13"/>
  <c r="J944" i="13"/>
  <c r="J61" i="13"/>
  <c r="J134" i="13"/>
  <c r="J1061" i="13"/>
  <c r="J1126" i="13"/>
  <c r="J583" i="13"/>
  <c r="J1043" i="13"/>
  <c r="J823" i="13"/>
  <c r="J651" i="13"/>
  <c r="J1181" i="13"/>
  <c r="J1062" i="13"/>
  <c r="J572" i="13"/>
  <c r="J462" i="13"/>
  <c r="J1048" i="13"/>
  <c r="J470" i="13"/>
  <c r="J304" i="13"/>
  <c r="J550" i="13"/>
  <c r="J503" i="13"/>
  <c r="J425" i="13"/>
  <c r="J545" i="13"/>
  <c r="J17" i="13"/>
  <c r="J210" i="13"/>
  <c r="J1177" i="13"/>
  <c r="J857" i="13"/>
  <c r="J1057" i="13"/>
  <c r="J618" i="13"/>
  <c r="J570" i="13"/>
  <c r="J239" i="13"/>
  <c r="J776" i="13"/>
  <c r="J1184" i="13"/>
  <c r="J875" i="13"/>
  <c r="J42" i="13"/>
  <c r="J1132" i="13"/>
  <c r="J943" i="13"/>
  <c r="J626" i="13"/>
  <c r="J939" i="13"/>
  <c r="J592" i="13"/>
  <c r="J435" i="13"/>
  <c r="J612" i="13"/>
  <c r="J94" i="13"/>
  <c r="J457" i="13"/>
  <c r="J562" i="13"/>
  <c r="J227" i="13"/>
  <c r="J982" i="13"/>
  <c r="J125" i="13"/>
  <c r="J460" i="13"/>
  <c r="J529" i="13"/>
  <c r="J70" i="13"/>
  <c r="J829" i="13"/>
  <c r="J100" i="13"/>
  <c r="J1191" i="13"/>
  <c r="J1022" i="13"/>
  <c r="J234" i="13"/>
  <c r="J264" i="13"/>
  <c r="J403" i="13"/>
  <c r="J306" i="13"/>
  <c r="J44" i="13"/>
  <c r="J849" i="13"/>
  <c r="J1044" i="13"/>
  <c r="J3" i="13"/>
  <c r="J836" i="13"/>
  <c r="J964" i="13"/>
  <c r="J1014" i="13"/>
  <c r="J186" i="13"/>
  <c r="J181" i="13"/>
  <c r="J1076" i="13"/>
  <c r="J272" i="13"/>
  <c r="J737" i="13"/>
  <c r="J810" i="13"/>
  <c r="J212" i="13"/>
  <c r="J363" i="13"/>
  <c r="J338" i="13"/>
  <c r="J561" i="13"/>
  <c r="J96" i="13"/>
  <c r="J453" i="13"/>
  <c r="J1083" i="13"/>
  <c r="J593" i="13"/>
  <c r="J183" i="13"/>
  <c r="J1038" i="13"/>
  <c r="J415" i="13"/>
  <c r="J337" i="13"/>
  <c r="J242" i="13"/>
  <c r="J200" i="13"/>
  <c r="J807" i="13"/>
  <c r="J654" i="13"/>
  <c r="J510" i="13"/>
  <c r="J104" i="13"/>
  <c r="J361" i="13"/>
  <c r="J527" i="13"/>
  <c r="J325" i="13"/>
  <c r="J952" i="13"/>
  <c r="J1185" i="13"/>
  <c r="J312" i="13"/>
  <c r="J22" i="13"/>
  <c r="J908" i="13"/>
  <c r="J1017" i="13"/>
  <c r="J640" i="13"/>
  <c r="J941" i="13"/>
  <c r="J613" i="13"/>
  <c r="J667" i="13"/>
  <c r="J208" i="13"/>
  <c r="J77" i="13"/>
  <c r="J249" i="13"/>
  <c r="J410" i="13"/>
  <c r="J637" i="13"/>
  <c r="J381" i="13"/>
  <c r="J294" i="13"/>
  <c r="J439" i="13"/>
  <c r="J656" i="13"/>
  <c r="J843" i="13"/>
  <c r="J799" i="13"/>
  <c r="J923" i="13"/>
  <c r="J119" i="13"/>
  <c r="J333" i="13"/>
  <c r="J316" i="13"/>
  <c r="J748" i="13"/>
  <c r="J528" i="13"/>
  <c r="J1189" i="13"/>
  <c r="J652" i="13"/>
  <c r="J569" i="13"/>
  <c r="J1199" i="13"/>
  <c r="J553" i="13"/>
  <c r="J216" i="13"/>
  <c r="J796" i="13"/>
  <c r="J862" i="13"/>
  <c r="J19" i="13"/>
  <c r="J715" i="13"/>
  <c r="J488" i="13"/>
  <c r="J811" i="13"/>
  <c r="J426" i="13"/>
  <c r="J542" i="13"/>
  <c r="J630" i="13"/>
  <c r="J65" i="13"/>
  <c r="J1015" i="13"/>
  <c r="J37" i="13"/>
  <c r="J1040" i="13"/>
  <c r="J714" i="13"/>
  <c r="J688" i="13"/>
  <c r="J877" i="13"/>
  <c r="J927" i="13"/>
  <c r="J883" i="13"/>
  <c r="J369" i="13"/>
  <c r="J763" i="13"/>
  <c r="J449" i="13"/>
  <c r="J492" i="13"/>
  <c r="J726" i="13"/>
  <c r="J108" i="13"/>
  <c r="J1059" i="13"/>
  <c r="J1098" i="13"/>
  <c r="J60" i="13"/>
  <c r="J178" i="13"/>
  <c r="J370" i="13"/>
  <c r="J141" i="13"/>
  <c r="J739" i="13"/>
  <c r="J138" i="13"/>
  <c r="J392" i="13"/>
  <c r="J129" i="13"/>
  <c r="J465" i="13"/>
  <c r="J1155" i="13"/>
  <c r="J58" i="13"/>
  <c r="J342" i="13"/>
  <c r="J292" i="13"/>
  <c r="J297" i="13"/>
  <c r="J111" i="13"/>
  <c r="J895" i="13"/>
  <c r="J1122" i="13"/>
  <c r="J791" i="13"/>
  <c r="J874" i="13"/>
  <c r="J1201" i="13"/>
  <c r="J93" i="13"/>
  <c r="J1101" i="13"/>
  <c r="J767" i="13"/>
  <c r="J589" i="13"/>
  <c r="J238" i="13"/>
  <c r="J994" i="13"/>
  <c r="J1041" i="13"/>
  <c r="J871" i="13"/>
  <c r="J911" i="13"/>
  <c r="J1153" i="13"/>
  <c r="J1111" i="13"/>
  <c r="J1113" i="13"/>
  <c r="J509" i="13"/>
  <c r="J708" i="13"/>
  <c r="J429" i="13"/>
  <c r="R56" i="6"/>
  <c r="AO508" i="5"/>
  <c r="M880" i="12"/>
  <c r="M1162" i="12"/>
  <c r="M83" i="12"/>
  <c r="M275" i="12"/>
  <c r="M138" i="12"/>
  <c r="M687" i="12"/>
  <c r="M593" i="12"/>
  <c r="M573" i="12"/>
  <c r="M604" i="12"/>
  <c r="M611" i="12"/>
  <c r="M856" i="12"/>
  <c r="M362" i="12"/>
  <c r="M164" i="12"/>
  <c r="M243" i="12"/>
  <c r="M616" i="12"/>
  <c r="M1031" i="12"/>
  <c r="M506" i="12"/>
  <c r="M487" i="12"/>
  <c r="M498" i="12"/>
  <c r="M642" i="12"/>
  <c r="M1007" i="12"/>
  <c r="M526" i="12"/>
  <c r="M827" i="12"/>
  <c r="M42" i="12"/>
  <c r="M384" i="12"/>
  <c r="M802" i="12"/>
  <c r="M892" i="12"/>
  <c r="M685" i="12"/>
  <c r="M142" i="12"/>
  <c r="M110" i="12"/>
  <c r="M930" i="12"/>
  <c r="M305" i="12"/>
  <c r="M379" i="12"/>
  <c r="M866" i="12"/>
  <c r="M977" i="12"/>
  <c r="M529" i="12"/>
  <c r="M237" i="12"/>
  <c r="M14" i="12"/>
  <c r="M740" i="12"/>
  <c r="M1068" i="12"/>
  <c r="M563" i="12"/>
  <c r="M686" i="12"/>
  <c r="M471" i="12"/>
  <c r="M249" i="12"/>
  <c r="M356" i="12"/>
  <c r="M440" i="12"/>
  <c r="M104" i="12"/>
  <c r="M17" i="12"/>
  <c r="M991" i="12"/>
  <c r="M105" i="12"/>
  <c r="M1116" i="12"/>
  <c r="M1101" i="12"/>
  <c r="M632" i="12"/>
  <c r="M980" i="12"/>
  <c r="M790" i="12"/>
  <c r="M873" i="12"/>
  <c r="M738" i="12"/>
  <c r="M961" i="12"/>
  <c r="M420" i="12"/>
  <c r="M144" i="12"/>
  <c r="M170" i="12"/>
  <c r="M490" i="12"/>
  <c r="M699" i="12"/>
  <c r="M261" i="12"/>
  <c r="M311" i="12"/>
  <c r="M407" i="12"/>
  <c r="M805" i="12"/>
  <c r="M3" i="12"/>
  <c r="M933" i="12"/>
  <c r="M559" i="12"/>
  <c r="M917" i="12"/>
  <c r="M679" i="12"/>
  <c r="M926" i="12"/>
  <c r="M67" i="12"/>
  <c r="M388" i="12"/>
  <c r="M32" i="12"/>
  <c r="M976" i="12"/>
  <c r="M1090" i="12"/>
  <c r="M672" i="12"/>
  <c r="M1138" i="12"/>
  <c r="M539" i="12"/>
  <c r="M690" i="12"/>
  <c r="M509" i="12"/>
  <c r="M1156" i="12"/>
  <c r="M456" i="12"/>
  <c r="M819" i="12"/>
  <c r="M151" i="12"/>
  <c r="M658" i="12"/>
  <c r="M710" i="12"/>
  <c r="M221" i="12"/>
  <c r="M1172" i="12"/>
  <c r="M697" i="12"/>
  <c r="M376" i="12"/>
  <c r="M946" i="12"/>
  <c r="M840" i="12"/>
  <c r="M457" i="12"/>
  <c r="M433" i="12"/>
  <c r="M945" i="12"/>
  <c r="M276" i="12"/>
  <c r="M18" i="12"/>
  <c r="M112" i="12"/>
  <c r="M664" i="12"/>
  <c r="M895" i="12"/>
  <c r="M1129" i="12"/>
  <c r="M319" i="12"/>
  <c r="M954" i="12"/>
  <c r="M29" i="12"/>
  <c r="M143" i="12"/>
  <c r="M334" i="12"/>
  <c r="M1006" i="12"/>
  <c r="M784" i="12"/>
  <c r="M746" i="12"/>
  <c r="M970" i="12"/>
  <c r="M1069" i="12"/>
  <c r="M989" i="12"/>
  <c r="M191" i="12"/>
  <c r="M786" i="12"/>
  <c r="M678" i="12"/>
  <c r="M953" i="12"/>
  <c r="M489" i="12"/>
  <c r="M321" i="12"/>
  <c r="M87" i="12"/>
  <c r="M116" i="12"/>
  <c r="M778" i="12"/>
  <c r="M1040" i="12"/>
  <c r="M44" i="12"/>
  <c r="M450" i="12"/>
  <c r="M338" i="12"/>
  <c r="M1081" i="12"/>
  <c r="M1122" i="12"/>
  <c r="M816" i="12"/>
  <c r="M870" i="12"/>
  <c r="M1159" i="12"/>
  <c r="M371" i="12"/>
  <c r="M282" i="12"/>
  <c r="M688" i="12"/>
  <c r="M984" i="12"/>
  <c r="M588" i="12"/>
  <c r="M1124" i="12"/>
  <c r="M51" i="12"/>
  <c r="M1062" i="12"/>
  <c r="M624" i="12"/>
  <c r="M114" i="12"/>
  <c r="M1013" i="12"/>
  <c r="M813" i="12"/>
  <c r="M897" i="12"/>
  <c r="M283" i="12"/>
  <c r="M233" i="12"/>
  <c r="M590" i="12"/>
  <c r="M782" i="12"/>
  <c r="M732" i="12"/>
  <c r="M467" i="12"/>
  <c r="M297" i="12"/>
  <c r="M701" i="12"/>
  <c r="M680" i="12"/>
  <c r="M1163" i="12"/>
  <c r="M250" i="12"/>
  <c r="M636" i="12"/>
  <c r="M773" i="12"/>
  <c r="M731" i="12"/>
  <c r="M972" i="12"/>
  <c r="M419" i="12"/>
  <c r="M566" i="12"/>
  <c r="M411" i="12"/>
  <c r="M285" i="12"/>
  <c r="M893" i="12"/>
  <c r="M4" i="12"/>
  <c r="M519" i="12"/>
  <c r="M677" i="12"/>
  <c r="M1103" i="12"/>
  <c r="M125" i="12"/>
  <c r="M789" i="12"/>
  <c r="M255" i="12"/>
  <c r="M340" i="12"/>
  <c r="M317" i="12"/>
  <c r="M756" i="12"/>
  <c r="M1106" i="12"/>
  <c r="M787" i="12"/>
  <c r="M522" i="12"/>
  <c r="M896" i="12"/>
  <c r="M1100" i="12"/>
  <c r="M1171" i="12"/>
  <c r="M64" i="12"/>
  <c r="M749" i="12"/>
  <c r="M61" i="12"/>
  <c r="M121" i="12"/>
  <c r="M578" i="12"/>
  <c r="M973" i="12"/>
  <c r="M855" i="12"/>
  <c r="M382" i="12"/>
  <c r="M983" i="12"/>
  <c r="M1029" i="12"/>
  <c r="M148" i="12"/>
  <c r="M692" i="12"/>
  <c r="M849" i="12"/>
  <c r="M193" i="12"/>
  <c r="M1131" i="12"/>
  <c r="M291" i="12"/>
  <c r="M38" i="12"/>
  <c r="M1102" i="12"/>
  <c r="M475" i="12"/>
  <c r="M887" i="12"/>
  <c r="M1005" i="12"/>
  <c r="M863" i="12"/>
  <c r="M727" i="12"/>
  <c r="M108" i="12"/>
  <c r="M1115" i="12"/>
  <c r="M286" i="12"/>
  <c r="M979" i="12"/>
  <c r="M23" i="12"/>
  <c r="M57" i="12"/>
  <c r="M987" i="12"/>
  <c r="M619" i="12"/>
  <c r="M150" i="12"/>
  <c r="M555" i="12"/>
  <c r="M1176" i="12"/>
  <c r="M1049" i="12"/>
  <c r="M264" i="12"/>
  <c r="M675" i="12"/>
  <c r="M600" i="12"/>
  <c r="M556" i="12"/>
  <c r="M232" i="12"/>
  <c r="M820" i="12"/>
  <c r="M812" i="12"/>
  <c r="M846" i="12"/>
  <c r="M239" i="12"/>
  <c r="M858" i="12"/>
  <c r="M524" i="12"/>
  <c r="M337" i="12"/>
  <c r="M154" i="12"/>
  <c r="M640" i="12"/>
  <c r="M835" i="12"/>
  <c r="M257" i="12"/>
  <c r="M403" i="12"/>
  <c r="M21" i="12"/>
  <c r="M747" i="12"/>
  <c r="M1035" i="12"/>
  <c r="M998" i="12"/>
  <c r="M1043" i="12"/>
  <c r="M177" i="12"/>
  <c r="M830" i="12"/>
  <c r="M613" i="12"/>
  <c r="M313" i="12"/>
  <c r="M280" i="12"/>
  <c r="M899" i="12"/>
  <c r="M1053" i="12"/>
  <c r="M1134" i="12"/>
  <c r="M368" i="12"/>
  <c r="M406" i="12"/>
  <c r="M808" i="12"/>
  <c r="M198" i="12"/>
  <c r="M323" i="12"/>
  <c r="M62" i="12"/>
  <c r="M770" i="12"/>
  <c r="M1001" i="12"/>
  <c r="M665" i="12"/>
  <c r="M175" i="12"/>
  <c r="M741" i="12"/>
  <c r="M128" i="12"/>
  <c r="M752" i="12"/>
  <c r="M149" i="12"/>
  <c r="M1168" i="12"/>
  <c r="M1004" i="12"/>
  <c r="M744" i="12"/>
  <c r="M46" i="12"/>
  <c r="M957" i="12"/>
  <c r="M958" i="12"/>
  <c r="M351" i="12"/>
  <c r="M875" i="12"/>
  <c r="M928" i="12"/>
  <c r="M659" i="12"/>
  <c r="M851" i="12"/>
  <c r="M654" i="12"/>
  <c r="M558" i="12"/>
  <c r="M865" i="12"/>
  <c r="M190" i="12"/>
  <c r="M1086" i="12"/>
  <c r="M1183" i="12"/>
  <c r="M240" i="12"/>
  <c r="M847" i="12"/>
  <c r="M702" i="12"/>
  <c r="M584" i="12"/>
  <c r="M325" i="12"/>
  <c r="M408" i="12"/>
  <c r="M447" i="12"/>
  <c r="M905" i="12"/>
  <c r="M7" i="12"/>
  <c r="M951" i="12"/>
  <c r="M435" i="12"/>
  <c r="M491" i="12"/>
  <c r="M262" i="12"/>
  <c r="M1021" i="12"/>
  <c r="M22" i="12"/>
  <c r="M666" i="12"/>
  <c r="M357" i="12"/>
  <c r="M245" i="12"/>
  <c r="M510" i="12"/>
  <c r="M303" i="12"/>
  <c r="M908" i="12"/>
  <c r="M289" i="12"/>
  <c r="M885" i="12"/>
  <c r="M576" i="12"/>
  <c r="M815" i="12"/>
  <c r="M292" i="12"/>
  <c r="M66" i="12"/>
  <c r="M629" i="12"/>
  <c r="M918" i="12"/>
  <c r="M369" i="12"/>
  <c r="M527" i="12"/>
  <c r="M396" i="12"/>
  <c r="M570" i="12"/>
  <c r="M465" i="12"/>
  <c r="M1010" i="12"/>
  <c r="M448" i="12"/>
  <c r="M443" i="12"/>
  <c r="M242" i="12"/>
  <c r="M521" i="12"/>
  <c r="M444" i="12"/>
  <c r="M1105" i="12"/>
  <c r="M358" i="12"/>
  <c r="M348" i="12"/>
  <c r="M1079" i="12"/>
  <c r="M279" i="12"/>
  <c r="M332" i="12"/>
  <c r="M1071" i="12"/>
  <c r="M662" i="12"/>
  <c r="M320" i="12"/>
  <c r="M1082" i="12"/>
  <c r="M123" i="12"/>
  <c r="M386" i="12"/>
  <c r="M997" i="12"/>
  <c r="M929" i="12"/>
  <c r="M825" i="12"/>
  <c r="M395" i="12"/>
  <c r="M48" i="12"/>
  <c r="M464" i="12"/>
  <c r="M826" i="12"/>
  <c r="M82" i="12"/>
  <c r="M842" i="12"/>
  <c r="M525" i="12"/>
  <c r="M512" i="12"/>
  <c r="M1094" i="12"/>
  <c r="M117" i="12"/>
  <c r="M871" i="12"/>
  <c r="M595" i="12"/>
  <c r="M244" i="12"/>
  <c r="M783" i="12"/>
  <c r="M1037" i="12"/>
  <c r="M743" i="12"/>
  <c r="M1008" i="12"/>
  <c r="M874" i="12"/>
  <c r="M564" i="12"/>
  <c r="M309" i="12"/>
  <c r="M247" i="12"/>
  <c r="M1091" i="12"/>
  <c r="M378" i="12"/>
  <c r="M1150" i="12"/>
  <c r="M415" i="12"/>
  <c r="M766" i="12"/>
  <c r="M1126" i="12"/>
  <c r="M618" i="12"/>
  <c r="M500" i="12"/>
  <c r="M1052" i="12"/>
  <c r="M788" i="12"/>
  <c r="M823" i="12"/>
  <c r="M691" i="12"/>
  <c r="M127" i="12"/>
  <c r="M55" i="12"/>
  <c r="M228" i="12"/>
  <c r="M1046" i="12"/>
  <c r="M538" i="12"/>
  <c r="M1085" i="12"/>
  <c r="M258" i="12"/>
  <c r="M263" i="12"/>
  <c r="M118" i="12"/>
  <c r="M341" i="12"/>
  <c r="M1132" i="12"/>
  <c r="M763" i="12"/>
  <c r="M959" i="12"/>
  <c r="M434" i="12"/>
  <c r="M803" i="12"/>
  <c r="M548" i="12"/>
  <c r="M967" i="12"/>
  <c r="M1047" i="12"/>
  <c r="M941" i="12"/>
  <c r="M769" i="12"/>
  <c r="M1070" i="12"/>
  <c r="M737" i="12"/>
  <c r="M646" i="12"/>
  <c r="M360" i="12"/>
  <c r="M52" i="12"/>
  <c r="M1073" i="12"/>
  <c r="M1067" i="12"/>
  <c r="M938" i="12"/>
  <c r="M641" i="12"/>
  <c r="M996" i="12"/>
  <c r="M936" i="12"/>
  <c r="M952" i="12"/>
  <c r="M516" i="12"/>
  <c r="M834" i="12"/>
  <c r="M271" i="12"/>
  <c r="M1012" i="12"/>
  <c r="M194" i="12"/>
  <c r="M1184" i="12"/>
  <c r="M831" i="12"/>
  <c r="M894" i="12"/>
  <c r="M1058" i="12"/>
  <c r="M35" i="12"/>
  <c r="M74" i="12"/>
  <c r="M229" i="12"/>
  <c r="M437" i="12"/>
  <c r="M58" i="12"/>
  <c r="M1034" i="12"/>
  <c r="M1061" i="12"/>
  <c r="M712" i="12"/>
  <c r="M220" i="12"/>
  <c r="M772" i="12"/>
  <c r="M124" i="12"/>
  <c r="M860" i="12"/>
  <c r="M405" i="12"/>
  <c r="M470" i="12"/>
  <c r="M596" i="12"/>
  <c r="M594" i="12"/>
  <c r="M639" i="12"/>
  <c r="M589" i="12"/>
  <c r="M722" i="12"/>
  <c r="M273" i="12"/>
  <c r="M549" i="12"/>
  <c r="M1144" i="12"/>
  <c r="M990" i="12"/>
  <c r="M777" i="12"/>
  <c r="M832" i="12"/>
  <c r="M1187" i="12"/>
  <c r="M551" i="12"/>
  <c r="M1018" i="12"/>
  <c r="M560" i="12"/>
  <c r="M940" i="12"/>
  <c r="M364" i="12"/>
  <c r="M949" i="12"/>
  <c r="M1074" i="12"/>
  <c r="M995" i="12"/>
  <c r="M37" i="12"/>
  <c r="M1077" i="12"/>
  <c r="M427" i="12"/>
  <c r="M97" i="12"/>
  <c r="M1064" i="12"/>
  <c r="M1057" i="12"/>
  <c r="M452" i="12"/>
  <c r="M56" i="12"/>
  <c r="M1180" i="12"/>
  <c r="M541" i="12"/>
  <c r="M689" i="12"/>
  <c r="M751" i="12"/>
  <c r="M1146" i="12"/>
  <c r="M141" i="12"/>
  <c r="M682" i="12"/>
  <c r="M904" i="12"/>
  <c r="M130" i="12"/>
  <c r="M208" i="12"/>
  <c r="M496" i="12"/>
  <c r="M603" i="12"/>
  <c r="M115" i="12"/>
  <c r="M480" i="12"/>
  <c r="M765" i="12"/>
  <c r="M553" i="12"/>
  <c r="M545" i="12"/>
  <c r="M839" i="12"/>
  <c r="M16" i="12"/>
  <c r="M119" i="12"/>
  <c r="M401" i="12"/>
  <c r="M495" i="12"/>
  <c r="M197" i="12"/>
  <c r="M204" i="12"/>
  <c r="M412" i="12"/>
  <c r="M753" i="12"/>
  <c r="M822" i="12"/>
  <c r="M793" i="12"/>
  <c r="M857" i="12"/>
  <c r="M586" i="12"/>
  <c r="M472" i="12"/>
  <c r="M544" i="12"/>
  <c r="M535" i="12"/>
  <c r="M431" i="12"/>
  <c r="M106" i="12"/>
  <c r="M850" i="12"/>
  <c r="M736" i="12"/>
  <c r="M798" i="12"/>
  <c r="M622" i="12"/>
  <c r="M462" i="12"/>
  <c r="M617" i="12"/>
  <c r="M195" i="12"/>
  <c r="M1056" i="12"/>
  <c r="M719" i="12"/>
  <c r="M1066" i="12"/>
  <c r="M160" i="12"/>
  <c r="M1017" i="12"/>
  <c r="M212" i="12"/>
  <c r="M485" i="12"/>
  <c r="M277" i="12"/>
  <c r="M60" i="12"/>
  <c r="M796" i="12"/>
  <c r="M387" i="12"/>
  <c r="M537" i="12"/>
  <c r="M739" i="12"/>
  <c r="M878" i="12"/>
  <c r="M236" i="12"/>
  <c r="M19" i="12"/>
  <c r="M8" i="12"/>
  <c r="M1054" i="12"/>
  <c r="M326" i="12"/>
  <c r="M1099" i="12"/>
  <c r="M478" i="12"/>
  <c r="M113" i="12"/>
  <c r="M615" i="12"/>
  <c r="M199" i="12"/>
  <c r="M1125" i="12"/>
  <c r="M647" i="12"/>
  <c r="M1063" i="12"/>
  <c r="M413" i="12"/>
  <c r="M1174" i="12"/>
  <c r="M1177" i="12"/>
  <c r="M643" i="12"/>
  <c r="M88" i="12"/>
  <c r="M684" i="12"/>
  <c r="M324" i="12"/>
  <c r="M676" i="12"/>
  <c r="M346" i="12"/>
  <c r="M267" i="12"/>
  <c r="M833" i="12"/>
  <c r="M284" i="12"/>
  <c r="M1119" i="12"/>
  <c r="M1186" i="12"/>
  <c r="M681" i="12"/>
  <c r="M76" i="12"/>
  <c r="M868" i="12"/>
  <c r="M27" i="12"/>
  <c r="M733" i="12"/>
  <c r="M102" i="12"/>
  <c r="M1014" i="12"/>
  <c r="M964" i="12"/>
  <c r="M1065" i="12"/>
  <c r="M861" i="12"/>
  <c r="M518" i="12"/>
  <c r="M215" i="12"/>
  <c r="M294" i="12"/>
  <c r="M34" i="12"/>
  <c r="M155" i="12"/>
  <c r="M1009" i="12"/>
  <c r="M94" i="12"/>
  <c r="M260" i="12"/>
  <c r="M879" i="12"/>
  <c r="M884" i="12"/>
  <c r="M477" i="12"/>
  <c r="M577" i="12"/>
  <c r="M550" i="12"/>
  <c r="M726" i="12"/>
  <c r="M492" i="12"/>
  <c r="M80" i="12"/>
  <c r="M135" i="12"/>
  <c r="M254" i="12"/>
  <c r="M932" i="12"/>
  <c r="M188" i="12"/>
  <c r="M350" i="12"/>
  <c r="M449" i="12"/>
  <c r="M852" i="12"/>
  <c r="M186" i="12"/>
  <c r="M133" i="12"/>
  <c r="M134" i="12"/>
  <c r="M385" i="12"/>
  <c r="M361" i="12"/>
  <c r="M1076" i="12"/>
  <c r="M1139" i="12"/>
  <c r="M530" i="12"/>
  <c r="M920" i="12"/>
  <c r="M410" i="12"/>
  <c r="M11" i="12"/>
  <c r="M779" i="12"/>
  <c r="M1113" i="12"/>
  <c r="M695" i="12"/>
  <c r="M674" i="12"/>
  <c r="M424" i="12"/>
  <c r="M574" i="12"/>
  <c r="M36" i="12"/>
  <c r="M728" i="12"/>
  <c r="M445" i="12"/>
  <c r="M299" i="12"/>
  <c r="M759" i="12"/>
  <c r="M1188" i="12"/>
  <c r="M179" i="12"/>
  <c r="M1002" i="12"/>
  <c r="M345" i="12"/>
  <c r="M426" i="12"/>
  <c r="M994" i="12"/>
  <c r="M381" i="12"/>
  <c r="M575" i="12"/>
  <c r="M43" i="12"/>
  <c r="M184" i="12"/>
  <c r="M668" i="12"/>
  <c r="M256" i="12"/>
  <c r="M797" i="12"/>
  <c r="M95" i="12"/>
  <c r="M864" i="12"/>
  <c r="M429" i="12"/>
  <c r="M502" i="12"/>
  <c r="M442" i="12"/>
  <c r="M241" i="12"/>
  <c r="M517" i="12"/>
  <c r="M1193" i="12"/>
  <c r="M1112" i="12"/>
  <c r="M132" i="12"/>
  <c r="M663" i="12"/>
  <c r="M1000" i="12"/>
  <c r="M152" i="12"/>
  <c r="M290" i="12"/>
  <c r="M181" i="12"/>
  <c r="M372" i="12"/>
  <c r="M86" i="12"/>
  <c r="M750" i="12"/>
  <c r="M748" i="12"/>
  <c r="M6" i="12"/>
  <c r="M1153" i="12"/>
  <c r="M914" i="12"/>
  <c r="M423" i="12"/>
  <c r="M1127" i="12"/>
  <c r="M219" i="12"/>
  <c r="M75" i="12"/>
  <c r="M161" i="12"/>
  <c r="M660" i="12"/>
  <c r="M644" i="12"/>
  <c r="M794" i="12"/>
  <c r="M543" i="12"/>
  <c r="M1161" i="12"/>
  <c r="M1041" i="12"/>
  <c r="M670" i="12"/>
  <c r="M24" i="12"/>
  <c r="M451" i="12"/>
  <c r="M70" i="12"/>
  <c r="M717" i="12"/>
  <c r="M844" i="12"/>
  <c r="M620" i="12"/>
  <c r="M1023" i="12"/>
  <c r="M40" i="12"/>
  <c r="M389" i="12"/>
  <c r="M651" i="12"/>
  <c r="M520" i="12"/>
  <c r="M637" i="12"/>
  <c r="M238" i="12"/>
  <c r="M182" i="12"/>
  <c r="M383" i="12"/>
  <c r="M1022" i="12"/>
  <c r="M511" i="12"/>
  <c r="M925" i="12"/>
  <c r="M165" i="12"/>
  <c r="M1111" i="12"/>
  <c r="M698" i="12"/>
  <c r="M939" i="12"/>
  <c r="M122" i="12"/>
  <c r="M137" i="12"/>
  <c r="M1044" i="12"/>
  <c r="M213" i="12"/>
  <c r="M948" i="12"/>
  <c r="M944" i="12"/>
  <c r="M621" i="12"/>
  <c r="M206" i="12"/>
  <c r="M430" i="12"/>
  <c r="M455" i="12"/>
  <c r="M145" i="12"/>
  <c r="M1104" i="12"/>
  <c r="M231" i="12"/>
  <c r="M854" i="12"/>
  <c r="M398" i="12"/>
  <c r="M1136" i="12"/>
  <c r="M185" i="12"/>
  <c r="M1072" i="12"/>
  <c r="M1118" i="12"/>
  <c r="M84" i="12"/>
  <c r="M715" i="12"/>
  <c r="M845" i="12"/>
  <c r="M811" i="12"/>
  <c r="M493" i="12"/>
  <c r="M775" i="12"/>
  <c r="M694" i="12"/>
  <c r="M343" i="12"/>
  <c r="M648" i="12"/>
  <c r="M890" i="12"/>
  <c r="M915" i="12"/>
  <c r="M781" i="12"/>
  <c r="M374" i="12"/>
  <c r="M1137" i="12"/>
  <c r="M174" i="12"/>
  <c r="M1178" i="12"/>
  <c r="M394" i="12"/>
  <c r="M1033" i="12"/>
  <c r="M956" i="12"/>
  <c r="M392" i="12"/>
  <c r="M1166" i="12"/>
  <c r="M869" i="12"/>
  <c r="M1154" i="12"/>
  <c r="M872" i="12"/>
  <c r="M1110" i="12"/>
  <c r="M546" i="12"/>
  <c r="M71" i="12"/>
  <c r="M571" i="12"/>
  <c r="M281" i="12"/>
  <c r="M1027" i="12"/>
  <c r="M562" i="12"/>
  <c r="M652" i="12"/>
  <c r="M163" i="12"/>
  <c r="M103" i="12"/>
  <c r="M1032" i="12"/>
  <c r="M853" i="12"/>
  <c r="M1050" i="12"/>
  <c r="M53" i="12"/>
  <c r="M92" i="12"/>
  <c r="M859" i="12"/>
  <c r="M776" i="12"/>
  <c r="M891" i="12"/>
  <c r="M696" i="12"/>
  <c r="M79" i="12"/>
  <c r="M1030" i="12"/>
  <c r="M327" i="12"/>
  <c r="M425" i="12"/>
  <c r="M272" i="12"/>
  <c r="M814" i="12"/>
  <c r="M1092" i="12"/>
  <c r="M725" i="12"/>
  <c r="M934" i="12"/>
  <c r="M120" i="12"/>
  <c r="M207" i="12"/>
  <c r="M913" i="12"/>
  <c r="M828" i="12"/>
  <c r="M441" i="12"/>
  <c r="M1198" i="12"/>
  <c r="M993" i="12"/>
  <c r="M657" i="12"/>
  <c r="M69" i="12"/>
  <c r="M602" i="12"/>
  <c r="M1060" i="12"/>
  <c r="M1109" i="12"/>
  <c r="M72" i="12"/>
  <c r="M608" i="12"/>
  <c r="M606" i="12"/>
  <c r="M224" i="12"/>
  <c r="M223" i="12"/>
  <c r="M1028" i="12"/>
  <c r="M422" i="12"/>
  <c r="M353" i="12"/>
  <c r="M39" i="12"/>
  <c r="M203" i="12"/>
  <c r="M1148" i="12"/>
  <c r="M301" i="12"/>
  <c r="M708" i="12"/>
  <c r="M862" i="12"/>
  <c r="M1200" i="12"/>
  <c r="M217" i="12"/>
  <c r="M638" i="12"/>
  <c r="M354" i="12"/>
  <c r="M1003" i="12"/>
  <c r="M41" i="12"/>
  <c r="M633" i="12"/>
  <c r="M724" i="12"/>
  <c r="M479" i="12"/>
  <c r="M721" i="12"/>
  <c r="M513" i="12"/>
  <c r="M352" i="12"/>
  <c r="M614" i="12"/>
  <c r="M612" i="12"/>
  <c r="M1143" i="12"/>
  <c r="M901" i="12"/>
  <c r="M981" i="12"/>
  <c r="M942" i="12"/>
  <c r="M1011" i="12"/>
  <c r="M253" i="12"/>
  <c r="M393" i="12"/>
  <c r="M881" i="12"/>
  <c r="M906" i="12"/>
  <c r="M380" i="12"/>
  <c r="M173" i="12"/>
  <c r="M1024" i="12"/>
  <c r="M978" i="12"/>
  <c r="M307" i="12"/>
  <c r="M607" i="12"/>
  <c r="M1088" i="12"/>
  <c r="M375" i="12"/>
  <c r="M400" i="12"/>
  <c r="M1048" i="12"/>
  <c r="M1133" i="12"/>
  <c r="M877" i="12"/>
  <c r="M428" i="12"/>
  <c r="M1196" i="12"/>
  <c r="M331" i="12"/>
  <c r="M30" i="12"/>
  <c r="M468" i="12"/>
  <c r="M565" i="12"/>
  <c r="M760" i="12"/>
  <c r="M298" i="12"/>
  <c r="M1038" i="12"/>
  <c r="M222" i="12"/>
  <c r="M461" i="12"/>
  <c r="M460" i="12"/>
  <c r="M730" i="12"/>
  <c r="M898" i="12"/>
  <c r="M806" i="12"/>
  <c r="M1016" i="12"/>
  <c r="M270" i="12"/>
  <c r="M729" i="12"/>
  <c r="M336" i="12"/>
  <c r="M497" i="12"/>
  <c r="M625" i="12"/>
  <c r="M886" i="12"/>
  <c r="M900" i="12"/>
  <c r="M800" i="12"/>
  <c r="M841" i="12"/>
  <c r="M774" i="12"/>
  <c r="M711" i="12"/>
  <c r="M304" i="12"/>
  <c r="M366" i="12"/>
  <c r="M210" i="12"/>
  <c r="M171" i="12"/>
  <c r="M716" i="12"/>
  <c r="M503" i="12"/>
  <c r="M201" i="12"/>
  <c r="M131" i="12"/>
  <c r="M508" i="12"/>
  <c r="M1078" i="12"/>
  <c r="M109" i="12"/>
  <c r="M568" i="12"/>
  <c r="M630" i="12"/>
  <c r="M322" i="12"/>
  <c r="M1140" i="12"/>
  <c r="M416" i="12"/>
  <c r="M923" i="12"/>
  <c r="M399" i="12"/>
  <c r="M1175" i="12"/>
  <c r="M234" i="12"/>
  <c r="M902" i="12"/>
  <c r="M302" i="12"/>
  <c r="M1179" i="12"/>
  <c r="M623" i="12"/>
  <c r="M1190" i="12"/>
  <c r="M147" i="12"/>
  <c r="M1025" i="12"/>
  <c r="M745" i="12"/>
  <c r="M278" i="12"/>
  <c r="M314" i="12"/>
  <c r="M391" i="12"/>
  <c r="M572" i="12"/>
  <c r="M259" i="12"/>
  <c r="M767" i="12"/>
  <c r="M136" i="12"/>
  <c r="M762" i="12"/>
  <c r="M1165" i="12"/>
  <c r="M707" i="12"/>
  <c r="M771" i="12"/>
  <c r="M547" i="12"/>
  <c r="M196" i="12"/>
  <c r="M515" i="12"/>
  <c r="M650" i="12"/>
  <c r="M501" i="12"/>
  <c r="M599" i="12"/>
  <c r="M230" i="12"/>
  <c r="M140" i="12"/>
  <c r="M971" i="12"/>
  <c r="M1019" i="12"/>
  <c r="M669" i="12"/>
  <c r="M158" i="12"/>
  <c r="M838" i="12"/>
  <c r="M310" i="12"/>
  <c r="M486" i="12"/>
  <c r="M580" i="12"/>
  <c r="M609" i="12"/>
  <c r="M180" i="12"/>
  <c r="M999" i="12"/>
  <c r="M799" i="12"/>
  <c r="M755" i="12"/>
  <c r="M683" i="12"/>
  <c r="M988" i="12"/>
  <c r="M494" i="12"/>
  <c r="M1145" i="12"/>
  <c r="M883" i="12"/>
  <c r="M540" i="12"/>
  <c r="M709" i="12"/>
  <c r="M78" i="12"/>
  <c r="M532" i="12"/>
  <c r="M246" i="12"/>
  <c r="M1173" i="12"/>
  <c r="M533" i="12"/>
  <c r="M26" i="12"/>
  <c r="M631" i="12"/>
  <c r="M488" i="12"/>
  <c r="M187" i="12"/>
  <c r="M226" i="12"/>
  <c r="M98" i="12"/>
  <c r="M1089" i="12"/>
  <c r="M1123" i="12"/>
  <c r="M1117" i="12"/>
  <c r="M882" i="12"/>
  <c r="M335" i="12"/>
  <c r="M992" i="12"/>
  <c r="M169" i="12"/>
  <c r="M1055" i="12"/>
  <c r="M1093" i="12"/>
  <c r="M63" i="12"/>
  <c r="M947" i="12"/>
  <c r="M166" i="12"/>
  <c r="M10" i="12"/>
  <c r="M581" i="12"/>
  <c r="M1121" i="12"/>
  <c r="M93" i="12"/>
  <c r="M54" i="12"/>
  <c r="M153" i="12"/>
  <c r="M935" i="12"/>
  <c r="M735" i="12"/>
  <c r="M554" i="12"/>
  <c r="M927" i="12"/>
  <c r="M189" i="12"/>
  <c r="M1142" i="12"/>
  <c r="M907" i="12"/>
  <c r="M316" i="12"/>
  <c r="M921" i="12"/>
  <c r="M473" i="12"/>
  <c r="M404" i="12"/>
  <c r="M20" i="12"/>
  <c r="M409" i="12"/>
  <c r="M47" i="12"/>
  <c r="M1098" i="12"/>
  <c r="M499" i="12"/>
  <c r="M365" i="12"/>
  <c r="M214" i="12"/>
  <c r="M718" i="12"/>
  <c r="M359" i="12"/>
  <c r="M704" i="12"/>
  <c r="M100" i="12"/>
  <c r="M1108" i="12"/>
  <c r="M843" i="12"/>
  <c r="M474" i="12"/>
  <c r="M459" i="12"/>
  <c r="M293" i="12"/>
  <c r="M1157" i="12"/>
  <c r="M146" i="12"/>
  <c r="M1087" i="12"/>
  <c r="M504" i="12"/>
  <c r="M635" i="12"/>
  <c r="M269" i="12"/>
  <c r="M528" i="12"/>
  <c r="M982" i="12"/>
  <c r="M349" i="12"/>
  <c r="M483" i="12"/>
  <c r="M1095" i="12"/>
  <c r="M734" i="12"/>
  <c r="M251" i="12"/>
  <c r="M107" i="12"/>
  <c r="M889" i="12"/>
  <c r="M1015" i="12"/>
  <c r="M962" i="12"/>
  <c r="M225" i="12"/>
  <c r="M306" i="12"/>
  <c r="M552" i="12"/>
  <c r="M583" i="12"/>
  <c r="M68" i="12"/>
  <c r="M28" i="12"/>
  <c r="M567" i="12"/>
  <c r="M673" i="12"/>
  <c r="M235" i="12"/>
  <c r="M328" i="12"/>
  <c r="M168" i="12"/>
  <c r="M700" i="12"/>
  <c r="M653" i="12"/>
  <c r="M453" i="12"/>
  <c r="M795" i="12"/>
  <c r="M943" i="12"/>
  <c r="M507" i="12"/>
  <c r="M308" i="12"/>
  <c r="M757" i="12"/>
  <c r="M1181" i="12"/>
  <c r="M484" i="12"/>
  <c r="M557" i="12"/>
  <c r="M1194" i="12"/>
  <c r="M1169" i="12"/>
  <c r="M1128" i="12"/>
  <c r="M919" i="12"/>
  <c r="M531" i="12"/>
  <c r="M390" i="12"/>
  <c r="M89" i="12"/>
  <c r="M965" i="12"/>
  <c r="M81" i="12"/>
  <c r="M837" i="12"/>
  <c r="M955" i="12"/>
  <c r="M101" i="12"/>
  <c r="M1020" i="12"/>
  <c r="M937" i="12"/>
  <c r="M1155" i="12"/>
  <c r="M505" i="12"/>
  <c r="M514" i="12"/>
  <c r="M265" i="12"/>
  <c r="M209" i="12"/>
  <c r="M963" i="12"/>
  <c r="M792" i="12"/>
  <c r="M810" i="12"/>
  <c r="M916" i="12"/>
  <c r="M205" i="12"/>
  <c r="M723" i="12"/>
  <c r="M968" i="12"/>
  <c r="M867" i="12"/>
  <c r="M363" i="12"/>
  <c r="M742" i="12"/>
  <c r="M591" i="12"/>
  <c r="M162" i="12"/>
  <c r="M418" i="12"/>
  <c r="M167" i="12"/>
  <c r="M469" i="12"/>
  <c r="M1192" i="12"/>
  <c r="M344" i="12"/>
  <c r="M45" i="12"/>
  <c r="M592" i="12"/>
  <c r="M579" i="12"/>
  <c r="M601" i="12"/>
  <c r="M287" i="12"/>
  <c r="M649" i="12"/>
  <c r="M758" i="12"/>
  <c r="M9" i="12"/>
  <c r="M1130" i="12"/>
  <c r="M960" i="12"/>
  <c r="M1164" i="12"/>
  <c r="M909" i="12"/>
  <c r="M523" i="12"/>
  <c r="M15" i="12"/>
  <c r="M848" i="12"/>
  <c r="M924" i="12"/>
  <c r="M1084" i="12"/>
  <c r="M129" i="12"/>
  <c r="M1147" i="12"/>
  <c r="M347" i="12"/>
  <c r="M33" i="12"/>
  <c r="M438" i="12"/>
  <c r="M561" i="12"/>
  <c r="M817" i="12"/>
  <c r="M355" i="12"/>
  <c r="M466" i="12"/>
  <c r="M288" i="12"/>
  <c r="M139" i="12"/>
  <c r="M536" i="12"/>
  <c r="M912" i="12"/>
  <c r="M329" i="12"/>
  <c r="M801" i="12"/>
  <c r="M156" i="12"/>
  <c r="M656" i="12"/>
  <c r="M49" i="12"/>
  <c r="M157" i="12"/>
  <c r="M31" i="12"/>
  <c r="M818" i="12"/>
  <c r="M373" i="12"/>
  <c r="M645" i="12"/>
  <c r="M1195" i="12"/>
  <c r="M626" i="12"/>
  <c r="M330" i="12"/>
  <c r="M295" i="12"/>
  <c r="M975" i="12"/>
  <c r="M824" i="12"/>
  <c r="M85" i="12"/>
  <c r="M785" i="12"/>
  <c r="M671" i="12"/>
  <c r="M1059" i="12"/>
  <c r="M436" i="12"/>
  <c r="M1151" i="12"/>
  <c r="M59" i="12"/>
  <c r="M25" i="12"/>
  <c r="M950" i="12"/>
  <c r="M312" i="12"/>
  <c r="M476" i="12"/>
  <c r="M807" i="12"/>
  <c r="M248" i="12"/>
  <c r="M966" i="12"/>
  <c r="M582" i="12"/>
  <c r="M1083" i="12"/>
  <c r="M178" i="12"/>
  <c r="M903" i="12"/>
  <c r="M1097" i="12"/>
  <c r="M661" i="12"/>
  <c r="M542" i="12"/>
  <c r="M202" i="12"/>
  <c r="M1075" i="12"/>
  <c r="M1170" i="12"/>
  <c r="M1042" i="12"/>
  <c r="M296" i="12"/>
  <c r="M974" i="12"/>
  <c r="M610" i="12"/>
  <c r="M809" i="12"/>
  <c r="M1201" i="12"/>
  <c r="M1036" i="12"/>
  <c r="M90" i="12"/>
  <c r="M821" i="12"/>
  <c r="M985" i="12"/>
  <c r="M605" i="12"/>
  <c r="M481" i="12"/>
  <c r="M628" i="12"/>
  <c r="M1197" i="12"/>
  <c r="M768" i="12"/>
  <c r="M910" i="12"/>
  <c r="M414" i="12"/>
  <c r="M333" i="12"/>
  <c r="M1149" i="12"/>
  <c r="M172" i="12"/>
  <c r="M714" i="12"/>
  <c r="M597" i="12"/>
  <c r="M888" i="12"/>
  <c r="M126" i="12"/>
  <c r="M791" i="12"/>
  <c r="M342" i="12"/>
  <c r="M1182" i="12"/>
  <c r="M1160" i="12"/>
  <c r="M111" i="12"/>
  <c r="M432" i="12"/>
  <c r="M1152" i="12"/>
  <c r="M50" i="12"/>
  <c r="M713" i="12"/>
  <c r="M1135" i="12"/>
  <c r="M458" i="12"/>
  <c r="M780" i="12"/>
  <c r="M417" i="12"/>
  <c r="M911" i="12"/>
  <c r="M211" i="12"/>
  <c r="M1191" i="12"/>
  <c r="M922" i="12"/>
  <c r="M99" i="12"/>
  <c r="M876" i="12"/>
  <c r="M1080" i="12"/>
  <c r="M1096" i="12"/>
  <c r="M5" i="12"/>
  <c r="M1167" i="12"/>
  <c r="M159" i="12"/>
  <c r="M252" i="12"/>
  <c r="M482" i="12"/>
  <c r="M720" i="12"/>
  <c r="M761" i="12"/>
  <c r="M339" i="12"/>
  <c r="M1039" i="12"/>
  <c r="M1114" i="12"/>
  <c r="M397" i="12"/>
  <c r="M12" i="12"/>
  <c r="M96" i="12"/>
  <c r="M804" i="12"/>
  <c r="M598" i="12"/>
  <c r="M667" i="12"/>
  <c r="M73" i="12"/>
  <c r="M655" i="12"/>
  <c r="M706" i="12"/>
  <c r="M1158" i="12"/>
  <c r="M315" i="12"/>
  <c r="M200" i="12"/>
  <c r="M218" i="12"/>
  <c r="M1141" i="12"/>
  <c r="M1199" i="12"/>
  <c r="M1045" i="12"/>
  <c r="M634" i="12"/>
  <c r="M1189" i="12"/>
  <c r="M266" i="12"/>
  <c r="M693" i="12"/>
  <c r="M421" i="12"/>
  <c r="M370" i="12"/>
  <c r="M705" i="12"/>
  <c r="M836" i="12"/>
  <c r="M534" i="12"/>
  <c r="M829" i="12"/>
  <c r="M446" i="12"/>
  <c r="M77" i="12"/>
  <c r="M754" i="12"/>
  <c r="M367" i="12"/>
  <c r="M703" i="12"/>
  <c r="M569" i="12"/>
  <c r="M65" i="12"/>
  <c r="M764" i="12"/>
  <c r="M268" i="12"/>
  <c r="M91" i="12"/>
  <c r="M227" i="12"/>
  <c r="M627" i="12"/>
  <c r="M13" i="12"/>
  <c r="M176" i="12"/>
  <c r="M274" i="12"/>
  <c r="M216" i="12"/>
  <c r="M1026" i="12"/>
  <c r="M463" i="12"/>
  <c r="M2" i="12"/>
  <c r="M439" i="12"/>
  <c r="M587" i="12"/>
  <c r="M377" i="12"/>
  <c r="M986" i="12"/>
  <c r="M300" i="12"/>
  <c r="M1185" i="12"/>
  <c r="M585" i="12"/>
  <c r="M1120" i="12"/>
  <c r="M402" i="12"/>
  <c r="M183" i="12"/>
  <c r="M931" i="12"/>
  <c r="M192" i="12"/>
  <c r="M454" i="12"/>
  <c r="M1107" i="12"/>
  <c r="M318" i="12"/>
  <c r="M1051" i="12"/>
  <c r="M969" i="12"/>
  <c r="O11" i="12"/>
  <c r="O278" i="12"/>
  <c r="O771" i="12"/>
  <c r="O200" i="12"/>
  <c r="O657" i="12"/>
  <c r="O825" i="12"/>
  <c r="O98" i="12"/>
  <c r="O673" i="12"/>
  <c r="O387" i="12"/>
  <c r="O464" i="12"/>
  <c r="O933" i="12"/>
  <c r="O915" i="12"/>
  <c r="O770" i="12"/>
  <c r="O22" i="12"/>
  <c r="O565" i="12"/>
  <c r="O558" i="12"/>
  <c r="O1116" i="12"/>
  <c r="O908" i="12"/>
  <c r="O1139" i="12"/>
  <c r="O479" i="12"/>
  <c r="O501" i="12"/>
  <c r="O202" i="12"/>
  <c r="O578" i="12"/>
  <c r="O109" i="12"/>
  <c r="O950" i="12"/>
  <c r="O1097" i="12"/>
  <c r="O979" i="12"/>
  <c r="O259" i="12"/>
  <c r="O1030" i="12"/>
  <c r="O37" i="12"/>
  <c r="O371" i="12"/>
  <c r="O651" i="12"/>
  <c r="O388" i="12"/>
  <c r="O1093" i="12"/>
  <c r="O836" i="12"/>
  <c r="O1031" i="12"/>
  <c r="O647" i="12"/>
  <c r="O1126" i="12"/>
  <c r="O675" i="12"/>
  <c r="O869" i="12"/>
  <c r="O623" i="12"/>
  <c r="O301" i="12"/>
  <c r="O494" i="12"/>
  <c r="O375" i="12"/>
  <c r="O1122" i="12"/>
  <c r="O710" i="12"/>
  <c r="O321" i="12"/>
  <c r="O88" i="12"/>
  <c r="O149" i="12"/>
  <c r="O273" i="12"/>
  <c r="O449" i="12"/>
  <c r="O1144" i="12"/>
  <c r="O187" i="12"/>
  <c r="O154" i="12"/>
  <c r="O461" i="12"/>
  <c r="O560" i="12"/>
  <c r="O408" i="12"/>
  <c r="O423" i="12"/>
  <c r="O1083" i="12"/>
  <c r="O919" i="12"/>
  <c r="O132" i="12"/>
  <c r="O678" i="12"/>
  <c r="O295" i="12"/>
  <c r="O1184" i="12"/>
  <c r="O627" i="12"/>
  <c r="O293" i="12"/>
  <c r="O1107" i="12"/>
  <c r="O1038" i="12"/>
  <c r="O307" i="12"/>
  <c r="O381" i="12"/>
  <c r="O1136" i="12"/>
  <c r="O274" i="12"/>
  <c r="O642" i="12"/>
  <c r="O35" i="12"/>
  <c r="O396" i="12"/>
  <c r="O716" i="12"/>
  <c r="O965" i="12"/>
  <c r="O1022" i="12"/>
  <c r="O591" i="12"/>
  <c r="O353" i="12"/>
  <c r="O857" i="12"/>
  <c r="O669" i="12"/>
  <c r="O382" i="12"/>
  <c r="O211" i="12"/>
  <c r="O901" i="12"/>
  <c r="O420" i="12"/>
  <c r="O1045" i="12"/>
  <c r="O1200" i="12"/>
  <c r="O333" i="12"/>
  <c r="O780" i="12"/>
  <c r="O941" i="12"/>
  <c r="O932" i="12"/>
  <c r="O3" i="12"/>
  <c r="O703" i="12"/>
  <c r="O579" i="12"/>
  <c r="O1004" i="12"/>
  <c r="O511" i="12"/>
  <c r="O1089" i="12"/>
  <c r="O872" i="12"/>
  <c r="O467" i="12"/>
  <c r="O955" i="12"/>
  <c r="O925" i="12"/>
  <c r="O81" i="12"/>
  <c r="O1194" i="12"/>
  <c r="O853" i="12"/>
  <c r="O186" i="12"/>
  <c r="O781" i="12"/>
  <c r="O754" i="12"/>
  <c r="O832" i="12"/>
  <c r="O416" i="12"/>
  <c r="O791" i="12"/>
  <c r="O241" i="12"/>
  <c r="O920" i="12"/>
  <c r="O112" i="12"/>
  <c r="O195" i="12"/>
  <c r="O823" i="12"/>
  <c r="O806" i="12"/>
  <c r="O54" i="12"/>
  <c r="O488" i="12"/>
  <c r="O280" i="12"/>
  <c r="O1013" i="12"/>
  <c r="O16" i="12"/>
  <c r="O286" i="12"/>
  <c r="O369" i="12"/>
  <c r="O1133" i="12"/>
  <c r="O985" i="12"/>
  <c r="O1167" i="12"/>
  <c r="O484" i="12"/>
  <c r="O111" i="12"/>
  <c r="O342" i="12"/>
  <c r="O538" i="12"/>
  <c r="O736" i="12"/>
  <c r="O78" i="12"/>
  <c r="O173" i="12"/>
  <c r="O159" i="12"/>
  <c r="O434" i="12"/>
  <c r="O957" i="12"/>
  <c r="O5" i="12"/>
  <c r="O613" i="12"/>
  <c r="O607" i="12"/>
  <c r="O775" i="12"/>
  <c r="O944" i="12"/>
  <c r="O877" i="12"/>
  <c r="O535" i="12"/>
  <c r="O296" i="12"/>
  <c r="O581" i="12"/>
  <c r="O804" i="12"/>
  <c r="O633" i="12"/>
  <c r="O291" i="12"/>
  <c r="O534" i="12"/>
  <c r="O1026" i="12"/>
  <c r="O53" i="12"/>
  <c r="O708" i="12"/>
  <c r="O1054" i="12"/>
  <c r="O25" i="12"/>
  <c r="O1106" i="12"/>
  <c r="O764" i="12"/>
  <c r="O592" i="12"/>
  <c r="O332" i="12"/>
  <c r="O219" i="12"/>
  <c r="O368" i="12"/>
  <c r="O238" i="12"/>
  <c r="O756" i="12"/>
  <c r="O952" i="12"/>
  <c r="O729" i="12"/>
  <c r="O926" i="12"/>
  <c r="O451" i="12"/>
  <c r="O403" i="12"/>
  <c r="O377" i="12"/>
  <c r="O397" i="12"/>
  <c r="O192" i="12"/>
  <c r="O846" i="12"/>
  <c r="O18" i="12"/>
  <c r="O446" i="12"/>
  <c r="O490" i="12"/>
  <c r="O1201" i="12"/>
  <c r="O505" i="12"/>
  <c r="O1000" i="12"/>
  <c r="O1074" i="12"/>
  <c r="O448" i="12"/>
  <c r="O1019" i="12"/>
  <c r="O1079" i="12"/>
  <c r="O978" i="12"/>
  <c r="O76" i="12"/>
  <c r="O769" i="12"/>
  <c r="O456" i="12"/>
  <c r="O1160" i="12"/>
  <c r="O468" i="12"/>
  <c r="O239" i="12"/>
  <c r="O99" i="12"/>
  <c r="O514" i="12"/>
  <c r="O543" i="12"/>
  <c r="O30" i="12"/>
  <c r="O625" i="12"/>
  <c r="O1084" i="12"/>
  <c r="O634" i="12"/>
  <c r="O1076" i="12"/>
  <c r="O1072" i="12"/>
  <c r="O264" i="12"/>
  <c r="O143" i="12"/>
  <c r="O157" i="12"/>
  <c r="O1060" i="12"/>
  <c r="O943" i="12"/>
  <c r="O258" i="12"/>
  <c r="O1168" i="12"/>
  <c r="O1137" i="12"/>
  <c r="O459" i="12"/>
  <c r="O792" i="12"/>
  <c r="O102" i="12"/>
  <c r="O824" i="12"/>
  <c r="O912" i="12"/>
  <c r="O426" i="12"/>
  <c r="O1135" i="12"/>
  <c r="O458" i="12"/>
  <c r="O226" i="12"/>
  <c r="O527" i="12"/>
  <c r="O1165" i="12"/>
  <c r="O9" i="12"/>
  <c r="O177" i="12"/>
  <c r="O145" i="12"/>
  <c r="O586" i="12"/>
  <c r="O94" i="12"/>
  <c r="O55" i="12"/>
  <c r="O624" i="12"/>
  <c r="O436" i="12"/>
  <c r="O261" i="12"/>
  <c r="O810" i="12"/>
  <c r="O1176" i="12"/>
  <c r="O429" i="12"/>
  <c r="O906" i="12"/>
  <c r="O1162" i="12"/>
  <c r="O210" i="12"/>
  <c r="O610" i="12"/>
  <c r="O1036" i="12"/>
  <c r="O51" i="12"/>
  <c r="O314" i="12"/>
  <c r="O409" i="12"/>
  <c r="O571" i="12"/>
  <c r="O777" i="12"/>
  <c r="O492" i="12"/>
  <c r="O835" i="12"/>
  <c r="O878" i="12"/>
  <c r="O367" i="12"/>
  <c r="O1187" i="12"/>
  <c r="O1115" i="12"/>
  <c r="O1069" i="12"/>
  <c r="O956" i="12"/>
  <c r="O47" i="12"/>
  <c r="O951" i="12"/>
  <c r="O587" i="12"/>
  <c r="O163" i="12"/>
  <c r="O359" i="12"/>
  <c r="O340" i="12"/>
  <c r="O897" i="12"/>
  <c r="O614" i="12"/>
  <c r="O687" i="12"/>
  <c r="O1196" i="12"/>
  <c r="O1169" i="12"/>
  <c r="O889" i="12"/>
  <c r="O171" i="12"/>
  <c r="O1046" i="12"/>
  <c r="O1023" i="12"/>
  <c r="O181" i="12"/>
  <c r="O126" i="12"/>
  <c r="O663" i="12"/>
  <c r="O402" i="12"/>
  <c r="O255" i="12"/>
  <c r="O39" i="12"/>
  <c r="O816" i="12"/>
  <c r="O376" i="12"/>
  <c r="O299" i="12"/>
  <c r="O221" i="12"/>
  <c r="O1195" i="12"/>
  <c r="O733" i="12"/>
  <c r="O327" i="12"/>
  <c r="O284" i="12"/>
  <c r="O813" i="12"/>
  <c r="O203" i="12"/>
  <c r="O797" i="12"/>
  <c r="O867" i="12"/>
  <c r="O668" i="12"/>
  <c r="O478" i="12"/>
  <c r="O548" i="12"/>
  <c r="O807" i="12"/>
  <c r="O656" i="12"/>
  <c r="O741" i="12"/>
  <c r="O530" i="12"/>
  <c r="O331" i="12"/>
  <c r="O144" i="12"/>
  <c r="O63" i="12"/>
  <c r="O895" i="12"/>
  <c r="O356" i="12"/>
  <c r="O1007" i="12"/>
  <c r="O556" i="12"/>
  <c r="O719" i="12"/>
  <c r="O621" i="12"/>
  <c r="O706" i="12"/>
  <c r="O880" i="12"/>
  <c r="O799" i="12"/>
  <c r="O1114" i="12"/>
  <c r="O773" i="12"/>
  <c r="O1028" i="12"/>
  <c r="O351" i="12"/>
  <c r="O83" i="12"/>
  <c r="O570" i="12"/>
  <c r="O283" i="12"/>
  <c r="O744" i="12"/>
  <c r="O1193" i="12"/>
  <c r="O363" i="12"/>
  <c r="O547" i="12"/>
  <c r="O980" i="12"/>
  <c r="O33" i="12"/>
  <c r="O1152" i="12"/>
  <c r="O528" i="12"/>
  <c r="O819" i="12"/>
  <c r="O1123" i="12"/>
  <c r="O31" i="12"/>
  <c r="O738" i="12"/>
  <c r="O721" i="12"/>
  <c r="O427" i="12"/>
  <c r="O450" i="12"/>
  <c r="O234" i="12"/>
  <c r="O803" i="12"/>
  <c r="O518" i="12"/>
  <c r="O671" i="12"/>
  <c r="O779" i="12"/>
  <c r="O212" i="12"/>
  <c r="O959" i="12"/>
  <c r="O723" i="12"/>
  <c r="O1138" i="12"/>
  <c r="O49" i="12"/>
  <c r="O502" i="12"/>
  <c r="O156" i="12"/>
  <c r="O1058" i="12"/>
  <c r="O847" i="12"/>
  <c r="O800" i="12"/>
  <c r="O930" i="12"/>
  <c r="O438" i="12"/>
  <c r="O598" i="12"/>
  <c r="O894" i="12"/>
  <c r="O393" i="12"/>
  <c r="O954" i="12"/>
  <c r="O335" i="12"/>
  <c r="O700" i="12"/>
  <c r="O945" i="12"/>
  <c r="O927" i="12"/>
  <c r="O555" i="12"/>
  <c r="O654" i="12"/>
  <c r="O507" i="12"/>
  <c r="O964" i="12"/>
  <c r="O885" i="12"/>
  <c r="O1142" i="12"/>
  <c r="O844" i="12"/>
  <c r="O294" i="12"/>
  <c r="O510" i="12"/>
  <c r="O56" i="12"/>
  <c r="O958" i="12"/>
  <c r="O681" i="12"/>
  <c r="O939" i="12"/>
  <c r="O568" i="12"/>
  <c r="O1125" i="12"/>
  <c r="O976" i="12"/>
  <c r="O306" i="12"/>
  <c r="O422" i="12"/>
  <c r="O702" i="12"/>
  <c r="O125" i="12"/>
  <c r="O443" i="12"/>
  <c r="O354" i="12"/>
  <c r="O975" i="12"/>
  <c r="O796" i="12"/>
  <c r="O486" i="12"/>
  <c r="O993" i="12"/>
  <c r="O843" i="12"/>
  <c r="O137" i="12"/>
  <c r="O52" i="12"/>
  <c r="O1098" i="12"/>
  <c r="O151" i="12"/>
  <c r="O69" i="12"/>
  <c r="O34" i="12"/>
  <c r="O685" i="12"/>
  <c r="O148" i="12"/>
  <c r="O561" i="12"/>
  <c r="O873" i="12"/>
  <c r="O472" i="12"/>
  <c r="O230" i="12"/>
  <c r="O1111" i="12"/>
  <c r="O785" i="12"/>
  <c r="O709" i="12"/>
  <c r="O348" i="12"/>
  <c r="O968" i="12"/>
  <c r="O242" i="12"/>
  <c r="O890" i="12"/>
  <c r="O695" i="12"/>
  <c r="O166" i="12"/>
  <c r="O682" i="12"/>
  <c r="O604" i="12"/>
  <c r="O383" i="12"/>
  <c r="O575" i="12"/>
  <c r="O879" i="12"/>
  <c r="O496" i="12"/>
  <c r="O972" i="12"/>
  <c r="O179" i="12"/>
  <c r="O26" i="12"/>
  <c r="O545" i="12"/>
  <c r="O248" i="12"/>
  <c r="O576" i="12"/>
  <c r="O216" i="12"/>
  <c r="O554" i="12"/>
  <c r="O996" i="12"/>
  <c r="O123" i="12"/>
  <c r="O164" i="12"/>
  <c r="O213" i="12"/>
  <c r="O839" i="12"/>
  <c r="O861" i="12"/>
  <c r="O856" i="12"/>
  <c r="O121" i="12"/>
  <c r="O963" i="12"/>
  <c r="O1091" i="12"/>
  <c r="O253" i="12"/>
  <c r="O311" i="12"/>
  <c r="O608" i="12"/>
  <c r="O676" i="12"/>
  <c r="O601" i="12"/>
  <c r="O641" i="12"/>
  <c r="O726" i="12"/>
  <c r="O483" i="12"/>
  <c r="O612" i="12"/>
  <c r="O215" i="12"/>
  <c r="O1182" i="12"/>
  <c r="O184" i="12"/>
  <c r="O350" i="12"/>
  <c r="O1053" i="12"/>
  <c r="O142" i="12"/>
  <c r="O617" i="12"/>
  <c r="O128" i="12"/>
  <c r="O1011" i="12"/>
  <c r="O395" i="12"/>
  <c r="O326" i="12"/>
  <c r="O1078" i="12"/>
  <c r="O983" i="12"/>
  <c r="O165" i="12"/>
  <c r="O1173" i="12"/>
  <c r="O902" i="12"/>
  <c r="O162" i="12"/>
  <c r="O386" i="12"/>
  <c r="O995" i="12"/>
  <c r="O256" i="12"/>
  <c r="O829" i="12"/>
  <c r="O789" i="12"/>
  <c r="O564" i="12"/>
  <c r="O435" i="12"/>
  <c r="O358" i="12"/>
  <c r="O977" i="12"/>
  <c r="O447" i="12"/>
  <c r="O790" i="12"/>
  <c r="O417" i="12"/>
  <c r="O305" i="12"/>
  <c r="O276" i="12"/>
  <c r="O997" i="12"/>
  <c r="O870" i="12"/>
  <c r="O38" i="12"/>
  <c r="O928" i="12"/>
  <c r="O809" i="12"/>
  <c r="O929" i="12"/>
  <c r="O1033" i="12"/>
  <c r="O689" i="12"/>
  <c r="O374" i="12"/>
  <c r="O93" i="12"/>
  <c r="O730" i="12"/>
  <c r="O1100" i="12"/>
  <c r="O784" i="12"/>
  <c r="O690" i="12"/>
  <c r="O411" i="12"/>
  <c r="O597" i="12"/>
  <c r="O546" i="12"/>
  <c r="O679" i="12"/>
  <c r="O1027" i="12"/>
  <c r="O237" i="12"/>
  <c r="O233" i="12"/>
  <c r="O444" i="12"/>
  <c r="O1188" i="12"/>
  <c r="O120" i="12"/>
  <c r="O138" i="12"/>
  <c r="O778" i="12"/>
  <c r="O119" i="12"/>
  <c r="O1113" i="12"/>
  <c r="O343" i="12"/>
  <c r="O875" i="12"/>
  <c r="O370" i="12"/>
  <c r="O1140" i="12"/>
  <c r="O619" i="12"/>
  <c r="O882" i="12"/>
  <c r="O316" i="12"/>
  <c r="O108" i="12"/>
  <c r="O252" i="12"/>
  <c r="O400" i="12"/>
  <c r="O153" i="12"/>
  <c r="O504" i="12"/>
  <c r="O322" i="12"/>
  <c r="O711" i="12"/>
  <c r="O432" i="12"/>
  <c r="O66" i="12"/>
  <c r="O245" i="12"/>
  <c r="O1050" i="12"/>
  <c r="O765" i="12"/>
  <c r="O970" i="12"/>
  <c r="O645" i="12"/>
  <c r="O874" i="12"/>
  <c r="O774" i="12"/>
  <c r="O45" i="12"/>
  <c r="O246" i="12"/>
  <c r="O499" i="12"/>
  <c r="O130" i="12"/>
  <c r="O180" i="12"/>
  <c r="O660" i="12"/>
  <c r="O214" i="12"/>
  <c r="O201" i="12"/>
  <c r="O981" i="12"/>
  <c r="O470" i="12"/>
  <c r="O782" i="12"/>
  <c r="O1180" i="12"/>
  <c r="O244" i="12"/>
  <c r="O1147" i="12"/>
  <c r="O32" i="12"/>
  <c r="O72" i="12"/>
  <c r="O224" i="12"/>
  <c r="O223" i="12"/>
  <c r="O217" i="12"/>
  <c r="O924" i="12"/>
  <c r="O632" i="12"/>
  <c r="O414" i="12"/>
  <c r="O103" i="12"/>
  <c r="O1041" i="12"/>
  <c r="O563" i="12"/>
  <c r="O828" i="12"/>
  <c r="O71" i="12"/>
  <c r="O7" i="12"/>
  <c r="O635" i="12"/>
  <c r="O705" i="12"/>
  <c r="O851" i="12"/>
  <c r="O482" i="12"/>
  <c r="O82" i="12"/>
  <c r="O542" i="12"/>
  <c r="O101" i="12"/>
  <c r="O114" i="12"/>
  <c r="O974" i="12"/>
  <c r="O469" i="12"/>
  <c r="O1032" i="12"/>
  <c r="O966" i="12"/>
  <c r="O6" i="12"/>
  <c r="O942" i="12"/>
  <c r="O68" i="12"/>
  <c r="O146" i="12"/>
  <c r="O1105" i="12"/>
  <c r="O898" i="12"/>
  <c r="O105" i="12"/>
  <c r="O1112" i="12"/>
  <c r="O347" i="12"/>
  <c r="O372" i="12"/>
  <c r="O961" i="12"/>
  <c r="O569" i="12"/>
  <c r="O640" i="12"/>
  <c r="O473" i="12"/>
  <c r="O168" i="12"/>
  <c r="O795" i="12"/>
  <c r="O424" i="12"/>
  <c r="O1052" i="12"/>
  <c r="O1170" i="12"/>
  <c r="O42" i="12"/>
  <c r="O506" i="12"/>
  <c r="O328" i="12"/>
  <c r="O653" i="12"/>
  <c r="O477" i="12"/>
  <c r="O115" i="12"/>
  <c r="O281" i="12"/>
  <c r="O122" i="12"/>
  <c r="O662" i="12"/>
  <c r="O596" i="12"/>
  <c r="O686" i="12"/>
  <c r="O618" i="12"/>
  <c r="O379" i="12"/>
  <c r="O566" i="12"/>
  <c r="O573" i="12"/>
  <c r="O1024" i="12"/>
  <c r="O10" i="12"/>
  <c r="O260" i="12"/>
  <c r="O79" i="12"/>
  <c r="O967" i="12"/>
  <c r="O428" i="12"/>
  <c r="O837" i="12"/>
  <c r="O849" i="12"/>
  <c r="O1043" i="12"/>
  <c r="O787" i="12"/>
  <c r="O788" i="12"/>
  <c r="O973" i="12"/>
  <c r="O1029" i="12"/>
  <c r="O1121" i="12"/>
  <c r="O680" i="12"/>
  <c r="O485" i="12"/>
  <c r="O990" i="12"/>
  <c r="O1021" i="12"/>
  <c r="O466" i="12"/>
  <c r="O593" i="12"/>
  <c r="O1066" i="12"/>
  <c r="O1086" i="12"/>
  <c r="O287" i="12"/>
  <c r="O498" i="12"/>
  <c r="O338" i="12"/>
  <c r="O1183" i="12"/>
  <c r="O728" i="12"/>
  <c r="O75" i="12"/>
  <c r="O602" i="12"/>
  <c r="O324" i="12"/>
  <c r="O606" i="12"/>
  <c r="O584" i="12"/>
  <c r="O334" i="12"/>
  <c r="O913" i="12"/>
  <c r="O552" i="12"/>
  <c r="O937" i="12"/>
  <c r="O262" i="12"/>
  <c r="O1039" i="12"/>
  <c r="O1042" i="12"/>
  <c r="O699" i="12"/>
  <c r="O1129" i="12"/>
  <c r="O1071" i="12"/>
  <c r="O760" i="12"/>
  <c r="O763" i="12"/>
  <c r="O1166" i="12"/>
  <c r="O704" i="12"/>
  <c r="O1035" i="12"/>
  <c r="O884" i="12"/>
  <c r="O61" i="12"/>
  <c r="O888" i="12"/>
  <c r="O683" i="12"/>
  <c r="O822" i="12"/>
  <c r="O1055" i="12"/>
  <c r="O982" i="12"/>
  <c r="O197" i="12"/>
  <c r="O1075" i="12"/>
  <c r="O643" i="12"/>
  <c r="O644" i="12"/>
  <c r="O1044" i="12"/>
  <c r="O318" i="12"/>
  <c r="O1161" i="12"/>
  <c r="O129" i="12"/>
  <c r="O758" i="12"/>
  <c r="O648" i="12"/>
  <c r="O8" i="12"/>
  <c r="O1018" i="12"/>
  <c r="O887" i="12"/>
  <c r="O70" i="12"/>
  <c r="O802" i="12"/>
  <c r="O390" i="12"/>
  <c r="O638" i="12"/>
  <c r="O620" i="12"/>
  <c r="O900" i="12"/>
  <c r="O231" i="12"/>
  <c r="O540" i="12"/>
  <c r="O268" i="12"/>
  <c r="O380" i="12"/>
  <c r="O160" i="12"/>
  <c r="O463" i="12"/>
  <c r="O776" i="12"/>
  <c r="O577" i="12"/>
  <c r="O1065" i="12"/>
  <c r="O493" i="12"/>
  <c r="O899" i="12"/>
  <c r="O1198" i="12"/>
  <c r="O140" i="12"/>
  <c r="O595" i="12"/>
  <c r="O118" i="12"/>
  <c r="O605" i="12"/>
  <c r="O599" i="12"/>
  <c r="O481" i="12"/>
  <c r="O821" i="12"/>
  <c r="O948" i="12"/>
  <c r="O588" i="12"/>
  <c r="O536" i="12"/>
  <c r="O850" i="12"/>
  <c r="O655" i="12"/>
  <c r="O793" i="12"/>
  <c r="O916" i="12"/>
  <c r="O891" i="12"/>
  <c r="O1171" i="12"/>
  <c r="O352" i="12"/>
  <c r="O893" i="12"/>
  <c r="O249" i="12"/>
  <c r="O323" i="12"/>
  <c r="O59" i="12"/>
  <c r="O169" i="12"/>
  <c r="O783" i="12"/>
  <c r="O989" i="12"/>
  <c r="O1190" i="12"/>
  <c r="O986" i="12"/>
  <c r="O720" i="12"/>
  <c r="O984" i="12"/>
  <c r="O609" i="12"/>
  <c r="O21" i="12"/>
  <c r="O503" i="12"/>
  <c r="O590" i="12"/>
  <c r="O1068" i="12"/>
  <c r="O309" i="12"/>
  <c r="O863" i="12"/>
  <c r="O759" i="12"/>
  <c r="O1040" i="12"/>
  <c r="O366" i="12"/>
  <c r="O300" i="12"/>
  <c r="O626" i="12"/>
  <c r="O64" i="12"/>
  <c r="O404" i="12"/>
  <c r="O235" i="12"/>
  <c r="O437" i="12"/>
  <c r="O1009" i="12"/>
  <c r="O13" i="12"/>
  <c r="O84" i="12"/>
  <c r="O74" i="12"/>
  <c r="O1102" i="12"/>
  <c r="O500" i="12"/>
  <c r="O279" i="12"/>
  <c r="O250" i="12"/>
  <c r="O1128" i="12"/>
  <c r="O574" i="12"/>
  <c r="O207" i="12"/>
  <c r="O474" i="12"/>
  <c r="O23" i="12"/>
  <c r="O337" i="12"/>
  <c r="O630" i="12"/>
  <c r="O580" i="12"/>
  <c r="O1141" i="12"/>
  <c r="O191" i="12"/>
  <c r="O1130" i="12"/>
  <c r="O1006" i="12"/>
  <c r="O611" i="12"/>
  <c r="O831" i="12"/>
  <c r="O1090" i="12"/>
  <c r="O229" i="12"/>
  <c r="O1063" i="12"/>
  <c r="O20" i="12"/>
  <c r="O2" i="12"/>
  <c r="O86" i="12"/>
  <c r="O896" i="12"/>
  <c r="O339" i="12"/>
  <c r="O1179" i="12"/>
  <c r="O1148" i="12"/>
  <c r="O452" i="12"/>
  <c r="O172" i="12"/>
  <c r="O90" i="12"/>
  <c r="O442" i="12"/>
  <c r="O271" i="12"/>
  <c r="O196" i="12"/>
  <c r="O360" i="12"/>
  <c r="O670" i="12"/>
  <c r="O909" i="12"/>
  <c r="O1120" i="12"/>
  <c r="O178" i="12"/>
  <c r="O1143" i="12"/>
  <c r="O1047" i="12"/>
  <c r="O572" i="12"/>
  <c r="O85" i="12"/>
  <c r="O757" i="12"/>
  <c r="O745" i="12"/>
  <c r="O871" i="12"/>
  <c r="O1134" i="12"/>
  <c r="O1101" i="12"/>
  <c r="O524" i="12"/>
  <c r="O746" i="12"/>
  <c r="O453" i="12"/>
  <c r="O713" i="12"/>
  <c r="O1073" i="12"/>
  <c r="O147" i="12"/>
  <c r="O24" i="12"/>
  <c r="O1104" i="12"/>
  <c r="O693" i="12"/>
  <c r="O1002" i="12"/>
  <c r="O267" i="12"/>
  <c r="O991" i="12"/>
  <c r="O389" i="12"/>
  <c r="O559" i="12"/>
  <c r="O174" i="12"/>
  <c r="O269" i="12"/>
  <c r="O46" i="12"/>
  <c r="O582" i="12"/>
  <c r="O812" i="12"/>
  <c r="O1151" i="12"/>
  <c r="O1082" i="12"/>
  <c r="O220" i="12"/>
  <c r="O750" i="12"/>
  <c r="O487" i="12"/>
  <c r="O718" i="12"/>
  <c r="O457" i="12"/>
  <c r="O100" i="12"/>
  <c r="O225" i="12"/>
  <c r="O209" i="12"/>
  <c r="O385" i="12"/>
  <c r="O89" i="12"/>
  <c r="O1014" i="12"/>
  <c r="O36" i="12"/>
  <c r="O677" i="12"/>
  <c r="O292" i="12"/>
  <c r="O522" i="12"/>
  <c r="O739" i="12"/>
  <c r="O155" i="12"/>
  <c r="O116" i="12"/>
  <c r="O232" i="12"/>
  <c r="O1159" i="12"/>
  <c r="O692" i="12"/>
  <c r="O285" i="12"/>
  <c r="O107" i="12"/>
  <c r="O509" i="12"/>
  <c r="O104" i="12"/>
  <c r="O228" i="12"/>
  <c r="O1067" i="12"/>
  <c r="O860" i="12"/>
  <c r="O845" i="12"/>
  <c r="O4" i="12"/>
  <c r="O308" i="12"/>
  <c r="O1049" i="12"/>
  <c r="O206" i="12"/>
  <c r="O1064" i="12"/>
  <c r="O934" i="12"/>
  <c r="O491" i="12"/>
  <c r="O859" i="12"/>
  <c r="O44" i="12"/>
  <c r="O282" i="12"/>
  <c r="O886" i="12"/>
  <c r="O176" i="12"/>
  <c r="O1051" i="12"/>
  <c r="O1108" i="12"/>
  <c r="O589" i="12"/>
  <c r="O471" i="12"/>
  <c r="O1172" i="12"/>
  <c r="O40" i="12"/>
  <c r="O1110" i="12"/>
  <c r="O41" i="12"/>
  <c r="O691" i="12"/>
  <c r="O330" i="12"/>
  <c r="O401" i="12"/>
  <c r="O394" i="12"/>
  <c r="O508" i="12"/>
  <c r="O805" i="12"/>
  <c r="O205" i="12"/>
  <c r="O551" i="12"/>
  <c r="O999" i="12"/>
  <c r="O167" i="12"/>
  <c r="O183" i="12"/>
  <c r="O636" i="12"/>
  <c r="O240" i="12"/>
  <c r="O175" i="12"/>
  <c r="O364" i="12"/>
  <c r="O275" i="12"/>
  <c r="O811" i="12"/>
  <c r="O615" i="12"/>
  <c r="O1154" i="12"/>
  <c r="O1034" i="12"/>
  <c r="O814" i="12"/>
  <c r="O152" i="12"/>
  <c r="O110" i="12"/>
  <c r="O674" i="12"/>
  <c r="O1109" i="12"/>
  <c r="O495" i="12"/>
  <c r="O531" i="12"/>
  <c r="O666" i="12"/>
  <c r="O585" i="12"/>
  <c r="O315" i="12"/>
  <c r="O194" i="12"/>
  <c r="O827" i="12"/>
  <c r="O794" i="12"/>
  <c r="O419" i="12"/>
  <c r="O866" i="12"/>
  <c r="O772" i="12"/>
  <c r="O992" i="12"/>
  <c r="O747" i="12"/>
  <c r="O476" i="12"/>
  <c r="O251" i="12"/>
  <c r="O529" i="12"/>
  <c r="O911" i="12"/>
  <c r="O407" i="12"/>
  <c r="O830" i="12"/>
  <c r="O801" i="12"/>
  <c r="O465" i="12"/>
  <c r="O697" i="12"/>
  <c r="O185" i="12"/>
  <c r="O97" i="12"/>
  <c r="O1181" i="12"/>
  <c r="O139" i="12"/>
  <c r="O344" i="12"/>
  <c r="O497" i="12"/>
  <c r="O661" i="12"/>
  <c r="O838" i="12"/>
  <c r="O12" i="12"/>
  <c r="O935" i="12"/>
  <c r="O549" i="12"/>
  <c r="O95" i="12"/>
  <c r="O840" i="12"/>
  <c r="O1153" i="12"/>
  <c r="O725" i="12"/>
  <c r="O1016" i="12"/>
  <c r="O136" i="12"/>
  <c r="O848" i="12"/>
  <c r="O533" i="12"/>
  <c r="O766" i="12"/>
  <c r="O727" i="12"/>
  <c r="O881" i="12"/>
  <c r="O29" i="12"/>
  <c r="O652" i="12"/>
  <c r="O399" i="12"/>
  <c r="O544" i="12"/>
  <c r="O303" i="12"/>
  <c r="O852" i="12"/>
  <c r="O313" i="12"/>
  <c r="O684" i="12"/>
  <c r="O412" i="12"/>
  <c r="O523" i="12"/>
  <c r="O329" i="12"/>
  <c r="O247" i="12"/>
  <c r="O406" i="12"/>
  <c r="O131" i="12"/>
  <c r="O1197" i="12"/>
  <c r="O562" i="12"/>
  <c r="O841" i="12"/>
  <c r="O998" i="12"/>
  <c r="O43" i="12"/>
  <c r="O373" i="12"/>
  <c r="O931" i="12"/>
  <c r="O714" i="12"/>
  <c r="O922" i="12"/>
  <c r="O480" i="12"/>
  <c r="O525" i="12"/>
  <c r="O336" i="12"/>
  <c r="O441" i="12"/>
  <c r="O715" i="12"/>
  <c r="O310" i="12"/>
  <c r="O752" i="12"/>
  <c r="O1059" i="12"/>
  <c r="O762" i="12"/>
  <c r="O1062" i="12"/>
  <c r="O1150" i="12"/>
  <c r="O820" i="12"/>
  <c r="O392" i="12"/>
  <c r="O520" i="12"/>
  <c r="O1008" i="12"/>
  <c r="O1178" i="12"/>
  <c r="O918" i="12"/>
  <c r="O639" i="12"/>
  <c r="O767" i="12"/>
  <c r="O265" i="12"/>
  <c r="O65" i="12"/>
  <c r="O921" i="12"/>
  <c r="O826" i="12"/>
  <c r="O862" i="12"/>
  <c r="O141" i="12"/>
  <c r="O904" i="12"/>
  <c r="O637" i="12"/>
  <c r="O357" i="12"/>
  <c r="O150" i="12"/>
  <c r="O312" i="12"/>
  <c r="O243" i="12"/>
  <c r="O277" i="12"/>
  <c r="O817" i="12"/>
  <c r="O541" i="12"/>
  <c r="O489" i="12"/>
  <c r="O1177" i="12"/>
  <c r="O664" i="12"/>
  <c r="O365" i="12"/>
  <c r="O135" i="12"/>
  <c r="O1015" i="12"/>
  <c r="O786" i="12"/>
  <c r="O532" i="12"/>
  <c r="O73" i="12"/>
  <c r="O914" i="12"/>
  <c r="O77" i="12"/>
  <c r="O962" i="12"/>
  <c r="O475" i="12"/>
  <c r="O748" i="12"/>
  <c r="O204" i="12"/>
  <c r="O124" i="12"/>
  <c r="O117" i="12"/>
  <c r="O743" i="12"/>
  <c r="O1146" i="12"/>
  <c r="O905" i="12"/>
  <c r="O1118" i="12"/>
  <c r="O842" i="12"/>
  <c r="O855" i="12"/>
  <c r="O57" i="12"/>
  <c r="O737" i="12"/>
  <c r="O798" i="12"/>
  <c r="O391" i="12"/>
  <c r="O649" i="12"/>
  <c r="O60" i="12"/>
  <c r="O1081" i="12"/>
  <c r="O266" i="12"/>
  <c r="O938" i="12"/>
  <c r="O1080" i="12"/>
  <c r="O298" i="12"/>
  <c r="O62" i="12"/>
  <c r="O189" i="12"/>
  <c r="O815" i="12"/>
  <c r="O876" i="12"/>
  <c r="O345" i="12"/>
  <c r="O1117" i="12"/>
  <c r="O550" i="12"/>
  <c r="O134" i="12"/>
  <c r="O161" i="12"/>
  <c r="O707" i="12"/>
  <c r="O1087" i="12"/>
  <c r="O698" i="12"/>
  <c r="O170" i="12"/>
  <c r="O67" i="12"/>
  <c r="O190" i="12"/>
  <c r="O1099" i="12"/>
  <c r="O1061" i="12"/>
  <c r="O1077" i="12"/>
  <c r="O87" i="12"/>
  <c r="O445" i="12"/>
  <c r="O431" i="12"/>
  <c r="O742" i="12"/>
  <c r="O421" i="12"/>
  <c r="O910" i="12"/>
  <c r="O15" i="12"/>
  <c r="O751" i="12"/>
  <c r="O158" i="12"/>
  <c r="O667" i="12"/>
  <c r="O553" i="12"/>
  <c r="O289" i="12"/>
  <c r="O290" i="12"/>
  <c r="O537" i="12"/>
  <c r="O288" i="12"/>
  <c r="O257" i="12"/>
  <c r="O462" i="12"/>
  <c r="O106" i="12"/>
  <c r="O1145" i="12"/>
  <c r="O1155" i="12"/>
  <c r="O672" i="12"/>
  <c r="O430" i="12"/>
  <c r="O127" i="12"/>
  <c r="O1037" i="12"/>
  <c r="O516" i="12"/>
  <c r="O433" i="12"/>
  <c r="O1132" i="12"/>
  <c r="O1048" i="12"/>
  <c r="O455" i="12"/>
  <c r="O113" i="12"/>
  <c r="O646" i="12"/>
  <c r="O953" i="12"/>
  <c r="O425" i="12"/>
  <c r="O14" i="12"/>
  <c r="O1070" i="12"/>
  <c r="O583" i="12"/>
  <c r="O517" i="12"/>
  <c r="O688" i="12"/>
  <c r="O1164" i="12"/>
  <c r="O1092" i="12"/>
  <c r="O949" i="12"/>
  <c r="O1157" i="12"/>
  <c r="O722" i="12"/>
  <c r="O732" i="12"/>
  <c r="O988" i="12"/>
  <c r="O1096" i="12"/>
  <c r="O1095" i="12"/>
  <c r="O631" i="12"/>
  <c r="O1191" i="12"/>
  <c r="O1119" i="12"/>
  <c r="O994" i="12"/>
  <c r="O319" i="12"/>
  <c r="O346" i="12"/>
  <c r="O761" i="12"/>
  <c r="O1149" i="12"/>
  <c r="O622" i="12"/>
  <c r="O1005" i="12"/>
  <c r="O658" i="12"/>
  <c r="O1057" i="12"/>
  <c r="O650" i="12"/>
  <c r="O1001" i="12"/>
  <c r="O50" i="12"/>
  <c r="O940" i="12"/>
  <c r="O133" i="12"/>
  <c r="O410" i="12"/>
  <c r="O297" i="12"/>
  <c r="O731" i="12"/>
  <c r="O1017" i="12"/>
  <c r="O717" i="12"/>
  <c r="O91" i="12"/>
  <c r="O1088" i="12"/>
  <c r="O1163" i="12"/>
  <c r="O694" i="12"/>
  <c r="O833" i="12"/>
  <c r="O907" i="12"/>
  <c r="O1174" i="12"/>
  <c r="O567" i="12"/>
  <c r="O735" i="12"/>
  <c r="O1189" i="12"/>
  <c r="O557" i="12"/>
  <c r="O701" i="12"/>
  <c r="O1103" i="12"/>
  <c r="O1158" i="12"/>
  <c r="O1175" i="12"/>
  <c r="O405" i="12"/>
  <c r="O1124" i="12"/>
  <c r="O80" i="12"/>
  <c r="O526" i="12"/>
  <c r="O917" i="12"/>
  <c r="O903" i="12"/>
  <c r="O193" i="12"/>
  <c r="O320" i="12"/>
  <c r="O1025" i="12"/>
  <c r="O96" i="12"/>
  <c r="O883" i="12"/>
  <c r="O1156" i="12"/>
  <c r="O600" i="12"/>
  <c r="O362" i="12"/>
  <c r="O712" i="12"/>
  <c r="O302" i="12"/>
  <c r="O415" i="12"/>
  <c r="O834" i="12"/>
  <c r="O182" i="12"/>
  <c r="O361" i="12"/>
  <c r="O384" i="12"/>
  <c r="O1199" i="12"/>
  <c r="O603" i="12"/>
  <c r="O923" i="12"/>
  <c r="O198" i="12"/>
  <c r="O1012" i="12"/>
  <c r="O628" i="12"/>
  <c r="O48" i="12"/>
  <c r="O1185" i="12"/>
  <c r="O521" i="12"/>
  <c r="O1020" i="12"/>
  <c r="O594" i="12"/>
  <c r="O1127" i="12"/>
  <c r="O378" i="12"/>
  <c r="O317" i="12"/>
  <c r="O734" i="12"/>
  <c r="O971" i="12"/>
  <c r="O254" i="12"/>
  <c r="O418" i="12"/>
  <c r="O946" i="12"/>
  <c r="O398" i="12"/>
  <c r="O28" i="12"/>
  <c r="O341" i="12"/>
  <c r="O1131" i="12"/>
  <c r="O19" i="12"/>
  <c r="O659" i="12"/>
  <c r="O854" i="12"/>
  <c r="O454" i="12"/>
  <c r="O460" i="12"/>
  <c r="O665" i="12"/>
  <c r="O222" i="12"/>
  <c r="O355" i="12"/>
  <c r="O947" i="12"/>
  <c r="O272" i="12"/>
  <c r="O515" i="12"/>
  <c r="O263" i="12"/>
  <c r="O58" i="12"/>
  <c r="O440" i="12"/>
  <c r="O616" i="12"/>
  <c r="O17" i="12"/>
  <c r="O413" i="12"/>
  <c r="O27" i="12"/>
  <c r="O218" i="12"/>
  <c r="O696" i="12"/>
  <c r="O539" i="12"/>
  <c r="O864" i="12"/>
  <c r="O749" i="12"/>
  <c r="O1010" i="12"/>
  <c r="O987" i="12"/>
  <c r="O1056" i="12"/>
  <c r="O304" i="12"/>
  <c r="O740" i="12"/>
  <c r="O227" i="12"/>
  <c r="O753" i="12"/>
  <c r="O270" i="12"/>
  <c r="O936" i="12"/>
  <c r="O513" i="12"/>
  <c r="O92" i="12"/>
  <c r="O724" i="12"/>
  <c r="O768" i="12"/>
  <c r="O818" i="12"/>
  <c r="O892" i="12"/>
  <c r="O755" i="12"/>
  <c r="O519" i="12"/>
  <c r="O208" i="12"/>
  <c r="O325" i="12"/>
  <c r="O512" i="12"/>
  <c r="O969" i="12"/>
  <c r="O236" i="12"/>
  <c r="O1192" i="12"/>
  <c r="O349" i="12"/>
  <c r="O439" i="12"/>
  <c r="O1186" i="12"/>
  <c r="O865" i="12"/>
  <c r="O858" i="12"/>
  <c r="O868" i="12"/>
  <c r="O1085" i="12"/>
  <c r="O960" i="12"/>
  <c r="O188" i="12"/>
  <c r="O1094" i="12"/>
  <c r="O808" i="12"/>
  <c r="O629" i="12"/>
  <c r="O199" i="12"/>
  <c r="O1003" i="12"/>
  <c r="AH508" i="5"/>
  <c r="AH509" i="5" s="1"/>
  <c r="L1086" i="12"/>
  <c r="L86" i="12"/>
  <c r="L1055" i="12"/>
  <c r="L866" i="12"/>
  <c r="L883" i="12"/>
  <c r="L915" i="12"/>
  <c r="L21" i="12"/>
  <c r="L975" i="12"/>
  <c r="L753" i="12"/>
  <c r="L1069" i="12"/>
  <c r="L351" i="12"/>
  <c r="L1015" i="12"/>
  <c r="L919" i="12"/>
  <c r="L313" i="12"/>
  <c r="L1150" i="12"/>
  <c r="L674" i="12"/>
  <c r="L889" i="12"/>
  <c r="L169" i="12"/>
  <c r="L341" i="12"/>
  <c r="L180" i="12"/>
  <c r="L603" i="12"/>
  <c r="L1030" i="12"/>
  <c r="L339" i="12"/>
  <c r="L1144" i="12"/>
  <c r="L836" i="12"/>
  <c r="L673" i="12"/>
  <c r="L726" i="12"/>
  <c r="L608" i="12"/>
  <c r="L797" i="12"/>
  <c r="L1111" i="12"/>
  <c r="L566" i="12"/>
  <c r="L860" i="12"/>
  <c r="L318" i="12"/>
  <c r="L523" i="12"/>
  <c r="L513" i="12"/>
  <c r="L620" i="12"/>
  <c r="L640" i="12"/>
  <c r="L1137" i="12"/>
  <c r="L1153" i="12"/>
  <c r="L725" i="12"/>
  <c r="L1180" i="12"/>
  <c r="L803" i="12"/>
  <c r="L335" i="12"/>
  <c r="L1043" i="12"/>
  <c r="L1105" i="12"/>
  <c r="L544" i="12"/>
  <c r="L992" i="12"/>
  <c r="L886" i="12"/>
  <c r="L1163" i="12"/>
  <c r="L1199" i="12"/>
  <c r="L417" i="12"/>
  <c r="L578" i="12"/>
  <c r="L658" i="12"/>
  <c r="L1029" i="12"/>
  <c r="L572" i="12"/>
  <c r="L378" i="12"/>
  <c r="L1191" i="12"/>
  <c r="L127" i="12"/>
  <c r="L290" i="12"/>
  <c r="L748" i="12"/>
  <c r="L399" i="12"/>
  <c r="L122" i="12"/>
  <c r="L959" i="12"/>
  <c r="L1010" i="12"/>
  <c r="L1113" i="12"/>
  <c r="L146" i="12"/>
  <c r="L940" i="12"/>
  <c r="L637" i="12"/>
  <c r="L1021" i="12"/>
  <c r="L1048" i="12"/>
  <c r="L1117" i="12"/>
  <c r="L99" i="12"/>
  <c r="L881" i="12"/>
  <c r="L909" i="12"/>
  <c r="L140" i="12"/>
  <c r="L173" i="12"/>
  <c r="L227" i="12"/>
  <c r="L362" i="12"/>
  <c r="L628" i="12"/>
  <c r="L380" i="12"/>
  <c r="L203" i="12"/>
  <c r="L857" i="12"/>
  <c r="L370" i="12"/>
  <c r="L228" i="12"/>
  <c r="L374" i="12"/>
  <c r="L808" i="12"/>
  <c r="L612" i="12"/>
  <c r="L976" i="12"/>
  <c r="L5" i="12"/>
  <c r="L626" i="12"/>
  <c r="L18" i="12"/>
  <c r="L24" i="12"/>
  <c r="L475" i="12"/>
  <c r="L1003" i="12"/>
  <c r="L1119" i="12"/>
  <c r="L994" i="12"/>
  <c r="L1034" i="12"/>
  <c r="L759" i="12"/>
  <c r="L435" i="12"/>
  <c r="L955" i="12"/>
  <c r="L388" i="12"/>
  <c r="L385" i="12"/>
  <c r="L987" i="12"/>
  <c r="L158" i="12"/>
  <c r="L311" i="12"/>
  <c r="L125" i="12"/>
  <c r="L776" i="12"/>
  <c r="L509" i="12"/>
  <c r="L113" i="12"/>
  <c r="L233" i="12"/>
  <c r="L199" i="12"/>
  <c r="L896" i="12"/>
  <c r="L469" i="12"/>
  <c r="L783" i="12"/>
  <c r="L966" i="12"/>
  <c r="L463" i="12"/>
  <c r="L196" i="12"/>
  <c r="L175" i="12"/>
  <c r="L737" i="12"/>
  <c r="L576" i="12"/>
  <c r="L340" i="12"/>
  <c r="L553" i="12"/>
  <c r="L83" i="12"/>
  <c r="L333" i="12"/>
  <c r="L652" i="12"/>
  <c r="L518" i="12"/>
  <c r="L128" i="12"/>
  <c r="L205" i="12"/>
  <c r="L500" i="12"/>
  <c r="L1178" i="12"/>
  <c r="L773" i="12"/>
  <c r="L631" i="12"/>
  <c r="L683" i="12"/>
  <c r="L189" i="12"/>
  <c r="L502" i="12"/>
  <c r="L522" i="12"/>
  <c r="L493" i="12"/>
  <c r="L259" i="12"/>
  <c r="L1085" i="12"/>
  <c r="L666" i="12"/>
  <c r="L879" i="12"/>
  <c r="L891" i="12"/>
  <c r="L1078" i="12"/>
  <c r="L873" i="12"/>
  <c r="L150" i="12"/>
  <c r="L1063" i="12"/>
  <c r="L453" i="12"/>
  <c r="L1007" i="12"/>
  <c r="L440" i="12"/>
  <c r="L477" i="12"/>
  <c r="L664" i="12"/>
  <c r="L156" i="12"/>
  <c r="L905" i="12"/>
  <c r="L1193" i="12"/>
  <c r="L1050" i="12"/>
  <c r="L593" i="12"/>
  <c r="L15" i="12"/>
  <c r="L101" i="12"/>
  <c r="L433" i="12"/>
  <c r="L288" i="12"/>
  <c r="L826" i="12"/>
  <c r="L16" i="12"/>
  <c r="L148" i="12"/>
  <c r="L411" i="12"/>
  <c r="L436" i="12"/>
  <c r="L135" i="12"/>
  <c r="L1173" i="12"/>
  <c r="L168" i="12"/>
  <c r="L376" i="12"/>
  <c r="L123" i="12"/>
  <c r="L689" i="12"/>
  <c r="L703" i="12"/>
  <c r="L741" i="12"/>
  <c r="L1131" i="12"/>
  <c r="L533" i="12"/>
  <c r="L293" i="12"/>
  <c r="L551" i="12"/>
  <c r="L1058" i="12"/>
  <c r="L838" i="12"/>
  <c r="L583" i="12"/>
  <c r="L337" i="12"/>
  <c r="L539" i="12"/>
  <c r="L178" i="12"/>
  <c r="L405" i="12"/>
  <c r="L967" i="12"/>
  <c r="L401" i="12"/>
  <c r="L907" i="12"/>
  <c r="L350" i="12"/>
  <c r="L880" i="12"/>
  <c r="L947" i="12"/>
  <c r="L322" i="12"/>
  <c r="L794" i="12"/>
  <c r="L778" i="12"/>
  <c r="L389" i="12"/>
  <c r="L663" i="12"/>
  <c r="L310" i="12"/>
  <c r="L865" i="12"/>
  <c r="L190" i="12"/>
  <c r="L997" i="12"/>
  <c r="L884" i="12"/>
  <c r="L511" i="12"/>
  <c r="L455" i="12"/>
  <c r="L1108" i="12"/>
  <c r="L982" i="12"/>
  <c r="L382" i="12"/>
  <c r="L839" i="12"/>
  <c r="L897" i="12"/>
  <c r="L718" i="12"/>
  <c r="L106" i="12"/>
  <c r="L404" i="12"/>
  <c r="L485" i="12"/>
  <c r="L686" i="12"/>
  <c r="L1090" i="12"/>
  <c r="L949" i="12"/>
  <c r="L842" i="12"/>
  <c r="L618" i="12"/>
  <c r="L1125" i="12"/>
  <c r="L1083" i="12"/>
  <c r="L71" i="12"/>
  <c r="L580" i="12"/>
  <c r="L45" i="12"/>
  <c r="L545" i="12"/>
  <c r="L657" i="12"/>
  <c r="L819" i="12"/>
  <c r="L938" i="12"/>
  <c r="L363" i="12"/>
  <c r="L707" i="12"/>
  <c r="L152" i="12"/>
  <c r="L592" i="12"/>
  <c r="L141" i="12"/>
  <c r="L688" i="12"/>
  <c r="L379" i="12"/>
  <c r="L755" i="12"/>
  <c r="L20" i="12"/>
  <c r="L304" i="12"/>
  <c r="L950" i="12"/>
  <c r="L788" i="12"/>
  <c r="L270" i="12"/>
  <c r="L573" i="12"/>
  <c r="L420" i="12"/>
  <c r="L904" i="12"/>
  <c r="L352" i="12"/>
  <c r="L1110" i="12"/>
  <c r="L314" i="12"/>
  <c r="L934" i="12"/>
  <c r="L41" i="12"/>
  <c r="L901" i="12"/>
  <c r="L989" i="12"/>
  <c r="L397" i="12"/>
  <c r="L1115" i="12"/>
  <c r="L174" i="12"/>
  <c r="L247" i="12"/>
  <c r="L317" i="12"/>
  <c r="L478" i="12"/>
  <c r="L419" i="12"/>
  <c r="L1134" i="12"/>
  <c r="L850" i="12"/>
  <c r="L1190" i="12"/>
  <c r="L565" i="12"/>
  <c r="L926" i="12"/>
  <c r="L585" i="12"/>
  <c r="L398" i="12"/>
  <c r="L1129" i="12"/>
  <c r="L757" i="12"/>
  <c r="L58" i="12"/>
  <c r="L6" i="12"/>
  <c r="L260" i="12"/>
  <c r="L848" i="12"/>
  <c r="L1036" i="12"/>
  <c r="L550" i="12"/>
  <c r="L280" i="12"/>
  <c r="L109" i="12"/>
  <c r="L334" i="12"/>
  <c r="L1181" i="12"/>
  <c r="L383" i="12"/>
  <c r="L249" i="12"/>
  <c r="L1152" i="12"/>
  <c r="L639" i="12"/>
  <c r="L296" i="12"/>
  <c r="L800" i="12"/>
  <c r="L27" i="12"/>
  <c r="L48" i="12"/>
  <c r="L806" i="12"/>
  <c r="L672" i="12"/>
  <c r="L430" i="12"/>
  <c r="L630" i="12"/>
  <c r="L232" i="12"/>
  <c r="L503" i="12"/>
  <c r="L1064" i="12"/>
  <c r="L193" i="12"/>
  <c r="L768" i="12"/>
  <c r="L181" i="12"/>
  <c r="L210" i="12"/>
  <c r="L983" i="12"/>
  <c r="L809" i="12"/>
  <c r="L427" i="12"/>
  <c r="L859" i="12"/>
  <c r="L163" i="12"/>
  <c r="L1076" i="12"/>
  <c r="L515" i="12"/>
  <c r="L157" i="12"/>
  <c r="L1099" i="12"/>
  <c r="L164" i="12"/>
  <c r="L820" i="12"/>
  <c r="L1138" i="12"/>
  <c r="L1201" i="12"/>
  <c r="L712" i="12"/>
  <c r="L734" i="12"/>
  <c r="L844" i="12"/>
  <c r="L1040" i="12"/>
  <c r="L693" i="12"/>
  <c r="L1039" i="12"/>
  <c r="L762" i="12"/>
  <c r="L345" i="12"/>
  <c r="L761" i="12"/>
  <c r="L357" i="12"/>
  <c r="L587" i="12"/>
  <c r="L667" i="12"/>
  <c r="L911" i="12"/>
  <c r="L968" i="12"/>
  <c r="L543" i="12"/>
  <c r="L1160" i="12"/>
  <c r="L1172" i="12"/>
  <c r="L981" i="12"/>
  <c r="L742" i="12"/>
  <c r="L958" i="12"/>
  <c r="L601" i="12"/>
  <c r="L1157" i="12"/>
  <c r="L698" i="12"/>
  <c r="L131" i="12"/>
  <c r="L87" i="12"/>
  <c r="L1054" i="12"/>
  <c r="L918" i="12"/>
  <c r="L482" i="12"/>
  <c r="L876" i="12"/>
  <c r="L791" i="12"/>
  <c r="L302" i="12"/>
  <c r="L1155" i="12"/>
  <c r="L300" i="12"/>
  <c r="L204" i="12"/>
  <c r="L201" i="12"/>
  <c r="L1019" i="12"/>
  <c r="L484" i="12"/>
  <c r="L400" i="12"/>
  <c r="L283" i="12"/>
  <c r="L519" i="12"/>
  <c r="L941" i="12"/>
  <c r="L948" i="12"/>
  <c r="L1179" i="12"/>
  <c r="L501" i="12"/>
  <c r="L830" i="12"/>
  <c r="L186" i="12"/>
  <c r="L11" i="12"/>
  <c r="L217" i="12"/>
  <c r="L437" i="12"/>
  <c r="L1001" i="12"/>
  <c r="L556" i="12"/>
  <c r="L1136" i="12"/>
  <c r="L192" i="12"/>
  <c r="L291" i="12"/>
  <c r="L77" i="12"/>
  <c r="L81" i="12"/>
  <c r="L413" i="12"/>
  <c r="L1165" i="12"/>
  <c r="L1080" i="12"/>
  <c r="L323" i="12"/>
  <c r="L1052" i="12"/>
  <c r="L172" i="12"/>
  <c r="L596" i="12"/>
  <c r="L648" i="12"/>
  <c r="L268" i="12"/>
  <c r="L359" i="12"/>
  <c r="L1041" i="12"/>
  <c r="L366" i="12"/>
  <c r="L855" i="12"/>
  <c r="L530" i="12"/>
  <c r="L299" i="12"/>
  <c r="L491" i="12"/>
  <c r="L43" i="12"/>
  <c r="L40" i="12"/>
  <c r="L557" i="12"/>
  <c r="L213" i="12"/>
  <c r="L394" i="12"/>
  <c r="L328" i="12"/>
  <c r="L965" i="12"/>
  <c r="L1094" i="12"/>
  <c r="L176" i="12"/>
  <c r="L1189" i="12"/>
  <c r="L817" i="12"/>
  <c r="L361" i="12"/>
  <c r="L188" i="12"/>
  <c r="L649" i="12"/>
  <c r="L641" i="12"/>
  <c r="L655" i="12"/>
  <c r="L676" i="12"/>
  <c r="L953" i="12"/>
  <c r="L1065" i="12"/>
  <c r="L1140" i="12"/>
  <c r="L1192" i="12"/>
  <c r="L525" i="12"/>
  <c r="L600" i="12"/>
  <c r="L243" i="12"/>
  <c r="L558" i="12"/>
  <c r="L611" i="12"/>
  <c r="L1059" i="12"/>
  <c r="L488" i="12"/>
  <c r="L822" i="12"/>
  <c r="L711" i="12"/>
  <c r="L1120" i="12"/>
  <c r="L642" i="12"/>
  <c r="L789" i="12"/>
  <c r="L64" i="12"/>
  <c r="L425" i="12"/>
  <c r="L47" i="12"/>
  <c r="L315" i="12"/>
  <c r="L730" i="12"/>
  <c r="L1133" i="12"/>
  <c r="L145" i="12"/>
  <c r="L706" i="12"/>
  <c r="L1139" i="12"/>
  <c r="L763" i="12"/>
  <c r="L215" i="12"/>
  <c r="L1130" i="12"/>
  <c r="L874" i="12"/>
  <c r="L929" i="12"/>
  <c r="L659" i="12"/>
  <c r="L694" i="12"/>
  <c r="L147" i="12"/>
  <c r="L829" i="12"/>
  <c r="L832" i="12"/>
  <c r="L988" i="12"/>
  <c r="L634" i="12"/>
  <c r="L456" i="12"/>
  <c r="L1018" i="12"/>
  <c r="L744" i="12"/>
  <c r="L804" i="12"/>
  <c r="L536" i="12"/>
  <c r="L28" i="12"/>
  <c r="L665" i="12"/>
  <c r="L120" i="12"/>
  <c r="L185" i="12"/>
  <c r="L124" i="12"/>
  <c r="L916" i="12"/>
  <c r="L594" i="12"/>
  <c r="L614" i="12"/>
  <c r="L831" i="12"/>
  <c r="L589" i="12"/>
  <c r="L114" i="12"/>
  <c r="L93" i="12"/>
  <c r="L381" i="12"/>
  <c r="L53" i="12"/>
  <c r="L338" i="12"/>
  <c r="L878" i="12"/>
  <c r="L552" i="12"/>
  <c r="L715" i="12"/>
  <c r="L705" i="12"/>
  <c r="L568" i="12"/>
  <c r="L206" i="12"/>
  <c r="L1185" i="12"/>
  <c r="L647" i="12"/>
  <c r="L724" i="12"/>
  <c r="L795" i="12"/>
  <c r="L226" i="12"/>
  <c r="L555" i="12"/>
  <c r="L263" i="12"/>
  <c r="L221" i="12"/>
  <c r="L1071" i="12"/>
  <c r="L514" i="12"/>
  <c r="L442" i="12"/>
  <c r="L908" i="12"/>
  <c r="L416" i="12"/>
  <c r="L602" i="12"/>
  <c r="L1200" i="12"/>
  <c r="L449" i="12"/>
  <c r="L690" i="12"/>
  <c r="L1109" i="12"/>
  <c r="L995" i="12"/>
  <c r="L450" i="12"/>
  <c r="L532" i="12"/>
  <c r="L562" i="12"/>
  <c r="L520" i="12"/>
  <c r="L862" i="12"/>
  <c r="L289" i="12"/>
  <c r="L974" i="12"/>
  <c r="L170" i="12"/>
  <c r="L353" i="12"/>
  <c r="L1082" i="12"/>
  <c r="L301" i="12"/>
  <c r="L438" i="12"/>
  <c r="L121" i="12"/>
  <c r="L126" i="12"/>
  <c r="L1195" i="12"/>
  <c r="L251" i="12"/>
  <c r="L739" i="12"/>
  <c r="L74" i="12"/>
  <c r="L375" i="12"/>
  <c r="L837" i="12"/>
  <c r="L986" i="12"/>
  <c r="L197" i="12"/>
  <c r="L811" i="12"/>
  <c r="L1116" i="12"/>
  <c r="L108" i="12"/>
  <c r="L98" i="12"/>
  <c r="L679" i="12"/>
  <c r="L1107" i="12"/>
  <c r="L542" i="12"/>
  <c r="L209" i="12"/>
  <c r="L684" i="12"/>
  <c r="L423" i="12"/>
  <c r="L696" i="12"/>
  <c r="L294" i="12"/>
  <c r="L230" i="12"/>
  <c r="L415" i="12"/>
  <c r="L457" i="12"/>
  <c r="L1026" i="12"/>
  <c r="L1154" i="12"/>
  <c r="L939" i="12"/>
  <c r="L1164" i="12"/>
  <c r="L377" i="12"/>
  <c r="L19" i="12"/>
  <c r="L869" i="12"/>
  <c r="L1106" i="12"/>
  <c r="L841" i="12"/>
  <c r="L367" i="12"/>
  <c r="L507" i="12"/>
  <c r="L697" i="12"/>
  <c r="L632" i="12"/>
  <c r="L1159" i="12"/>
  <c r="L790" i="12"/>
  <c r="L751" i="12"/>
  <c r="L365" i="12"/>
  <c r="L360" i="12"/>
  <c r="L133" i="12"/>
  <c r="L777" i="12"/>
  <c r="L208" i="12"/>
  <c r="L546" i="12"/>
  <c r="L752" i="12"/>
  <c r="L84" i="12"/>
  <c r="L524" i="12"/>
  <c r="L486" i="12"/>
  <c r="L262" i="12"/>
  <c r="L971" i="12"/>
  <c r="L275" i="12"/>
  <c r="L153" i="12"/>
  <c r="L827" i="12"/>
  <c r="L825" i="12"/>
  <c r="L1045" i="12"/>
  <c r="L143" i="12"/>
  <c r="L1182" i="12"/>
  <c r="L102" i="12"/>
  <c r="L680" i="12"/>
  <c r="L434" i="12"/>
  <c r="L1114" i="12"/>
  <c r="L945" i="12"/>
  <c r="L625" i="12"/>
  <c r="L212" i="12"/>
  <c r="L793" i="12"/>
  <c r="L1033" i="12"/>
  <c r="L1013" i="12"/>
  <c r="L306" i="12"/>
  <c r="L82" i="12"/>
  <c r="L85" i="12"/>
  <c r="L925" i="12"/>
  <c r="L12" i="12"/>
  <c r="L1121" i="12"/>
  <c r="L577" i="12"/>
  <c r="L495" i="12"/>
  <c r="L853" i="12"/>
  <c r="L595" i="12"/>
  <c r="L1077" i="12"/>
  <c r="L183" i="12"/>
  <c r="L681" i="12"/>
  <c r="L512" i="12"/>
  <c r="L63" i="12"/>
  <c r="L465" i="12"/>
  <c r="L868" i="12"/>
  <c r="L96" i="12"/>
  <c r="L1000" i="12"/>
  <c r="L429" i="12"/>
  <c r="L162" i="12"/>
  <c r="L257" i="12"/>
  <c r="L770" i="12"/>
  <c r="L1170" i="12"/>
  <c r="L308" i="12"/>
  <c r="L239" i="12"/>
  <c r="L581" i="12"/>
  <c r="L849" i="12"/>
  <c r="L155" i="12"/>
  <c r="L731" i="12"/>
  <c r="L644" i="12"/>
  <c r="L863" i="12"/>
  <c r="L207" i="12"/>
  <c r="L1068" i="12"/>
  <c r="L1020" i="12"/>
  <c r="L787" i="12"/>
  <c r="L1103" i="12"/>
  <c r="L57" i="12"/>
  <c r="L1112" i="12"/>
  <c r="L1032" i="12"/>
  <c r="L1049" i="12"/>
  <c r="L281" i="12"/>
  <c r="L414" i="12"/>
  <c r="L700" i="12"/>
  <c r="L1061" i="12"/>
  <c r="L494" i="12"/>
  <c r="L622" i="12"/>
  <c r="L1175" i="12"/>
  <c r="L732" i="12"/>
  <c r="L1042" i="12"/>
  <c r="L818" i="12"/>
  <c r="L32" i="12"/>
  <c r="L119" i="12"/>
  <c r="L116" i="12"/>
  <c r="L246" i="12"/>
  <c r="L8" i="12"/>
  <c r="L329" i="12"/>
  <c r="L194" i="12"/>
  <c r="L1067" i="12"/>
  <c r="L561" i="12"/>
  <c r="L743" i="12"/>
  <c r="L277" i="12"/>
  <c r="L447" i="12"/>
  <c r="L52" i="12"/>
  <c r="L902" i="12"/>
  <c r="L713" i="12"/>
  <c r="L723" i="12"/>
  <c r="L479" i="12"/>
  <c r="L14" i="12"/>
  <c r="L279" i="12"/>
  <c r="L94" i="12"/>
  <c r="L3" i="12"/>
  <c r="L137" i="12"/>
  <c r="L1097" i="12"/>
  <c r="L840" i="12"/>
  <c r="L216" i="12"/>
  <c r="L1177" i="12"/>
  <c r="L1198" i="12"/>
  <c r="L1127" i="12"/>
  <c r="L95" i="12"/>
  <c r="L867" i="12"/>
  <c r="L65" i="12"/>
  <c r="L112" i="12"/>
  <c r="L421" i="12"/>
  <c r="L1126" i="12"/>
  <c r="L973" i="12"/>
  <c r="L1101" i="12"/>
  <c r="L1093" i="12"/>
  <c r="L316" i="12"/>
  <c r="L813" i="12"/>
  <c r="L105" i="12"/>
  <c r="L633" i="12"/>
  <c r="L660" i="12"/>
  <c r="L387" i="12"/>
  <c r="L492" i="12"/>
  <c r="L497" i="12"/>
  <c r="L179" i="12"/>
  <c r="L704" i="12"/>
  <c r="L668" i="12"/>
  <c r="L685" i="12"/>
  <c r="L282" i="12"/>
  <c r="L548" i="12"/>
  <c r="L56" i="12"/>
  <c r="L872" i="12"/>
  <c r="L369" i="12"/>
  <c r="L182" i="12"/>
  <c r="L946" i="12"/>
  <c r="L100" i="12"/>
  <c r="L454" i="12"/>
  <c r="L692" i="12"/>
  <c r="L59" i="12"/>
  <c r="L1147" i="12"/>
  <c r="L875" i="12"/>
  <c r="L1088" i="12"/>
  <c r="L305" i="12"/>
  <c r="L824" i="12"/>
  <c r="L1047" i="12"/>
  <c r="L1123" i="12"/>
  <c r="L767" i="12"/>
  <c r="L225" i="12"/>
  <c r="L73" i="12"/>
  <c r="L816" i="12"/>
  <c r="L75" i="12"/>
  <c r="L472" i="12"/>
  <c r="L781" i="12"/>
  <c r="L579" i="12"/>
  <c r="L22" i="12"/>
  <c r="L406" i="12"/>
  <c r="L954" i="12"/>
  <c r="L549" i="12"/>
  <c r="L107" i="12"/>
  <c r="L276" i="12"/>
  <c r="L699" i="12"/>
  <c r="L1149" i="12"/>
  <c r="L996" i="12"/>
  <c r="L653" i="12"/>
  <c r="L61" i="12"/>
  <c r="L36" i="12"/>
  <c r="L480" i="12"/>
  <c r="L80" i="12"/>
  <c r="L738" i="12"/>
  <c r="L13" i="12"/>
  <c r="L843" i="12"/>
  <c r="L103" i="12"/>
  <c r="L979" i="12"/>
  <c r="L510" i="12"/>
  <c r="L636" i="12"/>
  <c r="L468" i="12"/>
  <c r="L805" i="12"/>
  <c r="L605" i="12"/>
  <c r="L721" i="12"/>
  <c r="L1132" i="12"/>
  <c r="L499" i="12"/>
  <c r="L858" i="12"/>
  <c r="L784" i="12"/>
  <c r="L1169" i="12"/>
  <c r="L371" i="12"/>
  <c r="L325" i="12"/>
  <c r="L229" i="12"/>
  <c r="L372" i="12"/>
  <c r="L985" i="12"/>
  <c r="L564" i="12"/>
  <c r="L1004" i="12"/>
  <c r="L431" i="12"/>
  <c r="L4" i="12"/>
  <c r="L287" i="12"/>
  <c r="L749" i="12"/>
  <c r="L588" i="12"/>
  <c r="L922" i="12"/>
  <c r="L722" i="12"/>
  <c r="L1017" i="12"/>
  <c r="L538" i="12"/>
  <c r="L23" i="12"/>
  <c r="L893" i="12"/>
  <c r="L142" i="12"/>
  <c r="L780" i="12"/>
  <c r="L271" i="12"/>
  <c r="L470" i="12"/>
  <c r="L407" i="12"/>
  <c r="L619" i="12"/>
  <c r="L607" i="12"/>
  <c r="L474" i="12"/>
  <c r="L772" i="12"/>
  <c r="L662" i="12"/>
  <c r="L1023" i="12"/>
  <c r="L368" i="12"/>
  <c r="L490" i="12"/>
  <c r="L481" i="12"/>
  <c r="L913" i="12"/>
  <c r="L245" i="12"/>
  <c r="L629" i="12"/>
  <c r="L1148" i="12"/>
  <c r="L760" i="12"/>
  <c r="L331" i="12"/>
  <c r="L364" i="12"/>
  <c r="L62" i="12"/>
  <c r="L441" i="12"/>
  <c r="L807" i="12"/>
  <c r="L736" i="12"/>
  <c r="L887" i="12"/>
  <c r="L240" i="12"/>
  <c r="L219" i="12"/>
  <c r="L1096" i="12"/>
  <c r="L214" i="12"/>
  <c r="L471" i="12"/>
  <c r="L1066" i="12"/>
  <c r="L833" i="12"/>
  <c r="L963" i="12"/>
  <c r="L51" i="12"/>
  <c r="L828" i="12"/>
  <c r="L231" i="12"/>
  <c r="L295" i="12"/>
  <c r="L136" i="12"/>
  <c r="L285" i="12"/>
  <c r="L1011" i="12"/>
  <c r="L750" i="12"/>
  <c r="L786" i="12"/>
  <c r="L834" i="12"/>
  <c r="L964" i="12"/>
  <c r="L764" i="12"/>
  <c r="L567" i="12"/>
  <c r="L1022" i="12"/>
  <c r="L1124" i="12"/>
  <c r="L582" i="12"/>
  <c r="L90" i="12"/>
  <c r="L1073" i="12"/>
  <c r="L504" i="12"/>
  <c r="L574" i="12"/>
  <c r="L677" i="12"/>
  <c r="L161" i="12"/>
  <c r="L1122" i="12"/>
  <c r="L852" i="12"/>
  <c r="L864" i="12"/>
  <c r="L584" i="12"/>
  <c r="L191" i="12"/>
  <c r="L39" i="12"/>
  <c r="L1084" i="12"/>
  <c r="L30" i="12"/>
  <c r="L719" i="12"/>
  <c r="L92" i="12"/>
  <c r="L1038" i="12"/>
  <c r="L970" i="12"/>
  <c r="L165" i="12"/>
  <c r="L702" i="12"/>
  <c r="L792" i="12"/>
  <c r="L823" i="12"/>
  <c r="L729" i="12"/>
  <c r="L993" i="12"/>
  <c r="L167" i="12"/>
  <c r="L537" i="12"/>
  <c r="L292" i="12"/>
  <c r="L563" i="12"/>
  <c r="L1168" i="12"/>
  <c r="L1098" i="12"/>
  <c r="L1142" i="12"/>
  <c r="L244" i="12"/>
  <c r="L104" i="12"/>
  <c r="L1079" i="12"/>
  <c r="L1118" i="12"/>
  <c r="L695" i="12"/>
  <c r="L443" i="12"/>
  <c r="L569" i="12"/>
  <c r="L466" i="12"/>
  <c r="L1037" i="12"/>
  <c r="L327" i="12"/>
  <c r="L200" i="12"/>
  <c r="L444" i="12"/>
  <c r="L149" i="12"/>
  <c r="L67" i="12"/>
  <c r="L675" i="12"/>
  <c r="L870" i="12"/>
  <c r="L957" i="12"/>
  <c r="L937" i="12"/>
  <c r="L854" i="12"/>
  <c r="L408" i="12"/>
  <c r="L1156" i="12"/>
  <c r="L278" i="12"/>
  <c r="L55" i="12"/>
  <c r="L717" i="12"/>
  <c r="L223" i="12"/>
  <c r="L508" i="12"/>
  <c r="L49" i="12"/>
  <c r="L330" i="12"/>
  <c r="L740" i="12"/>
  <c r="L933" i="12"/>
  <c r="L130" i="12"/>
  <c r="L462" i="12"/>
  <c r="L814" i="12"/>
  <c r="L390" i="12"/>
  <c r="L856" i="12"/>
  <c r="L1183" i="12"/>
  <c r="L33" i="12"/>
  <c r="L962" i="12"/>
  <c r="L559" i="12"/>
  <c r="L972" i="12"/>
  <c r="L597" i="12"/>
  <c r="L980" i="12"/>
  <c r="L1070" i="12"/>
  <c r="L910" i="12"/>
  <c r="L496" i="12"/>
  <c r="L195" i="12"/>
  <c r="L900" i="12"/>
  <c r="L467" i="12"/>
  <c r="L66" i="12"/>
  <c r="L236" i="12"/>
  <c r="L25" i="12"/>
  <c r="L678" i="12"/>
  <c r="L1035" i="12"/>
  <c r="L599" i="12"/>
  <c r="L613" i="12"/>
  <c r="L284" i="12"/>
  <c r="L846" i="12"/>
  <c r="L1089" i="12"/>
  <c r="L117" i="12"/>
  <c r="L903" i="12"/>
  <c r="L528" i="12"/>
  <c r="L403" i="12"/>
  <c r="L924" i="12"/>
  <c r="L506" i="12"/>
  <c r="L234" i="12"/>
  <c r="L1012" i="12"/>
  <c r="L267" i="12"/>
  <c r="L604" i="12"/>
  <c r="L248" i="12"/>
  <c r="L1028" i="12"/>
  <c r="L426" i="12"/>
  <c r="L1194" i="12"/>
  <c r="L1025" i="12"/>
  <c r="L1075" i="12"/>
  <c r="L1095" i="12"/>
  <c r="L756" i="12"/>
  <c r="L373" i="12"/>
  <c r="L1186" i="12"/>
  <c r="L1081" i="12"/>
  <c r="L998" i="12"/>
  <c r="L222" i="12"/>
  <c r="L984" i="12"/>
  <c r="L326" i="12"/>
  <c r="L460" i="12"/>
  <c r="L835" i="12"/>
  <c r="L110" i="12"/>
  <c r="L218" i="12"/>
  <c r="L76" i="12"/>
  <c r="L709" i="12"/>
  <c r="L307" i="12"/>
  <c r="L928" i="12"/>
  <c r="L476" i="12"/>
  <c r="L344" i="12"/>
  <c r="L765" i="12"/>
  <c r="L309" i="12"/>
  <c r="L118" i="12"/>
  <c r="L241" i="12"/>
  <c r="L720" i="12"/>
  <c r="L151" i="12"/>
  <c r="L448" i="12"/>
  <c r="L714" i="12"/>
  <c r="L554" i="12"/>
  <c r="L412" i="12"/>
  <c r="L489" i="12"/>
  <c r="L591" i="12"/>
  <c r="L261" i="12"/>
  <c r="L298" i="12"/>
  <c r="L540" i="12"/>
  <c r="L237" i="12"/>
  <c r="L220" i="12"/>
  <c r="L669" i="12"/>
  <c r="L17" i="12"/>
  <c r="L654" i="12"/>
  <c r="L799" i="12"/>
  <c r="L1044" i="12"/>
  <c r="L166" i="12"/>
  <c r="L1014" i="12"/>
  <c r="L586" i="12"/>
  <c r="L847" i="12"/>
  <c r="L733" i="12"/>
  <c r="L798" i="12"/>
  <c r="L38" i="12"/>
  <c r="L464" i="12"/>
  <c r="L250" i="12"/>
  <c r="L1005" i="12"/>
  <c r="L1161" i="12"/>
  <c r="L498" i="12"/>
  <c r="L473" i="12"/>
  <c r="L617" i="12"/>
  <c r="L766" i="12"/>
  <c r="L343" i="12"/>
  <c r="L775" i="12"/>
  <c r="L935" i="12"/>
  <c r="L1074" i="12"/>
  <c r="L882" i="12"/>
  <c r="L895" i="12"/>
  <c r="L810" i="12"/>
  <c r="L69" i="12"/>
  <c r="L1031" i="12"/>
  <c r="L1100" i="12"/>
  <c r="L728" i="12"/>
  <c r="L445" i="12"/>
  <c r="L735" i="12"/>
  <c r="L623" i="12"/>
  <c r="L1135" i="12"/>
  <c r="L159" i="12"/>
  <c r="L526" i="12"/>
  <c r="L483" i="12"/>
  <c r="L1171" i="12"/>
  <c r="L452" i="12"/>
  <c r="L160" i="12"/>
  <c r="L1002" i="12"/>
  <c r="L336" i="12"/>
  <c r="L1196" i="12"/>
  <c r="L651" i="12"/>
  <c r="L851" i="12"/>
  <c r="L272" i="12"/>
  <c r="L79" i="12"/>
  <c r="L132" i="12"/>
  <c r="L422" i="12"/>
  <c r="L346" i="12"/>
  <c r="L815" i="12"/>
  <c r="L396" i="12"/>
  <c r="L894" i="12"/>
  <c r="L68" i="12"/>
  <c r="L1092" i="12"/>
  <c r="L627" i="12"/>
  <c r="L1174" i="12"/>
  <c r="L877" i="12"/>
  <c r="L645" i="12"/>
  <c r="L224" i="12"/>
  <c r="L727" i="12"/>
  <c r="L129" i="12"/>
  <c r="L321" i="12"/>
  <c r="L258" i="12"/>
  <c r="L286" i="12"/>
  <c r="L297" i="12"/>
  <c r="L621" i="12"/>
  <c r="L871" i="12"/>
  <c r="L393" i="12"/>
  <c r="L184" i="12"/>
  <c r="L687" i="12"/>
  <c r="L332" i="12"/>
  <c r="L461" i="12"/>
  <c r="L1046" i="12"/>
  <c r="L774" i="12"/>
  <c r="L266" i="12"/>
  <c r="L269" i="12"/>
  <c r="L861" i="12"/>
  <c r="L1187" i="12"/>
  <c r="L1087" i="12"/>
  <c r="L91" i="12"/>
  <c r="L384" i="12"/>
  <c r="L324" i="12"/>
  <c r="L418" i="12"/>
  <c r="L1151" i="12"/>
  <c r="L1166" i="12"/>
  <c r="L254" i="12"/>
  <c r="L355" i="12"/>
  <c r="L527" i="12"/>
  <c r="L936" i="12"/>
  <c r="L386" i="12"/>
  <c r="L1016" i="12"/>
  <c r="L439" i="12"/>
  <c r="L638" i="12"/>
  <c r="L590" i="12"/>
  <c r="L610" i="12"/>
  <c r="L1072" i="12"/>
  <c r="L354" i="12"/>
  <c r="L531" i="12"/>
  <c r="L643" i="12"/>
  <c r="L37" i="12"/>
  <c r="L969" i="12"/>
  <c r="L1146" i="12"/>
  <c r="L42" i="12"/>
  <c r="L50" i="12"/>
  <c r="L779" i="12"/>
  <c r="L990" i="12"/>
  <c r="L1162" i="12"/>
  <c r="L932" i="12"/>
  <c r="L139" i="12"/>
  <c r="L701" i="12"/>
  <c r="L606" i="12"/>
  <c r="L7" i="12"/>
  <c r="L978" i="12"/>
  <c r="L615" i="12"/>
  <c r="L391" i="12"/>
  <c r="L535" i="12"/>
  <c r="L1053" i="12"/>
  <c r="L347" i="12"/>
  <c r="L273" i="12"/>
  <c r="L446" i="12"/>
  <c r="L78" i="12"/>
  <c r="L1176" i="12"/>
  <c r="L991" i="12"/>
  <c r="L796" i="12"/>
  <c r="L635" i="12"/>
  <c r="L541" i="12"/>
  <c r="L746" i="12"/>
  <c r="L944" i="12"/>
  <c r="L432" i="12"/>
  <c r="L801" i="12"/>
  <c r="L921" i="12"/>
  <c r="L303" i="12"/>
  <c r="L1091" i="12"/>
  <c r="L716" i="12"/>
  <c r="L1167" i="12"/>
  <c r="L320" i="12"/>
  <c r="L312" i="12"/>
  <c r="L487" i="12"/>
  <c r="L888" i="12"/>
  <c r="L34" i="12"/>
  <c r="L44" i="12"/>
  <c r="L459" i="12"/>
  <c r="L31" i="12"/>
  <c r="L534" i="12"/>
  <c r="L952" i="12"/>
  <c r="L115" i="12"/>
  <c r="L54" i="12"/>
  <c r="L956" i="12"/>
  <c r="L609" i="12"/>
  <c r="L747" i="12"/>
  <c r="L198" i="12"/>
  <c r="L812" i="12"/>
  <c r="L521" i="12"/>
  <c r="L392" i="12"/>
  <c r="L264" i="12"/>
  <c r="L402" i="12"/>
  <c r="L943" i="12"/>
  <c r="L661" i="12"/>
  <c r="L517" i="12"/>
  <c r="L646" i="12"/>
  <c r="L570" i="12"/>
  <c r="L598" i="12"/>
  <c r="L211" i="12"/>
  <c r="L1057" i="12"/>
  <c r="L242" i="12"/>
  <c r="L1143" i="12"/>
  <c r="L451" i="12"/>
  <c r="L235" i="12"/>
  <c r="L927" i="12"/>
  <c r="L9" i="12"/>
  <c r="L710" i="12"/>
  <c r="L358" i="12"/>
  <c r="L252" i="12"/>
  <c r="L650" i="12"/>
  <c r="L1158" i="12"/>
  <c r="L349" i="12"/>
  <c r="L575" i="12"/>
  <c r="L516" i="12"/>
  <c r="L274" i="12"/>
  <c r="L529" i="12"/>
  <c r="L253" i="12"/>
  <c r="L89" i="12"/>
  <c r="L35" i="12"/>
  <c r="L616" i="12"/>
  <c r="L144" i="12"/>
  <c r="L342" i="12"/>
  <c r="L348" i="12"/>
  <c r="L72" i="12"/>
  <c r="L2" i="12"/>
  <c r="L1104" i="12"/>
  <c r="L29" i="12"/>
  <c r="L1056" i="12"/>
  <c r="L255" i="12"/>
  <c r="L10" i="12"/>
  <c r="L70" i="12"/>
  <c r="L356" i="12"/>
  <c r="L769" i="12"/>
  <c r="L319" i="12"/>
  <c r="L46" i="12"/>
  <c r="L708" i="12"/>
  <c r="L1008" i="12"/>
  <c r="L1062" i="12"/>
  <c r="L505" i="12"/>
  <c r="L458" i="12"/>
  <c r="L917" i="12"/>
  <c r="L1145" i="12"/>
  <c r="L821" i="12"/>
  <c r="L930" i="12"/>
  <c r="L171" i="12"/>
  <c r="L177" i="12"/>
  <c r="L395" i="12"/>
  <c r="L1024" i="12"/>
  <c r="L885" i="12"/>
  <c r="L187" i="12"/>
  <c r="L977" i="12"/>
  <c r="L409" i="12"/>
  <c r="L1051" i="12"/>
  <c r="L97" i="12"/>
  <c r="L912" i="12"/>
  <c r="L845" i="12"/>
  <c r="L1188" i="12"/>
  <c r="L892" i="12"/>
  <c r="L899" i="12"/>
  <c r="L682" i="12"/>
  <c r="L154" i="12"/>
  <c r="L1006" i="12"/>
  <c r="L26" i="12"/>
  <c r="L571" i="12"/>
  <c r="L898" i="12"/>
  <c r="L942" i="12"/>
  <c r="L1027" i="12"/>
  <c r="L134" i="12"/>
  <c r="L745" i="12"/>
  <c r="L1060" i="12"/>
  <c r="L424" i="12"/>
  <c r="L931" i="12"/>
  <c r="L1128" i="12"/>
  <c r="L961" i="12"/>
  <c r="L428" i="12"/>
  <c r="L691" i="12"/>
  <c r="L265" i="12"/>
  <c r="L138" i="12"/>
  <c r="L1009" i="12"/>
  <c r="L202" i="12"/>
  <c r="L754" i="12"/>
  <c r="L782" i="12"/>
  <c r="L410" i="12"/>
  <c r="L906" i="12"/>
  <c r="L802" i="12"/>
  <c r="L1102" i="12"/>
  <c r="L960" i="12"/>
  <c r="L111" i="12"/>
  <c r="L60" i="12"/>
  <c r="L624" i="12"/>
  <c r="L670" i="12"/>
  <c r="L920" i="12"/>
  <c r="L923" i="12"/>
  <c r="L951" i="12"/>
  <c r="L88" i="12"/>
  <c r="L238" i="12"/>
  <c r="L656" i="12"/>
  <c r="L1197" i="12"/>
  <c r="L671" i="12"/>
  <c r="L256" i="12"/>
  <c r="L560" i="12"/>
  <c r="L785" i="12"/>
  <c r="L547" i="12"/>
  <c r="L1141" i="12"/>
  <c r="L890" i="12"/>
  <c r="L914" i="12"/>
  <c r="L999" i="12"/>
  <c r="L1184" i="12"/>
  <c r="L758" i="12"/>
  <c r="L771" i="12"/>
  <c r="M687" i="13"/>
  <c r="M930" i="13"/>
  <c r="M317" i="13"/>
  <c r="M966" i="13"/>
  <c r="M84" i="13"/>
  <c r="M617" i="13"/>
  <c r="M1159" i="13"/>
  <c r="M977" i="13"/>
  <c r="M514" i="13"/>
  <c r="M1044" i="13"/>
  <c r="M529" i="13"/>
  <c r="M338" i="13"/>
  <c r="M457" i="13"/>
  <c r="M519" i="13"/>
  <c r="M34" i="13"/>
  <c r="M59" i="13"/>
  <c r="M33" i="13"/>
  <c r="M758" i="13"/>
  <c r="M940" i="13"/>
  <c r="M588" i="13"/>
  <c r="M973" i="13"/>
  <c r="M56" i="13"/>
  <c r="M340" i="13"/>
  <c r="M577" i="13"/>
  <c r="M255" i="13"/>
  <c r="M603" i="13"/>
  <c r="M360" i="13"/>
  <c r="M566" i="13"/>
  <c r="M89" i="13"/>
  <c r="M651" i="13"/>
  <c r="M1152" i="13"/>
  <c r="M4" i="13"/>
  <c r="M297" i="13"/>
  <c r="M391" i="13"/>
  <c r="M637" i="13"/>
  <c r="M919" i="13"/>
  <c r="M92" i="13"/>
  <c r="M568" i="13"/>
  <c r="M502" i="13"/>
  <c r="M1056" i="13"/>
  <c r="M707" i="13"/>
  <c r="M1110" i="13"/>
  <c r="M67" i="13"/>
  <c r="M1176" i="13"/>
  <c r="M197" i="13"/>
  <c r="M1188" i="13"/>
  <c r="M485" i="13"/>
  <c r="M846" i="13"/>
  <c r="M665" i="13"/>
  <c r="M649" i="13"/>
  <c r="M945" i="13"/>
  <c r="M74" i="13"/>
  <c r="M100" i="13"/>
  <c r="M964" i="13"/>
  <c r="M1157" i="13"/>
  <c r="M905" i="13"/>
  <c r="M705" i="13"/>
  <c r="M581" i="13"/>
  <c r="M811" i="13"/>
  <c r="M193" i="13"/>
  <c r="M781" i="13"/>
  <c r="M247" i="13"/>
  <c r="M242" i="13"/>
  <c r="M269" i="13"/>
  <c r="M76" i="13"/>
  <c r="M555" i="13"/>
  <c r="M950" i="13"/>
  <c r="M223" i="13"/>
  <c r="M426" i="13"/>
  <c r="M900" i="13"/>
  <c r="M756" i="13"/>
  <c r="M162" i="13"/>
  <c r="M257" i="13"/>
  <c r="M52" i="13"/>
  <c r="M62" i="13"/>
  <c r="M583" i="13"/>
  <c r="M1067" i="13"/>
  <c r="M872" i="13"/>
  <c r="M280" i="13"/>
  <c r="M1097" i="13"/>
  <c r="M190" i="13"/>
  <c r="M295" i="13"/>
  <c r="M1144" i="13"/>
  <c r="M37" i="13"/>
  <c r="M430" i="13"/>
  <c r="M356" i="13"/>
  <c r="M839" i="13"/>
  <c r="M685" i="13"/>
  <c r="M199" i="13"/>
  <c r="M882" i="13"/>
  <c r="M958" i="13"/>
  <c r="M508" i="13"/>
  <c r="M766" i="13"/>
  <c r="M29" i="13"/>
  <c r="M333" i="13"/>
  <c r="M1111" i="13"/>
  <c r="M1166" i="13"/>
  <c r="M36" i="13"/>
  <c r="M526" i="13"/>
  <c r="M1103" i="13"/>
  <c r="M763" i="13"/>
  <c r="M393" i="13"/>
  <c r="M934" i="13"/>
  <c r="M75" i="13"/>
  <c r="M359" i="13"/>
  <c r="M135" i="13"/>
  <c r="M985" i="13"/>
  <c r="M550" i="13"/>
  <c r="M1164" i="13"/>
  <c r="M782" i="13"/>
  <c r="M1045" i="13"/>
  <c r="M86" i="13"/>
  <c r="M336" i="13"/>
  <c r="M471" i="13"/>
  <c r="M32" i="13"/>
  <c r="M380" i="13"/>
  <c r="M470" i="13"/>
  <c r="M215" i="13"/>
  <c r="M747" i="13"/>
  <c r="M225" i="13"/>
  <c r="M976" i="13"/>
  <c r="M151" i="13"/>
  <c r="M650" i="13"/>
  <c r="M1147" i="13"/>
  <c r="M663" i="13"/>
  <c r="M615" i="13"/>
  <c r="M1183" i="13"/>
  <c r="M19" i="13"/>
  <c r="M79" i="13"/>
  <c r="M1184" i="13"/>
  <c r="M483" i="13"/>
  <c r="M834" i="13"/>
  <c r="M600" i="13"/>
  <c r="M435" i="13"/>
  <c r="M78" i="13"/>
  <c r="M854" i="13"/>
  <c r="M840" i="13"/>
  <c r="M150" i="13"/>
  <c r="M869" i="13"/>
  <c r="M711" i="13"/>
  <c r="M662" i="13"/>
  <c r="M128" i="13"/>
  <c r="M1168" i="13"/>
  <c r="M303" i="13"/>
  <c r="M1096" i="13"/>
  <c r="M746" i="13"/>
  <c r="M544" i="13"/>
  <c r="M593" i="13"/>
  <c r="M292" i="13"/>
  <c r="M826" i="13"/>
  <c r="M272" i="13"/>
  <c r="M279" i="13"/>
  <c r="M1020" i="13"/>
  <c r="M536" i="13"/>
  <c r="M547" i="13"/>
  <c r="M345" i="13"/>
  <c r="M182" i="13"/>
  <c r="M133" i="13"/>
  <c r="M688" i="13"/>
  <c r="M505" i="13"/>
  <c r="M1161" i="13"/>
  <c r="M1082" i="13"/>
  <c r="M318" i="13"/>
  <c r="M776" i="13"/>
  <c r="M780" i="13"/>
  <c r="M897" i="13"/>
  <c r="M691" i="13"/>
  <c r="M659" i="13"/>
  <c r="M576" i="13"/>
  <c r="M1005" i="13"/>
  <c r="M357" i="13"/>
  <c r="M971" i="13"/>
  <c r="M793" i="13"/>
  <c r="M141" i="13"/>
  <c r="M828" i="13"/>
  <c r="M347" i="13"/>
  <c r="M720" i="13"/>
  <c r="M1064" i="13"/>
  <c r="M775" i="13"/>
  <c r="M57" i="13"/>
  <c r="M984" i="13"/>
  <c r="M102" i="13"/>
  <c r="M273" i="13"/>
  <c r="M523" i="13"/>
  <c r="M783" i="13"/>
  <c r="M211" i="13"/>
  <c r="M416" i="13"/>
  <c r="M232" i="13"/>
  <c r="M114" i="13"/>
  <c r="M1156" i="13"/>
  <c r="M696" i="13"/>
  <c r="M1128" i="13"/>
  <c r="M209" i="13"/>
  <c r="M405" i="13"/>
  <c r="M1117" i="13"/>
  <c r="M286" i="13"/>
  <c r="M914" i="13"/>
  <c r="M952" i="13"/>
  <c r="M63" i="13"/>
  <c r="M477" i="13"/>
  <c r="M278" i="13"/>
  <c r="M778" i="13"/>
  <c r="M723" i="13"/>
  <c r="M955" i="13"/>
  <c r="M922" i="13"/>
  <c r="M2" i="13"/>
  <c r="M542" i="13"/>
  <c r="M1175" i="13"/>
  <c r="M489" i="13"/>
  <c r="M607" i="13"/>
  <c r="M805" i="13"/>
  <c r="M686" i="13"/>
  <c r="M1193" i="13"/>
  <c r="M735" i="13"/>
  <c r="M323" i="13"/>
  <c r="M469" i="13"/>
  <c r="M238" i="13"/>
  <c r="M765" i="13"/>
  <c r="M309" i="13"/>
  <c r="M680" i="13"/>
  <c r="M111" i="13"/>
  <c r="M761" i="13"/>
  <c r="M322" i="13"/>
  <c r="M284" i="13"/>
  <c r="M1032" i="13"/>
  <c r="M670" i="13"/>
  <c r="M932" i="13"/>
  <c r="M1062" i="13"/>
  <c r="M896" i="13"/>
  <c r="M990" i="13"/>
  <c r="M350" i="13"/>
  <c r="M1198" i="13"/>
  <c r="M39" i="13"/>
  <c r="M410" i="13"/>
  <c r="M719" i="13"/>
  <c r="M506" i="13"/>
  <c r="M310" i="13"/>
  <c r="M324" i="13"/>
  <c r="M364" i="13"/>
  <c r="M1132" i="13"/>
  <c r="M342" i="13"/>
  <c r="M808" i="13"/>
  <c r="M1150" i="13"/>
  <c r="M237" i="13"/>
  <c r="M1137" i="13"/>
  <c r="M389" i="13"/>
  <c r="M549" i="13"/>
  <c r="M664" i="13"/>
  <c r="M928" i="13"/>
  <c r="M420" i="13"/>
  <c r="M522" i="13"/>
  <c r="M452" i="13"/>
  <c r="M596" i="13"/>
  <c r="M139" i="13"/>
  <c r="M633" i="13"/>
  <c r="M473" i="13"/>
  <c r="M146" i="13"/>
  <c r="M871" i="13"/>
  <c r="M373" i="13"/>
  <c r="M231" i="13"/>
  <c r="M1112" i="13"/>
  <c r="M590" i="13"/>
  <c r="M963" i="13"/>
  <c r="M543" i="13"/>
  <c r="M703" i="13"/>
  <c r="M55" i="13"/>
  <c r="M1186" i="13"/>
  <c r="M833" i="13"/>
  <c r="M867" i="13"/>
  <c r="M275" i="13"/>
  <c r="M994" i="13"/>
  <c r="M144" i="13"/>
  <c r="M448" i="13"/>
  <c r="M917" i="13"/>
  <c r="M1197" i="13"/>
  <c r="M842" i="13"/>
  <c r="M61" i="13"/>
  <c r="M911" i="13"/>
  <c r="M755" i="13"/>
  <c r="M570" i="13"/>
  <c r="M913" i="13"/>
  <c r="M748" i="13"/>
  <c r="M886" i="13"/>
  <c r="M830" i="13"/>
  <c r="M554" i="13"/>
  <c r="M770" i="13"/>
  <c r="M1143" i="13"/>
  <c r="M768" i="13"/>
  <c r="M558" i="13"/>
  <c r="M845" i="13"/>
  <c r="M153" i="13"/>
  <c r="M90" i="13"/>
  <c r="M803" i="13"/>
  <c r="M791" i="13"/>
  <c r="M1113" i="13"/>
  <c r="M695" i="13"/>
  <c r="M608" i="13"/>
  <c r="M701" i="13"/>
  <c r="M843" i="13"/>
  <c r="M277" i="13"/>
  <c r="M906" i="13"/>
  <c r="M30" i="13"/>
  <c r="M530" i="13"/>
  <c r="M140" i="13"/>
  <c r="M1192" i="13"/>
  <c r="M626" i="13"/>
  <c r="M726" i="13"/>
  <c r="M355" i="13"/>
  <c r="M175" i="13"/>
  <c r="M818" i="13"/>
  <c r="M1019" i="13"/>
  <c r="M101" i="13"/>
  <c r="M1088" i="13"/>
  <c r="M998" i="13"/>
  <c r="M745" i="13"/>
  <c r="M109" i="13"/>
  <c r="M1010" i="13"/>
  <c r="M1021" i="13"/>
  <c r="M300" i="13"/>
  <c r="M417" i="13"/>
  <c r="M409" i="13"/>
  <c r="M161" i="13"/>
  <c r="M252" i="13"/>
  <c r="M1094" i="13"/>
  <c r="M376" i="13"/>
  <c r="M993" i="13"/>
  <c r="M673" i="13"/>
  <c r="M22" i="13"/>
  <c r="M899" i="13"/>
  <c r="M486" i="13"/>
  <c r="M1099" i="13"/>
  <c r="M1131" i="13"/>
  <c r="M1135" i="13"/>
  <c r="M938" i="13"/>
  <c r="M960" i="13"/>
  <c r="M1139" i="13"/>
  <c r="M321" i="13"/>
  <c r="M94" i="13"/>
  <c r="M767" i="13"/>
  <c r="M837" i="13"/>
  <c r="M378" i="13"/>
  <c r="M954" i="13"/>
  <c r="M713" i="13"/>
  <c r="M1136" i="13"/>
  <c r="M421" i="13"/>
  <c r="M610" i="13"/>
  <c r="M623" i="13"/>
  <c r="M14" i="13"/>
  <c r="M276" i="13"/>
  <c r="M116" i="13"/>
  <c r="M804" i="13"/>
  <c r="M850" i="13"/>
  <c r="M725" i="13"/>
  <c r="M771" i="13"/>
  <c r="M1153" i="13"/>
  <c r="M774" i="13"/>
  <c r="M330" i="13"/>
  <c r="M859" i="13"/>
  <c r="M751" i="13"/>
  <c r="M42" i="13"/>
  <c r="M1048" i="13"/>
  <c r="M431" i="13"/>
  <c r="M414" i="13"/>
  <c r="M339" i="13"/>
  <c r="M879" i="13"/>
  <c r="M1074" i="13"/>
  <c r="M605" i="13"/>
  <c r="M901" i="13"/>
  <c r="M700" i="13"/>
  <c r="M1015" i="13"/>
  <c r="M1199" i="13"/>
  <c r="M675" i="13"/>
  <c r="M1123" i="13"/>
  <c r="M511" i="13"/>
  <c r="M847" i="13"/>
  <c r="M1054" i="13"/>
  <c r="M1201" i="13"/>
  <c r="M104" i="13"/>
  <c r="M244" i="13"/>
  <c r="M316" i="13"/>
  <c r="M195" i="13"/>
  <c r="M250" i="13"/>
  <c r="M143" i="13"/>
  <c r="M836" i="13"/>
  <c r="M73" i="13"/>
  <c r="M46" i="13"/>
  <c r="M602" i="13"/>
  <c r="M259" i="13"/>
  <c r="M1060" i="13"/>
  <c r="M939" i="13"/>
  <c r="M883" i="13"/>
  <c r="M202" i="13"/>
  <c r="M573" i="13"/>
  <c r="M25" i="13"/>
  <c r="M640" i="13"/>
  <c r="M131" i="13"/>
  <c r="M580" i="13"/>
  <c r="M263" i="13"/>
  <c r="M760" i="13"/>
  <c r="M799" i="13"/>
  <c r="M382" i="13"/>
  <c r="M625" i="13"/>
  <c r="M619" i="13"/>
  <c r="M377" i="13"/>
  <c r="M397" i="13"/>
  <c r="M3" i="13"/>
  <c r="M301" i="13"/>
  <c r="M972" i="13"/>
  <c r="M589" i="13"/>
  <c r="M740" i="13"/>
  <c r="M660" i="13"/>
  <c r="M351" i="13"/>
  <c r="M401" i="13"/>
  <c r="M1029" i="13"/>
  <c r="M535" i="13"/>
  <c r="M1011" i="13"/>
  <c r="M586" i="13"/>
  <c r="M1034" i="13"/>
  <c r="M70" i="13"/>
  <c r="M652" i="13"/>
  <c r="M196" i="13"/>
  <c r="M949" i="13"/>
  <c r="M806" i="13"/>
  <c r="M892" i="13"/>
  <c r="M464" i="13"/>
  <c r="M595" i="13"/>
  <c r="M288" i="13"/>
  <c r="M480" i="13"/>
  <c r="M183" i="13"/>
  <c r="M698" i="13"/>
  <c r="M1114" i="13"/>
  <c r="M165" i="13"/>
  <c r="M611" i="13"/>
  <c r="M678" i="13"/>
  <c r="M556" i="13"/>
  <c r="M813" i="13"/>
  <c r="M302" i="13"/>
  <c r="M117" i="13"/>
  <c r="M281" i="13"/>
  <c r="M443" i="13"/>
  <c r="M797" i="13"/>
  <c r="M256" i="13"/>
  <c r="M868" i="13"/>
  <c r="M440" i="13"/>
  <c r="M712" i="13"/>
  <c r="M20" i="13"/>
  <c r="M488" i="13"/>
  <c r="M497" i="13"/>
  <c r="M5" i="13"/>
  <c r="M1130" i="13"/>
  <c r="M666" i="13"/>
  <c r="M468" i="13"/>
  <c r="M1035" i="13"/>
  <c r="M1070" i="13"/>
  <c r="M251" i="13"/>
  <c r="M724" i="13"/>
  <c r="M1126" i="13"/>
  <c r="M1129" i="13"/>
  <c r="M937" i="13"/>
  <c r="M343" i="13"/>
  <c r="M305" i="13"/>
  <c r="M243" i="13"/>
  <c r="M866" i="13"/>
  <c r="M982" i="13"/>
  <c r="M1063" i="13"/>
  <c r="M1190" i="13"/>
  <c r="M533" i="13"/>
  <c r="M970" i="13"/>
  <c r="M500" i="13"/>
  <c r="M895" i="13"/>
  <c r="M902" i="13"/>
  <c r="M438" i="13"/>
  <c r="M495" i="13"/>
  <c r="M561" i="13"/>
  <c r="M184" i="13"/>
  <c r="M674" i="13"/>
  <c r="M835" i="13"/>
  <c r="M308" i="13"/>
  <c r="M1108" i="13"/>
  <c r="M563" i="13"/>
  <c r="M178" i="13"/>
  <c r="M271" i="13"/>
  <c r="M398" i="13"/>
  <c r="M683" i="13"/>
  <c r="M465" i="13"/>
  <c r="M515" i="13"/>
  <c r="M270" i="13"/>
  <c r="M396" i="13"/>
  <c r="M177" i="13"/>
  <c r="M228" i="13"/>
  <c r="M1120" i="13"/>
  <c r="M1145" i="13"/>
  <c r="M112" i="13"/>
  <c r="M164" i="13"/>
  <c r="M290" i="13"/>
  <c r="M124" i="13"/>
  <c r="M736" i="13"/>
  <c r="M1134" i="13"/>
  <c r="M217" i="13"/>
  <c r="M923" i="13"/>
  <c r="M710" i="13"/>
  <c r="M49" i="13"/>
  <c r="M1149" i="13"/>
  <c r="M208" i="13"/>
  <c r="M693" i="13"/>
  <c r="M72" i="13"/>
  <c r="M353" i="13"/>
  <c r="M411" i="13"/>
  <c r="M647" i="13"/>
  <c r="M743" i="13"/>
  <c r="M1039" i="13"/>
  <c r="M628" i="13"/>
  <c r="M1095" i="13"/>
  <c r="M1003" i="13"/>
  <c r="M467" i="13"/>
  <c r="M173" i="13"/>
  <c r="M246" i="13"/>
  <c r="M304" i="13"/>
  <c r="M282" i="13"/>
  <c r="M518" i="13"/>
  <c r="M1178" i="13"/>
  <c r="M1076" i="13"/>
  <c r="M822" i="13"/>
  <c r="M82" i="13"/>
  <c r="M1173" i="13"/>
  <c r="M267" i="13"/>
  <c r="M718" i="13"/>
  <c r="M344" i="13"/>
  <c r="M785" i="13"/>
  <c r="M753" i="13"/>
  <c r="M1125" i="13"/>
  <c r="M1179" i="13"/>
  <c r="M43" i="13"/>
  <c r="M1084" i="13"/>
  <c r="M959" i="13"/>
  <c r="M632" i="13"/>
  <c r="M525" i="13"/>
  <c r="M1171" i="13"/>
  <c r="M1115" i="13"/>
  <c r="M873" i="13"/>
  <c r="M916" i="13"/>
  <c r="M240" i="13"/>
  <c r="M1079" i="13"/>
  <c r="M374" i="13"/>
  <c r="M951" i="13"/>
  <c r="M929" i="13"/>
  <c r="M1025" i="13"/>
  <c r="M166" i="13"/>
  <c r="M878" i="13"/>
  <c r="M408" i="13"/>
  <c r="M121" i="13"/>
  <c r="M1160" i="13"/>
  <c r="M965" i="13"/>
  <c r="M48" i="13"/>
  <c r="M462" i="13"/>
  <c r="M1077" i="13"/>
  <c r="M1038" i="13"/>
  <c r="M671" i="13"/>
  <c r="M903" i="13"/>
  <c r="M88" i="13"/>
  <c r="M739" i="13"/>
  <c r="M912" i="13"/>
  <c r="M635" i="13"/>
  <c r="M612" i="13"/>
  <c r="M1027" i="13"/>
  <c r="M294" i="13"/>
  <c r="M1013" i="13"/>
  <c r="M406" i="13"/>
  <c r="M387" i="13"/>
  <c r="M123" i="13"/>
  <c r="M15" i="13"/>
  <c r="M227" i="13"/>
  <c r="M262" i="13"/>
  <c r="M129" i="13"/>
  <c r="M1089" i="13"/>
  <c r="M17" i="13"/>
  <c r="M8" i="13"/>
  <c r="M733" i="13"/>
  <c r="M936" i="13"/>
  <c r="M644" i="13"/>
  <c r="M98" i="13"/>
  <c r="M1146" i="13"/>
  <c r="M796" i="13"/>
  <c r="M475" i="13"/>
  <c r="M372" i="13"/>
  <c r="M388" i="13"/>
  <c r="M239" i="13"/>
  <c r="M422" i="13"/>
  <c r="M463" i="13"/>
  <c r="M1083" i="13"/>
  <c r="M527" i="13"/>
  <c r="M122" i="13"/>
  <c r="M66" i="13"/>
  <c r="M60" i="13"/>
  <c r="M1006" i="13"/>
  <c r="M1124" i="13"/>
  <c r="M557" i="13"/>
  <c r="M1107" i="13"/>
  <c r="M472" i="13"/>
  <c r="M1008" i="13"/>
  <c r="M159" i="13"/>
  <c r="M795" i="13"/>
  <c r="M163" i="13"/>
  <c r="M551" i="13"/>
  <c r="M749" i="13"/>
  <c r="M315" i="13"/>
  <c r="M439" i="13"/>
  <c r="M560" i="13"/>
  <c r="M546" i="13"/>
  <c r="M727" i="13"/>
  <c r="M64" i="13"/>
  <c r="M337" i="13"/>
  <c r="M44" i="13"/>
  <c r="M81" i="13"/>
  <c r="M708" i="13"/>
  <c r="M924" i="13"/>
  <c r="M677" i="13"/>
  <c r="M1086" i="13"/>
  <c r="M474" i="13"/>
  <c r="M1012" i="13"/>
  <c r="M507" i="13"/>
  <c r="M1047" i="13"/>
  <c r="M898" i="13"/>
  <c r="M1194" i="13"/>
  <c r="M699" i="13"/>
  <c r="M268" i="13"/>
  <c r="M249" i="13"/>
  <c r="M148" i="13"/>
  <c r="M130" i="13"/>
  <c r="M876" i="13"/>
  <c r="M935" i="13"/>
  <c r="M942" i="13"/>
  <c r="M787" i="13"/>
  <c r="M58" i="13"/>
  <c r="M366" i="13"/>
  <c r="M672" i="13"/>
  <c r="M910" i="13"/>
  <c r="M997" i="13"/>
  <c r="M167" i="13"/>
  <c r="M1069" i="13"/>
  <c r="M1043" i="13"/>
  <c r="M77" i="13"/>
  <c r="M214" i="13"/>
  <c r="M23" i="13"/>
  <c r="M754" i="13"/>
  <c r="M790" i="13"/>
  <c r="M498" i="13"/>
  <c r="M918" i="13"/>
  <c r="M852" i="13"/>
  <c r="M11" i="13"/>
  <c r="M1105" i="13"/>
  <c r="M510" i="13"/>
  <c r="M668" i="13"/>
  <c r="M71" i="13"/>
  <c r="M574" i="13"/>
  <c r="M367" i="13"/>
  <c r="M532" i="13"/>
  <c r="M348" i="13"/>
  <c r="M157" i="13"/>
  <c r="M1141" i="13"/>
  <c r="M849" i="13"/>
  <c r="M885" i="13"/>
  <c r="M293" i="13"/>
  <c r="M194" i="13"/>
  <c r="M1028" i="13"/>
  <c r="M363" i="13"/>
  <c r="M96" i="13"/>
  <c r="M877" i="13"/>
  <c r="M810" i="13"/>
  <c r="M365" i="13"/>
  <c r="M394" i="13"/>
  <c r="M213" i="13"/>
  <c r="M1087" i="13"/>
  <c r="M415" i="13"/>
  <c r="M35" i="13"/>
  <c r="M274" i="13"/>
  <c r="M812" i="13"/>
  <c r="M975" i="13"/>
  <c r="M742" i="13"/>
  <c r="M31" i="13"/>
  <c r="M579" i="13"/>
  <c r="M125" i="13"/>
  <c r="M646" i="13"/>
  <c r="M684" i="13"/>
  <c r="M907" i="13"/>
  <c r="M253" i="13"/>
  <c r="M424" i="13"/>
  <c r="M925" i="13"/>
  <c r="M908" i="13"/>
  <c r="M1127" i="13"/>
  <c r="M407" i="13"/>
  <c r="M773" i="13"/>
  <c r="M889" i="13"/>
  <c r="M661" i="13"/>
  <c r="M1148" i="13"/>
  <c r="M638" i="13"/>
  <c r="M504" i="13"/>
  <c r="M562" i="13"/>
  <c r="M466" i="13"/>
  <c r="M609" i="13"/>
  <c r="M1163" i="13"/>
  <c r="M1155" i="13"/>
  <c r="M1142" i="13"/>
  <c r="M894" i="13"/>
  <c r="M346" i="13"/>
  <c r="M601" i="13"/>
  <c r="M1154" i="13"/>
  <c r="M320" i="13"/>
  <c r="M327" i="13"/>
  <c r="M160" i="13"/>
  <c r="M341" i="13"/>
  <c r="M107" i="13"/>
  <c r="M863" i="13"/>
  <c r="M512" i="13"/>
  <c r="M453" i="13"/>
  <c r="M501" i="13"/>
  <c r="M682" i="13"/>
  <c r="M734" i="13"/>
  <c r="M198" i="13"/>
  <c r="M1004" i="13"/>
  <c r="M87" i="13"/>
  <c r="M241" i="13"/>
  <c r="M334" i="13"/>
  <c r="M1080" i="13"/>
  <c r="M1026" i="13"/>
  <c r="M565" i="13"/>
  <c r="M1182" i="13"/>
  <c r="M744" i="13"/>
  <c r="M992" i="13"/>
  <c r="M1000" i="13"/>
  <c r="M419" i="13"/>
  <c r="M69" i="13"/>
  <c r="M591" i="13"/>
  <c r="M136" i="13"/>
  <c r="M927" i="13"/>
  <c r="M179" i="13"/>
  <c r="M65" i="13"/>
  <c r="M83" i="13"/>
  <c r="M1046" i="13"/>
  <c r="M482" i="13"/>
  <c r="M575" i="13"/>
  <c r="M851" i="13"/>
  <c r="M1033" i="13"/>
  <c r="M621" i="13"/>
  <c r="M186" i="13"/>
  <c r="M106" i="13"/>
  <c r="M639" i="13"/>
  <c r="M816" i="13"/>
  <c r="M258" i="13"/>
  <c r="M1016" i="13"/>
  <c r="M158" i="13"/>
  <c r="M221" i="13"/>
  <c r="M449" i="13"/>
  <c r="M559" i="13"/>
  <c r="M870" i="13"/>
  <c r="M1014" i="13"/>
  <c r="M789" i="13"/>
  <c r="M1018" i="13"/>
  <c r="M642" i="13"/>
  <c r="M702" i="13"/>
  <c r="M399" i="13"/>
  <c r="M137" i="13"/>
  <c r="M853" i="13"/>
  <c r="M200" i="13"/>
  <c r="M312" i="13"/>
  <c r="M181" i="13"/>
  <c r="M395" i="13"/>
  <c r="M634" i="13"/>
  <c r="M450" i="13"/>
  <c r="M764" i="13"/>
  <c r="M1068" i="13"/>
  <c r="M433" i="13"/>
  <c r="M861" i="13"/>
  <c r="M1093" i="13"/>
  <c r="M807" i="13"/>
  <c r="M622" i="13"/>
  <c r="M349" i="13"/>
  <c r="M180" i="13"/>
  <c r="M884" i="13"/>
  <c r="M545" i="13"/>
  <c r="M999" i="13"/>
  <c r="M447" i="13"/>
  <c r="M1090" i="13"/>
  <c r="M752" i="13"/>
  <c r="M224" i="13"/>
  <c r="M10" i="13"/>
  <c r="M893" i="13"/>
  <c r="M541" i="13"/>
  <c r="M229" i="13"/>
  <c r="M1170" i="13"/>
  <c r="M728" i="13"/>
  <c r="M1101" i="13"/>
  <c r="M174" i="13"/>
  <c r="M234" i="13"/>
  <c r="M582" i="13"/>
  <c r="M205" i="13"/>
  <c r="M1169" i="13"/>
  <c r="M933" i="13"/>
  <c r="M548" i="13"/>
  <c r="M496" i="13"/>
  <c r="M207" i="13"/>
  <c r="M715" i="13"/>
  <c r="M1023" i="13"/>
  <c r="M759" i="13"/>
  <c r="M967" i="13"/>
  <c r="M801" i="13"/>
  <c r="M722" i="13"/>
  <c r="M667" i="13"/>
  <c r="M204" i="13"/>
  <c r="M655" i="13"/>
  <c r="M888" i="13"/>
  <c r="M676" i="13"/>
  <c r="M706" i="13"/>
  <c r="M887" i="13"/>
  <c r="M817" i="13"/>
  <c r="M1100" i="13"/>
  <c r="M1189" i="13"/>
  <c r="M285" i="13"/>
  <c r="M921" i="13"/>
  <c r="M636" i="13"/>
  <c r="M679" i="13"/>
  <c r="M598" i="13"/>
  <c r="M572" i="13"/>
  <c r="M203" i="13"/>
  <c r="M681" i="13"/>
  <c r="M390" i="13"/>
  <c r="M455" i="13"/>
  <c r="M704" i="13"/>
  <c r="M120" i="13"/>
  <c r="M91" i="13"/>
  <c r="M788" i="13"/>
  <c r="M831" i="13"/>
  <c r="M423" i="13"/>
  <c r="M201" i="13"/>
  <c r="M266" i="13"/>
  <c r="M206" i="13"/>
  <c r="M478" i="13"/>
  <c r="M171" i="13"/>
  <c r="M857" i="13"/>
  <c r="M444" i="13"/>
  <c r="M326" i="13"/>
  <c r="M145" i="13"/>
  <c r="M1017" i="13"/>
  <c r="M1001" i="13"/>
  <c r="M962" i="13"/>
  <c r="M1051" i="13"/>
  <c r="M1081" i="13"/>
  <c r="M732" i="13"/>
  <c r="M1059" i="13"/>
  <c r="M459" i="13"/>
  <c r="M865" i="13"/>
  <c r="M858" i="13"/>
  <c r="M185" i="13"/>
  <c r="M362" i="13"/>
  <c r="M620" i="13"/>
  <c r="M68" i="13"/>
  <c r="M631" i="13"/>
  <c r="M1140" i="13"/>
  <c r="M28" i="13"/>
  <c r="M567" i="13"/>
  <c r="M697" i="13"/>
  <c r="M192" i="13"/>
  <c r="M149" i="13"/>
  <c r="M400" i="13"/>
  <c r="M980" i="13"/>
  <c r="M331" i="13"/>
  <c r="M226" i="13"/>
  <c r="M909" i="13"/>
  <c r="M815" i="13"/>
  <c r="M1041" i="13"/>
  <c r="M730" i="13"/>
  <c r="M592" i="13"/>
  <c r="M613" i="13"/>
  <c r="M21" i="13"/>
  <c r="M168" i="13"/>
  <c r="M1007" i="13"/>
  <c r="M425" i="13"/>
  <c r="M890" i="13"/>
  <c r="M119" i="13"/>
  <c r="M880" i="13"/>
  <c r="M779" i="13"/>
  <c r="M989" i="13"/>
  <c r="M1167" i="13"/>
  <c r="M9" i="13"/>
  <c r="M27" i="13"/>
  <c r="M1055" i="13"/>
  <c r="M1104" i="13"/>
  <c r="M656" i="13"/>
  <c r="M93" i="13"/>
  <c r="M235" i="13"/>
  <c r="M156" i="13"/>
  <c r="M1042" i="13"/>
  <c r="M329" i="13"/>
  <c r="M24" i="13"/>
  <c r="M689" i="13"/>
  <c r="M904" i="13"/>
  <c r="M1187" i="13"/>
  <c r="M564" i="13"/>
  <c r="M731" i="13"/>
  <c r="M819" i="13"/>
  <c r="M298" i="13"/>
  <c r="M891" i="13"/>
  <c r="M291" i="13"/>
  <c r="M335" i="13"/>
  <c r="M287" i="13"/>
  <c r="M1058" i="13"/>
  <c r="M690" i="13"/>
  <c r="M442" i="13"/>
  <c r="M385" i="13"/>
  <c r="M509" i="13"/>
  <c r="M169" i="13"/>
  <c r="M1181" i="13"/>
  <c r="M386" i="13"/>
  <c r="M26" i="13"/>
  <c r="M658" i="13"/>
  <c r="M692" i="13"/>
  <c r="M370" i="13"/>
  <c r="M354" i="13"/>
  <c r="M222" i="13"/>
  <c r="M493" i="13"/>
  <c r="M855" i="13"/>
  <c r="M219" i="13"/>
  <c r="M210" i="13"/>
  <c r="M245" i="13"/>
  <c r="M332" i="13"/>
  <c r="M996" i="13"/>
  <c r="M456" i="13"/>
  <c r="M319" i="13"/>
  <c r="M630" i="13"/>
  <c r="M45" i="13"/>
  <c r="M170" i="13"/>
  <c r="M155" i="13"/>
  <c r="M809" i="13"/>
  <c r="M1172" i="13"/>
  <c r="M721" i="13"/>
  <c r="M709" i="13"/>
  <c r="M1031" i="13"/>
  <c r="M1040" i="13"/>
  <c r="M1024" i="13"/>
  <c r="M147" i="13"/>
  <c r="M113" i="13"/>
  <c r="M381" i="13"/>
  <c r="M714" i="13"/>
  <c r="M7" i="13"/>
  <c r="M729" i="13"/>
  <c r="M375" i="13"/>
  <c r="M479" i="13"/>
  <c r="M769" i="13"/>
  <c r="M436" i="13"/>
  <c r="M1078" i="13"/>
  <c r="M946" i="13"/>
  <c r="M451" i="13"/>
  <c r="M187" i="13"/>
  <c r="M264" i="13"/>
  <c r="M265" i="13"/>
  <c r="M979" i="13"/>
  <c r="M248" i="13"/>
  <c r="M841" i="13"/>
  <c r="M538" i="13"/>
  <c r="M236" i="13"/>
  <c r="M524" i="13"/>
  <c r="M503" i="13"/>
  <c r="M585" i="13"/>
  <c r="M441" i="13"/>
  <c r="M1030" i="13"/>
  <c r="M1071" i="13"/>
  <c r="M969" i="13"/>
  <c r="M856" i="13"/>
  <c r="M1165" i="13"/>
  <c r="M614" i="13"/>
  <c r="M172" i="13"/>
  <c r="M132" i="13"/>
  <c r="M296" i="13"/>
  <c r="M446" i="13"/>
  <c r="M307" i="13"/>
  <c r="M587" i="13"/>
  <c r="M176" i="13"/>
  <c r="M1121" i="13"/>
  <c r="M1036" i="13"/>
  <c r="M1106" i="13"/>
  <c r="M987" i="13"/>
  <c r="M974" i="13"/>
  <c r="M569" i="13"/>
  <c r="M103" i="13"/>
  <c r="M412" i="13"/>
  <c r="M1200" i="13"/>
  <c r="M437" i="13"/>
  <c r="M741" i="13"/>
  <c r="M434" i="13"/>
  <c r="M487" i="13"/>
  <c r="M189" i="13"/>
  <c r="M616" i="13"/>
  <c r="M944" i="13"/>
  <c r="M260" i="13"/>
  <c r="M957" i="13"/>
  <c r="M552" i="13"/>
  <c r="M1116" i="13"/>
  <c r="M314" i="13"/>
  <c r="M361" i="13"/>
  <c r="M624" i="13"/>
  <c r="M571" i="13"/>
  <c r="M874" i="13"/>
  <c r="M191" i="13"/>
  <c r="M983" i="13"/>
  <c r="M261" i="13"/>
  <c r="M829" i="13"/>
  <c r="M517" i="13"/>
  <c r="M669" i="13"/>
  <c r="M1102" i="13"/>
  <c r="M948" i="13"/>
  <c r="M254" i="13"/>
  <c r="M1072" i="13"/>
  <c r="M648" i="13"/>
  <c r="M798" i="13"/>
  <c r="M105" i="13"/>
  <c r="M484" i="13"/>
  <c r="M604" i="13"/>
  <c r="M1075" i="13"/>
  <c r="M418" i="13"/>
  <c r="M618" i="13"/>
  <c r="M941" i="13"/>
  <c r="M1180" i="13"/>
  <c r="M110" i="13"/>
  <c r="M127" i="13"/>
  <c r="M981" i="13"/>
  <c r="M988" i="13"/>
  <c r="M584" i="13"/>
  <c r="M230" i="13"/>
  <c r="M1133" i="13"/>
  <c r="M1177" i="13"/>
  <c r="M521" i="13"/>
  <c r="M283" i="13"/>
  <c r="M13" i="13"/>
  <c r="M1049" i="13"/>
  <c r="M383" i="13"/>
  <c r="M1073" i="13"/>
  <c r="M99" i="13"/>
  <c r="M50" i="13"/>
  <c r="M413" i="13"/>
  <c r="M1065" i="13"/>
  <c r="M956" i="13"/>
  <c r="M54" i="13"/>
  <c r="M762" i="13"/>
  <c r="M1151" i="13"/>
  <c r="M188" i="13"/>
  <c r="M961" i="13"/>
  <c r="M750" i="13"/>
  <c r="M694" i="13"/>
  <c r="M368" i="13"/>
  <c r="M1191" i="13"/>
  <c r="M606" i="13"/>
  <c r="M737" i="13"/>
  <c r="M85" i="13"/>
  <c r="M306" i="13"/>
  <c r="M95" i="13"/>
  <c r="M1162" i="13"/>
  <c r="M115" i="13"/>
  <c r="M325" i="13"/>
  <c r="M40" i="13"/>
  <c r="M138" i="13"/>
  <c r="M553" i="13"/>
  <c r="M428" i="13"/>
  <c r="M864" i="13"/>
  <c r="M784" i="13"/>
  <c r="M494" i="13"/>
  <c r="M313" i="13"/>
  <c r="M991" i="13"/>
  <c r="M915" i="13"/>
  <c r="M534" i="13"/>
  <c r="M16" i="13"/>
  <c r="M1009" i="13"/>
  <c r="M943" i="13"/>
  <c r="M212" i="13"/>
  <c r="M862" i="13"/>
  <c r="M1061" i="13"/>
  <c r="M12" i="13"/>
  <c r="M1057" i="13"/>
  <c r="M97" i="13"/>
  <c r="M1196" i="13"/>
  <c r="M528" i="13"/>
  <c r="M392" i="13"/>
  <c r="M832" i="13"/>
  <c r="M369" i="13"/>
  <c r="M800" i="13"/>
  <c r="M216" i="13"/>
  <c r="M824" i="13"/>
  <c r="M47" i="13"/>
  <c r="M629" i="13"/>
  <c r="M539" i="13"/>
  <c r="M860" i="13"/>
  <c r="M154" i="13"/>
  <c r="M41" i="13"/>
  <c r="M491" i="13"/>
  <c r="M717" i="13"/>
  <c r="M599" i="13"/>
  <c r="M492" i="13"/>
  <c r="M920" i="13"/>
  <c r="M460" i="13"/>
  <c r="M848" i="13"/>
  <c r="M403" i="13"/>
  <c r="M371" i="13"/>
  <c r="M481" i="13"/>
  <c r="M311" i="13"/>
  <c r="M531" i="13"/>
  <c r="M978" i="13"/>
  <c r="M926" i="13"/>
  <c r="M986" i="13"/>
  <c r="M18" i="13"/>
  <c r="M654" i="13"/>
  <c r="M875" i="13"/>
  <c r="M1085" i="13"/>
  <c r="M218" i="13"/>
  <c r="M402" i="13"/>
  <c r="M1091" i="13"/>
  <c r="M738" i="13"/>
  <c r="M757" i="13"/>
  <c r="M786" i="13"/>
  <c r="M820" i="13"/>
  <c r="M844" i="13"/>
  <c r="M1098" i="13"/>
  <c r="M1138" i="13"/>
  <c r="M1118" i="13"/>
  <c r="M540" i="13"/>
  <c r="M513" i="13"/>
  <c r="M931" i="13"/>
  <c r="M432" i="13"/>
  <c r="M118" i="13"/>
  <c r="M947" i="13"/>
  <c r="M657" i="13"/>
  <c r="M821" i="13"/>
  <c r="M220" i="13"/>
  <c r="M427" i="13"/>
  <c r="M80" i="13"/>
  <c r="M995" i="13"/>
  <c r="M51" i="13"/>
  <c r="M794" i="13"/>
  <c r="M643" i="13"/>
  <c r="M126" i="13"/>
  <c r="M516" i="13"/>
  <c r="M1002" i="13"/>
  <c r="M968" i="13"/>
  <c r="M233" i="13"/>
  <c r="M445" i="13"/>
  <c r="M1052" i="13"/>
  <c r="M1185" i="13"/>
  <c r="M142" i="13"/>
  <c r="M499" i="13"/>
  <c r="M328" i="13"/>
  <c r="M653" i="13"/>
  <c r="M802" i="13"/>
  <c r="M1109" i="13"/>
  <c r="M1066" i="13"/>
  <c r="M716" i="13"/>
  <c r="M53" i="13"/>
  <c r="M1119" i="13"/>
  <c r="M476" i="13"/>
  <c r="M299" i="13"/>
  <c r="M384" i="13"/>
  <c r="M772" i="13"/>
  <c r="M38" i="13"/>
  <c r="M352" i="13"/>
  <c r="M1092" i="13"/>
  <c r="M1158" i="13"/>
  <c r="M641" i="13"/>
  <c r="M358" i="13"/>
  <c r="M6" i="13"/>
  <c r="M827" i="13"/>
  <c r="M1050" i="13"/>
  <c r="M1053" i="13"/>
  <c r="M953" i="13"/>
  <c r="M152" i="13"/>
  <c r="M454" i="13"/>
  <c r="M777" i="13"/>
  <c r="M645" i="13"/>
  <c r="M823" i="13"/>
  <c r="M594" i="13"/>
  <c r="M404" i="13"/>
  <c r="M1195" i="13"/>
  <c r="M461" i="13"/>
  <c r="M627" i="13"/>
  <c r="M537" i="13"/>
  <c r="M597" i="13"/>
  <c r="M134" i="13"/>
  <c r="M578" i="13"/>
  <c r="M108" i="13"/>
  <c r="M1122" i="13"/>
  <c r="M458" i="13"/>
  <c r="M1174" i="13"/>
  <c r="M838" i="13"/>
  <c r="M814" i="13"/>
  <c r="M289" i="13"/>
  <c r="M429" i="13"/>
  <c r="M881" i="13"/>
  <c r="M490" i="13"/>
  <c r="M825" i="13"/>
  <c r="M379" i="13"/>
  <c r="M520" i="13"/>
  <c r="M792" i="13"/>
  <c r="M1037" i="13"/>
  <c r="M1022" i="13"/>
  <c r="N496" i="12"/>
  <c r="N1126" i="12"/>
  <c r="N637" i="12"/>
  <c r="N548" i="12"/>
  <c r="N1070" i="12"/>
  <c r="N1052" i="12"/>
  <c r="N269" i="12"/>
  <c r="N279" i="12"/>
  <c r="N83" i="12"/>
  <c r="N131" i="12"/>
  <c r="N1102" i="12"/>
  <c r="N656" i="12"/>
  <c r="N620" i="12"/>
  <c r="N1125" i="12"/>
  <c r="N412" i="12"/>
  <c r="N576" i="12"/>
  <c r="N404" i="12"/>
  <c r="N608" i="12"/>
  <c r="N120" i="12"/>
  <c r="N102" i="12"/>
  <c r="N478" i="12"/>
  <c r="N474" i="12"/>
  <c r="N690" i="12"/>
  <c r="N499" i="12"/>
  <c r="N1076" i="12"/>
  <c r="N973" i="12"/>
  <c r="N782" i="12"/>
  <c r="N1005" i="12"/>
  <c r="N231" i="12"/>
  <c r="N838" i="12"/>
  <c r="N142" i="12"/>
  <c r="N1132" i="12"/>
  <c r="N644" i="12"/>
  <c r="N81" i="12"/>
  <c r="N762" i="12"/>
  <c r="N717" i="12"/>
  <c r="N1185" i="12"/>
  <c r="N1193" i="12"/>
  <c r="N990" i="12"/>
  <c r="N957" i="12"/>
  <c r="N713" i="12"/>
  <c r="N402" i="12"/>
  <c r="N213" i="12"/>
  <c r="N435" i="12"/>
  <c r="N909" i="12"/>
  <c r="N543" i="12"/>
  <c r="N1159" i="12"/>
  <c r="N258" i="12"/>
  <c r="N1164" i="12"/>
  <c r="N919" i="12"/>
  <c r="N77" i="12"/>
  <c r="N556" i="12"/>
  <c r="N222" i="12"/>
  <c r="N399" i="12"/>
  <c r="N192" i="12"/>
  <c r="N63" i="12"/>
  <c r="N338" i="12"/>
  <c r="N411" i="12"/>
  <c r="N360" i="12"/>
  <c r="N1091" i="12"/>
  <c r="N528" i="12"/>
  <c r="N296" i="12"/>
  <c r="N122" i="12"/>
  <c r="N613" i="12"/>
  <c r="N603" i="12"/>
  <c r="N1044" i="12"/>
  <c r="N202" i="12"/>
  <c r="N365" i="12"/>
  <c r="N361" i="12"/>
  <c r="N650" i="12"/>
  <c r="N55" i="12"/>
  <c r="N298" i="12"/>
  <c r="N772" i="12"/>
  <c r="N941" i="12"/>
  <c r="N320" i="12"/>
  <c r="N476" i="12"/>
  <c r="N719" i="12"/>
  <c r="N627" i="12"/>
  <c r="N60" i="12"/>
  <c r="N1176" i="12"/>
  <c r="N939" i="12"/>
  <c r="N871" i="12"/>
  <c r="N171" i="12"/>
  <c r="N974" i="12"/>
  <c r="N947" i="12"/>
  <c r="N640" i="12"/>
  <c r="N835" i="12"/>
  <c r="N255" i="12"/>
  <c r="N636" i="12"/>
  <c r="N671" i="12"/>
  <c r="N900" i="12"/>
  <c r="N509" i="12"/>
  <c r="N437" i="12"/>
  <c r="N1137" i="12"/>
  <c r="N422" i="12"/>
  <c r="N664" i="12"/>
  <c r="N611" i="12"/>
  <c r="N975" i="12"/>
  <c r="N524" i="12"/>
  <c r="N938" i="12"/>
  <c r="N1014" i="12"/>
  <c r="N457" i="12"/>
  <c r="N977" i="12"/>
  <c r="N244" i="12"/>
  <c r="N212" i="12"/>
  <c r="N555" i="12"/>
  <c r="N277" i="12"/>
  <c r="N837" i="12"/>
  <c r="N1010" i="12"/>
  <c r="N920" i="12"/>
  <c r="N828" i="12"/>
  <c r="N1007" i="12"/>
  <c r="N4" i="12"/>
  <c r="N763" i="12"/>
  <c r="N417" i="12"/>
  <c r="N1061" i="12"/>
  <c r="N586" i="12"/>
  <c r="N51" i="12"/>
  <c r="N66" i="12"/>
  <c r="N793" i="12"/>
  <c r="N112" i="12"/>
  <c r="N1006" i="12"/>
  <c r="N518" i="12"/>
  <c r="N1058" i="12"/>
  <c r="N824" i="12"/>
  <c r="N1162" i="12"/>
  <c r="N510" i="12"/>
  <c r="N694" i="12"/>
  <c r="N788" i="12"/>
  <c r="N280" i="12"/>
  <c r="N980" i="12"/>
  <c r="N775" i="12"/>
  <c r="N790" i="12"/>
  <c r="N614" i="12"/>
  <c r="N541" i="12"/>
  <c r="N406" i="12"/>
  <c r="N1196" i="12"/>
  <c r="N680" i="12"/>
  <c r="N186" i="12"/>
  <c r="N668" i="12"/>
  <c r="N711" i="12"/>
  <c r="N745" i="12"/>
  <c r="N84" i="12"/>
  <c r="N727" i="12"/>
  <c r="N1114" i="12"/>
  <c r="N798" i="12"/>
  <c r="N125" i="12"/>
  <c r="N101" i="12"/>
  <c r="N1180" i="12"/>
  <c r="N50" i="12"/>
  <c r="N872" i="12"/>
  <c r="N293" i="12"/>
  <c r="N1188" i="12"/>
  <c r="N78" i="12"/>
  <c r="N273" i="12"/>
  <c r="N507" i="12"/>
  <c r="N62" i="12"/>
  <c r="N92" i="12"/>
  <c r="N922" i="12"/>
  <c r="N254" i="12"/>
  <c r="N769" i="12"/>
  <c r="N1000" i="12"/>
  <c r="N822" i="12"/>
  <c r="N127" i="12"/>
  <c r="N534" i="12"/>
  <c r="N103" i="12"/>
  <c r="N395" i="12"/>
  <c r="N1147" i="12"/>
  <c r="N578" i="12"/>
  <c r="N901" i="12"/>
  <c r="N1047" i="12"/>
  <c r="N178" i="12"/>
  <c r="N218" i="12"/>
  <c r="N969" i="12"/>
  <c r="N308" i="12"/>
  <c r="N339" i="12"/>
  <c r="N812" i="12"/>
  <c r="N141" i="12"/>
  <c r="N531" i="12"/>
  <c r="N953" i="12"/>
  <c r="N1016" i="12"/>
  <c r="N962" i="12"/>
  <c r="N682" i="12"/>
  <c r="N347" i="12"/>
  <c r="N1133" i="12"/>
  <c r="N379" i="12"/>
  <c r="N669" i="12"/>
  <c r="N272" i="12"/>
  <c r="N1199" i="12"/>
  <c r="N303" i="12"/>
  <c r="N558" i="12"/>
  <c r="N1175" i="12"/>
  <c r="N3" i="12"/>
  <c r="N791" i="12"/>
  <c r="N887" i="12"/>
  <c r="N1166" i="12"/>
  <c r="N965" i="12"/>
  <c r="N569" i="12"/>
  <c r="N270" i="12"/>
  <c r="N40" i="12"/>
  <c r="N503" i="12"/>
  <c r="N773" i="12"/>
  <c r="N582" i="12"/>
  <c r="N997" i="12"/>
  <c r="N41" i="12"/>
  <c r="N723" i="12"/>
  <c r="N992" i="12"/>
  <c r="N33" i="12"/>
  <c r="N580" i="12"/>
  <c r="N143" i="12"/>
  <c r="N267" i="12"/>
  <c r="N691" i="12"/>
  <c r="N959" i="12"/>
  <c r="N448" i="12"/>
  <c r="N621" i="12"/>
  <c r="N1128" i="12"/>
  <c r="N405" i="12"/>
  <c r="N857" i="12"/>
  <c r="N839" i="12"/>
  <c r="N129" i="12"/>
  <c r="N927" i="12"/>
  <c r="N1088" i="12"/>
  <c r="N340" i="12"/>
  <c r="N904" i="12"/>
  <c r="N1078" i="12"/>
  <c r="N139" i="12"/>
  <c r="N785" i="12"/>
  <c r="N549" i="12"/>
  <c r="N619" i="12"/>
  <c r="N905" i="12"/>
  <c r="N400" i="12"/>
  <c r="N856" i="12"/>
  <c r="N714" i="12"/>
  <c r="N602" i="12"/>
  <c r="N442" i="12"/>
  <c r="N815" i="12"/>
  <c r="N208" i="12"/>
  <c r="N716" i="12"/>
  <c r="N179" i="12"/>
  <c r="N863" i="12"/>
  <c r="N931" i="12"/>
  <c r="N778" i="12"/>
  <c r="N996" i="12"/>
  <c r="N921" i="12"/>
  <c r="N238" i="12"/>
  <c r="N1020" i="12"/>
  <c r="N263" i="12"/>
  <c r="N744" i="12"/>
  <c r="N647" i="12"/>
  <c r="N1170" i="12"/>
  <c r="N700" i="12"/>
  <c r="N585" i="12"/>
  <c r="N138" i="12"/>
  <c r="N659" i="12"/>
  <c r="N1178" i="12"/>
  <c r="N960" i="12"/>
  <c r="N834" i="12"/>
  <c r="N799" i="12"/>
  <c r="N918" i="12"/>
  <c r="N483" i="12"/>
  <c r="N1122" i="12"/>
  <c r="N535" i="12"/>
  <c r="N157" i="12"/>
  <c r="N999" i="12"/>
  <c r="N701" i="12"/>
  <c r="N673" i="12"/>
  <c r="N382" i="12"/>
  <c r="N1083" i="12"/>
  <c r="N58" i="12"/>
  <c r="N626" i="12"/>
  <c r="N760" i="12"/>
  <c r="N461" i="12"/>
  <c r="N1049" i="12"/>
  <c r="N337" i="12"/>
  <c r="N250" i="12"/>
  <c r="N749" i="12"/>
  <c r="N768" i="12"/>
  <c r="N1173" i="12"/>
  <c r="N876" i="12"/>
  <c r="N912" i="12"/>
  <c r="N708" i="12"/>
  <c r="N1015" i="12"/>
  <c r="N1104" i="12"/>
  <c r="N743" i="12"/>
  <c r="N581" i="12"/>
  <c r="N1055" i="12"/>
  <c r="N805" i="12"/>
  <c r="N843" i="12"/>
  <c r="N321" i="12"/>
  <c r="N806" i="12"/>
  <c r="N451" i="12"/>
  <c r="N1074" i="12"/>
  <c r="N748" i="12"/>
  <c r="N935" i="12"/>
  <c r="N1134" i="12"/>
  <c r="N971" i="12"/>
  <c r="N1097" i="12"/>
  <c r="N432" i="12"/>
  <c r="N351" i="12"/>
  <c r="N945" i="12"/>
  <c r="N831" i="12"/>
  <c r="N94" i="12"/>
  <c r="N216" i="12"/>
  <c r="N698" i="12"/>
  <c r="N182" i="12"/>
  <c r="N623" i="12"/>
  <c r="N1157" i="12"/>
  <c r="N489" i="12"/>
  <c r="N880" i="12"/>
  <c r="N20" i="12"/>
  <c r="N452" i="12"/>
  <c r="N93" i="12"/>
  <c r="N431" i="12"/>
  <c r="N188" i="12"/>
  <c r="N268" i="12"/>
  <c r="N809" i="12"/>
  <c r="N725" i="12"/>
  <c r="N109" i="12"/>
  <c r="N737" i="12"/>
  <c r="N724" i="12"/>
  <c r="N699" i="12"/>
  <c r="N1200" i="12"/>
  <c r="N468" i="12"/>
  <c r="N194" i="12"/>
  <c r="N879" i="12"/>
  <c r="N1167" i="12"/>
  <c r="N600" i="12"/>
  <c r="N275" i="12"/>
  <c r="N862" i="12"/>
  <c r="N205" i="12"/>
  <c r="N253" i="12"/>
  <c r="N633" i="12"/>
  <c r="N484" i="12"/>
  <c r="N292" i="12"/>
  <c r="N492" i="12"/>
  <c r="N200" i="12"/>
  <c r="N59" i="12"/>
  <c r="N39" i="12"/>
  <c r="N355" i="12"/>
  <c r="N753" i="12"/>
  <c r="N565" i="12"/>
  <c r="N187" i="12"/>
  <c r="N72" i="12"/>
  <c r="N463" i="12"/>
  <c r="N1032" i="12"/>
  <c r="N998" i="12"/>
  <c r="N1046" i="12"/>
  <c r="N889" i="12"/>
  <c r="N854" i="12"/>
  <c r="N471" i="12"/>
  <c r="N859" i="12"/>
  <c r="N249" i="12"/>
  <c r="N853" i="12"/>
  <c r="N964" i="12"/>
  <c r="N446" i="12"/>
  <c r="N1072" i="12"/>
  <c r="N684" i="12"/>
  <c r="N311" i="12"/>
  <c r="N107" i="12"/>
  <c r="N54" i="12"/>
  <c r="N628" i="12"/>
  <c r="N453" i="12"/>
  <c r="N807" i="12"/>
  <c r="N660" i="12"/>
  <c r="N583" i="12"/>
  <c r="N439" i="12"/>
  <c r="N547" i="12"/>
  <c r="N309" i="12"/>
  <c r="N545" i="12"/>
  <c r="N95" i="12"/>
  <c r="N353" i="12"/>
  <c r="N1034" i="12"/>
  <c r="N538" i="12"/>
  <c r="N164" i="12"/>
  <c r="N70" i="12"/>
  <c r="N888" i="12"/>
  <c r="N740" i="12"/>
  <c r="N256" i="12"/>
  <c r="N1169" i="12"/>
  <c r="N418" i="12"/>
  <c r="N1150" i="12"/>
  <c r="N326" i="12"/>
  <c r="N907" i="12"/>
  <c r="N536" i="12"/>
  <c r="N738" i="12"/>
  <c r="N224" i="12"/>
  <c r="N1120" i="12"/>
  <c r="N465" i="12"/>
  <c r="N972" i="12"/>
  <c r="N598" i="12"/>
  <c r="N91" i="12"/>
  <c r="N950" i="12"/>
  <c r="N1071" i="12"/>
  <c r="N350" i="12"/>
  <c r="N184" i="12"/>
  <c r="N151" i="12"/>
  <c r="N419" i="12"/>
  <c r="N223" i="12"/>
  <c r="N331" i="12"/>
  <c r="N152" i="12"/>
  <c r="N274" i="12"/>
  <c r="N1092" i="12"/>
  <c r="N371" i="12"/>
  <c r="N1129" i="12"/>
  <c r="N1152" i="12"/>
  <c r="N1013" i="12"/>
  <c r="N976" i="12"/>
  <c r="N513" i="12"/>
  <c r="N1156" i="12"/>
  <c r="N979" i="12"/>
  <c r="N721" i="12"/>
  <c r="N756" i="12"/>
  <c r="N1039" i="12"/>
  <c r="N985" i="12"/>
  <c r="N648" i="12"/>
  <c r="N240" i="12"/>
  <c r="N601" i="12"/>
  <c r="N1050" i="12"/>
  <c r="N554" i="12"/>
  <c r="N369" i="12"/>
  <c r="N473" i="12"/>
  <c r="N845" i="12"/>
  <c r="N295" i="12"/>
  <c r="N597" i="12"/>
  <c r="N846" i="12"/>
  <c r="N681" i="12"/>
  <c r="N986" i="12"/>
  <c r="N622" i="12"/>
  <c r="N966" i="12"/>
  <c r="N1158" i="12"/>
  <c r="N230" i="12"/>
  <c r="N314" i="12"/>
  <c r="N587" i="12"/>
  <c r="N480" i="12"/>
  <c r="N328" i="12"/>
  <c r="N1139" i="12"/>
  <c r="N346" i="12"/>
  <c r="N162" i="12"/>
  <c r="N634" i="12"/>
  <c r="N87" i="12"/>
  <c r="N352" i="12"/>
  <c r="N546" i="12"/>
  <c r="N149" i="12"/>
  <c r="N750" i="12"/>
  <c r="N615" i="12"/>
  <c r="N333" i="12"/>
  <c r="N850" i="12"/>
  <c r="N537" i="12"/>
  <c r="N645" i="12"/>
  <c r="N1053" i="12"/>
  <c r="N1182" i="12"/>
  <c r="N42" i="12"/>
  <c r="N161" i="12"/>
  <c r="N104" i="12"/>
  <c r="N642" i="12"/>
  <c r="N52" i="12"/>
  <c r="N354" i="12"/>
  <c r="N257" i="12"/>
  <c r="N1036" i="12"/>
  <c r="N31" i="12"/>
  <c r="N878" i="12"/>
  <c r="N1106" i="12"/>
  <c r="N984" i="12"/>
  <c r="N981" i="12"/>
  <c r="N147" i="12"/>
  <c r="N592" i="12"/>
  <c r="N1059" i="12"/>
  <c r="N64" i="12"/>
  <c r="N329" i="12"/>
  <c r="N462" i="12"/>
  <c r="N180" i="12"/>
  <c r="N638" i="12"/>
  <c r="N663" i="12"/>
  <c r="N413" i="12"/>
  <c r="N702" i="12"/>
  <c r="N1190" i="12"/>
  <c r="N1054" i="12"/>
  <c r="N128" i="12"/>
  <c r="N915" i="12"/>
  <c r="N858" i="12"/>
  <c r="N385" i="12"/>
  <c r="N661" i="12"/>
  <c r="N322" i="12"/>
  <c r="N795" i="12"/>
  <c r="N819" i="12"/>
  <c r="N472" i="12"/>
  <c r="N429" i="12"/>
  <c r="N470" i="12"/>
  <c r="N995" i="12"/>
  <c r="N1018" i="12"/>
  <c r="N1064" i="12"/>
  <c r="N624" i="12"/>
  <c r="N408" i="12"/>
  <c r="N1022" i="12"/>
  <c r="N38" i="12"/>
  <c r="N686" i="12"/>
  <c r="N121" i="12"/>
  <c r="N316" i="12"/>
  <c r="N949" i="12"/>
  <c r="N1024" i="12"/>
  <c r="N767" i="12"/>
  <c r="N570" i="12"/>
  <c r="N428" i="12"/>
  <c r="N902" i="12"/>
  <c r="N722" i="12"/>
  <c r="N18" i="12"/>
  <c r="N1038" i="12"/>
  <c r="N563" i="12"/>
  <c r="N741" i="12"/>
  <c r="N297" i="12"/>
  <c r="N712" i="12"/>
  <c r="N261" i="12"/>
  <c r="N955" i="12"/>
  <c r="N65" i="12"/>
  <c r="N829" i="12"/>
  <c r="N409" i="12"/>
  <c r="N36" i="12"/>
  <c r="N302" i="12"/>
  <c r="N53" i="12"/>
  <c r="N751" i="12"/>
  <c r="N247" i="12"/>
  <c r="N97" i="12"/>
  <c r="N692" i="12"/>
  <c r="N1127" i="12"/>
  <c r="N358" i="12"/>
  <c r="N342" i="12"/>
  <c r="N386" i="12"/>
  <c r="N1142" i="12"/>
  <c r="N916" i="12"/>
  <c r="N221" i="12"/>
  <c r="N344" i="12"/>
  <c r="N206" i="12"/>
  <c r="N1085" i="12"/>
  <c r="N752" i="12"/>
  <c r="N1111" i="12"/>
  <c r="N730" i="12"/>
  <c r="N875" i="12"/>
  <c r="N913" i="12"/>
  <c r="N227" i="12"/>
  <c r="N195" i="12"/>
  <c r="N196" i="12"/>
  <c r="N646" i="12"/>
  <c r="N290" i="12"/>
  <c r="N487" i="12"/>
  <c r="N1033" i="12"/>
  <c r="N289" i="12"/>
  <c r="N466" i="12"/>
  <c r="N568" i="12"/>
  <c r="N553" i="12"/>
  <c r="N657" i="12"/>
  <c r="N757" i="12"/>
  <c r="N1161" i="12"/>
  <c r="N68" i="12"/>
  <c r="N797" i="12"/>
  <c r="N444" i="12"/>
  <c r="N29" i="12"/>
  <c r="N789" i="12"/>
  <c r="N374" i="12"/>
  <c r="N625" i="12"/>
  <c r="N485" i="12"/>
  <c r="N641" i="12"/>
  <c r="N861" i="12"/>
  <c r="N459" i="12"/>
  <c r="N1186" i="12"/>
  <c r="N770" i="12"/>
  <c r="N57" i="12"/>
  <c r="N688" i="12"/>
  <c r="N783" i="12"/>
  <c r="N506" i="12"/>
  <c r="N183" i="12"/>
  <c r="N951" i="12"/>
  <c r="N44" i="12"/>
  <c r="N968" i="12"/>
  <c r="N494" i="12"/>
  <c r="N561" i="12"/>
  <c r="N1028" i="12"/>
  <c r="N940" i="12"/>
  <c r="N334" i="12"/>
  <c r="N319" i="12"/>
  <c r="N823" i="12"/>
  <c r="N631" i="12"/>
  <c r="N849" i="12"/>
  <c r="N651" i="12"/>
  <c r="N792" i="12"/>
  <c r="N246" i="12"/>
  <c r="N954" i="12"/>
  <c r="N25" i="12"/>
  <c r="N733" i="12"/>
  <c r="N604" i="12"/>
  <c r="N617" i="12"/>
  <c r="N988" i="12"/>
  <c r="N630" i="12"/>
  <c r="N266" i="12"/>
  <c r="N130" i="12"/>
  <c r="N1153" i="12"/>
  <c r="N908" i="12"/>
  <c r="N23" i="12"/>
  <c r="N30" i="12"/>
  <c r="N425" i="12"/>
  <c r="N71" i="12"/>
  <c r="N925" i="12"/>
  <c r="N155" i="12"/>
  <c r="N433" i="12"/>
  <c r="N27" i="12"/>
  <c r="N1107" i="12"/>
  <c r="N241" i="12"/>
  <c r="N159" i="12"/>
  <c r="N1155" i="12"/>
  <c r="N90" i="12"/>
  <c r="N217" i="12"/>
  <c r="N47" i="12"/>
  <c r="N235" i="12"/>
  <c r="N1163" i="12"/>
  <c r="N989" i="12"/>
  <c r="N458" i="12"/>
  <c r="N774" i="12"/>
  <c r="N45" i="12"/>
  <c r="N403" i="12"/>
  <c r="N387" i="12"/>
  <c r="N1108" i="12"/>
  <c r="N696" i="12"/>
  <c r="N56" i="12"/>
  <c r="N366" i="12"/>
  <c r="N204" i="12"/>
  <c r="N1198" i="12"/>
  <c r="N654" i="12"/>
  <c r="N17" i="12"/>
  <c r="N1051" i="12"/>
  <c r="N259" i="12"/>
  <c r="N13" i="12"/>
  <c r="N852" i="12"/>
  <c r="N99" i="12"/>
  <c r="N898" i="12"/>
  <c r="N89" i="12"/>
  <c r="N917" i="12"/>
  <c r="N160" i="12"/>
  <c r="N704" i="12"/>
  <c r="N370" i="12"/>
  <c r="N375" i="12"/>
  <c r="N165" i="12"/>
  <c r="N248" i="12"/>
  <c r="N317" i="12"/>
  <c r="N1143" i="12"/>
  <c r="N1093" i="12"/>
  <c r="N1004" i="12"/>
  <c r="N635" i="12"/>
  <c r="N771" i="12"/>
  <c r="N349" i="12"/>
  <c r="N810" i="12"/>
  <c r="N747" i="12"/>
  <c r="N1146" i="12"/>
  <c r="N937" i="12"/>
  <c r="N502" i="12"/>
  <c r="N1135" i="12"/>
  <c r="N836" i="12"/>
  <c r="N873" i="12"/>
  <c r="N579" i="12"/>
  <c r="N1110" i="12"/>
  <c r="N1189" i="12"/>
  <c r="N1140" i="12"/>
  <c r="N946" i="12"/>
  <c r="N82" i="12"/>
  <c r="N394" i="12"/>
  <c r="N1087" i="12"/>
  <c r="N116" i="12"/>
  <c r="N1136" i="12"/>
  <c r="N132" i="12"/>
  <c r="N870" i="12"/>
  <c r="N299" i="12"/>
  <c r="N746" i="12"/>
  <c r="N181" i="12"/>
  <c r="N589" i="12"/>
  <c r="N566" i="12"/>
  <c r="N1017" i="12"/>
  <c r="N110" i="12"/>
  <c r="N486" i="12"/>
  <c r="N145" i="12"/>
  <c r="N527" i="12"/>
  <c r="N794" i="12"/>
  <c r="N707" i="12"/>
  <c r="N490" i="12"/>
  <c r="N667" i="12"/>
  <c r="N114" i="12"/>
  <c r="N410" i="12"/>
  <c r="N173" i="12"/>
  <c r="N74" i="12"/>
  <c r="N199" i="12"/>
  <c r="N364" i="12"/>
  <c r="N776" i="12"/>
  <c r="N398" i="12"/>
  <c r="N69" i="12"/>
  <c r="N818" i="12"/>
  <c r="N729" i="12"/>
  <c r="N491" i="12"/>
  <c r="N685" i="12"/>
  <c r="N817" i="12"/>
  <c r="N454" i="12"/>
  <c r="N430" i="12"/>
  <c r="N242" i="12"/>
  <c r="N1029" i="12"/>
  <c r="N378" i="12"/>
  <c r="N1057" i="12"/>
  <c r="N336" i="12"/>
  <c r="N456" i="12"/>
  <c r="N1118" i="12"/>
  <c r="N877" i="12"/>
  <c r="N493" i="12"/>
  <c r="N860" i="12"/>
  <c r="N22" i="12"/>
  <c r="N522" i="12"/>
  <c r="N742" i="12"/>
  <c r="N942" i="12"/>
  <c r="N934" i="12"/>
  <c r="N61" i="12"/>
  <c r="N469" i="12"/>
  <c r="N530" i="12"/>
  <c r="N210" i="12"/>
  <c r="N226" i="12"/>
  <c r="N539" i="12"/>
  <c r="N847" i="12"/>
  <c r="N243" i="12"/>
  <c r="N407" i="12"/>
  <c r="N1008" i="12"/>
  <c r="N1060" i="12"/>
  <c r="N420" i="12"/>
  <c r="N282" i="12"/>
  <c r="N605" i="12"/>
  <c r="N393" i="12"/>
  <c r="N1068" i="12"/>
  <c r="N593" i="12"/>
  <c r="N383" i="12"/>
  <c r="N891" i="12"/>
  <c r="N811" i="12"/>
  <c r="N367" i="12"/>
  <c r="N229" i="12"/>
  <c r="N754" i="12"/>
  <c r="N1031" i="12"/>
  <c r="N327" i="12"/>
  <c r="N481" i="12"/>
  <c r="N557" i="12"/>
  <c r="N306" i="12"/>
  <c r="N903" i="12"/>
  <c r="N15" i="12"/>
  <c r="N1197" i="12"/>
  <c r="N14" i="12"/>
  <c r="N2" i="12"/>
  <c r="N372" i="12"/>
  <c r="N511" i="12"/>
  <c r="N993" i="12"/>
  <c r="N784" i="12"/>
  <c r="N670" i="12"/>
  <c r="N498" i="12"/>
  <c r="N814" i="12"/>
  <c r="N1187" i="12"/>
  <c r="N501" i="12"/>
  <c r="N1112" i="12"/>
  <c r="N848" i="12"/>
  <c r="N1067" i="12"/>
  <c r="N440" i="12"/>
  <c r="N136" i="12"/>
  <c r="N381" i="12"/>
  <c r="N1096" i="12"/>
  <c r="N73" i="12"/>
  <c r="N1065" i="12"/>
  <c r="N245" i="12"/>
  <c r="N523" i="12"/>
  <c r="N521" i="12"/>
  <c r="N1184" i="12"/>
  <c r="N595" i="12"/>
  <c r="N203" i="12"/>
  <c r="N695" i="12"/>
  <c r="N1174" i="12"/>
  <c r="N305" i="12"/>
  <c r="N643" i="12"/>
  <c r="N786" i="12"/>
  <c r="N869" i="12"/>
  <c r="N820" i="12"/>
  <c r="N376" i="12"/>
  <c r="N108" i="12"/>
  <c r="N683" i="12"/>
  <c r="N167" i="12"/>
  <c r="N426" i="12"/>
  <c r="N330" i="12"/>
  <c r="N777" i="12"/>
  <c r="N441" i="12"/>
  <c r="N497" i="12"/>
  <c r="N1119" i="12"/>
  <c r="N658" i="12"/>
  <c r="N948" i="12"/>
  <c r="N1100" i="12"/>
  <c r="N1160" i="12"/>
  <c r="N761" i="12"/>
  <c r="N46" i="12"/>
  <c r="N895" i="12"/>
  <c r="N532" i="12"/>
  <c r="N892" i="12"/>
  <c r="N390" i="12"/>
  <c r="N172" i="12"/>
  <c r="N137" i="12"/>
  <c r="N271" i="12"/>
  <c r="N348" i="12"/>
  <c r="N759" i="12"/>
  <c r="N662" i="12"/>
  <c r="N1149" i="12"/>
  <c r="N278" i="12"/>
  <c r="N447" i="12"/>
  <c r="N401" i="12"/>
  <c r="N105" i="12"/>
  <c r="N1148" i="12"/>
  <c r="N49" i="12"/>
  <c r="N1194" i="12"/>
  <c r="N899" i="12"/>
  <c r="N851" i="12"/>
  <c r="N236" i="12"/>
  <c r="N821" i="12"/>
  <c r="N1098" i="12"/>
  <c r="N286" i="12"/>
  <c r="N813" i="12"/>
  <c r="N479" i="12"/>
  <c r="N599" i="12"/>
  <c r="N307" i="12"/>
  <c r="N1069" i="12"/>
  <c r="N991" i="12"/>
  <c r="N827" i="12"/>
  <c r="N75" i="12"/>
  <c r="N512" i="12"/>
  <c r="N1080" i="12"/>
  <c r="N1079" i="12"/>
  <c r="N609" i="12"/>
  <c r="N5" i="12"/>
  <c r="N567" i="12"/>
  <c r="N804" i="12"/>
  <c r="N209" i="12"/>
  <c r="N865" i="12"/>
  <c r="N550" i="12"/>
  <c r="N1145" i="12"/>
  <c r="N85" i="12"/>
  <c r="N281" i="12"/>
  <c r="N734" i="12"/>
  <c r="N315" i="12"/>
  <c r="N176" i="12"/>
  <c r="N117" i="12"/>
  <c r="N356" i="12"/>
  <c r="N1030" i="12"/>
  <c r="N573" i="12"/>
  <c r="N796" i="12"/>
  <c r="N866" i="12"/>
  <c r="N596" i="12"/>
  <c r="N482" i="12"/>
  <c r="N359" i="12"/>
  <c r="N590" i="12"/>
  <c r="N363" i="12"/>
  <c r="N144" i="12"/>
  <c r="N11" i="12"/>
  <c r="N163" i="12"/>
  <c r="N1037" i="12"/>
  <c r="N1063" i="12"/>
  <c r="N158" i="12"/>
  <c r="N214" i="12"/>
  <c r="N19" i="12"/>
  <c r="N225" i="12"/>
  <c r="N1025" i="12"/>
  <c r="N1141" i="12"/>
  <c r="N150" i="12"/>
  <c r="N629" i="12"/>
  <c r="N801" i="12"/>
  <c r="N391" i="12"/>
  <c r="N373" i="12"/>
  <c r="N808" i="12"/>
  <c r="N276" i="12"/>
  <c r="N639" i="12"/>
  <c r="N710" i="12"/>
  <c r="N588" i="12"/>
  <c r="N575" i="12"/>
  <c r="N265" i="12"/>
  <c r="N193" i="12"/>
  <c r="N653" i="12"/>
  <c r="N560" i="12"/>
  <c r="N1056" i="12"/>
  <c r="N318" i="12"/>
  <c r="N362" i="12"/>
  <c r="N893" i="12"/>
  <c r="N287" i="12"/>
  <c r="N237" i="12"/>
  <c r="N288" i="12"/>
  <c r="N43" i="12"/>
  <c r="N414" i="12"/>
  <c r="N1042" i="12"/>
  <c r="N124" i="12"/>
  <c r="N312" i="12"/>
  <c r="N427" i="12"/>
  <c r="N881" i="12"/>
  <c r="N67" i="12"/>
  <c r="N1103" i="12"/>
  <c r="N1081" i="12"/>
  <c r="N632" i="12"/>
  <c r="N392" i="12"/>
  <c r="N930" i="12"/>
  <c r="N764" i="12"/>
  <c r="N780" i="12"/>
  <c r="N170" i="12"/>
  <c r="N709" i="12"/>
  <c r="N76" i="12"/>
  <c r="N34" i="12"/>
  <c r="N736" i="12"/>
  <c r="N982" i="12"/>
  <c r="N424" i="12"/>
  <c r="N594" i="12"/>
  <c r="N551" i="12"/>
  <c r="N335" i="12"/>
  <c r="N211" i="12"/>
  <c r="N1124" i="12"/>
  <c r="N867" i="12"/>
  <c r="N1021" i="12"/>
  <c r="N874" i="12"/>
  <c r="N285" i="12"/>
  <c r="N1011" i="12"/>
  <c r="N765" i="12"/>
  <c r="N787" i="12"/>
  <c r="N488" i="12"/>
  <c r="N434" i="12"/>
  <c r="N153" i="12"/>
  <c r="N1179" i="12"/>
  <c r="N450" i="12"/>
  <c r="N197" i="12"/>
  <c r="N672" i="12"/>
  <c r="N12" i="12"/>
  <c r="N1099" i="12"/>
  <c r="N781" i="12"/>
  <c r="N928" i="12"/>
  <c r="N844" i="12"/>
  <c r="N606" i="12"/>
  <c r="N154" i="12"/>
  <c r="N1144" i="12"/>
  <c r="N313" i="12"/>
  <c r="N607" i="12"/>
  <c r="N983" i="12"/>
  <c r="N963" i="12"/>
  <c r="N300" i="12"/>
  <c r="N1073" i="12"/>
  <c r="N655" i="12"/>
  <c r="N616" i="12"/>
  <c r="N552" i="12"/>
  <c r="N416" i="12"/>
  <c r="N676" i="12"/>
  <c r="N80" i="12"/>
  <c r="N1019" i="12"/>
  <c r="N126" i="12"/>
  <c r="N533" i="12"/>
  <c r="N423" i="12"/>
  <c r="N397" i="12"/>
  <c r="N1066" i="12"/>
  <c r="N697" i="12"/>
  <c r="N577" i="12"/>
  <c r="N310" i="12"/>
  <c r="N233" i="12"/>
  <c r="N123" i="12"/>
  <c r="N825" i="12"/>
  <c r="N952" i="12"/>
  <c r="N332" i="12"/>
  <c r="N232" i="12"/>
  <c r="N958" i="12"/>
  <c r="N1023" i="12"/>
  <c r="N833" i="12"/>
  <c r="N207" i="12"/>
  <c r="N1115" i="12"/>
  <c r="N113" i="12"/>
  <c r="N32" i="12"/>
  <c r="N612" i="12"/>
  <c r="N1195" i="12"/>
  <c r="N140" i="12"/>
  <c r="N652" i="12"/>
  <c r="N526" i="12"/>
  <c r="N800" i="12"/>
  <c r="N1086" i="12"/>
  <c r="N1094" i="12"/>
  <c r="N525" i="12"/>
  <c r="N88" i="12"/>
  <c r="N542" i="12"/>
  <c r="N766" i="12"/>
  <c r="N572" i="12"/>
  <c r="N79" i="12"/>
  <c r="N1041" i="12"/>
  <c r="N264" i="12"/>
  <c r="N574" i="12"/>
  <c r="N1075" i="12"/>
  <c r="N436" i="12"/>
  <c r="N885" i="12"/>
  <c r="N932" i="12"/>
  <c r="N944" i="12"/>
  <c r="N1003" i="12"/>
  <c r="N894" i="12"/>
  <c r="N368" i="12"/>
  <c r="N324" i="12"/>
  <c r="N118" i="12"/>
  <c r="N148" i="12"/>
  <c r="N1089" i="12"/>
  <c r="N726" i="12"/>
  <c r="N495" i="12"/>
  <c r="N923" i="12"/>
  <c r="N1062" i="12"/>
  <c r="N24" i="12"/>
  <c r="N477" i="12"/>
  <c r="N1027" i="12"/>
  <c r="N1138" i="12"/>
  <c r="N174" i="12"/>
  <c r="N842" i="12"/>
  <c r="N377" i="12"/>
  <c r="N449" i="12"/>
  <c r="N239" i="12"/>
  <c r="N1045" i="12"/>
  <c r="N185" i="12"/>
  <c r="N967" i="12"/>
  <c r="N562" i="12"/>
  <c r="N1043" i="12"/>
  <c r="N890" i="12"/>
  <c r="N294" i="12"/>
  <c r="N341" i="12"/>
  <c r="N168" i="12"/>
  <c r="N855" i="12"/>
  <c r="N735" i="12"/>
  <c r="N508" i="12"/>
  <c r="N26" i="12"/>
  <c r="N115" i="12"/>
  <c r="N1105" i="12"/>
  <c r="N803" i="12"/>
  <c r="N505" i="12"/>
  <c r="N826" i="12"/>
  <c r="N1123" i="12"/>
  <c r="N9" i="12"/>
  <c r="N926" i="12"/>
  <c r="N219" i="12"/>
  <c r="N1191" i="12"/>
  <c r="N169" i="12"/>
  <c r="N703" i="12"/>
  <c r="N779" i="12"/>
  <c r="N175" i="12"/>
  <c r="N540" i="12"/>
  <c r="N559" i="12"/>
  <c r="N830" i="12"/>
  <c r="N678" i="12"/>
  <c r="N1116" i="12"/>
  <c r="N1183" i="12"/>
  <c r="N943" i="12"/>
  <c r="N111" i="12"/>
  <c r="N415" i="12"/>
  <c r="N464" i="12"/>
  <c r="N1131" i="12"/>
  <c r="N731" i="12"/>
  <c r="N35" i="12"/>
  <c r="N649" i="12"/>
  <c r="N98" i="12"/>
  <c r="N384" i="12"/>
  <c r="N666" i="12"/>
  <c r="N1121" i="12"/>
  <c r="N16" i="12"/>
  <c r="N86" i="12"/>
  <c r="N1012" i="12"/>
  <c r="N529" i="12"/>
  <c r="N251" i="12"/>
  <c r="N1113" i="12"/>
  <c r="N1201" i="12"/>
  <c r="N718" i="12"/>
  <c r="N689" i="12"/>
  <c r="N438" i="12"/>
  <c r="N100" i="12"/>
  <c r="N715" i="12"/>
  <c r="N445" i="12"/>
  <c r="N987" i="12"/>
  <c r="N884" i="12"/>
  <c r="N421" i="12"/>
  <c r="N816" i="12"/>
  <c r="N929" i="12"/>
  <c r="N201" i="12"/>
  <c r="N514" i="12"/>
  <c r="N189" i="12"/>
  <c r="N910" i="12"/>
  <c r="N37" i="12"/>
  <c r="N1165" i="12"/>
  <c r="N515" i="12"/>
  <c r="N994" i="12"/>
  <c r="N1095" i="12"/>
  <c r="N455" i="12"/>
  <c r="N198" i="12"/>
  <c r="N7" i="12"/>
  <c r="N1130" i="12"/>
  <c r="N500" i="12"/>
  <c r="N357" i="12"/>
  <c r="N96" i="12"/>
  <c r="N48" i="12"/>
  <c r="N177" i="12"/>
  <c r="N1035" i="12"/>
  <c r="N978" i="12"/>
  <c r="N228" i="12"/>
  <c r="N119" i="12"/>
  <c r="N1101" i="12"/>
  <c r="N504" i="12"/>
  <c r="N467" i="12"/>
  <c r="N133" i="12"/>
  <c r="N886" i="12"/>
  <c r="N544" i="12"/>
  <c r="N191" i="12"/>
  <c r="N610" i="12"/>
  <c r="N840" i="12"/>
  <c r="N396" i="12"/>
  <c r="N571" i="12"/>
  <c r="N883" i="12"/>
  <c r="N1154" i="12"/>
  <c r="N234" i="12"/>
  <c r="N516" i="12"/>
  <c r="N936" i="12"/>
  <c r="N1109" i="12"/>
  <c r="N443" i="12"/>
  <c r="N911" i="12"/>
  <c r="N564" i="12"/>
  <c r="N868" i="12"/>
  <c r="N882" i="12"/>
  <c r="N1117" i="12"/>
  <c r="N380" i="12"/>
  <c r="N291" i="12"/>
  <c r="N1168" i="12"/>
  <c r="N758" i="12"/>
  <c r="N166" i="12"/>
  <c r="N1084" i="12"/>
  <c r="N906" i="12"/>
  <c r="N517" i="12"/>
  <c r="N325" i="12"/>
  <c r="N584" i="12"/>
  <c r="N1001" i="12"/>
  <c r="N755" i="12"/>
  <c r="N732" i="12"/>
  <c r="N6" i="12"/>
  <c r="N706" i="12"/>
  <c r="N1151" i="12"/>
  <c r="N705" i="12"/>
  <c r="N343" i="12"/>
  <c r="N190" i="12"/>
  <c r="N961" i="12"/>
  <c r="N156" i="12"/>
  <c r="N970" i="12"/>
  <c r="N215" i="12"/>
  <c r="N1177" i="12"/>
  <c r="N252" i="12"/>
  <c r="N260" i="12"/>
  <c r="N519" i="12"/>
  <c r="N665" i="12"/>
  <c r="N933" i="12"/>
  <c r="N728" i="12"/>
  <c r="N1009" i="12"/>
  <c r="N1040" i="12"/>
  <c r="N1090" i="12"/>
  <c r="N323" i="12"/>
  <c r="N1026" i="12"/>
  <c r="N345" i="12"/>
  <c r="N897" i="12"/>
  <c r="N618" i="12"/>
  <c r="N896" i="12"/>
  <c r="N675" i="12"/>
  <c r="N802" i="12"/>
  <c r="N956" i="12"/>
  <c r="N1181" i="12"/>
  <c r="N1048" i="12"/>
  <c r="N21" i="12"/>
  <c r="N832" i="12"/>
  <c r="N460" i="12"/>
  <c r="N1002" i="12"/>
  <c r="N520" i="12"/>
  <c r="N262" i="12"/>
  <c r="N1171" i="12"/>
  <c r="N8" i="12"/>
  <c r="N674" i="12"/>
  <c r="N389" i="12"/>
  <c r="N1082" i="12"/>
  <c r="N106" i="12"/>
  <c r="N693" i="12"/>
  <c r="N388" i="12"/>
  <c r="N146" i="12"/>
  <c r="N304" i="12"/>
  <c r="N284" i="12"/>
  <c r="N864" i="12"/>
  <c r="N924" i="12"/>
  <c r="N679" i="12"/>
  <c r="N301" i="12"/>
  <c r="N739" i="12"/>
  <c r="N1192" i="12"/>
  <c r="N135" i="12"/>
  <c r="N591" i="12"/>
  <c r="N841" i="12"/>
  <c r="N687" i="12"/>
  <c r="N10" i="12"/>
  <c r="N720" i="12"/>
  <c r="N475" i="12"/>
  <c r="N220" i="12"/>
  <c r="N283" i="12"/>
  <c r="N134" i="12"/>
  <c r="N1077" i="12"/>
  <c r="N677" i="12"/>
  <c r="N28" i="12"/>
  <c r="N1172" i="12"/>
  <c r="N914" i="12"/>
  <c r="AK484" i="5"/>
  <c r="AK516" i="5" s="1"/>
  <c r="K600" i="12"/>
  <c r="K709" i="12"/>
  <c r="K391" i="12"/>
  <c r="K901" i="12"/>
  <c r="K381" i="12"/>
  <c r="K403" i="12"/>
  <c r="K463" i="12"/>
  <c r="K764" i="12"/>
  <c r="K494" i="12"/>
  <c r="K120" i="12"/>
  <c r="K820" i="12"/>
  <c r="K266" i="12"/>
  <c r="K1151" i="12"/>
  <c r="K197" i="12"/>
  <c r="K1125" i="12"/>
  <c r="K742" i="12"/>
  <c r="K1153" i="12"/>
  <c r="K264" i="12"/>
  <c r="K289" i="12"/>
  <c r="K95" i="12"/>
  <c r="K337" i="12"/>
  <c r="K618" i="12"/>
  <c r="K378" i="12"/>
  <c r="K712" i="12"/>
  <c r="K922" i="12"/>
  <c r="K779" i="12"/>
  <c r="K8" i="12"/>
  <c r="K195" i="12"/>
  <c r="K87" i="12"/>
  <c r="K309" i="12"/>
  <c r="K749" i="12"/>
  <c r="K585" i="12"/>
  <c r="K933" i="12"/>
  <c r="K612" i="12"/>
  <c r="K553" i="12"/>
  <c r="K945" i="12"/>
  <c r="K562" i="12"/>
  <c r="K795" i="12"/>
  <c r="K193" i="12"/>
  <c r="K1074" i="12"/>
  <c r="K113" i="12"/>
  <c r="K956" i="12"/>
  <c r="K22" i="12"/>
  <c r="K921" i="12"/>
  <c r="K248" i="12"/>
  <c r="K1174" i="12"/>
  <c r="K222" i="12"/>
  <c r="K102" i="12"/>
  <c r="K340" i="12"/>
  <c r="K955" i="12"/>
  <c r="K173" i="12"/>
  <c r="K211" i="12"/>
  <c r="K579" i="12"/>
  <c r="K78" i="12"/>
  <c r="K38" i="12"/>
  <c r="K735" i="12"/>
  <c r="K322" i="12"/>
  <c r="K1158" i="12"/>
  <c r="K227" i="12"/>
  <c r="K476" i="12"/>
  <c r="K689" i="12"/>
  <c r="K1073" i="12"/>
  <c r="K538" i="12"/>
  <c r="K502" i="12"/>
  <c r="K418" i="12"/>
  <c r="K954" i="12"/>
  <c r="K651" i="12"/>
  <c r="K836" i="12"/>
  <c r="K522" i="12"/>
  <c r="K354" i="12"/>
  <c r="K702" i="12"/>
  <c r="K915" i="12"/>
  <c r="K357" i="12"/>
  <c r="K641" i="12"/>
  <c r="K374" i="12"/>
  <c r="K866" i="12"/>
  <c r="K304" i="12"/>
  <c r="K621" i="12"/>
  <c r="K468" i="12"/>
  <c r="K1140" i="12"/>
  <c r="K801" i="12"/>
  <c r="K176" i="12"/>
  <c r="K692" i="12"/>
  <c r="K263" i="12"/>
  <c r="K840" i="12"/>
  <c r="K841" i="12"/>
  <c r="K480" i="12"/>
  <c r="K789" i="12"/>
  <c r="K679" i="12"/>
  <c r="K437" i="12"/>
  <c r="K510" i="12"/>
  <c r="K988" i="12"/>
  <c r="K1078" i="12"/>
  <c r="K750" i="12"/>
  <c r="K606" i="12"/>
  <c r="K282" i="12"/>
  <c r="K622" i="12"/>
  <c r="K440" i="12"/>
  <c r="K576" i="12"/>
  <c r="K965" i="12"/>
  <c r="K82" i="12"/>
  <c r="K70" i="12"/>
  <c r="K644" i="12"/>
  <c r="K485" i="12"/>
  <c r="K1114" i="12"/>
  <c r="K28" i="12"/>
  <c r="K1149" i="12"/>
  <c r="K167" i="12"/>
  <c r="K905" i="12"/>
  <c r="K191" i="12"/>
  <c r="K218" i="12"/>
  <c r="K483" i="12"/>
  <c r="K219" i="12"/>
  <c r="K1155" i="12"/>
  <c r="K52" i="12"/>
  <c r="K331" i="12"/>
  <c r="K986" i="12"/>
  <c r="K817" i="12"/>
  <c r="K1019" i="12"/>
  <c r="K272" i="12"/>
  <c r="K1061" i="12"/>
  <c r="K1181" i="12"/>
  <c r="K338" i="12"/>
  <c r="K658" i="12"/>
  <c r="K456" i="12"/>
  <c r="K519" i="12"/>
  <c r="K174" i="12"/>
  <c r="K747" i="12"/>
  <c r="K889" i="12"/>
  <c r="K481" i="12"/>
  <c r="K247" i="12"/>
  <c r="K814" i="12"/>
  <c r="K328" i="12"/>
  <c r="K874" i="12"/>
  <c r="K713" i="12"/>
  <c r="K235" i="12"/>
  <c r="K274" i="12"/>
  <c r="K590" i="12"/>
  <c r="K9" i="12"/>
  <c r="K453" i="12"/>
  <c r="K806" i="12"/>
  <c r="K993" i="12"/>
  <c r="K427" i="12"/>
  <c r="K107" i="12"/>
  <c r="K927" i="12"/>
  <c r="K695" i="12"/>
  <c r="K838" i="12"/>
  <c r="K827" i="12"/>
  <c r="K411" i="12"/>
  <c r="K891" i="12"/>
  <c r="K823" i="12"/>
  <c r="K756" i="12"/>
  <c r="K632" i="12"/>
  <c r="K609" i="12"/>
  <c r="K671" i="12"/>
  <c r="K1148" i="12"/>
  <c r="K500" i="12"/>
  <c r="K845" i="12"/>
  <c r="K94" i="12"/>
  <c r="K1188" i="12"/>
  <c r="K626" i="12"/>
  <c r="K376" i="12"/>
  <c r="K179" i="12"/>
  <c r="K672" i="12"/>
  <c r="K1179" i="12"/>
  <c r="K625" i="12"/>
  <c r="K896" i="12"/>
  <c r="K386" i="12"/>
  <c r="K963" i="12"/>
  <c r="K737" i="12"/>
  <c r="K157" i="12"/>
  <c r="K190" i="12"/>
  <c r="K680" i="12"/>
  <c r="K425" i="12"/>
  <c r="K37" i="12"/>
  <c r="K360" i="12"/>
  <c r="K565" i="12"/>
  <c r="K1130" i="12"/>
  <c r="K1133" i="12"/>
  <c r="K976" i="12"/>
  <c r="K1085" i="12"/>
  <c r="K1147" i="12"/>
  <c r="K677" i="12"/>
  <c r="K666" i="12"/>
  <c r="K1008" i="12"/>
  <c r="K61" i="12"/>
  <c r="K11" i="12"/>
  <c r="K364" i="12"/>
  <c r="K601" i="12"/>
  <c r="K582" i="12"/>
  <c r="K105" i="12"/>
  <c r="K696" i="12"/>
  <c r="K410" i="12"/>
  <c r="K369" i="12"/>
  <c r="K359" i="12"/>
  <c r="K693" i="12"/>
  <c r="K714" i="12"/>
  <c r="K220" i="12"/>
  <c r="K1127" i="12"/>
  <c r="K352" i="12"/>
  <c r="K850" i="12"/>
  <c r="K1007" i="12"/>
  <c r="K657" i="12"/>
  <c r="K1164" i="12"/>
  <c r="K54" i="12"/>
  <c r="K24" i="12"/>
  <c r="K541" i="12"/>
  <c r="K667" i="12"/>
  <c r="K408" i="12"/>
  <c r="K405" i="12"/>
  <c r="K15" i="12"/>
  <c r="K26" i="12"/>
  <c r="K904" i="12"/>
  <c r="K149" i="12"/>
  <c r="K705" i="12"/>
  <c r="K1033" i="12"/>
  <c r="K1010" i="12"/>
  <c r="K953" i="12"/>
  <c r="K1156" i="12"/>
  <c r="K853" i="12"/>
  <c r="K431" i="12"/>
  <c r="K355" i="12"/>
  <c r="K135" i="12"/>
  <c r="K367" i="12"/>
  <c r="K971" i="12"/>
  <c r="K334" i="12"/>
  <c r="K394" i="12"/>
  <c r="K356" i="12"/>
  <c r="K172" i="12"/>
  <c r="K241" i="12"/>
  <c r="K286" i="12"/>
  <c r="K731" i="12"/>
  <c r="K536" i="12"/>
  <c r="K741" i="12"/>
  <c r="K762" i="12"/>
  <c r="K461" i="12"/>
  <c r="K297" i="12"/>
  <c r="K876" i="12"/>
  <c r="K122" i="12"/>
  <c r="K199" i="12"/>
  <c r="K920" i="12"/>
  <c r="K499" i="12"/>
  <c r="K1020" i="12"/>
  <c r="K1017" i="12"/>
  <c r="K126" i="12"/>
  <c r="K561" i="12"/>
  <c r="K339" i="12"/>
  <c r="K861" i="12"/>
  <c r="K472" i="12"/>
  <c r="K880" i="12"/>
  <c r="K676" i="12"/>
  <c r="K830" i="12"/>
  <c r="K703" i="12"/>
  <c r="K851" i="12"/>
  <c r="K473" i="12"/>
  <c r="K240" i="12"/>
  <c r="K399" i="12"/>
  <c r="K1196" i="12"/>
  <c r="K186" i="12"/>
  <c r="K183" i="12"/>
  <c r="K847" i="12"/>
  <c r="K552" i="12"/>
  <c r="K59" i="12"/>
  <c r="K1178" i="12"/>
  <c r="K1040" i="12"/>
  <c r="K543" i="12"/>
  <c r="K678" i="12"/>
  <c r="K432" i="12"/>
  <c r="K1045" i="12"/>
  <c r="K873" i="12"/>
  <c r="K1152" i="12"/>
  <c r="K885" i="12"/>
  <c r="K151" i="12"/>
  <c r="K649" i="12"/>
  <c r="K1172" i="12"/>
  <c r="K1051" i="12"/>
  <c r="K557" i="12"/>
  <c r="K390" i="12"/>
  <c r="K75" i="12"/>
  <c r="K807" i="12"/>
  <c r="K318" i="12"/>
  <c r="K844" i="12"/>
  <c r="K1201" i="12"/>
  <c r="K467" i="12"/>
  <c r="K654" i="12"/>
  <c r="K509" i="12"/>
  <c r="K413" i="12"/>
  <c r="K269" i="12"/>
  <c r="K1056" i="12"/>
  <c r="K316" i="12"/>
  <c r="K573" i="12"/>
  <c r="K262" i="12"/>
  <c r="K682" i="12"/>
  <c r="K1154" i="12"/>
  <c r="K358" i="12"/>
  <c r="K1170" i="12"/>
  <c r="K254" i="12"/>
  <c r="K721" i="12"/>
  <c r="K550" i="12"/>
  <c r="K487" i="12"/>
  <c r="K1187" i="12"/>
  <c r="K872" i="12"/>
  <c r="K143" i="12"/>
  <c r="K116" i="12"/>
  <c r="K792" i="12"/>
  <c r="K27" i="12"/>
  <c r="K700" i="12"/>
  <c r="K640" i="12"/>
  <c r="K271" i="12"/>
  <c r="K949" i="12"/>
  <c r="K969" i="12"/>
  <c r="K571" i="12"/>
  <c r="K228" i="12"/>
  <c r="K914" i="12"/>
  <c r="K647" i="12"/>
  <c r="K930" i="12"/>
  <c r="K887" i="12"/>
  <c r="K398" i="12"/>
  <c r="K711" i="12"/>
  <c r="K288" i="12"/>
  <c r="K610" i="12"/>
  <c r="K959" i="12"/>
  <c r="K1169" i="12"/>
  <c r="K781" i="12"/>
  <c r="K161" i="12"/>
  <c r="K934" i="12"/>
  <c r="K581" i="12"/>
  <c r="K1121" i="12"/>
  <c r="K591" i="12"/>
  <c r="K67" i="12"/>
  <c r="K490" i="12"/>
  <c r="K366" i="12"/>
  <c r="K1004" i="12"/>
  <c r="K638" i="12"/>
  <c r="K223" i="12"/>
  <c r="K409" i="12"/>
  <c r="K722" i="12"/>
  <c r="K155" i="12"/>
  <c r="K205" i="12"/>
  <c r="K1197" i="12"/>
  <c r="K751" i="12"/>
  <c r="K787" i="12"/>
  <c r="K203" i="12"/>
  <c r="K635" i="12"/>
  <c r="K466" i="12"/>
  <c r="K296" i="12"/>
  <c r="K719" i="12"/>
  <c r="K540" i="12"/>
  <c r="K1165" i="12"/>
  <c r="K312" i="12"/>
  <c r="K1123" i="12"/>
  <c r="K117" i="12"/>
  <c r="K718" i="12"/>
  <c r="K250" i="12"/>
  <c r="K1129" i="12"/>
  <c r="K181" i="12"/>
  <c r="K994" i="12"/>
  <c r="K524" i="12"/>
  <c r="K311" i="12"/>
  <c r="K188" i="12"/>
  <c r="K246" i="12"/>
  <c r="K952" i="12"/>
  <c r="K938" i="12"/>
  <c r="K259" i="12"/>
  <c r="K1043" i="12"/>
  <c r="K766" i="12"/>
  <c r="K572" i="12"/>
  <c r="K574" i="12"/>
  <c r="K786" i="12"/>
  <c r="K287" i="12"/>
  <c r="K323" i="12"/>
  <c r="K977" i="12"/>
  <c r="K277" i="12"/>
  <c r="K237" i="12"/>
  <c r="K330" i="12"/>
  <c r="K57" i="12"/>
  <c r="K879" i="12"/>
  <c r="K19" i="12"/>
  <c r="K230" i="12"/>
  <c r="K942" i="12"/>
  <c r="K106" i="12"/>
  <c r="K725" i="12"/>
  <c r="K868" i="12"/>
  <c r="K375" i="12"/>
  <c r="K800" i="12"/>
  <c r="K723" i="12"/>
  <c r="K648" i="12"/>
  <c r="K1087" i="12"/>
  <c r="K160" i="12"/>
  <c r="K697" i="12"/>
  <c r="K660" i="12"/>
  <c r="K447" i="12"/>
  <c r="K890" i="12"/>
  <c r="K1047" i="12"/>
  <c r="K1145" i="12"/>
  <c r="K343" i="12"/>
  <c r="K162" i="12"/>
  <c r="K983" i="12"/>
  <c r="K811" i="12"/>
  <c r="K66" i="12"/>
  <c r="K332" i="12"/>
  <c r="K530" i="12"/>
  <c r="K717" i="12"/>
  <c r="K869" i="12"/>
  <c r="K47" i="12"/>
  <c r="K558" i="12"/>
  <c r="K1080" i="12"/>
  <c r="K924" i="12"/>
  <c r="K435" i="12"/>
  <c r="K770" i="12"/>
  <c r="K1062" i="12"/>
  <c r="K619" i="12"/>
  <c r="K134" i="12"/>
  <c r="K109" i="12"/>
  <c r="K351" i="12"/>
  <c r="K909" i="12"/>
  <c r="K629" i="12"/>
  <c r="K362" i="12"/>
  <c r="K201" i="12"/>
  <c r="K459" i="12"/>
  <c r="K1037" i="12"/>
  <c r="K716" i="12"/>
  <c r="K683" i="12"/>
  <c r="K1015" i="12"/>
  <c r="K865" i="12"/>
  <c r="K118" i="12"/>
  <c r="K785" i="12"/>
  <c r="K559" i="12"/>
  <c r="K86" i="12"/>
  <c r="K1064" i="12"/>
  <c r="K707" i="12"/>
  <c r="K743" i="12"/>
  <c r="K691" i="12"/>
  <c r="K90" i="12"/>
  <c r="K1198" i="12"/>
  <c r="K108" i="12"/>
  <c r="K768" i="12"/>
  <c r="K777" i="12"/>
  <c r="K166" i="12"/>
  <c r="K588" i="12"/>
  <c r="K1003" i="12"/>
  <c r="K928" i="12"/>
  <c r="K886" i="12"/>
  <c r="K932" i="12"/>
  <c r="K1086" i="12"/>
  <c r="K388" i="12"/>
  <c r="K1077" i="12"/>
  <c r="K999" i="12"/>
  <c r="K1120" i="12"/>
  <c r="K317" i="12"/>
  <c r="K1018" i="12"/>
  <c r="K207" i="12"/>
  <c r="K450" i="12"/>
  <c r="K710" i="12"/>
  <c r="K345" i="12"/>
  <c r="K805" i="12"/>
  <c r="K69" i="12"/>
  <c r="K1024" i="12"/>
  <c r="K1069" i="12"/>
  <c r="K699" i="12"/>
  <c r="K958" i="12"/>
  <c r="K1105" i="12"/>
  <c r="K407" i="12"/>
  <c r="K919" i="12"/>
  <c r="K210" i="12"/>
  <c r="K482" i="12"/>
  <c r="K1150" i="12"/>
  <c r="K206" i="12"/>
  <c r="K757" i="12"/>
  <c r="K617" i="12"/>
  <c r="K1046" i="12"/>
  <c r="K182" i="12"/>
  <c r="K894" i="12"/>
  <c r="K650" i="12"/>
  <c r="K397" i="12"/>
  <c r="K790" i="12"/>
  <c r="K412" i="12"/>
  <c r="K604" i="12"/>
  <c r="K202" i="12"/>
  <c r="K404" i="12"/>
  <c r="K236" i="12"/>
  <c r="K517" i="12"/>
  <c r="K137" i="12"/>
  <c r="K32" i="12"/>
  <c r="K685" i="12"/>
  <c r="K1000" i="12"/>
  <c r="K615" i="12"/>
  <c r="K780" i="12"/>
  <c r="K295" i="12"/>
  <c r="K715" i="12"/>
  <c r="K49" i="12"/>
  <c r="K324" i="12"/>
  <c r="K936" i="12"/>
  <c r="K279" i="12"/>
  <c r="K732" i="12"/>
  <c r="K998" i="12"/>
  <c r="K104" i="12"/>
  <c r="K1055" i="12"/>
  <c r="K935" i="12"/>
  <c r="K1032" i="12"/>
  <c r="K29" i="12"/>
  <c r="K656" i="12"/>
  <c r="K639" i="12"/>
  <c r="K224" i="12"/>
  <c r="K146" i="12"/>
  <c r="K511" i="12"/>
  <c r="K997" i="12"/>
  <c r="K30" i="12"/>
  <c r="K64" i="12"/>
  <c r="K18" i="12"/>
  <c r="K972" i="12"/>
  <c r="K631" i="12"/>
  <c r="K1084" i="12"/>
  <c r="K864" i="12"/>
  <c r="K213" i="12"/>
  <c r="K767" i="12"/>
  <c r="K96" i="12"/>
  <c r="K76" i="12"/>
  <c r="K326" i="12"/>
  <c r="K962" i="12"/>
  <c r="K554" i="12"/>
  <c r="K1012" i="12"/>
  <c r="K395" i="12"/>
  <c r="K884" i="12"/>
  <c r="K769" i="12"/>
  <c r="K940" i="12"/>
  <c r="K608" i="12"/>
  <c r="K83" i="12"/>
  <c r="K1173" i="12"/>
  <c r="K784" i="12"/>
  <c r="K140" i="12"/>
  <c r="K299" i="12"/>
  <c r="K424" i="12"/>
  <c r="K406" i="12"/>
  <c r="K555" i="12"/>
  <c r="K294" i="12"/>
  <c r="K556" i="12"/>
  <c r="K584" i="12"/>
  <c r="K63" i="12"/>
  <c r="K594" i="12"/>
  <c r="K668" i="12"/>
  <c r="K505" i="12"/>
  <c r="K918" i="12"/>
  <c r="K1108" i="12"/>
  <c r="K916" i="12"/>
  <c r="K745" i="12"/>
  <c r="K2" i="12"/>
  <c r="K681" i="12"/>
  <c r="K433" i="12"/>
  <c r="K828" i="12"/>
  <c r="K698" i="12"/>
  <c r="K291" i="12"/>
  <c r="K25" i="12"/>
  <c r="K947" i="12"/>
  <c r="K361" i="12"/>
  <c r="K903" i="12"/>
  <c r="K251" i="12"/>
  <c r="K857" i="12"/>
  <c r="K523" i="12"/>
  <c r="K516" i="12"/>
  <c r="K1035" i="12"/>
  <c r="K1044" i="12"/>
  <c r="K495" i="12"/>
  <c r="K738" i="12"/>
  <c r="K860" i="12"/>
  <c r="K16" i="12"/>
  <c r="K837" i="12"/>
  <c r="K175" i="12"/>
  <c r="K906" i="12"/>
  <c r="K1137" i="12"/>
  <c r="K1050" i="12"/>
  <c r="K341" i="12"/>
  <c r="K1132" i="12"/>
  <c r="K46" i="12"/>
  <c r="K688" i="12"/>
  <c r="K457" i="12"/>
  <c r="K226" i="12"/>
  <c r="K531" i="12"/>
  <c r="K1141" i="12"/>
  <c r="K51" i="12"/>
  <c r="K856" i="12"/>
  <c r="K430" i="12"/>
  <c r="K758" i="12"/>
  <c r="K365" i="12"/>
  <c r="K268" i="12"/>
  <c r="K44" i="12"/>
  <c r="K796" i="12"/>
  <c r="K910" i="12"/>
  <c r="K981" i="12"/>
  <c r="K402" i="12"/>
  <c r="K419" i="12"/>
  <c r="K739" i="12"/>
  <c r="K92" i="12"/>
  <c r="K1166" i="12"/>
  <c r="K121" i="12"/>
  <c r="K144" i="12"/>
  <c r="K305" i="12"/>
  <c r="K245" i="12"/>
  <c r="K101" i="12"/>
  <c r="K752" i="12"/>
  <c r="K797" i="12"/>
  <c r="K883" i="12"/>
  <c r="K41" i="12"/>
  <c r="K438" i="12"/>
  <c r="K477" i="12"/>
  <c r="K198" i="12"/>
  <c r="K434" i="12"/>
  <c r="K821" i="12"/>
  <c r="K34" i="12"/>
  <c r="K77" i="12"/>
  <c r="K307" i="12"/>
  <c r="K56" i="12"/>
  <c r="K97" i="12"/>
  <c r="K515" i="12"/>
  <c r="K950" i="12"/>
  <c r="K232" i="12"/>
  <c r="K216" i="12"/>
  <c r="K1136" i="12"/>
  <c r="K595" i="12"/>
  <c r="K776" i="12"/>
  <c r="K799" i="12"/>
  <c r="K470" i="12"/>
  <c r="K81" i="12"/>
  <c r="K48" i="12"/>
  <c r="K537" i="12"/>
  <c r="K989" i="12"/>
  <c r="K73" i="12"/>
  <c r="K815" i="12"/>
  <c r="K124" i="12"/>
  <c r="K111" i="12"/>
  <c r="K593" i="12"/>
  <c r="K1025" i="12"/>
  <c r="K314" i="12"/>
  <c r="K132" i="12"/>
  <c r="K448" i="12"/>
  <c r="K488" i="12"/>
  <c r="K1143" i="12"/>
  <c r="K273" i="12"/>
  <c r="K462" i="12"/>
  <c r="K17" i="12"/>
  <c r="K1113" i="12"/>
  <c r="K834" i="12"/>
  <c r="K471" i="12"/>
  <c r="K285" i="12"/>
  <c r="K422" i="12"/>
  <c r="K960" i="12"/>
  <c r="K443" i="12"/>
  <c r="K773" i="12"/>
  <c r="K392" i="12"/>
  <c r="K539" i="12"/>
  <c r="K50" i="12"/>
  <c r="K655" i="12"/>
  <c r="K265" i="12"/>
  <c r="K315" i="12"/>
  <c r="K645" i="12"/>
  <c r="K204" i="12"/>
  <c r="K803" i="12"/>
  <c r="K1030" i="12"/>
  <c r="K290" i="12"/>
  <c r="K1093" i="12"/>
  <c r="K734" i="12"/>
  <c r="K475" i="12"/>
  <c r="K91" i="12"/>
  <c r="K142" i="12"/>
  <c r="K1186" i="12"/>
  <c r="K867" i="12"/>
  <c r="K987" i="12"/>
  <c r="K1058" i="12"/>
  <c r="K335" i="12"/>
  <c r="K1091" i="12"/>
  <c r="K389" i="12"/>
  <c r="K464" i="12"/>
  <c r="K602" i="12"/>
  <c r="K133" i="12"/>
  <c r="K261" i="12"/>
  <c r="K897" i="12"/>
  <c r="K426" i="12"/>
  <c r="K1131" i="12"/>
  <c r="K484" i="12"/>
  <c r="K119" i="12"/>
  <c r="K912" i="12"/>
  <c r="K583" i="12"/>
  <c r="K931" i="12"/>
  <c r="K1029" i="12"/>
  <c r="K598" i="12"/>
  <c r="K926" i="12"/>
  <c r="K1068" i="12"/>
  <c r="K1071" i="12"/>
  <c r="K1180" i="12"/>
  <c r="K881" i="12"/>
  <c r="K765" i="12"/>
  <c r="K209" i="12"/>
  <c r="K970" i="12"/>
  <c r="K1126" i="12"/>
  <c r="K1190" i="12"/>
  <c r="K429" i="12"/>
  <c r="K3" i="12"/>
  <c r="K444" i="12"/>
  <c r="K336" i="12"/>
  <c r="K442" i="12"/>
  <c r="K353" i="12"/>
  <c r="K673" i="12"/>
  <c r="K1103" i="12"/>
  <c r="K189" i="12"/>
  <c r="K148" i="12"/>
  <c r="K788" i="12"/>
  <c r="K1117" i="12"/>
  <c r="K659" i="12"/>
  <c r="K833" i="12"/>
  <c r="K753" i="12"/>
  <c r="K1009" i="12"/>
  <c r="K31" i="12"/>
  <c r="K21" i="12"/>
  <c r="K708" i="12"/>
  <c r="K570" i="12"/>
  <c r="K1090" i="12"/>
  <c r="K1092" i="12"/>
  <c r="K492" i="12"/>
  <c r="K521" i="12"/>
  <c r="K478" i="12"/>
  <c r="K858" i="12"/>
  <c r="K55" i="12"/>
  <c r="K1034" i="12"/>
  <c r="K513" i="12"/>
  <c r="K489" i="12"/>
  <c r="K231" i="12"/>
  <c r="K623" i="12"/>
  <c r="K455" i="12"/>
  <c r="K123" i="12"/>
  <c r="K125" i="12"/>
  <c r="K159" i="12"/>
  <c r="K1097" i="12"/>
  <c r="K465" i="12"/>
  <c r="K252" i="12"/>
  <c r="K62" i="12"/>
  <c r="K995" i="12"/>
  <c r="K164" i="12"/>
  <c r="K662" i="12"/>
  <c r="K319" i="12"/>
  <c r="K652" i="12"/>
  <c r="K518" i="12"/>
  <c r="K791" i="12"/>
  <c r="K898" i="12"/>
  <c r="K961" i="12"/>
  <c r="K547" i="12"/>
  <c r="K831" i="12"/>
  <c r="K892" i="12"/>
  <c r="K902" i="12"/>
  <c r="K724" i="12"/>
  <c r="K1006" i="12"/>
  <c r="K6" i="12"/>
  <c r="K1159" i="12"/>
  <c r="K809" i="12"/>
  <c r="K996" i="12"/>
  <c r="K169" i="12"/>
  <c r="K664" i="12"/>
  <c r="K23" i="12"/>
  <c r="K1013" i="12"/>
  <c r="K848" i="12"/>
  <c r="K385" i="12"/>
  <c r="K1118" i="12"/>
  <c r="K79" i="12"/>
  <c r="K1195" i="12"/>
  <c r="K1076" i="12"/>
  <c r="K870" i="12"/>
  <c r="K1175" i="12"/>
  <c r="K1005" i="12"/>
  <c r="K567" i="12"/>
  <c r="K636" i="12"/>
  <c r="K694" i="12"/>
  <c r="K569" i="12"/>
  <c r="K846" i="12"/>
  <c r="K1021" i="12"/>
  <c r="K257" i="12"/>
  <c r="K1107" i="12"/>
  <c r="K818" i="12"/>
  <c r="K829" i="12"/>
  <c r="K441" i="12"/>
  <c r="K1057" i="12"/>
  <c r="K185" i="12"/>
  <c r="K445" i="12"/>
  <c r="K616" i="12"/>
  <c r="K774" i="12"/>
  <c r="K80" i="12"/>
  <c r="K1041" i="12"/>
  <c r="K1031" i="12"/>
  <c r="K377" i="12"/>
  <c r="K630" i="12"/>
  <c r="K180" i="12"/>
  <c r="K560" i="12"/>
  <c r="K798" i="12"/>
  <c r="K975" i="12"/>
  <c r="K136" i="12"/>
  <c r="K826" i="12"/>
  <c r="K350" i="12"/>
  <c r="K690" i="12"/>
  <c r="K100" i="12"/>
  <c r="K674" i="12"/>
  <c r="K196" i="12"/>
  <c r="K1059" i="12"/>
  <c r="K1157" i="12"/>
  <c r="K276" i="12"/>
  <c r="K1194" i="12"/>
  <c r="K393" i="12"/>
  <c r="K1168" i="12"/>
  <c r="K258" i="12"/>
  <c r="K387" i="12"/>
  <c r="K503" i="12"/>
  <c r="K701" i="12"/>
  <c r="K761" i="12"/>
  <c r="K597" i="12"/>
  <c r="K542" i="12"/>
  <c r="K1088" i="12"/>
  <c r="K991" i="12"/>
  <c r="K439" i="12"/>
  <c r="K281" i="12"/>
  <c r="K1089" i="12"/>
  <c r="K1026" i="12"/>
  <c r="K736" i="12"/>
  <c r="K566" i="12"/>
  <c r="K35" i="12"/>
  <c r="K812" i="12"/>
  <c r="K1116" i="12"/>
  <c r="K99" i="12"/>
  <c r="K486" i="12"/>
  <c r="K93" i="12"/>
  <c r="K1081" i="12"/>
  <c r="K592" i="12"/>
  <c r="K577" i="12"/>
  <c r="K229" i="12"/>
  <c r="K454" i="12"/>
  <c r="K129" i="12"/>
  <c r="K12" i="12"/>
  <c r="K923" i="12"/>
  <c r="K1060" i="12"/>
  <c r="K782" i="12"/>
  <c r="K504" i="12"/>
  <c r="K275" i="12"/>
  <c r="K1161" i="12"/>
  <c r="K283" i="12"/>
  <c r="K546" i="12"/>
  <c r="K256" i="12"/>
  <c r="K178" i="12"/>
  <c r="K53" i="12"/>
  <c r="K168" i="12"/>
  <c r="K313" i="12"/>
  <c r="K127" i="12"/>
  <c r="K138" i="12"/>
  <c r="K871" i="12"/>
  <c r="K627" i="12"/>
  <c r="K726" i="12"/>
  <c r="K763" i="12"/>
  <c r="K154" i="12"/>
  <c r="K85" i="12"/>
  <c r="K130" i="12"/>
  <c r="K1036" i="12"/>
  <c r="K748" i="12"/>
  <c r="K1177" i="12"/>
  <c r="K370" i="12"/>
  <c r="K1052" i="12"/>
  <c r="K783" i="12"/>
  <c r="K967" i="12"/>
  <c r="K4" i="12"/>
  <c r="K110" i="12"/>
  <c r="K1023" i="12"/>
  <c r="K184" i="12"/>
  <c r="K327" i="12"/>
  <c r="K141" i="12"/>
  <c r="K380" i="12"/>
  <c r="K611" i="12"/>
  <c r="K643" i="12"/>
  <c r="K1079" i="12"/>
  <c r="K1016" i="12"/>
  <c r="K532" i="12"/>
  <c r="K1109" i="12"/>
  <c r="K238" i="12"/>
  <c r="K1139" i="12"/>
  <c r="K1095" i="12"/>
  <c r="K71" i="12"/>
  <c r="K1098" i="12"/>
  <c r="K260" i="12"/>
  <c r="K1115" i="12"/>
  <c r="K348" i="12"/>
  <c r="K1163" i="12"/>
  <c r="K1100" i="12"/>
  <c r="K451" i="12"/>
  <c r="K72" i="12"/>
  <c r="K1110" i="12"/>
  <c r="K578" i="12"/>
  <c r="K153" i="12"/>
  <c r="K401" i="12"/>
  <c r="K587" i="12"/>
  <c r="K384" i="12"/>
  <c r="K842" i="12"/>
  <c r="K544" i="12"/>
  <c r="K1134" i="12"/>
  <c r="K529" i="12"/>
  <c r="K242" i="12"/>
  <c r="K420" i="12"/>
  <c r="K684" i="12"/>
  <c r="K112" i="12"/>
  <c r="K39" i="12"/>
  <c r="K548" i="12"/>
  <c r="K1142" i="12"/>
  <c r="K1094" i="12"/>
  <c r="K974" i="12"/>
  <c r="K14" i="12"/>
  <c r="K1189" i="12"/>
  <c r="K911" i="12"/>
  <c r="K496" i="12"/>
  <c r="K628" i="12"/>
  <c r="K1135" i="12"/>
  <c r="K802" i="12"/>
  <c r="K613" i="12"/>
  <c r="K957" i="12"/>
  <c r="K948" i="12"/>
  <c r="K416" i="12"/>
  <c r="K446" i="12"/>
  <c r="K925" i="12"/>
  <c r="K321" i="12"/>
  <c r="K278" i="12"/>
  <c r="K7" i="12"/>
  <c r="K533" i="12"/>
  <c r="K978" i="12"/>
  <c r="K215" i="12"/>
  <c r="K804" i="12"/>
  <c r="K819" i="12"/>
  <c r="K280" i="12"/>
  <c r="K320" i="12"/>
  <c r="K843" i="12"/>
  <c r="K131" i="12"/>
  <c r="K816" i="12"/>
  <c r="K150" i="12"/>
  <c r="K775" i="12"/>
  <c r="K1102" i="12"/>
  <c r="K1176" i="12"/>
  <c r="K428" i="12"/>
  <c r="K1119" i="12"/>
  <c r="K852" i="12"/>
  <c r="K158" i="12"/>
  <c r="K900" i="12"/>
  <c r="K720" i="12"/>
  <c r="K1106" i="12"/>
  <c r="K882" i="12"/>
  <c r="K498" i="12"/>
  <c r="K10" i="12"/>
  <c r="K929" i="12"/>
  <c r="K1067" i="12"/>
  <c r="K772" i="12"/>
  <c r="K759" i="12"/>
  <c r="K177" i="12"/>
  <c r="K163" i="12"/>
  <c r="K89" i="12"/>
  <c r="K534" i="12"/>
  <c r="K233" i="12"/>
  <c r="K1082" i="12"/>
  <c r="K899" i="12"/>
  <c r="K243" i="12"/>
  <c r="K1028" i="12"/>
  <c r="K42" i="12"/>
  <c r="K605" i="12"/>
  <c r="K65" i="12"/>
  <c r="K192" i="12"/>
  <c r="K1063" i="12"/>
  <c r="K744" i="12"/>
  <c r="K88" i="12"/>
  <c r="K661" i="12"/>
  <c r="K469" i="12"/>
  <c r="K156" i="12"/>
  <c r="K1054" i="12"/>
  <c r="K771" i="12"/>
  <c r="K423" i="12"/>
  <c r="K212" i="12"/>
  <c r="K760" i="12"/>
  <c r="K449" i="12"/>
  <c r="K396" i="12"/>
  <c r="K862" i="12"/>
  <c r="K992" i="12"/>
  <c r="K859" i="12"/>
  <c r="K333" i="12"/>
  <c r="K1200" i="12"/>
  <c r="K1138" i="12"/>
  <c r="K383" i="12"/>
  <c r="K1183" i="12"/>
  <c r="K165" i="12"/>
  <c r="K754" i="12"/>
  <c r="K607" i="12"/>
  <c r="K939" i="12"/>
  <c r="K363" i="12"/>
  <c r="K1039" i="12"/>
  <c r="K835" i="12"/>
  <c r="K875" i="12"/>
  <c r="K778" i="12"/>
  <c r="K706" i="12"/>
  <c r="K302" i="12"/>
  <c r="K40" i="12"/>
  <c r="K822" i="12"/>
  <c r="K832" i="12"/>
  <c r="K267" i="12"/>
  <c r="K170" i="12"/>
  <c r="K941" i="12"/>
  <c r="K1096" i="12"/>
  <c r="K727" i="12"/>
  <c r="K665" i="12"/>
  <c r="K460" i="12"/>
  <c r="K982" i="12"/>
  <c r="K60" i="12"/>
  <c r="K1066" i="12"/>
  <c r="K239" i="12"/>
  <c r="K98" i="12"/>
  <c r="K951" i="12"/>
  <c r="K368" i="12"/>
  <c r="K1185" i="12"/>
  <c r="K1070" i="12"/>
  <c r="K825" i="12"/>
  <c r="K908" i="12"/>
  <c r="K1014" i="12"/>
  <c r="K347" i="12"/>
  <c r="K728" i="12"/>
  <c r="K733" i="12"/>
  <c r="K525" i="12"/>
  <c r="K1171" i="12"/>
  <c r="K1191" i="12"/>
  <c r="K893" i="12"/>
  <c r="K1111" i="12"/>
  <c r="K342" i="12"/>
  <c r="K270" i="12"/>
  <c r="K497" i="12"/>
  <c r="K249" i="12"/>
  <c r="K596" i="12"/>
  <c r="K964" i="12"/>
  <c r="K1099" i="12"/>
  <c r="K855" i="12"/>
  <c r="K1192" i="12"/>
  <c r="K5" i="12"/>
  <c r="K990" i="12"/>
  <c r="K382" i="12"/>
  <c r="K103" i="12"/>
  <c r="K139" i="12"/>
  <c r="K813" i="12"/>
  <c r="K58" i="12"/>
  <c r="K528" i="12"/>
  <c r="K1104" i="12"/>
  <c r="K614" i="12"/>
  <c r="K501" i="12"/>
  <c r="K234" i="12"/>
  <c r="K171" i="12"/>
  <c r="K670" i="12"/>
  <c r="K575" i="12"/>
  <c r="K308" i="12"/>
  <c r="K535" i="12"/>
  <c r="K1075" i="12"/>
  <c r="K599" i="12"/>
  <c r="K244" i="12"/>
  <c r="K794" i="12"/>
  <c r="K128" i="12"/>
  <c r="K45" i="12"/>
  <c r="K687" i="12"/>
  <c r="K1083" i="12"/>
  <c r="K669" i="12"/>
  <c r="K985" i="12"/>
  <c r="K372" i="12"/>
  <c r="K620" i="12"/>
  <c r="K1048" i="12"/>
  <c r="K663" i="12"/>
  <c r="K508" i="12"/>
  <c r="K300" i="12"/>
  <c r="K452" i="12"/>
  <c r="K913" i="12"/>
  <c r="K624" i="12"/>
  <c r="K400" i="12"/>
  <c r="K888" i="12"/>
  <c r="K563" i="12"/>
  <c r="K292" i="12"/>
  <c r="K325" i="12"/>
  <c r="K849" i="12"/>
  <c r="K373" i="12"/>
  <c r="K217" i="12"/>
  <c r="K564" i="12"/>
  <c r="K1112" i="12"/>
  <c r="K303" i="12"/>
  <c r="K310" i="12"/>
  <c r="K968" i="12"/>
  <c r="K301" i="12"/>
  <c r="K642" i="12"/>
  <c r="K474" i="12"/>
  <c r="K854" i="12"/>
  <c r="K344" i="12"/>
  <c r="K1162" i="12"/>
  <c r="K740" i="12"/>
  <c r="K526" i="12"/>
  <c r="K675" i="12"/>
  <c r="K284" i="12"/>
  <c r="K458" i="12"/>
  <c r="K1124" i="12"/>
  <c r="K417" i="12"/>
  <c r="K646" i="12"/>
  <c r="K208" i="12"/>
  <c r="K1011" i="12"/>
  <c r="K152" i="12"/>
  <c r="K491" i="12"/>
  <c r="K84" i="12"/>
  <c r="K907" i="12"/>
  <c r="K436" i="12"/>
  <c r="K946" i="12"/>
  <c r="K1128" i="12"/>
  <c r="K379" i="12"/>
  <c r="K194" i="12"/>
  <c r="K633" i="12"/>
  <c r="K580" i="12"/>
  <c r="K147" i="12"/>
  <c r="K966" i="12"/>
  <c r="K755" i="12"/>
  <c r="K298" i="12"/>
  <c r="K984" i="12"/>
  <c r="K221" i="12"/>
  <c r="K1022" i="12"/>
  <c r="K878" i="12"/>
  <c r="K114" i="12"/>
  <c r="K74" i="12"/>
  <c r="K549" i="12"/>
  <c r="K346" i="12"/>
  <c r="K568" i="12"/>
  <c r="K877" i="12"/>
  <c r="K506" i="12"/>
  <c r="K33" i="12"/>
  <c r="K200" i="12"/>
  <c r="K746" i="12"/>
  <c r="K603" i="12"/>
  <c r="K507" i="12"/>
  <c r="K1049" i="12"/>
  <c r="K20" i="12"/>
  <c r="K512" i="12"/>
  <c r="K943" i="12"/>
  <c r="K810" i="12"/>
  <c r="K704" i="12"/>
  <c r="K520" i="12"/>
  <c r="K329" i="12"/>
  <c r="K973" i="12"/>
  <c r="K1042" i="12"/>
  <c r="K944" i="12"/>
  <c r="K255" i="12"/>
  <c r="K36" i="12"/>
  <c r="K293" i="12"/>
  <c r="K808" i="12"/>
  <c r="K589" i="12"/>
  <c r="K979" i="12"/>
  <c r="K637" i="12"/>
  <c r="K1065" i="12"/>
  <c r="K586" i="12"/>
  <c r="K1053" i="12"/>
  <c r="K493" i="12"/>
  <c r="K371" i="12"/>
  <c r="K1101" i="12"/>
  <c r="K479" i="12"/>
  <c r="K43" i="12"/>
  <c r="K421" i="12"/>
  <c r="K980" i="12"/>
  <c r="K730" i="12"/>
  <c r="K824" i="12"/>
  <c r="K1146" i="12"/>
  <c r="K145" i="12"/>
  <c r="K937" i="12"/>
  <c r="K225" i="12"/>
  <c r="K68" i="12"/>
  <c r="K895" i="12"/>
  <c r="K306" i="12"/>
  <c r="K527" i="12"/>
  <c r="K514" i="12"/>
  <c r="K1182" i="12"/>
  <c r="K1184" i="12"/>
  <c r="K1072" i="12"/>
  <c r="K551" i="12"/>
  <c r="K1038" i="12"/>
  <c r="K415" i="12"/>
  <c r="K1027" i="12"/>
  <c r="K253" i="12"/>
  <c r="K187" i="12"/>
  <c r="K1144" i="12"/>
  <c r="K729" i="12"/>
  <c r="K1199" i="12"/>
  <c r="K1001" i="12"/>
  <c r="K1193" i="12"/>
  <c r="K115" i="12"/>
  <c r="K1160" i="12"/>
  <c r="K1122" i="12"/>
  <c r="K653" i="12"/>
  <c r="K839" i="12"/>
  <c r="K634" i="12"/>
  <c r="K686" i="12"/>
  <c r="K1002" i="12"/>
  <c r="K13" i="12"/>
  <c r="K414" i="12"/>
  <c r="K917" i="12"/>
  <c r="K349" i="12"/>
  <c r="K1167" i="12"/>
  <c r="K863" i="12"/>
  <c r="K214" i="12"/>
  <c r="K545" i="12"/>
  <c r="K793" i="12"/>
  <c r="AF509" i="5"/>
  <c r="AS509" i="5"/>
  <c r="Q68" i="6"/>
  <c r="Q73" i="6" s="1"/>
  <c r="AO484" i="5"/>
  <c r="AO516" i="5" s="1"/>
  <c r="AK508" i="5"/>
  <c r="AK509" i="5" s="1"/>
  <c r="AH482" i="5"/>
  <c r="AH484" i="5" s="1"/>
  <c r="AH516" i="5" s="1"/>
  <c r="AP510" i="5"/>
  <c r="AQ508" i="5"/>
  <c r="AK510" i="5" l="1"/>
  <c r="AK511" i="5" s="1"/>
  <c r="AK512" i="5" s="1"/>
  <c r="AR514" i="5"/>
  <c r="AI511" i="5"/>
  <c r="AI512" i="5" s="1"/>
  <c r="AH510" i="5"/>
  <c r="AH511" i="5" s="1"/>
  <c r="AG514" i="5"/>
  <c r="AQ509" i="5"/>
  <c r="R62" i="6"/>
  <c r="R68" i="6" s="1"/>
  <c r="AP511" i="5"/>
  <c r="AP512" i="5" s="1"/>
  <c r="AP514" i="5" s="1"/>
  <c r="AN511" i="5"/>
  <c r="AN512" i="5" s="1"/>
  <c r="AO509" i="5"/>
  <c r="AJ510" i="5"/>
  <c r="AJ511" i="5" s="1"/>
  <c r="AF510" i="5"/>
  <c r="AF511" i="5" s="1"/>
  <c r="AF512" i="5" s="1"/>
  <c r="AS510" i="5"/>
  <c r="AS511" i="5" s="1"/>
  <c r="S68" i="6"/>
  <c r="S73" i="6" s="1"/>
  <c r="AH512" i="5" l="1"/>
  <c r="AH514" i="5" s="1"/>
  <c r="AK514" i="5"/>
  <c r="AN514" i="5"/>
  <c r="AQ510" i="5"/>
  <c r="AI514" i="5"/>
  <c r="AF514" i="5"/>
  <c r="R73" i="6"/>
  <c r="AS512" i="5"/>
  <c r="AS514" i="5" s="1"/>
  <c r="AJ512" i="5"/>
  <c r="AJ514" i="5" s="1"/>
  <c r="AO510" i="5"/>
  <c r="AO511" i="5" s="1"/>
  <c r="AQ511" i="5" l="1"/>
  <c r="AQ512" i="5" s="1"/>
  <c r="AO512" i="5"/>
  <c r="AO514" i="5" s="1"/>
  <c r="AQ514" i="5" l="1"/>
</calcChain>
</file>

<file path=xl/sharedStrings.xml><?xml version="1.0" encoding="utf-8"?>
<sst xmlns="http://schemas.openxmlformats.org/spreadsheetml/2006/main" count="10993" uniqueCount="716">
  <si>
    <t>Name and first name</t>
  </si>
  <si>
    <t>PRE</t>
  </si>
  <si>
    <t>MIN</t>
  </si>
  <si>
    <t>NOA</t>
  </si>
  <si>
    <t>NOB</t>
  </si>
  <si>
    <t>ADV</t>
  </si>
  <si>
    <t>JUN</t>
  </si>
  <si>
    <t>SEN</t>
  </si>
  <si>
    <t>MAS</t>
  </si>
  <si>
    <t>Club</t>
  </si>
  <si>
    <t>DSH</t>
  </si>
  <si>
    <t>ASW</t>
  </si>
  <si>
    <t>GSK</t>
  </si>
  <si>
    <t>KHL</t>
  </si>
  <si>
    <t>Ice Rink</t>
  </si>
  <si>
    <t>Heist o/d Berg</t>
  </si>
  <si>
    <t>Test/Competition</t>
  </si>
  <si>
    <t>Leuven</t>
  </si>
  <si>
    <t>NOT</t>
  </si>
  <si>
    <t>HSK</t>
  </si>
  <si>
    <t>AKR</t>
  </si>
  <si>
    <t>KHM</t>
  </si>
  <si>
    <t>Deurne</t>
  </si>
  <si>
    <t>KPL</t>
  </si>
  <si>
    <t>Lommel</t>
  </si>
  <si>
    <t>FSC</t>
  </si>
  <si>
    <t>CPLA</t>
  </si>
  <si>
    <t>Liedekerke</t>
  </si>
  <si>
    <t>Competition Level Test</t>
  </si>
  <si>
    <t>CORNELIS Ella</t>
  </si>
  <si>
    <t>KROUGLOV Denis</t>
  </si>
  <si>
    <t>BAGIOLI Irene</t>
  </si>
  <si>
    <t>WERNER Franziska</t>
  </si>
  <si>
    <t>HEINEN Laura</t>
  </si>
  <si>
    <t>ROBEERST Emilie</t>
  </si>
  <si>
    <t>DAINOTTI Aurélie</t>
  </si>
  <si>
    <t>MERSCH Estelle</t>
  </si>
  <si>
    <t>DORTU Céline</t>
  </si>
  <si>
    <t>KNES Amandine</t>
  </si>
  <si>
    <t>ONWUKA Oluchi</t>
  </si>
  <si>
    <t>VAN DEN LUIJTGAARDEN Adamina</t>
  </si>
  <si>
    <t>VERSCHUEREN Amy</t>
  </si>
  <si>
    <t>GUERIN Liza</t>
  </si>
  <si>
    <t>WOSTYN Sara</t>
  </si>
  <si>
    <t>WOSTYN Anna</t>
  </si>
  <si>
    <t>RAMOS Daphne</t>
  </si>
  <si>
    <t>EL HUSSEINI Mariam</t>
  </si>
  <si>
    <t>BORDALEJO Tessa</t>
  </si>
  <si>
    <t>BRICCHI Lucia</t>
  </si>
  <si>
    <t>CHRISTAKIS Dimitri</t>
  </si>
  <si>
    <t>LENAERTS Stacey</t>
  </si>
  <si>
    <t>DE ROECK Havana</t>
  </si>
  <si>
    <t>BELMANS Anouk</t>
  </si>
  <si>
    <t>DEROO Zoë</t>
  </si>
  <si>
    <t>LAUWERS Myrna</t>
  </si>
  <si>
    <t>SUAREZ VELASCO Jennifer</t>
  </si>
  <si>
    <t>BOLLANSSEE Emily</t>
  </si>
  <si>
    <t>LOPEZ Luna Maria</t>
  </si>
  <si>
    <t>VAN DEN BOGAERT Lyana</t>
  </si>
  <si>
    <t>DE ROECK Dakota</t>
  </si>
  <si>
    <t>JACOBS Sunny</t>
  </si>
  <si>
    <t>DE ROECK Siena</t>
  </si>
  <si>
    <t>LENAERTS Lisa</t>
  </si>
  <si>
    <t>GORIS Maaike</t>
  </si>
  <si>
    <t>KNH</t>
  </si>
  <si>
    <t>Mechelen</t>
  </si>
  <si>
    <t>DU RANG Keara</t>
  </si>
  <si>
    <t>SOHET Lou</t>
  </si>
  <si>
    <t>FOULON Anaïs</t>
  </si>
  <si>
    <t>RAIMO Ilaria</t>
  </si>
  <si>
    <t>MICHAUX Romane</t>
  </si>
  <si>
    <t>AMOR Malaak</t>
  </si>
  <si>
    <t>GENE Cleo</t>
  </si>
  <si>
    <t>LUYTEN Eva</t>
  </si>
  <si>
    <t>NAVARRA Livia</t>
  </si>
  <si>
    <t>BRAUNE Pauline</t>
  </si>
  <si>
    <t>BESSOUDNOVA Nica</t>
  </si>
  <si>
    <t>PLC</t>
  </si>
  <si>
    <t>Totaal</t>
  </si>
  <si>
    <t>On</t>
  </si>
  <si>
    <t>Niet geslaagd</t>
  </si>
  <si>
    <t>Withdrawn</t>
  </si>
  <si>
    <t xml:space="preserve">MIF Intermediate </t>
  </si>
  <si>
    <t>Ice Talent Trophy</t>
  </si>
  <si>
    <t>Hasselt</t>
  </si>
  <si>
    <t>MIF Pre-preliminary</t>
  </si>
  <si>
    <t>MIF Pre-juvenile</t>
  </si>
  <si>
    <t>MIF Novice</t>
  </si>
  <si>
    <t>MIF Junior</t>
  </si>
  <si>
    <t>MIF Senior</t>
  </si>
  <si>
    <t>MICHIELSEN Linske</t>
  </si>
  <si>
    <t>AKINWUMI Shelsey</t>
  </si>
  <si>
    <t>DE PEUTER Stien</t>
  </si>
  <si>
    <t>DE HERDT Trix</t>
  </si>
  <si>
    <t>DE PEUTER Arne</t>
  </si>
  <si>
    <t>DE VROEY Marte</t>
  </si>
  <si>
    <t>VAN DEN BROECK Shaury</t>
  </si>
  <si>
    <t>FEITZ Yann</t>
  </si>
  <si>
    <t>DE CAUDERLIER Romanie</t>
  </si>
  <si>
    <t>DE JAEGER Hanna</t>
  </si>
  <si>
    <t>VERBYTSKA Kateryna</t>
  </si>
  <si>
    <t>JANSE Elfya</t>
  </si>
  <si>
    <t>GODA Noa</t>
  </si>
  <si>
    <t>EL HUSSEINI Rayan</t>
  </si>
  <si>
    <t>VORONIN Nikolay</t>
  </si>
  <si>
    <t>VROLIJK Femke</t>
  </si>
  <si>
    <t>ADRIAENSSEN Sam</t>
  </si>
  <si>
    <t>#</t>
  </si>
  <si>
    <t>AERTS Britt</t>
  </si>
  <si>
    <t>ALENIS Joannie</t>
  </si>
  <si>
    <t>AUDENAERT Luna</t>
  </si>
  <si>
    <t>BAELUS Montana</t>
  </si>
  <si>
    <t>BALANEAN Laura</t>
  </si>
  <si>
    <t>BASTIANEN Nena</t>
  </si>
  <si>
    <t>BOU-MELHEM Ranwa</t>
  </si>
  <si>
    <t>BUVENS Hayley</t>
  </si>
  <si>
    <t>CERRADA Vanessa</t>
  </si>
  <si>
    <t>CHERMAN Alisa</t>
  </si>
  <si>
    <t>COLLART yana</t>
  </si>
  <si>
    <t>DE HERDT Elise</t>
  </si>
  <si>
    <t>DE GRAEF Line</t>
  </si>
  <si>
    <t>COSTERMANS Amber</t>
  </si>
  <si>
    <t>DE MAESSCHALCK Amber</t>
  </si>
  <si>
    <t>DELSARD Kimani</t>
  </si>
  <si>
    <t>DENAEIJER Marilyn</t>
  </si>
  <si>
    <t>DICKERS Michelle</t>
  </si>
  <si>
    <t>AUDENAERT Feebe</t>
  </si>
  <si>
    <t>GEERS Edra</t>
  </si>
  <si>
    <t>GENIETS Astrid</t>
  </si>
  <si>
    <t>GENIETS Maite</t>
  </si>
  <si>
    <t>HEYLIGEN Jade</t>
  </si>
  <si>
    <t>HUYGENS Melina</t>
  </si>
  <si>
    <t>JÄMSÄ Kläara</t>
  </si>
  <si>
    <t>JANSEN Inke</t>
  </si>
  <si>
    <t>JENNES Charlotte</t>
  </si>
  <si>
    <t>JENNES Jolien</t>
  </si>
  <si>
    <t>KUCZYNSKA Luiza</t>
  </si>
  <si>
    <t>LAPADAT Anouk</t>
  </si>
  <si>
    <t>MACKEN Amelie</t>
  </si>
  <si>
    <t>MAES Matijn</t>
  </si>
  <si>
    <t>MERTENS Julie</t>
  </si>
  <si>
    <t>MONTFORT Iris</t>
  </si>
  <si>
    <t>PARMENTIER Clémence</t>
  </si>
  <si>
    <t>PINZARRONE Lily</t>
  </si>
  <si>
    <t>PLUYMERS Isabelle</t>
  </si>
  <si>
    <t>RAUW Tess</t>
  </si>
  <si>
    <t>RAVYTS Robyn</t>
  </si>
  <si>
    <t>RINGOOT Evelyne</t>
  </si>
  <si>
    <t>ROBYNS Liselotte</t>
  </si>
  <si>
    <t>SOLOUKHIN Emilia</t>
  </si>
  <si>
    <t>SYZDYKOV Polina</t>
  </si>
  <si>
    <t>TANGHE Izabelle</t>
  </si>
  <si>
    <t>TUMBAS-DE MUNCK Angelina</t>
  </si>
  <si>
    <t>TURKISTAN Selin</t>
  </si>
  <si>
    <t>VAN DE VELDE Annelien</t>
  </si>
  <si>
    <t>VAN DE VELDE Emmy</t>
  </si>
  <si>
    <t>VAN DER STAPPEN Chloë</t>
  </si>
  <si>
    <t>VAN SCHUERBEEK Luna</t>
  </si>
  <si>
    <t>VERBINNEN Danielle</t>
  </si>
  <si>
    <t>VERPLANKE Soraya</t>
  </si>
  <si>
    <t>MIF Preliminary</t>
  </si>
  <si>
    <t>MIF Juvenile</t>
  </si>
  <si>
    <t>Beker van Liedekerke</t>
  </si>
  <si>
    <t>Belgisch Kampioenschap</t>
  </si>
  <si>
    <t>Rivierencup</t>
  </si>
  <si>
    <t>Int. Pirouette Skating</t>
  </si>
  <si>
    <t>Die Swaene Cup</t>
  </si>
  <si>
    <t>DE COCK Alexia</t>
  </si>
  <si>
    <t>LANNOO Yara</t>
  </si>
  <si>
    <t>VAN VALCKENBORGH Isaura</t>
  </si>
  <si>
    <t>CANTRYN Nina</t>
  </si>
  <si>
    <t>DELEAU Caroline</t>
  </si>
  <si>
    <t>WANDELS Rune</t>
  </si>
  <si>
    <t>JANSEN Djo</t>
  </si>
  <si>
    <t>JANSEN Vicky</t>
  </si>
  <si>
    <t>VANCOPPERNOLLE Owen</t>
  </si>
  <si>
    <t>LAURENS Britney</t>
  </si>
  <si>
    <t>Beker van Heist</t>
  </si>
  <si>
    <t>Vlaams Kampioenschap</t>
  </si>
  <si>
    <t>ADAMS Emma</t>
  </si>
  <si>
    <t>VANDERSARREN Charlotte</t>
  </si>
  <si>
    <t>Skate Challenge</t>
  </si>
  <si>
    <t>BERNAERTS Rosa-Leah</t>
  </si>
  <si>
    <t>SEVERINS Beyoncé</t>
  </si>
  <si>
    <t>ALEXEEVA Milana</t>
  </si>
  <si>
    <t>SANS FUENTES Sara Alejandra</t>
  </si>
  <si>
    <t>VANDEZANDE Luana</t>
  </si>
  <si>
    <t>Search Key</t>
  </si>
  <si>
    <t>VANNERUM Bettina</t>
  </si>
  <si>
    <t>VANNERUM Celeste</t>
  </si>
  <si>
    <t>Niet in lijst</t>
  </si>
  <si>
    <t>√</t>
  </si>
  <si>
    <t>%</t>
  </si>
  <si>
    <t>BALLEUX Héloise</t>
  </si>
  <si>
    <t>BERGER Julia</t>
  </si>
  <si>
    <t>BRICCHI Belén</t>
  </si>
  <si>
    <t>CELIS Tinne</t>
  </si>
  <si>
    <t>CHERMAN Polina</t>
  </si>
  <si>
    <t>COENEN Rani</t>
  </si>
  <si>
    <t>COLLART Yana</t>
  </si>
  <si>
    <t>FLAMING Becky</t>
  </si>
  <si>
    <t>GOYVAERTS Andes</t>
  </si>
  <si>
    <t>JACOBS Eveline</t>
  </si>
  <si>
    <t>KIRALY Caro</t>
  </si>
  <si>
    <t>KUBLOVA Tereza</t>
  </si>
  <si>
    <t>MUYLDERMANS Maika</t>
  </si>
  <si>
    <t>PATOUT Julie</t>
  </si>
  <si>
    <t>PIOT Hanne</t>
  </si>
  <si>
    <t>RONSMANS Louise</t>
  </si>
  <si>
    <t>SCHROYEN Jeroen</t>
  </si>
  <si>
    <t>VAN BRUYSSEL Amber</t>
  </si>
  <si>
    <t>VAN BRUYSSEL Margaux</t>
  </si>
  <si>
    <t>VANMINSEL Lore</t>
  </si>
  <si>
    <t>VERCAMMEN Britt</t>
  </si>
  <si>
    <t>Antarctica Cup</t>
  </si>
  <si>
    <t>Wilrijk</t>
  </si>
  <si>
    <t>SCHOOVAERTS Amy</t>
  </si>
  <si>
    <t>DE WILDE Amber</t>
  </si>
  <si>
    <t>MENALDA Kyana</t>
  </si>
  <si>
    <t>TINTURIER Chloé</t>
  </si>
  <si>
    <t>VAN ZUNDERT Lindsay</t>
  </si>
  <si>
    <t>Beker van de stad Leuven</t>
  </si>
  <si>
    <t>JACOB Elise</t>
  </si>
  <si>
    <t>DENAEIJER Maureen</t>
  </si>
  <si>
    <t>THAETER Margot</t>
  </si>
  <si>
    <t>VAN DE VELDE Chiara</t>
  </si>
  <si>
    <t>KROUGLOVA Nastya</t>
  </si>
  <si>
    <t>LEYSEN Fébe</t>
  </si>
  <si>
    <t>SMANS Caroline</t>
  </si>
  <si>
    <t>AKBAY Rana</t>
  </si>
  <si>
    <t>UEHARA Wako</t>
  </si>
  <si>
    <t>NLL</t>
  </si>
  <si>
    <t>CAELEN Sander</t>
  </si>
  <si>
    <t>HUYBRECHTS Thomas</t>
  </si>
  <si>
    <t>BARTELS Kyara</t>
  </si>
  <si>
    <t>MARECHAL Lilia</t>
  </si>
  <si>
    <t>BOENS Zen</t>
  </si>
  <si>
    <t>CHRISTAKIS Ioana</t>
  </si>
  <si>
    <t>VERHAEGEN Caro</t>
  </si>
  <si>
    <t>ROOSEN Tine</t>
  </si>
  <si>
    <t>SYZDYKOV Ekaterina</t>
  </si>
  <si>
    <t>VAN MULDERS Maite</t>
  </si>
  <si>
    <t>DE BACKER Albane</t>
  </si>
  <si>
    <t>VANSANT Bo</t>
  </si>
  <si>
    <t>VAN DROMME Manon</t>
  </si>
  <si>
    <t>OMS Trophy</t>
  </si>
  <si>
    <t>Saint Ouen (FRA)</t>
  </si>
  <si>
    <t>VERELST Nicky</t>
  </si>
  <si>
    <t>BOVEE Sofie</t>
  </si>
  <si>
    <t>PINZARRONE Nina</t>
  </si>
  <si>
    <t>MISSEEUW Charlotte</t>
  </si>
  <si>
    <t>JANSSENS Liz</t>
  </si>
  <si>
    <t>BAYENS Lizanne</t>
  </si>
  <si>
    <t>DE VOS Robbe</t>
  </si>
  <si>
    <t>VAN TIGCHELT Marie-Julie</t>
  </si>
  <si>
    <t>DELEUSE Adèle</t>
  </si>
  <si>
    <t>DEMARÉ Yuldiz</t>
  </si>
  <si>
    <t>SARIKAS Marianna</t>
  </si>
  <si>
    <t>KERLIKOVA Simona</t>
  </si>
  <si>
    <t>RAVOET Saar</t>
  </si>
  <si>
    <t>BAMBUST Yoline</t>
  </si>
  <si>
    <t>TRUYE Luna</t>
  </si>
  <si>
    <t>VERMEERSCH Laura</t>
  </si>
  <si>
    <t>VERTRIEST Luna</t>
  </si>
  <si>
    <t>LAPINA Ulyana</t>
  </si>
  <si>
    <t>HUBERLAND Jill</t>
  </si>
  <si>
    <t>VOS Anneke</t>
  </si>
  <si>
    <t>RAVEYTS Shany</t>
  </si>
  <si>
    <t>Stars On Ice</t>
  </si>
  <si>
    <t>BAUMANS Ilina</t>
  </si>
  <si>
    <t>Kempen Trophy</t>
  </si>
  <si>
    <t>Turnhout</t>
  </si>
  <si>
    <t>DEBRA Zora</t>
  </si>
  <si>
    <t>KLAASSEN Vera</t>
  </si>
  <si>
    <t>MEERT Sophie</t>
  </si>
  <si>
    <t>WILLEM Agnes</t>
  </si>
  <si>
    <t>BEECKELAERS Siebren</t>
  </si>
  <si>
    <t>CASTORINI Giulia</t>
  </si>
  <si>
    <t>RASSCHAERT Bob</t>
  </si>
  <si>
    <t>VOS Jolanda</t>
  </si>
  <si>
    <t>City of Light Trophy</t>
  </si>
  <si>
    <t>Eindhoven (NED)</t>
  </si>
  <si>
    <t>Zoetermeer (NED)</t>
  </si>
  <si>
    <t>Maaseik</t>
  </si>
  <si>
    <t>PEETERS Hanne</t>
  </si>
  <si>
    <t>ARICKX Loïs</t>
  </si>
  <si>
    <t>KOTIRANTA Valentina</t>
  </si>
  <si>
    <t>CASADO VALLARINO Alba</t>
  </si>
  <si>
    <t>Finlandia Cup</t>
  </si>
  <si>
    <t>Gullegem</t>
  </si>
  <si>
    <t>RAHUMAA-HOGLUND Bobette</t>
  </si>
  <si>
    <t>VAN GENCK Lisa</t>
  </si>
  <si>
    <t>VAN LOOCK Emma</t>
  </si>
  <si>
    <t>Limant Cup</t>
  </si>
  <si>
    <t>RUTTEN jade</t>
  </si>
  <si>
    <t>RUTTEN Jade</t>
  </si>
  <si>
    <t>DE WACHTER Sidney</t>
  </si>
  <si>
    <t>TSC</t>
  </si>
  <si>
    <t>ANDRUETAN Jeanne</t>
  </si>
  <si>
    <t>CARLU Aicha</t>
  </si>
  <si>
    <t>Pirouette Skating</t>
  </si>
  <si>
    <t>GUISSARD Anissa</t>
  </si>
  <si>
    <t>VAN HOUDT Anneliese</t>
  </si>
  <si>
    <t>Leest</t>
  </si>
  <si>
    <t>DE RUBEIS Florian</t>
  </si>
  <si>
    <t>GONZE Julie</t>
  </si>
  <si>
    <t>LUYTEN Britt</t>
  </si>
  <si>
    <t>BENNIK Johanna</t>
  </si>
  <si>
    <t>VOORDECKERS Yolène</t>
  </si>
  <si>
    <t>Geslaagd</t>
  </si>
  <si>
    <t>VAN LOMMEL Laura</t>
  </si>
  <si>
    <t>VAN LOMMEL Nathalie</t>
  </si>
  <si>
    <t>HANSSENS Yana</t>
  </si>
  <si>
    <t>JACOBS Inez</t>
  </si>
  <si>
    <t>CASTERMANS Ellen</t>
  </si>
  <si>
    <t>DE KESEL Lainie</t>
  </si>
  <si>
    <t>DEVRIESE Charlotte</t>
  </si>
  <si>
    <t>THERMOTE Elise</t>
  </si>
  <si>
    <t>VAN SANT Tatiana</t>
  </si>
  <si>
    <t>DE CLERCQ Evi</t>
  </si>
  <si>
    <t>ROBIJN Kaat</t>
  </si>
  <si>
    <t>FEITZ Miroslav</t>
  </si>
  <si>
    <t>Hivernia Cup</t>
  </si>
  <si>
    <t>LELEU Max</t>
  </si>
  <si>
    <t>Small Bronze</t>
  </si>
  <si>
    <t>Bronze</t>
  </si>
  <si>
    <t>Small Silver</t>
  </si>
  <si>
    <t>CLAESSENS Anneleen</t>
  </si>
  <si>
    <t>HOVINE Jade</t>
  </si>
  <si>
    <t>DEHANDSCHUTTER Britney</t>
  </si>
  <si>
    <t>CORNET Shania</t>
  </si>
  <si>
    <t>Miniemencup</t>
  </si>
  <si>
    <t>VAN TIGGELEN Lotte</t>
  </si>
  <si>
    <t>DEMEYER Marthe</t>
  </si>
  <si>
    <t>Silver</t>
  </si>
  <si>
    <t>KBKF Comm 11/2015</t>
  </si>
  <si>
    <t>HENDRICKX Loena</t>
  </si>
  <si>
    <t>Challenge Cup</t>
  </si>
  <si>
    <t>Small Gold</t>
  </si>
  <si>
    <t>DE GROEN Yentsi</t>
  </si>
  <si>
    <t>DE BELDER Emmi</t>
  </si>
  <si>
    <t>DEFLOO Aurelie</t>
  </si>
  <si>
    <t>MEULEMANS Stella</t>
  </si>
  <si>
    <t>Den Haag (NED)</t>
  </si>
  <si>
    <t>CLAES Jamie</t>
  </si>
  <si>
    <t>VERWERFT Britt</t>
  </si>
  <si>
    <t>Interclub Heist o/d Berg</t>
  </si>
  <si>
    <t>DE RIJCK Gitte</t>
  </si>
  <si>
    <t>VOORDECKERS Amber</t>
  </si>
  <si>
    <t>WAUTERS Cindy</t>
  </si>
  <si>
    <t>VERBEKE Romée</t>
  </si>
  <si>
    <t>VERPLANCKE Amina</t>
  </si>
  <si>
    <t>BEECKELAERS Yorunn</t>
  </si>
  <si>
    <t>VERDEYEN Naomi</t>
  </si>
  <si>
    <t>WKA</t>
  </si>
  <si>
    <t>Bulles De Troyes</t>
  </si>
  <si>
    <t>Troyes (FRA)</t>
  </si>
  <si>
    <t>VAN LAERE Yinthe</t>
  </si>
  <si>
    <t>ELSKENS Yens</t>
  </si>
  <si>
    <t>MOORS Sarah</t>
  </si>
  <si>
    <t>NOTERMANS Rachel</t>
  </si>
  <si>
    <t>HENDRIKS Charlotta</t>
  </si>
  <si>
    <t>DOOMS Ine</t>
  </si>
  <si>
    <t>HENDRICKX Stephanie</t>
  </si>
  <si>
    <t>WKA Leuven</t>
  </si>
  <si>
    <t>EVAERT Eline</t>
  </si>
  <si>
    <t>LELEU Anissia</t>
  </si>
  <si>
    <t>CHAÏR Yasmine</t>
  </si>
  <si>
    <t>DEHANDSCHUTTER Kimberley</t>
  </si>
  <si>
    <t>VERHAGE Shirley</t>
  </si>
  <si>
    <t>VANDEN BUSSCHE Julie</t>
  </si>
  <si>
    <t>Invoering nieuw systeem levels</t>
  </si>
  <si>
    <t>Lijsten Vera</t>
  </si>
  <si>
    <t>TOT</t>
  </si>
  <si>
    <t>1st try</t>
  </si>
  <si>
    <t>2nd try</t>
  </si>
  <si>
    <t>3rd try</t>
  </si>
  <si>
    <t>Number</t>
  </si>
  <si>
    <t>Competition Level Tests</t>
  </si>
  <si>
    <t>MIF tests</t>
  </si>
  <si>
    <t>Level upgrades</t>
  </si>
  <si>
    <t>2014-2015</t>
  </si>
  <si>
    <t>2015-2016</t>
  </si>
  <si>
    <t>2016-2017</t>
  </si>
  <si>
    <t>DE COSTER Jolien</t>
  </si>
  <si>
    <t>KRYNEN Kimberly</t>
  </si>
  <si>
    <t>COOPMAN Marie-Emilie</t>
  </si>
  <si>
    <t>VAN HOUTVEN Marlies</t>
  </si>
  <si>
    <t>AXE</t>
  </si>
  <si>
    <t>ANTINUCCI Elisa</t>
  </si>
  <si>
    <t>VAN DEN WIJNGAERT Febe</t>
  </si>
  <si>
    <t>GOEMINNE Lara</t>
  </si>
  <si>
    <t>TAYMANS Elana</t>
  </si>
  <si>
    <t>REUMERS Daphne</t>
  </si>
  <si>
    <t>HEREMANS Maaike</t>
  </si>
  <si>
    <t>MOCZYDLOWSKA Sylvie</t>
  </si>
  <si>
    <t>MORTIER Luana</t>
  </si>
  <si>
    <t>LAENEN Amber</t>
  </si>
  <si>
    <t>CLAYTON-WALSH Isabella</t>
  </si>
  <si>
    <t>GRANATA Beatrice</t>
  </si>
  <si>
    <t>AGTEN Karen</t>
  </si>
  <si>
    <t>COLNOT Milena</t>
  </si>
  <si>
    <t>VAN DE WAARSENBURG Kim</t>
  </si>
  <si>
    <t>DIRKX Joyce</t>
  </si>
  <si>
    <t>EESTERMANS Imke</t>
  </si>
  <si>
    <t>HENDRICKX Jorik</t>
  </si>
  <si>
    <t>KOPPEN Charlotte</t>
  </si>
  <si>
    <t>MONDOK Nomi</t>
  </si>
  <si>
    <t>TOSCANO Jana</t>
  </si>
  <si>
    <t>VAN EEMEREN Inne</t>
  </si>
  <si>
    <t>VERHEYDEN Jori</t>
  </si>
  <si>
    <t>VAN ROOSBROECK Clarisse</t>
  </si>
  <si>
    <t>MIKHAILIAN Alice</t>
  </si>
  <si>
    <t>PHYTHIAN Katherine</t>
  </si>
  <si>
    <t>ANGELOVA Renata</t>
  </si>
  <si>
    <t>AUSLOOS Manot</t>
  </si>
  <si>
    <t>HONHON Alexiane</t>
  </si>
  <si>
    <t>HONHON Celiane</t>
  </si>
  <si>
    <t>COPPENS Beau</t>
  </si>
  <si>
    <t>COPPENS Nora</t>
  </si>
  <si>
    <t>VAN HERCK Fleur</t>
  </si>
  <si>
    <t>WOSTYN Tessa</t>
  </si>
  <si>
    <t>FREDERICKX Marthe</t>
  </si>
  <si>
    <t>NIJS Elga</t>
  </si>
  <si>
    <t>VERBEECK Jasmine</t>
  </si>
  <si>
    <t>MORIMOTO Mai</t>
  </si>
  <si>
    <t>LARNO Iris</t>
  </si>
  <si>
    <t>RAMOS Penelope</t>
  </si>
  <si>
    <t>CORR</t>
  </si>
  <si>
    <t>Recent</t>
  </si>
  <si>
    <t>Laatste</t>
  </si>
  <si>
    <t>Obtained</t>
  </si>
  <si>
    <t>Start Date</t>
  </si>
  <si>
    <t>Antwerp Diamond Trophee</t>
  </si>
  <si>
    <t>Netepark Cup</t>
  </si>
  <si>
    <t>Herentals</t>
  </si>
  <si>
    <t>Birth Date</t>
  </si>
  <si>
    <t>BUFFELARD Clémence</t>
  </si>
  <si>
    <t>POTOMS Merel</t>
  </si>
  <si>
    <t>GRYZLO Nina</t>
  </si>
  <si>
    <t>FAUCONNIER Norah</t>
  </si>
  <si>
    <t>VERVAET Esther</t>
  </si>
  <si>
    <t>TOULMONDE Emilie</t>
  </si>
  <si>
    <t>VANHECKE Lilas</t>
  </si>
  <si>
    <t>MONGIOVI Prescillia</t>
  </si>
  <si>
    <t>BOELAERT Denise</t>
  </si>
  <si>
    <t>DEFLOOR Hannelore</t>
  </si>
  <si>
    <t>GOVERS Gilles</t>
  </si>
  <si>
    <t>DEVOS Maud</t>
  </si>
  <si>
    <t>ZUSTRUPA Marija</t>
  </si>
  <si>
    <t>DE VITIS Gloria</t>
  </si>
  <si>
    <t>BAETEN Léo</t>
  </si>
  <si>
    <t>MONTFORT Nadèlge</t>
  </si>
  <si>
    <t>DE BRAUWER Shadé</t>
  </si>
  <si>
    <t>BONNEURE Shanice</t>
  </si>
  <si>
    <t>Competition Level test</t>
  </si>
  <si>
    <t>MIF Intermediate</t>
  </si>
  <si>
    <t>RBI</t>
  </si>
  <si>
    <t>DRIJKONINGEN Aube-Laure</t>
  </si>
  <si>
    <t>LISON Caroline</t>
  </si>
  <si>
    <t>LISON Christopher</t>
  </si>
  <si>
    <t>Started</t>
  </si>
  <si>
    <t>Age 
on 1/7</t>
  </si>
  <si>
    <t>GOYVAERTS Sylke</t>
  </si>
  <si>
    <t>VANUYTSEL Cleo</t>
  </si>
  <si>
    <t>VANDEN BUSSCHE Amélie</t>
  </si>
  <si>
    <t>VAN WONTERGHEM Ankie</t>
  </si>
  <si>
    <t>BAUWELEERS Femke</t>
  </si>
  <si>
    <t>LARNO Yentl</t>
  </si>
  <si>
    <t>VAN STEENBERGHE Ilona</t>
  </si>
  <si>
    <t>VAN GESTEL Daisy</t>
  </si>
  <si>
    <t>HOREMANS Cheyenne</t>
  </si>
  <si>
    <t>LANNOO Saartje</t>
  </si>
  <si>
    <t>DE WILDE Sterre</t>
  </si>
  <si>
    <t>YAVUZ Zoë</t>
  </si>
  <si>
    <t>HOREMANS Kaylie</t>
  </si>
  <si>
    <t>KOECK Sevanne</t>
  </si>
  <si>
    <t>BROWARNY Déva</t>
  </si>
  <si>
    <t>B</t>
  </si>
  <si>
    <t>Max</t>
  </si>
  <si>
    <t>?</t>
  </si>
  <si>
    <t>BARRAL CEPEDA Javier</t>
  </si>
  <si>
    <t>Age category</t>
  </si>
  <si>
    <t>VAN DER STRAETEN Tiziana</t>
  </si>
  <si>
    <t>HABETS Maité</t>
  </si>
  <si>
    <t>HAMAYS Maé</t>
  </si>
  <si>
    <t>HANEGREEFS Isabeau</t>
  </si>
  <si>
    <t>LEMMENS Annouck</t>
  </si>
  <si>
    <t>NOËL Axelle</t>
  </si>
  <si>
    <t>TOSCANO Luca</t>
  </si>
  <si>
    <t>MIF testen</t>
  </si>
  <si>
    <t>VAN ESPEN Jannick</t>
  </si>
  <si>
    <t>VAN HOOF Kelly</t>
  </si>
  <si>
    <t>Heiko Fischer Pokal</t>
  </si>
  <si>
    <t>Stuttgart, Duitsland</t>
  </si>
  <si>
    <t>KBKF Comm 07.2018</t>
  </si>
  <si>
    <t>DE COSTER Tineke</t>
  </si>
  <si>
    <t>KBKF Comm 08.2018</t>
  </si>
  <si>
    <t>GABRIELS Minka</t>
  </si>
  <si>
    <t>Charleroi</t>
  </si>
  <si>
    <t>DECLERCK Chloë</t>
  </si>
  <si>
    <t>DE BOOSER Lore</t>
  </si>
  <si>
    <t>KOCKX Zelia</t>
  </si>
  <si>
    <t>VENNEKENS Esther</t>
  </si>
  <si>
    <t>HENNES Myrthe</t>
  </si>
  <si>
    <t>GABRIEL Leander</t>
  </si>
  <si>
    <t>VAN EECKHOUT Lara</t>
  </si>
  <si>
    <t>VERCAUTEREN Yuna</t>
  </si>
  <si>
    <t>PIRSOUL Laurie</t>
  </si>
  <si>
    <t>BENEVENTO Felicia</t>
  </si>
  <si>
    <t>VENNEKENS Astrid</t>
  </si>
  <si>
    <t>GABRIEL Anaïs</t>
  </si>
  <si>
    <t>REMEYSEN Lilou</t>
  </si>
  <si>
    <t>Skaters with competitive level</t>
  </si>
  <si>
    <t>Skate Kopenhagen</t>
  </si>
  <si>
    <t>Kopenhagen</t>
  </si>
  <si>
    <t>KBKF Comm 09.2018</t>
  </si>
  <si>
    <t>KBKF Comm 10.2018</t>
  </si>
  <si>
    <t>KBKF Comm 11.2018</t>
  </si>
  <si>
    <t>KBKF Comm 12.2018</t>
  </si>
  <si>
    <t>KBKF Comm 14.2018</t>
  </si>
  <si>
    <t>MAFFIOLETTI Alice</t>
  </si>
  <si>
    <t>DEBAKKER Lin</t>
  </si>
  <si>
    <t>HERMANS Marie</t>
  </si>
  <si>
    <t>VERMOTE Marie</t>
  </si>
  <si>
    <t>VANDEBERGH Morgane</t>
  </si>
  <si>
    <t>DE DONCKER Jill</t>
  </si>
  <si>
    <t>DRIESEN Lisa</t>
  </si>
  <si>
    <t>THONET Clara</t>
  </si>
  <si>
    <t>KBKF Comm 15.2018</t>
  </si>
  <si>
    <t>NOT+C36</t>
  </si>
  <si>
    <t>2017-2018</t>
  </si>
  <si>
    <t>Totaal 2017-2018</t>
  </si>
  <si>
    <t>Totaal vorig seizoen</t>
  </si>
  <si>
    <t>PRE&gt;MIN</t>
  </si>
  <si>
    <t>ADV&gt;JUN</t>
  </si>
  <si>
    <t>JUN&gt;SEN</t>
  </si>
  <si>
    <t>-</t>
  </si>
  <si>
    <t>&lt;90</t>
  </si>
  <si>
    <t>&lt;180</t>
  </si>
  <si>
    <t>&lt;365</t>
  </si>
  <si>
    <t>&lt;730</t>
  </si>
  <si>
    <t>&lt;1095</t>
  </si>
  <si>
    <t>&lt;1460</t>
  </si>
  <si>
    <t>&lt; 3m</t>
  </si>
  <si>
    <t>&lt; 6m</t>
  </si>
  <si>
    <t>&lt; 1j</t>
  </si>
  <si>
    <t>&lt; 2j</t>
  </si>
  <si>
    <t>&lt; 3j</t>
  </si>
  <si>
    <t>&lt; 4j</t>
  </si>
  <si>
    <t>Tussentijden level upgrades</t>
  </si>
  <si>
    <t>Dagen</t>
  </si>
  <si>
    <t>PRE&gt;JUN</t>
  </si>
  <si>
    <t>PRE&gt;SEN</t>
  </si>
  <si>
    <t>VAN DER PAS Roos (NL)</t>
  </si>
  <si>
    <t>VAN ZUNDERT Lindsay (NL)</t>
  </si>
  <si>
    <t>VAN GORP Lenne (NL)</t>
  </si>
  <si>
    <t>x</t>
  </si>
  <si>
    <t>Pirouette skating</t>
  </si>
  <si>
    <t>NOT/FAN</t>
  </si>
  <si>
    <t>VISSER Lara</t>
  </si>
  <si>
    <t>Antwerp Diamond</t>
  </si>
  <si>
    <t>+</t>
  </si>
  <si>
    <t>BNO</t>
  </si>
  <si>
    <t>INO</t>
  </si>
  <si>
    <t>ANO</t>
  </si>
  <si>
    <t>MIN&gt;BNO</t>
  </si>
  <si>
    <t>PRE&gt;BNO</t>
  </si>
  <si>
    <t>PRE&gt;INO</t>
  </si>
  <si>
    <t>PRE&gt;ANO</t>
  </si>
  <si>
    <t>BNO&gt;INO</t>
  </si>
  <si>
    <t>INO&gt;ANO</t>
  </si>
  <si>
    <t>Totaal 2015-2016</t>
  </si>
  <si>
    <t>Totaal 2016-2017</t>
  </si>
  <si>
    <t>Min</t>
  </si>
  <si>
    <t>Argum</t>
  </si>
  <si>
    <t>Waarden</t>
  </si>
  <si>
    <t>Som</t>
  </si>
  <si>
    <t>Gemidd</t>
  </si>
  <si>
    <t>Total</t>
  </si>
  <si>
    <t>Average</t>
  </si>
  <si>
    <t>Lowest</t>
  </si>
  <si>
    <t>Highest</t>
  </si>
  <si>
    <t>BNO/INO/ANO</t>
  </si>
  <si>
    <t>INO/ANO/JUN</t>
  </si>
  <si>
    <t>JUN/SEN</t>
  </si>
  <si>
    <t>MIN/BNO/INO</t>
  </si>
  <si>
    <t>BKSC</t>
  </si>
  <si>
    <t>Figure Skating Level (TES)</t>
  </si>
  <si>
    <t>Components Level (PCS)</t>
  </si>
  <si>
    <t>TES</t>
  </si>
  <si>
    <t>PCS</t>
  </si>
  <si>
    <t>VERHEYEN Ans</t>
  </si>
  <si>
    <t>CERRADA VANESSA</t>
  </si>
  <si>
    <t>VAN BRUYSSEL AMBER</t>
  </si>
  <si>
    <t>A</t>
  </si>
  <si>
    <t>Q</t>
  </si>
  <si>
    <t>LISON Melanie</t>
  </si>
  <si>
    <t>Type</t>
  </si>
  <si>
    <t>A 31/12</t>
  </si>
  <si>
    <t>Start date (at the latest)</t>
  </si>
  <si>
    <t>Obtained PCS level</t>
  </si>
  <si>
    <t>Obtained TES level</t>
  </si>
  <si>
    <t>Antwerp Diamond Trophy</t>
  </si>
  <si>
    <t>Start seizoen 2018-2019</t>
  </si>
  <si>
    <t>BSC</t>
  </si>
  <si>
    <t>SOLLIE Iona</t>
  </si>
  <si>
    <t>AXEL</t>
  </si>
  <si>
    <t>Belgisch KampIoenschap</t>
  </si>
  <si>
    <t>FERKET Seven Magdalena</t>
  </si>
  <si>
    <t>BEL</t>
  </si>
  <si>
    <t>COULON Liora</t>
  </si>
  <si>
    <t>DE BAKKER Lin</t>
  </si>
  <si>
    <t>LUCCHESE Ines</t>
  </si>
  <si>
    <t>MERKOURAKI Maria</t>
  </si>
  <si>
    <t>FIN</t>
  </si>
  <si>
    <t>MERKOURAKI Michelle</t>
  </si>
  <si>
    <t>MOSQUERA-MACIA Lucia</t>
  </si>
  <si>
    <t>ESP</t>
  </si>
  <si>
    <t>SPRUYT Yentl</t>
  </si>
  <si>
    <t>STAS Charline</t>
  </si>
  <si>
    <t>VANWONTERGHEM Ankie</t>
  </si>
  <si>
    <t>STROECKX Lize</t>
  </si>
  <si>
    <t>DE CLERCK Amber</t>
  </si>
  <si>
    <t>INGELBRECHTS Laura</t>
  </si>
  <si>
    <t>LEFEVRE Bélana</t>
  </si>
  <si>
    <t>INGELBRECHTS Tara</t>
  </si>
  <si>
    <t>VAN STAEYEN Julie</t>
  </si>
  <si>
    <t>VEURINK Jorine</t>
  </si>
  <si>
    <t>CATTEEUW Femke</t>
  </si>
  <si>
    <t>DE KONING Ilse</t>
  </si>
  <si>
    <t>SUY June</t>
  </si>
  <si>
    <t>PETERS VERONESI Nina</t>
  </si>
  <si>
    <t>HYZIEWIEZ Kendra</t>
  </si>
  <si>
    <t>VAN HERCK Lotta</t>
  </si>
  <si>
    <t>JANSSENS Too</t>
  </si>
  <si>
    <t>FAUCONNIER Elise</t>
  </si>
  <si>
    <t>COPPENRATH Norah</t>
  </si>
  <si>
    <t>DE MARIA Romane</t>
  </si>
  <si>
    <t>SCOTT Danya</t>
  </si>
  <si>
    <t>HOLTRUST Diedre</t>
  </si>
  <si>
    <t>BREWAEYS Chelsea</t>
  </si>
  <si>
    <t>BERVOETS Dot</t>
  </si>
  <si>
    <t>BOLLE Ludivine</t>
  </si>
  <si>
    <t>CALLEBAUT Pippa</t>
  </si>
  <si>
    <t>FEUMETIO Jeanne-Ange</t>
  </si>
  <si>
    <t>SMEKENS Linde</t>
  </si>
  <si>
    <t>DRIJKONINGEN Alexine</t>
  </si>
  <si>
    <t>WILLOT Kaily</t>
  </si>
  <si>
    <t>RUDNEVA Ekaterina</t>
  </si>
  <si>
    <t>Heiko Fischer Trophy 2019</t>
  </si>
  <si>
    <t>VAN NEVEL Fien</t>
  </si>
  <si>
    <t>ROGGEMAN Anouk</t>
  </si>
  <si>
    <t>CHRISTIAEN Helena</t>
  </si>
  <si>
    <t>INGELBRECHT Tara</t>
  </si>
  <si>
    <t>CHAHED Nora</t>
  </si>
  <si>
    <t>GENIETS Rani</t>
  </si>
  <si>
    <t>DECLERCK Amber</t>
  </si>
  <si>
    <t>noT</t>
  </si>
  <si>
    <t>nOT</t>
  </si>
  <si>
    <t>VERSTRAETEN Ann-Sophie</t>
  </si>
  <si>
    <t>KNECHT Katoo</t>
  </si>
  <si>
    <t>Evaluatie door Vera</t>
  </si>
  <si>
    <t>LE Linh</t>
  </si>
  <si>
    <t>KREMER Alena</t>
  </si>
  <si>
    <t>Nieuwe schaatser</t>
  </si>
  <si>
    <t>Results</t>
  </si>
  <si>
    <t>VARIS Lilja</t>
  </si>
  <si>
    <t>Video</t>
  </si>
  <si>
    <t>Coupe Christine Colson</t>
  </si>
  <si>
    <t>2018-2019</t>
  </si>
  <si>
    <t>Totaal 2018-2019</t>
  </si>
  <si>
    <t>4th try</t>
  </si>
  <si>
    <t>CHESNOKOVA Veronika</t>
  </si>
  <si>
    <t>Luik</t>
  </si>
  <si>
    <t>TAIBI Helena</t>
  </si>
  <si>
    <t>Voorrijden</t>
  </si>
  <si>
    <t>Actief</t>
  </si>
  <si>
    <t>VANNIEUWENBORGH Merlijn</t>
  </si>
  <si>
    <t>KEIJERS Kesha</t>
  </si>
  <si>
    <t>RAMADANI Besian</t>
  </si>
  <si>
    <t>VERBRAEKEN Jenna</t>
  </si>
  <si>
    <t>VLEMINCKX Luna</t>
  </si>
  <si>
    <t>DEWINTER Maaike</t>
  </si>
  <si>
    <t>VANHOUT Romy</t>
  </si>
  <si>
    <t>MARTIN Mayline</t>
  </si>
  <si>
    <t>VAN LAER Emma</t>
  </si>
  <si>
    <t>GYSEMANS Yinthe</t>
  </si>
  <si>
    <t>VANDEVELDE Flore</t>
  </si>
  <si>
    <t>Die Swaene</t>
  </si>
  <si>
    <t>GHYS Charlotte</t>
  </si>
  <si>
    <t>VANDERCRUYSSEN Zoë</t>
  </si>
  <si>
    <t>DE SCHEPPER Kaat</t>
  </si>
  <si>
    <t>DE NIZZA Amy</t>
  </si>
  <si>
    <t>LIEVENS Milana</t>
  </si>
  <si>
    <t>MAES Maja</t>
  </si>
  <si>
    <t>VANDERSEYPEN Victoria</t>
  </si>
  <si>
    <t>DE SAEGHER Lisa</t>
  </si>
  <si>
    <t>VANDER VEKEN Vitoria</t>
  </si>
  <si>
    <t>JORISSEN Zare</t>
  </si>
  <si>
    <t>DE SOETE Anouk</t>
  </si>
  <si>
    <t>FERRÉ Camille</t>
  </si>
  <si>
    <t>VERRETH Mirte</t>
  </si>
  <si>
    <t>SOLLIE Indra</t>
  </si>
  <si>
    <t>PITERS Billie</t>
  </si>
  <si>
    <t>AAMARA Mohammed</t>
  </si>
  <si>
    <t>VAN DEN BROECK Kyra</t>
  </si>
  <si>
    <t>VERAGHAENNE Cypriane</t>
  </si>
  <si>
    <t>MAGNIN Camille</t>
  </si>
  <si>
    <t>ONCLIN Lyna</t>
  </si>
  <si>
    <t>VANDEZANDE Roselie</t>
  </si>
  <si>
    <t>SHORE Joséphine</t>
  </si>
  <si>
    <t>SCHUURMANS Fleur</t>
  </si>
  <si>
    <t>DE BACKER Myrthe</t>
  </si>
  <si>
    <t>VAN DEN BROECK Ziva</t>
  </si>
  <si>
    <t>JÄMSÄ Klaara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</si>
</sst>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%"/>
    <numFmt numFmtId="165" formatCode="[$-F800]dddd\,\ mmmm\ dd\,\ yyyy"/>
    <numFmt numFmtId="166" formatCode="#,##0\ [$d]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5" xfId="0" applyBorder="1"/>
    <xf numFmtId="14" fontId="0" fillId="0" borderId="2" xfId="0" applyNumberFormat="1" applyBorder="1" applyAlignment="1">
      <alignment horizontal="center"/>
    </xf>
    <xf numFmtId="0" fontId="0" fillId="0" borderId="6" xfId="0" applyBorder="1"/>
    <xf numFmtId="14" fontId="0" fillId="0" borderId="6" xfId="0" applyNumberFormat="1" applyBorder="1" applyAlignment="1">
      <alignment horizontal="center"/>
    </xf>
    <xf numFmtId="1" fontId="0" fillId="0" borderId="0" xfId="0" applyNumberFormat="1"/>
    <xf numFmtId="3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5" fontId="0" fillId="0" borderId="3" xfId="0" applyNumberFormat="1" applyBorder="1" applyAlignment="1">
      <alignment horizontal="left"/>
    </xf>
    <xf numFmtId="1" fontId="0" fillId="0" borderId="3" xfId="0" applyNumberForma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5" fontId="0" fillId="0" borderId="6" xfId="0" applyNumberFormat="1" applyBorder="1" applyAlignment="1">
      <alignment horizontal="left"/>
    </xf>
    <xf numFmtId="1" fontId="0" fillId="0" borderId="6" xfId="0" applyNumberForma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/>
    <xf numFmtId="0" fontId="0" fillId="0" borderId="0" xfId="0" applyFill="1" applyBorder="1"/>
    <xf numFmtId="1" fontId="8" fillId="0" borderId="5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1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3" xfId="1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6" xfId="1" applyNumberFormat="1" applyFont="1" applyBorder="1" applyAlignment="1">
      <alignment horizontal="center"/>
    </xf>
    <xf numFmtId="1" fontId="9" fillId="2" borderId="4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9" fontId="0" fillId="0" borderId="3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1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14" fontId="2" fillId="3" borderId="4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14" fontId="0" fillId="0" borderId="2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/>
    <xf numFmtId="0" fontId="2" fillId="0" borderId="11" xfId="0" applyFont="1" applyFill="1" applyBorder="1"/>
    <xf numFmtId="1" fontId="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" fontId="7" fillId="0" borderId="11" xfId="1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1" fontId="9" fillId="0" borderId="0" xfId="1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3" fillId="2" borderId="4" xfId="0" applyFont="1" applyFill="1" applyBorder="1"/>
    <xf numFmtId="1" fontId="13" fillId="2" borderId="4" xfId="0" applyNumberFormat="1" applyFont="1" applyFill="1" applyBorder="1" applyAlignment="1">
      <alignment horizontal="center"/>
    </xf>
    <xf numFmtId="164" fontId="13" fillId="2" borderId="4" xfId="1" applyNumberFormat="1" applyFont="1" applyFill="1" applyBorder="1" applyAlignment="1">
      <alignment horizontal="center"/>
    </xf>
    <xf numFmtId="1" fontId="13" fillId="2" borderId="4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7" borderId="5" xfId="0" applyFill="1" applyBorder="1" applyAlignment="1">
      <alignment horizontal="center"/>
    </xf>
    <xf numFmtId="166" fontId="15" fillId="0" borderId="12" xfId="0" applyNumberFormat="1" applyFont="1" applyBorder="1" applyAlignment="1">
      <alignment horizontal="center"/>
    </xf>
    <xf numFmtId="166" fontId="15" fillId="0" borderId="13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 vertical="top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0" fillId="0" borderId="0" xfId="0" applyNumberFormat="1" applyFill="1" applyBorder="1"/>
    <xf numFmtId="14" fontId="0" fillId="0" borderId="5" xfId="0" applyNumberFormat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16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" xfId="0" applyFill="1" applyBorder="1"/>
    <xf numFmtId="0" fontId="8" fillId="8" borderId="3" xfId="0" applyFont="1" applyFill="1" applyBorder="1" applyAlignment="1">
      <alignment horizontal="center"/>
    </xf>
    <xf numFmtId="0" fontId="0" fillId="9" borderId="3" xfId="0" applyFill="1" applyBorder="1"/>
    <xf numFmtId="0" fontId="17" fillId="0" borderId="0" xfId="0" applyFont="1"/>
    <xf numFmtId="0" fontId="0" fillId="0" borderId="3" xfId="0" quotePrefix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6" xfId="0" applyNumberFormat="1" applyFont="1" applyBorder="1" applyAlignment="1">
      <alignment horizontal="left"/>
    </xf>
    <xf numFmtId="1" fontId="7" fillId="0" borderId="6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left"/>
    </xf>
    <xf numFmtId="0" fontId="18" fillId="0" borderId="3" xfId="0" applyFont="1" applyBorder="1" applyAlignment="1">
      <alignment horizontal="center" wrapText="1"/>
    </xf>
  </cellXfs>
  <cellStyles count="3">
    <cellStyle name="Procent" xfId="1" builtinId="5"/>
    <cellStyle name="Standaard" xfId="0" builtinId="0"/>
    <cellStyle name="Standaard 2" xfId="2" xr:uid="{00000000-0005-0000-0000-000002000000}"/>
  </cellStyles>
  <dxfs count="156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86CB2"/>
        </patternFill>
      </fill>
    </dxf>
    <dxf>
      <font>
        <color rgb="FFFF0000"/>
      </font>
    </dxf>
    <dxf>
      <border>
        <top style="thin">
          <color auto="1"/>
        </top>
        <vertical/>
        <horizontal/>
      </border>
    </dxf>
    <dxf>
      <font>
        <color rgb="FFFF0000"/>
      </font>
    </dxf>
    <dxf>
      <border>
        <top style="thin">
          <color auto="1"/>
        </top>
        <vertical/>
        <horizontal/>
      </border>
    </dxf>
    <dxf>
      <font>
        <color rgb="FFFF0000"/>
      </font>
    </dxf>
    <dxf>
      <border>
        <top style="thin">
          <color auto="1"/>
        </top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ont>
        <color rgb="FF0070C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70C0"/>
      </font>
    </dxf>
    <dxf>
      <font>
        <color rgb="FF7030A0"/>
      </font>
    </dxf>
    <dxf>
      <font>
        <color rgb="FFFF0000"/>
      </font>
    </dxf>
  </dxfs>
  <tableStyles count="0" defaultTableStyle="TableStyleMedium2" defaultPivotStyle="PivotStyleLight16"/>
  <colors>
    <mruColors>
      <color rgb="FFF86CB2"/>
      <color rgb="FFF757A7"/>
      <color rgb="FFFEB8EF"/>
      <color rgb="FFFE94E7"/>
      <color rgb="FFF2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'Listing Competitieven'!$AE$507</c:f>
              <c:strCache>
                <c:ptCount val="1"/>
                <c:pt idx="0">
                  <c:v>&lt; 3m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multiLvlStrRef>
              <c:f>'Listing Competitieven'!$AF$506:$AK$506</c:f>
            </c:multiLvlStrRef>
          </c:cat>
          <c:val>
            <c:numRef>
              <c:f>'Listing Competitieven'!$AF$507:$AK$507</c:f>
            </c:numRef>
          </c:val>
          <c:extLst>
            <c:ext xmlns:c16="http://schemas.microsoft.com/office/drawing/2014/chart" uri="{C3380CC4-5D6E-409C-BE32-E72D297353CC}">
              <c16:uniqueId val="{00000000-DD3D-4E49-ADF4-02BBF753C092}"/>
            </c:ext>
          </c:extLst>
        </c:ser>
        <c:ser>
          <c:idx val="1"/>
          <c:order val="1"/>
          <c:tx>
            <c:strRef>
              <c:f>'Listing Competitieven'!$AE$508</c:f>
              <c:strCache>
                <c:ptCount val="1"/>
                <c:pt idx="0">
                  <c:v>&lt; 6m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'Listing Competitieven'!$AF$506:$AK$506</c:f>
            </c:multiLvlStrRef>
          </c:cat>
          <c:val>
            <c:numRef>
              <c:f>'Listing Competitieven'!$AF$508:$AK$508</c:f>
            </c:numRef>
          </c:val>
          <c:extLst>
            <c:ext xmlns:c16="http://schemas.microsoft.com/office/drawing/2014/chart" uri="{C3380CC4-5D6E-409C-BE32-E72D297353CC}">
              <c16:uniqueId val="{00000001-DD3D-4E49-ADF4-02BBF753C092}"/>
            </c:ext>
          </c:extLst>
        </c:ser>
        <c:ser>
          <c:idx val="2"/>
          <c:order val="2"/>
          <c:tx>
            <c:strRef>
              <c:f>'Listing Competitieven'!$AE$509</c:f>
              <c:strCache>
                <c:ptCount val="1"/>
                <c:pt idx="0">
                  <c:v>&lt; 1j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'Listing Competitieven'!$AF$506:$AK$506</c:f>
            </c:multiLvlStrRef>
          </c:cat>
          <c:val>
            <c:numRef>
              <c:f>'Listing Competitieven'!$AF$509:$AK$509</c:f>
            </c:numRef>
          </c:val>
          <c:extLst>
            <c:ext xmlns:c16="http://schemas.microsoft.com/office/drawing/2014/chart" uri="{C3380CC4-5D6E-409C-BE32-E72D297353CC}">
              <c16:uniqueId val="{00000002-DD3D-4E49-ADF4-02BBF753C092}"/>
            </c:ext>
          </c:extLst>
        </c:ser>
        <c:ser>
          <c:idx val="3"/>
          <c:order val="3"/>
          <c:tx>
            <c:strRef>
              <c:f>'Listing Competitieven'!$AE$510</c:f>
              <c:strCache>
                <c:ptCount val="1"/>
                <c:pt idx="0">
                  <c:v>&lt; 2j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'Listing Competitieven'!$AF$506:$AK$506</c:f>
            </c:multiLvlStrRef>
          </c:cat>
          <c:val>
            <c:numRef>
              <c:f>'Listing Competitieven'!$AF$510:$AK$510</c:f>
            </c:numRef>
          </c:val>
          <c:extLst>
            <c:ext xmlns:c16="http://schemas.microsoft.com/office/drawing/2014/chart" uri="{C3380CC4-5D6E-409C-BE32-E72D297353CC}">
              <c16:uniqueId val="{00000003-DD3D-4E49-ADF4-02BBF753C092}"/>
            </c:ext>
          </c:extLst>
        </c:ser>
        <c:ser>
          <c:idx val="4"/>
          <c:order val="4"/>
          <c:tx>
            <c:strRef>
              <c:f>'Listing Competitieven'!$AE$511</c:f>
              <c:strCache>
                <c:ptCount val="1"/>
                <c:pt idx="0">
                  <c:v>&lt; 3j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'Listing Competitieven'!$AF$506:$AK$506</c:f>
            </c:multiLvlStrRef>
          </c:cat>
          <c:val>
            <c:numRef>
              <c:f>'Listing Competitieven'!$AF$511:$AK$511</c:f>
            </c:numRef>
          </c:val>
          <c:extLst>
            <c:ext xmlns:c16="http://schemas.microsoft.com/office/drawing/2014/chart" uri="{C3380CC4-5D6E-409C-BE32-E72D297353CC}">
              <c16:uniqueId val="{00000004-DD3D-4E49-ADF4-02BBF753C092}"/>
            </c:ext>
          </c:extLst>
        </c:ser>
        <c:ser>
          <c:idx val="5"/>
          <c:order val="5"/>
          <c:tx>
            <c:strRef>
              <c:f>'Listing Competitieven'!$AE$512</c:f>
              <c:strCache>
                <c:ptCount val="1"/>
                <c:pt idx="0">
                  <c:v>&lt; 4j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'Listing Competitieven'!$AF$506:$AK$506</c:f>
            </c:multiLvlStrRef>
          </c:cat>
          <c:val>
            <c:numRef>
              <c:f>'Listing Competitieven'!$AF$512:$AK$512</c:f>
            </c:numRef>
          </c:val>
          <c:extLst>
            <c:ext xmlns:c16="http://schemas.microsoft.com/office/drawing/2014/chart" uri="{C3380CC4-5D6E-409C-BE32-E72D297353CC}">
              <c16:uniqueId val="{00000005-DD3D-4E49-ADF4-02BBF753C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194432"/>
        <c:axId val="212195968"/>
      </c:barChart>
      <c:catAx>
        <c:axId val="2121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195968"/>
        <c:crosses val="autoZero"/>
        <c:auto val="1"/>
        <c:lblAlgn val="ctr"/>
        <c:lblOffset val="100"/>
        <c:noMultiLvlLbl val="0"/>
      </c:catAx>
      <c:valAx>
        <c:axId val="212195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219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LV'!$J$1</c:f>
              <c:strCache>
                <c:ptCount val="1"/>
                <c:pt idx="0">
                  <c:v>PRE&gt;MIN</c:v>
                </c:pt>
              </c:strCache>
            </c:strRef>
          </c:tx>
          <c:marker>
            <c:symbol val="none"/>
          </c:marker>
          <c:xVal>
            <c:numRef>
              <c:f>'Data LV'!$I$2:$I$1201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LV'!$J$2:$J$1201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21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29</c:v>
                </c:pt>
                <c:pt idx="56">
                  <c:v>29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  <c:pt idx="60">
                  <c:v>29</c:v>
                </c:pt>
                <c:pt idx="61">
                  <c:v>30</c:v>
                </c:pt>
                <c:pt idx="62">
                  <c:v>33</c:v>
                </c:pt>
                <c:pt idx="63">
                  <c:v>33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36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</c:v>
                </c:pt>
                <c:pt idx="83">
                  <c:v>47</c:v>
                </c:pt>
                <c:pt idx="84">
                  <c:v>47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49</c:v>
                </c:pt>
                <c:pt idx="89">
                  <c:v>49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54</c:v>
                </c:pt>
                <c:pt idx="98">
                  <c:v>54</c:v>
                </c:pt>
                <c:pt idx="99">
                  <c:v>54</c:v>
                </c:pt>
                <c:pt idx="100">
                  <c:v>54</c:v>
                </c:pt>
                <c:pt idx="101">
                  <c:v>54</c:v>
                </c:pt>
                <c:pt idx="102">
                  <c:v>54</c:v>
                </c:pt>
                <c:pt idx="103">
                  <c:v>54</c:v>
                </c:pt>
                <c:pt idx="104">
                  <c:v>54</c:v>
                </c:pt>
                <c:pt idx="105">
                  <c:v>54</c:v>
                </c:pt>
                <c:pt idx="106">
                  <c:v>54</c:v>
                </c:pt>
                <c:pt idx="107">
                  <c:v>54</c:v>
                </c:pt>
                <c:pt idx="108">
                  <c:v>54</c:v>
                </c:pt>
                <c:pt idx="109">
                  <c:v>54</c:v>
                </c:pt>
                <c:pt idx="110">
                  <c:v>54</c:v>
                </c:pt>
                <c:pt idx="111">
                  <c:v>57</c:v>
                </c:pt>
                <c:pt idx="112">
                  <c:v>57</c:v>
                </c:pt>
                <c:pt idx="113">
                  <c:v>57</c:v>
                </c:pt>
                <c:pt idx="114">
                  <c:v>57</c:v>
                </c:pt>
                <c:pt idx="115">
                  <c:v>57</c:v>
                </c:pt>
                <c:pt idx="116">
                  <c:v>57</c:v>
                </c:pt>
                <c:pt idx="117">
                  <c:v>59</c:v>
                </c:pt>
                <c:pt idx="118">
                  <c:v>59</c:v>
                </c:pt>
                <c:pt idx="119">
                  <c:v>59</c:v>
                </c:pt>
                <c:pt idx="120">
                  <c:v>59</c:v>
                </c:pt>
                <c:pt idx="121">
                  <c:v>59</c:v>
                </c:pt>
                <c:pt idx="122">
                  <c:v>59</c:v>
                </c:pt>
                <c:pt idx="123">
                  <c:v>59</c:v>
                </c:pt>
                <c:pt idx="124">
                  <c:v>59</c:v>
                </c:pt>
                <c:pt idx="125">
                  <c:v>59</c:v>
                </c:pt>
                <c:pt idx="126">
                  <c:v>61</c:v>
                </c:pt>
                <c:pt idx="127">
                  <c:v>61</c:v>
                </c:pt>
                <c:pt idx="128">
                  <c:v>61</c:v>
                </c:pt>
                <c:pt idx="129">
                  <c:v>61</c:v>
                </c:pt>
                <c:pt idx="130">
                  <c:v>61</c:v>
                </c:pt>
                <c:pt idx="131">
                  <c:v>63</c:v>
                </c:pt>
                <c:pt idx="132">
                  <c:v>64</c:v>
                </c:pt>
                <c:pt idx="133">
                  <c:v>64</c:v>
                </c:pt>
                <c:pt idx="134">
                  <c:v>64</c:v>
                </c:pt>
                <c:pt idx="135">
                  <c:v>64</c:v>
                </c:pt>
                <c:pt idx="136">
                  <c:v>64</c:v>
                </c:pt>
                <c:pt idx="137">
                  <c:v>64</c:v>
                </c:pt>
                <c:pt idx="138">
                  <c:v>64</c:v>
                </c:pt>
                <c:pt idx="139">
                  <c:v>65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66</c:v>
                </c:pt>
                <c:pt idx="147">
                  <c:v>66</c:v>
                </c:pt>
                <c:pt idx="148">
                  <c:v>66</c:v>
                </c:pt>
                <c:pt idx="149">
                  <c:v>66</c:v>
                </c:pt>
                <c:pt idx="150">
                  <c:v>66</c:v>
                </c:pt>
                <c:pt idx="151">
                  <c:v>66</c:v>
                </c:pt>
                <c:pt idx="152">
                  <c:v>71</c:v>
                </c:pt>
                <c:pt idx="153">
                  <c:v>71</c:v>
                </c:pt>
                <c:pt idx="154">
                  <c:v>71</c:v>
                </c:pt>
                <c:pt idx="155">
                  <c:v>71</c:v>
                </c:pt>
                <c:pt idx="156">
                  <c:v>71</c:v>
                </c:pt>
                <c:pt idx="157">
                  <c:v>71</c:v>
                </c:pt>
                <c:pt idx="158">
                  <c:v>71</c:v>
                </c:pt>
                <c:pt idx="159">
                  <c:v>71</c:v>
                </c:pt>
                <c:pt idx="160">
                  <c:v>74</c:v>
                </c:pt>
                <c:pt idx="161">
                  <c:v>74</c:v>
                </c:pt>
                <c:pt idx="162">
                  <c:v>74</c:v>
                </c:pt>
                <c:pt idx="163">
                  <c:v>74</c:v>
                </c:pt>
                <c:pt idx="164">
                  <c:v>74</c:v>
                </c:pt>
                <c:pt idx="165">
                  <c:v>74</c:v>
                </c:pt>
                <c:pt idx="166">
                  <c:v>77</c:v>
                </c:pt>
                <c:pt idx="167">
                  <c:v>77</c:v>
                </c:pt>
                <c:pt idx="168">
                  <c:v>77</c:v>
                </c:pt>
                <c:pt idx="169">
                  <c:v>77</c:v>
                </c:pt>
                <c:pt idx="170">
                  <c:v>77</c:v>
                </c:pt>
                <c:pt idx="171">
                  <c:v>77</c:v>
                </c:pt>
                <c:pt idx="172">
                  <c:v>77</c:v>
                </c:pt>
                <c:pt idx="173">
                  <c:v>80</c:v>
                </c:pt>
                <c:pt idx="174">
                  <c:v>83</c:v>
                </c:pt>
                <c:pt idx="175">
                  <c:v>83</c:v>
                </c:pt>
                <c:pt idx="176">
                  <c:v>83</c:v>
                </c:pt>
                <c:pt idx="177">
                  <c:v>83</c:v>
                </c:pt>
                <c:pt idx="178">
                  <c:v>83</c:v>
                </c:pt>
                <c:pt idx="179">
                  <c:v>83</c:v>
                </c:pt>
                <c:pt idx="180">
                  <c:v>84</c:v>
                </c:pt>
                <c:pt idx="181">
                  <c:v>85</c:v>
                </c:pt>
                <c:pt idx="182">
                  <c:v>85</c:v>
                </c:pt>
                <c:pt idx="183">
                  <c:v>85</c:v>
                </c:pt>
                <c:pt idx="184">
                  <c:v>85</c:v>
                </c:pt>
                <c:pt idx="185">
                  <c:v>85</c:v>
                </c:pt>
                <c:pt idx="186">
                  <c:v>85</c:v>
                </c:pt>
                <c:pt idx="187">
                  <c:v>85</c:v>
                </c:pt>
                <c:pt idx="188">
                  <c:v>86</c:v>
                </c:pt>
                <c:pt idx="189">
                  <c:v>86</c:v>
                </c:pt>
                <c:pt idx="190">
                  <c:v>86</c:v>
                </c:pt>
                <c:pt idx="191">
                  <c:v>86</c:v>
                </c:pt>
                <c:pt idx="192">
                  <c:v>86</c:v>
                </c:pt>
                <c:pt idx="193">
                  <c:v>86</c:v>
                </c:pt>
                <c:pt idx="194">
                  <c:v>86</c:v>
                </c:pt>
                <c:pt idx="195">
                  <c:v>87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87</c:v>
                </c:pt>
                <c:pt idx="200">
                  <c:v>87</c:v>
                </c:pt>
                <c:pt idx="201">
                  <c:v>88</c:v>
                </c:pt>
                <c:pt idx="202">
                  <c:v>90</c:v>
                </c:pt>
                <c:pt idx="203">
                  <c:v>92</c:v>
                </c:pt>
                <c:pt idx="204">
                  <c:v>92</c:v>
                </c:pt>
                <c:pt idx="205">
                  <c:v>92</c:v>
                </c:pt>
                <c:pt idx="206">
                  <c:v>92</c:v>
                </c:pt>
                <c:pt idx="207">
                  <c:v>92</c:v>
                </c:pt>
                <c:pt idx="208">
                  <c:v>92</c:v>
                </c:pt>
                <c:pt idx="209">
                  <c:v>93</c:v>
                </c:pt>
                <c:pt idx="210">
                  <c:v>93</c:v>
                </c:pt>
                <c:pt idx="211">
                  <c:v>93</c:v>
                </c:pt>
                <c:pt idx="212">
                  <c:v>93</c:v>
                </c:pt>
                <c:pt idx="213">
                  <c:v>93</c:v>
                </c:pt>
                <c:pt idx="214">
                  <c:v>93</c:v>
                </c:pt>
                <c:pt idx="215">
                  <c:v>93</c:v>
                </c:pt>
                <c:pt idx="216">
                  <c:v>93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93</c:v>
                </c:pt>
                <c:pt idx="221">
                  <c:v>93</c:v>
                </c:pt>
                <c:pt idx="222">
                  <c:v>95</c:v>
                </c:pt>
                <c:pt idx="223">
                  <c:v>96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101</c:v>
                </c:pt>
                <c:pt idx="259">
                  <c:v>101</c:v>
                </c:pt>
                <c:pt idx="260">
                  <c:v>101</c:v>
                </c:pt>
                <c:pt idx="261">
                  <c:v>101</c:v>
                </c:pt>
                <c:pt idx="262">
                  <c:v>101</c:v>
                </c:pt>
                <c:pt idx="263">
                  <c:v>101</c:v>
                </c:pt>
                <c:pt idx="264">
                  <c:v>103</c:v>
                </c:pt>
                <c:pt idx="265">
                  <c:v>103</c:v>
                </c:pt>
                <c:pt idx="266">
                  <c:v>103</c:v>
                </c:pt>
                <c:pt idx="267">
                  <c:v>103</c:v>
                </c:pt>
                <c:pt idx="268">
                  <c:v>103</c:v>
                </c:pt>
                <c:pt idx="269">
                  <c:v>103</c:v>
                </c:pt>
                <c:pt idx="270">
                  <c:v>103</c:v>
                </c:pt>
                <c:pt idx="271">
                  <c:v>103</c:v>
                </c:pt>
                <c:pt idx="272">
                  <c:v>103</c:v>
                </c:pt>
                <c:pt idx="273">
                  <c:v>104</c:v>
                </c:pt>
                <c:pt idx="274">
                  <c:v>104</c:v>
                </c:pt>
                <c:pt idx="275">
                  <c:v>104</c:v>
                </c:pt>
                <c:pt idx="276">
                  <c:v>104</c:v>
                </c:pt>
                <c:pt idx="277">
                  <c:v>104</c:v>
                </c:pt>
                <c:pt idx="278">
                  <c:v>104</c:v>
                </c:pt>
                <c:pt idx="279">
                  <c:v>106</c:v>
                </c:pt>
                <c:pt idx="280">
                  <c:v>106</c:v>
                </c:pt>
                <c:pt idx="281">
                  <c:v>106</c:v>
                </c:pt>
                <c:pt idx="282">
                  <c:v>106</c:v>
                </c:pt>
                <c:pt idx="283">
                  <c:v>106</c:v>
                </c:pt>
                <c:pt idx="284">
                  <c:v>106</c:v>
                </c:pt>
                <c:pt idx="285">
                  <c:v>106</c:v>
                </c:pt>
                <c:pt idx="286">
                  <c:v>108</c:v>
                </c:pt>
                <c:pt idx="287">
                  <c:v>108</c:v>
                </c:pt>
                <c:pt idx="288">
                  <c:v>108</c:v>
                </c:pt>
                <c:pt idx="289">
                  <c:v>108</c:v>
                </c:pt>
                <c:pt idx="290">
                  <c:v>108</c:v>
                </c:pt>
                <c:pt idx="291">
                  <c:v>108</c:v>
                </c:pt>
                <c:pt idx="292">
                  <c:v>108</c:v>
                </c:pt>
                <c:pt idx="293">
                  <c:v>108</c:v>
                </c:pt>
                <c:pt idx="294">
                  <c:v>108</c:v>
                </c:pt>
                <c:pt idx="295">
                  <c:v>108</c:v>
                </c:pt>
                <c:pt idx="296">
                  <c:v>108</c:v>
                </c:pt>
                <c:pt idx="297">
                  <c:v>108</c:v>
                </c:pt>
                <c:pt idx="298">
                  <c:v>108</c:v>
                </c:pt>
                <c:pt idx="299">
                  <c:v>109</c:v>
                </c:pt>
                <c:pt idx="300">
                  <c:v>109</c:v>
                </c:pt>
                <c:pt idx="301">
                  <c:v>109</c:v>
                </c:pt>
                <c:pt idx="302">
                  <c:v>109</c:v>
                </c:pt>
                <c:pt idx="303">
                  <c:v>109</c:v>
                </c:pt>
                <c:pt idx="304">
                  <c:v>109</c:v>
                </c:pt>
                <c:pt idx="305">
                  <c:v>109</c:v>
                </c:pt>
                <c:pt idx="306">
                  <c:v>109</c:v>
                </c:pt>
                <c:pt idx="307">
                  <c:v>109</c:v>
                </c:pt>
                <c:pt idx="308">
                  <c:v>109</c:v>
                </c:pt>
                <c:pt idx="309">
                  <c:v>109</c:v>
                </c:pt>
                <c:pt idx="310">
                  <c:v>109</c:v>
                </c:pt>
                <c:pt idx="311">
                  <c:v>109</c:v>
                </c:pt>
                <c:pt idx="312">
                  <c:v>109</c:v>
                </c:pt>
                <c:pt idx="313">
                  <c:v>109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114</c:v>
                </c:pt>
                <c:pt idx="322">
                  <c:v>114</c:v>
                </c:pt>
                <c:pt idx="323">
                  <c:v>114</c:v>
                </c:pt>
                <c:pt idx="324">
                  <c:v>114</c:v>
                </c:pt>
                <c:pt idx="325">
                  <c:v>114</c:v>
                </c:pt>
                <c:pt idx="326">
                  <c:v>114</c:v>
                </c:pt>
                <c:pt idx="327">
                  <c:v>115</c:v>
                </c:pt>
                <c:pt idx="328">
                  <c:v>115</c:v>
                </c:pt>
                <c:pt idx="329">
                  <c:v>115</c:v>
                </c:pt>
                <c:pt idx="330">
                  <c:v>115</c:v>
                </c:pt>
                <c:pt idx="331">
                  <c:v>115</c:v>
                </c:pt>
                <c:pt idx="332">
                  <c:v>115</c:v>
                </c:pt>
                <c:pt idx="333">
                  <c:v>115</c:v>
                </c:pt>
                <c:pt idx="334">
                  <c:v>116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119</c:v>
                </c:pt>
                <c:pt idx="351">
                  <c:v>119</c:v>
                </c:pt>
                <c:pt idx="352">
                  <c:v>119</c:v>
                </c:pt>
                <c:pt idx="353">
                  <c:v>119</c:v>
                </c:pt>
                <c:pt idx="354">
                  <c:v>119</c:v>
                </c:pt>
                <c:pt idx="355">
                  <c:v>119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121</c:v>
                </c:pt>
                <c:pt idx="364">
                  <c:v>121</c:v>
                </c:pt>
                <c:pt idx="365">
                  <c:v>121</c:v>
                </c:pt>
                <c:pt idx="366">
                  <c:v>121</c:v>
                </c:pt>
                <c:pt idx="367">
                  <c:v>121</c:v>
                </c:pt>
                <c:pt idx="368">
                  <c:v>121</c:v>
                </c:pt>
                <c:pt idx="369">
                  <c:v>122</c:v>
                </c:pt>
                <c:pt idx="370">
                  <c:v>123</c:v>
                </c:pt>
                <c:pt idx="371">
                  <c:v>123</c:v>
                </c:pt>
                <c:pt idx="372">
                  <c:v>123</c:v>
                </c:pt>
                <c:pt idx="373">
                  <c:v>123</c:v>
                </c:pt>
                <c:pt idx="374">
                  <c:v>123</c:v>
                </c:pt>
                <c:pt idx="375">
                  <c:v>123</c:v>
                </c:pt>
                <c:pt idx="376">
                  <c:v>123</c:v>
                </c:pt>
                <c:pt idx="377">
                  <c:v>124</c:v>
                </c:pt>
                <c:pt idx="378">
                  <c:v>124</c:v>
                </c:pt>
                <c:pt idx="379">
                  <c:v>124</c:v>
                </c:pt>
                <c:pt idx="380">
                  <c:v>124</c:v>
                </c:pt>
                <c:pt idx="381">
                  <c:v>124</c:v>
                </c:pt>
                <c:pt idx="382">
                  <c:v>124</c:v>
                </c:pt>
                <c:pt idx="383">
                  <c:v>124</c:v>
                </c:pt>
                <c:pt idx="384">
                  <c:v>125</c:v>
                </c:pt>
                <c:pt idx="385">
                  <c:v>125</c:v>
                </c:pt>
                <c:pt idx="386">
                  <c:v>125</c:v>
                </c:pt>
                <c:pt idx="387">
                  <c:v>125</c:v>
                </c:pt>
                <c:pt idx="388">
                  <c:v>125</c:v>
                </c:pt>
                <c:pt idx="389">
                  <c:v>125</c:v>
                </c:pt>
                <c:pt idx="390">
                  <c:v>125</c:v>
                </c:pt>
                <c:pt idx="391">
                  <c:v>125</c:v>
                </c:pt>
                <c:pt idx="392">
                  <c:v>125</c:v>
                </c:pt>
                <c:pt idx="393">
                  <c:v>125</c:v>
                </c:pt>
                <c:pt idx="394">
                  <c:v>125</c:v>
                </c:pt>
                <c:pt idx="395">
                  <c:v>125</c:v>
                </c:pt>
                <c:pt idx="396">
                  <c:v>125</c:v>
                </c:pt>
                <c:pt idx="397">
                  <c:v>125</c:v>
                </c:pt>
                <c:pt idx="398">
                  <c:v>125</c:v>
                </c:pt>
                <c:pt idx="399">
                  <c:v>125</c:v>
                </c:pt>
                <c:pt idx="400">
                  <c:v>125</c:v>
                </c:pt>
                <c:pt idx="401">
                  <c:v>125</c:v>
                </c:pt>
                <c:pt idx="402">
                  <c:v>125</c:v>
                </c:pt>
                <c:pt idx="403">
                  <c:v>125</c:v>
                </c:pt>
                <c:pt idx="404">
                  <c:v>125</c:v>
                </c:pt>
                <c:pt idx="405">
                  <c:v>127</c:v>
                </c:pt>
                <c:pt idx="406">
                  <c:v>127</c:v>
                </c:pt>
                <c:pt idx="407">
                  <c:v>127</c:v>
                </c:pt>
                <c:pt idx="408">
                  <c:v>127</c:v>
                </c:pt>
                <c:pt idx="409">
                  <c:v>127</c:v>
                </c:pt>
                <c:pt idx="410">
                  <c:v>127</c:v>
                </c:pt>
                <c:pt idx="411">
                  <c:v>127</c:v>
                </c:pt>
                <c:pt idx="412">
                  <c:v>128</c:v>
                </c:pt>
                <c:pt idx="413">
                  <c:v>128</c:v>
                </c:pt>
                <c:pt idx="414">
                  <c:v>128</c:v>
                </c:pt>
                <c:pt idx="415">
                  <c:v>128</c:v>
                </c:pt>
                <c:pt idx="416">
                  <c:v>128</c:v>
                </c:pt>
                <c:pt idx="417">
                  <c:v>128</c:v>
                </c:pt>
                <c:pt idx="418">
                  <c:v>128</c:v>
                </c:pt>
                <c:pt idx="419">
                  <c:v>128</c:v>
                </c:pt>
                <c:pt idx="420">
                  <c:v>128</c:v>
                </c:pt>
                <c:pt idx="421">
                  <c:v>128</c:v>
                </c:pt>
                <c:pt idx="422">
                  <c:v>128</c:v>
                </c:pt>
                <c:pt idx="423">
                  <c:v>128</c:v>
                </c:pt>
                <c:pt idx="424">
                  <c:v>128</c:v>
                </c:pt>
                <c:pt idx="425">
                  <c:v>128</c:v>
                </c:pt>
                <c:pt idx="426">
                  <c:v>128</c:v>
                </c:pt>
                <c:pt idx="427">
                  <c:v>128</c:v>
                </c:pt>
                <c:pt idx="428">
                  <c:v>128</c:v>
                </c:pt>
                <c:pt idx="429">
                  <c:v>128</c:v>
                </c:pt>
                <c:pt idx="430">
                  <c:v>128</c:v>
                </c:pt>
                <c:pt idx="431">
                  <c:v>128</c:v>
                </c:pt>
                <c:pt idx="432">
                  <c:v>129</c:v>
                </c:pt>
                <c:pt idx="433">
                  <c:v>129</c:v>
                </c:pt>
                <c:pt idx="434">
                  <c:v>129</c:v>
                </c:pt>
                <c:pt idx="435">
                  <c:v>130</c:v>
                </c:pt>
                <c:pt idx="436">
                  <c:v>130</c:v>
                </c:pt>
                <c:pt idx="437">
                  <c:v>130</c:v>
                </c:pt>
                <c:pt idx="438">
                  <c:v>130</c:v>
                </c:pt>
                <c:pt idx="439">
                  <c:v>132</c:v>
                </c:pt>
                <c:pt idx="440">
                  <c:v>135</c:v>
                </c:pt>
                <c:pt idx="441">
                  <c:v>135</c:v>
                </c:pt>
                <c:pt idx="442">
                  <c:v>135</c:v>
                </c:pt>
                <c:pt idx="443">
                  <c:v>135</c:v>
                </c:pt>
                <c:pt idx="444">
                  <c:v>135</c:v>
                </c:pt>
                <c:pt idx="445">
                  <c:v>135</c:v>
                </c:pt>
                <c:pt idx="446">
                  <c:v>135</c:v>
                </c:pt>
                <c:pt idx="447">
                  <c:v>135</c:v>
                </c:pt>
                <c:pt idx="448">
                  <c:v>135</c:v>
                </c:pt>
                <c:pt idx="449">
                  <c:v>136</c:v>
                </c:pt>
                <c:pt idx="450">
                  <c:v>136</c:v>
                </c:pt>
                <c:pt idx="451">
                  <c:v>136</c:v>
                </c:pt>
                <c:pt idx="452">
                  <c:v>136</c:v>
                </c:pt>
                <c:pt idx="453">
                  <c:v>136</c:v>
                </c:pt>
                <c:pt idx="454">
                  <c:v>136</c:v>
                </c:pt>
                <c:pt idx="455">
                  <c:v>136</c:v>
                </c:pt>
                <c:pt idx="456">
                  <c:v>136</c:v>
                </c:pt>
                <c:pt idx="457">
                  <c:v>136</c:v>
                </c:pt>
                <c:pt idx="458">
                  <c:v>136</c:v>
                </c:pt>
                <c:pt idx="459">
                  <c:v>136</c:v>
                </c:pt>
                <c:pt idx="460">
                  <c:v>137</c:v>
                </c:pt>
                <c:pt idx="461">
                  <c:v>138</c:v>
                </c:pt>
                <c:pt idx="462">
                  <c:v>138</c:v>
                </c:pt>
                <c:pt idx="463">
                  <c:v>138</c:v>
                </c:pt>
                <c:pt idx="464">
                  <c:v>138</c:v>
                </c:pt>
                <c:pt idx="465">
                  <c:v>138</c:v>
                </c:pt>
                <c:pt idx="466">
                  <c:v>138</c:v>
                </c:pt>
                <c:pt idx="467">
                  <c:v>138</c:v>
                </c:pt>
                <c:pt idx="468">
                  <c:v>138</c:v>
                </c:pt>
                <c:pt idx="469">
                  <c:v>138</c:v>
                </c:pt>
                <c:pt idx="470">
                  <c:v>138</c:v>
                </c:pt>
                <c:pt idx="471">
                  <c:v>138</c:v>
                </c:pt>
                <c:pt idx="472">
                  <c:v>138</c:v>
                </c:pt>
                <c:pt idx="473">
                  <c:v>138</c:v>
                </c:pt>
                <c:pt idx="474">
                  <c:v>138</c:v>
                </c:pt>
                <c:pt idx="475">
                  <c:v>138</c:v>
                </c:pt>
                <c:pt idx="476">
                  <c:v>138</c:v>
                </c:pt>
                <c:pt idx="477">
                  <c:v>138</c:v>
                </c:pt>
                <c:pt idx="478">
                  <c:v>138</c:v>
                </c:pt>
                <c:pt idx="479">
                  <c:v>138</c:v>
                </c:pt>
                <c:pt idx="480">
                  <c:v>138</c:v>
                </c:pt>
                <c:pt idx="481">
                  <c:v>138</c:v>
                </c:pt>
                <c:pt idx="482">
                  <c:v>138</c:v>
                </c:pt>
                <c:pt idx="483">
                  <c:v>138</c:v>
                </c:pt>
                <c:pt idx="484">
                  <c:v>138</c:v>
                </c:pt>
                <c:pt idx="485">
                  <c:v>138</c:v>
                </c:pt>
                <c:pt idx="486">
                  <c:v>138</c:v>
                </c:pt>
                <c:pt idx="487">
                  <c:v>138</c:v>
                </c:pt>
                <c:pt idx="488">
                  <c:v>138</c:v>
                </c:pt>
                <c:pt idx="489">
                  <c:v>138</c:v>
                </c:pt>
                <c:pt idx="490">
                  <c:v>138</c:v>
                </c:pt>
                <c:pt idx="491">
                  <c:v>138</c:v>
                </c:pt>
                <c:pt idx="492">
                  <c:v>138</c:v>
                </c:pt>
                <c:pt idx="493">
                  <c:v>138</c:v>
                </c:pt>
                <c:pt idx="494">
                  <c:v>138</c:v>
                </c:pt>
                <c:pt idx="495">
                  <c:v>138</c:v>
                </c:pt>
                <c:pt idx="496">
                  <c:v>138</c:v>
                </c:pt>
                <c:pt idx="497">
                  <c:v>138</c:v>
                </c:pt>
                <c:pt idx="498">
                  <c:v>138</c:v>
                </c:pt>
                <c:pt idx="499">
                  <c:v>138</c:v>
                </c:pt>
                <c:pt idx="500">
                  <c:v>138</c:v>
                </c:pt>
                <c:pt idx="501">
                  <c:v>138</c:v>
                </c:pt>
                <c:pt idx="502">
                  <c:v>138</c:v>
                </c:pt>
                <c:pt idx="503">
                  <c:v>138</c:v>
                </c:pt>
                <c:pt idx="504">
                  <c:v>138</c:v>
                </c:pt>
                <c:pt idx="505">
                  <c:v>138</c:v>
                </c:pt>
                <c:pt idx="506">
                  <c:v>138</c:v>
                </c:pt>
                <c:pt idx="507">
                  <c:v>138</c:v>
                </c:pt>
                <c:pt idx="508">
                  <c:v>138</c:v>
                </c:pt>
                <c:pt idx="509">
                  <c:v>138</c:v>
                </c:pt>
                <c:pt idx="510">
                  <c:v>138</c:v>
                </c:pt>
                <c:pt idx="511">
                  <c:v>138</c:v>
                </c:pt>
                <c:pt idx="512">
                  <c:v>138</c:v>
                </c:pt>
                <c:pt idx="513">
                  <c:v>138</c:v>
                </c:pt>
                <c:pt idx="514">
                  <c:v>138</c:v>
                </c:pt>
                <c:pt idx="515">
                  <c:v>138</c:v>
                </c:pt>
                <c:pt idx="516">
                  <c:v>138</c:v>
                </c:pt>
                <c:pt idx="517">
                  <c:v>138</c:v>
                </c:pt>
                <c:pt idx="518">
                  <c:v>138</c:v>
                </c:pt>
                <c:pt idx="519">
                  <c:v>138</c:v>
                </c:pt>
                <c:pt idx="520">
                  <c:v>138</c:v>
                </c:pt>
                <c:pt idx="521">
                  <c:v>138</c:v>
                </c:pt>
                <c:pt idx="522">
                  <c:v>138</c:v>
                </c:pt>
                <c:pt idx="523">
                  <c:v>138</c:v>
                </c:pt>
                <c:pt idx="524">
                  <c:v>138</c:v>
                </c:pt>
                <c:pt idx="525">
                  <c:v>138</c:v>
                </c:pt>
                <c:pt idx="526">
                  <c:v>138</c:v>
                </c:pt>
                <c:pt idx="527">
                  <c:v>138</c:v>
                </c:pt>
                <c:pt idx="528">
                  <c:v>138</c:v>
                </c:pt>
                <c:pt idx="529">
                  <c:v>138</c:v>
                </c:pt>
                <c:pt idx="530">
                  <c:v>138</c:v>
                </c:pt>
                <c:pt idx="531">
                  <c:v>138</c:v>
                </c:pt>
                <c:pt idx="532">
                  <c:v>138</c:v>
                </c:pt>
                <c:pt idx="533">
                  <c:v>138</c:v>
                </c:pt>
                <c:pt idx="534">
                  <c:v>138</c:v>
                </c:pt>
                <c:pt idx="535">
                  <c:v>138</c:v>
                </c:pt>
                <c:pt idx="536">
                  <c:v>138</c:v>
                </c:pt>
                <c:pt idx="537">
                  <c:v>138</c:v>
                </c:pt>
                <c:pt idx="538">
                  <c:v>138</c:v>
                </c:pt>
                <c:pt idx="539">
                  <c:v>138</c:v>
                </c:pt>
                <c:pt idx="540">
                  <c:v>138</c:v>
                </c:pt>
                <c:pt idx="541">
                  <c:v>138</c:v>
                </c:pt>
                <c:pt idx="542">
                  <c:v>138</c:v>
                </c:pt>
                <c:pt idx="543">
                  <c:v>138</c:v>
                </c:pt>
                <c:pt idx="544">
                  <c:v>138</c:v>
                </c:pt>
                <c:pt idx="545">
                  <c:v>138</c:v>
                </c:pt>
                <c:pt idx="546">
                  <c:v>138</c:v>
                </c:pt>
                <c:pt idx="547">
                  <c:v>138</c:v>
                </c:pt>
                <c:pt idx="548">
                  <c:v>138</c:v>
                </c:pt>
                <c:pt idx="549">
                  <c:v>138</c:v>
                </c:pt>
                <c:pt idx="550">
                  <c:v>138</c:v>
                </c:pt>
                <c:pt idx="551">
                  <c:v>138</c:v>
                </c:pt>
                <c:pt idx="552">
                  <c:v>139</c:v>
                </c:pt>
                <c:pt idx="553">
                  <c:v>139</c:v>
                </c:pt>
                <c:pt idx="554">
                  <c:v>139</c:v>
                </c:pt>
                <c:pt idx="555">
                  <c:v>139</c:v>
                </c:pt>
                <c:pt idx="556">
                  <c:v>139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139</c:v>
                </c:pt>
                <c:pt idx="562">
                  <c:v>139</c:v>
                </c:pt>
                <c:pt idx="563">
                  <c:v>139</c:v>
                </c:pt>
                <c:pt idx="564">
                  <c:v>139</c:v>
                </c:pt>
                <c:pt idx="565">
                  <c:v>139</c:v>
                </c:pt>
                <c:pt idx="566">
                  <c:v>140</c:v>
                </c:pt>
                <c:pt idx="567">
                  <c:v>140</c:v>
                </c:pt>
                <c:pt idx="568">
                  <c:v>140</c:v>
                </c:pt>
                <c:pt idx="569">
                  <c:v>140</c:v>
                </c:pt>
                <c:pt idx="570">
                  <c:v>140</c:v>
                </c:pt>
                <c:pt idx="571">
                  <c:v>140</c:v>
                </c:pt>
                <c:pt idx="572">
                  <c:v>140</c:v>
                </c:pt>
                <c:pt idx="573">
                  <c:v>140</c:v>
                </c:pt>
                <c:pt idx="574">
                  <c:v>140</c:v>
                </c:pt>
                <c:pt idx="575">
                  <c:v>140</c:v>
                </c:pt>
                <c:pt idx="576">
                  <c:v>140</c:v>
                </c:pt>
                <c:pt idx="577">
                  <c:v>140</c:v>
                </c:pt>
                <c:pt idx="578">
                  <c:v>140</c:v>
                </c:pt>
                <c:pt idx="579">
                  <c:v>140</c:v>
                </c:pt>
                <c:pt idx="580">
                  <c:v>140</c:v>
                </c:pt>
                <c:pt idx="581">
                  <c:v>140</c:v>
                </c:pt>
                <c:pt idx="582">
                  <c:v>140</c:v>
                </c:pt>
                <c:pt idx="583">
                  <c:v>140</c:v>
                </c:pt>
                <c:pt idx="584">
                  <c:v>140</c:v>
                </c:pt>
                <c:pt idx="585">
                  <c:v>140</c:v>
                </c:pt>
                <c:pt idx="586">
                  <c:v>140</c:v>
                </c:pt>
                <c:pt idx="587">
                  <c:v>141</c:v>
                </c:pt>
                <c:pt idx="588">
                  <c:v>141</c:v>
                </c:pt>
                <c:pt idx="589">
                  <c:v>141</c:v>
                </c:pt>
                <c:pt idx="590">
                  <c:v>141</c:v>
                </c:pt>
                <c:pt idx="591">
                  <c:v>141</c:v>
                </c:pt>
                <c:pt idx="592">
                  <c:v>141</c:v>
                </c:pt>
                <c:pt idx="593">
                  <c:v>141</c:v>
                </c:pt>
                <c:pt idx="594">
                  <c:v>141</c:v>
                </c:pt>
                <c:pt idx="595">
                  <c:v>141</c:v>
                </c:pt>
                <c:pt idx="596">
                  <c:v>141</c:v>
                </c:pt>
                <c:pt idx="597">
                  <c:v>141</c:v>
                </c:pt>
                <c:pt idx="598">
                  <c:v>141</c:v>
                </c:pt>
                <c:pt idx="599">
                  <c:v>141</c:v>
                </c:pt>
                <c:pt idx="600">
                  <c:v>141</c:v>
                </c:pt>
                <c:pt idx="601">
                  <c:v>141</c:v>
                </c:pt>
                <c:pt idx="602">
                  <c:v>141</c:v>
                </c:pt>
                <c:pt idx="603">
                  <c:v>141</c:v>
                </c:pt>
                <c:pt idx="604">
                  <c:v>141</c:v>
                </c:pt>
                <c:pt idx="605">
                  <c:v>141</c:v>
                </c:pt>
                <c:pt idx="606">
                  <c:v>141</c:v>
                </c:pt>
                <c:pt idx="607">
                  <c:v>141</c:v>
                </c:pt>
                <c:pt idx="608">
                  <c:v>141</c:v>
                </c:pt>
                <c:pt idx="609">
                  <c:v>141</c:v>
                </c:pt>
                <c:pt idx="610">
                  <c:v>141</c:v>
                </c:pt>
                <c:pt idx="611">
                  <c:v>141</c:v>
                </c:pt>
                <c:pt idx="612">
                  <c:v>141</c:v>
                </c:pt>
                <c:pt idx="613">
                  <c:v>141</c:v>
                </c:pt>
                <c:pt idx="614">
                  <c:v>141</c:v>
                </c:pt>
                <c:pt idx="615">
                  <c:v>141</c:v>
                </c:pt>
                <c:pt idx="616">
                  <c:v>141</c:v>
                </c:pt>
                <c:pt idx="617">
                  <c:v>141</c:v>
                </c:pt>
                <c:pt idx="618">
                  <c:v>141</c:v>
                </c:pt>
                <c:pt idx="619">
                  <c:v>141</c:v>
                </c:pt>
                <c:pt idx="620">
                  <c:v>141</c:v>
                </c:pt>
                <c:pt idx="621">
                  <c:v>141</c:v>
                </c:pt>
                <c:pt idx="622">
                  <c:v>141</c:v>
                </c:pt>
                <c:pt idx="623">
                  <c:v>141</c:v>
                </c:pt>
                <c:pt idx="624">
                  <c:v>141</c:v>
                </c:pt>
                <c:pt idx="625">
                  <c:v>141</c:v>
                </c:pt>
                <c:pt idx="626">
                  <c:v>141</c:v>
                </c:pt>
                <c:pt idx="627">
                  <c:v>141</c:v>
                </c:pt>
                <c:pt idx="628">
                  <c:v>141</c:v>
                </c:pt>
                <c:pt idx="629">
                  <c:v>141</c:v>
                </c:pt>
                <c:pt idx="630">
                  <c:v>141</c:v>
                </c:pt>
                <c:pt idx="631">
                  <c:v>141</c:v>
                </c:pt>
                <c:pt idx="632">
                  <c:v>141</c:v>
                </c:pt>
                <c:pt idx="633">
                  <c:v>141</c:v>
                </c:pt>
                <c:pt idx="634">
                  <c:v>141</c:v>
                </c:pt>
                <c:pt idx="635">
                  <c:v>141</c:v>
                </c:pt>
                <c:pt idx="636">
                  <c:v>141</c:v>
                </c:pt>
                <c:pt idx="637">
                  <c:v>141</c:v>
                </c:pt>
                <c:pt idx="638">
                  <c:v>141</c:v>
                </c:pt>
                <c:pt idx="639">
                  <c:v>141</c:v>
                </c:pt>
                <c:pt idx="640">
                  <c:v>141</c:v>
                </c:pt>
                <c:pt idx="641">
                  <c:v>141</c:v>
                </c:pt>
                <c:pt idx="642">
                  <c:v>141</c:v>
                </c:pt>
                <c:pt idx="643">
                  <c:v>141</c:v>
                </c:pt>
                <c:pt idx="644">
                  <c:v>141</c:v>
                </c:pt>
                <c:pt idx="645">
                  <c:v>141</c:v>
                </c:pt>
                <c:pt idx="646">
                  <c:v>141</c:v>
                </c:pt>
                <c:pt idx="647">
                  <c:v>141</c:v>
                </c:pt>
                <c:pt idx="648">
                  <c:v>141</c:v>
                </c:pt>
                <c:pt idx="649">
                  <c:v>141</c:v>
                </c:pt>
                <c:pt idx="650">
                  <c:v>141</c:v>
                </c:pt>
                <c:pt idx="651">
                  <c:v>141</c:v>
                </c:pt>
                <c:pt idx="652">
                  <c:v>141</c:v>
                </c:pt>
                <c:pt idx="653">
                  <c:v>141</c:v>
                </c:pt>
                <c:pt idx="654">
                  <c:v>141</c:v>
                </c:pt>
                <c:pt idx="655">
                  <c:v>141</c:v>
                </c:pt>
                <c:pt idx="656">
                  <c:v>141</c:v>
                </c:pt>
                <c:pt idx="657">
                  <c:v>142</c:v>
                </c:pt>
                <c:pt idx="658">
                  <c:v>142</c:v>
                </c:pt>
                <c:pt idx="659">
                  <c:v>142</c:v>
                </c:pt>
                <c:pt idx="660">
                  <c:v>142</c:v>
                </c:pt>
                <c:pt idx="661">
                  <c:v>142</c:v>
                </c:pt>
                <c:pt idx="662">
                  <c:v>142</c:v>
                </c:pt>
                <c:pt idx="663">
                  <c:v>142</c:v>
                </c:pt>
                <c:pt idx="664">
                  <c:v>142</c:v>
                </c:pt>
                <c:pt idx="665">
                  <c:v>142</c:v>
                </c:pt>
                <c:pt idx="666">
                  <c:v>142</c:v>
                </c:pt>
                <c:pt idx="667">
                  <c:v>142</c:v>
                </c:pt>
                <c:pt idx="668">
                  <c:v>142</c:v>
                </c:pt>
                <c:pt idx="669">
                  <c:v>142</c:v>
                </c:pt>
                <c:pt idx="670">
                  <c:v>142</c:v>
                </c:pt>
                <c:pt idx="671">
                  <c:v>142</c:v>
                </c:pt>
                <c:pt idx="672">
                  <c:v>142</c:v>
                </c:pt>
                <c:pt idx="673">
                  <c:v>142</c:v>
                </c:pt>
                <c:pt idx="674">
                  <c:v>142</c:v>
                </c:pt>
                <c:pt idx="675">
                  <c:v>142</c:v>
                </c:pt>
                <c:pt idx="676">
                  <c:v>142</c:v>
                </c:pt>
                <c:pt idx="677">
                  <c:v>142</c:v>
                </c:pt>
                <c:pt idx="678">
                  <c:v>142</c:v>
                </c:pt>
                <c:pt idx="679">
                  <c:v>142</c:v>
                </c:pt>
                <c:pt idx="680">
                  <c:v>142</c:v>
                </c:pt>
                <c:pt idx="681">
                  <c:v>142</c:v>
                </c:pt>
                <c:pt idx="682">
                  <c:v>142</c:v>
                </c:pt>
                <c:pt idx="683">
                  <c:v>142</c:v>
                </c:pt>
                <c:pt idx="684">
                  <c:v>142</c:v>
                </c:pt>
                <c:pt idx="685">
                  <c:v>143</c:v>
                </c:pt>
                <c:pt idx="686">
                  <c:v>143</c:v>
                </c:pt>
                <c:pt idx="687">
                  <c:v>143</c:v>
                </c:pt>
                <c:pt idx="688">
                  <c:v>143</c:v>
                </c:pt>
                <c:pt idx="689">
                  <c:v>143</c:v>
                </c:pt>
                <c:pt idx="690">
                  <c:v>143</c:v>
                </c:pt>
                <c:pt idx="691">
                  <c:v>143</c:v>
                </c:pt>
                <c:pt idx="692">
                  <c:v>143</c:v>
                </c:pt>
                <c:pt idx="693">
                  <c:v>143</c:v>
                </c:pt>
                <c:pt idx="694">
                  <c:v>143</c:v>
                </c:pt>
                <c:pt idx="695">
                  <c:v>143</c:v>
                </c:pt>
                <c:pt idx="696">
                  <c:v>143</c:v>
                </c:pt>
                <c:pt idx="697">
                  <c:v>143</c:v>
                </c:pt>
                <c:pt idx="698">
                  <c:v>143</c:v>
                </c:pt>
                <c:pt idx="699">
                  <c:v>143</c:v>
                </c:pt>
                <c:pt idx="700">
                  <c:v>143</c:v>
                </c:pt>
                <c:pt idx="701">
                  <c:v>143</c:v>
                </c:pt>
                <c:pt idx="702">
                  <c:v>143</c:v>
                </c:pt>
                <c:pt idx="703">
                  <c:v>143</c:v>
                </c:pt>
                <c:pt idx="704">
                  <c:v>143</c:v>
                </c:pt>
                <c:pt idx="705">
                  <c:v>143</c:v>
                </c:pt>
                <c:pt idx="706">
                  <c:v>143</c:v>
                </c:pt>
                <c:pt idx="707">
                  <c:v>143</c:v>
                </c:pt>
                <c:pt idx="708">
                  <c:v>143</c:v>
                </c:pt>
                <c:pt idx="709">
                  <c:v>143</c:v>
                </c:pt>
                <c:pt idx="710">
                  <c:v>143</c:v>
                </c:pt>
                <c:pt idx="711">
                  <c:v>143</c:v>
                </c:pt>
                <c:pt idx="712">
                  <c:v>143</c:v>
                </c:pt>
                <c:pt idx="713">
                  <c:v>143</c:v>
                </c:pt>
                <c:pt idx="714">
                  <c:v>143</c:v>
                </c:pt>
                <c:pt idx="715">
                  <c:v>143</c:v>
                </c:pt>
                <c:pt idx="716">
                  <c:v>143</c:v>
                </c:pt>
                <c:pt idx="717">
                  <c:v>143</c:v>
                </c:pt>
                <c:pt idx="718">
                  <c:v>143</c:v>
                </c:pt>
                <c:pt idx="719">
                  <c:v>143</c:v>
                </c:pt>
                <c:pt idx="720">
                  <c:v>143</c:v>
                </c:pt>
                <c:pt idx="721">
                  <c:v>143</c:v>
                </c:pt>
                <c:pt idx="722">
                  <c:v>143</c:v>
                </c:pt>
                <c:pt idx="723">
                  <c:v>143</c:v>
                </c:pt>
                <c:pt idx="724">
                  <c:v>143</c:v>
                </c:pt>
                <c:pt idx="725">
                  <c:v>143</c:v>
                </c:pt>
                <c:pt idx="726">
                  <c:v>143</c:v>
                </c:pt>
                <c:pt idx="727">
                  <c:v>143</c:v>
                </c:pt>
                <c:pt idx="728">
                  <c:v>143</c:v>
                </c:pt>
                <c:pt idx="729">
                  <c:v>143</c:v>
                </c:pt>
                <c:pt idx="730">
                  <c:v>143</c:v>
                </c:pt>
                <c:pt idx="731">
                  <c:v>143</c:v>
                </c:pt>
                <c:pt idx="732">
                  <c:v>143</c:v>
                </c:pt>
                <c:pt idx="733">
                  <c:v>143</c:v>
                </c:pt>
                <c:pt idx="734">
                  <c:v>144</c:v>
                </c:pt>
                <c:pt idx="735">
                  <c:v>144</c:v>
                </c:pt>
                <c:pt idx="736">
                  <c:v>144</c:v>
                </c:pt>
                <c:pt idx="737">
                  <c:v>144</c:v>
                </c:pt>
                <c:pt idx="738">
                  <c:v>144</c:v>
                </c:pt>
                <c:pt idx="739">
                  <c:v>144</c:v>
                </c:pt>
                <c:pt idx="740">
                  <c:v>144</c:v>
                </c:pt>
                <c:pt idx="741">
                  <c:v>144</c:v>
                </c:pt>
                <c:pt idx="742">
                  <c:v>144</c:v>
                </c:pt>
                <c:pt idx="743">
                  <c:v>144</c:v>
                </c:pt>
                <c:pt idx="744">
                  <c:v>144</c:v>
                </c:pt>
                <c:pt idx="745">
                  <c:v>144</c:v>
                </c:pt>
                <c:pt idx="746">
                  <c:v>144</c:v>
                </c:pt>
                <c:pt idx="747">
                  <c:v>144</c:v>
                </c:pt>
                <c:pt idx="748">
                  <c:v>148</c:v>
                </c:pt>
                <c:pt idx="749">
                  <c:v>148</c:v>
                </c:pt>
                <c:pt idx="750">
                  <c:v>148</c:v>
                </c:pt>
                <c:pt idx="751">
                  <c:v>148</c:v>
                </c:pt>
                <c:pt idx="752">
                  <c:v>148</c:v>
                </c:pt>
                <c:pt idx="753">
                  <c:v>148</c:v>
                </c:pt>
                <c:pt idx="754">
                  <c:v>148</c:v>
                </c:pt>
                <c:pt idx="755">
                  <c:v>148</c:v>
                </c:pt>
                <c:pt idx="756">
                  <c:v>148</c:v>
                </c:pt>
                <c:pt idx="757">
                  <c:v>148</c:v>
                </c:pt>
                <c:pt idx="758">
                  <c:v>148</c:v>
                </c:pt>
                <c:pt idx="759">
                  <c:v>148</c:v>
                </c:pt>
                <c:pt idx="760">
                  <c:v>148</c:v>
                </c:pt>
                <c:pt idx="761">
                  <c:v>148</c:v>
                </c:pt>
                <c:pt idx="762">
                  <c:v>148</c:v>
                </c:pt>
                <c:pt idx="763">
                  <c:v>148</c:v>
                </c:pt>
                <c:pt idx="764">
                  <c:v>148</c:v>
                </c:pt>
                <c:pt idx="765">
                  <c:v>148</c:v>
                </c:pt>
                <c:pt idx="766">
                  <c:v>148</c:v>
                </c:pt>
                <c:pt idx="767">
                  <c:v>148</c:v>
                </c:pt>
                <c:pt idx="768">
                  <c:v>148</c:v>
                </c:pt>
                <c:pt idx="769">
                  <c:v>148</c:v>
                </c:pt>
                <c:pt idx="770">
                  <c:v>148</c:v>
                </c:pt>
                <c:pt idx="771">
                  <c:v>148</c:v>
                </c:pt>
                <c:pt idx="772">
                  <c:v>148</c:v>
                </c:pt>
                <c:pt idx="773">
                  <c:v>148</c:v>
                </c:pt>
                <c:pt idx="774">
                  <c:v>148</c:v>
                </c:pt>
                <c:pt idx="775">
                  <c:v>149</c:v>
                </c:pt>
                <c:pt idx="776">
                  <c:v>149</c:v>
                </c:pt>
                <c:pt idx="777">
                  <c:v>149</c:v>
                </c:pt>
                <c:pt idx="778">
                  <c:v>149</c:v>
                </c:pt>
                <c:pt idx="779">
                  <c:v>149</c:v>
                </c:pt>
                <c:pt idx="780">
                  <c:v>149</c:v>
                </c:pt>
                <c:pt idx="781">
                  <c:v>149</c:v>
                </c:pt>
                <c:pt idx="782">
                  <c:v>149</c:v>
                </c:pt>
                <c:pt idx="783">
                  <c:v>149</c:v>
                </c:pt>
                <c:pt idx="784">
                  <c:v>149</c:v>
                </c:pt>
                <c:pt idx="785">
                  <c:v>149</c:v>
                </c:pt>
                <c:pt idx="786">
                  <c:v>149</c:v>
                </c:pt>
                <c:pt idx="787">
                  <c:v>149</c:v>
                </c:pt>
                <c:pt idx="788">
                  <c:v>149</c:v>
                </c:pt>
                <c:pt idx="789">
                  <c:v>149</c:v>
                </c:pt>
                <c:pt idx="790">
                  <c:v>149</c:v>
                </c:pt>
                <c:pt idx="791">
                  <c:v>149</c:v>
                </c:pt>
                <c:pt idx="792">
                  <c:v>149</c:v>
                </c:pt>
                <c:pt idx="793">
                  <c:v>149</c:v>
                </c:pt>
                <c:pt idx="794">
                  <c:v>149</c:v>
                </c:pt>
                <c:pt idx="795">
                  <c:v>149</c:v>
                </c:pt>
                <c:pt idx="796">
                  <c:v>149</c:v>
                </c:pt>
                <c:pt idx="797">
                  <c:v>149</c:v>
                </c:pt>
                <c:pt idx="798">
                  <c:v>149</c:v>
                </c:pt>
                <c:pt idx="799">
                  <c:v>149</c:v>
                </c:pt>
                <c:pt idx="800">
                  <c:v>149</c:v>
                </c:pt>
                <c:pt idx="801">
                  <c:v>149</c:v>
                </c:pt>
                <c:pt idx="802">
                  <c:v>149</c:v>
                </c:pt>
                <c:pt idx="803">
                  <c:v>149</c:v>
                </c:pt>
                <c:pt idx="804">
                  <c:v>149</c:v>
                </c:pt>
                <c:pt idx="805">
                  <c:v>149</c:v>
                </c:pt>
                <c:pt idx="806">
                  <c:v>149</c:v>
                </c:pt>
                <c:pt idx="807">
                  <c:v>149</c:v>
                </c:pt>
                <c:pt idx="808">
                  <c:v>149</c:v>
                </c:pt>
                <c:pt idx="809">
                  <c:v>149</c:v>
                </c:pt>
                <c:pt idx="810">
                  <c:v>149</c:v>
                </c:pt>
                <c:pt idx="811">
                  <c:v>149</c:v>
                </c:pt>
                <c:pt idx="812">
                  <c:v>149</c:v>
                </c:pt>
                <c:pt idx="813">
                  <c:v>149</c:v>
                </c:pt>
                <c:pt idx="814">
                  <c:v>149</c:v>
                </c:pt>
                <c:pt idx="815">
                  <c:v>149</c:v>
                </c:pt>
                <c:pt idx="816">
                  <c:v>149</c:v>
                </c:pt>
                <c:pt idx="817">
                  <c:v>149</c:v>
                </c:pt>
                <c:pt idx="818">
                  <c:v>149</c:v>
                </c:pt>
                <c:pt idx="819">
                  <c:v>149</c:v>
                </c:pt>
                <c:pt idx="820">
                  <c:v>149</c:v>
                </c:pt>
                <c:pt idx="821">
                  <c:v>149</c:v>
                </c:pt>
                <c:pt idx="822">
                  <c:v>149</c:v>
                </c:pt>
                <c:pt idx="823">
                  <c:v>149</c:v>
                </c:pt>
                <c:pt idx="824">
                  <c:v>149</c:v>
                </c:pt>
                <c:pt idx="825">
                  <c:v>149</c:v>
                </c:pt>
                <c:pt idx="826">
                  <c:v>149</c:v>
                </c:pt>
                <c:pt idx="827">
                  <c:v>149</c:v>
                </c:pt>
                <c:pt idx="828">
                  <c:v>149</c:v>
                </c:pt>
                <c:pt idx="829">
                  <c:v>149</c:v>
                </c:pt>
                <c:pt idx="830">
                  <c:v>149</c:v>
                </c:pt>
                <c:pt idx="831">
                  <c:v>149</c:v>
                </c:pt>
                <c:pt idx="832">
                  <c:v>149</c:v>
                </c:pt>
                <c:pt idx="833">
                  <c:v>149</c:v>
                </c:pt>
                <c:pt idx="834">
                  <c:v>149</c:v>
                </c:pt>
                <c:pt idx="835">
                  <c:v>149</c:v>
                </c:pt>
                <c:pt idx="836">
                  <c:v>149</c:v>
                </c:pt>
                <c:pt idx="837">
                  <c:v>149</c:v>
                </c:pt>
                <c:pt idx="838">
                  <c:v>149</c:v>
                </c:pt>
                <c:pt idx="839">
                  <c:v>149</c:v>
                </c:pt>
                <c:pt idx="840">
                  <c:v>149</c:v>
                </c:pt>
                <c:pt idx="841">
                  <c:v>149</c:v>
                </c:pt>
                <c:pt idx="842">
                  <c:v>149</c:v>
                </c:pt>
                <c:pt idx="843">
                  <c:v>149</c:v>
                </c:pt>
                <c:pt idx="844">
                  <c:v>149</c:v>
                </c:pt>
                <c:pt idx="845">
                  <c:v>149</c:v>
                </c:pt>
                <c:pt idx="846">
                  <c:v>149</c:v>
                </c:pt>
                <c:pt idx="847">
                  <c:v>149</c:v>
                </c:pt>
                <c:pt idx="848">
                  <c:v>149</c:v>
                </c:pt>
                <c:pt idx="849">
                  <c:v>149</c:v>
                </c:pt>
                <c:pt idx="850">
                  <c:v>149</c:v>
                </c:pt>
                <c:pt idx="851">
                  <c:v>149</c:v>
                </c:pt>
                <c:pt idx="852">
                  <c:v>149</c:v>
                </c:pt>
                <c:pt idx="853">
                  <c:v>149</c:v>
                </c:pt>
                <c:pt idx="854">
                  <c:v>149</c:v>
                </c:pt>
                <c:pt idx="855">
                  <c:v>149</c:v>
                </c:pt>
                <c:pt idx="856">
                  <c:v>149</c:v>
                </c:pt>
                <c:pt idx="857">
                  <c:v>149</c:v>
                </c:pt>
                <c:pt idx="858">
                  <c:v>149</c:v>
                </c:pt>
                <c:pt idx="859">
                  <c:v>149</c:v>
                </c:pt>
                <c:pt idx="860">
                  <c:v>149</c:v>
                </c:pt>
                <c:pt idx="861">
                  <c:v>149</c:v>
                </c:pt>
                <c:pt idx="862">
                  <c:v>149</c:v>
                </c:pt>
                <c:pt idx="863">
                  <c:v>149</c:v>
                </c:pt>
                <c:pt idx="864">
                  <c:v>149</c:v>
                </c:pt>
                <c:pt idx="865">
                  <c:v>149</c:v>
                </c:pt>
                <c:pt idx="866">
                  <c:v>149</c:v>
                </c:pt>
                <c:pt idx="867">
                  <c:v>149</c:v>
                </c:pt>
                <c:pt idx="868">
                  <c:v>149</c:v>
                </c:pt>
                <c:pt idx="869">
                  <c:v>149</c:v>
                </c:pt>
                <c:pt idx="870">
                  <c:v>149</c:v>
                </c:pt>
                <c:pt idx="871">
                  <c:v>149</c:v>
                </c:pt>
                <c:pt idx="872">
                  <c:v>149</c:v>
                </c:pt>
                <c:pt idx="873">
                  <c:v>149</c:v>
                </c:pt>
                <c:pt idx="874">
                  <c:v>149</c:v>
                </c:pt>
                <c:pt idx="875">
                  <c:v>149</c:v>
                </c:pt>
                <c:pt idx="876">
                  <c:v>149</c:v>
                </c:pt>
                <c:pt idx="877">
                  <c:v>149</c:v>
                </c:pt>
                <c:pt idx="878">
                  <c:v>149</c:v>
                </c:pt>
                <c:pt idx="879">
                  <c:v>149</c:v>
                </c:pt>
                <c:pt idx="880">
                  <c:v>149</c:v>
                </c:pt>
                <c:pt idx="881">
                  <c:v>149</c:v>
                </c:pt>
                <c:pt idx="882">
                  <c:v>149</c:v>
                </c:pt>
                <c:pt idx="883">
                  <c:v>149</c:v>
                </c:pt>
                <c:pt idx="884">
                  <c:v>149</c:v>
                </c:pt>
                <c:pt idx="885">
                  <c:v>149</c:v>
                </c:pt>
                <c:pt idx="886">
                  <c:v>149</c:v>
                </c:pt>
                <c:pt idx="887">
                  <c:v>149</c:v>
                </c:pt>
                <c:pt idx="888">
                  <c:v>149</c:v>
                </c:pt>
                <c:pt idx="889">
                  <c:v>149</c:v>
                </c:pt>
                <c:pt idx="890">
                  <c:v>149</c:v>
                </c:pt>
                <c:pt idx="891">
                  <c:v>149</c:v>
                </c:pt>
                <c:pt idx="892">
                  <c:v>149</c:v>
                </c:pt>
                <c:pt idx="893">
                  <c:v>149</c:v>
                </c:pt>
                <c:pt idx="894">
                  <c:v>149</c:v>
                </c:pt>
                <c:pt idx="895">
                  <c:v>149</c:v>
                </c:pt>
                <c:pt idx="896">
                  <c:v>149</c:v>
                </c:pt>
                <c:pt idx="897">
                  <c:v>149</c:v>
                </c:pt>
                <c:pt idx="898">
                  <c:v>149</c:v>
                </c:pt>
                <c:pt idx="899">
                  <c:v>149</c:v>
                </c:pt>
                <c:pt idx="900">
                  <c:v>149</c:v>
                </c:pt>
                <c:pt idx="901">
                  <c:v>149</c:v>
                </c:pt>
                <c:pt idx="902">
                  <c:v>149</c:v>
                </c:pt>
                <c:pt idx="903">
                  <c:v>149</c:v>
                </c:pt>
                <c:pt idx="904">
                  <c:v>149</c:v>
                </c:pt>
                <c:pt idx="905">
                  <c:v>149</c:v>
                </c:pt>
                <c:pt idx="906">
                  <c:v>149</c:v>
                </c:pt>
                <c:pt idx="907">
                  <c:v>149</c:v>
                </c:pt>
                <c:pt idx="908">
                  <c:v>149</c:v>
                </c:pt>
                <c:pt idx="909">
                  <c:v>149</c:v>
                </c:pt>
                <c:pt idx="910">
                  <c:v>149</c:v>
                </c:pt>
                <c:pt idx="911">
                  <c:v>149</c:v>
                </c:pt>
                <c:pt idx="912">
                  <c:v>149</c:v>
                </c:pt>
                <c:pt idx="913">
                  <c:v>149</c:v>
                </c:pt>
                <c:pt idx="914">
                  <c:v>149</c:v>
                </c:pt>
                <c:pt idx="915">
                  <c:v>149</c:v>
                </c:pt>
                <c:pt idx="916">
                  <c:v>149</c:v>
                </c:pt>
                <c:pt idx="917">
                  <c:v>149</c:v>
                </c:pt>
                <c:pt idx="918">
                  <c:v>149</c:v>
                </c:pt>
                <c:pt idx="919">
                  <c:v>149</c:v>
                </c:pt>
                <c:pt idx="920">
                  <c:v>149</c:v>
                </c:pt>
                <c:pt idx="921">
                  <c:v>149</c:v>
                </c:pt>
                <c:pt idx="922">
                  <c:v>149</c:v>
                </c:pt>
                <c:pt idx="923">
                  <c:v>149</c:v>
                </c:pt>
                <c:pt idx="924">
                  <c:v>149</c:v>
                </c:pt>
                <c:pt idx="925">
                  <c:v>149</c:v>
                </c:pt>
                <c:pt idx="926">
                  <c:v>149</c:v>
                </c:pt>
                <c:pt idx="927">
                  <c:v>149</c:v>
                </c:pt>
                <c:pt idx="928">
                  <c:v>149</c:v>
                </c:pt>
                <c:pt idx="929">
                  <c:v>149</c:v>
                </c:pt>
                <c:pt idx="930">
                  <c:v>149</c:v>
                </c:pt>
                <c:pt idx="931">
                  <c:v>149</c:v>
                </c:pt>
                <c:pt idx="932">
                  <c:v>149</c:v>
                </c:pt>
                <c:pt idx="933">
                  <c:v>149</c:v>
                </c:pt>
                <c:pt idx="934">
                  <c:v>149</c:v>
                </c:pt>
                <c:pt idx="935">
                  <c:v>149</c:v>
                </c:pt>
                <c:pt idx="936">
                  <c:v>149</c:v>
                </c:pt>
                <c:pt idx="937">
                  <c:v>149</c:v>
                </c:pt>
                <c:pt idx="938">
                  <c:v>149</c:v>
                </c:pt>
                <c:pt idx="939">
                  <c:v>149</c:v>
                </c:pt>
                <c:pt idx="940">
                  <c:v>149</c:v>
                </c:pt>
                <c:pt idx="941">
                  <c:v>149</c:v>
                </c:pt>
                <c:pt idx="942">
                  <c:v>149</c:v>
                </c:pt>
                <c:pt idx="943">
                  <c:v>149</c:v>
                </c:pt>
                <c:pt idx="944">
                  <c:v>149</c:v>
                </c:pt>
                <c:pt idx="945">
                  <c:v>149</c:v>
                </c:pt>
                <c:pt idx="946">
                  <c:v>149</c:v>
                </c:pt>
                <c:pt idx="947">
                  <c:v>149</c:v>
                </c:pt>
                <c:pt idx="948">
                  <c:v>149</c:v>
                </c:pt>
                <c:pt idx="949">
                  <c:v>149</c:v>
                </c:pt>
                <c:pt idx="950">
                  <c:v>149</c:v>
                </c:pt>
                <c:pt idx="951">
                  <c:v>149</c:v>
                </c:pt>
                <c:pt idx="952">
                  <c:v>149</c:v>
                </c:pt>
                <c:pt idx="953">
                  <c:v>149</c:v>
                </c:pt>
                <c:pt idx="954">
                  <c:v>149</c:v>
                </c:pt>
                <c:pt idx="955">
                  <c:v>149</c:v>
                </c:pt>
                <c:pt idx="956">
                  <c:v>149</c:v>
                </c:pt>
                <c:pt idx="957">
                  <c:v>149</c:v>
                </c:pt>
                <c:pt idx="958">
                  <c:v>149</c:v>
                </c:pt>
                <c:pt idx="959">
                  <c:v>149</c:v>
                </c:pt>
                <c:pt idx="960">
                  <c:v>149</c:v>
                </c:pt>
                <c:pt idx="961">
                  <c:v>149</c:v>
                </c:pt>
                <c:pt idx="962">
                  <c:v>149</c:v>
                </c:pt>
                <c:pt idx="963">
                  <c:v>149</c:v>
                </c:pt>
                <c:pt idx="964">
                  <c:v>149</c:v>
                </c:pt>
                <c:pt idx="965">
                  <c:v>149</c:v>
                </c:pt>
                <c:pt idx="966">
                  <c:v>149</c:v>
                </c:pt>
                <c:pt idx="967">
                  <c:v>149</c:v>
                </c:pt>
                <c:pt idx="968">
                  <c:v>149</c:v>
                </c:pt>
                <c:pt idx="969">
                  <c:v>149</c:v>
                </c:pt>
                <c:pt idx="970">
                  <c:v>149</c:v>
                </c:pt>
                <c:pt idx="971">
                  <c:v>149</c:v>
                </c:pt>
                <c:pt idx="972">
                  <c:v>149</c:v>
                </c:pt>
                <c:pt idx="973">
                  <c:v>149</c:v>
                </c:pt>
                <c:pt idx="974">
                  <c:v>149</c:v>
                </c:pt>
                <c:pt idx="975">
                  <c:v>149</c:v>
                </c:pt>
                <c:pt idx="976">
                  <c:v>149</c:v>
                </c:pt>
                <c:pt idx="977">
                  <c:v>149</c:v>
                </c:pt>
                <c:pt idx="978">
                  <c:v>149</c:v>
                </c:pt>
                <c:pt idx="979">
                  <c:v>149</c:v>
                </c:pt>
                <c:pt idx="980">
                  <c:v>149</c:v>
                </c:pt>
                <c:pt idx="981">
                  <c:v>149</c:v>
                </c:pt>
                <c:pt idx="982">
                  <c:v>149</c:v>
                </c:pt>
                <c:pt idx="983">
                  <c:v>149</c:v>
                </c:pt>
                <c:pt idx="984">
                  <c:v>149</c:v>
                </c:pt>
                <c:pt idx="985">
                  <c:v>149</c:v>
                </c:pt>
                <c:pt idx="986">
                  <c:v>149</c:v>
                </c:pt>
                <c:pt idx="987">
                  <c:v>149</c:v>
                </c:pt>
                <c:pt idx="988">
                  <c:v>149</c:v>
                </c:pt>
                <c:pt idx="989">
                  <c:v>149</c:v>
                </c:pt>
                <c:pt idx="990">
                  <c:v>149</c:v>
                </c:pt>
                <c:pt idx="991">
                  <c:v>149</c:v>
                </c:pt>
                <c:pt idx="992">
                  <c:v>149</c:v>
                </c:pt>
                <c:pt idx="993">
                  <c:v>149</c:v>
                </c:pt>
                <c:pt idx="994">
                  <c:v>149</c:v>
                </c:pt>
                <c:pt idx="995">
                  <c:v>149</c:v>
                </c:pt>
                <c:pt idx="996">
                  <c:v>149</c:v>
                </c:pt>
                <c:pt idx="997">
                  <c:v>149</c:v>
                </c:pt>
                <c:pt idx="998">
                  <c:v>149</c:v>
                </c:pt>
                <c:pt idx="999">
                  <c:v>149</c:v>
                </c:pt>
                <c:pt idx="1000">
                  <c:v>149</c:v>
                </c:pt>
                <c:pt idx="1001">
                  <c:v>149</c:v>
                </c:pt>
                <c:pt idx="1002">
                  <c:v>149</c:v>
                </c:pt>
                <c:pt idx="1003">
                  <c:v>149</c:v>
                </c:pt>
                <c:pt idx="1004">
                  <c:v>149</c:v>
                </c:pt>
                <c:pt idx="1005">
                  <c:v>149</c:v>
                </c:pt>
                <c:pt idx="1006">
                  <c:v>149</c:v>
                </c:pt>
                <c:pt idx="1007">
                  <c:v>149</c:v>
                </c:pt>
                <c:pt idx="1008">
                  <c:v>149</c:v>
                </c:pt>
                <c:pt idx="1009">
                  <c:v>149</c:v>
                </c:pt>
                <c:pt idx="1010">
                  <c:v>149</c:v>
                </c:pt>
                <c:pt idx="1011">
                  <c:v>149</c:v>
                </c:pt>
                <c:pt idx="1012">
                  <c:v>149</c:v>
                </c:pt>
                <c:pt idx="1013">
                  <c:v>149</c:v>
                </c:pt>
                <c:pt idx="1014">
                  <c:v>149</c:v>
                </c:pt>
                <c:pt idx="1015">
                  <c:v>149</c:v>
                </c:pt>
                <c:pt idx="1016">
                  <c:v>149</c:v>
                </c:pt>
                <c:pt idx="1017">
                  <c:v>149</c:v>
                </c:pt>
                <c:pt idx="1018">
                  <c:v>149</c:v>
                </c:pt>
                <c:pt idx="1019">
                  <c:v>149</c:v>
                </c:pt>
                <c:pt idx="1020">
                  <c:v>149</c:v>
                </c:pt>
                <c:pt idx="1021">
                  <c:v>149</c:v>
                </c:pt>
                <c:pt idx="1022">
                  <c:v>149</c:v>
                </c:pt>
                <c:pt idx="1023">
                  <c:v>149</c:v>
                </c:pt>
                <c:pt idx="1024">
                  <c:v>149</c:v>
                </c:pt>
                <c:pt idx="1025">
                  <c:v>149</c:v>
                </c:pt>
                <c:pt idx="1026">
                  <c:v>149</c:v>
                </c:pt>
                <c:pt idx="1027">
                  <c:v>149</c:v>
                </c:pt>
                <c:pt idx="1028">
                  <c:v>149</c:v>
                </c:pt>
                <c:pt idx="1029">
                  <c:v>149</c:v>
                </c:pt>
                <c:pt idx="1030">
                  <c:v>149</c:v>
                </c:pt>
                <c:pt idx="1031">
                  <c:v>149</c:v>
                </c:pt>
                <c:pt idx="1032">
                  <c:v>149</c:v>
                </c:pt>
                <c:pt idx="1033">
                  <c:v>149</c:v>
                </c:pt>
                <c:pt idx="1034">
                  <c:v>149</c:v>
                </c:pt>
                <c:pt idx="1035">
                  <c:v>149</c:v>
                </c:pt>
                <c:pt idx="1036">
                  <c:v>149</c:v>
                </c:pt>
                <c:pt idx="1037">
                  <c:v>149</c:v>
                </c:pt>
                <c:pt idx="1038">
                  <c:v>149</c:v>
                </c:pt>
                <c:pt idx="1039">
                  <c:v>149</c:v>
                </c:pt>
                <c:pt idx="1040">
                  <c:v>149</c:v>
                </c:pt>
                <c:pt idx="1041">
                  <c:v>149</c:v>
                </c:pt>
                <c:pt idx="1042">
                  <c:v>149</c:v>
                </c:pt>
                <c:pt idx="1043">
                  <c:v>149</c:v>
                </c:pt>
                <c:pt idx="1044">
                  <c:v>149</c:v>
                </c:pt>
                <c:pt idx="1045">
                  <c:v>149</c:v>
                </c:pt>
                <c:pt idx="1046">
                  <c:v>149</c:v>
                </c:pt>
                <c:pt idx="1047">
                  <c:v>149</c:v>
                </c:pt>
                <c:pt idx="1048">
                  <c:v>149</c:v>
                </c:pt>
                <c:pt idx="1049">
                  <c:v>149</c:v>
                </c:pt>
                <c:pt idx="1050">
                  <c:v>149</c:v>
                </c:pt>
                <c:pt idx="1051">
                  <c:v>149</c:v>
                </c:pt>
                <c:pt idx="1052">
                  <c:v>149</c:v>
                </c:pt>
                <c:pt idx="1053">
                  <c:v>149</c:v>
                </c:pt>
                <c:pt idx="1054">
                  <c:v>149</c:v>
                </c:pt>
                <c:pt idx="1055">
                  <c:v>149</c:v>
                </c:pt>
                <c:pt idx="1056">
                  <c:v>149</c:v>
                </c:pt>
                <c:pt idx="1057">
                  <c:v>149</c:v>
                </c:pt>
                <c:pt idx="1058">
                  <c:v>149</c:v>
                </c:pt>
                <c:pt idx="1059">
                  <c:v>149</c:v>
                </c:pt>
                <c:pt idx="1060">
                  <c:v>149</c:v>
                </c:pt>
                <c:pt idx="1061">
                  <c:v>149</c:v>
                </c:pt>
                <c:pt idx="1062">
                  <c:v>149</c:v>
                </c:pt>
                <c:pt idx="1063">
                  <c:v>149</c:v>
                </c:pt>
                <c:pt idx="1064">
                  <c:v>149</c:v>
                </c:pt>
                <c:pt idx="1065">
                  <c:v>149</c:v>
                </c:pt>
                <c:pt idx="1066">
                  <c:v>149</c:v>
                </c:pt>
                <c:pt idx="1067">
                  <c:v>149</c:v>
                </c:pt>
                <c:pt idx="1068">
                  <c:v>149</c:v>
                </c:pt>
                <c:pt idx="1069">
                  <c:v>149</c:v>
                </c:pt>
                <c:pt idx="1070">
                  <c:v>149</c:v>
                </c:pt>
                <c:pt idx="1071">
                  <c:v>149</c:v>
                </c:pt>
                <c:pt idx="1072">
                  <c:v>149</c:v>
                </c:pt>
                <c:pt idx="1073">
                  <c:v>149</c:v>
                </c:pt>
                <c:pt idx="1074">
                  <c:v>149</c:v>
                </c:pt>
                <c:pt idx="1075">
                  <c:v>149</c:v>
                </c:pt>
                <c:pt idx="1076">
                  <c:v>149</c:v>
                </c:pt>
                <c:pt idx="1077">
                  <c:v>149</c:v>
                </c:pt>
                <c:pt idx="1078">
                  <c:v>149</c:v>
                </c:pt>
                <c:pt idx="1079">
                  <c:v>149</c:v>
                </c:pt>
                <c:pt idx="1080">
                  <c:v>149</c:v>
                </c:pt>
                <c:pt idx="1081">
                  <c:v>149</c:v>
                </c:pt>
                <c:pt idx="1082">
                  <c:v>149</c:v>
                </c:pt>
                <c:pt idx="1083">
                  <c:v>149</c:v>
                </c:pt>
                <c:pt idx="1084">
                  <c:v>149</c:v>
                </c:pt>
                <c:pt idx="1085">
                  <c:v>149</c:v>
                </c:pt>
                <c:pt idx="1086">
                  <c:v>149</c:v>
                </c:pt>
                <c:pt idx="1087">
                  <c:v>149</c:v>
                </c:pt>
                <c:pt idx="1088">
                  <c:v>149</c:v>
                </c:pt>
                <c:pt idx="1089">
                  <c:v>149</c:v>
                </c:pt>
                <c:pt idx="1090">
                  <c:v>149</c:v>
                </c:pt>
                <c:pt idx="1091">
                  <c:v>149</c:v>
                </c:pt>
                <c:pt idx="1092">
                  <c:v>149</c:v>
                </c:pt>
                <c:pt idx="1093">
                  <c:v>149</c:v>
                </c:pt>
                <c:pt idx="1094">
                  <c:v>149</c:v>
                </c:pt>
                <c:pt idx="1095">
                  <c:v>149</c:v>
                </c:pt>
                <c:pt idx="1096">
                  <c:v>149</c:v>
                </c:pt>
                <c:pt idx="1097">
                  <c:v>149</c:v>
                </c:pt>
                <c:pt idx="1098">
                  <c:v>149</c:v>
                </c:pt>
                <c:pt idx="1099">
                  <c:v>149</c:v>
                </c:pt>
                <c:pt idx="1100">
                  <c:v>149</c:v>
                </c:pt>
                <c:pt idx="1101">
                  <c:v>149</c:v>
                </c:pt>
                <c:pt idx="1102">
                  <c:v>149</c:v>
                </c:pt>
                <c:pt idx="1103">
                  <c:v>149</c:v>
                </c:pt>
                <c:pt idx="1104">
                  <c:v>149</c:v>
                </c:pt>
                <c:pt idx="1105">
                  <c:v>149</c:v>
                </c:pt>
                <c:pt idx="1106">
                  <c:v>149</c:v>
                </c:pt>
                <c:pt idx="1107">
                  <c:v>149</c:v>
                </c:pt>
                <c:pt idx="1108">
                  <c:v>149</c:v>
                </c:pt>
                <c:pt idx="1109">
                  <c:v>149</c:v>
                </c:pt>
                <c:pt idx="1110">
                  <c:v>149</c:v>
                </c:pt>
                <c:pt idx="1111">
                  <c:v>149</c:v>
                </c:pt>
                <c:pt idx="1112">
                  <c:v>149</c:v>
                </c:pt>
                <c:pt idx="1113">
                  <c:v>149</c:v>
                </c:pt>
                <c:pt idx="1114">
                  <c:v>149</c:v>
                </c:pt>
                <c:pt idx="1115">
                  <c:v>149</c:v>
                </c:pt>
                <c:pt idx="1116">
                  <c:v>149</c:v>
                </c:pt>
                <c:pt idx="1117">
                  <c:v>149</c:v>
                </c:pt>
                <c:pt idx="1118">
                  <c:v>150</c:v>
                </c:pt>
                <c:pt idx="1119">
                  <c:v>150</c:v>
                </c:pt>
                <c:pt idx="1120">
                  <c:v>150</c:v>
                </c:pt>
                <c:pt idx="1121">
                  <c:v>150</c:v>
                </c:pt>
                <c:pt idx="1122">
                  <c:v>150</c:v>
                </c:pt>
                <c:pt idx="1123">
                  <c:v>150</c:v>
                </c:pt>
                <c:pt idx="1124">
                  <c:v>150</c:v>
                </c:pt>
                <c:pt idx="1125">
                  <c:v>150</c:v>
                </c:pt>
                <c:pt idx="1126">
                  <c:v>150</c:v>
                </c:pt>
                <c:pt idx="1127">
                  <c:v>150</c:v>
                </c:pt>
                <c:pt idx="1128">
                  <c:v>150</c:v>
                </c:pt>
                <c:pt idx="1129">
                  <c:v>150</c:v>
                </c:pt>
                <c:pt idx="1130">
                  <c:v>150</c:v>
                </c:pt>
                <c:pt idx="1131">
                  <c:v>150</c:v>
                </c:pt>
                <c:pt idx="1132">
                  <c:v>150</c:v>
                </c:pt>
                <c:pt idx="1133">
                  <c:v>150</c:v>
                </c:pt>
                <c:pt idx="1134">
                  <c:v>150</c:v>
                </c:pt>
                <c:pt idx="1135">
                  <c:v>150</c:v>
                </c:pt>
                <c:pt idx="1136">
                  <c:v>150</c:v>
                </c:pt>
                <c:pt idx="1137">
                  <c:v>150</c:v>
                </c:pt>
                <c:pt idx="1138">
                  <c:v>150</c:v>
                </c:pt>
                <c:pt idx="1139">
                  <c:v>150</c:v>
                </c:pt>
                <c:pt idx="1140">
                  <c:v>150</c:v>
                </c:pt>
                <c:pt idx="1141">
                  <c:v>150</c:v>
                </c:pt>
                <c:pt idx="1142">
                  <c:v>150</c:v>
                </c:pt>
                <c:pt idx="1143">
                  <c:v>150</c:v>
                </c:pt>
                <c:pt idx="1144">
                  <c:v>150</c:v>
                </c:pt>
                <c:pt idx="1145">
                  <c:v>150</c:v>
                </c:pt>
                <c:pt idx="1146">
                  <c:v>150</c:v>
                </c:pt>
                <c:pt idx="1147">
                  <c:v>150</c:v>
                </c:pt>
                <c:pt idx="1148">
                  <c:v>150</c:v>
                </c:pt>
                <c:pt idx="1149">
                  <c:v>150</c:v>
                </c:pt>
                <c:pt idx="1150">
                  <c:v>150</c:v>
                </c:pt>
                <c:pt idx="1151">
                  <c:v>150</c:v>
                </c:pt>
                <c:pt idx="1152">
                  <c:v>150</c:v>
                </c:pt>
                <c:pt idx="1153">
                  <c:v>150</c:v>
                </c:pt>
                <c:pt idx="1154">
                  <c:v>150</c:v>
                </c:pt>
                <c:pt idx="1155">
                  <c:v>150</c:v>
                </c:pt>
                <c:pt idx="1156">
                  <c:v>150</c:v>
                </c:pt>
                <c:pt idx="1157">
                  <c:v>150</c:v>
                </c:pt>
                <c:pt idx="1158">
                  <c:v>150</c:v>
                </c:pt>
                <c:pt idx="1159">
                  <c:v>150</c:v>
                </c:pt>
                <c:pt idx="1160">
                  <c:v>150</c:v>
                </c:pt>
                <c:pt idx="1161">
                  <c:v>150</c:v>
                </c:pt>
                <c:pt idx="1162">
                  <c:v>150</c:v>
                </c:pt>
                <c:pt idx="1163">
                  <c:v>150</c:v>
                </c:pt>
                <c:pt idx="1164">
                  <c:v>150</c:v>
                </c:pt>
                <c:pt idx="1165">
                  <c:v>150</c:v>
                </c:pt>
                <c:pt idx="1166">
                  <c:v>150</c:v>
                </c:pt>
                <c:pt idx="1167">
                  <c:v>150</c:v>
                </c:pt>
                <c:pt idx="1168">
                  <c:v>150</c:v>
                </c:pt>
                <c:pt idx="1169">
                  <c:v>150</c:v>
                </c:pt>
                <c:pt idx="1170">
                  <c:v>150</c:v>
                </c:pt>
                <c:pt idx="1171">
                  <c:v>150</c:v>
                </c:pt>
                <c:pt idx="1172">
                  <c:v>150</c:v>
                </c:pt>
                <c:pt idx="1173">
                  <c:v>150</c:v>
                </c:pt>
                <c:pt idx="1174">
                  <c:v>150</c:v>
                </c:pt>
                <c:pt idx="1175">
                  <c:v>150</c:v>
                </c:pt>
                <c:pt idx="1176">
                  <c:v>150</c:v>
                </c:pt>
                <c:pt idx="1177">
                  <c:v>150</c:v>
                </c:pt>
                <c:pt idx="1178">
                  <c:v>150</c:v>
                </c:pt>
                <c:pt idx="1179">
                  <c:v>150</c:v>
                </c:pt>
                <c:pt idx="1180">
                  <c:v>150</c:v>
                </c:pt>
                <c:pt idx="1181">
                  <c:v>150</c:v>
                </c:pt>
                <c:pt idx="1182">
                  <c:v>150</c:v>
                </c:pt>
                <c:pt idx="1183">
                  <c:v>150</c:v>
                </c:pt>
                <c:pt idx="1184">
                  <c:v>150</c:v>
                </c:pt>
                <c:pt idx="1185">
                  <c:v>150</c:v>
                </c:pt>
                <c:pt idx="1186">
                  <c:v>150</c:v>
                </c:pt>
                <c:pt idx="1187">
                  <c:v>150</c:v>
                </c:pt>
                <c:pt idx="1188">
                  <c:v>150</c:v>
                </c:pt>
                <c:pt idx="1189">
                  <c:v>150</c:v>
                </c:pt>
                <c:pt idx="1190">
                  <c:v>150</c:v>
                </c:pt>
                <c:pt idx="1191">
                  <c:v>150</c:v>
                </c:pt>
                <c:pt idx="1192">
                  <c:v>150</c:v>
                </c:pt>
                <c:pt idx="1193">
                  <c:v>150</c:v>
                </c:pt>
                <c:pt idx="1194">
                  <c:v>150</c:v>
                </c:pt>
                <c:pt idx="1195">
                  <c:v>150</c:v>
                </c:pt>
                <c:pt idx="1196">
                  <c:v>150</c:v>
                </c:pt>
                <c:pt idx="1197">
                  <c:v>150</c:v>
                </c:pt>
                <c:pt idx="1198">
                  <c:v>150</c:v>
                </c:pt>
                <c:pt idx="119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0A-4FF1-B8AB-405BA23729B4}"/>
            </c:ext>
          </c:extLst>
        </c:ser>
        <c:ser>
          <c:idx val="1"/>
          <c:order val="1"/>
          <c:tx>
            <c:strRef>
              <c:f>'Data LV'!$K$1</c:f>
              <c:strCache>
                <c:ptCount val="1"/>
                <c:pt idx="0">
                  <c:v>MIN&gt;BNO</c:v>
                </c:pt>
              </c:strCache>
            </c:strRef>
          </c:tx>
          <c:marker>
            <c:symbol val="none"/>
          </c:marker>
          <c:xVal>
            <c:numRef>
              <c:f>'Data LV'!$I$2:$I$1201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LV'!$K$2:$K$1201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28</c:v>
                </c:pt>
                <c:pt idx="49">
                  <c:v>28</c:v>
                </c:pt>
                <c:pt idx="50">
                  <c:v>28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</c:v>
                </c:pt>
                <c:pt idx="80">
                  <c:v>33</c:v>
                </c:pt>
                <c:pt idx="81">
                  <c:v>33</c:v>
                </c:pt>
                <c:pt idx="82">
                  <c:v>33</c:v>
                </c:pt>
                <c:pt idx="83">
                  <c:v>35</c:v>
                </c:pt>
                <c:pt idx="84">
                  <c:v>35</c:v>
                </c:pt>
                <c:pt idx="85">
                  <c:v>35</c:v>
                </c:pt>
                <c:pt idx="86">
                  <c:v>35</c:v>
                </c:pt>
                <c:pt idx="87">
                  <c:v>35</c:v>
                </c:pt>
                <c:pt idx="88">
                  <c:v>35</c:v>
                </c:pt>
                <c:pt idx="89">
                  <c:v>35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43</c:v>
                </c:pt>
                <c:pt idx="105">
                  <c:v>43</c:v>
                </c:pt>
                <c:pt idx="106">
                  <c:v>43</c:v>
                </c:pt>
                <c:pt idx="107">
                  <c:v>43</c:v>
                </c:pt>
                <c:pt idx="108">
                  <c:v>43</c:v>
                </c:pt>
                <c:pt idx="109">
                  <c:v>43</c:v>
                </c:pt>
                <c:pt idx="110">
                  <c:v>43</c:v>
                </c:pt>
                <c:pt idx="111">
                  <c:v>47</c:v>
                </c:pt>
                <c:pt idx="112">
                  <c:v>47</c:v>
                </c:pt>
                <c:pt idx="113">
                  <c:v>47</c:v>
                </c:pt>
                <c:pt idx="114">
                  <c:v>47</c:v>
                </c:pt>
                <c:pt idx="115">
                  <c:v>47</c:v>
                </c:pt>
                <c:pt idx="116">
                  <c:v>47</c:v>
                </c:pt>
                <c:pt idx="117">
                  <c:v>47</c:v>
                </c:pt>
                <c:pt idx="118">
                  <c:v>47</c:v>
                </c:pt>
                <c:pt idx="119">
                  <c:v>47</c:v>
                </c:pt>
                <c:pt idx="120">
                  <c:v>47</c:v>
                </c:pt>
                <c:pt idx="121">
                  <c:v>47</c:v>
                </c:pt>
                <c:pt idx="122">
                  <c:v>47</c:v>
                </c:pt>
                <c:pt idx="123">
                  <c:v>47</c:v>
                </c:pt>
                <c:pt idx="124">
                  <c:v>47</c:v>
                </c:pt>
                <c:pt idx="125">
                  <c:v>48</c:v>
                </c:pt>
                <c:pt idx="126">
                  <c:v>48</c:v>
                </c:pt>
                <c:pt idx="127">
                  <c:v>48</c:v>
                </c:pt>
                <c:pt idx="128">
                  <c:v>48</c:v>
                </c:pt>
                <c:pt idx="129">
                  <c:v>48</c:v>
                </c:pt>
                <c:pt idx="130">
                  <c:v>48</c:v>
                </c:pt>
                <c:pt idx="131">
                  <c:v>48</c:v>
                </c:pt>
                <c:pt idx="132">
                  <c:v>49</c:v>
                </c:pt>
                <c:pt idx="133">
                  <c:v>49</c:v>
                </c:pt>
                <c:pt idx="134">
                  <c:v>49</c:v>
                </c:pt>
                <c:pt idx="135">
                  <c:v>49</c:v>
                </c:pt>
                <c:pt idx="136">
                  <c:v>49</c:v>
                </c:pt>
                <c:pt idx="137">
                  <c:v>49</c:v>
                </c:pt>
                <c:pt idx="138">
                  <c:v>49</c:v>
                </c:pt>
                <c:pt idx="139">
                  <c:v>53</c:v>
                </c:pt>
                <c:pt idx="140">
                  <c:v>53</c:v>
                </c:pt>
                <c:pt idx="141">
                  <c:v>53</c:v>
                </c:pt>
                <c:pt idx="142">
                  <c:v>53</c:v>
                </c:pt>
                <c:pt idx="143">
                  <c:v>53</c:v>
                </c:pt>
                <c:pt idx="144">
                  <c:v>53</c:v>
                </c:pt>
                <c:pt idx="145">
                  <c:v>53</c:v>
                </c:pt>
                <c:pt idx="146">
                  <c:v>55</c:v>
                </c:pt>
                <c:pt idx="147">
                  <c:v>55</c:v>
                </c:pt>
                <c:pt idx="148">
                  <c:v>56</c:v>
                </c:pt>
                <c:pt idx="149">
                  <c:v>56</c:v>
                </c:pt>
                <c:pt idx="150">
                  <c:v>56</c:v>
                </c:pt>
                <c:pt idx="151">
                  <c:v>56</c:v>
                </c:pt>
                <c:pt idx="152">
                  <c:v>56</c:v>
                </c:pt>
                <c:pt idx="153">
                  <c:v>58</c:v>
                </c:pt>
                <c:pt idx="154">
                  <c:v>58</c:v>
                </c:pt>
                <c:pt idx="155">
                  <c:v>59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61</c:v>
                </c:pt>
                <c:pt idx="160">
                  <c:v>65</c:v>
                </c:pt>
                <c:pt idx="161">
                  <c:v>65</c:v>
                </c:pt>
                <c:pt idx="162">
                  <c:v>65</c:v>
                </c:pt>
                <c:pt idx="163">
                  <c:v>65</c:v>
                </c:pt>
                <c:pt idx="164">
                  <c:v>65</c:v>
                </c:pt>
                <c:pt idx="165">
                  <c:v>65</c:v>
                </c:pt>
                <c:pt idx="166">
                  <c:v>65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68</c:v>
                </c:pt>
                <c:pt idx="175">
                  <c:v>68</c:v>
                </c:pt>
                <c:pt idx="176">
                  <c:v>68</c:v>
                </c:pt>
                <c:pt idx="177">
                  <c:v>68</c:v>
                </c:pt>
                <c:pt idx="178">
                  <c:v>68</c:v>
                </c:pt>
                <c:pt idx="179">
                  <c:v>68</c:v>
                </c:pt>
                <c:pt idx="180">
                  <c:v>69</c:v>
                </c:pt>
                <c:pt idx="181">
                  <c:v>78</c:v>
                </c:pt>
                <c:pt idx="182">
                  <c:v>78</c:v>
                </c:pt>
                <c:pt idx="183">
                  <c:v>78</c:v>
                </c:pt>
                <c:pt idx="184">
                  <c:v>78</c:v>
                </c:pt>
                <c:pt idx="185">
                  <c:v>78</c:v>
                </c:pt>
                <c:pt idx="186">
                  <c:v>78</c:v>
                </c:pt>
                <c:pt idx="187">
                  <c:v>78</c:v>
                </c:pt>
                <c:pt idx="188">
                  <c:v>81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81</c:v>
                </c:pt>
                <c:pt idx="193">
                  <c:v>82</c:v>
                </c:pt>
                <c:pt idx="194">
                  <c:v>82</c:v>
                </c:pt>
                <c:pt idx="195">
                  <c:v>85</c:v>
                </c:pt>
                <c:pt idx="196">
                  <c:v>86</c:v>
                </c:pt>
                <c:pt idx="197">
                  <c:v>86</c:v>
                </c:pt>
                <c:pt idx="198">
                  <c:v>86</c:v>
                </c:pt>
                <c:pt idx="199">
                  <c:v>86</c:v>
                </c:pt>
                <c:pt idx="200">
                  <c:v>86</c:v>
                </c:pt>
                <c:pt idx="201">
                  <c:v>86</c:v>
                </c:pt>
                <c:pt idx="202">
                  <c:v>91</c:v>
                </c:pt>
                <c:pt idx="203">
                  <c:v>91</c:v>
                </c:pt>
                <c:pt idx="204">
                  <c:v>91</c:v>
                </c:pt>
                <c:pt idx="205">
                  <c:v>91</c:v>
                </c:pt>
                <c:pt idx="206">
                  <c:v>91</c:v>
                </c:pt>
                <c:pt idx="207">
                  <c:v>93</c:v>
                </c:pt>
                <c:pt idx="208">
                  <c:v>93</c:v>
                </c:pt>
                <c:pt idx="209">
                  <c:v>93</c:v>
                </c:pt>
                <c:pt idx="210">
                  <c:v>93</c:v>
                </c:pt>
                <c:pt idx="211">
                  <c:v>93</c:v>
                </c:pt>
                <c:pt idx="212">
                  <c:v>93</c:v>
                </c:pt>
                <c:pt idx="213">
                  <c:v>93</c:v>
                </c:pt>
                <c:pt idx="214">
                  <c:v>93</c:v>
                </c:pt>
                <c:pt idx="215">
                  <c:v>93</c:v>
                </c:pt>
                <c:pt idx="216">
                  <c:v>95</c:v>
                </c:pt>
                <c:pt idx="217">
                  <c:v>95</c:v>
                </c:pt>
                <c:pt idx="218">
                  <c:v>95</c:v>
                </c:pt>
                <c:pt idx="219">
                  <c:v>95</c:v>
                </c:pt>
                <c:pt idx="220">
                  <c:v>95</c:v>
                </c:pt>
                <c:pt idx="221">
                  <c:v>95</c:v>
                </c:pt>
                <c:pt idx="222">
                  <c:v>95</c:v>
                </c:pt>
                <c:pt idx="223">
                  <c:v>95</c:v>
                </c:pt>
                <c:pt idx="224">
                  <c:v>95</c:v>
                </c:pt>
                <c:pt idx="225">
                  <c:v>95</c:v>
                </c:pt>
                <c:pt idx="226">
                  <c:v>95</c:v>
                </c:pt>
                <c:pt idx="227">
                  <c:v>95</c:v>
                </c:pt>
                <c:pt idx="228">
                  <c:v>95</c:v>
                </c:pt>
                <c:pt idx="229">
                  <c:v>95</c:v>
                </c:pt>
                <c:pt idx="230">
                  <c:v>95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95</c:v>
                </c:pt>
                <c:pt idx="236">
                  <c:v>95</c:v>
                </c:pt>
                <c:pt idx="237">
                  <c:v>97</c:v>
                </c:pt>
                <c:pt idx="238">
                  <c:v>97</c:v>
                </c:pt>
                <c:pt idx="239">
                  <c:v>97</c:v>
                </c:pt>
                <c:pt idx="240">
                  <c:v>97</c:v>
                </c:pt>
                <c:pt idx="241">
                  <c:v>97</c:v>
                </c:pt>
                <c:pt idx="242">
                  <c:v>97</c:v>
                </c:pt>
                <c:pt idx="243">
                  <c:v>97</c:v>
                </c:pt>
                <c:pt idx="244">
                  <c:v>98</c:v>
                </c:pt>
                <c:pt idx="245">
                  <c:v>98</c:v>
                </c:pt>
                <c:pt idx="246">
                  <c:v>98</c:v>
                </c:pt>
                <c:pt idx="247">
                  <c:v>98</c:v>
                </c:pt>
                <c:pt idx="248">
                  <c:v>98</c:v>
                </c:pt>
                <c:pt idx="249">
                  <c:v>98</c:v>
                </c:pt>
                <c:pt idx="250">
                  <c:v>98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103</c:v>
                </c:pt>
                <c:pt idx="259">
                  <c:v>103</c:v>
                </c:pt>
                <c:pt idx="260">
                  <c:v>103</c:v>
                </c:pt>
                <c:pt idx="261">
                  <c:v>103</c:v>
                </c:pt>
                <c:pt idx="262">
                  <c:v>103</c:v>
                </c:pt>
                <c:pt idx="263">
                  <c:v>103</c:v>
                </c:pt>
                <c:pt idx="264">
                  <c:v>103</c:v>
                </c:pt>
                <c:pt idx="265">
                  <c:v>103</c:v>
                </c:pt>
                <c:pt idx="266">
                  <c:v>103</c:v>
                </c:pt>
                <c:pt idx="267">
                  <c:v>103</c:v>
                </c:pt>
                <c:pt idx="268">
                  <c:v>103</c:v>
                </c:pt>
                <c:pt idx="269">
                  <c:v>103</c:v>
                </c:pt>
                <c:pt idx="270">
                  <c:v>103</c:v>
                </c:pt>
                <c:pt idx="271">
                  <c:v>103</c:v>
                </c:pt>
                <c:pt idx="272">
                  <c:v>104</c:v>
                </c:pt>
                <c:pt idx="273">
                  <c:v>104</c:v>
                </c:pt>
                <c:pt idx="274">
                  <c:v>104</c:v>
                </c:pt>
                <c:pt idx="275">
                  <c:v>104</c:v>
                </c:pt>
                <c:pt idx="276">
                  <c:v>104</c:v>
                </c:pt>
                <c:pt idx="277">
                  <c:v>104</c:v>
                </c:pt>
                <c:pt idx="278">
                  <c:v>104</c:v>
                </c:pt>
                <c:pt idx="279">
                  <c:v>105</c:v>
                </c:pt>
                <c:pt idx="280">
                  <c:v>106</c:v>
                </c:pt>
                <c:pt idx="281">
                  <c:v>106</c:v>
                </c:pt>
                <c:pt idx="282">
                  <c:v>106</c:v>
                </c:pt>
                <c:pt idx="283">
                  <c:v>106</c:v>
                </c:pt>
                <c:pt idx="284">
                  <c:v>106</c:v>
                </c:pt>
                <c:pt idx="285">
                  <c:v>106</c:v>
                </c:pt>
                <c:pt idx="286">
                  <c:v>108</c:v>
                </c:pt>
                <c:pt idx="287">
                  <c:v>108</c:v>
                </c:pt>
                <c:pt idx="288">
                  <c:v>108</c:v>
                </c:pt>
                <c:pt idx="289">
                  <c:v>108</c:v>
                </c:pt>
                <c:pt idx="290">
                  <c:v>108</c:v>
                </c:pt>
                <c:pt idx="291">
                  <c:v>108</c:v>
                </c:pt>
                <c:pt idx="292">
                  <c:v>108</c:v>
                </c:pt>
                <c:pt idx="293">
                  <c:v>112</c:v>
                </c:pt>
                <c:pt idx="294">
                  <c:v>112</c:v>
                </c:pt>
                <c:pt idx="295">
                  <c:v>112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112</c:v>
                </c:pt>
                <c:pt idx="300">
                  <c:v>112</c:v>
                </c:pt>
                <c:pt idx="301">
                  <c:v>112</c:v>
                </c:pt>
                <c:pt idx="302">
                  <c:v>112</c:v>
                </c:pt>
                <c:pt idx="303">
                  <c:v>112</c:v>
                </c:pt>
                <c:pt idx="304">
                  <c:v>112</c:v>
                </c:pt>
                <c:pt idx="305">
                  <c:v>112</c:v>
                </c:pt>
                <c:pt idx="306">
                  <c:v>112</c:v>
                </c:pt>
                <c:pt idx="307">
                  <c:v>112</c:v>
                </c:pt>
                <c:pt idx="308">
                  <c:v>112</c:v>
                </c:pt>
                <c:pt idx="309">
                  <c:v>112</c:v>
                </c:pt>
                <c:pt idx="310">
                  <c:v>112</c:v>
                </c:pt>
                <c:pt idx="311">
                  <c:v>112</c:v>
                </c:pt>
                <c:pt idx="312">
                  <c:v>112</c:v>
                </c:pt>
                <c:pt idx="313">
                  <c:v>112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113</c:v>
                </c:pt>
                <c:pt idx="320">
                  <c:v>113</c:v>
                </c:pt>
                <c:pt idx="321">
                  <c:v>115</c:v>
                </c:pt>
                <c:pt idx="322">
                  <c:v>115</c:v>
                </c:pt>
                <c:pt idx="323">
                  <c:v>115</c:v>
                </c:pt>
                <c:pt idx="324">
                  <c:v>115</c:v>
                </c:pt>
                <c:pt idx="325">
                  <c:v>115</c:v>
                </c:pt>
                <c:pt idx="326">
                  <c:v>115</c:v>
                </c:pt>
                <c:pt idx="327">
                  <c:v>115</c:v>
                </c:pt>
                <c:pt idx="328">
                  <c:v>116</c:v>
                </c:pt>
                <c:pt idx="329">
                  <c:v>116</c:v>
                </c:pt>
                <c:pt idx="330">
                  <c:v>116</c:v>
                </c:pt>
                <c:pt idx="331">
                  <c:v>116</c:v>
                </c:pt>
                <c:pt idx="332">
                  <c:v>116</c:v>
                </c:pt>
                <c:pt idx="333">
                  <c:v>116</c:v>
                </c:pt>
                <c:pt idx="334">
                  <c:v>116</c:v>
                </c:pt>
                <c:pt idx="335">
                  <c:v>116</c:v>
                </c:pt>
                <c:pt idx="336">
                  <c:v>116</c:v>
                </c:pt>
                <c:pt idx="337">
                  <c:v>116</c:v>
                </c:pt>
                <c:pt idx="338">
                  <c:v>116</c:v>
                </c:pt>
                <c:pt idx="339">
                  <c:v>116</c:v>
                </c:pt>
                <c:pt idx="340">
                  <c:v>116</c:v>
                </c:pt>
                <c:pt idx="341">
                  <c:v>116</c:v>
                </c:pt>
                <c:pt idx="342">
                  <c:v>116</c:v>
                </c:pt>
                <c:pt idx="343">
                  <c:v>116</c:v>
                </c:pt>
                <c:pt idx="344">
                  <c:v>116</c:v>
                </c:pt>
                <c:pt idx="345">
                  <c:v>116</c:v>
                </c:pt>
                <c:pt idx="346">
                  <c:v>116</c:v>
                </c:pt>
                <c:pt idx="347">
                  <c:v>116</c:v>
                </c:pt>
                <c:pt idx="348">
                  <c:v>116</c:v>
                </c:pt>
                <c:pt idx="349">
                  <c:v>116</c:v>
                </c:pt>
                <c:pt idx="350">
                  <c:v>116</c:v>
                </c:pt>
                <c:pt idx="351">
                  <c:v>116</c:v>
                </c:pt>
                <c:pt idx="352">
                  <c:v>116</c:v>
                </c:pt>
                <c:pt idx="353">
                  <c:v>116</c:v>
                </c:pt>
                <c:pt idx="354">
                  <c:v>116</c:v>
                </c:pt>
                <c:pt idx="355">
                  <c:v>116</c:v>
                </c:pt>
                <c:pt idx="356">
                  <c:v>118</c:v>
                </c:pt>
                <c:pt idx="357">
                  <c:v>118</c:v>
                </c:pt>
                <c:pt idx="358">
                  <c:v>118</c:v>
                </c:pt>
                <c:pt idx="359">
                  <c:v>118</c:v>
                </c:pt>
                <c:pt idx="360">
                  <c:v>118</c:v>
                </c:pt>
                <c:pt idx="361">
                  <c:v>118</c:v>
                </c:pt>
                <c:pt idx="362">
                  <c:v>118</c:v>
                </c:pt>
                <c:pt idx="363">
                  <c:v>122</c:v>
                </c:pt>
                <c:pt idx="364">
                  <c:v>122</c:v>
                </c:pt>
                <c:pt idx="365">
                  <c:v>122</c:v>
                </c:pt>
                <c:pt idx="366">
                  <c:v>122</c:v>
                </c:pt>
                <c:pt idx="367">
                  <c:v>122</c:v>
                </c:pt>
                <c:pt idx="368">
                  <c:v>122</c:v>
                </c:pt>
                <c:pt idx="369">
                  <c:v>122</c:v>
                </c:pt>
                <c:pt idx="370">
                  <c:v>122</c:v>
                </c:pt>
                <c:pt idx="371">
                  <c:v>122</c:v>
                </c:pt>
                <c:pt idx="372">
                  <c:v>122</c:v>
                </c:pt>
                <c:pt idx="373">
                  <c:v>122</c:v>
                </c:pt>
                <c:pt idx="374">
                  <c:v>122</c:v>
                </c:pt>
                <c:pt idx="375">
                  <c:v>122</c:v>
                </c:pt>
                <c:pt idx="376">
                  <c:v>122</c:v>
                </c:pt>
                <c:pt idx="377">
                  <c:v>122</c:v>
                </c:pt>
                <c:pt idx="378">
                  <c:v>122</c:v>
                </c:pt>
                <c:pt idx="379">
                  <c:v>122</c:v>
                </c:pt>
                <c:pt idx="380">
                  <c:v>122</c:v>
                </c:pt>
                <c:pt idx="381">
                  <c:v>122</c:v>
                </c:pt>
                <c:pt idx="382">
                  <c:v>122</c:v>
                </c:pt>
                <c:pt idx="383">
                  <c:v>122</c:v>
                </c:pt>
                <c:pt idx="384">
                  <c:v>122</c:v>
                </c:pt>
                <c:pt idx="385">
                  <c:v>122</c:v>
                </c:pt>
                <c:pt idx="386">
                  <c:v>122</c:v>
                </c:pt>
                <c:pt idx="387">
                  <c:v>122</c:v>
                </c:pt>
                <c:pt idx="388">
                  <c:v>122</c:v>
                </c:pt>
                <c:pt idx="389">
                  <c:v>122</c:v>
                </c:pt>
                <c:pt idx="390">
                  <c:v>122</c:v>
                </c:pt>
                <c:pt idx="391">
                  <c:v>122</c:v>
                </c:pt>
                <c:pt idx="392">
                  <c:v>122</c:v>
                </c:pt>
                <c:pt idx="393">
                  <c:v>122</c:v>
                </c:pt>
                <c:pt idx="394">
                  <c:v>122</c:v>
                </c:pt>
                <c:pt idx="395">
                  <c:v>122</c:v>
                </c:pt>
                <c:pt idx="396">
                  <c:v>122</c:v>
                </c:pt>
                <c:pt idx="397">
                  <c:v>122</c:v>
                </c:pt>
                <c:pt idx="398">
                  <c:v>123</c:v>
                </c:pt>
                <c:pt idx="399">
                  <c:v>123</c:v>
                </c:pt>
                <c:pt idx="400">
                  <c:v>123</c:v>
                </c:pt>
                <c:pt idx="401">
                  <c:v>123</c:v>
                </c:pt>
                <c:pt idx="402">
                  <c:v>123</c:v>
                </c:pt>
                <c:pt idx="403">
                  <c:v>123</c:v>
                </c:pt>
                <c:pt idx="404">
                  <c:v>123</c:v>
                </c:pt>
                <c:pt idx="405">
                  <c:v>123</c:v>
                </c:pt>
                <c:pt idx="406">
                  <c:v>123</c:v>
                </c:pt>
                <c:pt idx="407">
                  <c:v>123</c:v>
                </c:pt>
                <c:pt idx="408">
                  <c:v>123</c:v>
                </c:pt>
                <c:pt idx="409">
                  <c:v>123</c:v>
                </c:pt>
                <c:pt idx="410">
                  <c:v>123</c:v>
                </c:pt>
                <c:pt idx="411">
                  <c:v>123</c:v>
                </c:pt>
                <c:pt idx="412">
                  <c:v>124</c:v>
                </c:pt>
                <c:pt idx="413">
                  <c:v>124</c:v>
                </c:pt>
                <c:pt idx="414">
                  <c:v>124</c:v>
                </c:pt>
                <c:pt idx="415">
                  <c:v>124</c:v>
                </c:pt>
                <c:pt idx="416">
                  <c:v>124</c:v>
                </c:pt>
                <c:pt idx="417">
                  <c:v>124</c:v>
                </c:pt>
                <c:pt idx="418">
                  <c:v>124</c:v>
                </c:pt>
                <c:pt idx="419">
                  <c:v>124</c:v>
                </c:pt>
                <c:pt idx="420">
                  <c:v>124</c:v>
                </c:pt>
                <c:pt idx="421">
                  <c:v>124</c:v>
                </c:pt>
                <c:pt idx="422">
                  <c:v>124</c:v>
                </c:pt>
                <c:pt idx="423">
                  <c:v>124</c:v>
                </c:pt>
                <c:pt idx="424">
                  <c:v>124</c:v>
                </c:pt>
                <c:pt idx="425">
                  <c:v>124</c:v>
                </c:pt>
                <c:pt idx="426">
                  <c:v>124</c:v>
                </c:pt>
                <c:pt idx="427">
                  <c:v>124</c:v>
                </c:pt>
                <c:pt idx="428">
                  <c:v>124</c:v>
                </c:pt>
                <c:pt idx="429">
                  <c:v>124</c:v>
                </c:pt>
                <c:pt idx="430">
                  <c:v>124</c:v>
                </c:pt>
                <c:pt idx="431">
                  <c:v>124</c:v>
                </c:pt>
                <c:pt idx="432">
                  <c:v>124</c:v>
                </c:pt>
                <c:pt idx="433">
                  <c:v>124</c:v>
                </c:pt>
                <c:pt idx="434">
                  <c:v>124</c:v>
                </c:pt>
                <c:pt idx="435">
                  <c:v>124</c:v>
                </c:pt>
                <c:pt idx="436">
                  <c:v>124</c:v>
                </c:pt>
                <c:pt idx="437">
                  <c:v>124</c:v>
                </c:pt>
                <c:pt idx="438">
                  <c:v>124</c:v>
                </c:pt>
                <c:pt idx="439">
                  <c:v>124</c:v>
                </c:pt>
                <c:pt idx="440">
                  <c:v>124</c:v>
                </c:pt>
                <c:pt idx="441">
                  <c:v>124</c:v>
                </c:pt>
                <c:pt idx="442">
                  <c:v>124</c:v>
                </c:pt>
                <c:pt idx="443">
                  <c:v>124</c:v>
                </c:pt>
                <c:pt idx="444">
                  <c:v>124</c:v>
                </c:pt>
                <c:pt idx="445">
                  <c:v>124</c:v>
                </c:pt>
                <c:pt idx="446">
                  <c:v>124</c:v>
                </c:pt>
                <c:pt idx="447">
                  <c:v>124</c:v>
                </c:pt>
                <c:pt idx="448">
                  <c:v>124</c:v>
                </c:pt>
                <c:pt idx="449">
                  <c:v>124</c:v>
                </c:pt>
                <c:pt idx="450">
                  <c:v>124</c:v>
                </c:pt>
                <c:pt idx="451">
                  <c:v>124</c:v>
                </c:pt>
                <c:pt idx="452">
                  <c:v>124</c:v>
                </c:pt>
                <c:pt idx="453">
                  <c:v>124</c:v>
                </c:pt>
                <c:pt idx="454">
                  <c:v>124</c:v>
                </c:pt>
                <c:pt idx="455">
                  <c:v>124</c:v>
                </c:pt>
                <c:pt idx="456">
                  <c:v>124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124</c:v>
                </c:pt>
                <c:pt idx="461">
                  <c:v>124</c:v>
                </c:pt>
                <c:pt idx="462">
                  <c:v>124</c:v>
                </c:pt>
                <c:pt idx="463">
                  <c:v>124</c:v>
                </c:pt>
                <c:pt idx="464">
                  <c:v>124</c:v>
                </c:pt>
                <c:pt idx="465">
                  <c:v>124</c:v>
                </c:pt>
                <c:pt idx="466">
                  <c:v>124</c:v>
                </c:pt>
                <c:pt idx="467">
                  <c:v>124</c:v>
                </c:pt>
                <c:pt idx="468">
                  <c:v>124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124</c:v>
                </c:pt>
                <c:pt idx="473">
                  <c:v>124</c:v>
                </c:pt>
                <c:pt idx="474">
                  <c:v>124</c:v>
                </c:pt>
                <c:pt idx="475">
                  <c:v>124</c:v>
                </c:pt>
                <c:pt idx="476">
                  <c:v>124</c:v>
                </c:pt>
                <c:pt idx="477">
                  <c:v>124</c:v>
                </c:pt>
                <c:pt idx="478">
                  <c:v>124</c:v>
                </c:pt>
                <c:pt idx="479">
                  <c:v>124</c:v>
                </c:pt>
                <c:pt idx="480">
                  <c:v>124</c:v>
                </c:pt>
                <c:pt idx="481">
                  <c:v>124</c:v>
                </c:pt>
                <c:pt idx="482">
                  <c:v>124</c:v>
                </c:pt>
                <c:pt idx="483">
                  <c:v>124</c:v>
                </c:pt>
                <c:pt idx="484">
                  <c:v>124</c:v>
                </c:pt>
                <c:pt idx="485">
                  <c:v>124</c:v>
                </c:pt>
                <c:pt idx="486">
                  <c:v>124</c:v>
                </c:pt>
                <c:pt idx="487">
                  <c:v>124</c:v>
                </c:pt>
                <c:pt idx="488">
                  <c:v>124</c:v>
                </c:pt>
                <c:pt idx="489">
                  <c:v>124</c:v>
                </c:pt>
                <c:pt idx="490">
                  <c:v>124</c:v>
                </c:pt>
                <c:pt idx="491">
                  <c:v>124</c:v>
                </c:pt>
                <c:pt idx="492">
                  <c:v>124</c:v>
                </c:pt>
                <c:pt idx="493">
                  <c:v>124</c:v>
                </c:pt>
                <c:pt idx="494">
                  <c:v>124</c:v>
                </c:pt>
                <c:pt idx="495">
                  <c:v>124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124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124</c:v>
                </c:pt>
                <c:pt idx="505">
                  <c:v>124</c:v>
                </c:pt>
                <c:pt idx="506">
                  <c:v>124</c:v>
                </c:pt>
                <c:pt idx="507">
                  <c:v>124</c:v>
                </c:pt>
                <c:pt idx="508">
                  <c:v>124</c:v>
                </c:pt>
                <c:pt idx="509">
                  <c:v>124</c:v>
                </c:pt>
                <c:pt idx="510">
                  <c:v>124</c:v>
                </c:pt>
                <c:pt idx="511">
                  <c:v>124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124</c:v>
                </c:pt>
                <c:pt idx="517">
                  <c:v>124</c:v>
                </c:pt>
                <c:pt idx="518">
                  <c:v>124</c:v>
                </c:pt>
                <c:pt idx="519">
                  <c:v>124</c:v>
                </c:pt>
                <c:pt idx="520">
                  <c:v>124</c:v>
                </c:pt>
                <c:pt idx="521">
                  <c:v>124</c:v>
                </c:pt>
                <c:pt idx="522">
                  <c:v>124</c:v>
                </c:pt>
                <c:pt idx="523">
                  <c:v>124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127</c:v>
                </c:pt>
                <c:pt idx="546">
                  <c:v>127</c:v>
                </c:pt>
                <c:pt idx="547">
                  <c:v>127</c:v>
                </c:pt>
                <c:pt idx="548">
                  <c:v>127</c:v>
                </c:pt>
                <c:pt idx="549">
                  <c:v>127</c:v>
                </c:pt>
                <c:pt idx="550">
                  <c:v>127</c:v>
                </c:pt>
                <c:pt idx="551">
                  <c:v>127</c:v>
                </c:pt>
                <c:pt idx="552">
                  <c:v>128</c:v>
                </c:pt>
                <c:pt idx="553">
                  <c:v>128</c:v>
                </c:pt>
                <c:pt idx="554">
                  <c:v>128</c:v>
                </c:pt>
                <c:pt idx="555">
                  <c:v>128</c:v>
                </c:pt>
                <c:pt idx="556">
                  <c:v>128</c:v>
                </c:pt>
                <c:pt idx="557">
                  <c:v>128</c:v>
                </c:pt>
                <c:pt idx="558">
                  <c:v>128</c:v>
                </c:pt>
                <c:pt idx="559">
                  <c:v>128</c:v>
                </c:pt>
                <c:pt idx="560">
                  <c:v>128</c:v>
                </c:pt>
                <c:pt idx="561">
                  <c:v>128</c:v>
                </c:pt>
                <c:pt idx="562">
                  <c:v>128</c:v>
                </c:pt>
                <c:pt idx="563">
                  <c:v>128</c:v>
                </c:pt>
                <c:pt idx="564">
                  <c:v>128</c:v>
                </c:pt>
                <c:pt idx="565">
                  <c:v>128</c:v>
                </c:pt>
                <c:pt idx="566">
                  <c:v>128</c:v>
                </c:pt>
                <c:pt idx="567">
                  <c:v>128</c:v>
                </c:pt>
                <c:pt idx="568">
                  <c:v>128</c:v>
                </c:pt>
                <c:pt idx="569">
                  <c:v>128</c:v>
                </c:pt>
                <c:pt idx="570">
                  <c:v>128</c:v>
                </c:pt>
                <c:pt idx="571">
                  <c:v>128</c:v>
                </c:pt>
                <c:pt idx="572">
                  <c:v>128</c:v>
                </c:pt>
                <c:pt idx="573">
                  <c:v>128</c:v>
                </c:pt>
                <c:pt idx="574">
                  <c:v>128</c:v>
                </c:pt>
                <c:pt idx="575">
                  <c:v>128</c:v>
                </c:pt>
                <c:pt idx="576">
                  <c:v>128</c:v>
                </c:pt>
                <c:pt idx="577">
                  <c:v>128</c:v>
                </c:pt>
                <c:pt idx="578">
                  <c:v>128</c:v>
                </c:pt>
                <c:pt idx="579">
                  <c:v>128</c:v>
                </c:pt>
                <c:pt idx="580">
                  <c:v>128</c:v>
                </c:pt>
                <c:pt idx="581">
                  <c:v>128</c:v>
                </c:pt>
                <c:pt idx="582">
                  <c:v>128</c:v>
                </c:pt>
                <c:pt idx="583">
                  <c:v>128</c:v>
                </c:pt>
                <c:pt idx="584">
                  <c:v>128</c:v>
                </c:pt>
                <c:pt idx="585">
                  <c:v>128</c:v>
                </c:pt>
                <c:pt idx="586">
                  <c:v>128</c:v>
                </c:pt>
                <c:pt idx="587">
                  <c:v>128</c:v>
                </c:pt>
                <c:pt idx="588">
                  <c:v>128</c:v>
                </c:pt>
                <c:pt idx="589">
                  <c:v>128</c:v>
                </c:pt>
                <c:pt idx="590">
                  <c:v>128</c:v>
                </c:pt>
                <c:pt idx="591">
                  <c:v>128</c:v>
                </c:pt>
                <c:pt idx="592">
                  <c:v>128</c:v>
                </c:pt>
                <c:pt idx="593">
                  <c:v>128</c:v>
                </c:pt>
                <c:pt idx="594">
                  <c:v>128</c:v>
                </c:pt>
                <c:pt idx="595">
                  <c:v>128</c:v>
                </c:pt>
                <c:pt idx="596">
                  <c:v>128</c:v>
                </c:pt>
                <c:pt idx="597">
                  <c:v>128</c:v>
                </c:pt>
                <c:pt idx="598">
                  <c:v>128</c:v>
                </c:pt>
                <c:pt idx="599">
                  <c:v>128</c:v>
                </c:pt>
                <c:pt idx="600">
                  <c:v>128</c:v>
                </c:pt>
                <c:pt idx="601">
                  <c:v>128</c:v>
                </c:pt>
                <c:pt idx="602">
                  <c:v>128</c:v>
                </c:pt>
                <c:pt idx="603">
                  <c:v>128</c:v>
                </c:pt>
                <c:pt idx="604">
                  <c:v>128</c:v>
                </c:pt>
                <c:pt idx="605">
                  <c:v>128</c:v>
                </c:pt>
                <c:pt idx="606">
                  <c:v>128</c:v>
                </c:pt>
                <c:pt idx="607">
                  <c:v>128</c:v>
                </c:pt>
                <c:pt idx="608">
                  <c:v>128</c:v>
                </c:pt>
                <c:pt idx="609">
                  <c:v>128</c:v>
                </c:pt>
                <c:pt idx="610">
                  <c:v>128</c:v>
                </c:pt>
                <c:pt idx="611">
                  <c:v>128</c:v>
                </c:pt>
                <c:pt idx="612">
                  <c:v>128</c:v>
                </c:pt>
                <c:pt idx="613">
                  <c:v>128</c:v>
                </c:pt>
                <c:pt idx="614">
                  <c:v>128</c:v>
                </c:pt>
                <c:pt idx="615">
                  <c:v>128</c:v>
                </c:pt>
                <c:pt idx="616">
                  <c:v>128</c:v>
                </c:pt>
                <c:pt idx="617">
                  <c:v>128</c:v>
                </c:pt>
                <c:pt idx="618">
                  <c:v>128</c:v>
                </c:pt>
                <c:pt idx="619">
                  <c:v>128</c:v>
                </c:pt>
                <c:pt idx="620">
                  <c:v>128</c:v>
                </c:pt>
                <c:pt idx="621">
                  <c:v>128</c:v>
                </c:pt>
                <c:pt idx="622">
                  <c:v>128</c:v>
                </c:pt>
                <c:pt idx="623">
                  <c:v>128</c:v>
                </c:pt>
                <c:pt idx="624">
                  <c:v>128</c:v>
                </c:pt>
                <c:pt idx="625">
                  <c:v>128</c:v>
                </c:pt>
                <c:pt idx="626">
                  <c:v>128</c:v>
                </c:pt>
                <c:pt idx="627">
                  <c:v>128</c:v>
                </c:pt>
                <c:pt idx="628">
                  <c:v>128</c:v>
                </c:pt>
                <c:pt idx="629">
                  <c:v>128</c:v>
                </c:pt>
                <c:pt idx="630">
                  <c:v>128</c:v>
                </c:pt>
                <c:pt idx="631">
                  <c:v>128</c:v>
                </c:pt>
                <c:pt idx="632">
                  <c:v>128</c:v>
                </c:pt>
                <c:pt idx="633">
                  <c:v>128</c:v>
                </c:pt>
                <c:pt idx="634">
                  <c:v>128</c:v>
                </c:pt>
                <c:pt idx="635">
                  <c:v>128</c:v>
                </c:pt>
                <c:pt idx="636">
                  <c:v>128</c:v>
                </c:pt>
                <c:pt idx="637">
                  <c:v>128</c:v>
                </c:pt>
                <c:pt idx="638">
                  <c:v>128</c:v>
                </c:pt>
                <c:pt idx="639">
                  <c:v>128</c:v>
                </c:pt>
                <c:pt idx="640">
                  <c:v>128</c:v>
                </c:pt>
                <c:pt idx="641">
                  <c:v>128</c:v>
                </c:pt>
                <c:pt idx="642">
                  <c:v>128</c:v>
                </c:pt>
                <c:pt idx="643">
                  <c:v>128</c:v>
                </c:pt>
                <c:pt idx="644">
                  <c:v>128</c:v>
                </c:pt>
                <c:pt idx="645">
                  <c:v>128</c:v>
                </c:pt>
                <c:pt idx="646">
                  <c:v>128</c:v>
                </c:pt>
                <c:pt idx="647">
                  <c:v>128</c:v>
                </c:pt>
                <c:pt idx="648">
                  <c:v>128</c:v>
                </c:pt>
                <c:pt idx="649">
                  <c:v>128</c:v>
                </c:pt>
                <c:pt idx="650">
                  <c:v>128</c:v>
                </c:pt>
                <c:pt idx="651">
                  <c:v>128</c:v>
                </c:pt>
                <c:pt idx="652">
                  <c:v>128</c:v>
                </c:pt>
                <c:pt idx="653">
                  <c:v>128</c:v>
                </c:pt>
                <c:pt idx="654">
                  <c:v>128</c:v>
                </c:pt>
                <c:pt idx="655">
                  <c:v>128</c:v>
                </c:pt>
                <c:pt idx="656">
                  <c:v>128</c:v>
                </c:pt>
                <c:pt idx="657">
                  <c:v>128</c:v>
                </c:pt>
                <c:pt idx="658">
                  <c:v>128</c:v>
                </c:pt>
                <c:pt idx="659">
                  <c:v>128</c:v>
                </c:pt>
                <c:pt idx="660">
                  <c:v>128</c:v>
                </c:pt>
                <c:pt idx="661">
                  <c:v>128</c:v>
                </c:pt>
                <c:pt idx="662">
                  <c:v>128</c:v>
                </c:pt>
                <c:pt idx="663">
                  <c:v>128</c:v>
                </c:pt>
                <c:pt idx="664">
                  <c:v>128</c:v>
                </c:pt>
                <c:pt idx="665">
                  <c:v>128</c:v>
                </c:pt>
                <c:pt idx="666">
                  <c:v>128</c:v>
                </c:pt>
                <c:pt idx="667">
                  <c:v>128</c:v>
                </c:pt>
                <c:pt idx="668">
                  <c:v>128</c:v>
                </c:pt>
                <c:pt idx="669">
                  <c:v>128</c:v>
                </c:pt>
                <c:pt idx="670">
                  <c:v>128</c:v>
                </c:pt>
                <c:pt idx="671">
                  <c:v>128</c:v>
                </c:pt>
                <c:pt idx="672">
                  <c:v>128</c:v>
                </c:pt>
                <c:pt idx="673">
                  <c:v>128</c:v>
                </c:pt>
                <c:pt idx="674">
                  <c:v>128</c:v>
                </c:pt>
                <c:pt idx="675">
                  <c:v>128</c:v>
                </c:pt>
                <c:pt idx="676">
                  <c:v>128</c:v>
                </c:pt>
                <c:pt idx="677">
                  <c:v>128</c:v>
                </c:pt>
                <c:pt idx="678">
                  <c:v>128</c:v>
                </c:pt>
                <c:pt idx="679">
                  <c:v>128</c:v>
                </c:pt>
                <c:pt idx="680">
                  <c:v>128</c:v>
                </c:pt>
                <c:pt idx="681">
                  <c:v>128</c:v>
                </c:pt>
                <c:pt idx="682">
                  <c:v>128</c:v>
                </c:pt>
                <c:pt idx="683">
                  <c:v>128</c:v>
                </c:pt>
                <c:pt idx="684">
                  <c:v>128</c:v>
                </c:pt>
                <c:pt idx="685">
                  <c:v>128</c:v>
                </c:pt>
                <c:pt idx="686">
                  <c:v>128</c:v>
                </c:pt>
                <c:pt idx="687">
                  <c:v>128</c:v>
                </c:pt>
                <c:pt idx="688">
                  <c:v>128</c:v>
                </c:pt>
                <c:pt idx="689">
                  <c:v>128</c:v>
                </c:pt>
                <c:pt idx="690">
                  <c:v>128</c:v>
                </c:pt>
                <c:pt idx="691">
                  <c:v>128</c:v>
                </c:pt>
                <c:pt idx="692">
                  <c:v>128</c:v>
                </c:pt>
                <c:pt idx="693">
                  <c:v>128</c:v>
                </c:pt>
                <c:pt idx="694">
                  <c:v>128</c:v>
                </c:pt>
                <c:pt idx="695">
                  <c:v>128</c:v>
                </c:pt>
                <c:pt idx="696">
                  <c:v>128</c:v>
                </c:pt>
                <c:pt idx="697">
                  <c:v>128</c:v>
                </c:pt>
                <c:pt idx="698">
                  <c:v>128</c:v>
                </c:pt>
                <c:pt idx="699">
                  <c:v>128</c:v>
                </c:pt>
                <c:pt idx="700">
                  <c:v>128</c:v>
                </c:pt>
                <c:pt idx="701">
                  <c:v>128</c:v>
                </c:pt>
                <c:pt idx="702">
                  <c:v>128</c:v>
                </c:pt>
                <c:pt idx="703">
                  <c:v>128</c:v>
                </c:pt>
                <c:pt idx="704">
                  <c:v>128</c:v>
                </c:pt>
                <c:pt idx="705">
                  <c:v>128</c:v>
                </c:pt>
                <c:pt idx="706">
                  <c:v>128</c:v>
                </c:pt>
                <c:pt idx="707">
                  <c:v>128</c:v>
                </c:pt>
                <c:pt idx="708">
                  <c:v>128</c:v>
                </c:pt>
                <c:pt idx="709">
                  <c:v>128</c:v>
                </c:pt>
                <c:pt idx="710">
                  <c:v>128</c:v>
                </c:pt>
                <c:pt idx="711">
                  <c:v>128</c:v>
                </c:pt>
                <c:pt idx="712">
                  <c:v>128</c:v>
                </c:pt>
                <c:pt idx="713">
                  <c:v>128</c:v>
                </c:pt>
                <c:pt idx="714">
                  <c:v>128</c:v>
                </c:pt>
                <c:pt idx="715">
                  <c:v>128</c:v>
                </c:pt>
                <c:pt idx="716">
                  <c:v>128</c:v>
                </c:pt>
                <c:pt idx="717">
                  <c:v>128</c:v>
                </c:pt>
                <c:pt idx="718">
                  <c:v>128</c:v>
                </c:pt>
                <c:pt idx="719">
                  <c:v>128</c:v>
                </c:pt>
                <c:pt idx="720">
                  <c:v>128</c:v>
                </c:pt>
                <c:pt idx="721">
                  <c:v>128</c:v>
                </c:pt>
                <c:pt idx="722">
                  <c:v>128</c:v>
                </c:pt>
                <c:pt idx="723">
                  <c:v>128</c:v>
                </c:pt>
                <c:pt idx="724">
                  <c:v>128</c:v>
                </c:pt>
                <c:pt idx="725">
                  <c:v>128</c:v>
                </c:pt>
                <c:pt idx="726">
                  <c:v>128</c:v>
                </c:pt>
                <c:pt idx="727">
                  <c:v>128</c:v>
                </c:pt>
                <c:pt idx="728">
                  <c:v>128</c:v>
                </c:pt>
                <c:pt idx="729">
                  <c:v>128</c:v>
                </c:pt>
                <c:pt idx="730">
                  <c:v>128</c:v>
                </c:pt>
                <c:pt idx="731">
                  <c:v>128</c:v>
                </c:pt>
                <c:pt idx="732">
                  <c:v>128</c:v>
                </c:pt>
                <c:pt idx="733">
                  <c:v>128</c:v>
                </c:pt>
                <c:pt idx="734">
                  <c:v>128</c:v>
                </c:pt>
                <c:pt idx="735">
                  <c:v>128</c:v>
                </c:pt>
                <c:pt idx="736">
                  <c:v>128</c:v>
                </c:pt>
                <c:pt idx="737">
                  <c:v>128</c:v>
                </c:pt>
                <c:pt idx="738">
                  <c:v>128</c:v>
                </c:pt>
                <c:pt idx="739">
                  <c:v>128</c:v>
                </c:pt>
                <c:pt idx="740">
                  <c:v>128</c:v>
                </c:pt>
                <c:pt idx="741">
                  <c:v>128</c:v>
                </c:pt>
                <c:pt idx="742">
                  <c:v>128</c:v>
                </c:pt>
                <c:pt idx="743">
                  <c:v>128</c:v>
                </c:pt>
                <c:pt idx="744">
                  <c:v>128</c:v>
                </c:pt>
                <c:pt idx="745">
                  <c:v>128</c:v>
                </c:pt>
                <c:pt idx="746">
                  <c:v>128</c:v>
                </c:pt>
                <c:pt idx="747">
                  <c:v>128</c:v>
                </c:pt>
                <c:pt idx="748">
                  <c:v>128</c:v>
                </c:pt>
                <c:pt idx="749">
                  <c:v>128</c:v>
                </c:pt>
                <c:pt idx="750">
                  <c:v>128</c:v>
                </c:pt>
                <c:pt idx="751">
                  <c:v>128</c:v>
                </c:pt>
                <c:pt idx="752">
                  <c:v>128</c:v>
                </c:pt>
                <c:pt idx="753">
                  <c:v>128</c:v>
                </c:pt>
                <c:pt idx="754">
                  <c:v>128</c:v>
                </c:pt>
                <c:pt idx="755">
                  <c:v>128</c:v>
                </c:pt>
                <c:pt idx="756">
                  <c:v>128</c:v>
                </c:pt>
                <c:pt idx="757">
                  <c:v>128</c:v>
                </c:pt>
                <c:pt idx="758">
                  <c:v>128</c:v>
                </c:pt>
                <c:pt idx="759">
                  <c:v>128</c:v>
                </c:pt>
                <c:pt idx="760">
                  <c:v>128</c:v>
                </c:pt>
                <c:pt idx="761">
                  <c:v>128</c:v>
                </c:pt>
                <c:pt idx="762">
                  <c:v>128</c:v>
                </c:pt>
                <c:pt idx="763">
                  <c:v>128</c:v>
                </c:pt>
                <c:pt idx="764">
                  <c:v>128</c:v>
                </c:pt>
                <c:pt idx="765">
                  <c:v>128</c:v>
                </c:pt>
                <c:pt idx="766">
                  <c:v>128</c:v>
                </c:pt>
                <c:pt idx="767">
                  <c:v>128</c:v>
                </c:pt>
                <c:pt idx="768">
                  <c:v>128</c:v>
                </c:pt>
                <c:pt idx="769">
                  <c:v>128</c:v>
                </c:pt>
                <c:pt idx="770">
                  <c:v>128</c:v>
                </c:pt>
                <c:pt idx="771">
                  <c:v>128</c:v>
                </c:pt>
                <c:pt idx="772">
                  <c:v>128</c:v>
                </c:pt>
                <c:pt idx="773">
                  <c:v>128</c:v>
                </c:pt>
                <c:pt idx="774">
                  <c:v>128</c:v>
                </c:pt>
                <c:pt idx="775">
                  <c:v>128</c:v>
                </c:pt>
                <c:pt idx="776">
                  <c:v>128</c:v>
                </c:pt>
                <c:pt idx="777">
                  <c:v>128</c:v>
                </c:pt>
                <c:pt idx="778">
                  <c:v>128</c:v>
                </c:pt>
                <c:pt idx="779">
                  <c:v>128</c:v>
                </c:pt>
                <c:pt idx="780">
                  <c:v>128</c:v>
                </c:pt>
                <c:pt idx="781">
                  <c:v>128</c:v>
                </c:pt>
                <c:pt idx="782">
                  <c:v>128</c:v>
                </c:pt>
                <c:pt idx="783">
                  <c:v>128</c:v>
                </c:pt>
                <c:pt idx="784">
                  <c:v>128</c:v>
                </c:pt>
                <c:pt idx="785">
                  <c:v>128</c:v>
                </c:pt>
                <c:pt idx="786">
                  <c:v>128</c:v>
                </c:pt>
                <c:pt idx="787">
                  <c:v>128</c:v>
                </c:pt>
                <c:pt idx="788">
                  <c:v>128</c:v>
                </c:pt>
                <c:pt idx="789">
                  <c:v>128</c:v>
                </c:pt>
                <c:pt idx="790">
                  <c:v>128</c:v>
                </c:pt>
                <c:pt idx="791">
                  <c:v>128</c:v>
                </c:pt>
                <c:pt idx="792">
                  <c:v>128</c:v>
                </c:pt>
                <c:pt idx="793">
                  <c:v>128</c:v>
                </c:pt>
                <c:pt idx="794">
                  <c:v>128</c:v>
                </c:pt>
                <c:pt idx="795">
                  <c:v>128</c:v>
                </c:pt>
                <c:pt idx="796">
                  <c:v>128</c:v>
                </c:pt>
                <c:pt idx="797">
                  <c:v>128</c:v>
                </c:pt>
                <c:pt idx="798">
                  <c:v>128</c:v>
                </c:pt>
                <c:pt idx="799">
                  <c:v>128</c:v>
                </c:pt>
                <c:pt idx="800">
                  <c:v>128</c:v>
                </c:pt>
                <c:pt idx="801">
                  <c:v>128</c:v>
                </c:pt>
                <c:pt idx="802">
                  <c:v>128</c:v>
                </c:pt>
                <c:pt idx="803">
                  <c:v>128</c:v>
                </c:pt>
                <c:pt idx="804">
                  <c:v>128</c:v>
                </c:pt>
                <c:pt idx="805">
                  <c:v>128</c:v>
                </c:pt>
                <c:pt idx="806">
                  <c:v>128</c:v>
                </c:pt>
                <c:pt idx="807">
                  <c:v>128</c:v>
                </c:pt>
                <c:pt idx="808">
                  <c:v>128</c:v>
                </c:pt>
                <c:pt idx="809">
                  <c:v>128</c:v>
                </c:pt>
                <c:pt idx="810">
                  <c:v>128</c:v>
                </c:pt>
                <c:pt idx="811">
                  <c:v>128</c:v>
                </c:pt>
                <c:pt idx="812">
                  <c:v>128</c:v>
                </c:pt>
                <c:pt idx="813">
                  <c:v>128</c:v>
                </c:pt>
                <c:pt idx="814">
                  <c:v>128</c:v>
                </c:pt>
                <c:pt idx="815">
                  <c:v>128</c:v>
                </c:pt>
                <c:pt idx="816">
                  <c:v>128</c:v>
                </c:pt>
                <c:pt idx="817">
                  <c:v>128</c:v>
                </c:pt>
                <c:pt idx="818">
                  <c:v>128</c:v>
                </c:pt>
                <c:pt idx="819">
                  <c:v>128</c:v>
                </c:pt>
                <c:pt idx="820">
                  <c:v>128</c:v>
                </c:pt>
                <c:pt idx="821">
                  <c:v>128</c:v>
                </c:pt>
                <c:pt idx="822">
                  <c:v>128</c:v>
                </c:pt>
                <c:pt idx="823">
                  <c:v>128</c:v>
                </c:pt>
                <c:pt idx="824">
                  <c:v>128</c:v>
                </c:pt>
                <c:pt idx="825">
                  <c:v>128</c:v>
                </c:pt>
                <c:pt idx="826">
                  <c:v>128</c:v>
                </c:pt>
                <c:pt idx="827">
                  <c:v>128</c:v>
                </c:pt>
                <c:pt idx="828">
                  <c:v>128</c:v>
                </c:pt>
                <c:pt idx="829">
                  <c:v>128</c:v>
                </c:pt>
                <c:pt idx="830">
                  <c:v>128</c:v>
                </c:pt>
                <c:pt idx="831">
                  <c:v>128</c:v>
                </c:pt>
                <c:pt idx="832">
                  <c:v>128</c:v>
                </c:pt>
                <c:pt idx="833">
                  <c:v>128</c:v>
                </c:pt>
                <c:pt idx="834">
                  <c:v>128</c:v>
                </c:pt>
                <c:pt idx="835">
                  <c:v>128</c:v>
                </c:pt>
                <c:pt idx="836">
                  <c:v>128</c:v>
                </c:pt>
                <c:pt idx="837">
                  <c:v>128</c:v>
                </c:pt>
                <c:pt idx="838">
                  <c:v>128</c:v>
                </c:pt>
                <c:pt idx="839">
                  <c:v>128</c:v>
                </c:pt>
                <c:pt idx="840">
                  <c:v>128</c:v>
                </c:pt>
                <c:pt idx="841">
                  <c:v>128</c:v>
                </c:pt>
                <c:pt idx="842">
                  <c:v>128</c:v>
                </c:pt>
                <c:pt idx="843">
                  <c:v>128</c:v>
                </c:pt>
                <c:pt idx="844">
                  <c:v>128</c:v>
                </c:pt>
                <c:pt idx="845">
                  <c:v>128</c:v>
                </c:pt>
                <c:pt idx="846">
                  <c:v>128</c:v>
                </c:pt>
                <c:pt idx="847">
                  <c:v>128</c:v>
                </c:pt>
                <c:pt idx="848">
                  <c:v>128</c:v>
                </c:pt>
                <c:pt idx="849">
                  <c:v>128</c:v>
                </c:pt>
                <c:pt idx="850">
                  <c:v>128</c:v>
                </c:pt>
                <c:pt idx="851">
                  <c:v>128</c:v>
                </c:pt>
                <c:pt idx="852">
                  <c:v>128</c:v>
                </c:pt>
                <c:pt idx="853">
                  <c:v>128</c:v>
                </c:pt>
                <c:pt idx="854">
                  <c:v>128</c:v>
                </c:pt>
                <c:pt idx="855">
                  <c:v>128</c:v>
                </c:pt>
                <c:pt idx="856">
                  <c:v>128</c:v>
                </c:pt>
                <c:pt idx="857">
                  <c:v>128</c:v>
                </c:pt>
                <c:pt idx="858">
                  <c:v>128</c:v>
                </c:pt>
                <c:pt idx="859">
                  <c:v>128</c:v>
                </c:pt>
                <c:pt idx="860">
                  <c:v>128</c:v>
                </c:pt>
                <c:pt idx="861">
                  <c:v>128</c:v>
                </c:pt>
                <c:pt idx="862">
                  <c:v>128</c:v>
                </c:pt>
                <c:pt idx="863">
                  <c:v>128</c:v>
                </c:pt>
                <c:pt idx="864">
                  <c:v>128</c:v>
                </c:pt>
                <c:pt idx="865">
                  <c:v>128</c:v>
                </c:pt>
                <c:pt idx="866">
                  <c:v>128</c:v>
                </c:pt>
                <c:pt idx="867">
                  <c:v>128</c:v>
                </c:pt>
                <c:pt idx="868">
                  <c:v>128</c:v>
                </c:pt>
                <c:pt idx="869">
                  <c:v>128</c:v>
                </c:pt>
                <c:pt idx="870">
                  <c:v>128</c:v>
                </c:pt>
                <c:pt idx="871">
                  <c:v>128</c:v>
                </c:pt>
                <c:pt idx="872">
                  <c:v>128</c:v>
                </c:pt>
                <c:pt idx="873">
                  <c:v>128</c:v>
                </c:pt>
                <c:pt idx="874">
                  <c:v>128</c:v>
                </c:pt>
                <c:pt idx="875">
                  <c:v>128</c:v>
                </c:pt>
                <c:pt idx="876">
                  <c:v>128</c:v>
                </c:pt>
                <c:pt idx="877">
                  <c:v>128</c:v>
                </c:pt>
                <c:pt idx="878">
                  <c:v>128</c:v>
                </c:pt>
                <c:pt idx="879">
                  <c:v>128</c:v>
                </c:pt>
                <c:pt idx="880">
                  <c:v>128</c:v>
                </c:pt>
                <c:pt idx="881">
                  <c:v>128</c:v>
                </c:pt>
                <c:pt idx="882">
                  <c:v>128</c:v>
                </c:pt>
                <c:pt idx="883">
                  <c:v>128</c:v>
                </c:pt>
                <c:pt idx="884">
                  <c:v>128</c:v>
                </c:pt>
                <c:pt idx="885">
                  <c:v>128</c:v>
                </c:pt>
                <c:pt idx="886">
                  <c:v>128</c:v>
                </c:pt>
                <c:pt idx="887">
                  <c:v>128</c:v>
                </c:pt>
                <c:pt idx="888">
                  <c:v>128</c:v>
                </c:pt>
                <c:pt idx="889">
                  <c:v>128</c:v>
                </c:pt>
                <c:pt idx="890">
                  <c:v>128</c:v>
                </c:pt>
                <c:pt idx="891">
                  <c:v>128</c:v>
                </c:pt>
                <c:pt idx="892">
                  <c:v>128</c:v>
                </c:pt>
                <c:pt idx="893">
                  <c:v>128</c:v>
                </c:pt>
                <c:pt idx="894">
                  <c:v>128</c:v>
                </c:pt>
                <c:pt idx="895">
                  <c:v>128</c:v>
                </c:pt>
                <c:pt idx="896">
                  <c:v>128</c:v>
                </c:pt>
                <c:pt idx="897">
                  <c:v>128</c:v>
                </c:pt>
                <c:pt idx="898">
                  <c:v>128</c:v>
                </c:pt>
                <c:pt idx="899">
                  <c:v>128</c:v>
                </c:pt>
                <c:pt idx="900">
                  <c:v>128</c:v>
                </c:pt>
                <c:pt idx="901">
                  <c:v>128</c:v>
                </c:pt>
                <c:pt idx="902">
                  <c:v>128</c:v>
                </c:pt>
                <c:pt idx="903">
                  <c:v>128</c:v>
                </c:pt>
                <c:pt idx="904">
                  <c:v>128</c:v>
                </c:pt>
                <c:pt idx="905">
                  <c:v>128</c:v>
                </c:pt>
                <c:pt idx="906">
                  <c:v>128</c:v>
                </c:pt>
                <c:pt idx="907">
                  <c:v>128</c:v>
                </c:pt>
                <c:pt idx="908">
                  <c:v>128</c:v>
                </c:pt>
                <c:pt idx="909">
                  <c:v>128</c:v>
                </c:pt>
                <c:pt idx="910">
                  <c:v>128</c:v>
                </c:pt>
                <c:pt idx="911">
                  <c:v>128</c:v>
                </c:pt>
                <c:pt idx="912">
                  <c:v>128</c:v>
                </c:pt>
                <c:pt idx="913">
                  <c:v>128</c:v>
                </c:pt>
                <c:pt idx="914">
                  <c:v>128</c:v>
                </c:pt>
                <c:pt idx="915">
                  <c:v>128</c:v>
                </c:pt>
                <c:pt idx="916">
                  <c:v>128</c:v>
                </c:pt>
                <c:pt idx="917">
                  <c:v>128</c:v>
                </c:pt>
                <c:pt idx="918">
                  <c:v>128</c:v>
                </c:pt>
                <c:pt idx="919">
                  <c:v>128</c:v>
                </c:pt>
                <c:pt idx="920">
                  <c:v>128</c:v>
                </c:pt>
                <c:pt idx="921">
                  <c:v>128</c:v>
                </c:pt>
                <c:pt idx="922">
                  <c:v>128</c:v>
                </c:pt>
                <c:pt idx="923">
                  <c:v>128</c:v>
                </c:pt>
                <c:pt idx="924">
                  <c:v>128</c:v>
                </c:pt>
                <c:pt idx="925">
                  <c:v>128</c:v>
                </c:pt>
                <c:pt idx="926">
                  <c:v>128</c:v>
                </c:pt>
                <c:pt idx="927">
                  <c:v>128</c:v>
                </c:pt>
                <c:pt idx="928">
                  <c:v>128</c:v>
                </c:pt>
                <c:pt idx="929">
                  <c:v>128</c:v>
                </c:pt>
                <c:pt idx="930">
                  <c:v>128</c:v>
                </c:pt>
                <c:pt idx="931">
                  <c:v>128</c:v>
                </c:pt>
                <c:pt idx="932">
                  <c:v>128</c:v>
                </c:pt>
                <c:pt idx="933">
                  <c:v>128</c:v>
                </c:pt>
                <c:pt idx="934">
                  <c:v>128</c:v>
                </c:pt>
                <c:pt idx="935">
                  <c:v>128</c:v>
                </c:pt>
                <c:pt idx="936">
                  <c:v>128</c:v>
                </c:pt>
                <c:pt idx="937">
                  <c:v>128</c:v>
                </c:pt>
                <c:pt idx="938">
                  <c:v>128</c:v>
                </c:pt>
                <c:pt idx="939">
                  <c:v>128</c:v>
                </c:pt>
                <c:pt idx="940">
                  <c:v>128</c:v>
                </c:pt>
                <c:pt idx="941">
                  <c:v>128</c:v>
                </c:pt>
                <c:pt idx="942">
                  <c:v>128</c:v>
                </c:pt>
                <c:pt idx="943">
                  <c:v>128</c:v>
                </c:pt>
                <c:pt idx="944">
                  <c:v>128</c:v>
                </c:pt>
                <c:pt idx="945">
                  <c:v>128</c:v>
                </c:pt>
                <c:pt idx="946">
                  <c:v>128</c:v>
                </c:pt>
                <c:pt idx="947">
                  <c:v>128</c:v>
                </c:pt>
                <c:pt idx="948">
                  <c:v>128</c:v>
                </c:pt>
                <c:pt idx="949">
                  <c:v>128</c:v>
                </c:pt>
                <c:pt idx="950">
                  <c:v>128</c:v>
                </c:pt>
                <c:pt idx="951">
                  <c:v>128</c:v>
                </c:pt>
                <c:pt idx="952">
                  <c:v>128</c:v>
                </c:pt>
                <c:pt idx="953">
                  <c:v>128</c:v>
                </c:pt>
                <c:pt idx="954">
                  <c:v>128</c:v>
                </c:pt>
                <c:pt idx="955">
                  <c:v>128</c:v>
                </c:pt>
                <c:pt idx="956">
                  <c:v>128</c:v>
                </c:pt>
                <c:pt idx="957">
                  <c:v>128</c:v>
                </c:pt>
                <c:pt idx="958">
                  <c:v>128</c:v>
                </c:pt>
                <c:pt idx="959">
                  <c:v>128</c:v>
                </c:pt>
                <c:pt idx="960">
                  <c:v>128</c:v>
                </c:pt>
                <c:pt idx="961">
                  <c:v>128</c:v>
                </c:pt>
                <c:pt idx="962">
                  <c:v>128</c:v>
                </c:pt>
                <c:pt idx="963">
                  <c:v>128</c:v>
                </c:pt>
                <c:pt idx="964">
                  <c:v>128</c:v>
                </c:pt>
                <c:pt idx="965">
                  <c:v>128</c:v>
                </c:pt>
                <c:pt idx="966">
                  <c:v>128</c:v>
                </c:pt>
                <c:pt idx="967">
                  <c:v>128</c:v>
                </c:pt>
                <c:pt idx="968">
                  <c:v>128</c:v>
                </c:pt>
                <c:pt idx="969">
                  <c:v>128</c:v>
                </c:pt>
                <c:pt idx="970">
                  <c:v>128</c:v>
                </c:pt>
                <c:pt idx="971">
                  <c:v>128</c:v>
                </c:pt>
                <c:pt idx="972">
                  <c:v>128</c:v>
                </c:pt>
                <c:pt idx="973">
                  <c:v>128</c:v>
                </c:pt>
                <c:pt idx="974">
                  <c:v>128</c:v>
                </c:pt>
                <c:pt idx="975">
                  <c:v>128</c:v>
                </c:pt>
                <c:pt idx="976">
                  <c:v>128</c:v>
                </c:pt>
                <c:pt idx="977">
                  <c:v>128</c:v>
                </c:pt>
                <c:pt idx="978">
                  <c:v>128</c:v>
                </c:pt>
                <c:pt idx="979">
                  <c:v>128</c:v>
                </c:pt>
                <c:pt idx="980">
                  <c:v>128</c:v>
                </c:pt>
                <c:pt idx="981">
                  <c:v>128</c:v>
                </c:pt>
                <c:pt idx="982">
                  <c:v>128</c:v>
                </c:pt>
                <c:pt idx="983">
                  <c:v>128</c:v>
                </c:pt>
                <c:pt idx="984">
                  <c:v>128</c:v>
                </c:pt>
                <c:pt idx="985">
                  <c:v>128</c:v>
                </c:pt>
                <c:pt idx="986">
                  <c:v>128</c:v>
                </c:pt>
                <c:pt idx="987">
                  <c:v>128</c:v>
                </c:pt>
                <c:pt idx="988">
                  <c:v>128</c:v>
                </c:pt>
                <c:pt idx="989">
                  <c:v>128</c:v>
                </c:pt>
                <c:pt idx="990">
                  <c:v>128</c:v>
                </c:pt>
                <c:pt idx="991">
                  <c:v>128</c:v>
                </c:pt>
                <c:pt idx="992">
                  <c:v>128</c:v>
                </c:pt>
                <c:pt idx="993">
                  <c:v>128</c:v>
                </c:pt>
                <c:pt idx="994">
                  <c:v>128</c:v>
                </c:pt>
                <c:pt idx="995">
                  <c:v>128</c:v>
                </c:pt>
                <c:pt idx="996">
                  <c:v>128</c:v>
                </c:pt>
                <c:pt idx="997">
                  <c:v>128</c:v>
                </c:pt>
                <c:pt idx="998">
                  <c:v>128</c:v>
                </c:pt>
                <c:pt idx="999">
                  <c:v>128</c:v>
                </c:pt>
                <c:pt idx="1000">
                  <c:v>128</c:v>
                </c:pt>
                <c:pt idx="1001">
                  <c:v>128</c:v>
                </c:pt>
                <c:pt idx="1002">
                  <c:v>128</c:v>
                </c:pt>
                <c:pt idx="1003">
                  <c:v>128</c:v>
                </c:pt>
                <c:pt idx="1004">
                  <c:v>128</c:v>
                </c:pt>
                <c:pt idx="1005">
                  <c:v>128</c:v>
                </c:pt>
                <c:pt idx="1006">
                  <c:v>128</c:v>
                </c:pt>
                <c:pt idx="1007">
                  <c:v>128</c:v>
                </c:pt>
                <c:pt idx="1008">
                  <c:v>128</c:v>
                </c:pt>
                <c:pt idx="1009">
                  <c:v>128</c:v>
                </c:pt>
                <c:pt idx="1010">
                  <c:v>128</c:v>
                </c:pt>
                <c:pt idx="1011">
                  <c:v>128</c:v>
                </c:pt>
                <c:pt idx="1012">
                  <c:v>128</c:v>
                </c:pt>
                <c:pt idx="1013">
                  <c:v>128</c:v>
                </c:pt>
                <c:pt idx="1014">
                  <c:v>128</c:v>
                </c:pt>
                <c:pt idx="1015">
                  <c:v>128</c:v>
                </c:pt>
                <c:pt idx="1016">
                  <c:v>128</c:v>
                </c:pt>
                <c:pt idx="1017">
                  <c:v>128</c:v>
                </c:pt>
                <c:pt idx="1018">
                  <c:v>128</c:v>
                </c:pt>
                <c:pt idx="1019">
                  <c:v>128</c:v>
                </c:pt>
                <c:pt idx="1020">
                  <c:v>128</c:v>
                </c:pt>
                <c:pt idx="1021">
                  <c:v>128</c:v>
                </c:pt>
                <c:pt idx="1022">
                  <c:v>128</c:v>
                </c:pt>
                <c:pt idx="1023">
                  <c:v>128</c:v>
                </c:pt>
                <c:pt idx="1024">
                  <c:v>128</c:v>
                </c:pt>
                <c:pt idx="1025">
                  <c:v>128</c:v>
                </c:pt>
                <c:pt idx="1026">
                  <c:v>128</c:v>
                </c:pt>
                <c:pt idx="1027">
                  <c:v>128</c:v>
                </c:pt>
                <c:pt idx="1028">
                  <c:v>128</c:v>
                </c:pt>
                <c:pt idx="1029">
                  <c:v>128</c:v>
                </c:pt>
                <c:pt idx="1030">
                  <c:v>128</c:v>
                </c:pt>
                <c:pt idx="1031">
                  <c:v>128</c:v>
                </c:pt>
                <c:pt idx="1032">
                  <c:v>128</c:v>
                </c:pt>
                <c:pt idx="1033">
                  <c:v>128</c:v>
                </c:pt>
                <c:pt idx="1034">
                  <c:v>128</c:v>
                </c:pt>
                <c:pt idx="1035">
                  <c:v>128</c:v>
                </c:pt>
                <c:pt idx="1036">
                  <c:v>128</c:v>
                </c:pt>
                <c:pt idx="1037">
                  <c:v>128</c:v>
                </c:pt>
                <c:pt idx="1038">
                  <c:v>128</c:v>
                </c:pt>
                <c:pt idx="1039">
                  <c:v>128</c:v>
                </c:pt>
                <c:pt idx="1040">
                  <c:v>128</c:v>
                </c:pt>
                <c:pt idx="1041">
                  <c:v>128</c:v>
                </c:pt>
                <c:pt idx="1042">
                  <c:v>128</c:v>
                </c:pt>
                <c:pt idx="1043">
                  <c:v>128</c:v>
                </c:pt>
                <c:pt idx="1044">
                  <c:v>128</c:v>
                </c:pt>
                <c:pt idx="1045">
                  <c:v>128</c:v>
                </c:pt>
                <c:pt idx="1046">
                  <c:v>128</c:v>
                </c:pt>
                <c:pt idx="1047">
                  <c:v>128</c:v>
                </c:pt>
                <c:pt idx="1048">
                  <c:v>128</c:v>
                </c:pt>
                <c:pt idx="1049">
                  <c:v>128</c:v>
                </c:pt>
                <c:pt idx="1050">
                  <c:v>128</c:v>
                </c:pt>
                <c:pt idx="1051">
                  <c:v>128</c:v>
                </c:pt>
                <c:pt idx="1052">
                  <c:v>128</c:v>
                </c:pt>
                <c:pt idx="1053">
                  <c:v>128</c:v>
                </c:pt>
                <c:pt idx="1054">
                  <c:v>128</c:v>
                </c:pt>
                <c:pt idx="1055">
                  <c:v>128</c:v>
                </c:pt>
                <c:pt idx="1056">
                  <c:v>128</c:v>
                </c:pt>
                <c:pt idx="1057">
                  <c:v>128</c:v>
                </c:pt>
                <c:pt idx="1058">
                  <c:v>128</c:v>
                </c:pt>
                <c:pt idx="1059">
                  <c:v>128</c:v>
                </c:pt>
                <c:pt idx="1060">
                  <c:v>128</c:v>
                </c:pt>
                <c:pt idx="1061">
                  <c:v>128</c:v>
                </c:pt>
                <c:pt idx="1062">
                  <c:v>128</c:v>
                </c:pt>
                <c:pt idx="1063">
                  <c:v>128</c:v>
                </c:pt>
                <c:pt idx="1064">
                  <c:v>128</c:v>
                </c:pt>
                <c:pt idx="1065">
                  <c:v>128</c:v>
                </c:pt>
                <c:pt idx="1066">
                  <c:v>128</c:v>
                </c:pt>
                <c:pt idx="1067">
                  <c:v>128</c:v>
                </c:pt>
                <c:pt idx="1068">
                  <c:v>128</c:v>
                </c:pt>
                <c:pt idx="1069">
                  <c:v>128</c:v>
                </c:pt>
                <c:pt idx="1070">
                  <c:v>128</c:v>
                </c:pt>
                <c:pt idx="1071">
                  <c:v>128</c:v>
                </c:pt>
                <c:pt idx="1072">
                  <c:v>128</c:v>
                </c:pt>
                <c:pt idx="1073">
                  <c:v>128</c:v>
                </c:pt>
                <c:pt idx="1074">
                  <c:v>128</c:v>
                </c:pt>
                <c:pt idx="1075">
                  <c:v>128</c:v>
                </c:pt>
                <c:pt idx="1076">
                  <c:v>128</c:v>
                </c:pt>
                <c:pt idx="1077">
                  <c:v>128</c:v>
                </c:pt>
                <c:pt idx="1078">
                  <c:v>128</c:v>
                </c:pt>
                <c:pt idx="1079">
                  <c:v>128</c:v>
                </c:pt>
                <c:pt idx="1080">
                  <c:v>128</c:v>
                </c:pt>
                <c:pt idx="1081">
                  <c:v>128</c:v>
                </c:pt>
                <c:pt idx="1082">
                  <c:v>128</c:v>
                </c:pt>
                <c:pt idx="1083">
                  <c:v>128</c:v>
                </c:pt>
                <c:pt idx="1084">
                  <c:v>128</c:v>
                </c:pt>
                <c:pt idx="1085">
                  <c:v>128</c:v>
                </c:pt>
                <c:pt idx="1086">
                  <c:v>128</c:v>
                </c:pt>
                <c:pt idx="1087">
                  <c:v>128</c:v>
                </c:pt>
                <c:pt idx="1088">
                  <c:v>128</c:v>
                </c:pt>
                <c:pt idx="1089">
                  <c:v>128</c:v>
                </c:pt>
                <c:pt idx="1090">
                  <c:v>128</c:v>
                </c:pt>
                <c:pt idx="1091">
                  <c:v>128</c:v>
                </c:pt>
                <c:pt idx="1092">
                  <c:v>128</c:v>
                </c:pt>
                <c:pt idx="1093">
                  <c:v>128</c:v>
                </c:pt>
                <c:pt idx="1094">
                  <c:v>128</c:v>
                </c:pt>
                <c:pt idx="1095">
                  <c:v>128</c:v>
                </c:pt>
                <c:pt idx="1096">
                  <c:v>128</c:v>
                </c:pt>
                <c:pt idx="1097">
                  <c:v>128</c:v>
                </c:pt>
                <c:pt idx="1098">
                  <c:v>128</c:v>
                </c:pt>
                <c:pt idx="1099">
                  <c:v>128</c:v>
                </c:pt>
                <c:pt idx="1100">
                  <c:v>128</c:v>
                </c:pt>
                <c:pt idx="1101">
                  <c:v>128</c:v>
                </c:pt>
                <c:pt idx="1102">
                  <c:v>128</c:v>
                </c:pt>
                <c:pt idx="1103">
                  <c:v>128</c:v>
                </c:pt>
                <c:pt idx="1104">
                  <c:v>128</c:v>
                </c:pt>
                <c:pt idx="1105">
                  <c:v>128</c:v>
                </c:pt>
                <c:pt idx="1106">
                  <c:v>128</c:v>
                </c:pt>
                <c:pt idx="1107">
                  <c:v>128</c:v>
                </c:pt>
                <c:pt idx="1108">
                  <c:v>128</c:v>
                </c:pt>
                <c:pt idx="1109">
                  <c:v>128</c:v>
                </c:pt>
                <c:pt idx="1110">
                  <c:v>128</c:v>
                </c:pt>
                <c:pt idx="1111">
                  <c:v>128</c:v>
                </c:pt>
                <c:pt idx="1112">
                  <c:v>128</c:v>
                </c:pt>
                <c:pt idx="1113">
                  <c:v>128</c:v>
                </c:pt>
                <c:pt idx="1114">
                  <c:v>128</c:v>
                </c:pt>
                <c:pt idx="1115">
                  <c:v>128</c:v>
                </c:pt>
                <c:pt idx="1116">
                  <c:v>128</c:v>
                </c:pt>
                <c:pt idx="1117">
                  <c:v>128</c:v>
                </c:pt>
                <c:pt idx="1118">
                  <c:v>128</c:v>
                </c:pt>
                <c:pt idx="1119">
                  <c:v>128</c:v>
                </c:pt>
                <c:pt idx="1120">
                  <c:v>128</c:v>
                </c:pt>
                <c:pt idx="1121">
                  <c:v>128</c:v>
                </c:pt>
                <c:pt idx="1122">
                  <c:v>128</c:v>
                </c:pt>
                <c:pt idx="1123">
                  <c:v>128</c:v>
                </c:pt>
                <c:pt idx="1124">
                  <c:v>128</c:v>
                </c:pt>
                <c:pt idx="1125">
                  <c:v>128</c:v>
                </c:pt>
                <c:pt idx="1126">
                  <c:v>128</c:v>
                </c:pt>
                <c:pt idx="1127">
                  <c:v>128</c:v>
                </c:pt>
                <c:pt idx="1128">
                  <c:v>128</c:v>
                </c:pt>
                <c:pt idx="1129">
                  <c:v>128</c:v>
                </c:pt>
                <c:pt idx="1130">
                  <c:v>128</c:v>
                </c:pt>
                <c:pt idx="1131">
                  <c:v>128</c:v>
                </c:pt>
                <c:pt idx="1132">
                  <c:v>128</c:v>
                </c:pt>
                <c:pt idx="1133">
                  <c:v>128</c:v>
                </c:pt>
                <c:pt idx="1134">
                  <c:v>128</c:v>
                </c:pt>
                <c:pt idx="1135">
                  <c:v>128</c:v>
                </c:pt>
                <c:pt idx="1136">
                  <c:v>128</c:v>
                </c:pt>
                <c:pt idx="1137">
                  <c:v>128</c:v>
                </c:pt>
                <c:pt idx="1138">
                  <c:v>128</c:v>
                </c:pt>
                <c:pt idx="1139">
                  <c:v>128</c:v>
                </c:pt>
                <c:pt idx="1140">
                  <c:v>128</c:v>
                </c:pt>
                <c:pt idx="1141">
                  <c:v>128</c:v>
                </c:pt>
                <c:pt idx="1142">
                  <c:v>128</c:v>
                </c:pt>
                <c:pt idx="1143">
                  <c:v>128</c:v>
                </c:pt>
                <c:pt idx="1144">
                  <c:v>128</c:v>
                </c:pt>
                <c:pt idx="1145">
                  <c:v>128</c:v>
                </c:pt>
                <c:pt idx="1146">
                  <c:v>128</c:v>
                </c:pt>
                <c:pt idx="1147">
                  <c:v>128</c:v>
                </c:pt>
                <c:pt idx="1148">
                  <c:v>128</c:v>
                </c:pt>
                <c:pt idx="1149">
                  <c:v>128</c:v>
                </c:pt>
                <c:pt idx="1150">
                  <c:v>128</c:v>
                </c:pt>
                <c:pt idx="1151">
                  <c:v>128</c:v>
                </c:pt>
                <c:pt idx="1152">
                  <c:v>128</c:v>
                </c:pt>
                <c:pt idx="1153">
                  <c:v>128</c:v>
                </c:pt>
                <c:pt idx="1154">
                  <c:v>128</c:v>
                </c:pt>
                <c:pt idx="1155">
                  <c:v>128</c:v>
                </c:pt>
                <c:pt idx="1156">
                  <c:v>128</c:v>
                </c:pt>
                <c:pt idx="1157">
                  <c:v>128</c:v>
                </c:pt>
                <c:pt idx="1158">
                  <c:v>128</c:v>
                </c:pt>
                <c:pt idx="1159">
                  <c:v>128</c:v>
                </c:pt>
                <c:pt idx="1160">
                  <c:v>128</c:v>
                </c:pt>
                <c:pt idx="1161">
                  <c:v>128</c:v>
                </c:pt>
                <c:pt idx="1162">
                  <c:v>128</c:v>
                </c:pt>
                <c:pt idx="1163">
                  <c:v>128</c:v>
                </c:pt>
                <c:pt idx="1164">
                  <c:v>128</c:v>
                </c:pt>
                <c:pt idx="1165">
                  <c:v>128</c:v>
                </c:pt>
                <c:pt idx="1166">
                  <c:v>128</c:v>
                </c:pt>
                <c:pt idx="1167">
                  <c:v>128</c:v>
                </c:pt>
                <c:pt idx="1168">
                  <c:v>128</c:v>
                </c:pt>
                <c:pt idx="1169">
                  <c:v>128</c:v>
                </c:pt>
                <c:pt idx="1170">
                  <c:v>128</c:v>
                </c:pt>
                <c:pt idx="1171">
                  <c:v>128</c:v>
                </c:pt>
                <c:pt idx="1172">
                  <c:v>128</c:v>
                </c:pt>
                <c:pt idx="1173">
                  <c:v>128</c:v>
                </c:pt>
                <c:pt idx="1174">
                  <c:v>128</c:v>
                </c:pt>
                <c:pt idx="1175">
                  <c:v>128</c:v>
                </c:pt>
                <c:pt idx="1176">
                  <c:v>128</c:v>
                </c:pt>
                <c:pt idx="1177">
                  <c:v>128</c:v>
                </c:pt>
                <c:pt idx="1178">
                  <c:v>128</c:v>
                </c:pt>
                <c:pt idx="1179">
                  <c:v>128</c:v>
                </c:pt>
                <c:pt idx="1180">
                  <c:v>128</c:v>
                </c:pt>
                <c:pt idx="1181">
                  <c:v>128</c:v>
                </c:pt>
                <c:pt idx="1182">
                  <c:v>128</c:v>
                </c:pt>
                <c:pt idx="1183">
                  <c:v>128</c:v>
                </c:pt>
                <c:pt idx="1184">
                  <c:v>128</c:v>
                </c:pt>
                <c:pt idx="1185">
                  <c:v>128</c:v>
                </c:pt>
                <c:pt idx="1186">
                  <c:v>128</c:v>
                </c:pt>
                <c:pt idx="1187">
                  <c:v>128</c:v>
                </c:pt>
                <c:pt idx="1188">
                  <c:v>128</c:v>
                </c:pt>
                <c:pt idx="1189">
                  <c:v>128</c:v>
                </c:pt>
                <c:pt idx="1190">
                  <c:v>128</c:v>
                </c:pt>
                <c:pt idx="1191">
                  <c:v>128</c:v>
                </c:pt>
                <c:pt idx="1192">
                  <c:v>128</c:v>
                </c:pt>
                <c:pt idx="1193">
                  <c:v>128</c:v>
                </c:pt>
                <c:pt idx="1194">
                  <c:v>128</c:v>
                </c:pt>
                <c:pt idx="1195">
                  <c:v>128</c:v>
                </c:pt>
                <c:pt idx="1196">
                  <c:v>128</c:v>
                </c:pt>
                <c:pt idx="1197">
                  <c:v>128</c:v>
                </c:pt>
                <c:pt idx="1198">
                  <c:v>128</c:v>
                </c:pt>
                <c:pt idx="1199">
                  <c:v>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0A-4FF1-B8AB-405BA23729B4}"/>
            </c:ext>
          </c:extLst>
        </c:ser>
        <c:ser>
          <c:idx val="2"/>
          <c:order val="2"/>
          <c:tx>
            <c:strRef>
              <c:f>'Data LV'!$L$1</c:f>
              <c:strCache>
                <c:ptCount val="1"/>
                <c:pt idx="0">
                  <c:v>BNO&gt;INO</c:v>
                </c:pt>
              </c:strCache>
            </c:strRef>
          </c:tx>
          <c:marker>
            <c:symbol val="none"/>
          </c:marker>
          <c:xVal>
            <c:numRef>
              <c:f>'Data LV'!$I$2:$I$1201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LV'!$L$2:$L$1201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24</c:v>
                </c:pt>
                <c:pt idx="196">
                  <c:v>24</c:v>
                </c:pt>
                <c:pt idx="197">
                  <c:v>24</c:v>
                </c:pt>
                <c:pt idx="198">
                  <c:v>24</c:v>
                </c:pt>
                <c:pt idx="199">
                  <c:v>24</c:v>
                </c:pt>
                <c:pt idx="200">
                  <c:v>25</c:v>
                </c:pt>
                <c:pt idx="201">
                  <c:v>25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31</c:v>
                </c:pt>
                <c:pt idx="207">
                  <c:v>31</c:v>
                </c:pt>
                <c:pt idx="208">
                  <c:v>31</c:v>
                </c:pt>
                <c:pt idx="209">
                  <c:v>32</c:v>
                </c:pt>
                <c:pt idx="210">
                  <c:v>32</c:v>
                </c:pt>
                <c:pt idx="211">
                  <c:v>32</c:v>
                </c:pt>
                <c:pt idx="212">
                  <c:v>32</c:v>
                </c:pt>
                <c:pt idx="213">
                  <c:v>32</c:v>
                </c:pt>
                <c:pt idx="214">
                  <c:v>32</c:v>
                </c:pt>
                <c:pt idx="215">
                  <c:v>32</c:v>
                </c:pt>
                <c:pt idx="216">
                  <c:v>34</c:v>
                </c:pt>
                <c:pt idx="217">
                  <c:v>34</c:v>
                </c:pt>
                <c:pt idx="218">
                  <c:v>34</c:v>
                </c:pt>
                <c:pt idx="219">
                  <c:v>34</c:v>
                </c:pt>
                <c:pt idx="220">
                  <c:v>34</c:v>
                </c:pt>
                <c:pt idx="221">
                  <c:v>34</c:v>
                </c:pt>
                <c:pt idx="222">
                  <c:v>34</c:v>
                </c:pt>
                <c:pt idx="223">
                  <c:v>36</c:v>
                </c:pt>
                <c:pt idx="224">
                  <c:v>36</c:v>
                </c:pt>
                <c:pt idx="225">
                  <c:v>36</c:v>
                </c:pt>
                <c:pt idx="226">
                  <c:v>36</c:v>
                </c:pt>
                <c:pt idx="227">
                  <c:v>36</c:v>
                </c:pt>
                <c:pt idx="228">
                  <c:v>37</c:v>
                </c:pt>
                <c:pt idx="229">
                  <c:v>37</c:v>
                </c:pt>
                <c:pt idx="230">
                  <c:v>38</c:v>
                </c:pt>
                <c:pt idx="231">
                  <c:v>38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39</c:v>
                </c:pt>
                <c:pt idx="241">
                  <c:v>39</c:v>
                </c:pt>
                <c:pt idx="242">
                  <c:v>39</c:v>
                </c:pt>
                <c:pt idx="243">
                  <c:v>39</c:v>
                </c:pt>
                <c:pt idx="244">
                  <c:v>39</c:v>
                </c:pt>
                <c:pt idx="245">
                  <c:v>39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41</c:v>
                </c:pt>
                <c:pt idx="266">
                  <c:v>41</c:v>
                </c:pt>
                <c:pt idx="267">
                  <c:v>41</c:v>
                </c:pt>
                <c:pt idx="268">
                  <c:v>41</c:v>
                </c:pt>
                <c:pt idx="269">
                  <c:v>41</c:v>
                </c:pt>
                <c:pt idx="270">
                  <c:v>41</c:v>
                </c:pt>
                <c:pt idx="271">
                  <c:v>41</c:v>
                </c:pt>
                <c:pt idx="272">
                  <c:v>42</c:v>
                </c:pt>
                <c:pt idx="273">
                  <c:v>42</c:v>
                </c:pt>
                <c:pt idx="274">
                  <c:v>42</c:v>
                </c:pt>
                <c:pt idx="275">
                  <c:v>42</c:v>
                </c:pt>
                <c:pt idx="276">
                  <c:v>42</c:v>
                </c:pt>
                <c:pt idx="277">
                  <c:v>42</c:v>
                </c:pt>
                <c:pt idx="278">
                  <c:v>42</c:v>
                </c:pt>
                <c:pt idx="279">
                  <c:v>43</c:v>
                </c:pt>
                <c:pt idx="280">
                  <c:v>43</c:v>
                </c:pt>
                <c:pt idx="281">
                  <c:v>43</c:v>
                </c:pt>
                <c:pt idx="282">
                  <c:v>43</c:v>
                </c:pt>
                <c:pt idx="283">
                  <c:v>43</c:v>
                </c:pt>
                <c:pt idx="284">
                  <c:v>43</c:v>
                </c:pt>
                <c:pt idx="285">
                  <c:v>43</c:v>
                </c:pt>
                <c:pt idx="286">
                  <c:v>44</c:v>
                </c:pt>
                <c:pt idx="287">
                  <c:v>44</c:v>
                </c:pt>
                <c:pt idx="288">
                  <c:v>44</c:v>
                </c:pt>
                <c:pt idx="289">
                  <c:v>44</c:v>
                </c:pt>
                <c:pt idx="290">
                  <c:v>44</c:v>
                </c:pt>
                <c:pt idx="291">
                  <c:v>44</c:v>
                </c:pt>
                <c:pt idx="292">
                  <c:v>44</c:v>
                </c:pt>
                <c:pt idx="293">
                  <c:v>44</c:v>
                </c:pt>
                <c:pt idx="294">
                  <c:v>44</c:v>
                </c:pt>
                <c:pt idx="295">
                  <c:v>44</c:v>
                </c:pt>
                <c:pt idx="296">
                  <c:v>44</c:v>
                </c:pt>
                <c:pt idx="297">
                  <c:v>44</c:v>
                </c:pt>
                <c:pt idx="298">
                  <c:v>44</c:v>
                </c:pt>
                <c:pt idx="299">
                  <c:v>44</c:v>
                </c:pt>
                <c:pt idx="300">
                  <c:v>44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48</c:v>
                </c:pt>
                <c:pt idx="315">
                  <c:v>48</c:v>
                </c:pt>
                <c:pt idx="316">
                  <c:v>48</c:v>
                </c:pt>
                <c:pt idx="317">
                  <c:v>48</c:v>
                </c:pt>
                <c:pt idx="318">
                  <c:v>48</c:v>
                </c:pt>
                <c:pt idx="319">
                  <c:v>48</c:v>
                </c:pt>
                <c:pt idx="320">
                  <c:v>48</c:v>
                </c:pt>
                <c:pt idx="321">
                  <c:v>51</c:v>
                </c:pt>
                <c:pt idx="322">
                  <c:v>51</c:v>
                </c:pt>
                <c:pt idx="323">
                  <c:v>51</c:v>
                </c:pt>
                <c:pt idx="324">
                  <c:v>51</c:v>
                </c:pt>
                <c:pt idx="325">
                  <c:v>51</c:v>
                </c:pt>
                <c:pt idx="326">
                  <c:v>51</c:v>
                </c:pt>
                <c:pt idx="327">
                  <c:v>51</c:v>
                </c:pt>
                <c:pt idx="328">
                  <c:v>52</c:v>
                </c:pt>
                <c:pt idx="329">
                  <c:v>52</c:v>
                </c:pt>
                <c:pt idx="330">
                  <c:v>52</c:v>
                </c:pt>
                <c:pt idx="331">
                  <c:v>52</c:v>
                </c:pt>
                <c:pt idx="332">
                  <c:v>52</c:v>
                </c:pt>
                <c:pt idx="333">
                  <c:v>52</c:v>
                </c:pt>
                <c:pt idx="334">
                  <c:v>52</c:v>
                </c:pt>
                <c:pt idx="335">
                  <c:v>52</c:v>
                </c:pt>
                <c:pt idx="336">
                  <c:v>52</c:v>
                </c:pt>
                <c:pt idx="337">
                  <c:v>53</c:v>
                </c:pt>
                <c:pt idx="338">
                  <c:v>53</c:v>
                </c:pt>
                <c:pt idx="339">
                  <c:v>53</c:v>
                </c:pt>
                <c:pt idx="340">
                  <c:v>53</c:v>
                </c:pt>
                <c:pt idx="341">
                  <c:v>53</c:v>
                </c:pt>
                <c:pt idx="342">
                  <c:v>54</c:v>
                </c:pt>
                <c:pt idx="343">
                  <c:v>54</c:v>
                </c:pt>
                <c:pt idx="344">
                  <c:v>54</c:v>
                </c:pt>
                <c:pt idx="345">
                  <c:v>54</c:v>
                </c:pt>
                <c:pt idx="346">
                  <c:v>54</c:v>
                </c:pt>
                <c:pt idx="347">
                  <c:v>54</c:v>
                </c:pt>
                <c:pt idx="348">
                  <c:v>55</c:v>
                </c:pt>
                <c:pt idx="349">
                  <c:v>58</c:v>
                </c:pt>
                <c:pt idx="350">
                  <c:v>58</c:v>
                </c:pt>
                <c:pt idx="351">
                  <c:v>58</c:v>
                </c:pt>
                <c:pt idx="352">
                  <c:v>58</c:v>
                </c:pt>
                <c:pt idx="353">
                  <c:v>58</c:v>
                </c:pt>
                <c:pt idx="354">
                  <c:v>58</c:v>
                </c:pt>
                <c:pt idx="355">
                  <c:v>58</c:v>
                </c:pt>
                <c:pt idx="356">
                  <c:v>59</c:v>
                </c:pt>
                <c:pt idx="357">
                  <c:v>59</c:v>
                </c:pt>
                <c:pt idx="358">
                  <c:v>59</c:v>
                </c:pt>
                <c:pt idx="359">
                  <c:v>59</c:v>
                </c:pt>
                <c:pt idx="360">
                  <c:v>59</c:v>
                </c:pt>
                <c:pt idx="361">
                  <c:v>60</c:v>
                </c:pt>
                <c:pt idx="362">
                  <c:v>60</c:v>
                </c:pt>
                <c:pt idx="363">
                  <c:v>65</c:v>
                </c:pt>
                <c:pt idx="364">
                  <c:v>65</c:v>
                </c:pt>
                <c:pt idx="365">
                  <c:v>65</c:v>
                </c:pt>
                <c:pt idx="366">
                  <c:v>65</c:v>
                </c:pt>
                <c:pt idx="367">
                  <c:v>65</c:v>
                </c:pt>
                <c:pt idx="368">
                  <c:v>65</c:v>
                </c:pt>
                <c:pt idx="369">
                  <c:v>65</c:v>
                </c:pt>
                <c:pt idx="370">
                  <c:v>66</c:v>
                </c:pt>
                <c:pt idx="371">
                  <c:v>66</c:v>
                </c:pt>
                <c:pt idx="372">
                  <c:v>66</c:v>
                </c:pt>
                <c:pt idx="373">
                  <c:v>67</c:v>
                </c:pt>
                <c:pt idx="374">
                  <c:v>67</c:v>
                </c:pt>
                <c:pt idx="375">
                  <c:v>67</c:v>
                </c:pt>
                <c:pt idx="376">
                  <c:v>67</c:v>
                </c:pt>
                <c:pt idx="377">
                  <c:v>68</c:v>
                </c:pt>
                <c:pt idx="378">
                  <c:v>68</c:v>
                </c:pt>
                <c:pt idx="379">
                  <c:v>68</c:v>
                </c:pt>
                <c:pt idx="380">
                  <c:v>68</c:v>
                </c:pt>
                <c:pt idx="381">
                  <c:v>68</c:v>
                </c:pt>
                <c:pt idx="382">
                  <c:v>68</c:v>
                </c:pt>
                <c:pt idx="383">
                  <c:v>68</c:v>
                </c:pt>
                <c:pt idx="384">
                  <c:v>69</c:v>
                </c:pt>
                <c:pt idx="385">
                  <c:v>69</c:v>
                </c:pt>
                <c:pt idx="386">
                  <c:v>69</c:v>
                </c:pt>
                <c:pt idx="387">
                  <c:v>69</c:v>
                </c:pt>
                <c:pt idx="388">
                  <c:v>69</c:v>
                </c:pt>
                <c:pt idx="389">
                  <c:v>69</c:v>
                </c:pt>
                <c:pt idx="390">
                  <c:v>69</c:v>
                </c:pt>
                <c:pt idx="391">
                  <c:v>69</c:v>
                </c:pt>
                <c:pt idx="392">
                  <c:v>69</c:v>
                </c:pt>
                <c:pt idx="393">
                  <c:v>70</c:v>
                </c:pt>
                <c:pt idx="394">
                  <c:v>70</c:v>
                </c:pt>
                <c:pt idx="395">
                  <c:v>70</c:v>
                </c:pt>
                <c:pt idx="396">
                  <c:v>70</c:v>
                </c:pt>
                <c:pt idx="397">
                  <c:v>70</c:v>
                </c:pt>
                <c:pt idx="398">
                  <c:v>71</c:v>
                </c:pt>
                <c:pt idx="399">
                  <c:v>71</c:v>
                </c:pt>
                <c:pt idx="400">
                  <c:v>71</c:v>
                </c:pt>
                <c:pt idx="401">
                  <c:v>71</c:v>
                </c:pt>
                <c:pt idx="402">
                  <c:v>71</c:v>
                </c:pt>
                <c:pt idx="403">
                  <c:v>71</c:v>
                </c:pt>
                <c:pt idx="404">
                  <c:v>71</c:v>
                </c:pt>
                <c:pt idx="405">
                  <c:v>73</c:v>
                </c:pt>
                <c:pt idx="406">
                  <c:v>73</c:v>
                </c:pt>
                <c:pt idx="407">
                  <c:v>73</c:v>
                </c:pt>
                <c:pt idx="408">
                  <c:v>73</c:v>
                </c:pt>
                <c:pt idx="409">
                  <c:v>73</c:v>
                </c:pt>
                <c:pt idx="410">
                  <c:v>73</c:v>
                </c:pt>
                <c:pt idx="411">
                  <c:v>73</c:v>
                </c:pt>
                <c:pt idx="412">
                  <c:v>73</c:v>
                </c:pt>
                <c:pt idx="413">
                  <c:v>73</c:v>
                </c:pt>
                <c:pt idx="414">
                  <c:v>73</c:v>
                </c:pt>
                <c:pt idx="415">
                  <c:v>73</c:v>
                </c:pt>
                <c:pt idx="416">
                  <c:v>73</c:v>
                </c:pt>
                <c:pt idx="417">
                  <c:v>73</c:v>
                </c:pt>
                <c:pt idx="418">
                  <c:v>73</c:v>
                </c:pt>
                <c:pt idx="419">
                  <c:v>74</c:v>
                </c:pt>
                <c:pt idx="420">
                  <c:v>74</c:v>
                </c:pt>
                <c:pt idx="421">
                  <c:v>74</c:v>
                </c:pt>
                <c:pt idx="422">
                  <c:v>74</c:v>
                </c:pt>
                <c:pt idx="423">
                  <c:v>74</c:v>
                </c:pt>
                <c:pt idx="424">
                  <c:v>74</c:v>
                </c:pt>
                <c:pt idx="425">
                  <c:v>74</c:v>
                </c:pt>
                <c:pt idx="426">
                  <c:v>74</c:v>
                </c:pt>
                <c:pt idx="427">
                  <c:v>74</c:v>
                </c:pt>
                <c:pt idx="428">
                  <c:v>74</c:v>
                </c:pt>
                <c:pt idx="429">
                  <c:v>74</c:v>
                </c:pt>
                <c:pt idx="430">
                  <c:v>74</c:v>
                </c:pt>
                <c:pt idx="431">
                  <c:v>74</c:v>
                </c:pt>
                <c:pt idx="432">
                  <c:v>74</c:v>
                </c:pt>
                <c:pt idx="433">
                  <c:v>75</c:v>
                </c:pt>
                <c:pt idx="434">
                  <c:v>75</c:v>
                </c:pt>
                <c:pt idx="435">
                  <c:v>75</c:v>
                </c:pt>
                <c:pt idx="436">
                  <c:v>75</c:v>
                </c:pt>
                <c:pt idx="437">
                  <c:v>75</c:v>
                </c:pt>
                <c:pt idx="438">
                  <c:v>75</c:v>
                </c:pt>
                <c:pt idx="439">
                  <c:v>75</c:v>
                </c:pt>
                <c:pt idx="440">
                  <c:v>75</c:v>
                </c:pt>
                <c:pt idx="441">
                  <c:v>75</c:v>
                </c:pt>
                <c:pt idx="442">
                  <c:v>75</c:v>
                </c:pt>
                <c:pt idx="443">
                  <c:v>75</c:v>
                </c:pt>
                <c:pt idx="444">
                  <c:v>75</c:v>
                </c:pt>
                <c:pt idx="445">
                  <c:v>75</c:v>
                </c:pt>
                <c:pt idx="446">
                  <c:v>75</c:v>
                </c:pt>
                <c:pt idx="447">
                  <c:v>76</c:v>
                </c:pt>
                <c:pt idx="448">
                  <c:v>76</c:v>
                </c:pt>
                <c:pt idx="449">
                  <c:v>76</c:v>
                </c:pt>
                <c:pt idx="450">
                  <c:v>76</c:v>
                </c:pt>
                <c:pt idx="451">
                  <c:v>76</c:v>
                </c:pt>
                <c:pt idx="452">
                  <c:v>76</c:v>
                </c:pt>
                <c:pt idx="453">
                  <c:v>76</c:v>
                </c:pt>
                <c:pt idx="454">
                  <c:v>77</c:v>
                </c:pt>
                <c:pt idx="455">
                  <c:v>77</c:v>
                </c:pt>
                <c:pt idx="456">
                  <c:v>77</c:v>
                </c:pt>
                <c:pt idx="457">
                  <c:v>77</c:v>
                </c:pt>
                <c:pt idx="458">
                  <c:v>77</c:v>
                </c:pt>
                <c:pt idx="459">
                  <c:v>77</c:v>
                </c:pt>
                <c:pt idx="460">
                  <c:v>77</c:v>
                </c:pt>
                <c:pt idx="461">
                  <c:v>79</c:v>
                </c:pt>
                <c:pt idx="462">
                  <c:v>79</c:v>
                </c:pt>
                <c:pt idx="463">
                  <c:v>80</c:v>
                </c:pt>
                <c:pt idx="464">
                  <c:v>80</c:v>
                </c:pt>
                <c:pt idx="465">
                  <c:v>80</c:v>
                </c:pt>
                <c:pt idx="466">
                  <c:v>80</c:v>
                </c:pt>
                <c:pt idx="467">
                  <c:v>80</c:v>
                </c:pt>
                <c:pt idx="468">
                  <c:v>80</c:v>
                </c:pt>
                <c:pt idx="469">
                  <c:v>80</c:v>
                </c:pt>
                <c:pt idx="470">
                  <c:v>80</c:v>
                </c:pt>
                <c:pt idx="471">
                  <c:v>80</c:v>
                </c:pt>
                <c:pt idx="472">
                  <c:v>80</c:v>
                </c:pt>
                <c:pt idx="473">
                  <c:v>80</c:v>
                </c:pt>
                <c:pt idx="474">
                  <c:v>80</c:v>
                </c:pt>
                <c:pt idx="475">
                  <c:v>80</c:v>
                </c:pt>
                <c:pt idx="476">
                  <c:v>80</c:v>
                </c:pt>
                <c:pt idx="477">
                  <c:v>80</c:v>
                </c:pt>
                <c:pt idx="478">
                  <c:v>80</c:v>
                </c:pt>
                <c:pt idx="479">
                  <c:v>80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80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80</c:v>
                </c:pt>
                <c:pt idx="488">
                  <c:v>80</c:v>
                </c:pt>
                <c:pt idx="489">
                  <c:v>80</c:v>
                </c:pt>
                <c:pt idx="490">
                  <c:v>80</c:v>
                </c:pt>
                <c:pt idx="491">
                  <c:v>80</c:v>
                </c:pt>
                <c:pt idx="492">
                  <c:v>80</c:v>
                </c:pt>
                <c:pt idx="493">
                  <c:v>80</c:v>
                </c:pt>
                <c:pt idx="494">
                  <c:v>80</c:v>
                </c:pt>
                <c:pt idx="495">
                  <c:v>80</c:v>
                </c:pt>
                <c:pt idx="496">
                  <c:v>80</c:v>
                </c:pt>
                <c:pt idx="497">
                  <c:v>80</c:v>
                </c:pt>
                <c:pt idx="498">
                  <c:v>80</c:v>
                </c:pt>
                <c:pt idx="499">
                  <c:v>80</c:v>
                </c:pt>
                <c:pt idx="500">
                  <c:v>80</c:v>
                </c:pt>
                <c:pt idx="501">
                  <c:v>80</c:v>
                </c:pt>
                <c:pt idx="502">
                  <c:v>80</c:v>
                </c:pt>
                <c:pt idx="503">
                  <c:v>80</c:v>
                </c:pt>
                <c:pt idx="504">
                  <c:v>80</c:v>
                </c:pt>
                <c:pt idx="505">
                  <c:v>80</c:v>
                </c:pt>
                <c:pt idx="506">
                  <c:v>80</c:v>
                </c:pt>
                <c:pt idx="507">
                  <c:v>80</c:v>
                </c:pt>
                <c:pt idx="508">
                  <c:v>80</c:v>
                </c:pt>
                <c:pt idx="509">
                  <c:v>80</c:v>
                </c:pt>
                <c:pt idx="510">
                  <c:v>82</c:v>
                </c:pt>
                <c:pt idx="511">
                  <c:v>82</c:v>
                </c:pt>
                <c:pt idx="512">
                  <c:v>82</c:v>
                </c:pt>
                <c:pt idx="513">
                  <c:v>82</c:v>
                </c:pt>
                <c:pt idx="514">
                  <c:v>82</c:v>
                </c:pt>
                <c:pt idx="515">
                  <c:v>82</c:v>
                </c:pt>
                <c:pt idx="516">
                  <c:v>82</c:v>
                </c:pt>
                <c:pt idx="517">
                  <c:v>82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82</c:v>
                </c:pt>
                <c:pt idx="522">
                  <c:v>82</c:v>
                </c:pt>
                <c:pt idx="523">
                  <c:v>82</c:v>
                </c:pt>
                <c:pt idx="524">
                  <c:v>85</c:v>
                </c:pt>
                <c:pt idx="525">
                  <c:v>85</c:v>
                </c:pt>
                <c:pt idx="526">
                  <c:v>85</c:v>
                </c:pt>
                <c:pt idx="527">
                  <c:v>85</c:v>
                </c:pt>
                <c:pt idx="528">
                  <c:v>85</c:v>
                </c:pt>
                <c:pt idx="529">
                  <c:v>85</c:v>
                </c:pt>
                <c:pt idx="530">
                  <c:v>85</c:v>
                </c:pt>
                <c:pt idx="531">
                  <c:v>85</c:v>
                </c:pt>
                <c:pt idx="532">
                  <c:v>85</c:v>
                </c:pt>
                <c:pt idx="533">
                  <c:v>85</c:v>
                </c:pt>
                <c:pt idx="534">
                  <c:v>85</c:v>
                </c:pt>
                <c:pt idx="535">
                  <c:v>85</c:v>
                </c:pt>
                <c:pt idx="536">
                  <c:v>85</c:v>
                </c:pt>
                <c:pt idx="537">
                  <c:v>85</c:v>
                </c:pt>
                <c:pt idx="538">
                  <c:v>86</c:v>
                </c:pt>
                <c:pt idx="539">
                  <c:v>86</c:v>
                </c:pt>
                <c:pt idx="540">
                  <c:v>86</c:v>
                </c:pt>
                <c:pt idx="541">
                  <c:v>86</c:v>
                </c:pt>
                <c:pt idx="542">
                  <c:v>86</c:v>
                </c:pt>
                <c:pt idx="543">
                  <c:v>86</c:v>
                </c:pt>
                <c:pt idx="544">
                  <c:v>86</c:v>
                </c:pt>
                <c:pt idx="545">
                  <c:v>87</c:v>
                </c:pt>
                <c:pt idx="546">
                  <c:v>87</c:v>
                </c:pt>
                <c:pt idx="547">
                  <c:v>87</c:v>
                </c:pt>
                <c:pt idx="548">
                  <c:v>87</c:v>
                </c:pt>
                <c:pt idx="549">
                  <c:v>87</c:v>
                </c:pt>
                <c:pt idx="550">
                  <c:v>87</c:v>
                </c:pt>
                <c:pt idx="551">
                  <c:v>87</c:v>
                </c:pt>
                <c:pt idx="552">
                  <c:v>87</c:v>
                </c:pt>
                <c:pt idx="553">
                  <c:v>87</c:v>
                </c:pt>
                <c:pt idx="554">
                  <c:v>87</c:v>
                </c:pt>
                <c:pt idx="555">
                  <c:v>87</c:v>
                </c:pt>
                <c:pt idx="556">
                  <c:v>87</c:v>
                </c:pt>
                <c:pt idx="557">
                  <c:v>87</c:v>
                </c:pt>
                <c:pt idx="558">
                  <c:v>87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92</c:v>
                </c:pt>
                <c:pt idx="567">
                  <c:v>92</c:v>
                </c:pt>
                <c:pt idx="568">
                  <c:v>92</c:v>
                </c:pt>
                <c:pt idx="569">
                  <c:v>92</c:v>
                </c:pt>
                <c:pt idx="570">
                  <c:v>92</c:v>
                </c:pt>
                <c:pt idx="571">
                  <c:v>92</c:v>
                </c:pt>
                <c:pt idx="572">
                  <c:v>92</c:v>
                </c:pt>
                <c:pt idx="573">
                  <c:v>92</c:v>
                </c:pt>
                <c:pt idx="574">
                  <c:v>92</c:v>
                </c:pt>
                <c:pt idx="575">
                  <c:v>92</c:v>
                </c:pt>
                <c:pt idx="576">
                  <c:v>92</c:v>
                </c:pt>
                <c:pt idx="577">
                  <c:v>92</c:v>
                </c:pt>
                <c:pt idx="578">
                  <c:v>92</c:v>
                </c:pt>
                <c:pt idx="579">
                  <c:v>92</c:v>
                </c:pt>
                <c:pt idx="580">
                  <c:v>92</c:v>
                </c:pt>
                <c:pt idx="581">
                  <c:v>92</c:v>
                </c:pt>
                <c:pt idx="582">
                  <c:v>92</c:v>
                </c:pt>
                <c:pt idx="583">
                  <c:v>92</c:v>
                </c:pt>
                <c:pt idx="584">
                  <c:v>92</c:v>
                </c:pt>
                <c:pt idx="585">
                  <c:v>92</c:v>
                </c:pt>
                <c:pt idx="586">
                  <c:v>92</c:v>
                </c:pt>
                <c:pt idx="587">
                  <c:v>92</c:v>
                </c:pt>
                <c:pt idx="588">
                  <c:v>92</c:v>
                </c:pt>
                <c:pt idx="589">
                  <c:v>92</c:v>
                </c:pt>
                <c:pt idx="590">
                  <c:v>92</c:v>
                </c:pt>
                <c:pt idx="591">
                  <c:v>92</c:v>
                </c:pt>
                <c:pt idx="592">
                  <c:v>92</c:v>
                </c:pt>
                <c:pt idx="593">
                  <c:v>92</c:v>
                </c:pt>
                <c:pt idx="594">
                  <c:v>92</c:v>
                </c:pt>
                <c:pt idx="595">
                  <c:v>92</c:v>
                </c:pt>
                <c:pt idx="596">
                  <c:v>92</c:v>
                </c:pt>
                <c:pt idx="597">
                  <c:v>92</c:v>
                </c:pt>
                <c:pt idx="598">
                  <c:v>92</c:v>
                </c:pt>
                <c:pt idx="599">
                  <c:v>92</c:v>
                </c:pt>
                <c:pt idx="600">
                  <c:v>92</c:v>
                </c:pt>
                <c:pt idx="601">
                  <c:v>92</c:v>
                </c:pt>
                <c:pt idx="602">
                  <c:v>92</c:v>
                </c:pt>
                <c:pt idx="603">
                  <c:v>92</c:v>
                </c:pt>
                <c:pt idx="604">
                  <c:v>92</c:v>
                </c:pt>
                <c:pt idx="605">
                  <c:v>92</c:v>
                </c:pt>
                <c:pt idx="606">
                  <c:v>92</c:v>
                </c:pt>
                <c:pt idx="607">
                  <c:v>92</c:v>
                </c:pt>
                <c:pt idx="608">
                  <c:v>92</c:v>
                </c:pt>
                <c:pt idx="609">
                  <c:v>92</c:v>
                </c:pt>
                <c:pt idx="610">
                  <c:v>92</c:v>
                </c:pt>
                <c:pt idx="611">
                  <c:v>92</c:v>
                </c:pt>
                <c:pt idx="612">
                  <c:v>92</c:v>
                </c:pt>
                <c:pt idx="613">
                  <c:v>92</c:v>
                </c:pt>
                <c:pt idx="614">
                  <c:v>92</c:v>
                </c:pt>
                <c:pt idx="615">
                  <c:v>92</c:v>
                </c:pt>
                <c:pt idx="616">
                  <c:v>92</c:v>
                </c:pt>
                <c:pt idx="617">
                  <c:v>92</c:v>
                </c:pt>
                <c:pt idx="618">
                  <c:v>92</c:v>
                </c:pt>
                <c:pt idx="619">
                  <c:v>92</c:v>
                </c:pt>
                <c:pt idx="620">
                  <c:v>92</c:v>
                </c:pt>
                <c:pt idx="621">
                  <c:v>92</c:v>
                </c:pt>
                <c:pt idx="622">
                  <c:v>92</c:v>
                </c:pt>
                <c:pt idx="623">
                  <c:v>92</c:v>
                </c:pt>
                <c:pt idx="624">
                  <c:v>92</c:v>
                </c:pt>
                <c:pt idx="625">
                  <c:v>92</c:v>
                </c:pt>
                <c:pt idx="626">
                  <c:v>92</c:v>
                </c:pt>
                <c:pt idx="627">
                  <c:v>92</c:v>
                </c:pt>
                <c:pt idx="628">
                  <c:v>92</c:v>
                </c:pt>
                <c:pt idx="629">
                  <c:v>93</c:v>
                </c:pt>
                <c:pt idx="630">
                  <c:v>93</c:v>
                </c:pt>
                <c:pt idx="631">
                  <c:v>93</c:v>
                </c:pt>
                <c:pt idx="632">
                  <c:v>93</c:v>
                </c:pt>
                <c:pt idx="633">
                  <c:v>93</c:v>
                </c:pt>
                <c:pt idx="634">
                  <c:v>93</c:v>
                </c:pt>
                <c:pt idx="635">
                  <c:v>93</c:v>
                </c:pt>
                <c:pt idx="636">
                  <c:v>93</c:v>
                </c:pt>
                <c:pt idx="637">
                  <c:v>93</c:v>
                </c:pt>
                <c:pt idx="638">
                  <c:v>93</c:v>
                </c:pt>
                <c:pt idx="639">
                  <c:v>93</c:v>
                </c:pt>
                <c:pt idx="640">
                  <c:v>93</c:v>
                </c:pt>
                <c:pt idx="641">
                  <c:v>93</c:v>
                </c:pt>
                <c:pt idx="642">
                  <c:v>93</c:v>
                </c:pt>
                <c:pt idx="643">
                  <c:v>93</c:v>
                </c:pt>
                <c:pt idx="644">
                  <c:v>93</c:v>
                </c:pt>
                <c:pt idx="645">
                  <c:v>93</c:v>
                </c:pt>
                <c:pt idx="646">
                  <c:v>93</c:v>
                </c:pt>
                <c:pt idx="647">
                  <c:v>93</c:v>
                </c:pt>
                <c:pt idx="648">
                  <c:v>93</c:v>
                </c:pt>
                <c:pt idx="649">
                  <c:v>93</c:v>
                </c:pt>
                <c:pt idx="650">
                  <c:v>93</c:v>
                </c:pt>
                <c:pt idx="651">
                  <c:v>93</c:v>
                </c:pt>
                <c:pt idx="652">
                  <c:v>93</c:v>
                </c:pt>
                <c:pt idx="653">
                  <c:v>93</c:v>
                </c:pt>
                <c:pt idx="654">
                  <c:v>93</c:v>
                </c:pt>
                <c:pt idx="655">
                  <c:v>93</c:v>
                </c:pt>
                <c:pt idx="656">
                  <c:v>93</c:v>
                </c:pt>
                <c:pt idx="657">
                  <c:v>93</c:v>
                </c:pt>
                <c:pt idx="658">
                  <c:v>93</c:v>
                </c:pt>
                <c:pt idx="659">
                  <c:v>93</c:v>
                </c:pt>
                <c:pt idx="660">
                  <c:v>93</c:v>
                </c:pt>
                <c:pt idx="661">
                  <c:v>93</c:v>
                </c:pt>
                <c:pt idx="662">
                  <c:v>93</c:v>
                </c:pt>
                <c:pt idx="663">
                  <c:v>93</c:v>
                </c:pt>
                <c:pt idx="664">
                  <c:v>93</c:v>
                </c:pt>
                <c:pt idx="665">
                  <c:v>93</c:v>
                </c:pt>
                <c:pt idx="666">
                  <c:v>93</c:v>
                </c:pt>
                <c:pt idx="667">
                  <c:v>93</c:v>
                </c:pt>
                <c:pt idx="668">
                  <c:v>93</c:v>
                </c:pt>
                <c:pt idx="669">
                  <c:v>93</c:v>
                </c:pt>
                <c:pt idx="670">
                  <c:v>93</c:v>
                </c:pt>
                <c:pt idx="671">
                  <c:v>94</c:v>
                </c:pt>
                <c:pt idx="672">
                  <c:v>94</c:v>
                </c:pt>
                <c:pt idx="673">
                  <c:v>94</c:v>
                </c:pt>
                <c:pt idx="674">
                  <c:v>94</c:v>
                </c:pt>
                <c:pt idx="675">
                  <c:v>94</c:v>
                </c:pt>
                <c:pt idx="676">
                  <c:v>94</c:v>
                </c:pt>
                <c:pt idx="677">
                  <c:v>94</c:v>
                </c:pt>
                <c:pt idx="678">
                  <c:v>94</c:v>
                </c:pt>
                <c:pt idx="679">
                  <c:v>94</c:v>
                </c:pt>
                <c:pt idx="680">
                  <c:v>94</c:v>
                </c:pt>
                <c:pt idx="681">
                  <c:v>94</c:v>
                </c:pt>
                <c:pt idx="682">
                  <c:v>94</c:v>
                </c:pt>
                <c:pt idx="683">
                  <c:v>94</c:v>
                </c:pt>
                <c:pt idx="684">
                  <c:v>94</c:v>
                </c:pt>
                <c:pt idx="685">
                  <c:v>95</c:v>
                </c:pt>
                <c:pt idx="686">
                  <c:v>95</c:v>
                </c:pt>
                <c:pt idx="687">
                  <c:v>95</c:v>
                </c:pt>
                <c:pt idx="688">
                  <c:v>95</c:v>
                </c:pt>
                <c:pt idx="689">
                  <c:v>95</c:v>
                </c:pt>
                <c:pt idx="690">
                  <c:v>95</c:v>
                </c:pt>
                <c:pt idx="691">
                  <c:v>95</c:v>
                </c:pt>
                <c:pt idx="692">
                  <c:v>95</c:v>
                </c:pt>
                <c:pt idx="693">
                  <c:v>95</c:v>
                </c:pt>
                <c:pt idx="694">
                  <c:v>95</c:v>
                </c:pt>
                <c:pt idx="695">
                  <c:v>95</c:v>
                </c:pt>
                <c:pt idx="696">
                  <c:v>95</c:v>
                </c:pt>
                <c:pt idx="697">
                  <c:v>95</c:v>
                </c:pt>
                <c:pt idx="698">
                  <c:v>95</c:v>
                </c:pt>
                <c:pt idx="699">
                  <c:v>95</c:v>
                </c:pt>
                <c:pt idx="700">
                  <c:v>95</c:v>
                </c:pt>
                <c:pt idx="701">
                  <c:v>95</c:v>
                </c:pt>
                <c:pt idx="702">
                  <c:v>95</c:v>
                </c:pt>
                <c:pt idx="703">
                  <c:v>95</c:v>
                </c:pt>
                <c:pt idx="704">
                  <c:v>95</c:v>
                </c:pt>
                <c:pt idx="705">
                  <c:v>95</c:v>
                </c:pt>
                <c:pt idx="706">
                  <c:v>95</c:v>
                </c:pt>
                <c:pt idx="707">
                  <c:v>95</c:v>
                </c:pt>
                <c:pt idx="708">
                  <c:v>95</c:v>
                </c:pt>
                <c:pt idx="709">
                  <c:v>95</c:v>
                </c:pt>
                <c:pt idx="710">
                  <c:v>95</c:v>
                </c:pt>
                <c:pt idx="711">
                  <c:v>95</c:v>
                </c:pt>
                <c:pt idx="712">
                  <c:v>95</c:v>
                </c:pt>
                <c:pt idx="713">
                  <c:v>95</c:v>
                </c:pt>
                <c:pt idx="714">
                  <c:v>95</c:v>
                </c:pt>
                <c:pt idx="715">
                  <c:v>95</c:v>
                </c:pt>
                <c:pt idx="716">
                  <c:v>95</c:v>
                </c:pt>
                <c:pt idx="717">
                  <c:v>95</c:v>
                </c:pt>
                <c:pt idx="718">
                  <c:v>95</c:v>
                </c:pt>
                <c:pt idx="719">
                  <c:v>95</c:v>
                </c:pt>
                <c:pt idx="720">
                  <c:v>95</c:v>
                </c:pt>
                <c:pt idx="721">
                  <c:v>95</c:v>
                </c:pt>
                <c:pt idx="722">
                  <c:v>95</c:v>
                </c:pt>
                <c:pt idx="723">
                  <c:v>95</c:v>
                </c:pt>
                <c:pt idx="724">
                  <c:v>95</c:v>
                </c:pt>
                <c:pt idx="725">
                  <c:v>95</c:v>
                </c:pt>
                <c:pt idx="726">
                  <c:v>95</c:v>
                </c:pt>
                <c:pt idx="727">
                  <c:v>97</c:v>
                </c:pt>
                <c:pt idx="728">
                  <c:v>97</c:v>
                </c:pt>
                <c:pt idx="729">
                  <c:v>97</c:v>
                </c:pt>
                <c:pt idx="730">
                  <c:v>97</c:v>
                </c:pt>
                <c:pt idx="731">
                  <c:v>97</c:v>
                </c:pt>
                <c:pt idx="732">
                  <c:v>97</c:v>
                </c:pt>
                <c:pt idx="733">
                  <c:v>97</c:v>
                </c:pt>
                <c:pt idx="734">
                  <c:v>97</c:v>
                </c:pt>
                <c:pt idx="735">
                  <c:v>97</c:v>
                </c:pt>
                <c:pt idx="736">
                  <c:v>97</c:v>
                </c:pt>
                <c:pt idx="737">
                  <c:v>97</c:v>
                </c:pt>
                <c:pt idx="738">
                  <c:v>97</c:v>
                </c:pt>
                <c:pt idx="739">
                  <c:v>97</c:v>
                </c:pt>
                <c:pt idx="740">
                  <c:v>97</c:v>
                </c:pt>
                <c:pt idx="741">
                  <c:v>97</c:v>
                </c:pt>
                <c:pt idx="742">
                  <c:v>97</c:v>
                </c:pt>
                <c:pt idx="743">
                  <c:v>97</c:v>
                </c:pt>
                <c:pt idx="744">
                  <c:v>97</c:v>
                </c:pt>
                <c:pt idx="745">
                  <c:v>97</c:v>
                </c:pt>
                <c:pt idx="746">
                  <c:v>97</c:v>
                </c:pt>
                <c:pt idx="747">
                  <c:v>97</c:v>
                </c:pt>
                <c:pt idx="748">
                  <c:v>97</c:v>
                </c:pt>
                <c:pt idx="749">
                  <c:v>97</c:v>
                </c:pt>
                <c:pt idx="750">
                  <c:v>97</c:v>
                </c:pt>
                <c:pt idx="751">
                  <c:v>97</c:v>
                </c:pt>
                <c:pt idx="752">
                  <c:v>97</c:v>
                </c:pt>
                <c:pt idx="753">
                  <c:v>97</c:v>
                </c:pt>
                <c:pt idx="754">
                  <c:v>97</c:v>
                </c:pt>
                <c:pt idx="755">
                  <c:v>97</c:v>
                </c:pt>
                <c:pt idx="756">
                  <c:v>97</c:v>
                </c:pt>
                <c:pt idx="757">
                  <c:v>97</c:v>
                </c:pt>
                <c:pt idx="758">
                  <c:v>97</c:v>
                </c:pt>
                <c:pt idx="759">
                  <c:v>97</c:v>
                </c:pt>
                <c:pt idx="760">
                  <c:v>97</c:v>
                </c:pt>
                <c:pt idx="761">
                  <c:v>97</c:v>
                </c:pt>
                <c:pt idx="762">
                  <c:v>97</c:v>
                </c:pt>
                <c:pt idx="763">
                  <c:v>97</c:v>
                </c:pt>
                <c:pt idx="764">
                  <c:v>97</c:v>
                </c:pt>
                <c:pt idx="765">
                  <c:v>97</c:v>
                </c:pt>
                <c:pt idx="766">
                  <c:v>97</c:v>
                </c:pt>
                <c:pt idx="767">
                  <c:v>97</c:v>
                </c:pt>
                <c:pt idx="768">
                  <c:v>97</c:v>
                </c:pt>
                <c:pt idx="769">
                  <c:v>97</c:v>
                </c:pt>
                <c:pt idx="770">
                  <c:v>97</c:v>
                </c:pt>
                <c:pt idx="771">
                  <c:v>97</c:v>
                </c:pt>
                <c:pt idx="772">
                  <c:v>97</c:v>
                </c:pt>
                <c:pt idx="773">
                  <c:v>97</c:v>
                </c:pt>
                <c:pt idx="774">
                  <c:v>97</c:v>
                </c:pt>
                <c:pt idx="775">
                  <c:v>97</c:v>
                </c:pt>
                <c:pt idx="776">
                  <c:v>97</c:v>
                </c:pt>
                <c:pt idx="777">
                  <c:v>97</c:v>
                </c:pt>
                <c:pt idx="778">
                  <c:v>97</c:v>
                </c:pt>
                <c:pt idx="779">
                  <c:v>97</c:v>
                </c:pt>
                <c:pt idx="780">
                  <c:v>97</c:v>
                </c:pt>
                <c:pt idx="781">
                  <c:v>97</c:v>
                </c:pt>
                <c:pt idx="782">
                  <c:v>97</c:v>
                </c:pt>
                <c:pt idx="783">
                  <c:v>97</c:v>
                </c:pt>
                <c:pt idx="784">
                  <c:v>97</c:v>
                </c:pt>
                <c:pt idx="785">
                  <c:v>97</c:v>
                </c:pt>
                <c:pt idx="786">
                  <c:v>97</c:v>
                </c:pt>
                <c:pt idx="787">
                  <c:v>97</c:v>
                </c:pt>
                <c:pt idx="788">
                  <c:v>97</c:v>
                </c:pt>
                <c:pt idx="789">
                  <c:v>97</c:v>
                </c:pt>
                <c:pt idx="790">
                  <c:v>97</c:v>
                </c:pt>
                <c:pt idx="791">
                  <c:v>97</c:v>
                </c:pt>
                <c:pt idx="792">
                  <c:v>97</c:v>
                </c:pt>
                <c:pt idx="793">
                  <c:v>97</c:v>
                </c:pt>
                <c:pt idx="794">
                  <c:v>97</c:v>
                </c:pt>
                <c:pt idx="795">
                  <c:v>97</c:v>
                </c:pt>
                <c:pt idx="796">
                  <c:v>97</c:v>
                </c:pt>
                <c:pt idx="797">
                  <c:v>97</c:v>
                </c:pt>
                <c:pt idx="798">
                  <c:v>97</c:v>
                </c:pt>
                <c:pt idx="799">
                  <c:v>97</c:v>
                </c:pt>
                <c:pt idx="800">
                  <c:v>97</c:v>
                </c:pt>
                <c:pt idx="801">
                  <c:v>97</c:v>
                </c:pt>
                <c:pt idx="802">
                  <c:v>97</c:v>
                </c:pt>
                <c:pt idx="803">
                  <c:v>97</c:v>
                </c:pt>
                <c:pt idx="804">
                  <c:v>97</c:v>
                </c:pt>
                <c:pt idx="805">
                  <c:v>97</c:v>
                </c:pt>
                <c:pt idx="806">
                  <c:v>97</c:v>
                </c:pt>
                <c:pt idx="807">
                  <c:v>97</c:v>
                </c:pt>
                <c:pt idx="808">
                  <c:v>97</c:v>
                </c:pt>
                <c:pt idx="809">
                  <c:v>97</c:v>
                </c:pt>
                <c:pt idx="810">
                  <c:v>97</c:v>
                </c:pt>
                <c:pt idx="811">
                  <c:v>97</c:v>
                </c:pt>
                <c:pt idx="812">
                  <c:v>97</c:v>
                </c:pt>
                <c:pt idx="813">
                  <c:v>97</c:v>
                </c:pt>
                <c:pt idx="814">
                  <c:v>97</c:v>
                </c:pt>
                <c:pt idx="815">
                  <c:v>97</c:v>
                </c:pt>
                <c:pt idx="816">
                  <c:v>97</c:v>
                </c:pt>
                <c:pt idx="817">
                  <c:v>97</c:v>
                </c:pt>
                <c:pt idx="818">
                  <c:v>97</c:v>
                </c:pt>
                <c:pt idx="819">
                  <c:v>97</c:v>
                </c:pt>
                <c:pt idx="820">
                  <c:v>97</c:v>
                </c:pt>
                <c:pt idx="821">
                  <c:v>97</c:v>
                </c:pt>
                <c:pt idx="822">
                  <c:v>97</c:v>
                </c:pt>
                <c:pt idx="823">
                  <c:v>97</c:v>
                </c:pt>
                <c:pt idx="824">
                  <c:v>97</c:v>
                </c:pt>
                <c:pt idx="825">
                  <c:v>97</c:v>
                </c:pt>
                <c:pt idx="826">
                  <c:v>97</c:v>
                </c:pt>
                <c:pt idx="827">
                  <c:v>97</c:v>
                </c:pt>
                <c:pt idx="828">
                  <c:v>97</c:v>
                </c:pt>
                <c:pt idx="829">
                  <c:v>97</c:v>
                </c:pt>
                <c:pt idx="830">
                  <c:v>97</c:v>
                </c:pt>
                <c:pt idx="831">
                  <c:v>97</c:v>
                </c:pt>
                <c:pt idx="832">
                  <c:v>97</c:v>
                </c:pt>
                <c:pt idx="833">
                  <c:v>97</c:v>
                </c:pt>
                <c:pt idx="834">
                  <c:v>97</c:v>
                </c:pt>
                <c:pt idx="835">
                  <c:v>97</c:v>
                </c:pt>
                <c:pt idx="836">
                  <c:v>97</c:v>
                </c:pt>
                <c:pt idx="837">
                  <c:v>97</c:v>
                </c:pt>
                <c:pt idx="838">
                  <c:v>97</c:v>
                </c:pt>
                <c:pt idx="839">
                  <c:v>97</c:v>
                </c:pt>
                <c:pt idx="840">
                  <c:v>97</c:v>
                </c:pt>
                <c:pt idx="841">
                  <c:v>97</c:v>
                </c:pt>
                <c:pt idx="842">
                  <c:v>97</c:v>
                </c:pt>
                <c:pt idx="843">
                  <c:v>97</c:v>
                </c:pt>
                <c:pt idx="844">
                  <c:v>97</c:v>
                </c:pt>
                <c:pt idx="845">
                  <c:v>97</c:v>
                </c:pt>
                <c:pt idx="846">
                  <c:v>97</c:v>
                </c:pt>
                <c:pt idx="847">
                  <c:v>97</c:v>
                </c:pt>
                <c:pt idx="848">
                  <c:v>97</c:v>
                </c:pt>
                <c:pt idx="849">
                  <c:v>97</c:v>
                </c:pt>
                <c:pt idx="850">
                  <c:v>97</c:v>
                </c:pt>
                <c:pt idx="851">
                  <c:v>97</c:v>
                </c:pt>
                <c:pt idx="852">
                  <c:v>97</c:v>
                </c:pt>
                <c:pt idx="853">
                  <c:v>97</c:v>
                </c:pt>
                <c:pt idx="854">
                  <c:v>97</c:v>
                </c:pt>
                <c:pt idx="855">
                  <c:v>97</c:v>
                </c:pt>
                <c:pt idx="856">
                  <c:v>97</c:v>
                </c:pt>
                <c:pt idx="857">
                  <c:v>97</c:v>
                </c:pt>
                <c:pt idx="858">
                  <c:v>97</c:v>
                </c:pt>
                <c:pt idx="859">
                  <c:v>97</c:v>
                </c:pt>
                <c:pt idx="860">
                  <c:v>97</c:v>
                </c:pt>
                <c:pt idx="861">
                  <c:v>97</c:v>
                </c:pt>
                <c:pt idx="862">
                  <c:v>97</c:v>
                </c:pt>
                <c:pt idx="863">
                  <c:v>97</c:v>
                </c:pt>
                <c:pt idx="864">
                  <c:v>97</c:v>
                </c:pt>
                <c:pt idx="865">
                  <c:v>97</c:v>
                </c:pt>
                <c:pt idx="866">
                  <c:v>97</c:v>
                </c:pt>
                <c:pt idx="867">
                  <c:v>97</c:v>
                </c:pt>
                <c:pt idx="868">
                  <c:v>97</c:v>
                </c:pt>
                <c:pt idx="869">
                  <c:v>97</c:v>
                </c:pt>
                <c:pt idx="870">
                  <c:v>97</c:v>
                </c:pt>
                <c:pt idx="871">
                  <c:v>97</c:v>
                </c:pt>
                <c:pt idx="872">
                  <c:v>97</c:v>
                </c:pt>
                <c:pt idx="873">
                  <c:v>97</c:v>
                </c:pt>
                <c:pt idx="874">
                  <c:v>97</c:v>
                </c:pt>
                <c:pt idx="875">
                  <c:v>97</c:v>
                </c:pt>
                <c:pt idx="876">
                  <c:v>97</c:v>
                </c:pt>
                <c:pt idx="877">
                  <c:v>97</c:v>
                </c:pt>
                <c:pt idx="878">
                  <c:v>97</c:v>
                </c:pt>
                <c:pt idx="879">
                  <c:v>97</c:v>
                </c:pt>
                <c:pt idx="880">
                  <c:v>97</c:v>
                </c:pt>
                <c:pt idx="881">
                  <c:v>97</c:v>
                </c:pt>
                <c:pt idx="882">
                  <c:v>97</c:v>
                </c:pt>
                <c:pt idx="883">
                  <c:v>97</c:v>
                </c:pt>
                <c:pt idx="884">
                  <c:v>97</c:v>
                </c:pt>
                <c:pt idx="885">
                  <c:v>97</c:v>
                </c:pt>
                <c:pt idx="886">
                  <c:v>97</c:v>
                </c:pt>
                <c:pt idx="887">
                  <c:v>97</c:v>
                </c:pt>
                <c:pt idx="888">
                  <c:v>97</c:v>
                </c:pt>
                <c:pt idx="889">
                  <c:v>97</c:v>
                </c:pt>
                <c:pt idx="890">
                  <c:v>97</c:v>
                </c:pt>
                <c:pt idx="891">
                  <c:v>97</c:v>
                </c:pt>
                <c:pt idx="892">
                  <c:v>97</c:v>
                </c:pt>
                <c:pt idx="893">
                  <c:v>97</c:v>
                </c:pt>
                <c:pt idx="894">
                  <c:v>97</c:v>
                </c:pt>
                <c:pt idx="895">
                  <c:v>97</c:v>
                </c:pt>
                <c:pt idx="896">
                  <c:v>97</c:v>
                </c:pt>
                <c:pt idx="897">
                  <c:v>97</c:v>
                </c:pt>
                <c:pt idx="898">
                  <c:v>97</c:v>
                </c:pt>
                <c:pt idx="899">
                  <c:v>97</c:v>
                </c:pt>
                <c:pt idx="900">
                  <c:v>97</c:v>
                </c:pt>
                <c:pt idx="901">
                  <c:v>97</c:v>
                </c:pt>
                <c:pt idx="902">
                  <c:v>97</c:v>
                </c:pt>
                <c:pt idx="903">
                  <c:v>97</c:v>
                </c:pt>
                <c:pt idx="904">
                  <c:v>97</c:v>
                </c:pt>
                <c:pt idx="905">
                  <c:v>97</c:v>
                </c:pt>
                <c:pt idx="906">
                  <c:v>97</c:v>
                </c:pt>
                <c:pt idx="907">
                  <c:v>97</c:v>
                </c:pt>
                <c:pt idx="908">
                  <c:v>97</c:v>
                </c:pt>
                <c:pt idx="909">
                  <c:v>97</c:v>
                </c:pt>
                <c:pt idx="910">
                  <c:v>97</c:v>
                </c:pt>
                <c:pt idx="911">
                  <c:v>97</c:v>
                </c:pt>
                <c:pt idx="912">
                  <c:v>97</c:v>
                </c:pt>
                <c:pt idx="913">
                  <c:v>97</c:v>
                </c:pt>
                <c:pt idx="914">
                  <c:v>97</c:v>
                </c:pt>
                <c:pt idx="915">
                  <c:v>97</c:v>
                </c:pt>
                <c:pt idx="916">
                  <c:v>97</c:v>
                </c:pt>
                <c:pt idx="917">
                  <c:v>97</c:v>
                </c:pt>
                <c:pt idx="918">
                  <c:v>98</c:v>
                </c:pt>
                <c:pt idx="919">
                  <c:v>98</c:v>
                </c:pt>
                <c:pt idx="920">
                  <c:v>98</c:v>
                </c:pt>
                <c:pt idx="921">
                  <c:v>98</c:v>
                </c:pt>
                <c:pt idx="922">
                  <c:v>98</c:v>
                </c:pt>
                <c:pt idx="923">
                  <c:v>98</c:v>
                </c:pt>
                <c:pt idx="924">
                  <c:v>98</c:v>
                </c:pt>
                <c:pt idx="925">
                  <c:v>98</c:v>
                </c:pt>
                <c:pt idx="926">
                  <c:v>98</c:v>
                </c:pt>
                <c:pt idx="927">
                  <c:v>98</c:v>
                </c:pt>
                <c:pt idx="928">
                  <c:v>98</c:v>
                </c:pt>
                <c:pt idx="929">
                  <c:v>98</c:v>
                </c:pt>
                <c:pt idx="930">
                  <c:v>98</c:v>
                </c:pt>
                <c:pt idx="931">
                  <c:v>98</c:v>
                </c:pt>
                <c:pt idx="932">
                  <c:v>98</c:v>
                </c:pt>
                <c:pt idx="933">
                  <c:v>98</c:v>
                </c:pt>
                <c:pt idx="934">
                  <c:v>98</c:v>
                </c:pt>
                <c:pt idx="935">
                  <c:v>98</c:v>
                </c:pt>
                <c:pt idx="936">
                  <c:v>98</c:v>
                </c:pt>
                <c:pt idx="937">
                  <c:v>98</c:v>
                </c:pt>
                <c:pt idx="938">
                  <c:v>98</c:v>
                </c:pt>
                <c:pt idx="939">
                  <c:v>98</c:v>
                </c:pt>
                <c:pt idx="940">
                  <c:v>98</c:v>
                </c:pt>
                <c:pt idx="941">
                  <c:v>98</c:v>
                </c:pt>
                <c:pt idx="942">
                  <c:v>98</c:v>
                </c:pt>
                <c:pt idx="943">
                  <c:v>98</c:v>
                </c:pt>
                <c:pt idx="944">
                  <c:v>98</c:v>
                </c:pt>
                <c:pt idx="945">
                  <c:v>98</c:v>
                </c:pt>
                <c:pt idx="946">
                  <c:v>98</c:v>
                </c:pt>
                <c:pt idx="947">
                  <c:v>98</c:v>
                </c:pt>
                <c:pt idx="948">
                  <c:v>98</c:v>
                </c:pt>
                <c:pt idx="949">
                  <c:v>98</c:v>
                </c:pt>
                <c:pt idx="950">
                  <c:v>98</c:v>
                </c:pt>
                <c:pt idx="951">
                  <c:v>98</c:v>
                </c:pt>
                <c:pt idx="952">
                  <c:v>98</c:v>
                </c:pt>
                <c:pt idx="953">
                  <c:v>98</c:v>
                </c:pt>
                <c:pt idx="954">
                  <c:v>98</c:v>
                </c:pt>
                <c:pt idx="955">
                  <c:v>98</c:v>
                </c:pt>
                <c:pt idx="956">
                  <c:v>98</c:v>
                </c:pt>
                <c:pt idx="957">
                  <c:v>98</c:v>
                </c:pt>
                <c:pt idx="958">
                  <c:v>98</c:v>
                </c:pt>
                <c:pt idx="959">
                  <c:v>98</c:v>
                </c:pt>
                <c:pt idx="960">
                  <c:v>98</c:v>
                </c:pt>
                <c:pt idx="961">
                  <c:v>98</c:v>
                </c:pt>
                <c:pt idx="962">
                  <c:v>98</c:v>
                </c:pt>
                <c:pt idx="963">
                  <c:v>98</c:v>
                </c:pt>
                <c:pt idx="964">
                  <c:v>98</c:v>
                </c:pt>
                <c:pt idx="965">
                  <c:v>98</c:v>
                </c:pt>
                <c:pt idx="966">
                  <c:v>98</c:v>
                </c:pt>
                <c:pt idx="967">
                  <c:v>98</c:v>
                </c:pt>
                <c:pt idx="968">
                  <c:v>98</c:v>
                </c:pt>
                <c:pt idx="969">
                  <c:v>98</c:v>
                </c:pt>
                <c:pt idx="970">
                  <c:v>98</c:v>
                </c:pt>
                <c:pt idx="971">
                  <c:v>98</c:v>
                </c:pt>
                <c:pt idx="972">
                  <c:v>98</c:v>
                </c:pt>
                <c:pt idx="973">
                  <c:v>98</c:v>
                </c:pt>
                <c:pt idx="974">
                  <c:v>98</c:v>
                </c:pt>
                <c:pt idx="975">
                  <c:v>98</c:v>
                </c:pt>
                <c:pt idx="976">
                  <c:v>98</c:v>
                </c:pt>
                <c:pt idx="977">
                  <c:v>98</c:v>
                </c:pt>
                <c:pt idx="978">
                  <c:v>98</c:v>
                </c:pt>
                <c:pt idx="979">
                  <c:v>99</c:v>
                </c:pt>
                <c:pt idx="980">
                  <c:v>99</c:v>
                </c:pt>
                <c:pt idx="981">
                  <c:v>99</c:v>
                </c:pt>
                <c:pt idx="982">
                  <c:v>99</c:v>
                </c:pt>
                <c:pt idx="983">
                  <c:v>99</c:v>
                </c:pt>
                <c:pt idx="984">
                  <c:v>99</c:v>
                </c:pt>
                <c:pt idx="985">
                  <c:v>99</c:v>
                </c:pt>
                <c:pt idx="986">
                  <c:v>99</c:v>
                </c:pt>
                <c:pt idx="987">
                  <c:v>99</c:v>
                </c:pt>
                <c:pt idx="988">
                  <c:v>99</c:v>
                </c:pt>
                <c:pt idx="989">
                  <c:v>99</c:v>
                </c:pt>
                <c:pt idx="990">
                  <c:v>99</c:v>
                </c:pt>
                <c:pt idx="991">
                  <c:v>99</c:v>
                </c:pt>
                <c:pt idx="992">
                  <c:v>99</c:v>
                </c:pt>
                <c:pt idx="993">
                  <c:v>99</c:v>
                </c:pt>
                <c:pt idx="994">
                  <c:v>99</c:v>
                </c:pt>
                <c:pt idx="995">
                  <c:v>99</c:v>
                </c:pt>
                <c:pt idx="996">
                  <c:v>99</c:v>
                </c:pt>
                <c:pt idx="997">
                  <c:v>99</c:v>
                </c:pt>
                <c:pt idx="998">
                  <c:v>99</c:v>
                </c:pt>
                <c:pt idx="999">
                  <c:v>99</c:v>
                </c:pt>
                <c:pt idx="1000">
                  <c:v>99</c:v>
                </c:pt>
                <c:pt idx="1001">
                  <c:v>99</c:v>
                </c:pt>
                <c:pt idx="1002">
                  <c:v>99</c:v>
                </c:pt>
                <c:pt idx="1003">
                  <c:v>99</c:v>
                </c:pt>
                <c:pt idx="1004">
                  <c:v>99</c:v>
                </c:pt>
                <c:pt idx="1005">
                  <c:v>99</c:v>
                </c:pt>
                <c:pt idx="1006">
                  <c:v>99</c:v>
                </c:pt>
                <c:pt idx="1007">
                  <c:v>99</c:v>
                </c:pt>
                <c:pt idx="1008">
                  <c:v>99</c:v>
                </c:pt>
                <c:pt idx="1009">
                  <c:v>99</c:v>
                </c:pt>
                <c:pt idx="1010">
                  <c:v>99</c:v>
                </c:pt>
                <c:pt idx="1011">
                  <c:v>99</c:v>
                </c:pt>
                <c:pt idx="1012">
                  <c:v>99</c:v>
                </c:pt>
                <c:pt idx="1013">
                  <c:v>99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101</c:v>
                </c:pt>
                <c:pt idx="1071">
                  <c:v>101</c:v>
                </c:pt>
                <c:pt idx="1072">
                  <c:v>101</c:v>
                </c:pt>
                <c:pt idx="1073">
                  <c:v>101</c:v>
                </c:pt>
                <c:pt idx="1074">
                  <c:v>101</c:v>
                </c:pt>
                <c:pt idx="1075">
                  <c:v>101</c:v>
                </c:pt>
                <c:pt idx="1076">
                  <c:v>101</c:v>
                </c:pt>
                <c:pt idx="1077">
                  <c:v>101</c:v>
                </c:pt>
                <c:pt idx="1078">
                  <c:v>101</c:v>
                </c:pt>
                <c:pt idx="1079">
                  <c:v>101</c:v>
                </c:pt>
                <c:pt idx="1080">
                  <c:v>101</c:v>
                </c:pt>
                <c:pt idx="1081">
                  <c:v>101</c:v>
                </c:pt>
                <c:pt idx="1082">
                  <c:v>101</c:v>
                </c:pt>
                <c:pt idx="1083">
                  <c:v>101</c:v>
                </c:pt>
                <c:pt idx="1084">
                  <c:v>101</c:v>
                </c:pt>
                <c:pt idx="1085">
                  <c:v>101</c:v>
                </c:pt>
                <c:pt idx="1086">
                  <c:v>101</c:v>
                </c:pt>
                <c:pt idx="1087">
                  <c:v>101</c:v>
                </c:pt>
                <c:pt idx="1088">
                  <c:v>101</c:v>
                </c:pt>
                <c:pt idx="1089">
                  <c:v>101</c:v>
                </c:pt>
                <c:pt idx="1090">
                  <c:v>101</c:v>
                </c:pt>
                <c:pt idx="1091">
                  <c:v>101</c:v>
                </c:pt>
                <c:pt idx="1092">
                  <c:v>101</c:v>
                </c:pt>
                <c:pt idx="1093">
                  <c:v>101</c:v>
                </c:pt>
                <c:pt idx="1094">
                  <c:v>101</c:v>
                </c:pt>
                <c:pt idx="1095">
                  <c:v>101</c:v>
                </c:pt>
                <c:pt idx="1096">
                  <c:v>101</c:v>
                </c:pt>
                <c:pt idx="1097">
                  <c:v>101</c:v>
                </c:pt>
                <c:pt idx="1098">
                  <c:v>101</c:v>
                </c:pt>
                <c:pt idx="1099">
                  <c:v>101</c:v>
                </c:pt>
                <c:pt idx="1100">
                  <c:v>101</c:v>
                </c:pt>
                <c:pt idx="1101">
                  <c:v>101</c:v>
                </c:pt>
                <c:pt idx="1102">
                  <c:v>101</c:v>
                </c:pt>
                <c:pt idx="1103">
                  <c:v>101</c:v>
                </c:pt>
                <c:pt idx="1104">
                  <c:v>101</c:v>
                </c:pt>
                <c:pt idx="1105">
                  <c:v>101</c:v>
                </c:pt>
                <c:pt idx="1106">
                  <c:v>101</c:v>
                </c:pt>
                <c:pt idx="1107">
                  <c:v>101</c:v>
                </c:pt>
                <c:pt idx="1108">
                  <c:v>101</c:v>
                </c:pt>
                <c:pt idx="1109">
                  <c:v>101</c:v>
                </c:pt>
                <c:pt idx="1110">
                  <c:v>101</c:v>
                </c:pt>
                <c:pt idx="1111">
                  <c:v>101</c:v>
                </c:pt>
                <c:pt idx="1112">
                  <c:v>101</c:v>
                </c:pt>
                <c:pt idx="1113">
                  <c:v>101</c:v>
                </c:pt>
                <c:pt idx="1114">
                  <c:v>101</c:v>
                </c:pt>
                <c:pt idx="1115">
                  <c:v>101</c:v>
                </c:pt>
                <c:pt idx="1116">
                  <c:v>101</c:v>
                </c:pt>
                <c:pt idx="1117">
                  <c:v>101</c:v>
                </c:pt>
                <c:pt idx="1118">
                  <c:v>101</c:v>
                </c:pt>
                <c:pt idx="1119">
                  <c:v>102</c:v>
                </c:pt>
                <c:pt idx="1120">
                  <c:v>102</c:v>
                </c:pt>
                <c:pt idx="1121">
                  <c:v>102</c:v>
                </c:pt>
                <c:pt idx="1122">
                  <c:v>102</c:v>
                </c:pt>
                <c:pt idx="1123">
                  <c:v>102</c:v>
                </c:pt>
                <c:pt idx="1124">
                  <c:v>102</c:v>
                </c:pt>
                <c:pt idx="1125">
                  <c:v>102</c:v>
                </c:pt>
                <c:pt idx="1126">
                  <c:v>102</c:v>
                </c:pt>
                <c:pt idx="1127">
                  <c:v>102</c:v>
                </c:pt>
                <c:pt idx="1128">
                  <c:v>102</c:v>
                </c:pt>
                <c:pt idx="1129">
                  <c:v>102</c:v>
                </c:pt>
                <c:pt idx="1130">
                  <c:v>102</c:v>
                </c:pt>
                <c:pt idx="1131">
                  <c:v>102</c:v>
                </c:pt>
                <c:pt idx="1132">
                  <c:v>102</c:v>
                </c:pt>
                <c:pt idx="1133">
                  <c:v>102</c:v>
                </c:pt>
                <c:pt idx="1134">
                  <c:v>102</c:v>
                </c:pt>
                <c:pt idx="1135">
                  <c:v>102</c:v>
                </c:pt>
                <c:pt idx="1136">
                  <c:v>102</c:v>
                </c:pt>
                <c:pt idx="1137">
                  <c:v>102</c:v>
                </c:pt>
                <c:pt idx="1138">
                  <c:v>102</c:v>
                </c:pt>
                <c:pt idx="1139">
                  <c:v>102</c:v>
                </c:pt>
                <c:pt idx="1140">
                  <c:v>102</c:v>
                </c:pt>
                <c:pt idx="1141">
                  <c:v>102</c:v>
                </c:pt>
                <c:pt idx="1142">
                  <c:v>102</c:v>
                </c:pt>
                <c:pt idx="1143">
                  <c:v>102</c:v>
                </c:pt>
                <c:pt idx="1144">
                  <c:v>102</c:v>
                </c:pt>
                <c:pt idx="1145">
                  <c:v>102</c:v>
                </c:pt>
                <c:pt idx="1146">
                  <c:v>102</c:v>
                </c:pt>
                <c:pt idx="1147">
                  <c:v>102</c:v>
                </c:pt>
                <c:pt idx="1148">
                  <c:v>102</c:v>
                </c:pt>
                <c:pt idx="1149">
                  <c:v>102</c:v>
                </c:pt>
                <c:pt idx="1150">
                  <c:v>102</c:v>
                </c:pt>
                <c:pt idx="1151">
                  <c:v>102</c:v>
                </c:pt>
                <c:pt idx="1152">
                  <c:v>102</c:v>
                </c:pt>
                <c:pt idx="1153">
                  <c:v>102</c:v>
                </c:pt>
                <c:pt idx="1154">
                  <c:v>102</c:v>
                </c:pt>
                <c:pt idx="1155">
                  <c:v>102</c:v>
                </c:pt>
                <c:pt idx="1156">
                  <c:v>102</c:v>
                </c:pt>
                <c:pt idx="1157">
                  <c:v>102</c:v>
                </c:pt>
                <c:pt idx="1158">
                  <c:v>102</c:v>
                </c:pt>
                <c:pt idx="1159">
                  <c:v>102</c:v>
                </c:pt>
                <c:pt idx="1160">
                  <c:v>102</c:v>
                </c:pt>
                <c:pt idx="1161">
                  <c:v>102</c:v>
                </c:pt>
                <c:pt idx="1162">
                  <c:v>102</c:v>
                </c:pt>
                <c:pt idx="1163">
                  <c:v>102</c:v>
                </c:pt>
                <c:pt idx="1164">
                  <c:v>102</c:v>
                </c:pt>
                <c:pt idx="1165">
                  <c:v>102</c:v>
                </c:pt>
                <c:pt idx="1166">
                  <c:v>102</c:v>
                </c:pt>
                <c:pt idx="1167">
                  <c:v>102</c:v>
                </c:pt>
                <c:pt idx="1168">
                  <c:v>102</c:v>
                </c:pt>
                <c:pt idx="1169">
                  <c:v>102</c:v>
                </c:pt>
                <c:pt idx="1170">
                  <c:v>102</c:v>
                </c:pt>
                <c:pt idx="1171">
                  <c:v>102</c:v>
                </c:pt>
                <c:pt idx="1172">
                  <c:v>102</c:v>
                </c:pt>
                <c:pt idx="1173">
                  <c:v>102</c:v>
                </c:pt>
                <c:pt idx="1174">
                  <c:v>102</c:v>
                </c:pt>
                <c:pt idx="1175">
                  <c:v>102</c:v>
                </c:pt>
                <c:pt idx="1176">
                  <c:v>102</c:v>
                </c:pt>
                <c:pt idx="1177">
                  <c:v>102</c:v>
                </c:pt>
                <c:pt idx="1178">
                  <c:v>102</c:v>
                </c:pt>
                <c:pt idx="1179">
                  <c:v>102</c:v>
                </c:pt>
                <c:pt idx="1180">
                  <c:v>102</c:v>
                </c:pt>
                <c:pt idx="1181">
                  <c:v>102</c:v>
                </c:pt>
                <c:pt idx="1182">
                  <c:v>102</c:v>
                </c:pt>
                <c:pt idx="1183">
                  <c:v>102</c:v>
                </c:pt>
                <c:pt idx="1184">
                  <c:v>102</c:v>
                </c:pt>
                <c:pt idx="1185">
                  <c:v>102</c:v>
                </c:pt>
                <c:pt idx="1186">
                  <c:v>102</c:v>
                </c:pt>
                <c:pt idx="1187">
                  <c:v>102</c:v>
                </c:pt>
                <c:pt idx="1188">
                  <c:v>102</c:v>
                </c:pt>
                <c:pt idx="1189">
                  <c:v>102</c:v>
                </c:pt>
                <c:pt idx="1190">
                  <c:v>102</c:v>
                </c:pt>
                <c:pt idx="1191">
                  <c:v>102</c:v>
                </c:pt>
                <c:pt idx="1192">
                  <c:v>102</c:v>
                </c:pt>
                <c:pt idx="1193">
                  <c:v>102</c:v>
                </c:pt>
                <c:pt idx="1194">
                  <c:v>102</c:v>
                </c:pt>
                <c:pt idx="1195">
                  <c:v>102</c:v>
                </c:pt>
                <c:pt idx="1196">
                  <c:v>102</c:v>
                </c:pt>
                <c:pt idx="1197">
                  <c:v>102</c:v>
                </c:pt>
                <c:pt idx="1198">
                  <c:v>102</c:v>
                </c:pt>
                <c:pt idx="1199">
                  <c:v>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0A-4FF1-B8AB-405BA23729B4}"/>
            </c:ext>
          </c:extLst>
        </c:ser>
        <c:ser>
          <c:idx val="3"/>
          <c:order val="3"/>
          <c:tx>
            <c:strRef>
              <c:f>'Data LV'!$M$1</c:f>
              <c:strCache>
                <c:ptCount val="1"/>
                <c:pt idx="0">
                  <c:v>INO&gt;ANO</c:v>
                </c:pt>
              </c:strCache>
            </c:strRef>
          </c:tx>
          <c:marker>
            <c:symbol val="none"/>
          </c:marker>
          <c:xVal>
            <c:numRef>
              <c:f>'Data LV'!$I$2:$I$1201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LV'!$M$2:$M$1201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7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7</c:v>
                </c:pt>
                <c:pt idx="311">
                  <c:v>7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7</c:v>
                </c:pt>
                <c:pt idx="337">
                  <c:v>7</c:v>
                </c:pt>
                <c:pt idx="338">
                  <c:v>7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9</c:v>
                </c:pt>
                <c:pt idx="361">
                  <c:v>10</c:v>
                </c:pt>
                <c:pt idx="362">
                  <c:v>10</c:v>
                </c:pt>
                <c:pt idx="363">
                  <c:v>11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16</c:v>
                </c:pt>
                <c:pt idx="387">
                  <c:v>16</c:v>
                </c:pt>
                <c:pt idx="388">
                  <c:v>16</c:v>
                </c:pt>
                <c:pt idx="389">
                  <c:v>16</c:v>
                </c:pt>
                <c:pt idx="390">
                  <c:v>16</c:v>
                </c:pt>
                <c:pt idx="391">
                  <c:v>16</c:v>
                </c:pt>
                <c:pt idx="392">
                  <c:v>16</c:v>
                </c:pt>
                <c:pt idx="393">
                  <c:v>16</c:v>
                </c:pt>
                <c:pt idx="394">
                  <c:v>16</c:v>
                </c:pt>
                <c:pt idx="395">
                  <c:v>16</c:v>
                </c:pt>
                <c:pt idx="396">
                  <c:v>16</c:v>
                </c:pt>
                <c:pt idx="397">
                  <c:v>16</c:v>
                </c:pt>
                <c:pt idx="398">
                  <c:v>16</c:v>
                </c:pt>
                <c:pt idx="399">
                  <c:v>16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17</c:v>
                </c:pt>
                <c:pt idx="406">
                  <c:v>18</c:v>
                </c:pt>
                <c:pt idx="407">
                  <c:v>18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19</c:v>
                </c:pt>
                <c:pt idx="433">
                  <c:v>19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22</c:v>
                </c:pt>
                <c:pt idx="469">
                  <c:v>22</c:v>
                </c:pt>
                <c:pt idx="470">
                  <c:v>22</c:v>
                </c:pt>
                <c:pt idx="471">
                  <c:v>22</c:v>
                </c:pt>
                <c:pt idx="472">
                  <c:v>22</c:v>
                </c:pt>
                <c:pt idx="473">
                  <c:v>23</c:v>
                </c:pt>
                <c:pt idx="474">
                  <c:v>23</c:v>
                </c:pt>
                <c:pt idx="475">
                  <c:v>23</c:v>
                </c:pt>
                <c:pt idx="476">
                  <c:v>23</c:v>
                </c:pt>
                <c:pt idx="477">
                  <c:v>23</c:v>
                </c:pt>
                <c:pt idx="478">
                  <c:v>23</c:v>
                </c:pt>
                <c:pt idx="479">
                  <c:v>23</c:v>
                </c:pt>
                <c:pt idx="480">
                  <c:v>23</c:v>
                </c:pt>
                <c:pt idx="481">
                  <c:v>23</c:v>
                </c:pt>
                <c:pt idx="482">
                  <c:v>23</c:v>
                </c:pt>
                <c:pt idx="483">
                  <c:v>23</c:v>
                </c:pt>
                <c:pt idx="484">
                  <c:v>23</c:v>
                </c:pt>
                <c:pt idx="485">
                  <c:v>23</c:v>
                </c:pt>
                <c:pt idx="486">
                  <c:v>23</c:v>
                </c:pt>
                <c:pt idx="487">
                  <c:v>23</c:v>
                </c:pt>
                <c:pt idx="488">
                  <c:v>23</c:v>
                </c:pt>
                <c:pt idx="489">
                  <c:v>23</c:v>
                </c:pt>
                <c:pt idx="490">
                  <c:v>23</c:v>
                </c:pt>
                <c:pt idx="491">
                  <c:v>23</c:v>
                </c:pt>
                <c:pt idx="492">
                  <c:v>23</c:v>
                </c:pt>
                <c:pt idx="493">
                  <c:v>23</c:v>
                </c:pt>
                <c:pt idx="494">
                  <c:v>23</c:v>
                </c:pt>
                <c:pt idx="495">
                  <c:v>23</c:v>
                </c:pt>
                <c:pt idx="496">
                  <c:v>23</c:v>
                </c:pt>
                <c:pt idx="497">
                  <c:v>23</c:v>
                </c:pt>
                <c:pt idx="498">
                  <c:v>23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23</c:v>
                </c:pt>
                <c:pt idx="503">
                  <c:v>23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  <c:pt idx="512">
                  <c:v>24</c:v>
                </c:pt>
                <c:pt idx="513">
                  <c:v>24</c:v>
                </c:pt>
                <c:pt idx="514">
                  <c:v>24</c:v>
                </c:pt>
                <c:pt idx="515">
                  <c:v>24</c:v>
                </c:pt>
                <c:pt idx="516">
                  <c:v>24</c:v>
                </c:pt>
                <c:pt idx="517">
                  <c:v>25</c:v>
                </c:pt>
                <c:pt idx="518">
                  <c:v>25</c:v>
                </c:pt>
                <c:pt idx="519">
                  <c:v>25</c:v>
                </c:pt>
                <c:pt idx="520">
                  <c:v>25</c:v>
                </c:pt>
                <c:pt idx="521">
                  <c:v>25</c:v>
                </c:pt>
                <c:pt idx="522">
                  <c:v>25</c:v>
                </c:pt>
                <c:pt idx="523">
                  <c:v>25</c:v>
                </c:pt>
                <c:pt idx="524">
                  <c:v>27</c:v>
                </c:pt>
                <c:pt idx="525">
                  <c:v>27</c:v>
                </c:pt>
                <c:pt idx="526">
                  <c:v>27</c:v>
                </c:pt>
                <c:pt idx="527">
                  <c:v>27</c:v>
                </c:pt>
                <c:pt idx="528">
                  <c:v>27</c:v>
                </c:pt>
                <c:pt idx="529">
                  <c:v>27</c:v>
                </c:pt>
                <c:pt idx="530">
                  <c:v>27</c:v>
                </c:pt>
                <c:pt idx="531">
                  <c:v>27</c:v>
                </c:pt>
                <c:pt idx="532">
                  <c:v>27</c:v>
                </c:pt>
                <c:pt idx="533">
                  <c:v>27</c:v>
                </c:pt>
                <c:pt idx="534">
                  <c:v>27</c:v>
                </c:pt>
                <c:pt idx="535">
                  <c:v>27</c:v>
                </c:pt>
                <c:pt idx="536">
                  <c:v>27</c:v>
                </c:pt>
                <c:pt idx="537">
                  <c:v>27</c:v>
                </c:pt>
                <c:pt idx="538">
                  <c:v>30</c:v>
                </c:pt>
                <c:pt idx="539">
                  <c:v>30</c:v>
                </c:pt>
                <c:pt idx="540">
                  <c:v>30</c:v>
                </c:pt>
                <c:pt idx="541">
                  <c:v>30</c:v>
                </c:pt>
                <c:pt idx="542">
                  <c:v>30</c:v>
                </c:pt>
                <c:pt idx="543">
                  <c:v>30</c:v>
                </c:pt>
                <c:pt idx="544">
                  <c:v>30</c:v>
                </c:pt>
                <c:pt idx="545">
                  <c:v>31</c:v>
                </c:pt>
                <c:pt idx="546">
                  <c:v>31</c:v>
                </c:pt>
                <c:pt idx="547">
                  <c:v>31</c:v>
                </c:pt>
                <c:pt idx="548">
                  <c:v>31</c:v>
                </c:pt>
                <c:pt idx="549">
                  <c:v>31</c:v>
                </c:pt>
                <c:pt idx="550">
                  <c:v>31</c:v>
                </c:pt>
                <c:pt idx="551">
                  <c:v>31</c:v>
                </c:pt>
                <c:pt idx="552">
                  <c:v>31</c:v>
                </c:pt>
                <c:pt idx="553">
                  <c:v>31</c:v>
                </c:pt>
                <c:pt idx="554">
                  <c:v>31</c:v>
                </c:pt>
                <c:pt idx="555">
                  <c:v>31</c:v>
                </c:pt>
                <c:pt idx="556">
                  <c:v>31</c:v>
                </c:pt>
                <c:pt idx="557">
                  <c:v>31</c:v>
                </c:pt>
                <c:pt idx="558">
                  <c:v>31</c:v>
                </c:pt>
                <c:pt idx="559">
                  <c:v>31</c:v>
                </c:pt>
                <c:pt idx="560">
                  <c:v>31</c:v>
                </c:pt>
                <c:pt idx="561">
                  <c:v>31</c:v>
                </c:pt>
                <c:pt idx="562">
                  <c:v>31</c:v>
                </c:pt>
                <c:pt idx="563">
                  <c:v>31</c:v>
                </c:pt>
                <c:pt idx="564">
                  <c:v>31</c:v>
                </c:pt>
                <c:pt idx="565">
                  <c:v>32</c:v>
                </c:pt>
                <c:pt idx="566">
                  <c:v>32</c:v>
                </c:pt>
                <c:pt idx="567">
                  <c:v>32</c:v>
                </c:pt>
                <c:pt idx="568">
                  <c:v>32</c:v>
                </c:pt>
                <c:pt idx="569">
                  <c:v>32</c:v>
                </c:pt>
                <c:pt idx="570">
                  <c:v>32</c:v>
                </c:pt>
                <c:pt idx="571">
                  <c:v>32</c:v>
                </c:pt>
                <c:pt idx="572">
                  <c:v>32</c:v>
                </c:pt>
                <c:pt idx="573">
                  <c:v>32</c:v>
                </c:pt>
                <c:pt idx="574">
                  <c:v>32</c:v>
                </c:pt>
                <c:pt idx="575">
                  <c:v>32</c:v>
                </c:pt>
                <c:pt idx="576">
                  <c:v>32</c:v>
                </c:pt>
                <c:pt idx="577">
                  <c:v>32</c:v>
                </c:pt>
                <c:pt idx="578">
                  <c:v>32</c:v>
                </c:pt>
                <c:pt idx="579">
                  <c:v>32</c:v>
                </c:pt>
                <c:pt idx="580">
                  <c:v>32</c:v>
                </c:pt>
                <c:pt idx="581">
                  <c:v>32</c:v>
                </c:pt>
                <c:pt idx="582">
                  <c:v>32</c:v>
                </c:pt>
                <c:pt idx="583">
                  <c:v>32</c:v>
                </c:pt>
                <c:pt idx="584">
                  <c:v>32</c:v>
                </c:pt>
                <c:pt idx="585">
                  <c:v>32</c:v>
                </c:pt>
                <c:pt idx="586">
                  <c:v>32</c:v>
                </c:pt>
                <c:pt idx="587">
                  <c:v>32</c:v>
                </c:pt>
                <c:pt idx="588">
                  <c:v>32</c:v>
                </c:pt>
                <c:pt idx="589">
                  <c:v>32</c:v>
                </c:pt>
                <c:pt idx="590">
                  <c:v>32</c:v>
                </c:pt>
                <c:pt idx="591">
                  <c:v>32</c:v>
                </c:pt>
                <c:pt idx="592">
                  <c:v>32</c:v>
                </c:pt>
                <c:pt idx="593">
                  <c:v>32</c:v>
                </c:pt>
                <c:pt idx="594">
                  <c:v>32</c:v>
                </c:pt>
                <c:pt idx="595">
                  <c:v>32</c:v>
                </c:pt>
                <c:pt idx="596">
                  <c:v>32</c:v>
                </c:pt>
                <c:pt idx="597">
                  <c:v>32</c:v>
                </c:pt>
                <c:pt idx="598">
                  <c:v>32</c:v>
                </c:pt>
                <c:pt idx="599">
                  <c:v>32</c:v>
                </c:pt>
                <c:pt idx="600">
                  <c:v>32</c:v>
                </c:pt>
                <c:pt idx="601">
                  <c:v>33</c:v>
                </c:pt>
                <c:pt idx="602">
                  <c:v>33</c:v>
                </c:pt>
                <c:pt idx="603">
                  <c:v>33</c:v>
                </c:pt>
                <c:pt idx="604">
                  <c:v>33</c:v>
                </c:pt>
                <c:pt idx="605">
                  <c:v>33</c:v>
                </c:pt>
                <c:pt idx="606">
                  <c:v>33</c:v>
                </c:pt>
                <c:pt idx="607">
                  <c:v>33</c:v>
                </c:pt>
                <c:pt idx="608">
                  <c:v>33</c:v>
                </c:pt>
                <c:pt idx="609">
                  <c:v>33</c:v>
                </c:pt>
                <c:pt idx="610">
                  <c:v>33</c:v>
                </c:pt>
                <c:pt idx="611">
                  <c:v>33</c:v>
                </c:pt>
                <c:pt idx="612">
                  <c:v>33</c:v>
                </c:pt>
                <c:pt idx="613">
                  <c:v>33</c:v>
                </c:pt>
                <c:pt idx="614">
                  <c:v>33</c:v>
                </c:pt>
                <c:pt idx="615">
                  <c:v>33</c:v>
                </c:pt>
                <c:pt idx="616">
                  <c:v>33</c:v>
                </c:pt>
                <c:pt idx="617">
                  <c:v>33</c:v>
                </c:pt>
                <c:pt idx="618">
                  <c:v>33</c:v>
                </c:pt>
                <c:pt idx="619">
                  <c:v>33</c:v>
                </c:pt>
                <c:pt idx="620">
                  <c:v>33</c:v>
                </c:pt>
                <c:pt idx="621">
                  <c:v>33</c:v>
                </c:pt>
                <c:pt idx="622">
                  <c:v>34</c:v>
                </c:pt>
                <c:pt idx="623">
                  <c:v>34</c:v>
                </c:pt>
                <c:pt idx="624">
                  <c:v>34</c:v>
                </c:pt>
                <c:pt idx="625">
                  <c:v>34</c:v>
                </c:pt>
                <c:pt idx="626">
                  <c:v>34</c:v>
                </c:pt>
                <c:pt idx="627">
                  <c:v>34</c:v>
                </c:pt>
                <c:pt idx="628">
                  <c:v>34</c:v>
                </c:pt>
                <c:pt idx="629">
                  <c:v>34</c:v>
                </c:pt>
                <c:pt idx="630">
                  <c:v>34</c:v>
                </c:pt>
                <c:pt idx="631">
                  <c:v>34</c:v>
                </c:pt>
                <c:pt idx="632">
                  <c:v>34</c:v>
                </c:pt>
                <c:pt idx="633">
                  <c:v>34</c:v>
                </c:pt>
                <c:pt idx="634">
                  <c:v>34</c:v>
                </c:pt>
                <c:pt idx="635">
                  <c:v>34</c:v>
                </c:pt>
                <c:pt idx="636">
                  <c:v>35</c:v>
                </c:pt>
                <c:pt idx="637">
                  <c:v>35</c:v>
                </c:pt>
                <c:pt idx="638">
                  <c:v>35</c:v>
                </c:pt>
                <c:pt idx="639">
                  <c:v>35</c:v>
                </c:pt>
                <c:pt idx="640">
                  <c:v>35</c:v>
                </c:pt>
                <c:pt idx="641">
                  <c:v>35</c:v>
                </c:pt>
                <c:pt idx="642">
                  <c:v>35</c:v>
                </c:pt>
                <c:pt idx="643">
                  <c:v>35</c:v>
                </c:pt>
                <c:pt idx="644">
                  <c:v>35</c:v>
                </c:pt>
                <c:pt idx="645">
                  <c:v>35</c:v>
                </c:pt>
                <c:pt idx="646">
                  <c:v>35</c:v>
                </c:pt>
                <c:pt idx="647">
                  <c:v>35</c:v>
                </c:pt>
                <c:pt idx="648">
                  <c:v>35</c:v>
                </c:pt>
                <c:pt idx="649">
                  <c:v>35</c:v>
                </c:pt>
                <c:pt idx="650">
                  <c:v>35</c:v>
                </c:pt>
                <c:pt idx="651">
                  <c:v>35</c:v>
                </c:pt>
                <c:pt idx="652">
                  <c:v>35</c:v>
                </c:pt>
                <c:pt idx="653">
                  <c:v>35</c:v>
                </c:pt>
                <c:pt idx="654">
                  <c:v>35</c:v>
                </c:pt>
                <c:pt idx="655">
                  <c:v>35</c:v>
                </c:pt>
                <c:pt idx="656">
                  <c:v>35</c:v>
                </c:pt>
                <c:pt idx="657">
                  <c:v>35</c:v>
                </c:pt>
                <c:pt idx="658">
                  <c:v>35</c:v>
                </c:pt>
                <c:pt idx="659">
                  <c:v>35</c:v>
                </c:pt>
                <c:pt idx="660">
                  <c:v>35</c:v>
                </c:pt>
                <c:pt idx="661">
                  <c:v>35</c:v>
                </c:pt>
                <c:pt idx="662">
                  <c:v>35</c:v>
                </c:pt>
                <c:pt idx="663">
                  <c:v>35</c:v>
                </c:pt>
                <c:pt idx="664">
                  <c:v>35</c:v>
                </c:pt>
                <c:pt idx="665">
                  <c:v>35</c:v>
                </c:pt>
                <c:pt idx="666">
                  <c:v>35</c:v>
                </c:pt>
                <c:pt idx="667">
                  <c:v>35</c:v>
                </c:pt>
                <c:pt idx="668">
                  <c:v>35</c:v>
                </c:pt>
                <c:pt idx="669">
                  <c:v>36</c:v>
                </c:pt>
                <c:pt idx="670">
                  <c:v>36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37</c:v>
                </c:pt>
                <c:pt idx="685">
                  <c:v>37</c:v>
                </c:pt>
                <c:pt idx="686">
                  <c:v>37</c:v>
                </c:pt>
                <c:pt idx="687">
                  <c:v>37</c:v>
                </c:pt>
                <c:pt idx="688">
                  <c:v>37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38</c:v>
                </c:pt>
                <c:pt idx="700">
                  <c:v>38</c:v>
                </c:pt>
                <c:pt idx="701">
                  <c:v>38</c:v>
                </c:pt>
                <c:pt idx="702">
                  <c:v>38</c:v>
                </c:pt>
                <c:pt idx="703">
                  <c:v>38</c:v>
                </c:pt>
                <c:pt idx="704">
                  <c:v>38</c:v>
                </c:pt>
                <c:pt idx="705">
                  <c:v>38</c:v>
                </c:pt>
                <c:pt idx="706">
                  <c:v>38</c:v>
                </c:pt>
                <c:pt idx="707">
                  <c:v>38</c:v>
                </c:pt>
                <c:pt idx="708">
                  <c:v>38</c:v>
                </c:pt>
                <c:pt idx="709">
                  <c:v>38</c:v>
                </c:pt>
                <c:pt idx="710">
                  <c:v>38</c:v>
                </c:pt>
                <c:pt idx="711">
                  <c:v>38</c:v>
                </c:pt>
                <c:pt idx="712">
                  <c:v>38</c:v>
                </c:pt>
                <c:pt idx="713">
                  <c:v>38</c:v>
                </c:pt>
                <c:pt idx="714">
                  <c:v>38</c:v>
                </c:pt>
                <c:pt idx="715">
                  <c:v>38</c:v>
                </c:pt>
                <c:pt idx="716">
                  <c:v>38</c:v>
                </c:pt>
                <c:pt idx="717">
                  <c:v>38</c:v>
                </c:pt>
                <c:pt idx="718">
                  <c:v>38</c:v>
                </c:pt>
                <c:pt idx="719">
                  <c:v>38</c:v>
                </c:pt>
                <c:pt idx="720">
                  <c:v>39</c:v>
                </c:pt>
                <c:pt idx="721">
                  <c:v>39</c:v>
                </c:pt>
                <c:pt idx="722">
                  <c:v>39</c:v>
                </c:pt>
                <c:pt idx="723">
                  <c:v>39</c:v>
                </c:pt>
                <c:pt idx="724">
                  <c:v>39</c:v>
                </c:pt>
                <c:pt idx="725">
                  <c:v>39</c:v>
                </c:pt>
                <c:pt idx="726">
                  <c:v>39</c:v>
                </c:pt>
                <c:pt idx="727">
                  <c:v>39</c:v>
                </c:pt>
                <c:pt idx="728">
                  <c:v>39</c:v>
                </c:pt>
                <c:pt idx="729">
                  <c:v>39</c:v>
                </c:pt>
                <c:pt idx="730">
                  <c:v>39</c:v>
                </c:pt>
                <c:pt idx="731">
                  <c:v>39</c:v>
                </c:pt>
                <c:pt idx="732">
                  <c:v>39</c:v>
                </c:pt>
                <c:pt idx="733">
                  <c:v>39</c:v>
                </c:pt>
                <c:pt idx="734">
                  <c:v>40</c:v>
                </c:pt>
                <c:pt idx="735">
                  <c:v>40</c:v>
                </c:pt>
                <c:pt idx="736">
                  <c:v>40</c:v>
                </c:pt>
                <c:pt idx="737">
                  <c:v>40</c:v>
                </c:pt>
                <c:pt idx="738">
                  <c:v>40</c:v>
                </c:pt>
                <c:pt idx="739">
                  <c:v>40</c:v>
                </c:pt>
                <c:pt idx="740">
                  <c:v>40</c:v>
                </c:pt>
                <c:pt idx="741">
                  <c:v>40</c:v>
                </c:pt>
                <c:pt idx="742">
                  <c:v>40</c:v>
                </c:pt>
                <c:pt idx="743">
                  <c:v>40</c:v>
                </c:pt>
                <c:pt idx="744">
                  <c:v>40</c:v>
                </c:pt>
                <c:pt idx="745">
                  <c:v>40</c:v>
                </c:pt>
                <c:pt idx="746">
                  <c:v>40</c:v>
                </c:pt>
                <c:pt idx="747">
                  <c:v>40</c:v>
                </c:pt>
                <c:pt idx="748">
                  <c:v>40</c:v>
                </c:pt>
                <c:pt idx="749">
                  <c:v>40</c:v>
                </c:pt>
                <c:pt idx="750">
                  <c:v>40</c:v>
                </c:pt>
                <c:pt idx="751">
                  <c:v>40</c:v>
                </c:pt>
                <c:pt idx="752">
                  <c:v>40</c:v>
                </c:pt>
                <c:pt idx="753">
                  <c:v>40</c:v>
                </c:pt>
                <c:pt idx="754">
                  <c:v>40</c:v>
                </c:pt>
                <c:pt idx="755">
                  <c:v>40</c:v>
                </c:pt>
                <c:pt idx="756">
                  <c:v>40</c:v>
                </c:pt>
                <c:pt idx="757">
                  <c:v>40</c:v>
                </c:pt>
                <c:pt idx="758">
                  <c:v>40</c:v>
                </c:pt>
                <c:pt idx="759">
                  <c:v>40</c:v>
                </c:pt>
                <c:pt idx="760">
                  <c:v>40</c:v>
                </c:pt>
                <c:pt idx="761">
                  <c:v>40</c:v>
                </c:pt>
                <c:pt idx="762">
                  <c:v>40</c:v>
                </c:pt>
                <c:pt idx="763">
                  <c:v>40</c:v>
                </c:pt>
                <c:pt idx="764">
                  <c:v>40</c:v>
                </c:pt>
                <c:pt idx="765">
                  <c:v>40</c:v>
                </c:pt>
                <c:pt idx="766">
                  <c:v>40</c:v>
                </c:pt>
                <c:pt idx="767">
                  <c:v>40</c:v>
                </c:pt>
                <c:pt idx="768">
                  <c:v>40</c:v>
                </c:pt>
                <c:pt idx="769">
                  <c:v>40</c:v>
                </c:pt>
                <c:pt idx="770">
                  <c:v>40</c:v>
                </c:pt>
                <c:pt idx="771">
                  <c:v>40</c:v>
                </c:pt>
                <c:pt idx="772">
                  <c:v>40</c:v>
                </c:pt>
                <c:pt idx="773">
                  <c:v>40</c:v>
                </c:pt>
                <c:pt idx="774">
                  <c:v>40</c:v>
                </c:pt>
                <c:pt idx="775">
                  <c:v>40</c:v>
                </c:pt>
                <c:pt idx="776">
                  <c:v>40</c:v>
                </c:pt>
                <c:pt idx="777">
                  <c:v>40</c:v>
                </c:pt>
                <c:pt idx="778">
                  <c:v>40</c:v>
                </c:pt>
                <c:pt idx="779">
                  <c:v>40</c:v>
                </c:pt>
                <c:pt idx="780">
                  <c:v>40</c:v>
                </c:pt>
                <c:pt idx="781">
                  <c:v>40</c:v>
                </c:pt>
                <c:pt idx="782">
                  <c:v>40</c:v>
                </c:pt>
                <c:pt idx="783">
                  <c:v>41</c:v>
                </c:pt>
                <c:pt idx="784">
                  <c:v>41</c:v>
                </c:pt>
                <c:pt idx="785">
                  <c:v>41</c:v>
                </c:pt>
                <c:pt idx="786">
                  <c:v>41</c:v>
                </c:pt>
                <c:pt idx="787">
                  <c:v>41</c:v>
                </c:pt>
                <c:pt idx="788">
                  <c:v>41</c:v>
                </c:pt>
                <c:pt idx="789">
                  <c:v>41</c:v>
                </c:pt>
                <c:pt idx="790">
                  <c:v>41</c:v>
                </c:pt>
                <c:pt idx="791">
                  <c:v>41</c:v>
                </c:pt>
                <c:pt idx="792">
                  <c:v>41</c:v>
                </c:pt>
                <c:pt idx="793">
                  <c:v>41</c:v>
                </c:pt>
                <c:pt idx="794">
                  <c:v>41</c:v>
                </c:pt>
                <c:pt idx="795">
                  <c:v>41</c:v>
                </c:pt>
                <c:pt idx="796">
                  <c:v>41</c:v>
                </c:pt>
                <c:pt idx="797">
                  <c:v>41</c:v>
                </c:pt>
                <c:pt idx="798">
                  <c:v>41</c:v>
                </c:pt>
                <c:pt idx="799">
                  <c:v>41</c:v>
                </c:pt>
                <c:pt idx="800">
                  <c:v>41</c:v>
                </c:pt>
                <c:pt idx="801">
                  <c:v>41</c:v>
                </c:pt>
                <c:pt idx="802">
                  <c:v>42</c:v>
                </c:pt>
                <c:pt idx="803">
                  <c:v>42</c:v>
                </c:pt>
                <c:pt idx="804">
                  <c:v>43</c:v>
                </c:pt>
                <c:pt idx="805">
                  <c:v>43</c:v>
                </c:pt>
                <c:pt idx="806">
                  <c:v>43</c:v>
                </c:pt>
                <c:pt idx="807">
                  <c:v>43</c:v>
                </c:pt>
                <c:pt idx="808">
                  <c:v>43</c:v>
                </c:pt>
                <c:pt idx="809">
                  <c:v>43</c:v>
                </c:pt>
                <c:pt idx="810">
                  <c:v>43</c:v>
                </c:pt>
                <c:pt idx="811">
                  <c:v>43</c:v>
                </c:pt>
                <c:pt idx="812">
                  <c:v>43</c:v>
                </c:pt>
                <c:pt idx="813">
                  <c:v>43</c:v>
                </c:pt>
                <c:pt idx="814">
                  <c:v>43</c:v>
                </c:pt>
                <c:pt idx="815">
                  <c:v>43</c:v>
                </c:pt>
                <c:pt idx="816">
                  <c:v>43</c:v>
                </c:pt>
                <c:pt idx="817">
                  <c:v>43</c:v>
                </c:pt>
                <c:pt idx="818">
                  <c:v>43</c:v>
                </c:pt>
                <c:pt idx="819">
                  <c:v>43</c:v>
                </c:pt>
                <c:pt idx="820">
                  <c:v>43</c:v>
                </c:pt>
                <c:pt idx="821">
                  <c:v>43</c:v>
                </c:pt>
                <c:pt idx="822">
                  <c:v>43</c:v>
                </c:pt>
                <c:pt idx="823">
                  <c:v>43</c:v>
                </c:pt>
                <c:pt idx="824">
                  <c:v>43</c:v>
                </c:pt>
                <c:pt idx="825">
                  <c:v>43</c:v>
                </c:pt>
                <c:pt idx="826">
                  <c:v>43</c:v>
                </c:pt>
                <c:pt idx="827">
                  <c:v>43</c:v>
                </c:pt>
                <c:pt idx="828">
                  <c:v>43</c:v>
                </c:pt>
                <c:pt idx="829">
                  <c:v>43</c:v>
                </c:pt>
                <c:pt idx="830">
                  <c:v>43</c:v>
                </c:pt>
                <c:pt idx="831">
                  <c:v>43</c:v>
                </c:pt>
                <c:pt idx="832">
                  <c:v>43</c:v>
                </c:pt>
                <c:pt idx="833">
                  <c:v>43</c:v>
                </c:pt>
                <c:pt idx="834">
                  <c:v>43</c:v>
                </c:pt>
                <c:pt idx="835">
                  <c:v>43</c:v>
                </c:pt>
                <c:pt idx="836">
                  <c:v>43</c:v>
                </c:pt>
                <c:pt idx="837">
                  <c:v>43</c:v>
                </c:pt>
                <c:pt idx="838">
                  <c:v>43</c:v>
                </c:pt>
                <c:pt idx="839">
                  <c:v>43</c:v>
                </c:pt>
                <c:pt idx="840">
                  <c:v>43</c:v>
                </c:pt>
                <c:pt idx="841">
                  <c:v>43</c:v>
                </c:pt>
                <c:pt idx="842">
                  <c:v>43</c:v>
                </c:pt>
                <c:pt idx="843">
                  <c:v>43</c:v>
                </c:pt>
                <c:pt idx="844">
                  <c:v>43</c:v>
                </c:pt>
                <c:pt idx="845">
                  <c:v>43</c:v>
                </c:pt>
                <c:pt idx="846">
                  <c:v>43</c:v>
                </c:pt>
                <c:pt idx="847">
                  <c:v>43</c:v>
                </c:pt>
                <c:pt idx="848">
                  <c:v>43</c:v>
                </c:pt>
                <c:pt idx="849">
                  <c:v>43</c:v>
                </c:pt>
                <c:pt idx="850">
                  <c:v>43</c:v>
                </c:pt>
                <c:pt idx="851">
                  <c:v>43</c:v>
                </c:pt>
                <c:pt idx="852">
                  <c:v>43</c:v>
                </c:pt>
                <c:pt idx="853">
                  <c:v>43</c:v>
                </c:pt>
                <c:pt idx="854">
                  <c:v>43</c:v>
                </c:pt>
                <c:pt idx="855">
                  <c:v>43</c:v>
                </c:pt>
                <c:pt idx="856">
                  <c:v>43</c:v>
                </c:pt>
                <c:pt idx="857">
                  <c:v>43</c:v>
                </c:pt>
                <c:pt idx="858">
                  <c:v>43</c:v>
                </c:pt>
                <c:pt idx="859">
                  <c:v>43</c:v>
                </c:pt>
                <c:pt idx="860">
                  <c:v>43</c:v>
                </c:pt>
                <c:pt idx="861">
                  <c:v>43</c:v>
                </c:pt>
                <c:pt idx="862">
                  <c:v>43</c:v>
                </c:pt>
                <c:pt idx="863">
                  <c:v>43</c:v>
                </c:pt>
                <c:pt idx="864">
                  <c:v>43</c:v>
                </c:pt>
                <c:pt idx="865">
                  <c:v>43</c:v>
                </c:pt>
                <c:pt idx="866">
                  <c:v>43</c:v>
                </c:pt>
                <c:pt idx="867">
                  <c:v>43</c:v>
                </c:pt>
                <c:pt idx="868">
                  <c:v>43</c:v>
                </c:pt>
                <c:pt idx="869">
                  <c:v>43</c:v>
                </c:pt>
                <c:pt idx="870">
                  <c:v>43</c:v>
                </c:pt>
                <c:pt idx="871">
                  <c:v>43</c:v>
                </c:pt>
                <c:pt idx="872">
                  <c:v>43</c:v>
                </c:pt>
                <c:pt idx="873">
                  <c:v>43</c:v>
                </c:pt>
                <c:pt idx="874">
                  <c:v>43</c:v>
                </c:pt>
                <c:pt idx="875">
                  <c:v>43</c:v>
                </c:pt>
                <c:pt idx="876">
                  <c:v>43</c:v>
                </c:pt>
                <c:pt idx="877">
                  <c:v>43</c:v>
                </c:pt>
                <c:pt idx="878">
                  <c:v>43</c:v>
                </c:pt>
                <c:pt idx="879">
                  <c:v>43</c:v>
                </c:pt>
                <c:pt idx="880">
                  <c:v>43</c:v>
                </c:pt>
                <c:pt idx="881">
                  <c:v>44</c:v>
                </c:pt>
                <c:pt idx="882">
                  <c:v>44</c:v>
                </c:pt>
                <c:pt idx="883">
                  <c:v>44</c:v>
                </c:pt>
                <c:pt idx="884">
                  <c:v>44</c:v>
                </c:pt>
                <c:pt idx="885">
                  <c:v>44</c:v>
                </c:pt>
                <c:pt idx="886">
                  <c:v>44</c:v>
                </c:pt>
                <c:pt idx="887">
                  <c:v>44</c:v>
                </c:pt>
                <c:pt idx="888">
                  <c:v>44</c:v>
                </c:pt>
                <c:pt idx="889">
                  <c:v>44</c:v>
                </c:pt>
                <c:pt idx="890">
                  <c:v>44</c:v>
                </c:pt>
                <c:pt idx="891">
                  <c:v>44</c:v>
                </c:pt>
                <c:pt idx="892">
                  <c:v>44</c:v>
                </c:pt>
                <c:pt idx="893">
                  <c:v>44</c:v>
                </c:pt>
                <c:pt idx="894">
                  <c:v>44</c:v>
                </c:pt>
                <c:pt idx="895">
                  <c:v>44</c:v>
                </c:pt>
                <c:pt idx="896">
                  <c:v>44</c:v>
                </c:pt>
                <c:pt idx="897">
                  <c:v>44</c:v>
                </c:pt>
                <c:pt idx="898">
                  <c:v>44</c:v>
                </c:pt>
                <c:pt idx="899">
                  <c:v>44</c:v>
                </c:pt>
                <c:pt idx="900">
                  <c:v>44</c:v>
                </c:pt>
                <c:pt idx="901">
                  <c:v>44</c:v>
                </c:pt>
                <c:pt idx="902">
                  <c:v>44</c:v>
                </c:pt>
                <c:pt idx="903">
                  <c:v>44</c:v>
                </c:pt>
                <c:pt idx="904">
                  <c:v>44</c:v>
                </c:pt>
                <c:pt idx="905">
                  <c:v>44</c:v>
                </c:pt>
                <c:pt idx="906">
                  <c:v>44</c:v>
                </c:pt>
                <c:pt idx="907">
                  <c:v>44</c:v>
                </c:pt>
                <c:pt idx="908">
                  <c:v>44</c:v>
                </c:pt>
                <c:pt idx="909">
                  <c:v>44</c:v>
                </c:pt>
                <c:pt idx="910">
                  <c:v>44</c:v>
                </c:pt>
                <c:pt idx="911">
                  <c:v>44</c:v>
                </c:pt>
                <c:pt idx="912">
                  <c:v>44</c:v>
                </c:pt>
                <c:pt idx="913">
                  <c:v>44</c:v>
                </c:pt>
                <c:pt idx="914">
                  <c:v>44</c:v>
                </c:pt>
                <c:pt idx="915">
                  <c:v>44</c:v>
                </c:pt>
                <c:pt idx="916">
                  <c:v>44</c:v>
                </c:pt>
                <c:pt idx="917">
                  <c:v>44</c:v>
                </c:pt>
                <c:pt idx="918">
                  <c:v>44</c:v>
                </c:pt>
                <c:pt idx="919">
                  <c:v>44</c:v>
                </c:pt>
                <c:pt idx="920">
                  <c:v>44</c:v>
                </c:pt>
                <c:pt idx="921">
                  <c:v>44</c:v>
                </c:pt>
                <c:pt idx="922">
                  <c:v>44</c:v>
                </c:pt>
                <c:pt idx="923">
                  <c:v>44</c:v>
                </c:pt>
                <c:pt idx="924">
                  <c:v>44</c:v>
                </c:pt>
                <c:pt idx="925">
                  <c:v>44</c:v>
                </c:pt>
                <c:pt idx="926">
                  <c:v>44</c:v>
                </c:pt>
                <c:pt idx="927">
                  <c:v>44</c:v>
                </c:pt>
                <c:pt idx="928">
                  <c:v>44</c:v>
                </c:pt>
                <c:pt idx="929">
                  <c:v>44</c:v>
                </c:pt>
                <c:pt idx="930">
                  <c:v>44</c:v>
                </c:pt>
                <c:pt idx="931">
                  <c:v>44</c:v>
                </c:pt>
                <c:pt idx="932">
                  <c:v>44</c:v>
                </c:pt>
                <c:pt idx="933">
                  <c:v>44</c:v>
                </c:pt>
                <c:pt idx="934">
                  <c:v>44</c:v>
                </c:pt>
                <c:pt idx="935">
                  <c:v>44</c:v>
                </c:pt>
                <c:pt idx="936">
                  <c:v>44</c:v>
                </c:pt>
                <c:pt idx="937">
                  <c:v>44</c:v>
                </c:pt>
                <c:pt idx="938">
                  <c:v>44</c:v>
                </c:pt>
                <c:pt idx="939">
                  <c:v>44</c:v>
                </c:pt>
                <c:pt idx="940">
                  <c:v>44</c:v>
                </c:pt>
                <c:pt idx="941">
                  <c:v>44</c:v>
                </c:pt>
                <c:pt idx="942">
                  <c:v>44</c:v>
                </c:pt>
                <c:pt idx="943">
                  <c:v>44</c:v>
                </c:pt>
                <c:pt idx="944">
                  <c:v>44</c:v>
                </c:pt>
                <c:pt idx="945">
                  <c:v>44</c:v>
                </c:pt>
                <c:pt idx="946">
                  <c:v>44</c:v>
                </c:pt>
                <c:pt idx="947">
                  <c:v>44</c:v>
                </c:pt>
                <c:pt idx="948">
                  <c:v>44</c:v>
                </c:pt>
                <c:pt idx="949">
                  <c:v>44</c:v>
                </c:pt>
                <c:pt idx="950">
                  <c:v>44</c:v>
                </c:pt>
                <c:pt idx="951">
                  <c:v>44</c:v>
                </c:pt>
                <c:pt idx="952">
                  <c:v>44</c:v>
                </c:pt>
                <c:pt idx="953">
                  <c:v>44</c:v>
                </c:pt>
                <c:pt idx="954">
                  <c:v>44</c:v>
                </c:pt>
                <c:pt idx="955">
                  <c:v>44</c:v>
                </c:pt>
                <c:pt idx="956">
                  <c:v>44</c:v>
                </c:pt>
                <c:pt idx="957">
                  <c:v>44</c:v>
                </c:pt>
                <c:pt idx="958">
                  <c:v>44</c:v>
                </c:pt>
                <c:pt idx="959">
                  <c:v>44</c:v>
                </c:pt>
                <c:pt idx="960">
                  <c:v>44</c:v>
                </c:pt>
                <c:pt idx="961">
                  <c:v>44</c:v>
                </c:pt>
                <c:pt idx="962">
                  <c:v>44</c:v>
                </c:pt>
                <c:pt idx="963">
                  <c:v>44</c:v>
                </c:pt>
                <c:pt idx="964">
                  <c:v>44</c:v>
                </c:pt>
                <c:pt idx="965">
                  <c:v>44</c:v>
                </c:pt>
                <c:pt idx="966">
                  <c:v>44</c:v>
                </c:pt>
                <c:pt idx="967">
                  <c:v>44</c:v>
                </c:pt>
                <c:pt idx="968">
                  <c:v>44</c:v>
                </c:pt>
                <c:pt idx="969">
                  <c:v>44</c:v>
                </c:pt>
                <c:pt idx="970">
                  <c:v>44</c:v>
                </c:pt>
                <c:pt idx="971">
                  <c:v>44</c:v>
                </c:pt>
                <c:pt idx="972">
                  <c:v>45</c:v>
                </c:pt>
                <c:pt idx="973">
                  <c:v>45</c:v>
                </c:pt>
                <c:pt idx="974">
                  <c:v>45</c:v>
                </c:pt>
                <c:pt idx="975">
                  <c:v>45</c:v>
                </c:pt>
                <c:pt idx="976">
                  <c:v>45</c:v>
                </c:pt>
                <c:pt idx="977">
                  <c:v>45</c:v>
                </c:pt>
                <c:pt idx="978">
                  <c:v>45</c:v>
                </c:pt>
                <c:pt idx="979">
                  <c:v>45</c:v>
                </c:pt>
                <c:pt idx="980">
                  <c:v>45</c:v>
                </c:pt>
                <c:pt idx="981">
                  <c:v>45</c:v>
                </c:pt>
                <c:pt idx="982">
                  <c:v>45</c:v>
                </c:pt>
                <c:pt idx="983">
                  <c:v>45</c:v>
                </c:pt>
                <c:pt idx="984">
                  <c:v>45</c:v>
                </c:pt>
                <c:pt idx="985">
                  <c:v>45</c:v>
                </c:pt>
                <c:pt idx="986">
                  <c:v>45</c:v>
                </c:pt>
                <c:pt idx="987">
                  <c:v>45</c:v>
                </c:pt>
                <c:pt idx="988">
                  <c:v>45</c:v>
                </c:pt>
                <c:pt idx="989">
                  <c:v>45</c:v>
                </c:pt>
                <c:pt idx="990">
                  <c:v>45</c:v>
                </c:pt>
                <c:pt idx="991">
                  <c:v>45</c:v>
                </c:pt>
                <c:pt idx="992">
                  <c:v>45</c:v>
                </c:pt>
                <c:pt idx="993">
                  <c:v>45</c:v>
                </c:pt>
                <c:pt idx="994">
                  <c:v>45</c:v>
                </c:pt>
                <c:pt idx="995">
                  <c:v>45</c:v>
                </c:pt>
                <c:pt idx="996">
                  <c:v>45</c:v>
                </c:pt>
                <c:pt idx="997">
                  <c:v>45</c:v>
                </c:pt>
                <c:pt idx="998">
                  <c:v>45</c:v>
                </c:pt>
                <c:pt idx="999">
                  <c:v>45</c:v>
                </c:pt>
                <c:pt idx="1000">
                  <c:v>45</c:v>
                </c:pt>
                <c:pt idx="1001">
                  <c:v>45</c:v>
                </c:pt>
                <c:pt idx="1002">
                  <c:v>45</c:v>
                </c:pt>
                <c:pt idx="1003">
                  <c:v>45</c:v>
                </c:pt>
                <c:pt idx="1004">
                  <c:v>45</c:v>
                </c:pt>
                <c:pt idx="1005">
                  <c:v>45</c:v>
                </c:pt>
                <c:pt idx="1006">
                  <c:v>45</c:v>
                </c:pt>
                <c:pt idx="1007">
                  <c:v>45</c:v>
                </c:pt>
                <c:pt idx="1008">
                  <c:v>45</c:v>
                </c:pt>
                <c:pt idx="1009">
                  <c:v>45</c:v>
                </c:pt>
                <c:pt idx="1010">
                  <c:v>45</c:v>
                </c:pt>
                <c:pt idx="1011">
                  <c:v>45</c:v>
                </c:pt>
                <c:pt idx="1012">
                  <c:v>45</c:v>
                </c:pt>
                <c:pt idx="1013">
                  <c:v>45</c:v>
                </c:pt>
                <c:pt idx="1014">
                  <c:v>45</c:v>
                </c:pt>
                <c:pt idx="1015">
                  <c:v>45</c:v>
                </c:pt>
                <c:pt idx="1016">
                  <c:v>45</c:v>
                </c:pt>
                <c:pt idx="1017">
                  <c:v>45</c:v>
                </c:pt>
                <c:pt idx="1018">
                  <c:v>45</c:v>
                </c:pt>
                <c:pt idx="1019">
                  <c:v>45</c:v>
                </c:pt>
                <c:pt idx="1020">
                  <c:v>45</c:v>
                </c:pt>
                <c:pt idx="1021">
                  <c:v>45</c:v>
                </c:pt>
                <c:pt idx="1022">
                  <c:v>45</c:v>
                </c:pt>
                <c:pt idx="1023">
                  <c:v>45</c:v>
                </c:pt>
                <c:pt idx="1024">
                  <c:v>45</c:v>
                </c:pt>
                <c:pt idx="1025">
                  <c:v>45</c:v>
                </c:pt>
                <c:pt idx="1026">
                  <c:v>45</c:v>
                </c:pt>
                <c:pt idx="1027">
                  <c:v>45</c:v>
                </c:pt>
                <c:pt idx="1028">
                  <c:v>45</c:v>
                </c:pt>
                <c:pt idx="1029">
                  <c:v>45</c:v>
                </c:pt>
                <c:pt idx="1030">
                  <c:v>45</c:v>
                </c:pt>
                <c:pt idx="1031">
                  <c:v>45</c:v>
                </c:pt>
                <c:pt idx="1032">
                  <c:v>45</c:v>
                </c:pt>
                <c:pt idx="1033">
                  <c:v>45</c:v>
                </c:pt>
                <c:pt idx="1034">
                  <c:v>45</c:v>
                </c:pt>
                <c:pt idx="1035">
                  <c:v>45</c:v>
                </c:pt>
                <c:pt idx="1036">
                  <c:v>45</c:v>
                </c:pt>
                <c:pt idx="1037">
                  <c:v>45</c:v>
                </c:pt>
                <c:pt idx="1038">
                  <c:v>45</c:v>
                </c:pt>
                <c:pt idx="1039">
                  <c:v>45</c:v>
                </c:pt>
                <c:pt idx="1040">
                  <c:v>45</c:v>
                </c:pt>
                <c:pt idx="1041">
                  <c:v>45</c:v>
                </c:pt>
                <c:pt idx="1042">
                  <c:v>45</c:v>
                </c:pt>
                <c:pt idx="1043">
                  <c:v>45</c:v>
                </c:pt>
                <c:pt idx="1044">
                  <c:v>45</c:v>
                </c:pt>
                <c:pt idx="1045">
                  <c:v>45</c:v>
                </c:pt>
                <c:pt idx="1046">
                  <c:v>45</c:v>
                </c:pt>
                <c:pt idx="1047">
                  <c:v>45</c:v>
                </c:pt>
                <c:pt idx="1048">
                  <c:v>45</c:v>
                </c:pt>
                <c:pt idx="1049">
                  <c:v>45</c:v>
                </c:pt>
                <c:pt idx="1050">
                  <c:v>45</c:v>
                </c:pt>
                <c:pt idx="1051">
                  <c:v>45</c:v>
                </c:pt>
                <c:pt idx="1052">
                  <c:v>45</c:v>
                </c:pt>
                <c:pt idx="1053">
                  <c:v>45</c:v>
                </c:pt>
                <c:pt idx="1054">
                  <c:v>45</c:v>
                </c:pt>
                <c:pt idx="1055">
                  <c:v>45</c:v>
                </c:pt>
                <c:pt idx="1056">
                  <c:v>45</c:v>
                </c:pt>
                <c:pt idx="1057">
                  <c:v>45</c:v>
                </c:pt>
                <c:pt idx="1058">
                  <c:v>45</c:v>
                </c:pt>
                <c:pt idx="1059">
                  <c:v>45</c:v>
                </c:pt>
                <c:pt idx="1060">
                  <c:v>45</c:v>
                </c:pt>
                <c:pt idx="1061">
                  <c:v>45</c:v>
                </c:pt>
                <c:pt idx="1062">
                  <c:v>45</c:v>
                </c:pt>
                <c:pt idx="1063">
                  <c:v>45</c:v>
                </c:pt>
                <c:pt idx="1064">
                  <c:v>45</c:v>
                </c:pt>
                <c:pt idx="1065">
                  <c:v>45</c:v>
                </c:pt>
                <c:pt idx="1066">
                  <c:v>45</c:v>
                </c:pt>
                <c:pt idx="1067">
                  <c:v>45</c:v>
                </c:pt>
                <c:pt idx="1068">
                  <c:v>45</c:v>
                </c:pt>
                <c:pt idx="1069">
                  <c:v>45</c:v>
                </c:pt>
                <c:pt idx="1070">
                  <c:v>45</c:v>
                </c:pt>
                <c:pt idx="1071">
                  <c:v>45</c:v>
                </c:pt>
                <c:pt idx="1072">
                  <c:v>45</c:v>
                </c:pt>
                <c:pt idx="1073">
                  <c:v>45</c:v>
                </c:pt>
                <c:pt idx="1074">
                  <c:v>45</c:v>
                </c:pt>
                <c:pt idx="1075">
                  <c:v>45</c:v>
                </c:pt>
                <c:pt idx="1076">
                  <c:v>45</c:v>
                </c:pt>
                <c:pt idx="1077">
                  <c:v>46</c:v>
                </c:pt>
                <c:pt idx="1078">
                  <c:v>46</c:v>
                </c:pt>
                <c:pt idx="1079">
                  <c:v>46</c:v>
                </c:pt>
                <c:pt idx="1080">
                  <c:v>46</c:v>
                </c:pt>
                <c:pt idx="1081">
                  <c:v>46</c:v>
                </c:pt>
                <c:pt idx="1082">
                  <c:v>46</c:v>
                </c:pt>
                <c:pt idx="1083">
                  <c:v>46</c:v>
                </c:pt>
                <c:pt idx="1084">
                  <c:v>46</c:v>
                </c:pt>
                <c:pt idx="1085">
                  <c:v>46</c:v>
                </c:pt>
                <c:pt idx="1086">
                  <c:v>46</c:v>
                </c:pt>
                <c:pt idx="1087">
                  <c:v>46</c:v>
                </c:pt>
                <c:pt idx="1088">
                  <c:v>46</c:v>
                </c:pt>
                <c:pt idx="1089">
                  <c:v>46</c:v>
                </c:pt>
                <c:pt idx="1090">
                  <c:v>46</c:v>
                </c:pt>
                <c:pt idx="1091">
                  <c:v>47</c:v>
                </c:pt>
                <c:pt idx="1092">
                  <c:v>47</c:v>
                </c:pt>
                <c:pt idx="1093">
                  <c:v>47</c:v>
                </c:pt>
                <c:pt idx="1094">
                  <c:v>47</c:v>
                </c:pt>
                <c:pt idx="1095">
                  <c:v>47</c:v>
                </c:pt>
                <c:pt idx="1096">
                  <c:v>47</c:v>
                </c:pt>
                <c:pt idx="1097">
                  <c:v>47</c:v>
                </c:pt>
                <c:pt idx="1098">
                  <c:v>47</c:v>
                </c:pt>
                <c:pt idx="1099">
                  <c:v>47</c:v>
                </c:pt>
                <c:pt idx="1100">
                  <c:v>47</c:v>
                </c:pt>
                <c:pt idx="1101">
                  <c:v>47</c:v>
                </c:pt>
                <c:pt idx="1102">
                  <c:v>47</c:v>
                </c:pt>
                <c:pt idx="1103">
                  <c:v>47</c:v>
                </c:pt>
                <c:pt idx="1104">
                  <c:v>47</c:v>
                </c:pt>
                <c:pt idx="1105">
                  <c:v>47</c:v>
                </c:pt>
                <c:pt idx="1106">
                  <c:v>47</c:v>
                </c:pt>
                <c:pt idx="1107">
                  <c:v>47</c:v>
                </c:pt>
                <c:pt idx="1108">
                  <c:v>47</c:v>
                </c:pt>
                <c:pt idx="1109">
                  <c:v>47</c:v>
                </c:pt>
                <c:pt idx="1110">
                  <c:v>47</c:v>
                </c:pt>
                <c:pt idx="1111">
                  <c:v>47</c:v>
                </c:pt>
                <c:pt idx="1112">
                  <c:v>47</c:v>
                </c:pt>
                <c:pt idx="1113">
                  <c:v>47</c:v>
                </c:pt>
                <c:pt idx="1114">
                  <c:v>47</c:v>
                </c:pt>
                <c:pt idx="1115">
                  <c:v>47</c:v>
                </c:pt>
                <c:pt idx="1116">
                  <c:v>47</c:v>
                </c:pt>
                <c:pt idx="1117">
                  <c:v>47</c:v>
                </c:pt>
                <c:pt idx="1118">
                  <c:v>47</c:v>
                </c:pt>
                <c:pt idx="1119">
                  <c:v>47</c:v>
                </c:pt>
                <c:pt idx="1120">
                  <c:v>47</c:v>
                </c:pt>
                <c:pt idx="1121">
                  <c:v>47</c:v>
                </c:pt>
                <c:pt idx="1122">
                  <c:v>47</c:v>
                </c:pt>
                <c:pt idx="1123">
                  <c:v>47</c:v>
                </c:pt>
                <c:pt idx="1124">
                  <c:v>47</c:v>
                </c:pt>
                <c:pt idx="1125">
                  <c:v>47</c:v>
                </c:pt>
                <c:pt idx="1126">
                  <c:v>47</c:v>
                </c:pt>
                <c:pt idx="1127">
                  <c:v>47</c:v>
                </c:pt>
                <c:pt idx="1128">
                  <c:v>47</c:v>
                </c:pt>
                <c:pt idx="1129">
                  <c:v>47</c:v>
                </c:pt>
                <c:pt idx="1130">
                  <c:v>47</c:v>
                </c:pt>
                <c:pt idx="1131">
                  <c:v>47</c:v>
                </c:pt>
                <c:pt idx="1132">
                  <c:v>47</c:v>
                </c:pt>
                <c:pt idx="1133">
                  <c:v>47</c:v>
                </c:pt>
                <c:pt idx="1134">
                  <c:v>47</c:v>
                </c:pt>
                <c:pt idx="1135">
                  <c:v>47</c:v>
                </c:pt>
                <c:pt idx="1136">
                  <c:v>47</c:v>
                </c:pt>
                <c:pt idx="1137">
                  <c:v>47</c:v>
                </c:pt>
                <c:pt idx="1138">
                  <c:v>47</c:v>
                </c:pt>
                <c:pt idx="1139">
                  <c:v>47</c:v>
                </c:pt>
                <c:pt idx="1140">
                  <c:v>47</c:v>
                </c:pt>
                <c:pt idx="1141">
                  <c:v>47</c:v>
                </c:pt>
                <c:pt idx="1142">
                  <c:v>47</c:v>
                </c:pt>
                <c:pt idx="1143">
                  <c:v>47</c:v>
                </c:pt>
                <c:pt idx="1144">
                  <c:v>47</c:v>
                </c:pt>
                <c:pt idx="1145">
                  <c:v>47</c:v>
                </c:pt>
                <c:pt idx="1146">
                  <c:v>47</c:v>
                </c:pt>
                <c:pt idx="1147">
                  <c:v>47</c:v>
                </c:pt>
                <c:pt idx="1148">
                  <c:v>47</c:v>
                </c:pt>
                <c:pt idx="1149">
                  <c:v>47</c:v>
                </c:pt>
                <c:pt idx="1150">
                  <c:v>47</c:v>
                </c:pt>
                <c:pt idx="1151">
                  <c:v>47</c:v>
                </c:pt>
                <c:pt idx="1152">
                  <c:v>47</c:v>
                </c:pt>
                <c:pt idx="1153">
                  <c:v>47</c:v>
                </c:pt>
                <c:pt idx="1154">
                  <c:v>47</c:v>
                </c:pt>
                <c:pt idx="1155">
                  <c:v>47</c:v>
                </c:pt>
                <c:pt idx="1156">
                  <c:v>47</c:v>
                </c:pt>
                <c:pt idx="1157">
                  <c:v>47</c:v>
                </c:pt>
                <c:pt idx="1158">
                  <c:v>47</c:v>
                </c:pt>
                <c:pt idx="1159">
                  <c:v>47</c:v>
                </c:pt>
                <c:pt idx="1160">
                  <c:v>47</c:v>
                </c:pt>
                <c:pt idx="1161">
                  <c:v>47</c:v>
                </c:pt>
                <c:pt idx="1162">
                  <c:v>47</c:v>
                </c:pt>
                <c:pt idx="1163">
                  <c:v>47</c:v>
                </c:pt>
                <c:pt idx="1164">
                  <c:v>47</c:v>
                </c:pt>
                <c:pt idx="1165">
                  <c:v>47</c:v>
                </c:pt>
                <c:pt idx="1166">
                  <c:v>47</c:v>
                </c:pt>
                <c:pt idx="1167">
                  <c:v>47</c:v>
                </c:pt>
                <c:pt idx="1168">
                  <c:v>47</c:v>
                </c:pt>
                <c:pt idx="1169">
                  <c:v>47</c:v>
                </c:pt>
                <c:pt idx="1170">
                  <c:v>47</c:v>
                </c:pt>
                <c:pt idx="1171">
                  <c:v>47</c:v>
                </c:pt>
                <c:pt idx="1172">
                  <c:v>47</c:v>
                </c:pt>
                <c:pt idx="1173">
                  <c:v>47</c:v>
                </c:pt>
                <c:pt idx="1174">
                  <c:v>47</c:v>
                </c:pt>
                <c:pt idx="1175">
                  <c:v>47</c:v>
                </c:pt>
                <c:pt idx="1176">
                  <c:v>47</c:v>
                </c:pt>
                <c:pt idx="1177">
                  <c:v>47</c:v>
                </c:pt>
                <c:pt idx="1178">
                  <c:v>47</c:v>
                </c:pt>
                <c:pt idx="1179">
                  <c:v>47</c:v>
                </c:pt>
                <c:pt idx="1180">
                  <c:v>47</c:v>
                </c:pt>
                <c:pt idx="1181">
                  <c:v>47</c:v>
                </c:pt>
                <c:pt idx="1182">
                  <c:v>47</c:v>
                </c:pt>
                <c:pt idx="1183">
                  <c:v>47</c:v>
                </c:pt>
                <c:pt idx="1184">
                  <c:v>47</c:v>
                </c:pt>
                <c:pt idx="1185">
                  <c:v>47</c:v>
                </c:pt>
                <c:pt idx="1186">
                  <c:v>47</c:v>
                </c:pt>
                <c:pt idx="1187">
                  <c:v>47</c:v>
                </c:pt>
                <c:pt idx="1188">
                  <c:v>47</c:v>
                </c:pt>
                <c:pt idx="1189">
                  <c:v>47</c:v>
                </c:pt>
                <c:pt idx="1190">
                  <c:v>47</c:v>
                </c:pt>
                <c:pt idx="1191">
                  <c:v>47</c:v>
                </c:pt>
                <c:pt idx="1192">
                  <c:v>47</c:v>
                </c:pt>
                <c:pt idx="1193">
                  <c:v>47</c:v>
                </c:pt>
                <c:pt idx="1194">
                  <c:v>47</c:v>
                </c:pt>
                <c:pt idx="1195">
                  <c:v>47</c:v>
                </c:pt>
                <c:pt idx="1196">
                  <c:v>47</c:v>
                </c:pt>
                <c:pt idx="1197">
                  <c:v>47</c:v>
                </c:pt>
                <c:pt idx="1198">
                  <c:v>47</c:v>
                </c:pt>
                <c:pt idx="1199">
                  <c:v>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0A-4FF1-B8AB-405BA23729B4}"/>
            </c:ext>
          </c:extLst>
        </c:ser>
        <c:ser>
          <c:idx val="4"/>
          <c:order val="4"/>
          <c:tx>
            <c:strRef>
              <c:f>'Data LV'!$N$1</c:f>
              <c:strCache>
                <c:ptCount val="1"/>
                <c:pt idx="0">
                  <c:v>ADV&gt;JUN</c:v>
                </c:pt>
              </c:strCache>
            </c:strRef>
          </c:tx>
          <c:marker>
            <c:symbol val="none"/>
          </c:marker>
          <c:xVal>
            <c:numRef>
              <c:f>'Data LV'!$I$2:$I$1201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LV'!$N$2:$N$1201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11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16</c:v>
                </c:pt>
                <c:pt idx="133">
                  <c:v>16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21</c:v>
                </c:pt>
                <c:pt idx="161">
                  <c:v>21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</c:v>
                </c:pt>
                <c:pt idx="173">
                  <c:v>24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28</c:v>
                </c:pt>
                <c:pt idx="199">
                  <c:v>28</c:v>
                </c:pt>
                <c:pt idx="200">
                  <c:v>28</c:v>
                </c:pt>
                <c:pt idx="201">
                  <c:v>28</c:v>
                </c:pt>
                <c:pt idx="202">
                  <c:v>28</c:v>
                </c:pt>
                <c:pt idx="203">
                  <c:v>28</c:v>
                </c:pt>
                <c:pt idx="204">
                  <c:v>28</c:v>
                </c:pt>
                <c:pt idx="205">
                  <c:v>28</c:v>
                </c:pt>
                <c:pt idx="206">
                  <c:v>28</c:v>
                </c:pt>
                <c:pt idx="207">
                  <c:v>28</c:v>
                </c:pt>
                <c:pt idx="208">
                  <c:v>28</c:v>
                </c:pt>
                <c:pt idx="209">
                  <c:v>29</c:v>
                </c:pt>
                <c:pt idx="210">
                  <c:v>29</c:v>
                </c:pt>
                <c:pt idx="211">
                  <c:v>29</c:v>
                </c:pt>
                <c:pt idx="212">
                  <c:v>29</c:v>
                </c:pt>
                <c:pt idx="213">
                  <c:v>29</c:v>
                </c:pt>
                <c:pt idx="214">
                  <c:v>29</c:v>
                </c:pt>
                <c:pt idx="215">
                  <c:v>29</c:v>
                </c:pt>
                <c:pt idx="216">
                  <c:v>29</c:v>
                </c:pt>
                <c:pt idx="217">
                  <c:v>29</c:v>
                </c:pt>
                <c:pt idx="218">
                  <c:v>29</c:v>
                </c:pt>
                <c:pt idx="219">
                  <c:v>29</c:v>
                </c:pt>
                <c:pt idx="220">
                  <c:v>29</c:v>
                </c:pt>
                <c:pt idx="221">
                  <c:v>29</c:v>
                </c:pt>
                <c:pt idx="222">
                  <c:v>29</c:v>
                </c:pt>
                <c:pt idx="223">
                  <c:v>29</c:v>
                </c:pt>
                <c:pt idx="224">
                  <c:v>29</c:v>
                </c:pt>
                <c:pt idx="225">
                  <c:v>29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29</c:v>
                </c:pt>
                <c:pt idx="230">
                  <c:v>29</c:v>
                </c:pt>
                <c:pt idx="231">
                  <c:v>29</c:v>
                </c:pt>
                <c:pt idx="232">
                  <c:v>29</c:v>
                </c:pt>
                <c:pt idx="233">
                  <c:v>29</c:v>
                </c:pt>
                <c:pt idx="234">
                  <c:v>29</c:v>
                </c:pt>
                <c:pt idx="235">
                  <c:v>29</c:v>
                </c:pt>
                <c:pt idx="236">
                  <c:v>29</c:v>
                </c:pt>
                <c:pt idx="237">
                  <c:v>29</c:v>
                </c:pt>
                <c:pt idx="238">
                  <c:v>29</c:v>
                </c:pt>
                <c:pt idx="239">
                  <c:v>29</c:v>
                </c:pt>
                <c:pt idx="240">
                  <c:v>29</c:v>
                </c:pt>
                <c:pt idx="241">
                  <c:v>29</c:v>
                </c:pt>
                <c:pt idx="242">
                  <c:v>29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31</c:v>
                </c:pt>
                <c:pt idx="253">
                  <c:v>31</c:v>
                </c:pt>
                <c:pt idx="254">
                  <c:v>31</c:v>
                </c:pt>
                <c:pt idx="255">
                  <c:v>31</c:v>
                </c:pt>
                <c:pt idx="256">
                  <c:v>31</c:v>
                </c:pt>
                <c:pt idx="257">
                  <c:v>31</c:v>
                </c:pt>
                <c:pt idx="258">
                  <c:v>31</c:v>
                </c:pt>
                <c:pt idx="259">
                  <c:v>31</c:v>
                </c:pt>
                <c:pt idx="260">
                  <c:v>31</c:v>
                </c:pt>
                <c:pt idx="261">
                  <c:v>31</c:v>
                </c:pt>
                <c:pt idx="262">
                  <c:v>31</c:v>
                </c:pt>
                <c:pt idx="263">
                  <c:v>31</c:v>
                </c:pt>
                <c:pt idx="264">
                  <c:v>31</c:v>
                </c:pt>
                <c:pt idx="265">
                  <c:v>31</c:v>
                </c:pt>
                <c:pt idx="266">
                  <c:v>31</c:v>
                </c:pt>
                <c:pt idx="267">
                  <c:v>31</c:v>
                </c:pt>
                <c:pt idx="268">
                  <c:v>31</c:v>
                </c:pt>
                <c:pt idx="269">
                  <c:v>31</c:v>
                </c:pt>
                <c:pt idx="270">
                  <c:v>31</c:v>
                </c:pt>
                <c:pt idx="271">
                  <c:v>31</c:v>
                </c:pt>
                <c:pt idx="272">
                  <c:v>31</c:v>
                </c:pt>
                <c:pt idx="273">
                  <c:v>32</c:v>
                </c:pt>
                <c:pt idx="274">
                  <c:v>32</c:v>
                </c:pt>
                <c:pt idx="275">
                  <c:v>32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32</c:v>
                </c:pt>
                <c:pt idx="280">
                  <c:v>32</c:v>
                </c:pt>
                <c:pt idx="281">
                  <c:v>32</c:v>
                </c:pt>
                <c:pt idx="282">
                  <c:v>32</c:v>
                </c:pt>
                <c:pt idx="283">
                  <c:v>32</c:v>
                </c:pt>
                <c:pt idx="284">
                  <c:v>32</c:v>
                </c:pt>
                <c:pt idx="285">
                  <c:v>32</c:v>
                </c:pt>
                <c:pt idx="286">
                  <c:v>33</c:v>
                </c:pt>
                <c:pt idx="287">
                  <c:v>33</c:v>
                </c:pt>
                <c:pt idx="288">
                  <c:v>33</c:v>
                </c:pt>
                <c:pt idx="289">
                  <c:v>33</c:v>
                </c:pt>
                <c:pt idx="290">
                  <c:v>33</c:v>
                </c:pt>
                <c:pt idx="291">
                  <c:v>33</c:v>
                </c:pt>
                <c:pt idx="292">
                  <c:v>33</c:v>
                </c:pt>
                <c:pt idx="293">
                  <c:v>34</c:v>
                </c:pt>
                <c:pt idx="294">
                  <c:v>34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35</c:v>
                </c:pt>
                <c:pt idx="304">
                  <c:v>35</c:v>
                </c:pt>
                <c:pt idx="305">
                  <c:v>35</c:v>
                </c:pt>
                <c:pt idx="306">
                  <c:v>35</c:v>
                </c:pt>
                <c:pt idx="307">
                  <c:v>35</c:v>
                </c:pt>
                <c:pt idx="308">
                  <c:v>35</c:v>
                </c:pt>
                <c:pt idx="309">
                  <c:v>35</c:v>
                </c:pt>
                <c:pt idx="310">
                  <c:v>35</c:v>
                </c:pt>
                <c:pt idx="311">
                  <c:v>35</c:v>
                </c:pt>
                <c:pt idx="312">
                  <c:v>35</c:v>
                </c:pt>
                <c:pt idx="313">
                  <c:v>35</c:v>
                </c:pt>
                <c:pt idx="314">
                  <c:v>35</c:v>
                </c:pt>
                <c:pt idx="315">
                  <c:v>35</c:v>
                </c:pt>
                <c:pt idx="316">
                  <c:v>35</c:v>
                </c:pt>
                <c:pt idx="317">
                  <c:v>35</c:v>
                </c:pt>
                <c:pt idx="318">
                  <c:v>35</c:v>
                </c:pt>
                <c:pt idx="319">
                  <c:v>35</c:v>
                </c:pt>
                <c:pt idx="320">
                  <c:v>35</c:v>
                </c:pt>
                <c:pt idx="321">
                  <c:v>35</c:v>
                </c:pt>
                <c:pt idx="322">
                  <c:v>35</c:v>
                </c:pt>
                <c:pt idx="323">
                  <c:v>35</c:v>
                </c:pt>
                <c:pt idx="324">
                  <c:v>35</c:v>
                </c:pt>
                <c:pt idx="325">
                  <c:v>35</c:v>
                </c:pt>
                <c:pt idx="326">
                  <c:v>35</c:v>
                </c:pt>
                <c:pt idx="327">
                  <c:v>35</c:v>
                </c:pt>
                <c:pt idx="328">
                  <c:v>35</c:v>
                </c:pt>
                <c:pt idx="329">
                  <c:v>35</c:v>
                </c:pt>
                <c:pt idx="330">
                  <c:v>35</c:v>
                </c:pt>
                <c:pt idx="331">
                  <c:v>35</c:v>
                </c:pt>
                <c:pt idx="332">
                  <c:v>35</c:v>
                </c:pt>
                <c:pt idx="333">
                  <c:v>35</c:v>
                </c:pt>
                <c:pt idx="334">
                  <c:v>35</c:v>
                </c:pt>
                <c:pt idx="335">
                  <c:v>35</c:v>
                </c:pt>
                <c:pt idx="336">
                  <c:v>35</c:v>
                </c:pt>
                <c:pt idx="337">
                  <c:v>35</c:v>
                </c:pt>
                <c:pt idx="338">
                  <c:v>35</c:v>
                </c:pt>
                <c:pt idx="339">
                  <c:v>35</c:v>
                </c:pt>
                <c:pt idx="340">
                  <c:v>35</c:v>
                </c:pt>
                <c:pt idx="341">
                  <c:v>35</c:v>
                </c:pt>
                <c:pt idx="342">
                  <c:v>35</c:v>
                </c:pt>
                <c:pt idx="343">
                  <c:v>35</c:v>
                </c:pt>
                <c:pt idx="344">
                  <c:v>35</c:v>
                </c:pt>
                <c:pt idx="345">
                  <c:v>35</c:v>
                </c:pt>
                <c:pt idx="346">
                  <c:v>35</c:v>
                </c:pt>
                <c:pt idx="347">
                  <c:v>35</c:v>
                </c:pt>
                <c:pt idx="348">
                  <c:v>35</c:v>
                </c:pt>
                <c:pt idx="349">
                  <c:v>35</c:v>
                </c:pt>
                <c:pt idx="350">
                  <c:v>35</c:v>
                </c:pt>
                <c:pt idx="351">
                  <c:v>35</c:v>
                </c:pt>
                <c:pt idx="352">
                  <c:v>35</c:v>
                </c:pt>
                <c:pt idx="353">
                  <c:v>35</c:v>
                </c:pt>
                <c:pt idx="354">
                  <c:v>35</c:v>
                </c:pt>
                <c:pt idx="355">
                  <c:v>35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37</c:v>
                </c:pt>
                <c:pt idx="371">
                  <c:v>37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37</c:v>
                </c:pt>
                <c:pt idx="377">
                  <c:v>39</c:v>
                </c:pt>
                <c:pt idx="378">
                  <c:v>39</c:v>
                </c:pt>
                <c:pt idx="379">
                  <c:v>39</c:v>
                </c:pt>
                <c:pt idx="380">
                  <c:v>39</c:v>
                </c:pt>
                <c:pt idx="381">
                  <c:v>39</c:v>
                </c:pt>
                <c:pt idx="382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41</c:v>
                </c:pt>
                <c:pt idx="392">
                  <c:v>41</c:v>
                </c:pt>
                <c:pt idx="393">
                  <c:v>42</c:v>
                </c:pt>
                <c:pt idx="394">
                  <c:v>42</c:v>
                </c:pt>
                <c:pt idx="395">
                  <c:v>42</c:v>
                </c:pt>
                <c:pt idx="396">
                  <c:v>42</c:v>
                </c:pt>
                <c:pt idx="397">
                  <c:v>42</c:v>
                </c:pt>
                <c:pt idx="398">
                  <c:v>42</c:v>
                </c:pt>
                <c:pt idx="399">
                  <c:v>42</c:v>
                </c:pt>
                <c:pt idx="400">
                  <c:v>42</c:v>
                </c:pt>
                <c:pt idx="401">
                  <c:v>42</c:v>
                </c:pt>
                <c:pt idx="402">
                  <c:v>42</c:v>
                </c:pt>
                <c:pt idx="403">
                  <c:v>42</c:v>
                </c:pt>
                <c:pt idx="404">
                  <c:v>42</c:v>
                </c:pt>
                <c:pt idx="405">
                  <c:v>42</c:v>
                </c:pt>
                <c:pt idx="406">
                  <c:v>42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42</c:v>
                </c:pt>
                <c:pt idx="411">
                  <c:v>42</c:v>
                </c:pt>
                <c:pt idx="412">
                  <c:v>43</c:v>
                </c:pt>
                <c:pt idx="413">
                  <c:v>43</c:v>
                </c:pt>
                <c:pt idx="414">
                  <c:v>44</c:v>
                </c:pt>
                <c:pt idx="415">
                  <c:v>44</c:v>
                </c:pt>
                <c:pt idx="416">
                  <c:v>44</c:v>
                </c:pt>
                <c:pt idx="417">
                  <c:v>44</c:v>
                </c:pt>
                <c:pt idx="418">
                  <c:v>44</c:v>
                </c:pt>
                <c:pt idx="419">
                  <c:v>44</c:v>
                </c:pt>
                <c:pt idx="420">
                  <c:v>44</c:v>
                </c:pt>
                <c:pt idx="421">
                  <c:v>44</c:v>
                </c:pt>
                <c:pt idx="422">
                  <c:v>44</c:v>
                </c:pt>
                <c:pt idx="423">
                  <c:v>44</c:v>
                </c:pt>
                <c:pt idx="424">
                  <c:v>44</c:v>
                </c:pt>
                <c:pt idx="425">
                  <c:v>44</c:v>
                </c:pt>
                <c:pt idx="426">
                  <c:v>44</c:v>
                </c:pt>
                <c:pt idx="427">
                  <c:v>44</c:v>
                </c:pt>
                <c:pt idx="428">
                  <c:v>44</c:v>
                </c:pt>
                <c:pt idx="429">
                  <c:v>44</c:v>
                </c:pt>
                <c:pt idx="430">
                  <c:v>44</c:v>
                </c:pt>
                <c:pt idx="431">
                  <c:v>44</c:v>
                </c:pt>
                <c:pt idx="432">
                  <c:v>44</c:v>
                </c:pt>
                <c:pt idx="433">
                  <c:v>44</c:v>
                </c:pt>
                <c:pt idx="434">
                  <c:v>44</c:v>
                </c:pt>
                <c:pt idx="435">
                  <c:v>44</c:v>
                </c:pt>
                <c:pt idx="436">
                  <c:v>44</c:v>
                </c:pt>
                <c:pt idx="437">
                  <c:v>44</c:v>
                </c:pt>
                <c:pt idx="438">
                  <c:v>44</c:v>
                </c:pt>
                <c:pt idx="439">
                  <c:v>44</c:v>
                </c:pt>
                <c:pt idx="440">
                  <c:v>44</c:v>
                </c:pt>
                <c:pt idx="441">
                  <c:v>44</c:v>
                </c:pt>
                <c:pt idx="442">
                  <c:v>44</c:v>
                </c:pt>
                <c:pt idx="443">
                  <c:v>44</c:v>
                </c:pt>
                <c:pt idx="444">
                  <c:v>44</c:v>
                </c:pt>
                <c:pt idx="445">
                  <c:v>44</c:v>
                </c:pt>
                <c:pt idx="446">
                  <c:v>44</c:v>
                </c:pt>
                <c:pt idx="447">
                  <c:v>45</c:v>
                </c:pt>
                <c:pt idx="448">
                  <c:v>45</c:v>
                </c:pt>
                <c:pt idx="449">
                  <c:v>45</c:v>
                </c:pt>
                <c:pt idx="450">
                  <c:v>45</c:v>
                </c:pt>
                <c:pt idx="451">
                  <c:v>45</c:v>
                </c:pt>
                <c:pt idx="452">
                  <c:v>45</c:v>
                </c:pt>
                <c:pt idx="453">
                  <c:v>45</c:v>
                </c:pt>
                <c:pt idx="454">
                  <c:v>45</c:v>
                </c:pt>
                <c:pt idx="455">
                  <c:v>45</c:v>
                </c:pt>
                <c:pt idx="456">
                  <c:v>45</c:v>
                </c:pt>
                <c:pt idx="457">
                  <c:v>45</c:v>
                </c:pt>
                <c:pt idx="458">
                  <c:v>45</c:v>
                </c:pt>
                <c:pt idx="459">
                  <c:v>45</c:v>
                </c:pt>
                <c:pt idx="460">
                  <c:v>46</c:v>
                </c:pt>
                <c:pt idx="461">
                  <c:v>46</c:v>
                </c:pt>
                <c:pt idx="462">
                  <c:v>46</c:v>
                </c:pt>
                <c:pt idx="463">
                  <c:v>46</c:v>
                </c:pt>
                <c:pt idx="464">
                  <c:v>46</c:v>
                </c:pt>
                <c:pt idx="465">
                  <c:v>46</c:v>
                </c:pt>
                <c:pt idx="466">
                  <c:v>46</c:v>
                </c:pt>
                <c:pt idx="467">
                  <c:v>46</c:v>
                </c:pt>
                <c:pt idx="468">
                  <c:v>46</c:v>
                </c:pt>
                <c:pt idx="469">
                  <c:v>46</c:v>
                </c:pt>
                <c:pt idx="470">
                  <c:v>46</c:v>
                </c:pt>
                <c:pt idx="471">
                  <c:v>46</c:v>
                </c:pt>
                <c:pt idx="472">
                  <c:v>46</c:v>
                </c:pt>
                <c:pt idx="473">
                  <c:v>46</c:v>
                </c:pt>
                <c:pt idx="474">
                  <c:v>46</c:v>
                </c:pt>
                <c:pt idx="475">
                  <c:v>46</c:v>
                </c:pt>
                <c:pt idx="476">
                  <c:v>46</c:v>
                </c:pt>
                <c:pt idx="477">
                  <c:v>46</c:v>
                </c:pt>
                <c:pt idx="478">
                  <c:v>46</c:v>
                </c:pt>
                <c:pt idx="479">
                  <c:v>46</c:v>
                </c:pt>
                <c:pt idx="480">
                  <c:v>46</c:v>
                </c:pt>
                <c:pt idx="481">
                  <c:v>46</c:v>
                </c:pt>
                <c:pt idx="482">
                  <c:v>46</c:v>
                </c:pt>
                <c:pt idx="483">
                  <c:v>46</c:v>
                </c:pt>
                <c:pt idx="484">
                  <c:v>46</c:v>
                </c:pt>
                <c:pt idx="485">
                  <c:v>46</c:v>
                </c:pt>
                <c:pt idx="486">
                  <c:v>46</c:v>
                </c:pt>
                <c:pt idx="487">
                  <c:v>46</c:v>
                </c:pt>
                <c:pt idx="488">
                  <c:v>46</c:v>
                </c:pt>
                <c:pt idx="489">
                  <c:v>46</c:v>
                </c:pt>
                <c:pt idx="490">
                  <c:v>46</c:v>
                </c:pt>
                <c:pt idx="491">
                  <c:v>46</c:v>
                </c:pt>
                <c:pt idx="492">
                  <c:v>46</c:v>
                </c:pt>
                <c:pt idx="493">
                  <c:v>46</c:v>
                </c:pt>
                <c:pt idx="494">
                  <c:v>46</c:v>
                </c:pt>
                <c:pt idx="495">
                  <c:v>46</c:v>
                </c:pt>
                <c:pt idx="496">
                  <c:v>46</c:v>
                </c:pt>
                <c:pt idx="497">
                  <c:v>46</c:v>
                </c:pt>
                <c:pt idx="498">
                  <c:v>46</c:v>
                </c:pt>
                <c:pt idx="499">
                  <c:v>46</c:v>
                </c:pt>
                <c:pt idx="500">
                  <c:v>46</c:v>
                </c:pt>
                <c:pt idx="501">
                  <c:v>46</c:v>
                </c:pt>
                <c:pt idx="502">
                  <c:v>46</c:v>
                </c:pt>
                <c:pt idx="503">
                  <c:v>46</c:v>
                </c:pt>
                <c:pt idx="504">
                  <c:v>46</c:v>
                </c:pt>
                <c:pt idx="505">
                  <c:v>46</c:v>
                </c:pt>
                <c:pt idx="506">
                  <c:v>46</c:v>
                </c:pt>
                <c:pt idx="507">
                  <c:v>46</c:v>
                </c:pt>
                <c:pt idx="508">
                  <c:v>46</c:v>
                </c:pt>
                <c:pt idx="509">
                  <c:v>46</c:v>
                </c:pt>
                <c:pt idx="510">
                  <c:v>46</c:v>
                </c:pt>
                <c:pt idx="511">
                  <c:v>46</c:v>
                </c:pt>
                <c:pt idx="512">
                  <c:v>46</c:v>
                </c:pt>
                <c:pt idx="513">
                  <c:v>46</c:v>
                </c:pt>
                <c:pt idx="514">
                  <c:v>46</c:v>
                </c:pt>
                <c:pt idx="515">
                  <c:v>46</c:v>
                </c:pt>
                <c:pt idx="516">
                  <c:v>46</c:v>
                </c:pt>
                <c:pt idx="517">
                  <c:v>46</c:v>
                </c:pt>
                <c:pt idx="518">
                  <c:v>46</c:v>
                </c:pt>
                <c:pt idx="519">
                  <c:v>46</c:v>
                </c:pt>
                <c:pt idx="520">
                  <c:v>46</c:v>
                </c:pt>
                <c:pt idx="521">
                  <c:v>46</c:v>
                </c:pt>
                <c:pt idx="522">
                  <c:v>46</c:v>
                </c:pt>
                <c:pt idx="523">
                  <c:v>46</c:v>
                </c:pt>
                <c:pt idx="524">
                  <c:v>46</c:v>
                </c:pt>
                <c:pt idx="525">
                  <c:v>46</c:v>
                </c:pt>
                <c:pt idx="526">
                  <c:v>46</c:v>
                </c:pt>
                <c:pt idx="527">
                  <c:v>46</c:v>
                </c:pt>
                <c:pt idx="528">
                  <c:v>46</c:v>
                </c:pt>
                <c:pt idx="529">
                  <c:v>46</c:v>
                </c:pt>
                <c:pt idx="530">
                  <c:v>46</c:v>
                </c:pt>
                <c:pt idx="531">
                  <c:v>47</c:v>
                </c:pt>
                <c:pt idx="532">
                  <c:v>47</c:v>
                </c:pt>
                <c:pt idx="533">
                  <c:v>47</c:v>
                </c:pt>
                <c:pt idx="534">
                  <c:v>47</c:v>
                </c:pt>
                <c:pt idx="535">
                  <c:v>47</c:v>
                </c:pt>
                <c:pt idx="536">
                  <c:v>47</c:v>
                </c:pt>
                <c:pt idx="537">
                  <c:v>47</c:v>
                </c:pt>
                <c:pt idx="538">
                  <c:v>47</c:v>
                </c:pt>
                <c:pt idx="539">
                  <c:v>47</c:v>
                </c:pt>
                <c:pt idx="540">
                  <c:v>47</c:v>
                </c:pt>
                <c:pt idx="541">
                  <c:v>47</c:v>
                </c:pt>
                <c:pt idx="542">
                  <c:v>47</c:v>
                </c:pt>
                <c:pt idx="543">
                  <c:v>47</c:v>
                </c:pt>
                <c:pt idx="544">
                  <c:v>47</c:v>
                </c:pt>
                <c:pt idx="545">
                  <c:v>47</c:v>
                </c:pt>
                <c:pt idx="546">
                  <c:v>47</c:v>
                </c:pt>
                <c:pt idx="547">
                  <c:v>47</c:v>
                </c:pt>
                <c:pt idx="548">
                  <c:v>47</c:v>
                </c:pt>
                <c:pt idx="549">
                  <c:v>47</c:v>
                </c:pt>
                <c:pt idx="550">
                  <c:v>47</c:v>
                </c:pt>
                <c:pt idx="551">
                  <c:v>47</c:v>
                </c:pt>
                <c:pt idx="552">
                  <c:v>47</c:v>
                </c:pt>
                <c:pt idx="553">
                  <c:v>47</c:v>
                </c:pt>
                <c:pt idx="554">
                  <c:v>47</c:v>
                </c:pt>
                <c:pt idx="555">
                  <c:v>48</c:v>
                </c:pt>
                <c:pt idx="556">
                  <c:v>48</c:v>
                </c:pt>
                <c:pt idx="557">
                  <c:v>48</c:v>
                </c:pt>
                <c:pt idx="558">
                  <c:v>48</c:v>
                </c:pt>
                <c:pt idx="559">
                  <c:v>48</c:v>
                </c:pt>
                <c:pt idx="560">
                  <c:v>48</c:v>
                </c:pt>
                <c:pt idx="561">
                  <c:v>48</c:v>
                </c:pt>
                <c:pt idx="562">
                  <c:v>48</c:v>
                </c:pt>
                <c:pt idx="563">
                  <c:v>48</c:v>
                </c:pt>
                <c:pt idx="564">
                  <c:v>48</c:v>
                </c:pt>
                <c:pt idx="565">
                  <c:v>48</c:v>
                </c:pt>
                <c:pt idx="566">
                  <c:v>48</c:v>
                </c:pt>
                <c:pt idx="567">
                  <c:v>48</c:v>
                </c:pt>
                <c:pt idx="568">
                  <c:v>48</c:v>
                </c:pt>
                <c:pt idx="569">
                  <c:v>48</c:v>
                </c:pt>
                <c:pt idx="570">
                  <c:v>48</c:v>
                </c:pt>
                <c:pt idx="571">
                  <c:v>48</c:v>
                </c:pt>
                <c:pt idx="572">
                  <c:v>48</c:v>
                </c:pt>
                <c:pt idx="573">
                  <c:v>48</c:v>
                </c:pt>
                <c:pt idx="574">
                  <c:v>48</c:v>
                </c:pt>
                <c:pt idx="575">
                  <c:v>48</c:v>
                </c:pt>
                <c:pt idx="576">
                  <c:v>48</c:v>
                </c:pt>
                <c:pt idx="577">
                  <c:v>48</c:v>
                </c:pt>
                <c:pt idx="578">
                  <c:v>48</c:v>
                </c:pt>
                <c:pt idx="579">
                  <c:v>48</c:v>
                </c:pt>
                <c:pt idx="580">
                  <c:v>48</c:v>
                </c:pt>
                <c:pt idx="581">
                  <c:v>48</c:v>
                </c:pt>
                <c:pt idx="582">
                  <c:v>48</c:v>
                </c:pt>
                <c:pt idx="583">
                  <c:v>48</c:v>
                </c:pt>
                <c:pt idx="584">
                  <c:v>48</c:v>
                </c:pt>
                <c:pt idx="585">
                  <c:v>48</c:v>
                </c:pt>
                <c:pt idx="586">
                  <c:v>48</c:v>
                </c:pt>
                <c:pt idx="587">
                  <c:v>48</c:v>
                </c:pt>
                <c:pt idx="588">
                  <c:v>48</c:v>
                </c:pt>
                <c:pt idx="589">
                  <c:v>48</c:v>
                </c:pt>
                <c:pt idx="590">
                  <c:v>48</c:v>
                </c:pt>
                <c:pt idx="591">
                  <c:v>48</c:v>
                </c:pt>
                <c:pt idx="592">
                  <c:v>48</c:v>
                </c:pt>
                <c:pt idx="593">
                  <c:v>48</c:v>
                </c:pt>
                <c:pt idx="594">
                  <c:v>48</c:v>
                </c:pt>
                <c:pt idx="595">
                  <c:v>48</c:v>
                </c:pt>
                <c:pt idx="596">
                  <c:v>48</c:v>
                </c:pt>
                <c:pt idx="597">
                  <c:v>48</c:v>
                </c:pt>
                <c:pt idx="598">
                  <c:v>48</c:v>
                </c:pt>
                <c:pt idx="599">
                  <c:v>48</c:v>
                </c:pt>
                <c:pt idx="600">
                  <c:v>48</c:v>
                </c:pt>
                <c:pt idx="601">
                  <c:v>48</c:v>
                </c:pt>
                <c:pt idx="602">
                  <c:v>48</c:v>
                </c:pt>
                <c:pt idx="603">
                  <c:v>48</c:v>
                </c:pt>
                <c:pt idx="604">
                  <c:v>48</c:v>
                </c:pt>
                <c:pt idx="605">
                  <c:v>48</c:v>
                </c:pt>
                <c:pt idx="606">
                  <c:v>48</c:v>
                </c:pt>
                <c:pt idx="607">
                  <c:v>48</c:v>
                </c:pt>
                <c:pt idx="608">
                  <c:v>48</c:v>
                </c:pt>
                <c:pt idx="609">
                  <c:v>48</c:v>
                </c:pt>
                <c:pt idx="610">
                  <c:v>48</c:v>
                </c:pt>
                <c:pt idx="611">
                  <c:v>48</c:v>
                </c:pt>
                <c:pt idx="612">
                  <c:v>48</c:v>
                </c:pt>
                <c:pt idx="613">
                  <c:v>48</c:v>
                </c:pt>
                <c:pt idx="614">
                  <c:v>48</c:v>
                </c:pt>
                <c:pt idx="615">
                  <c:v>48</c:v>
                </c:pt>
                <c:pt idx="616">
                  <c:v>48</c:v>
                </c:pt>
                <c:pt idx="617">
                  <c:v>48</c:v>
                </c:pt>
                <c:pt idx="618">
                  <c:v>48</c:v>
                </c:pt>
                <c:pt idx="619">
                  <c:v>48</c:v>
                </c:pt>
                <c:pt idx="620">
                  <c:v>48</c:v>
                </c:pt>
                <c:pt idx="621">
                  <c:v>48</c:v>
                </c:pt>
                <c:pt idx="622">
                  <c:v>48</c:v>
                </c:pt>
                <c:pt idx="623">
                  <c:v>48</c:v>
                </c:pt>
                <c:pt idx="624">
                  <c:v>48</c:v>
                </c:pt>
                <c:pt idx="625">
                  <c:v>48</c:v>
                </c:pt>
                <c:pt idx="626">
                  <c:v>48</c:v>
                </c:pt>
                <c:pt idx="627">
                  <c:v>48</c:v>
                </c:pt>
                <c:pt idx="628">
                  <c:v>48</c:v>
                </c:pt>
                <c:pt idx="629">
                  <c:v>49</c:v>
                </c:pt>
                <c:pt idx="630">
                  <c:v>49</c:v>
                </c:pt>
                <c:pt idx="631">
                  <c:v>49</c:v>
                </c:pt>
                <c:pt idx="632">
                  <c:v>49</c:v>
                </c:pt>
                <c:pt idx="633">
                  <c:v>49</c:v>
                </c:pt>
                <c:pt idx="634">
                  <c:v>49</c:v>
                </c:pt>
                <c:pt idx="635">
                  <c:v>49</c:v>
                </c:pt>
                <c:pt idx="636">
                  <c:v>49</c:v>
                </c:pt>
                <c:pt idx="637">
                  <c:v>49</c:v>
                </c:pt>
                <c:pt idx="638">
                  <c:v>49</c:v>
                </c:pt>
                <c:pt idx="639">
                  <c:v>49</c:v>
                </c:pt>
                <c:pt idx="640">
                  <c:v>49</c:v>
                </c:pt>
                <c:pt idx="641">
                  <c:v>49</c:v>
                </c:pt>
                <c:pt idx="642">
                  <c:v>49</c:v>
                </c:pt>
                <c:pt idx="643">
                  <c:v>50</c:v>
                </c:pt>
                <c:pt idx="644">
                  <c:v>50</c:v>
                </c:pt>
                <c:pt idx="645">
                  <c:v>50</c:v>
                </c:pt>
                <c:pt idx="646">
                  <c:v>50</c:v>
                </c:pt>
                <c:pt idx="647">
                  <c:v>50</c:v>
                </c:pt>
                <c:pt idx="648">
                  <c:v>50</c:v>
                </c:pt>
                <c:pt idx="649">
                  <c:v>50</c:v>
                </c:pt>
                <c:pt idx="650">
                  <c:v>50</c:v>
                </c:pt>
                <c:pt idx="651">
                  <c:v>50</c:v>
                </c:pt>
                <c:pt idx="652">
                  <c:v>50</c:v>
                </c:pt>
                <c:pt idx="653">
                  <c:v>50</c:v>
                </c:pt>
                <c:pt idx="654">
                  <c:v>50</c:v>
                </c:pt>
                <c:pt idx="655">
                  <c:v>50</c:v>
                </c:pt>
                <c:pt idx="656">
                  <c:v>50</c:v>
                </c:pt>
                <c:pt idx="657">
                  <c:v>50</c:v>
                </c:pt>
                <c:pt idx="658">
                  <c:v>50</c:v>
                </c:pt>
                <c:pt idx="659">
                  <c:v>50</c:v>
                </c:pt>
                <c:pt idx="660">
                  <c:v>50</c:v>
                </c:pt>
                <c:pt idx="661">
                  <c:v>50</c:v>
                </c:pt>
                <c:pt idx="662">
                  <c:v>50</c:v>
                </c:pt>
                <c:pt idx="663">
                  <c:v>50</c:v>
                </c:pt>
                <c:pt idx="664">
                  <c:v>50</c:v>
                </c:pt>
                <c:pt idx="665">
                  <c:v>50</c:v>
                </c:pt>
                <c:pt idx="666">
                  <c:v>50</c:v>
                </c:pt>
                <c:pt idx="667">
                  <c:v>50</c:v>
                </c:pt>
                <c:pt idx="668">
                  <c:v>50</c:v>
                </c:pt>
                <c:pt idx="669">
                  <c:v>50</c:v>
                </c:pt>
                <c:pt idx="670">
                  <c:v>50</c:v>
                </c:pt>
                <c:pt idx="671">
                  <c:v>50</c:v>
                </c:pt>
                <c:pt idx="672">
                  <c:v>50</c:v>
                </c:pt>
                <c:pt idx="673">
                  <c:v>50</c:v>
                </c:pt>
                <c:pt idx="674">
                  <c:v>50</c:v>
                </c:pt>
                <c:pt idx="675">
                  <c:v>50</c:v>
                </c:pt>
                <c:pt idx="676">
                  <c:v>50</c:v>
                </c:pt>
                <c:pt idx="677">
                  <c:v>50</c:v>
                </c:pt>
                <c:pt idx="678">
                  <c:v>50</c:v>
                </c:pt>
                <c:pt idx="679">
                  <c:v>50</c:v>
                </c:pt>
                <c:pt idx="680">
                  <c:v>50</c:v>
                </c:pt>
                <c:pt idx="681">
                  <c:v>50</c:v>
                </c:pt>
                <c:pt idx="682">
                  <c:v>50</c:v>
                </c:pt>
                <c:pt idx="683">
                  <c:v>50</c:v>
                </c:pt>
                <c:pt idx="684">
                  <c:v>50</c:v>
                </c:pt>
                <c:pt idx="685">
                  <c:v>50</c:v>
                </c:pt>
                <c:pt idx="686">
                  <c:v>50</c:v>
                </c:pt>
                <c:pt idx="687">
                  <c:v>50</c:v>
                </c:pt>
                <c:pt idx="688">
                  <c:v>50</c:v>
                </c:pt>
                <c:pt idx="689">
                  <c:v>50</c:v>
                </c:pt>
                <c:pt idx="690">
                  <c:v>50</c:v>
                </c:pt>
                <c:pt idx="691">
                  <c:v>50</c:v>
                </c:pt>
                <c:pt idx="692">
                  <c:v>50</c:v>
                </c:pt>
                <c:pt idx="693">
                  <c:v>50</c:v>
                </c:pt>
                <c:pt idx="694">
                  <c:v>50</c:v>
                </c:pt>
                <c:pt idx="695">
                  <c:v>50</c:v>
                </c:pt>
                <c:pt idx="696">
                  <c:v>50</c:v>
                </c:pt>
                <c:pt idx="697">
                  <c:v>50</c:v>
                </c:pt>
                <c:pt idx="698">
                  <c:v>50</c:v>
                </c:pt>
                <c:pt idx="699">
                  <c:v>50</c:v>
                </c:pt>
                <c:pt idx="700">
                  <c:v>50</c:v>
                </c:pt>
                <c:pt idx="701">
                  <c:v>50</c:v>
                </c:pt>
                <c:pt idx="702">
                  <c:v>50</c:v>
                </c:pt>
                <c:pt idx="703">
                  <c:v>50</c:v>
                </c:pt>
                <c:pt idx="704">
                  <c:v>50</c:v>
                </c:pt>
                <c:pt idx="705">
                  <c:v>50</c:v>
                </c:pt>
                <c:pt idx="706">
                  <c:v>50</c:v>
                </c:pt>
                <c:pt idx="707">
                  <c:v>50</c:v>
                </c:pt>
                <c:pt idx="708">
                  <c:v>50</c:v>
                </c:pt>
                <c:pt idx="709">
                  <c:v>50</c:v>
                </c:pt>
                <c:pt idx="710">
                  <c:v>50</c:v>
                </c:pt>
                <c:pt idx="711">
                  <c:v>50</c:v>
                </c:pt>
                <c:pt idx="712">
                  <c:v>50</c:v>
                </c:pt>
                <c:pt idx="713">
                  <c:v>50</c:v>
                </c:pt>
                <c:pt idx="714">
                  <c:v>50</c:v>
                </c:pt>
                <c:pt idx="715">
                  <c:v>50</c:v>
                </c:pt>
                <c:pt idx="716">
                  <c:v>50</c:v>
                </c:pt>
                <c:pt idx="717">
                  <c:v>50</c:v>
                </c:pt>
                <c:pt idx="718">
                  <c:v>50</c:v>
                </c:pt>
                <c:pt idx="719">
                  <c:v>50</c:v>
                </c:pt>
                <c:pt idx="720">
                  <c:v>50</c:v>
                </c:pt>
                <c:pt idx="721">
                  <c:v>50</c:v>
                </c:pt>
                <c:pt idx="722">
                  <c:v>50</c:v>
                </c:pt>
                <c:pt idx="723">
                  <c:v>50</c:v>
                </c:pt>
                <c:pt idx="724">
                  <c:v>50</c:v>
                </c:pt>
                <c:pt idx="725">
                  <c:v>50</c:v>
                </c:pt>
                <c:pt idx="726">
                  <c:v>50</c:v>
                </c:pt>
                <c:pt idx="727">
                  <c:v>50</c:v>
                </c:pt>
                <c:pt idx="728">
                  <c:v>50</c:v>
                </c:pt>
                <c:pt idx="729">
                  <c:v>50</c:v>
                </c:pt>
                <c:pt idx="730">
                  <c:v>50</c:v>
                </c:pt>
                <c:pt idx="731">
                  <c:v>50</c:v>
                </c:pt>
                <c:pt idx="732">
                  <c:v>50</c:v>
                </c:pt>
                <c:pt idx="733">
                  <c:v>50</c:v>
                </c:pt>
                <c:pt idx="734">
                  <c:v>51</c:v>
                </c:pt>
                <c:pt idx="735">
                  <c:v>51</c:v>
                </c:pt>
                <c:pt idx="736">
                  <c:v>51</c:v>
                </c:pt>
                <c:pt idx="737">
                  <c:v>52</c:v>
                </c:pt>
                <c:pt idx="738">
                  <c:v>52</c:v>
                </c:pt>
                <c:pt idx="739">
                  <c:v>52</c:v>
                </c:pt>
                <c:pt idx="740">
                  <c:v>52</c:v>
                </c:pt>
                <c:pt idx="741">
                  <c:v>52</c:v>
                </c:pt>
                <c:pt idx="742">
                  <c:v>52</c:v>
                </c:pt>
                <c:pt idx="743">
                  <c:v>52</c:v>
                </c:pt>
                <c:pt idx="744">
                  <c:v>52</c:v>
                </c:pt>
                <c:pt idx="745">
                  <c:v>52</c:v>
                </c:pt>
                <c:pt idx="746">
                  <c:v>52</c:v>
                </c:pt>
                <c:pt idx="747">
                  <c:v>52</c:v>
                </c:pt>
                <c:pt idx="748">
                  <c:v>52</c:v>
                </c:pt>
                <c:pt idx="749">
                  <c:v>52</c:v>
                </c:pt>
                <c:pt idx="750">
                  <c:v>52</c:v>
                </c:pt>
                <c:pt idx="751">
                  <c:v>53</c:v>
                </c:pt>
                <c:pt idx="752">
                  <c:v>53</c:v>
                </c:pt>
                <c:pt idx="753">
                  <c:v>53</c:v>
                </c:pt>
                <c:pt idx="754">
                  <c:v>53</c:v>
                </c:pt>
                <c:pt idx="755">
                  <c:v>53</c:v>
                </c:pt>
                <c:pt idx="756">
                  <c:v>53</c:v>
                </c:pt>
                <c:pt idx="757">
                  <c:v>53</c:v>
                </c:pt>
                <c:pt idx="758">
                  <c:v>53</c:v>
                </c:pt>
                <c:pt idx="759">
                  <c:v>53</c:v>
                </c:pt>
                <c:pt idx="760">
                  <c:v>53</c:v>
                </c:pt>
                <c:pt idx="761">
                  <c:v>53</c:v>
                </c:pt>
                <c:pt idx="762">
                  <c:v>53</c:v>
                </c:pt>
                <c:pt idx="763">
                  <c:v>53</c:v>
                </c:pt>
                <c:pt idx="764">
                  <c:v>53</c:v>
                </c:pt>
                <c:pt idx="765">
                  <c:v>53</c:v>
                </c:pt>
                <c:pt idx="766">
                  <c:v>53</c:v>
                </c:pt>
                <c:pt idx="767">
                  <c:v>53</c:v>
                </c:pt>
                <c:pt idx="768">
                  <c:v>53</c:v>
                </c:pt>
                <c:pt idx="769">
                  <c:v>53</c:v>
                </c:pt>
                <c:pt idx="770">
                  <c:v>53</c:v>
                </c:pt>
                <c:pt idx="771">
                  <c:v>53</c:v>
                </c:pt>
                <c:pt idx="772">
                  <c:v>53</c:v>
                </c:pt>
                <c:pt idx="773">
                  <c:v>53</c:v>
                </c:pt>
                <c:pt idx="774">
                  <c:v>53</c:v>
                </c:pt>
                <c:pt idx="775">
                  <c:v>53</c:v>
                </c:pt>
                <c:pt idx="776">
                  <c:v>53</c:v>
                </c:pt>
                <c:pt idx="777">
                  <c:v>53</c:v>
                </c:pt>
                <c:pt idx="778">
                  <c:v>53</c:v>
                </c:pt>
                <c:pt idx="779">
                  <c:v>53</c:v>
                </c:pt>
                <c:pt idx="780">
                  <c:v>53</c:v>
                </c:pt>
                <c:pt idx="781">
                  <c:v>53</c:v>
                </c:pt>
                <c:pt idx="782">
                  <c:v>53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</c:v>
                </c:pt>
                <c:pt idx="796">
                  <c:v>53</c:v>
                </c:pt>
                <c:pt idx="797">
                  <c:v>53</c:v>
                </c:pt>
                <c:pt idx="798">
                  <c:v>53</c:v>
                </c:pt>
                <c:pt idx="799">
                  <c:v>53</c:v>
                </c:pt>
                <c:pt idx="800">
                  <c:v>53</c:v>
                </c:pt>
                <c:pt idx="801">
                  <c:v>53</c:v>
                </c:pt>
                <c:pt idx="802">
                  <c:v>53</c:v>
                </c:pt>
                <c:pt idx="803">
                  <c:v>53</c:v>
                </c:pt>
                <c:pt idx="804">
                  <c:v>53</c:v>
                </c:pt>
                <c:pt idx="805">
                  <c:v>53</c:v>
                </c:pt>
                <c:pt idx="806">
                  <c:v>53</c:v>
                </c:pt>
                <c:pt idx="807">
                  <c:v>53</c:v>
                </c:pt>
                <c:pt idx="808">
                  <c:v>53</c:v>
                </c:pt>
                <c:pt idx="809">
                  <c:v>53</c:v>
                </c:pt>
                <c:pt idx="810">
                  <c:v>53</c:v>
                </c:pt>
                <c:pt idx="811">
                  <c:v>53</c:v>
                </c:pt>
                <c:pt idx="812">
                  <c:v>53</c:v>
                </c:pt>
                <c:pt idx="813">
                  <c:v>53</c:v>
                </c:pt>
                <c:pt idx="814">
                  <c:v>53</c:v>
                </c:pt>
                <c:pt idx="815">
                  <c:v>53</c:v>
                </c:pt>
                <c:pt idx="816">
                  <c:v>53</c:v>
                </c:pt>
                <c:pt idx="817">
                  <c:v>53</c:v>
                </c:pt>
                <c:pt idx="818">
                  <c:v>53</c:v>
                </c:pt>
                <c:pt idx="819">
                  <c:v>53</c:v>
                </c:pt>
                <c:pt idx="820">
                  <c:v>53</c:v>
                </c:pt>
                <c:pt idx="821">
                  <c:v>53</c:v>
                </c:pt>
                <c:pt idx="822">
                  <c:v>53</c:v>
                </c:pt>
                <c:pt idx="823">
                  <c:v>53</c:v>
                </c:pt>
                <c:pt idx="824">
                  <c:v>53</c:v>
                </c:pt>
                <c:pt idx="825">
                  <c:v>53</c:v>
                </c:pt>
                <c:pt idx="826">
                  <c:v>53</c:v>
                </c:pt>
                <c:pt idx="827">
                  <c:v>53</c:v>
                </c:pt>
                <c:pt idx="828">
                  <c:v>53</c:v>
                </c:pt>
                <c:pt idx="829">
                  <c:v>53</c:v>
                </c:pt>
                <c:pt idx="830">
                  <c:v>53</c:v>
                </c:pt>
                <c:pt idx="831">
                  <c:v>53</c:v>
                </c:pt>
                <c:pt idx="832">
                  <c:v>53</c:v>
                </c:pt>
                <c:pt idx="833">
                  <c:v>53</c:v>
                </c:pt>
                <c:pt idx="834">
                  <c:v>53</c:v>
                </c:pt>
                <c:pt idx="835">
                  <c:v>53</c:v>
                </c:pt>
                <c:pt idx="836">
                  <c:v>53</c:v>
                </c:pt>
                <c:pt idx="837">
                  <c:v>53</c:v>
                </c:pt>
                <c:pt idx="838">
                  <c:v>53</c:v>
                </c:pt>
                <c:pt idx="839">
                  <c:v>53</c:v>
                </c:pt>
                <c:pt idx="840">
                  <c:v>53</c:v>
                </c:pt>
                <c:pt idx="841">
                  <c:v>53</c:v>
                </c:pt>
                <c:pt idx="842">
                  <c:v>53</c:v>
                </c:pt>
                <c:pt idx="843">
                  <c:v>53</c:v>
                </c:pt>
                <c:pt idx="844">
                  <c:v>53</c:v>
                </c:pt>
                <c:pt idx="845">
                  <c:v>53</c:v>
                </c:pt>
                <c:pt idx="846">
                  <c:v>53</c:v>
                </c:pt>
                <c:pt idx="847">
                  <c:v>53</c:v>
                </c:pt>
                <c:pt idx="848">
                  <c:v>53</c:v>
                </c:pt>
                <c:pt idx="849">
                  <c:v>53</c:v>
                </c:pt>
                <c:pt idx="850">
                  <c:v>53</c:v>
                </c:pt>
                <c:pt idx="851">
                  <c:v>53</c:v>
                </c:pt>
                <c:pt idx="852">
                  <c:v>53</c:v>
                </c:pt>
                <c:pt idx="853">
                  <c:v>53</c:v>
                </c:pt>
                <c:pt idx="854">
                  <c:v>53</c:v>
                </c:pt>
                <c:pt idx="855">
                  <c:v>53</c:v>
                </c:pt>
                <c:pt idx="856">
                  <c:v>53</c:v>
                </c:pt>
                <c:pt idx="857">
                  <c:v>53</c:v>
                </c:pt>
                <c:pt idx="858">
                  <c:v>53</c:v>
                </c:pt>
                <c:pt idx="859">
                  <c:v>53</c:v>
                </c:pt>
                <c:pt idx="860">
                  <c:v>53</c:v>
                </c:pt>
                <c:pt idx="861">
                  <c:v>53</c:v>
                </c:pt>
                <c:pt idx="862">
                  <c:v>53</c:v>
                </c:pt>
                <c:pt idx="863">
                  <c:v>53</c:v>
                </c:pt>
                <c:pt idx="864">
                  <c:v>53</c:v>
                </c:pt>
                <c:pt idx="865">
                  <c:v>53</c:v>
                </c:pt>
                <c:pt idx="866">
                  <c:v>53</c:v>
                </c:pt>
                <c:pt idx="867">
                  <c:v>53</c:v>
                </c:pt>
                <c:pt idx="868">
                  <c:v>53</c:v>
                </c:pt>
                <c:pt idx="869">
                  <c:v>53</c:v>
                </c:pt>
                <c:pt idx="870">
                  <c:v>53</c:v>
                </c:pt>
                <c:pt idx="871">
                  <c:v>53</c:v>
                </c:pt>
                <c:pt idx="872">
                  <c:v>53</c:v>
                </c:pt>
                <c:pt idx="873">
                  <c:v>53</c:v>
                </c:pt>
                <c:pt idx="874">
                  <c:v>53</c:v>
                </c:pt>
                <c:pt idx="875">
                  <c:v>53</c:v>
                </c:pt>
                <c:pt idx="876">
                  <c:v>53</c:v>
                </c:pt>
                <c:pt idx="877">
                  <c:v>53</c:v>
                </c:pt>
                <c:pt idx="878">
                  <c:v>53</c:v>
                </c:pt>
                <c:pt idx="879">
                  <c:v>53</c:v>
                </c:pt>
                <c:pt idx="880">
                  <c:v>53</c:v>
                </c:pt>
                <c:pt idx="881">
                  <c:v>53</c:v>
                </c:pt>
                <c:pt idx="882">
                  <c:v>53</c:v>
                </c:pt>
                <c:pt idx="883">
                  <c:v>53</c:v>
                </c:pt>
                <c:pt idx="884">
                  <c:v>53</c:v>
                </c:pt>
                <c:pt idx="885">
                  <c:v>53</c:v>
                </c:pt>
                <c:pt idx="886">
                  <c:v>53</c:v>
                </c:pt>
                <c:pt idx="887">
                  <c:v>53</c:v>
                </c:pt>
                <c:pt idx="888">
                  <c:v>53</c:v>
                </c:pt>
                <c:pt idx="889">
                  <c:v>53</c:v>
                </c:pt>
                <c:pt idx="890">
                  <c:v>53</c:v>
                </c:pt>
                <c:pt idx="891">
                  <c:v>53</c:v>
                </c:pt>
                <c:pt idx="892">
                  <c:v>53</c:v>
                </c:pt>
                <c:pt idx="893">
                  <c:v>53</c:v>
                </c:pt>
                <c:pt idx="894">
                  <c:v>53</c:v>
                </c:pt>
                <c:pt idx="895">
                  <c:v>53</c:v>
                </c:pt>
                <c:pt idx="896">
                  <c:v>53</c:v>
                </c:pt>
                <c:pt idx="897">
                  <c:v>53</c:v>
                </c:pt>
                <c:pt idx="898">
                  <c:v>53</c:v>
                </c:pt>
                <c:pt idx="899">
                  <c:v>53</c:v>
                </c:pt>
                <c:pt idx="900">
                  <c:v>53</c:v>
                </c:pt>
                <c:pt idx="901">
                  <c:v>53</c:v>
                </c:pt>
                <c:pt idx="902">
                  <c:v>53</c:v>
                </c:pt>
                <c:pt idx="903">
                  <c:v>53</c:v>
                </c:pt>
                <c:pt idx="904">
                  <c:v>53</c:v>
                </c:pt>
                <c:pt idx="905">
                  <c:v>53</c:v>
                </c:pt>
                <c:pt idx="906">
                  <c:v>53</c:v>
                </c:pt>
                <c:pt idx="907">
                  <c:v>53</c:v>
                </c:pt>
                <c:pt idx="908">
                  <c:v>53</c:v>
                </c:pt>
                <c:pt idx="909">
                  <c:v>53</c:v>
                </c:pt>
                <c:pt idx="910">
                  <c:v>53</c:v>
                </c:pt>
                <c:pt idx="911">
                  <c:v>53</c:v>
                </c:pt>
                <c:pt idx="912">
                  <c:v>53</c:v>
                </c:pt>
                <c:pt idx="913">
                  <c:v>53</c:v>
                </c:pt>
                <c:pt idx="914">
                  <c:v>53</c:v>
                </c:pt>
                <c:pt idx="915">
                  <c:v>53</c:v>
                </c:pt>
                <c:pt idx="916">
                  <c:v>53</c:v>
                </c:pt>
                <c:pt idx="917">
                  <c:v>54</c:v>
                </c:pt>
                <c:pt idx="918">
                  <c:v>54</c:v>
                </c:pt>
                <c:pt idx="919">
                  <c:v>54</c:v>
                </c:pt>
                <c:pt idx="920">
                  <c:v>54</c:v>
                </c:pt>
                <c:pt idx="921">
                  <c:v>54</c:v>
                </c:pt>
                <c:pt idx="922">
                  <c:v>54</c:v>
                </c:pt>
                <c:pt idx="923">
                  <c:v>54</c:v>
                </c:pt>
                <c:pt idx="924">
                  <c:v>54</c:v>
                </c:pt>
                <c:pt idx="925">
                  <c:v>54</c:v>
                </c:pt>
                <c:pt idx="926">
                  <c:v>54</c:v>
                </c:pt>
                <c:pt idx="927">
                  <c:v>54</c:v>
                </c:pt>
                <c:pt idx="928">
                  <c:v>54</c:v>
                </c:pt>
                <c:pt idx="929">
                  <c:v>54</c:v>
                </c:pt>
                <c:pt idx="930">
                  <c:v>54</c:v>
                </c:pt>
                <c:pt idx="931">
                  <c:v>54</c:v>
                </c:pt>
                <c:pt idx="932">
                  <c:v>54</c:v>
                </c:pt>
                <c:pt idx="933">
                  <c:v>54</c:v>
                </c:pt>
                <c:pt idx="934">
                  <c:v>54</c:v>
                </c:pt>
                <c:pt idx="935">
                  <c:v>54</c:v>
                </c:pt>
                <c:pt idx="936">
                  <c:v>54</c:v>
                </c:pt>
                <c:pt idx="937">
                  <c:v>54</c:v>
                </c:pt>
                <c:pt idx="938">
                  <c:v>54</c:v>
                </c:pt>
                <c:pt idx="939">
                  <c:v>54</c:v>
                </c:pt>
                <c:pt idx="940">
                  <c:v>54</c:v>
                </c:pt>
                <c:pt idx="941">
                  <c:v>54</c:v>
                </c:pt>
                <c:pt idx="942">
                  <c:v>54</c:v>
                </c:pt>
                <c:pt idx="943">
                  <c:v>54</c:v>
                </c:pt>
                <c:pt idx="944">
                  <c:v>54</c:v>
                </c:pt>
                <c:pt idx="945">
                  <c:v>54</c:v>
                </c:pt>
                <c:pt idx="946">
                  <c:v>54</c:v>
                </c:pt>
                <c:pt idx="947">
                  <c:v>54</c:v>
                </c:pt>
                <c:pt idx="948">
                  <c:v>54</c:v>
                </c:pt>
                <c:pt idx="949">
                  <c:v>54</c:v>
                </c:pt>
                <c:pt idx="950">
                  <c:v>54</c:v>
                </c:pt>
                <c:pt idx="951">
                  <c:v>54</c:v>
                </c:pt>
                <c:pt idx="952">
                  <c:v>54</c:v>
                </c:pt>
                <c:pt idx="953">
                  <c:v>54</c:v>
                </c:pt>
                <c:pt idx="954">
                  <c:v>54</c:v>
                </c:pt>
                <c:pt idx="955">
                  <c:v>54</c:v>
                </c:pt>
                <c:pt idx="956">
                  <c:v>54</c:v>
                </c:pt>
                <c:pt idx="957">
                  <c:v>54</c:v>
                </c:pt>
                <c:pt idx="958">
                  <c:v>54</c:v>
                </c:pt>
                <c:pt idx="959">
                  <c:v>54</c:v>
                </c:pt>
                <c:pt idx="960">
                  <c:v>54</c:v>
                </c:pt>
                <c:pt idx="961">
                  <c:v>54</c:v>
                </c:pt>
                <c:pt idx="962">
                  <c:v>54</c:v>
                </c:pt>
                <c:pt idx="963">
                  <c:v>54</c:v>
                </c:pt>
                <c:pt idx="964">
                  <c:v>54</c:v>
                </c:pt>
                <c:pt idx="965">
                  <c:v>54</c:v>
                </c:pt>
                <c:pt idx="966">
                  <c:v>54</c:v>
                </c:pt>
                <c:pt idx="967">
                  <c:v>54</c:v>
                </c:pt>
                <c:pt idx="968">
                  <c:v>54</c:v>
                </c:pt>
                <c:pt idx="969">
                  <c:v>54</c:v>
                </c:pt>
                <c:pt idx="970">
                  <c:v>54</c:v>
                </c:pt>
                <c:pt idx="971">
                  <c:v>54</c:v>
                </c:pt>
                <c:pt idx="972">
                  <c:v>54</c:v>
                </c:pt>
                <c:pt idx="973">
                  <c:v>54</c:v>
                </c:pt>
                <c:pt idx="974">
                  <c:v>54</c:v>
                </c:pt>
                <c:pt idx="975">
                  <c:v>54</c:v>
                </c:pt>
                <c:pt idx="976">
                  <c:v>54</c:v>
                </c:pt>
                <c:pt idx="977">
                  <c:v>54</c:v>
                </c:pt>
                <c:pt idx="978">
                  <c:v>54</c:v>
                </c:pt>
                <c:pt idx="979">
                  <c:v>54</c:v>
                </c:pt>
                <c:pt idx="980">
                  <c:v>54</c:v>
                </c:pt>
                <c:pt idx="981">
                  <c:v>54</c:v>
                </c:pt>
                <c:pt idx="982">
                  <c:v>54</c:v>
                </c:pt>
                <c:pt idx="983">
                  <c:v>54</c:v>
                </c:pt>
                <c:pt idx="984">
                  <c:v>54</c:v>
                </c:pt>
                <c:pt idx="985">
                  <c:v>54</c:v>
                </c:pt>
                <c:pt idx="986">
                  <c:v>54</c:v>
                </c:pt>
                <c:pt idx="987">
                  <c:v>54</c:v>
                </c:pt>
                <c:pt idx="988">
                  <c:v>54</c:v>
                </c:pt>
                <c:pt idx="989">
                  <c:v>54</c:v>
                </c:pt>
                <c:pt idx="990">
                  <c:v>54</c:v>
                </c:pt>
                <c:pt idx="991">
                  <c:v>54</c:v>
                </c:pt>
                <c:pt idx="992">
                  <c:v>54</c:v>
                </c:pt>
                <c:pt idx="993">
                  <c:v>54</c:v>
                </c:pt>
                <c:pt idx="994">
                  <c:v>54</c:v>
                </c:pt>
                <c:pt idx="995">
                  <c:v>54</c:v>
                </c:pt>
                <c:pt idx="996">
                  <c:v>54</c:v>
                </c:pt>
                <c:pt idx="997">
                  <c:v>54</c:v>
                </c:pt>
                <c:pt idx="998">
                  <c:v>54</c:v>
                </c:pt>
                <c:pt idx="999">
                  <c:v>54</c:v>
                </c:pt>
                <c:pt idx="1000">
                  <c:v>54</c:v>
                </c:pt>
                <c:pt idx="1001">
                  <c:v>54</c:v>
                </c:pt>
                <c:pt idx="1002">
                  <c:v>54</c:v>
                </c:pt>
                <c:pt idx="1003">
                  <c:v>54</c:v>
                </c:pt>
                <c:pt idx="1004">
                  <c:v>54</c:v>
                </c:pt>
                <c:pt idx="1005">
                  <c:v>54</c:v>
                </c:pt>
                <c:pt idx="1006">
                  <c:v>54</c:v>
                </c:pt>
                <c:pt idx="1007">
                  <c:v>54</c:v>
                </c:pt>
                <c:pt idx="1008">
                  <c:v>54</c:v>
                </c:pt>
                <c:pt idx="1009">
                  <c:v>54</c:v>
                </c:pt>
                <c:pt idx="1010">
                  <c:v>54</c:v>
                </c:pt>
                <c:pt idx="1011">
                  <c:v>54</c:v>
                </c:pt>
                <c:pt idx="1012">
                  <c:v>54</c:v>
                </c:pt>
                <c:pt idx="1013">
                  <c:v>54</c:v>
                </c:pt>
                <c:pt idx="1014">
                  <c:v>54</c:v>
                </c:pt>
                <c:pt idx="1015">
                  <c:v>54</c:v>
                </c:pt>
                <c:pt idx="1016">
                  <c:v>54</c:v>
                </c:pt>
                <c:pt idx="1017">
                  <c:v>54</c:v>
                </c:pt>
                <c:pt idx="1018">
                  <c:v>54</c:v>
                </c:pt>
                <c:pt idx="1019">
                  <c:v>54</c:v>
                </c:pt>
                <c:pt idx="1020">
                  <c:v>54</c:v>
                </c:pt>
                <c:pt idx="1021">
                  <c:v>54</c:v>
                </c:pt>
                <c:pt idx="1022">
                  <c:v>54</c:v>
                </c:pt>
                <c:pt idx="1023">
                  <c:v>54</c:v>
                </c:pt>
                <c:pt idx="1024">
                  <c:v>54</c:v>
                </c:pt>
                <c:pt idx="1025">
                  <c:v>54</c:v>
                </c:pt>
                <c:pt idx="1026">
                  <c:v>54</c:v>
                </c:pt>
                <c:pt idx="1027">
                  <c:v>54</c:v>
                </c:pt>
                <c:pt idx="1028">
                  <c:v>54</c:v>
                </c:pt>
                <c:pt idx="1029">
                  <c:v>54</c:v>
                </c:pt>
                <c:pt idx="1030">
                  <c:v>54</c:v>
                </c:pt>
                <c:pt idx="1031">
                  <c:v>54</c:v>
                </c:pt>
                <c:pt idx="1032">
                  <c:v>54</c:v>
                </c:pt>
                <c:pt idx="1033">
                  <c:v>54</c:v>
                </c:pt>
                <c:pt idx="1034">
                  <c:v>54</c:v>
                </c:pt>
                <c:pt idx="1035">
                  <c:v>54</c:v>
                </c:pt>
                <c:pt idx="1036">
                  <c:v>54</c:v>
                </c:pt>
                <c:pt idx="1037">
                  <c:v>54</c:v>
                </c:pt>
                <c:pt idx="1038">
                  <c:v>54</c:v>
                </c:pt>
                <c:pt idx="1039">
                  <c:v>54</c:v>
                </c:pt>
                <c:pt idx="1040">
                  <c:v>54</c:v>
                </c:pt>
                <c:pt idx="1041">
                  <c:v>54</c:v>
                </c:pt>
                <c:pt idx="1042">
                  <c:v>54</c:v>
                </c:pt>
                <c:pt idx="1043">
                  <c:v>54</c:v>
                </c:pt>
                <c:pt idx="1044">
                  <c:v>54</c:v>
                </c:pt>
                <c:pt idx="1045">
                  <c:v>54</c:v>
                </c:pt>
                <c:pt idx="1046">
                  <c:v>54</c:v>
                </c:pt>
                <c:pt idx="1047">
                  <c:v>54</c:v>
                </c:pt>
                <c:pt idx="1048">
                  <c:v>54</c:v>
                </c:pt>
                <c:pt idx="1049">
                  <c:v>54</c:v>
                </c:pt>
                <c:pt idx="1050">
                  <c:v>54</c:v>
                </c:pt>
                <c:pt idx="1051">
                  <c:v>54</c:v>
                </c:pt>
                <c:pt idx="1052">
                  <c:v>54</c:v>
                </c:pt>
                <c:pt idx="1053">
                  <c:v>54</c:v>
                </c:pt>
                <c:pt idx="1054">
                  <c:v>54</c:v>
                </c:pt>
                <c:pt idx="1055">
                  <c:v>54</c:v>
                </c:pt>
                <c:pt idx="1056">
                  <c:v>54</c:v>
                </c:pt>
                <c:pt idx="1057">
                  <c:v>54</c:v>
                </c:pt>
                <c:pt idx="1058">
                  <c:v>54</c:v>
                </c:pt>
                <c:pt idx="1059">
                  <c:v>54</c:v>
                </c:pt>
                <c:pt idx="1060">
                  <c:v>54</c:v>
                </c:pt>
                <c:pt idx="1061">
                  <c:v>54</c:v>
                </c:pt>
                <c:pt idx="1062">
                  <c:v>54</c:v>
                </c:pt>
                <c:pt idx="1063">
                  <c:v>54</c:v>
                </c:pt>
                <c:pt idx="1064">
                  <c:v>54</c:v>
                </c:pt>
                <c:pt idx="1065">
                  <c:v>54</c:v>
                </c:pt>
                <c:pt idx="1066">
                  <c:v>54</c:v>
                </c:pt>
                <c:pt idx="1067">
                  <c:v>54</c:v>
                </c:pt>
                <c:pt idx="1068">
                  <c:v>54</c:v>
                </c:pt>
                <c:pt idx="1069">
                  <c:v>54</c:v>
                </c:pt>
                <c:pt idx="1070">
                  <c:v>54</c:v>
                </c:pt>
                <c:pt idx="1071">
                  <c:v>54</c:v>
                </c:pt>
                <c:pt idx="1072">
                  <c:v>54</c:v>
                </c:pt>
                <c:pt idx="1073">
                  <c:v>54</c:v>
                </c:pt>
                <c:pt idx="1074">
                  <c:v>54</c:v>
                </c:pt>
                <c:pt idx="1075">
                  <c:v>54</c:v>
                </c:pt>
                <c:pt idx="1076">
                  <c:v>54</c:v>
                </c:pt>
                <c:pt idx="1077">
                  <c:v>54</c:v>
                </c:pt>
                <c:pt idx="1078">
                  <c:v>54</c:v>
                </c:pt>
                <c:pt idx="1079">
                  <c:v>54</c:v>
                </c:pt>
                <c:pt idx="1080">
                  <c:v>54</c:v>
                </c:pt>
                <c:pt idx="1081">
                  <c:v>54</c:v>
                </c:pt>
                <c:pt idx="1082">
                  <c:v>54</c:v>
                </c:pt>
                <c:pt idx="1083">
                  <c:v>54</c:v>
                </c:pt>
                <c:pt idx="1084">
                  <c:v>54</c:v>
                </c:pt>
                <c:pt idx="1085">
                  <c:v>54</c:v>
                </c:pt>
                <c:pt idx="1086">
                  <c:v>54</c:v>
                </c:pt>
                <c:pt idx="1087">
                  <c:v>54</c:v>
                </c:pt>
                <c:pt idx="1088">
                  <c:v>54</c:v>
                </c:pt>
                <c:pt idx="1089">
                  <c:v>54</c:v>
                </c:pt>
                <c:pt idx="1090">
                  <c:v>54</c:v>
                </c:pt>
                <c:pt idx="1091">
                  <c:v>54</c:v>
                </c:pt>
                <c:pt idx="1092">
                  <c:v>54</c:v>
                </c:pt>
                <c:pt idx="1093">
                  <c:v>54</c:v>
                </c:pt>
                <c:pt idx="1094">
                  <c:v>54</c:v>
                </c:pt>
                <c:pt idx="1095">
                  <c:v>54</c:v>
                </c:pt>
                <c:pt idx="1096">
                  <c:v>54</c:v>
                </c:pt>
                <c:pt idx="1097">
                  <c:v>54</c:v>
                </c:pt>
                <c:pt idx="1098">
                  <c:v>54</c:v>
                </c:pt>
                <c:pt idx="1099">
                  <c:v>54</c:v>
                </c:pt>
                <c:pt idx="1100">
                  <c:v>54</c:v>
                </c:pt>
                <c:pt idx="1101">
                  <c:v>54</c:v>
                </c:pt>
                <c:pt idx="1102">
                  <c:v>54</c:v>
                </c:pt>
                <c:pt idx="1103">
                  <c:v>54</c:v>
                </c:pt>
                <c:pt idx="1104">
                  <c:v>54</c:v>
                </c:pt>
                <c:pt idx="1105">
                  <c:v>54</c:v>
                </c:pt>
                <c:pt idx="1106">
                  <c:v>54</c:v>
                </c:pt>
                <c:pt idx="1107">
                  <c:v>54</c:v>
                </c:pt>
                <c:pt idx="1108">
                  <c:v>54</c:v>
                </c:pt>
                <c:pt idx="1109">
                  <c:v>54</c:v>
                </c:pt>
                <c:pt idx="1110">
                  <c:v>54</c:v>
                </c:pt>
                <c:pt idx="1111">
                  <c:v>54</c:v>
                </c:pt>
                <c:pt idx="1112">
                  <c:v>54</c:v>
                </c:pt>
                <c:pt idx="1113">
                  <c:v>54</c:v>
                </c:pt>
                <c:pt idx="1114">
                  <c:v>54</c:v>
                </c:pt>
                <c:pt idx="1115">
                  <c:v>54</c:v>
                </c:pt>
                <c:pt idx="1116">
                  <c:v>54</c:v>
                </c:pt>
                <c:pt idx="1117">
                  <c:v>54</c:v>
                </c:pt>
                <c:pt idx="1118">
                  <c:v>54</c:v>
                </c:pt>
                <c:pt idx="1119">
                  <c:v>54</c:v>
                </c:pt>
                <c:pt idx="1120">
                  <c:v>54</c:v>
                </c:pt>
                <c:pt idx="1121">
                  <c:v>54</c:v>
                </c:pt>
                <c:pt idx="1122">
                  <c:v>54</c:v>
                </c:pt>
                <c:pt idx="1123">
                  <c:v>54</c:v>
                </c:pt>
                <c:pt idx="1124">
                  <c:v>54</c:v>
                </c:pt>
                <c:pt idx="1125">
                  <c:v>54</c:v>
                </c:pt>
                <c:pt idx="1126">
                  <c:v>54</c:v>
                </c:pt>
                <c:pt idx="1127">
                  <c:v>54</c:v>
                </c:pt>
                <c:pt idx="1128">
                  <c:v>54</c:v>
                </c:pt>
                <c:pt idx="1129">
                  <c:v>54</c:v>
                </c:pt>
                <c:pt idx="1130">
                  <c:v>54</c:v>
                </c:pt>
                <c:pt idx="1131">
                  <c:v>54</c:v>
                </c:pt>
                <c:pt idx="1132">
                  <c:v>54</c:v>
                </c:pt>
                <c:pt idx="1133">
                  <c:v>54</c:v>
                </c:pt>
                <c:pt idx="1134">
                  <c:v>54</c:v>
                </c:pt>
                <c:pt idx="1135">
                  <c:v>54</c:v>
                </c:pt>
                <c:pt idx="1136">
                  <c:v>54</c:v>
                </c:pt>
                <c:pt idx="1137">
                  <c:v>54</c:v>
                </c:pt>
                <c:pt idx="1138">
                  <c:v>54</c:v>
                </c:pt>
                <c:pt idx="1139">
                  <c:v>54</c:v>
                </c:pt>
                <c:pt idx="1140">
                  <c:v>54</c:v>
                </c:pt>
                <c:pt idx="1141">
                  <c:v>54</c:v>
                </c:pt>
                <c:pt idx="1142">
                  <c:v>54</c:v>
                </c:pt>
                <c:pt idx="1143">
                  <c:v>54</c:v>
                </c:pt>
                <c:pt idx="1144">
                  <c:v>54</c:v>
                </c:pt>
                <c:pt idx="1145">
                  <c:v>54</c:v>
                </c:pt>
                <c:pt idx="1146">
                  <c:v>54</c:v>
                </c:pt>
                <c:pt idx="1147">
                  <c:v>54</c:v>
                </c:pt>
                <c:pt idx="1148">
                  <c:v>54</c:v>
                </c:pt>
                <c:pt idx="1149">
                  <c:v>54</c:v>
                </c:pt>
                <c:pt idx="1150">
                  <c:v>54</c:v>
                </c:pt>
                <c:pt idx="1151">
                  <c:v>54</c:v>
                </c:pt>
                <c:pt idx="1152">
                  <c:v>54</c:v>
                </c:pt>
                <c:pt idx="1153">
                  <c:v>54</c:v>
                </c:pt>
                <c:pt idx="1154">
                  <c:v>54</c:v>
                </c:pt>
                <c:pt idx="1155">
                  <c:v>54</c:v>
                </c:pt>
                <c:pt idx="1156">
                  <c:v>54</c:v>
                </c:pt>
                <c:pt idx="1157">
                  <c:v>54</c:v>
                </c:pt>
                <c:pt idx="1158">
                  <c:v>54</c:v>
                </c:pt>
                <c:pt idx="1159">
                  <c:v>54</c:v>
                </c:pt>
                <c:pt idx="1160">
                  <c:v>54</c:v>
                </c:pt>
                <c:pt idx="1161">
                  <c:v>54</c:v>
                </c:pt>
                <c:pt idx="1162">
                  <c:v>54</c:v>
                </c:pt>
                <c:pt idx="1163">
                  <c:v>54</c:v>
                </c:pt>
                <c:pt idx="1164">
                  <c:v>54</c:v>
                </c:pt>
                <c:pt idx="1165">
                  <c:v>54</c:v>
                </c:pt>
                <c:pt idx="1166">
                  <c:v>54</c:v>
                </c:pt>
                <c:pt idx="1167">
                  <c:v>54</c:v>
                </c:pt>
                <c:pt idx="1168">
                  <c:v>54</c:v>
                </c:pt>
                <c:pt idx="1169">
                  <c:v>54</c:v>
                </c:pt>
                <c:pt idx="1170">
                  <c:v>54</c:v>
                </c:pt>
                <c:pt idx="1171">
                  <c:v>54</c:v>
                </c:pt>
                <c:pt idx="1172">
                  <c:v>54</c:v>
                </c:pt>
                <c:pt idx="1173">
                  <c:v>54</c:v>
                </c:pt>
                <c:pt idx="1174">
                  <c:v>54</c:v>
                </c:pt>
                <c:pt idx="1175">
                  <c:v>54</c:v>
                </c:pt>
                <c:pt idx="1176">
                  <c:v>54</c:v>
                </c:pt>
                <c:pt idx="1177">
                  <c:v>54</c:v>
                </c:pt>
                <c:pt idx="1178">
                  <c:v>54</c:v>
                </c:pt>
                <c:pt idx="1179">
                  <c:v>54</c:v>
                </c:pt>
                <c:pt idx="1180">
                  <c:v>54</c:v>
                </c:pt>
                <c:pt idx="1181">
                  <c:v>54</c:v>
                </c:pt>
                <c:pt idx="1182">
                  <c:v>54</c:v>
                </c:pt>
                <c:pt idx="1183">
                  <c:v>54</c:v>
                </c:pt>
                <c:pt idx="1184">
                  <c:v>54</c:v>
                </c:pt>
                <c:pt idx="1185">
                  <c:v>54</c:v>
                </c:pt>
                <c:pt idx="1186">
                  <c:v>54</c:v>
                </c:pt>
                <c:pt idx="1187">
                  <c:v>54</c:v>
                </c:pt>
                <c:pt idx="1188">
                  <c:v>54</c:v>
                </c:pt>
                <c:pt idx="1189">
                  <c:v>54</c:v>
                </c:pt>
                <c:pt idx="1190">
                  <c:v>54</c:v>
                </c:pt>
                <c:pt idx="1191">
                  <c:v>54</c:v>
                </c:pt>
                <c:pt idx="1192">
                  <c:v>54</c:v>
                </c:pt>
                <c:pt idx="1193">
                  <c:v>54</c:v>
                </c:pt>
                <c:pt idx="1194">
                  <c:v>54</c:v>
                </c:pt>
                <c:pt idx="1195">
                  <c:v>54</c:v>
                </c:pt>
                <c:pt idx="1196">
                  <c:v>54</c:v>
                </c:pt>
                <c:pt idx="1197">
                  <c:v>54</c:v>
                </c:pt>
                <c:pt idx="1198">
                  <c:v>54</c:v>
                </c:pt>
                <c:pt idx="1199">
                  <c:v>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0A-4FF1-B8AB-405BA23729B4}"/>
            </c:ext>
          </c:extLst>
        </c:ser>
        <c:ser>
          <c:idx val="5"/>
          <c:order val="5"/>
          <c:tx>
            <c:strRef>
              <c:f>'Data LV'!$O$1</c:f>
              <c:strCache>
                <c:ptCount val="1"/>
                <c:pt idx="0">
                  <c:v>JUN&gt;SEN</c:v>
                </c:pt>
              </c:strCache>
            </c:strRef>
          </c:tx>
          <c:marker>
            <c:symbol val="none"/>
          </c:marker>
          <c:xVal>
            <c:numRef>
              <c:f>'Data LV'!$I$2:$I$1201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LV'!$O$2:$O$1201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  <c:pt idx="682">
                  <c:v>3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3</c:v>
                </c:pt>
                <c:pt idx="696">
                  <c:v>3</c:v>
                </c:pt>
                <c:pt idx="697">
                  <c:v>3</c:v>
                </c:pt>
                <c:pt idx="698">
                  <c:v>3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5</c:v>
                </c:pt>
                <c:pt idx="726">
                  <c:v>5</c:v>
                </c:pt>
                <c:pt idx="727">
                  <c:v>5</c:v>
                </c:pt>
                <c:pt idx="728">
                  <c:v>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  <c:pt idx="732">
                  <c:v>5</c:v>
                </c:pt>
                <c:pt idx="733">
                  <c:v>5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7</c:v>
                </c:pt>
                <c:pt idx="743">
                  <c:v>7</c:v>
                </c:pt>
                <c:pt idx="744">
                  <c:v>7</c:v>
                </c:pt>
                <c:pt idx="745">
                  <c:v>7</c:v>
                </c:pt>
                <c:pt idx="746">
                  <c:v>7</c:v>
                </c:pt>
                <c:pt idx="747">
                  <c:v>7</c:v>
                </c:pt>
                <c:pt idx="748">
                  <c:v>7</c:v>
                </c:pt>
                <c:pt idx="749">
                  <c:v>7</c:v>
                </c:pt>
                <c:pt idx="750">
                  <c:v>7</c:v>
                </c:pt>
                <c:pt idx="751">
                  <c:v>7</c:v>
                </c:pt>
                <c:pt idx="752">
                  <c:v>7</c:v>
                </c:pt>
                <c:pt idx="753">
                  <c:v>7</c:v>
                </c:pt>
                <c:pt idx="754">
                  <c:v>7</c:v>
                </c:pt>
                <c:pt idx="755">
                  <c:v>7</c:v>
                </c:pt>
                <c:pt idx="756">
                  <c:v>7</c:v>
                </c:pt>
                <c:pt idx="757">
                  <c:v>7</c:v>
                </c:pt>
                <c:pt idx="758">
                  <c:v>7</c:v>
                </c:pt>
                <c:pt idx="759">
                  <c:v>7</c:v>
                </c:pt>
                <c:pt idx="760">
                  <c:v>7</c:v>
                </c:pt>
                <c:pt idx="761">
                  <c:v>7</c:v>
                </c:pt>
                <c:pt idx="762">
                  <c:v>7</c:v>
                </c:pt>
                <c:pt idx="763">
                  <c:v>7</c:v>
                </c:pt>
                <c:pt idx="764">
                  <c:v>7</c:v>
                </c:pt>
                <c:pt idx="765">
                  <c:v>7</c:v>
                </c:pt>
                <c:pt idx="766">
                  <c:v>7</c:v>
                </c:pt>
                <c:pt idx="767">
                  <c:v>7</c:v>
                </c:pt>
                <c:pt idx="768">
                  <c:v>7</c:v>
                </c:pt>
                <c:pt idx="769">
                  <c:v>7</c:v>
                </c:pt>
                <c:pt idx="770">
                  <c:v>7</c:v>
                </c:pt>
                <c:pt idx="771">
                  <c:v>7</c:v>
                </c:pt>
                <c:pt idx="772">
                  <c:v>7</c:v>
                </c:pt>
                <c:pt idx="773">
                  <c:v>7</c:v>
                </c:pt>
                <c:pt idx="774">
                  <c:v>7</c:v>
                </c:pt>
                <c:pt idx="775">
                  <c:v>7</c:v>
                </c:pt>
                <c:pt idx="776">
                  <c:v>7</c:v>
                </c:pt>
                <c:pt idx="777">
                  <c:v>7</c:v>
                </c:pt>
                <c:pt idx="778">
                  <c:v>7</c:v>
                </c:pt>
                <c:pt idx="779">
                  <c:v>7</c:v>
                </c:pt>
                <c:pt idx="780">
                  <c:v>7</c:v>
                </c:pt>
                <c:pt idx="781">
                  <c:v>7</c:v>
                </c:pt>
                <c:pt idx="782">
                  <c:v>7</c:v>
                </c:pt>
                <c:pt idx="783">
                  <c:v>7</c:v>
                </c:pt>
                <c:pt idx="784">
                  <c:v>7</c:v>
                </c:pt>
                <c:pt idx="785">
                  <c:v>7</c:v>
                </c:pt>
                <c:pt idx="786">
                  <c:v>7</c:v>
                </c:pt>
                <c:pt idx="787">
                  <c:v>7</c:v>
                </c:pt>
                <c:pt idx="788">
                  <c:v>7</c:v>
                </c:pt>
                <c:pt idx="789">
                  <c:v>7</c:v>
                </c:pt>
                <c:pt idx="790">
                  <c:v>7</c:v>
                </c:pt>
                <c:pt idx="791">
                  <c:v>7</c:v>
                </c:pt>
                <c:pt idx="792">
                  <c:v>7</c:v>
                </c:pt>
                <c:pt idx="793">
                  <c:v>7</c:v>
                </c:pt>
                <c:pt idx="794">
                  <c:v>7</c:v>
                </c:pt>
                <c:pt idx="795">
                  <c:v>7</c:v>
                </c:pt>
                <c:pt idx="796">
                  <c:v>7</c:v>
                </c:pt>
                <c:pt idx="797">
                  <c:v>7</c:v>
                </c:pt>
                <c:pt idx="798">
                  <c:v>7</c:v>
                </c:pt>
                <c:pt idx="799">
                  <c:v>7</c:v>
                </c:pt>
                <c:pt idx="800">
                  <c:v>7</c:v>
                </c:pt>
                <c:pt idx="801">
                  <c:v>7</c:v>
                </c:pt>
                <c:pt idx="802">
                  <c:v>7</c:v>
                </c:pt>
                <c:pt idx="803">
                  <c:v>7</c:v>
                </c:pt>
                <c:pt idx="804">
                  <c:v>7</c:v>
                </c:pt>
                <c:pt idx="805">
                  <c:v>7</c:v>
                </c:pt>
                <c:pt idx="806">
                  <c:v>7</c:v>
                </c:pt>
                <c:pt idx="807">
                  <c:v>7</c:v>
                </c:pt>
                <c:pt idx="808">
                  <c:v>7</c:v>
                </c:pt>
                <c:pt idx="809">
                  <c:v>7</c:v>
                </c:pt>
                <c:pt idx="810">
                  <c:v>7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7</c:v>
                </c:pt>
                <c:pt idx="815">
                  <c:v>7</c:v>
                </c:pt>
                <c:pt idx="816">
                  <c:v>7</c:v>
                </c:pt>
                <c:pt idx="817">
                  <c:v>7</c:v>
                </c:pt>
                <c:pt idx="818">
                  <c:v>7</c:v>
                </c:pt>
                <c:pt idx="819">
                  <c:v>7</c:v>
                </c:pt>
                <c:pt idx="820">
                  <c:v>7</c:v>
                </c:pt>
                <c:pt idx="821">
                  <c:v>7</c:v>
                </c:pt>
                <c:pt idx="822">
                  <c:v>7</c:v>
                </c:pt>
                <c:pt idx="823">
                  <c:v>7</c:v>
                </c:pt>
                <c:pt idx="824">
                  <c:v>7</c:v>
                </c:pt>
                <c:pt idx="825">
                  <c:v>7</c:v>
                </c:pt>
                <c:pt idx="826">
                  <c:v>7</c:v>
                </c:pt>
                <c:pt idx="827">
                  <c:v>7</c:v>
                </c:pt>
                <c:pt idx="828">
                  <c:v>7</c:v>
                </c:pt>
                <c:pt idx="829">
                  <c:v>7</c:v>
                </c:pt>
                <c:pt idx="830">
                  <c:v>7</c:v>
                </c:pt>
                <c:pt idx="831">
                  <c:v>7</c:v>
                </c:pt>
                <c:pt idx="832">
                  <c:v>7</c:v>
                </c:pt>
                <c:pt idx="833">
                  <c:v>7</c:v>
                </c:pt>
                <c:pt idx="834">
                  <c:v>7</c:v>
                </c:pt>
                <c:pt idx="835">
                  <c:v>7</c:v>
                </c:pt>
                <c:pt idx="836">
                  <c:v>7</c:v>
                </c:pt>
                <c:pt idx="837">
                  <c:v>7</c:v>
                </c:pt>
                <c:pt idx="838">
                  <c:v>7</c:v>
                </c:pt>
                <c:pt idx="839">
                  <c:v>7</c:v>
                </c:pt>
                <c:pt idx="840">
                  <c:v>7</c:v>
                </c:pt>
                <c:pt idx="841">
                  <c:v>7</c:v>
                </c:pt>
                <c:pt idx="842">
                  <c:v>7</c:v>
                </c:pt>
                <c:pt idx="843">
                  <c:v>7</c:v>
                </c:pt>
                <c:pt idx="844">
                  <c:v>7</c:v>
                </c:pt>
                <c:pt idx="845">
                  <c:v>7</c:v>
                </c:pt>
                <c:pt idx="846">
                  <c:v>7</c:v>
                </c:pt>
                <c:pt idx="847">
                  <c:v>7</c:v>
                </c:pt>
                <c:pt idx="848">
                  <c:v>7</c:v>
                </c:pt>
                <c:pt idx="849">
                  <c:v>7</c:v>
                </c:pt>
                <c:pt idx="850">
                  <c:v>7</c:v>
                </c:pt>
                <c:pt idx="851">
                  <c:v>7</c:v>
                </c:pt>
                <c:pt idx="852">
                  <c:v>7</c:v>
                </c:pt>
                <c:pt idx="853">
                  <c:v>7</c:v>
                </c:pt>
                <c:pt idx="854">
                  <c:v>7</c:v>
                </c:pt>
                <c:pt idx="855">
                  <c:v>7</c:v>
                </c:pt>
                <c:pt idx="856">
                  <c:v>7</c:v>
                </c:pt>
                <c:pt idx="857">
                  <c:v>7</c:v>
                </c:pt>
                <c:pt idx="858">
                  <c:v>7</c:v>
                </c:pt>
                <c:pt idx="859">
                  <c:v>7</c:v>
                </c:pt>
                <c:pt idx="860">
                  <c:v>7</c:v>
                </c:pt>
                <c:pt idx="861">
                  <c:v>7</c:v>
                </c:pt>
                <c:pt idx="862">
                  <c:v>7</c:v>
                </c:pt>
                <c:pt idx="863">
                  <c:v>7</c:v>
                </c:pt>
                <c:pt idx="864">
                  <c:v>7</c:v>
                </c:pt>
                <c:pt idx="865">
                  <c:v>7</c:v>
                </c:pt>
                <c:pt idx="866">
                  <c:v>7</c:v>
                </c:pt>
                <c:pt idx="867">
                  <c:v>7</c:v>
                </c:pt>
                <c:pt idx="868">
                  <c:v>7</c:v>
                </c:pt>
                <c:pt idx="869">
                  <c:v>7</c:v>
                </c:pt>
                <c:pt idx="870">
                  <c:v>7</c:v>
                </c:pt>
                <c:pt idx="871">
                  <c:v>7</c:v>
                </c:pt>
                <c:pt idx="872">
                  <c:v>7</c:v>
                </c:pt>
                <c:pt idx="873">
                  <c:v>7</c:v>
                </c:pt>
                <c:pt idx="874">
                  <c:v>7</c:v>
                </c:pt>
                <c:pt idx="875">
                  <c:v>7</c:v>
                </c:pt>
                <c:pt idx="876">
                  <c:v>7</c:v>
                </c:pt>
                <c:pt idx="877">
                  <c:v>7</c:v>
                </c:pt>
                <c:pt idx="878">
                  <c:v>7</c:v>
                </c:pt>
                <c:pt idx="879">
                  <c:v>7</c:v>
                </c:pt>
                <c:pt idx="880">
                  <c:v>7</c:v>
                </c:pt>
                <c:pt idx="881">
                  <c:v>7</c:v>
                </c:pt>
                <c:pt idx="882">
                  <c:v>7</c:v>
                </c:pt>
                <c:pt idx="883">
                  <c:v>7</c:v>
                </c:pt>
                <c:pt idx="884">
                  <c:v>7</c:v>
                </c:pt>
                <c:pt idx="885">
                  <c:v>7</c:v>
                </c:pt>
                <c:pt idx="886">
                  <c:v>7</c:v>
                </c:pt>
                <c:pt idx="887">
                  <c:v>7</c:v>
                </c:pt>
                <c:pt idx="888">
                  <c:v>7</c:v>
                </c:pt>
                <c:pt idx="889">
                  <c:v>7</c:v>
                </c:pt>
                <c:pt idx="890">
                  <c:v>7</c:v>
                </c:pt>
                <c:pt idx="891">
                  <c:v>7</c:v>
                </c:pt>
                <c:pt idx="892">
                  <c:v>7</c:v>
                </c:pt>
                <c:pt idx="893">
                  <c:v>7</c:v>
                </c:pt>
                <c:pt idx="894">
                  <c:v>7</c:v>
                </c:pt>
                <c:pt idx="895">
                  <c:v>7</c:v>
                </c:pt>
                <c:pt idx="896">
                  <c:v>7</c:v>
                </c:pt>
                <c:pt idx="897">
                  <c:v>7</c:v>
                </c:pt>
                <c:pt idx="898">
                  <c:v>7</c:v>
                </c:pt>
                <c:pt idx="899">
                  <c:v>7</c:v>
                </c:pt>
                <c:pt idx="900">
                  <c:v>7</c:v>
                </c:pt>
                <c:pt idx="901">
                  <c:v>7</c:v>
                </c:pt>
                <c:pt idx="902">
                  <c:v>7</c:v>
                </c:pt>
                <c:pt idx="903">
                  <c:v>7</c:v>
                </c:pt>
                <c:pt idx="904">
                  <c:v>7</c:v>
                </c:pt>
                <c:pt idx="905">
                  <c:v>7</c:v>
                </c:pt>
                <c:pt idx="906">
                  <c:v>7</c:v>
                </c:pt>
                <c:pt idx="907">
                  <c:v>7</c:v>
                </c:pt>
                <c:pt idx="908">
                  <c:v>7</c:v>
                </c:pt>
                <c:pt idx="909">
                  <c:v>7</c:v>
                </c:pt>
                <c:pt idx="910">
                  <c:v>7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42">
                  <c:v>7</c:v>
                </c:pt>
                <c:pt idx="943">
                  <c:v>7</c:v>
                </c:pt>
                <c:pt idx="944">
                  <c:v>7</c:v>
                </c:pt>
                <c:pt idx="945">
                  <c:v>7</c:v>
                </c:pt>
                <c:pt idx="946">
                  <c:v>7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7</c:v>
                </c:pt>
                <c:pt idx="971">
                  <c:v>7</c:v>
                </c:pt>
                <c:pt idx="972">
                  <c:v>7</c:v>
                </c:pt>
                <c:pt idx="973">
                  <c:v>7</c:v>
                </c:pt>
                <c:pt idx="974">
                  <c:v>7</c:v>
                </c:pt>
                <c:pt idx="975">
                  <c:v>7</c:v>
                </c:pt>
                <c:pt idx="976">
                  <c:v>7</c:v>
                </c:pt>
                <c:pt idx="977">
                  <c:v>7</c:v>
                </c:pt>
                <c:pt idx="978">
                  <c:v>7</c:v>
                </c:pt>
                <c:pt idx="979">
                  <c:v>7</c:v>
                </c:pt>
                <c:pt idx="980">
                  <c:v>7</c:v>
                </c:pt>
                <c:pt idx="981">
                  <c:v>7</c:v>
                </c:pt>
                <c:pt idx="982">
                  <c:v>7</c:v>
                </c:pt>
                <c:pt idx="983">
                  <c:v>7</c:v>
                </c:pt>
                <c:pt idx="984">
                  <c:v>7</c:v>
                </c:pt>
                <c:pt idx="985">
                  <c:v>7</c:v>
                </c:pt>
                <c:pt idx="986">
                  <c:v>7</c:v>
                </c:pt>
                <c:pt idx="987">
                  <c:v>7</c:v>
                </c:pt>
                <c:pt idx="988">
                  <c:v>7</c:v>
                </c:pt>
                <c:pt idx="989">
                  <c:v>7</c:v>
                </c:pt>
                <c:pt idx="990">
                  <c:v>7</c:v>
                </c:pt>
                <c:pt idx="991">
                  <c:v>7</c:v>
                </c:pt>
                <c:pt idx="992">
                  <c:v>7</c:v>
                </c:pt>
                <c:pt idx="993">
                  <c:v>8</c:v>
                </c:pt>
                <c:pt idx="994">
                  <c:v>8</c:v>
                </c:pt>
                <c:pt idx="995">
                  <c:v>8</c:v>
                </c:pt>
                <c:pt idx="996">
                  <c:v>8</c:v>
                </c:pt>
                <c:pt idx="997">
                  <c:v>8</c:v>
                </c:pt>
                <c:pt idx="998">
                  <c:v>8</c:v>
                </c:pt>
                <c:pt idx="999">
                  <c:v>8</c:v>
                </c:pt>
                <c:pt idx="1000">
                  <c:v>8</c:v>
                </c:pt>
                <c:pt idx="1001">
                  <c:v>8</c:v>
                </c:pt>
                <c:pt idx="1002">
                  <c:v>8</c:v>
                </c:pt>
                <c:pt idx="1003">
                  <c:v>8</c:v>
                </c:pt>
                <c:pt idx="1004">
                  <c:v>8</c:v>
                </c:pt>
                <c:pt idx="1005">
                  <c:v>8</c:v>
                </c:pt>
                <c:pt idx="1006">
                  <c:v>8</c:v>
                </c:pt>
                <c:pt idx="1007">
                  <c:v>8</c:v>
                </c:pt>
                <c:pt idx="1008">
                  <c:v>8</c:v>
                </c:pt>
                <c:pt idx="1009">
                  <c:v>8</c:v>
                </c:pt>
                <c:pt idx="1010">
                  <c:v>8</c:v>
                </c:pt>
                <c:pt idx="1011">
                  <c:v>8</c:v>
                </c:pt>
                <c:pt idx="1012">
                  <c:v>8</c:v>
                </c:pt>
                <c:pt idx="1013">
                  <c:v>8</c:v>
                </c:pt>
                <c:pt idx="1014">
                  <c:v>8</c:v>
                </c:pt>
                <c:pt idx="1015">
                  <c:v>8</c:v>
                </c:pt>
                <c:pt idx="1016">
                  <c:v>8</c:v>
                </c:pt>
                <c:pt idx="1017">
                  <c:v>8</c:v>
                </c:pt>
                <c:pt idx="1018">
                  <c:v>8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8</c:v>
                </c:pt>
                <c:pt idx="1023">
                  <c:v>8</c:v>
                </c:pt>
                <c:pt idx="1024">
                  <c:v>8</c:v>
                </c:pt>
                <c:pt idx="1025">
                  <c:v>8</c:v>
                </c:pt>
                <c:pt idx="1026">
                  <c:v>8</c:v>
                </c:pt>
                <c:pt idx="1027">
                  <c:v>8</c:v>
                </c:pt>
                <c:pt idx="1028">
                  <c:v>8</c:v>
                </c:pt>
                <c:pt idx="1029">
                  <c:v>8</c:v>
                </c:pt>
                <c:pt idx="1030">
                  <c:v>8</c:v>
                </c:pt>
                <c:pt idx="1031">
                  <c:v>8</c:v>
                </c:pt>
                <c:pt idx="1032">
                  <c:v>8</c:v>
                </c:pt>
                <c:pt idx="1033">
                  <c:v>8</c:v>
                </c:pt>
                <c:pt idx="1034">
                  <c:v>8</c:v>
                </c:pt>
                <c:pt idx="1035">
                  <c:v>8</c:v>
                </c:pt>
                <c:pt idx="1036">
                  <c:v>8</c:v>
                </c:pt>
                <c:pt idx="1037">
                  <c:v>8</c:v>
                </c:pt>
                <c:pt idx="1038">
                  <c:v>8</c:v>
                </c:pt>
                <c:pt idx="1039">
                  <c:v>8</c:v>
                </c:pt>
                <c:pt idx="1040">
                  <c:v>8</c:v>
                </c:pt>
                <c:pt idx="1041">
                  <c:v>8</c:v>
                </c:pt>
                <c:pt idx="1042">
                  <c:v>8</c:v>
                </c:pt>
                <c:pt idx="1043">
                  <c:v>8</c:v>
                </c:pt>
                <c:pt idx="1044">
                  <c:v>8</c:v>
                </c:pt>
                <c:pt idx="1045">
                  <c:v>8</c:v>
                </c:pt>
                <c:pt idx="1046">
                  <c:v>8</c:v>
                </c:pt>
                <c:pt idx="1047">
                  <c:v>8</c:v>
                </c:pt>
                <c:pt idx="1048">
                  <c:v>8</c:v>
                </c:pt>
                <c:pt idx="1049">
                  <c:v>8</c:v>
                </c:pt>
                <c:pt idx="1050">
                  <c:v>8</c:v>
                </c:pt>
                <c:pt idx="1051">
                  <c:v>8</c:v>
                </c:pt>
                <c:pt idx="1052">
                  <c:v>8</c:v>
                </c:pt>
                <c:pt idx="1053">
                  <c:v>8</c:v>
                </c:pt>
                <c:pt idx="1054">
                  <c:v>8</c:v>
                </c:pt>
                <c:pt idx="1055">
                  <c:v>8</c:v>
                </c:pt>
                <c:pt idx="1056">
                  <c:v>8</c:v>
                </c:pt>
                <c:pt idx="1057">
                  <c:v>8</c:v>
                </c:pt>
                <c:pt idx="1058">
                  <c:v>8</c:v>
                </c:pt>
                <c:pt idx="1059">
                  <c:v>8</c:v>
                </c:pt>
                <c:pt idx="1060">
                  <c:v>8</c:v>
                </c:pt>
                <c:pt idx="1061">
                  <c:v>8</c:v>
                </c:pt>
                <c:pt idx="1062">
                  <c:v>8</c:v>
                </c:pt>
                <c:pt idx="1063">
                  <c:v>8</c:v>
                </c:pt>
                <c:pt idx="1064">
                  <c:v>8</c:v>
                </c:pt>
                <c:pt idx="1065">
                  <c:v>8</c:v>
                </c:pt>
                <c:pt idx="1066">
                  <c:v>8</c:v>
                </c:pt>
                <c:pt idx="1067">
                  <c:v>8</c:v>
                </c:pt>
                <c:pt idx="1068">
                  <c:v>8</c:v>
                </c:pt>
                <c:pt idx="1069">
                  <c:v>8</c:v>
                </c:pt>
                <c:pt idx="1070">
                  <c:v>8</c:v>
                </c:pt>
                <c:pt idx="1071">
                  <c:v>8</c:v>
                </c:pt>
                <c:pt idx="1072">
                  <c:v>8</c:v>
                </c:pt>
                <c:pt idx="1073">
                  <c:v>8</c:v>
                </c:pt>
                <c:pt idx="1074">
                  <c:v>8</c:v>
                </c:pt>
                <c:pt idx="1075">
                  <c:v>8</c:v>
                </c:pt>
                <c:pt idx="1076">
                  <c:v>8</c:v>
                </c:pt>
                <c:pt idx="1077">
                  <c:v>8</c:v>
                </c:pt>
                <c:pt idx="1078">
                  <c:v>8</c:v>
                </c:pt>
                <c:pt idx="1079">
                  <c:v>8</c:v>
                </c:pt>
                <c:pt idx="1080">
                  <c:v>8</c:v>
                </c:pt>
                <c:pt idx="1081">
                  <c:v>8</c:v>
                </c:pt>
                <c:pt idx="1082">
                  <c:v>8</c:v>
                </c:pt>
                <c:pt idx="1083">
                  <c:v>8</c:v>
                </c:pt>
                <c:pt idx="1084">
                  <c:v>8</c:v>
                </c:pt>
                <c:pt idx="1085">
                  <c:v>8</c:v>
                </c:pt>
                <c:pt idx="1086">
                  <c:v>8</c:v>
                </c:pt>
                <c:pt idx="1087">
                  <c:v>8</c:v>
                </c:pt>
                <c:pt idx="1088">
                  <c:v>8</c:v>
                </c:pt>
                <c:pt idx="1089">
                  <c:v>8</c:v>
                </c:pt>
                <c:pt idx="1090">
                  <c:v>8</c:v>
                </c:pt>
                <c:pt idx="1091">
                  <c:v>8</c:v>
                </c:pt>
                <c:pt idx="1092">
                  <c:v>8</c:v>
                </c:pt>
                <c:pt idx="1093">
                  <c:v>8</c:v>
                </c:pt>
                <c:pt idx="1094">
                  <c:v>8</c:v>
                </c:pt>
                <c:pt idx="1095">
                  <c:v>8</c:v>
                </c:pt>
                <c:pt idx="1096">
                  <c:v>8</c:v>
                </c:pt>
                <c:pt idx="1097">
                  <c:v>8</c:v>
                </c:pt>
                <c:pt idx="1098">
                  <c:v>8</c:v>
                </c:pt>
                <c:pt idx="1099">
                  <c:v>8</c:v>
                </c:pt>
                <c:pt idx="1100">
                  <c:v>8</c:v>
                </c:pt>
                <c:pt idx="1101">
                  <c:v>8</c:v>
                </c:pt>
                <c:pt idx="1102">
                  <c:v>8</c:v>
                </c:pt>
                <c:pt idx="1103">
                  <c:v>8</c:v>
                </c:pt>
                <c:pt idx="1104">
                  <c:v>8</c:v>
                </c:pt>
                <c:pt idx="1105">
                  <c:v>8</c:v>
                </c:pt>
                <c:pt idx="1106">
                  <c:v>8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8</c:v>
                </c:pt>
                <c:pt idx="1111">
                  <c:v>8</c:v>
                </c:pt>
                <c:pt idx="1112">
                  <c:v>8</c:v>
                </c:pt>
                <c:pt idx="1113">
                  <c:v>8</c:v>
                </c:pt>
                <c:pt idx="1114">
                  <c:v>8</c:v>
                </c:pt>
                <c:pt idx="1115">
                  <c:v>8</c:v>
                </c:pt>
                <c:pt idx="1116">
                  <c:v>8</c:v>
                </c:pt>
                <c:pt idx="1117">
                  <c:v>8</c:v>
                </c:pt>
                <c:pt idx="1118">
                  <c:v>8</c:v>
                </c:pt>
                <c:pt idx="1119">
                  <c:v>8</c:v>
                </c:pt>
                <c:pt idx="1120">
                  <c:v>8</c:v>
                </c:pt>
                <c:pt idx="1121">
                  <c:v>8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8</c:v>
                </c:pt>
                <c:pt idx="1126">
                  <c:v>8</c:v>
                </c:pt>
                <c:pt idx="1127">
                  <c:v>8</c:v>
                </c:pt>
                <c:pt idx="1128">
                  <c:v>8</c:v>
                </c:pt>
                <c:pt idx="1129">
                  <c:v>8</c:v>
                </c:pt>
                <c:pt idx="1130">
                  <c:v>8</c:v>
                </c:pt>
                <c:pt idx="1131">
                  <c:v>8</c:v>
                </c:pt>
                <c:pt idx="1132">
                  <c:v>8</c:v>
                </c:pt>
                <c:pt idx="1133">
                  <c:v>8</c:v>
                </c:pt>
                <c:pt idx="1134">
                  <c:v>8</c:v>
                </c:pt>
                <c:pt idx="1135">
                  <c:v>8</c:v>
                </c:pt>
                <c:pt idx="1136">
                  <c:v>8</c:v>
                </c:pt>
                <c:pt idx="1137">
                  <c:v>8</c:v>
                </c:pt>
                <c:pt idx="1138">
                  <c:v>8</c:v>
                </c:pt>
                <c:pt idx="1139">
                  <c:v>8</c:v>
                </c:pt>
                <c:pt idx="1140">
                  <c:v>8</c:v>
                </c:pt>
                <c:pt idx="1141">
                  <c:v>8</c:v>
                </c:pt>
                <c:pt idx="1142">
                  <c:v>8</c:v>
                </c:pt>
                <c:pt idx="1143">
                  <c:v>8</c:v>
                </c:pt>
                <c:pt idx="1144">
                  <c:v>8</c:v>
                </c:pt>
                <c:pt idx="1145">
                  <c:v>8</c:v>
                </c:pt>
                <c:pt idx="1146">
                  <c:v>8</c:v>
                </c:pt>
                <c:pt idx="1147">
                  <c:v>8</c:v>
                </c:pt>
                <c:pt idx="1148">
                  <c:v>8</c:v>
                </c:pt>
                <c:pt idx="1149">
                  <c:v>8</c:v>
                </c:pt>
                <c:pt idx="1150">
                  <c:v>8</c:v>
                </c:pt>
                <c:pt idx="1151">
                  <c:v>8</c:v>
                </c:pt>
                <c:pt idx="1152">
                  <c:v>8</c:v>
                </c:pt>
                <c:pt idx="1153">
                  <c:v>8</c:v>
                </c:pt>
                <c:pt idx="1154">
                  <c:v>8</c:v>
                </c:pt>
                <c:pt idx="1155">
                  <c:v>8</c:v>
                </c:pt>
                <c:pt idx="1156">
                  <c:v>8</c:v>
                </c:pt>
                <c:pt idx="1157">
                  <c:v>8</c:v>
                </c:pt>
                <c:pt idx="1158">
                  <c:v>8</c:v>
                </c:pt>
                <c:pt idx="1159">
                  <c:v>8</c:v>
                </c:pt>
                <c:pt idx="1160">
                  <c:v>8</c:v>
                </c:pt>
                <c:pt idx="1161">
                  <c:v>8</c:v>
                </c:pt>
                <c:pt idx="1162">
                  <c:v>8</c:v>
                </c:pt>
                <c:pt idx="1163">
                  <c:v>8</c:v>
                </c:pt>
                <c:pt idx="1164">
                  <c:v>8</c:v>
                </c:pt>
                <c:pt idx="1165">
                  <c:v>8</c:v>
                </c:pt>
                <c:pt idx="1166">
                  <c:v>8</c:v>
                </c:pt>
                <c:pt idx="1167">
                  <c:v>8</c:v>
                </c:pt>
                <c:pt idx="1168">
                  <c:v>8</c:v>
                </c:pt>
                <c:pt idx="1169">
                  <c:v>8</c:v>
                </c:pt>
                <c:pt idx="1170">
                  <c:v>8</c:v>
                </c:pt>
                <c:pt idx="1171">
                  <c:v>8</c:v>
                </c:pt>
                <c:pt idx="1172">
                  <c:v>8</c:v>
                </c:pt>
                <c:pt idx="1173">
                  <c:v>8</c:v>
                </c:pt>
                <c:pt idx="1174">
                  <c:v>8</c:v>
                </c:pt>
                <c:pt idx="1175">
                  <c:v>8</c:v>
                </c:pt>
                <c:pt idx="1176">
                  <c:v>8</c:v>
                </c:pt>
                <c:pt idx="1177">
                  <c:v>8</c:v>
                </c:pt>
                <c:pt idx="1178">
                  <c:v>8</c:v>
                </c:pt>
                <c:pt idx="1179">
                  <c:v>8</c:v>
                </c:pt>
                <c:pt idx="1180">
                  <c:v>8</c:v>
                </c:pt>
                <c:pt idx="1181">
                  <c:v>8</c:v>
                </c:pt>
                <c:pt idx="1182">
                  <c:v>8</c:v>
                </c:pt>
                <c:pt idx="1183">
                  <c:v>8</c:v>
                </c:pt>
                <c:pt idx="1184">
                  <c:v>8</c:v>
                </c:pt>
                <c:pt idx="1185">
                  <c:v>8</c:v>
                </c:pt>
                <c:pt idx="1186">
                  <c:v>8</c:v>
                </c:pt>
                <c:pt idx="1187">
                  <c:v>8</c:v>
                </c:pt>
                <c:pt idx="1188">
                  <c:v>8</c:v>
                </c:pt>
                <c:pt idx="1189">
                  <c:v>8</c:v>
                </c:pt>
                <c:pt idx="1190">
                  <c:v>8</c:v>
                </c:pt>
                <c:pt idx="1191">
                  <c:v>8</c:v>
                </c:pt>
                <c:pt idx="1192">
                  <c:v>8</c:v>
                </c:pt>
                <c:pt idx="1193">
                  <c:v>8</c:v>
                </c:pt>
                <c:pt idx="1194">
                  <c:v>8</c:v>
                </c:pt>
                <c:pt idx="1195">
                  <c:v>8</c:v>
                </c:pt>
                <c:pt idx="1196">
                  <c:v>8</c:v>
                </c:pt>
                <c:pt idx="1197">
                  <c:v>8</c:v>
                </c:pt>
                <c:pt idx="1198">
                  <c:v>8</c:v>
                </c:pt>
                <c:pt idx="1199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0A-4FF1-B8AB-405BA2372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9856"/>
        <c:axId val="212651392"/>
      </c:scatterChart>
      <c:valAx>
        <c:axId val="212649856"/>
        <c:scaling>
          <c:orientation val="minMax"/>
          <c:max val="1200"/>
          <c:min val="0"/>
        </c:scaling>
        <c:delete val="0"/>
        <c:axPos val="b"/>
        <c:majorGridlines>
          <c:spPr>
            <a:ln w="12700"/>
          </c:spPr>
        </c:majorGridlines>
        <c:minorGridlines>
          <c:spPr>
            <a:ln w="635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in"/>
        <c:tickLblPos val="nextTo"/>
        <c:crossAx val="212651392"/>
        <c:crossesAt val="0"/>
        <c:crossBetween val="midCat"/>
        <c:majorUnit val="90"/>
        <c:minorUnit val="30"/>
      </c:valAx>
      <c:valAx>
        <c:axId val="212651392"/>
        <c:scaling>
          <c:orientation val="minMax"/>
          <c:max val="100"/>
          <c:min val="0"/>
        </c:scaling>
        <c:delete val="0"/>
        <c:axPos val="l"/>
        <c:majorGridlines/>
        <c:numFmt formatCode="#,##0" sourceLinked="1"/>
        <c:majorTickMark val="out"/>
        <c:minorTickMark val="in"/>
        <c:tickLblPos val="nextTo"/>
        <c:crossAx val="212649856"/>
        <c:crossesAt val="0"/>
        <c:crossBetween val="midCat"/>
        <c:majorUnit val="20"/>
        <c:min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210518103996E-2"/>
          <c:y val="2.4863937632932171E-2"/>
          <c:w val="0.90818876834583262"/>
          <c:h val="0.876246335164753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PRE'!$J$1</c:f>
              <c:strCache>
                <c:ptCount val="1"/>
                <c:pt idx="0">
                  <c:v>PRE&gt;MIN</c:v>
                </c:pt>
              </c:strCache>
            </c:strRef>
          </c:tx>
          <c:marker>
            <c:symbol val="none"/>
          </c:marker>
          <c:xVal>
            <c:numRef>
              <c:f>'Data PRE'!$I$2:$I$1201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PRE'!$J$2:$J$1201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21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29</c:v>
                </c:pt>
                <c:pt idx="56">
                  <c:v>29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  <c:pt idx="60">
                  <c:v>29</c:v>
                </c:pt>
                <c:pt idx="61">
                  <c:v>30</c:v>
                </c:pt>
                <c:pt idx="62">
                  <c:v>33</c:v>
                </c:pt>
                <c:pt idx="63">
                  <c:v>33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36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</c:v>
                </c:pt>
                <c:pt idx="83">
                  <c:v>47</c:v>
                </c:pt>
                <c:pt idx="84">
                  <c:v>47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49</c:v>
                </c:pt>
                <c:pt idx="89">
                  <c:v>49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54</c:v>
                </c:pt>
                <c:pt idx="98">
                  <c:v>54</c:v>
                </c:pt>
                <c:pt idx="99">
                  <c:v>54</c:v>
                </c:pt>
                <c:pt idx="100">
                  <c:v>54</c:v>
                </c:pt>
                <c:pt idx="101">
                  <c:v>54</c:v>
                </c:pt>
                <c:pt idx="102">
                  <c:v>54</c:v>
                </c:pt>
                <c:pt idx="103">
                  <c:v>54</c:v>
                </c:pt>
                <c:pt idx="104">
                  <c:v>54</c:v>
                </c:pt>
                <c:pt idx="105">
                  <c:v>54</c:v>
                </c:pt>
                <c:pt idx="106">
                  <c:v>54</c:v>
                </c:pt>
                <c:pt idx="107">
                  <c:v>54</c:v>
                </c:pt>
                <c:pt idx="108">
                  <c:v>54</c:v>
                </c:pt>
                <c:pt idx="109">
                  <c:v>54</c:v>
                </c:pt>
                <c:pt idx="110">
                  <c:v>54</c:v>
                </c:pt>
                <c:pt idx="111">
                  <c:v>57</c:v>
                </c:pt>
                <c:pt idx="112">
                  <c:v>57</c:v>
                </c:pt>
                <c:pt idx="113">
                  <c:v>57</c:v>
                </c:pt>
                <c:pt idx="114">
                  <c:v>57</c:v>
                </c:pt>
                <c:pt idx="115">
                  <c:v>57</c:v>
                </c:pt>
                <c:pt idx="116">
                  <c:v>57</c:v>
                </c:pt>
                <c:pt idx="117">
                  <c:v>59</c:v>
                </c:pt>
                <c:pt idx="118">
                  <c:v>59</c:v>
                </c:pt>
                <c:pt idx="119">
                  <c:v>59</c:v>
                </c:pt>
                <c:pt idx="120">
                  <c:v>59</c:v>
                </c:pt>
                <c:pt idx="121">
                  <c:v>59</c:v>
                </c:pt>
                <c:pt idx="122">
                  <c:v>59</c:v>
                </c:pt>
                <c:pt idx="123">
                  <c:v>59</c:v>
                </c:pt>
                <c:pt idx="124">
                  <c:v>59</c:v>
                </c:pt>
                <c:pt idx="125">
                  <c:v>59</c:v>
                </c:pt>
                <c:pt idx="126">
                  <c:v>61</c:v>
                </c:pt>
                <c:pt idx="127">
                  <c:v>61</c:v>
                </c:pt>
                <c:pt idx="128">
                  <c:v>61</c:v>
                </c:pt>
                <c:pt idx="129">
                  <c:v>61</c:v>
                </c:pt>
                <c:pt idx="130">
                  <c:v>61</c:v>
                </c:pt>
                <c:pt idx="131">
                  <c:v>63</c:v>
                </c:pt>
                <c:pt idx="132">
                  <c:v>64</c:v>
                </c:pt>
                <c:pt idx="133">
                  <c:v>64</c:v>
                </c:pt>
                <c:pt idx="134">
                  <c:v>64</c:v>
                </c:pt>
                <c:pt idx="135">
                  <c:v>64</c:v>
                </c:pt>
                <c:pt idx="136">
                  <c:v>64</c:v>
                </c:pt>
                <c:pt idx="137">
                  <c:v>64</c:v>
                </c:pt>
                <c:pt idx="138">
                  <c:v>64</c:v>
                </c:pt>
                <c:pt idx="139">
                  <c:v>65</c:v>
                </c:pt>
                <c:pt idx="140">
                  <c:v>65</c:v>
                </c:pt>
                <c:pt idx="141">
                  <c:v>65</c:v>
                </c:pt>
                <c:pt idx="142">
                  <c:v>65</c:v>
                </c:pt>
                <c:pt idx="143">
                  <c:v>65</c:v>
                </c:pt>
                <c:pt idx="144">
                  <c:v>65</c:v>
                </c:pt>
                <c:pt idx="145">
                  <c:v>65</c:v>
                </c:pt>
                <c:pt idx="146">
                  <c:v>66</c:v>
                </c:pt>
                <c:pt idx="147">
                  <c:v>66</c:v>
                </c:pt>
                <c:pt idx="148">
                  <c:v>66</c:v>
                </c:pt>
                <c:pt idx="149">
                  <c:v>66</c:v>
                </c:pt>
                <c:pt idx="150">
                  <c:v>66</c:v>
                </c:pt>
                <c:pt idx="151">
                  <c:v>66</c:v>
                </c:pt>
                <c:pt idx="152">
                  <c:v>71</c:v>
                </c:pt>
                <c:pt idx="153">
                  <c:v>71</c:v>
                </c:pt>
                <c:pt idx="154">
                  <c:v>71</c:v>
                </c:pt>
                <c:pt idx="155">
                  <c:v>71</c:v>
                </c:pt>
                <c:pt idx="156">
                  <c:v>71</c:v>
                </c:pt>
                <c:pt idx="157">
                  <c:v>71</c:v>
                </c:pt>
                <c:pt idx="158">
                  <c:v>71</c:v>
                </c:pt>
                <c:pt idx="159">
                  <c:v>71</c:v>
                </c:pt>
                <c:pt idx="160">
                  <c:v>74</c:v>
                </c:pt>
                <c:pt idx="161">
                  <c:v>74</c:v>
                </c:pt>
                <c:pt idx="162">
                  <c:v>74</c:v>
                </c:pt>
                <c:pt idx="163">
                  <c:v>74</c:v>
                </c:pt>
                <c:pt idx="164">
                  <c:v>74</c:v>
                </c:pt>
                <c:pt idx="165">
                  <c:v>74</c:v>
                </c:pt>
                <c:pt idx="166">
                  <c:v>77</c:v>
                </c:pt>
                <c:pt idx="167">
                  <c:v>77</c:v>
                </c:pt>
                <c:pt idx="168">
                  <c:v>77</c:v>
                </c:pt>
                <c:pt idx="169">
                  <c:v>77</c:v>
                </c:pt>
                <c:pt idx="170">
                  <c:v>77</c:v>
                </c:pt>
                <c:pt idx="171">
                  <c:v>77</c:v>
                </c:pt>
                <c:pt idx="172">
                  <c:v>77</c:v>
                </c:pt>
                <c:pt idx="173">
                  <c:v>80</c:v>
                </c:pt>
                <c:pt idx="174">
                  <c:v>83</c:v>
                </c:pt>
                <c:pt idx="175">
                  <c:v>83</c:v>
                </c:pt>
                <c:pt idx="176">
                  <c:v>83</c:v>
                </c:pt>
                <c:pt idx="177">
                  <c:v>83</c:v>
                </c:pt>
                <c:pt idx="178">
                  <c:v>83</c:v>
                </c:pt>
                <c:pt idx="179">
                  <c:v>83</c:v>
                </c:pt>
                <c:pt idx="180">
                  <c:v>84</c:v>
                </c:pt>
                <c:pt idx="181">
                  <c:v>85</c:v>
                </c:pt>
                <c:pt idx="182">
                  <c:v>85</c:v>
                </c:pt>
                <c:pt idx="183">
                  <c:v>85</c:v>
                </c:pt>
                <c:pt idx="184">
                  <c:v>85</c:v>
                </c:pt>
                <c:pt idx="185">
                  <c:v>85</c:v>
                </c:pt>
                <c:pt idx="186">
                  <c:v>85</c:v>
                </c:pt>
                <c:pt idx="187">
                  <c:v>85</c:v>
                </c:pt>
                <c:pt idx="188">
                  <c:v>86</c:v>
                </c:pt>
                <c:pt idx="189">
                  <c:v>86</c:v>
                </c:pt>
                <c:pt idx="190">
                  <c:v>86</c:v>
                </c:pt>
                <c:pt idx="191">
                  <c:v>86</c:v>
                </c:pt>
                <c:pt idx="192">
                  <c:v>86</c:v>
                </c:pt>
                <c:pt idx="193">
                  <c:v>86</c:v>
                </c:pt>
                <c:pt idx="194">
                  <c:v>86</c:v>
                </c:pt>
                <c:pt idx="195">
                  <c:v>87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87</c:v>
                </c:pt>
                <c:pt idx="200">
                  <c:v>87</c:v>
                </c:pt>
                <c:pt idx="201">
                  <c:v>88</c:v>
                </c:pt>
                <c:pt idx="202">
                  <c:v>90</c:v>
                </c:pt>
                <c:pt idx="203">
                  <c:v>92</c:v>
                </c:pt>
                <c:pt idx="204">
                  <c:v>92</c:v>
                </c:pt>
                <c:pt idx="205">
                  <c:v>92</c:v>
                </c:pt>
                <c:pt idx="206">
                  <c:v>92</c:v>
                </c:pt>
                <c:pt idx="207">
                  <c:v>92</c:v>
                </c:pt>
                <c:pt idx="208">
                  <c:v>92</c:v>
                </c:pt>
                <c:pt idx="209">
                  <c:v>93</c:v>
                </c:pt>
                <c:pt idx="210">
                  <c:v>93</c:v>
                </c:pt>
                <c:pt idx="211">
                  <c:v>93</c:v>
                </c:pt>
                <c:pt idx="212">
                  <c:v>93</c:v>
                </c:pt>
                <c:pt idx="213">
                  <c:v>93</c:v>
                </c:pt>
                <c:pt idx="214">
                  <c:v>93</c:v>
                </c:pt>
                <c:pt idx="215">
                  <c:v>93</c:v>
                </c:pt>
                <c:pt idx="216">
                  <c:v>93</c:v>
                </c:pt>
                <c:pt idx="217">
                  <c:v>93</c:v>
                </c:pt>
                <c:pt idx="218">
                  <c:v>93</c:v>
                </c:pt>
                <c:pt idx="219">
                  <c:v>93</c:v>
                </c:pt>
                <c:pt idx="220">
                  <c:v>93</c:v>
                </c:pt>
                <c:pt idx="221">
                  <c:v>93</c:v>
                </c:pt>
                <c:pt idx="222">
                  <c:v>95</c:v>
                </c:pt>
                <c:pt idx="223">
                  <c:v>96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101</c:v>
                </c:pt>
                <c:pt idx="259">
                  <c:v>101</c:v>
                </c:pt>
                <c:pt idx="260">
                  <c:v>101</c:v>
                </c:pt>
                <c:pt idx="261">
                  <c:v>101</c:v>
                </c:pt>
                <c:pt idx="262">
                  <c:v>101</c:v>
                </c:pt>
                <c:pt idx="263">
                  <c:v>101</c:v>
                </c:pt>
                <c:pt idx="264">
                  <c:v>103</c:v>
                </c:pt>
                <c:pt idx="265">
                  <c:v>103</c:v>
                </c:pt>
                <c:pt idx="266">
                  <c:v>103</c:v>
                </c:pt>
                <c:pt idx="267">
                  <c:v>103</c:v>
                </c:pt>
                <c:pt idx="268">
                  <c:v>103</c:v>
                </c:pt>
                <c:pt idx="269">
                  <c:v>103</c:v>
                </c:pt>
                <c:pt idx="270">
                  <c:v>103</c:v>
                </c:pt>
                <c:pt idx="271">
                  <c:v>103</c:v>
                </c:pt>
                <c:pt idx="272">
                  <c:v>103</c:v>
                </c:pt>
                <c:pt idx="273">
                  <c:v>104</c:v>
                </c:pt>
                <c:pt idx="274">
                  <c:v>104</c:v>
                </c:pt>
                <c:pt idx="275">
                  <c:v>104</c:v>
                </c:pt>
                <c:pt idx="276">
                  <c:v>104</c:v>
                </c:pt>
                <c:pt idx="277">
                  <c:v>104</c:v>
                </c:pt>
                <c:pt idx="278">
                  <c:v>104</c:v>
                </c:pt>
                <c:pt idx="279">
                  <c:v>106</c:v>
                </c:pt>
                <c:pt idx="280">
                  <c:v>106</c:v>
                </c:pt>
                <c:pt idx="281">
                  <c:v>106</c:v>
                </c:pt>
                <c:pt idx="282">
                  <c:v>106</c:v>
                </c:pt>
                <c:pt idx="283">
                  <c:v>106</c:v>
                </c:pt>
                <c:pt idx="284">
                  <c:v>106</c:v>
                </c:pt>
                <c:pt idx="285">
                  <c:v>106</c:v>
                </c:pt>
                <c:pt idx="286">
                  <c:v>108</c:v>
                </c:pt>
                <c:pt idx="287">
                  <c:v>108</c:v>
                </c:pt>
                <c:pt idx="288">
                  <c:v>108</c:v>
                </c:pt>
                <c:pt idx="289">
                  <c:v>108</c:v>
                </c:pt>
                <c:pt idx="290">
                  <c:v>108</c:v>
                </c:pt>
                <c:pt idx="291">
                  <c:v>108</c:v>
                </c:pt>
                <c:pt idx="292">
                  <c:v>108</c:v>
                </c:pt>
                <c:pt idx="293">
                  <c:v>108</c:v>
                </c:pt>
                <c:pt idx="294">
                  <c:v>108</c:v>
                </c:pt>
                <c:pt idx="295">
                  <c:v>108</c:v>
                </c:pt>
                <c:pt idx="296">
                  <c:v>108</c:v>
                </c:pt>
                <c:pt idx="297">
                  <c:v>108</c:v>
                </c:pt>
                <c:pt idx="298">
                  <c:v>108</c:v>
                </c:pt>
                <c:pt idx="299">
                  <c:v>109</c:v>
                </c:pt>
                <c:pt idx="300">
                  <c:v>109</c:v>
                </c:pt>
                <c:pt idx="301">
                  <c:v>109</c:v>
                </c:pt>
                <c:pt idx="302">
                  <c:v>109</c:v>
                </c:pt>
                <c:pt idx="303">
                  <c:v>109</c:v>
                </c:pt>
                <c:pt idx="304">
                  <c:v>109</c:v>
                </c:pt>
                <c:pt idx="305">
                  <c:v>109</c:v>
                </c:pt>
                <c:pt idx="306">
                  <c:v>109</c:v>
                </c:pt>
                <c:pt idx="307">
                  <c:v>109</c:v>
                </c:pt>
                <c:pt idx="308">
                  <c:v>109</c:v>
                </c:pt>
                <c:pt idx="309">
                  <c:v>109</c:v>
                </c:pt>
                <c:pt idx="310">
                  <c:v>109</c:v>
                </c:pt>
                <c:pt idx="311">
                  <c:v>109</c:v>
                </c:pt>
                <c:pt idx="312">
                  <c:v>109</c:v>
                </c:pt>
                <c:pt idx="313">
                  <c:v>109</c:v>
                </c:pt>
                <c:pt idx="314">
                  <c:v>112</c:v>
                </c:pt>
                <c:pt idx="315">
                  <c:v>112</c:v>
                </c:pt>
                <c:pt idx="316">
                  <c:v>112</c:v>
                </c:pt>
                <c:pt idx="317">
                  <c:v>112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114</c:v>
                </c:pt>
                <c:pt idx="322">
                  <c:v>114</c:v>
                </c:pt>
                <c:pt idx="323">
                  <c:v>114</c:v>
                </c:pt>
                <c:pt idx="324">
                  <c:v>114</c:v>
                </c:pt>
                <c:pt idx="325">
                  <c:v>114</c:v>
                </c:pt>
                <c:pt idx="326">
                  <c:v>114</c:v>
                </c:pt>
                <c:pt idx="327">
                  <c:v>115</c:v>
                </c:pt>
                <c:pt idx="328">
                  <c:v>115</c:v>
                </c:pt>
                <c:pt idx="329">
                  <c:v>115</c:v>
                </c:pt>
                <c:pt idx="330">
                  <c:v>115</c:v>
                </c:pt>
                <c:pt idx="331">
                  <c:v>115</c:v>
                </c:pt>
                <c:pt idx="332">
                  <c:v>115</c:v>
                </c:pt>
                <c:pt idx="333">
                  <c:v>115</c:v>
                </c:pt>
                <c:pt idx="334">
                  <c:v>116</c:v>
                </c:pt>
                <c:pt idx="335">
                  <c:v>118</c:v>
                </c:pt>
                <c:pt idx="336">
                  <c:v>118</c:v>
                </c:pt>
                <c:pt idx="337">
                  <c:v>118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118</c:v>
                </c:pt>
                <c:pt idx="342">
                  <c:v>118</c:v>
                </c:pt>
                <c:pt idx="343">
                  <c:v>118</c:v>
                </c:pt>
                <c:pt idx="344">
                  <c:v>118</c:v>
                </c:pt>
                <c:pt idx="345">
                  <c:v>118</c:v>
                </c:pt>
                <c:pt idx="346">
                  <c:v>118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119</c:v>
                </c:pt>
                <c:pt idx="351">
                  <c:v>119</c:v>
                </c:pt>
                <c:pt idx="352">
                  <c:v>119</c:v>
                </c:pt>
                <c:pt idx="353">
                  <c:v>119</c:v>
                </c:pt>
                <c:pt idx="354">
                  <c:v>119</c:v>
                </c:pt>
                <c:pt idx="355">
                  <c:v>119</c:v>
                </c:pt>
                <c:pt idx="356">
                  <c:v>120</c:v>
                </c:pt>
                <c:pt idx="357">
                  <c:v>120</c:v>
                </c:pt>
                <c:pt idx="358">
                  <c:v>120</c:v>
                </c:pt>
                <c:pt idx="359">
                  <c:v>120</c:v>
                </c:pt>
                <c:pt idx="360">
                  <c:v>120</c:v>
                </c:pt>
                <c:pt idx="361">
                  <c:v>120</c:v>
                </c:pt>
                <c:pt idx="362">
                  <c:v>120</c:v>
                </c:pt>
                <c:pt idx="363">
                  <c:v>121</c:v>
                </c:pt>
                <c:pt idx="364">
                  <c:v>121</c:v>
                </c:pt>
                <c:pt idx="365">
                  <c:v>121</c:v>
                </c:pt>
                <c:pt idx="366">
                  <c:v>121</c:v>
                </c:pt>
                <c:pt idx="367">
                  <c:v>121</c:v>
                </c:pt>
                <c:pt idx="368">
                  <c:v>121</c:v>
                </c:pt>
                <c:pt idx="369">
                  <c:v>122</c:v>
                </c:pt>
                <c:pt idx="370">
                  <c:v>123</c:v>
                </c:pt>
                <c:pt idx="371">
                  <c:v>123</c:v>
                </c:pt>
                <c:pt idx="372">
                  <c:v>123</c:v>
                </c:pt>
                <c:pt idx="373">
                  <c:v>123</c:v>
                </c:pt>
                <c:pt idx="374">
                  <c:v>123</c:v>
                </c:pt>
                <c:pt idx="375">
                  <c:v>123</c:v>
                </c:pt>
                <c:pt idx="376">
                  <c:v>123</c:v>
                </c:pt>
                <c:pt idx="377">
                  <c:v>124</c:v>
                </c:pt>
                <c:pt idx="378">
                  <c:v>124</c:v>
                </c:pt>
                <c:pt idx="379">
                  <c:v>124</c:v>
                </c:pt>
                <c:pt idx="380">
                  <c:v>124</c:v>
                </c:pt>
                <c:pt idx="381">
                  <c:v>124</c:v>
                </c:pt>
                <c:pt idx="382">
                  <c:v>124</c:v>
                </c:pt>
                <c:pt idx="383">
                  <c:v>124</c:v>
                </c:pt>
                <c:pt idx="384">
                  <c:v>125</c:v>
                </c:pt>
                <c:pt idx="385">
                  <c:v>125</c:v>
                </c:pt>
                <c:pt idx="386">
                  <c:v>125</c:v>
                </c:pt>
                <c:pt idx="387">
                  <c:v>125</c:v>
                </c:pt>
                <c:pt idx="388">
                  <c:v>125</c:v>
                </c:pt>
                <c:pt idx="389">
                  <c:v>125</c:v>
                </c:pt>
                <c:pt idx="390">
                  <c:v>125</c:v>
                </c:pt>
                <c:pt idx="391">
                  <c:v>125</c:v>
                </c:pt>
                <c:pt idx="392">
                  <c:v>125</c:v>
                </c:pt>
                <c:pt idx="393">
                  <c:v>125</c:v>
                </c:pt>
                <c:pt idx="394">
                  <c:v>125</c:v>
                </c:pt>
                <c:pt idx="395">
                  <c:v>125</c:v>
                </c:pt>
                <c:pt idx="396">
                  <c:v>125</c:v>
                </c:pt>
                <c:pt idx="397">
                  <c:v>125</c:v>
                </c:pt>
                <c:pt idx="398">
                  <c:v>125</c:v>
                </c:pt>
                <c:pt idx="399">
                  <c:v>125</c:v>
                </c:pt>
                <c:pt idx="400">
                  <c:v>125</c:v>
                </c:pt>
                <c:pt idx="401">
                  <c:v>125</c:v>
                </c:pt>
                <c:pt idx="402">
                  <c:v>125</c:v>
                </c:pt>
                <c:pt idx="403">
                  <c:v>125</c:v>
                </c:pt>
                <c:pt idx="404">
                  <c:v>125</c:v>
                </c:pt>
                <c:pt idx="405">
                  <c:v>127</c:v>
                </c:pt>
                <c:pt idx="406">
                  <c:v>127</c:v>
                </c:pt>
                <c:pt idx="407">
                  <c:v>127</c:v>
                </c:pt>
                <c:pt idx="408">
                  <c:v>127</c:v>
                </c:pt>
                <c:pt idx="409">
                  <c:v>127</c:v>
                </c:pt>
                <c:pt idx="410">
                  <c:v>127</c:v>
                </c:pt>
                <c:pt idx="411">
                  <c:v>127</c:v>
                </c:pt>
                <c:pt idx="412">
                  <c:v>128</c:v>
                </c:pt>
                <c:pt idx="413">
                  <c:v>128</c:v>
                </c:pt>
                <c:pt idx="414">
                  <c:v>128</c:v>
                </c:pt>
                <c:pt idx="415">
                  <c:v>128</c:v>
                </c:pt>
                <c:pt idx="416">
                  <c:v>128</c:v>
                </c:pt>
                <c:pt idx="417">
                  <c:v>128</c:v>
                </c:pt>
                <c:pt idx="418">
                  <c:v>128</c:v>
                </c:pt>
                <c:pt idx="419">
                  <c:v>128</c:v>
                </c:pt>
                <c:pt idx="420">
                  <c:v>128</c:v>
                </c:pt>
                <c:pt idx="421">
                  <c:v>128</c:v>
                </c:pt>
                <c:pt idx="422">
                  <c:v>128</c:v>
                </c:pt>
                <c:pt idx="423">
                  <c:v>128</c:v>
                </c:pt>
                <c:pt idx="424">
                  <c:v>128</c:v>
                </c:pt>
                <c:pt idx="425">
                  <c:v>128</c:v>
                </c:pt>
                <c:pt idx="426">
                  <c:v>128</c:v>
                </c:pt>
                <c:pt idx="427">
                  <c:v>128</c:v>
                </c:pt>
                <c:pt idx="428">
                  <c:v>128</c:v>
                </c:pt>
                <c:pt idx="429">
                  <c:v>128</c:v>
                </c:pt>
                <c:pt idx="430">
                  <c:v>128</c:v>
                </c:pt>
                <c:pt idx="431">
                  <c:v>128</c:v>
                </c:pt>
                <c:pt idx="432">
                  <c:v>129</c:v>
                </c:pt>
                <c:pt idx="433">
                  <c:v>129</c:v>
                </c:pt>
                <c:pt idx="434">
                  <c:v>129</c:v>
                </c:pt>
                <c:pt idx="435">
                  <c:v>130</c:v>
                </c:pt>
                <c:pt idx="436">
                  <c:v>130</c:v>
                </c:pt>
                <c:pt idx="437">
                  <c:v>130</c:v>
                </c:pt>
                <c:pt idx="438">
                  <c:v>130</c:v>
                </c:pt>
                <c:pt idx="439">
                  <c:v>132</c:v>
                </c:pt>
                <c:pt idx="440">
                  <c:v>135</c:v>
                </c:pt>
                <c:pt idx="441">
                  <c:v>135</c:v>
                </c:pt>
                <c:pt idx="442">
                  <c:v>135</c:v>
                </c:pt>
                <c:pt idx="443">
                  <c:v>135</c:v>
                </c:pt>
                <c:pt idx="444">
                  <c:v>135</c:v>
                </c:pt>
                <c:pt idx="445">
                  <c:v>135</c:v>
                </c:pt>
                <c:pt idx="446">
                  <c:v>135</c:v>
                </c:pt>
                <c:pt idx="447">
                  <c:v>135</c:v>
                </c:pt>
                <c:pt idx="448">
                  <c:v>135</c:v>
                </c:pt>
                <c:pt idx="449">
                  <c:v>136</c:v>
                </c:pt>
                <c:pt idx="450">
                  <c:v>136</c:v>
                </c:pt>
                <c:pt idx="451">
                  <c:v>136</c:v>
                </c:pt>
                <c:pt idx="452">
                  <c:v>136</c:v>
                </c:pt>
                <c:pt idx="453">
                  <c:v>136</c:v>
                </c:pt>
                <c:pt idx="454">
                  <c:v>136</c:v>
                </c:pt>
                <c:pt idx="455">
                  <c:v>136</c:v>
                </c:pt>
                <c:pt idx="456">
                  <c:v>136</c:v>
                </c:pt>
                <c:pt idx="457">
                  <c:v>136</c:v>
                </c:pt>
                <c:pt idx="458">
                  <c:v>136</c:v>
                </c:pt>
                <c:pt idx="459">
                  <c:v>136</c:v>
                </c:pt>
                <c:pt idx="460">
                  <c:v>137</c:v>
                </c:pt>
                <c:pt idx="461">
                  <c:v>138</c:v>
                </c:pt>
                <c:pt idx="462">
                  <c:v>138</c:v>
                </c:pt>
                <c:pt idx="463">
                  <c:v>138</c:v>
                </c:pt>
                <c:pt idx="464">
                  <c:v>138</c:v>
                </c:pt>
                <c:pt idx="465">
                  <c:v>138</c:v>
                </c:pt>
                <c:pt idx="466">
                  <c:v>138</c:v>
                </c:pt>
                <c:pt idx="467">
                  <c:v>138</c:v>
                </c:pt>
                <c:pt idx="468">
                  <c:v>138</c:v>
                </c:pt>
                <c:pt idx="469">
                  <c:v>138</c:v>
                </c:pt>
                <c:pt idx="470">
                  <c:v>138</c:v>
                </c:pt>
                <c:pt idx="471">
                  <c:v>138</c:v>
                </c:pt>
                <c:pt idx="472">
                  <c:v>138</c:v>
                </c:pt>
                <c:pt idx="473">
                  <c:v>138</c:v>
                </c:pt>
                <c:pt idx="474">
                  <c:v>138</c:v>
                </c:pt>
                <c:pt idx="475">
                  <c:v>138</c:v>
                </c:pt>
                <c:pt idx="476">
                  <c:v>138</c:v>
                </c:pt>
                <c:pt idx="477">
                  <c:v>138</c:v>
                </c:pt>
                <c:pt idx="478">
                  <c:v>138</c:v>
                </c:pt>
                <c:pt idx="479">
                  <c:v>138</c:v>
                </c:pt>
                <c:pt idx="480">
                  <c:v>138</c:v>
                </c:pt>
                <c:pt idx="481">
                  <c:v>138</c:v>
                </c:pt>
                <c:pt idx="482">
                  <c:v>138</c:v>
                </c:pt>
                <c:pt idx="483">
                  <c:v>138</c:v>
                </c:pt>
                <c:pt idx="484">
                  <c:v>138</c:v>
                </c:pt>
                <c:pt idx="485">
                  <c:v>138</c:v>
                </c:pt>
                <c:pt idx="486">
                  <c:v>138</c:v>
                </c:pt>
                <c:pt idx="487">
                  <c:v>138</c:v>
                </c:pt>
                <c:pt idx="488">
                  <c:v>138</c:v>
                </c:pt>
                <c:pt idx="489">
                  <c:v>138</c:v>
                </c:pt>
                <c:pt idx="490">
                  <c:v>138</c:v>
                </c:pt>
                <c:pt idx="491">
                  <c:v>138</c:v>
                </c:pt>
                <c:pt idx="492">
                  <c:v>138</c:v>
                </c:pt>
                <c:pt idx="493">
                  <c:v>138</c:v>
                </c:pt>
                <c:pt idx="494">
                  <c:v>138</c:v>
                </c:pt>
                <c:pt idx="495">
                  <c:v>138</c:v>
                </c:pt>
                <c:pt idx="496">
                  <c:v>138</c:v>
                </c:pt>
                <c:pt idx="497">
                  <c:v>138</c:v>
                </c:pt>
                <c:pt idx="498">
                  <c:v>138</c:v>
                </c:pt>
                <c:pt idx="499">
                  <c:v>138</c:v>
                </c:pt>
                <c:pt idx="500">
                  <c:v>138</c:v>
                </c:pt>
                <c:pt idx="501">
                  <c:v>138</c:v>
                </c:pt>
                <c:pt idx="502">
                  <c:v>138</c:v>
                </c:pt>
                <c:pt idx="503">
                  <c:v>138</c:v>
                </c:pt>
                <c:pt idx="504">
                  <c:v>138</c:v>
                </c:pt>
                <c:pt idx="505">
                  <c:v>138</c:v>
                </c:pt>
                <c:pt idx="506">
                  <c:v>138</c:v>
                </c:pt>
                <c:pt idx="507">
                  <c:v>138</c:v>
                </c:pt>
                <c:pt idx="508">
                  <c:v>138</c:v>
                </c:pt>
                <c:pt idx="509">
                  <c:v>138</c:v>
                </c:pt>
                <c:pt idx="510">
                  <c:v>138</c:v>
                </c:pt>
                <c:pt idx="511">
                  <c:v>138</c:v>
                </c:pt>
                <c:pt idx="512">
                  <c:v>138</c:v>
                </c:pt>
                <c:pt idx="513">
                  <c:v>138</c:v>
                </c:pt>
                <c:pt idx="514">
                  <c:v>138</c:v>
                </c:pt>
                <c:pt idx="515">
                  <c:v>138</c:v>
                </c:pt>
                <c:pt idx="516">
                  <c:v>138</c:v>
                </c:pt>
                <c:pt idx="517">
                  <c:v>138</c:v>
                </c:pt>
                <c:pt idx="518">
                  <c:v>138</c:v>
                </c:pt>
                <c:pt idx="519">
                  <c:v>138</c:v>
                </c:pt>
                <c:pt idx="520">
                  <c:v>138</c:v>
                </c:pt>
                <c:pt idx="521">
                  <c:v>138</c:v>
                </c:pt>
                <c:pt idx="522">
                  <c:v>138</c:v>
                </c:pt>
                <c:pt idx="523">
                  <c:v>138</c:v>
                </c:pt>
                <c:pt idx="524">
                  <c:v>138</c:v>
                </c:pt>
                <c:pt idx="525">
                  <c:v>138</c:v>
                </c:pt>
                <c:pt idx="526">
                  <c:v>138</c:v>
                </c:pt>
                <c:pt idx="527">
                  <c:v>138</c:v>
                </c:pt>
                <c:pt idx="528">
                  <c:v>138</c:v>
                </c:pt>
                <c:pt idx="529">
                  <c:v>138</c:v>
                </c:pt>
                <c:pt idx="530">
                  <c:v>138</c:v>
                </c:pt>
                <c:pt idx="531">
                  <c:v>138</c:v>
                </c:pt>
                <c:pt idx="532">
                  <c:v>138</c:v>
                </c:pt>
                <c:pt idx="533">
                  <c:v>138</c:v>
                </c:pt>
                <c:pt idx="534">
                  <c:v>138</c:v>
                </c:pt>
                <c:pt idx="535">
                  <c:v>138</c:v>
                </c:pt>
                <c:pt idx="536">
                  <c:v>138</c:v>
                </c:pt>
                <c:pt idx="537">
                  <c:v>138</c:v>
                </c:pt>
                <c:pt idx="538">
                  <c:v>138</c:v>
                </c:pt>
                <c:pt idx="539">
                  <c:v>138</c:v>
                </c:pt>
                <c:pt idx="540">
                  <c:v>138</c:v>
                </c:pt>
                <c:pt idx="541">
                  <c:v>138</c:v>
                </c:pt>
                <c:pt idx="542">
                  <c:v>138</c:v>
                </c:pt>
                <c:pt idx="543">
                  <c:v>138</c:v>
                </c:pt>
                <c:pt idx="544">
                  <c:v>138</c:v>
                </c:pt>
                <c:pt idx="545">
                  <c:v>138</c:v>
                </c:pt>
                <c:pt idx="546">
                  <c:v>138</c:v>
                </c:pt>
                <c:pt idx="547">
                  <c:v>138</c:v>
                </c:pt>
                <c:pt idx="548">
                  <c:v>138</c:v>
                </c:pt>
                <c:pt idx="549">
                  <c:v>138</c:v>
                </c:pt>
                <c:pt idx="550">
                  <c:v>138</c:v>
                </c:pt>
                <c:pt idx="551">
                  <c:v>138</c:v>
                </c:pt>
                <c:pt idx="552">
                  <c:v>139</c:v>
                </c:pt>
                <c:pt idx="553">
                  <c:v>139</c:v>
                </c:pt>
                <c:pt idx="554">
                  <c:v>139</c:v>
                </c:pt>
                <c:pt idx="555">
                  <c:v>139</c:v>
                </c:pt>
                <c:pt idx="556">
                  <c:v>139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139</c:v>
                </c:pt>
                <c:pt idx="562">
                  <c:v>139</c:v>
                </c:pt>
                <c:pt idx="563">
                  <c:v>139</c:v>
                </c:pt>
                <c:pt idx="564">
                  <c:v>139</c:v>
                </c:pt>
                <c:pt idx="565">
                  <c:v>139</c:v>
                </c:pt>
                <c:pt idx="566">
                  <c:v>140</c:v>
                </c:pt>
                <c:pt idx="567">
                  <c:v>140</c:v>
                </c:pt>
                <c:pt idx="568">
                  <c:v>140</c:v>
                </c:pt>
                <c:pt idx="569">
                  <c:v>140</c:v>
                </c:pt>
                <c:pt idx="570">
                  <c:v>140</c:v>
                </c:pt>
                <c:pt idx="571">
                  <c:v>140</c:v>
                </c:pt>
                <c:pt idx="572">
                  <c:v>140</c:v>
                </c:pt>
                <c:pt idx="573">
                  <c:v>140</c:v>
                </c:pt>
                <c:pt idx="574">
                  <c:v>140</c:v>
                </c:pt>
                <c:pt idx="575">
                  <c:v>140</c:v>
                </c:pt>
                <c:pt idx="576">
                  <c:v>140</c:v>
                </c:pt>
                <c:pt idx="577">
                  <c:v>140</c:v>
                </c:pt>
                <c:pt idx="578">
                  <c:v>140</c:v>
                </c:pt>
                <c:pt idx="579">
                  <c:v>140</c:v>
                </c:pt>
                <c:pt idx="580">
                  <c:v>140</c:v>
                </c:pt>
                <c:pt idx="581">
                  <c:v>140</c:v>
                </c:pt>
                <c:pt idx="582">
                  <c:v>140</c:v>
                </c:pt>
                <c:pt idx="583">
                  <c:v>140</c:v>
                </c:pt>
                <c:pt idx="584">
                  <c:v>140</c:v>
                </c:pt>
                <c:pt idx="585">
                  <c:v>140</c:v>
                </c:pt>
                <c:pt idx="586">
                  <c:v>140</c:v>
                </c:pt>
                <c:pt idx="587">
                  <c:v>141</c:v>
                </c:pt>
                <c:pt idx="588">
                  <c:v>141</c:v>
                </c:pt>
                <c:pt idx="589">
                  <c:v>141</c:v>
                </c:pt>
                <c:pt idx="590">
                  <c:v>141</c:v>
                </c:pt>
                <c:pt idx="591">
                  <c:v>141</c:v>
                </c:pt>
                <c:pt idx="592">
                  <c:v>141</c:v>
                </c:pt>
                <c:pt idx="593">
                  <c:v>141</c:v>
                </c:pt>
                <c:pt idx="594">
                  <c:v>141</c:v>
                </c:pt>
                <c:pt idx="595">
                  <c:v>141</c:v>
                </c:pt>
                <c:pt idx="596">
                  <c:v>141</c:v>
                </c:pt>
                <c:pt idx="597">
                  <c:v>141</c:v>
                </c:pt>
                <c:pt idx="598">
                  <c:v>141</c:v>
                </c:pt>
                <c:pt idx="599">
                  <c:v>141</c:v>
                </c:pt>
                <c:pt idx="600">
                  <c:v>141</c:v>
                </c:pt>
                <c:pt idx="601">
                  <c:v>141</c:v>
                </c:pt>
                <c:pt idx="602">
                  <c:v>141</c:v>
                </c:pt>
                <c:pt idx="603">
                  <c:v>141</c:v>
                </c:pt>
                <c:pt idx="604">
                  <c:v>141</c:v>
                </c:pt>
                <c:pt idx="605">
                  <c:v>141</c:v>
                </c:pt>
                <c:pt idx="606">
                  <c:v>141</c:v>
                </c:pt>
                <c:pt idx="607">
                  <c:v>141</c:v>
                </c:pt>
                <c:pt idx="608">
                  <c:v>141</c:v>
                </c:pt>
                <c:pt idx="609">
                  <c:v>141</c:v>
                </c:pt>
                <c:pt idx="610">
                  <c:v>141</c:v>
                </c:pt>
                <c:pt idx="611">
                  <c:v>141</c:v>
                </c:pt>
                <c:pt idx="612">
                  <c:v>141</c:v>
                </c:pt>
                <c:pt idx="613">
                  <c:v>141</c:v>
                </c:pt>
                <c:pt idx="614">
                  <c:v>141</c:v>
                </c:pt>
                <c:pt idx="615">
                  <c:v>141</c:v>
                </c:pt>
                <c:pt idx="616">
                  <c:v>141</c:v>
                </c:pt>
                <c:pt idx="617">
                  <c:v>141</c:v>
                </c:pt>
                <c:pt idx="618">
                  <c:v>141</c:v>
                </c:pt>
                <c:pt idx="619">
                  <c:v>141</c:v>
                </c:pt>
                <c:pt idx="620">
                  <c:v>141</c:v>
                </c:pt>
                <c:pt idx="621">
                  <c:v>141</c:v>
                </c:pt>
                <c:pt idx="622">
                  <c:v>141</c:v>
                </c:pt>
                <c:pt idx="623">
                  <c:v>141</c:v>
                </c:pt>
                <c:pt idx="624">
                  <c:v>141</c:v>
                </c:pt>
                <c:pt idx="625">
                  <c:v>141</c:v>
                </c:pt>
                <c:pt idx="626">
                  <c:v>141</c:v>
                </c:pt>
                <c:pt idx="627">
                  <c:v>141</c:v>
                </c:pt>
                <c:pt idx="628">
                  <c:v>141</c:v>
                </c:pt>
                <c:pt idx="629">
                  <c:v>141</c:v>
                </c:pt>
                <c:pt idx="630">
                  <c:v>141</c:v>
                </c:pt>
                <c:pt idx="631">
                  <c:v>141</c:v>
                </c:pt>
                <c:pt idx="632">
                  <c:v>141</c:v>
                </c:pt>
                <c:pt idx="633">
                  <c:v>141</c:v>
                </c:pt>
                <c:pt idx="634">
                  <c:v>141</c:v>
                </c:pt>
                <c:pt idx="635">
                  <c:v>141</c:v>
                </c:pt>
                <c:pt idx="636">
                  <c:v>141</c:v>
                </c:pt>
                <c:pt idx="637">
                  <c:v>141</c:v>
                </c:pt>
                <c:pt idx="638">
                  <c:v>141</c:v>
                </c:pt>
                <c:pt idx="639">
                  <c:v>141</c:v>
                </c:pt>
                <c:pt idx="640">
                  <c:v>141</c:v>
                </c:pt>
                <c:pt idx="641">
                  <c:v>141</c:v>
                </c:pt>
                <c:pt idx="642">
                  <c:v>141</c:v>
                </c:pt>
                <c:pt idx="643">
                  <c:v>141</c:v>
                </c:pt>
                <c:pt idx="644">
                  <c:v>141</c:v>
                </c:pt>
                <c:pt idx="645">
                  <c:v>141</c:v>
                </c:pt>
                <c:pt idx="646">
                  <c:v>141</c:v>
                </c:pt>
                <c:pt idx="647">
                  <c:v>141</c:v>
                </c:pt>
                <c:pt idx="648">
                  <c:v>141</c:v>
                </c:pt>
                <c:pt idx="649">
                  <c:v>141</c:v>
                </c:pt>
                <c:pt idx="650">
                  <c:v>141</c:v>
                </c:pt>
                <c:pt idx="651">
                  <c:v>141</c:v>
                </c:pt>
                <c:pt idx="652">
                  <c:v>141</c:v>
                </c:pt>
                <c:pt idx="653">
                  <c:v>141</c:v>
                </c:pt>
                <c:pt idx="654">
                  <c:v>141</c:v>
                </c:pt>
                <c:pt idx="655">
                  <c:v>141</c:v>
                </c:pt>
                <c:pt idx="656">
                  <c:v>141</c:v>
                </c:pt>
                <c:pt idx="657">
                  <c:v>142</c:v>
                </c:pt>
                <c:pt idx="658">
                  <c:v>142</c:v>
                </c:pt>
                <c:pt idx="659">
                  <c:v>142</c:v>
                </c:pt>
                <c:pt idx="660">
                  <c:v>142</c:v>
                </c:pt>
                <c:pt idx="661">
                  <c:v>142</c:v>
                </c:pt>
                <c:pt idx="662">
                  <c:v>142</c:v>
                </c:pt>
                <c:pt idx="663">
                  <c:v>142</c:v>
                </c:pt>
                <c:pt idx="664">
                  <c:v>142</c:v>
                </c:pt>
                <c:pt idx="665">
                  <c:v>142</c:v>
                </c:pt>
                <c:pt idx="666">
                  <c:v>142</c:v>
                </c:pt>
                <c:pt idx="667">
                  <c:v>142</c:v>
                </c:pt>
                <c:pt idx="668">
                  <c:v>142</c:v>
                </c:pt>
                <c:pt idx="669">
                  <c:v>142</c:v>
                </c:pt>
                <c:pt idx="670">
                  <c:v>142</c:v>
                </c:pt>
                <c:pt idx="671">
                  <c:v>142</c:v>
                </c:pt>
                <c:pt idx="672">
                  <c:v>142</c:v>
                </c:pt>
                <c:pt idx="673">
                  <c:v>142</c:v>
                </c:pt>
                <c:pt idx="674">
                  <c:v>142</c:v>
                </c:pt>
                <c:pt idx="675">
                  <c:v>142</c:v>
                </c:pt>
                <c:pt idx="676">
                  <c:v>142</c:v>
                </c:pt>
                <c:pt idx="677">
                  <c:v>142</c:v>
                </c:pt>
                <c:pt idx="678">
                  <c:v>142</c:v>
                </c:pt>
                <c:pt idx="679">
                  <c:v>142</c:v>
                </c:pt>
                <c:pt idx="680">
                  <c:v>142</c:v>
                </c:pt>
                <c:pt idx="681">
                  <c:v>142</c:v>
                </c:pt>
                <c:pt idx="682">
                  <c:v>142</c:v>
                </c:pt>
                <c:pt idx="683">
                  <c:v>142</c:v>
                </c:pt>
                <c:pt idx="684">
                  <c:v>142</c:v>
                </c:pt>
                <c:pt idx="685">
                  <c:v>143</c:v>
                </c:pt>
                <c:pt idx="686">
                  <c:v>143</c:v>
                </c:pt>
                <c:pt idx="687">
                  <c:v>143</c:v>
                </c:pt>
                <c:pt idx="688">
                  <c:v>143</c:v>
                </c:pt>
                <c:pt idx="689">
                  <c:v>143</c:v>
                </c:pt>
                <c:pt idx="690">
                  <c:v>143</c:v>
                </c:pt>
                <c:pt idx="691">
                  <c:v>143</c:v>
                </c:pt>
                <c:pt idx="692">
                  <c:v>143</c:v>
                </c:pt>
                <c:pt idx="693">
                  <c:v>143</c:v>
                </c:pt>
                <c:pt idx="694">
                  <c:v>143</c:v>
                </c:pt>
                <c:pt idx="695">
                  <c:v>143</c:v>
                </c:pt>
                <c:pt idx="696">
                  <c:v>143</c:v>
                </c:pt>
                <c:pt idx="697">
                  <c:v>143</c:v>
                </c:pt>
                <c:pt idx="698">
                  <c:v>143</c:v>
                </c:pt>
                <c:pt idx="699">
                  <c:v>143</c:v>
                </c:pt>
                <c:pt idx="700">
                  <c:v>143</c:v>
                </c:pt>
                <c:pt idx="701">
                  <c:v>143</c:v>
                </c:pt>
                <c:pt idx="702">
                  <c:v>143</c:v>
                </c:pt>
                <c:pt idx="703">
                  <c:v>143</c:v>
                </c:pt>
                <c:pt idx="704">
                  <c:v>143</c:v>
                </c:pt>
                <c:pt idx="705">
                  <c:v>143</c:v>
                </c:pt>
                <c:pt idx="706">
                  <c:v>143</c:v>
                </c:pt>
                <c:pt idx="707">
                  <c:v>143</c:v>
                </c:pt>
                <c:pt idx="708">
                  <c:v>143</c:v>
                </c:pt>
                <c:pt idx="709">
                  <c:v>143</c:v>
                </c:pt>
                <c:pt idx="710">
                  <c:v>143</c:v>
                </c:pt>
                <c:pt idx="711">
                  <c:v>143</c:v>
                </c:pt>
                <c:pt idx="712">
                  <c:v>143</c:v>
                </c:pt>
                <c:pt idx="713">
                  <c:v>143</c:v>
                </c:pt>
                <c:pt idx="714">
                  <c:v>143</c:v>
                </c:pt>
                <c:pt idx="715">
                  <c:v>143</c:v>
                </c:pt>
                <c:pt idx="716">
                  <c:v>143</c:v>
                </c:pt>
                <c:pt idx="717">
                  <c:v>143</c:v>
                </c:pt>
                <c:pt idx="718">
                  <c:v>143</c:v>
                </c:pt>
                <c:pt idx="719">
                  <c:v>143</c:v>
                </c:pt>
                <c:pt idx="720">
                  <c:v>143</c:v>
                </c:pt>
                <c:pt idx="721">
                  <c:v>143</c:v>
                </c:pt>
                <c:pt idx="722">
                  <c:v>143</c:v>
                </c:pt>
                <c:pt idx="723">
                  <c:v>143</c:v>
                </c:pt>
                <c:pt idx="724">
                  <c:v>143</c:v>
                </c:pt>
                <c:pt idx="725">
                  <c:v>143</c:v>
                </c:pt>
                <c:pt idx="726">
                  <c:v>143</c:v>
                </c:pt>
                <c:pt idx="727">
                  <c:v>143</c:v>
                </c:pt>
                <c:pt idx="728">
                  <c:v>143</c:v>
                </c:pt>
                <c:pt idx="729">
                  <c:v>143</c:v>
                </c:pt>
                <c:pt idx="730">
                  <c:v>143</c:v>
                </c:pt>
                <c:pt idx="731">
                  <c:v>143</c:v>
                </c:pt>
                <c:pt idx="732">
                  <c:v>143</c:v>
                </c:pt>
                <c:pt idx="733">
                  <c:v>143</c:v>
                </c:pt>
                <c:pt idx="734">
                  <c:v>144</c:v>
                </c:pt>
                <c:pt idx="735">
                  <c:v>144</c:v>
                </c:pt>
                <c:pt idx="736">
                  <c:v>144</c:v>
                </c:pt>
                <c:pt idx="737">
                  <c:v>144</c:v>
                </c:pt>
                <c:pt idx="738">
                  <c:v>144</c:v>
                </c:pt>
                <c:pt idx="739">
                  <c:v>144</c:v>
                </c:pt>
                <c:pt idx="740">
                  <c:v>144</c:v>
                </c:pt>
                <c:pt idx="741">
                  <c:v>144</c:v>
                </c:pt>
                <c:pt idx="742">
                  <c:v>144</c:v>
                </c:pt>
                <c:pt idx="743">
                  <c:v>144</c:v>
                </c:pt>
                <c:pt idx="744">
                  <c:v>144</c:v>
                </c:pt>
                <c:pt idx="745">
                  <c:v>144</c:v>
                </c:pt>
                <c:pt idx="746">
                  <c:v>144</c:v>
                </c:pt>
                <c:pt idx="747">
                  <c:v>144</c:v>
                </c:pt>
                <c:pt idx="748">
                  <c:v>148</c:v>
                </c:pt>
                <c:pt idx="749">
                  <c:v>148</c:v>
                </c:pt>
                <c:pt idx="750">
                  <c:v>148</c:v>
                </c:pt>
                <c:pt idx="751">
                  <c:v>148</c:v>
                </c:pt>
                <c:pt idx="752">
                  <c:v>148</c:v>
                </c:pt>
                <c:pt idx="753">
                  <c:v>148</c:v>
                </c:pt>
                <c:pt idx="754">
                  <c:v>148</c:v>
                </c:pt>
                <c:pt idx="755">
                  <c:v>148</c:v>
                </c:pt>
                <c:pt idx="756">
                  <c:v>148</c:v>
                </c:pt>
                <c:pt idx="757">
                  <c:v>148</c:v>
                </c:pt>
                <c:pt idx="758">
                  <c:v>148</c:v>
                </c:pt>
                <c:pt idx="759">
                  <c:v>148</c:v>
                </c:pt>
                <c:pt idx="760">
                  <c:v>148</c:v>
                </c:pt>
                <c:pt idx="761">
                  <c:v>148</c:v>
                </c:pt>
                <c:pt idx="762">
                  <c:v>148</c:v>
                </c:pt>
                <c:pt idx="763">
                  <c:v>148</c:v>
                </c:pt>
                <c:pt idx="764">
                  <c:v>148</c:v>
                </c:pt>
                <c:pt idx="765">
                  <c:v>148</c:v>
                </c:pt>
                <c:pt idx="766">
                  <c:v>148</c:v>
                </c:pt>
                <c:pt idx="767">
                  <c:v>148</c:v>
                </c:pt>
                <c:pt idx="768">
                  <c:v>148</c:v>
                </c:pt>
                <c:pt idx="769">
                  <c:v>148</c:v>
                </c:pt>
                <c:pt idx="770">
                  <c:v>148</c:v>
                </c:pt>
                <c:pt idx="771">
                  <c:v>148</c:v>
                </c:pt>
                <c:pt idx="772">
                  <c:v>148</c:v>
                </c:pt>
                <c:pt idx="773">
                  <c:v>148</c:v>
                </c:pt>
                <c:pt idx="774">
                  <c:v>148</c:v>
                </c:pt>
                <c:pt idx="775">
                  <c:v>149</c:v>
                </c:pt>
                <c:pt idx="776">
                  <c:v>149</c:v>
                </c:pt>
                <c:pt idx="777">
                  <c:v>149</c:v>
                </c:pt>
                <c:pt idx="778">
                  <c:v>149</c:v>
                </c:pt>
                <c:pt idx="779">
                  <c:v>149</c:v>
                </c:pt>
                <c:pt idx="780">
                  <c:v>149</c:v>
                </c:pt>
                <c:pt idx="781">
                  <c:v>149</c:v>
                </c:pt>
                <c:pt idx="782">
                  <c:v>149</c:v>
                </c:pt>
                <c:pt idx="783">
                  <c:v>149</c:v>
                </c:pt>
                <c:pt idx="784">
                  <c:v>149</c:v>
                </c:pt>
                <c:pt idx="785">
                  <c:v>149</c:v>
                </c:pt>
                <c:pt idx="786">
                  <c:v>149</c:v>
                </c:pt>
                <c:pt idx="787">
                  <c:v>149</c:v>
                </c:pt>
                <c:pt idx="788">
                  <c:v>149</c:v>
                </c:pt>
                <c:pt idx="789">
                  <c:v>149</c:v>
                </c:pt>
                <c:pt idx="790">
                  <c:v>149</c:v>
                </c:pt>
                <c:pt idx="791">
                  <c:v>149</c:v>
                </c:pt>
                <c:pt idx="792">
                  <c:v>149</c:v>
                </c:pt>
                <c:pt idx="793">
                  <c:v>149</c:v>
                </c:pt>
                <c:pt idx="794">
                  <c:v>149</c:v>
                </c:pt>
                <c:pt idx="795">
                  <c:v>149</c:v>
                </c:pt>
                <c:pt idx="796">
                  <c:v>149</c:v>
                </c:pt>
                <c:pt idx="797">
                  <c:v>149</c:v>
                </c:pt>
                <c:pt idx="798">
                  <c:v>149</c:v>
                </c:pt>
                <c:pt idx="799">
                  <c:v>149</c:v>
                </c:pt>
                <c:pt idx="800">
                  <c:v>149</c:v>
                </c:pt>
                <c:pt idx="801">
                  <c:v>149</c:v>
                </c:pt>
                <c:pt idx="802">
                  <c:v>149</c:v>
                </c:pt>
                <c:pt idx="803">
                  <c:v>149</c:v>
                </c:pt>
                <c:pt idx="804">
                  <c:v>149</c:v>
                </c:pt>
                <c:pt idx="805">
                  <c:v>149</c:v>
                </c:pt>
                <c:pt idx="806">
                  <c:v>149</c:v>
                </c:pt>
                <c:pt idx="807">
                  <c:v>149</c:v>
                </c:pt>
                <c:pt idx="808">
                  <c:v>149</c:v>
                </c:pt>
                <c:pt idx="809">
                  <c:v>149</c:v>
                </c:pt>
                <c:pt idx="810">
                  <c:v>149</c:v>
                </c:pt>
                <c:pt idx="811">
                  <c:v>149</c:v>
                </c:pt>
                <c:pt idx="812">
                  <c:v>149</c:v>
                </c:pt>
                <c:pt idx="813">
                  <c:v>149</c:v>
                </c:pt>
                <c:pt idx="814">
                  <c:v>149</c:v>
                </c:pt>
                <c:pt idx="815">
                  <c:v>149</c:v>
                </c:pt>
                <c:pt idx="816">
                  <c:v>149</c:v>
                </c:pt>
                <c:pt idx="817">
                  <c:v>149</c:v>
                </c:pt>
                <c:pt idx="818">
                  <c:v>149</c:v>
                </c:pt>
                <c:pt idx="819">
                  <c:v>149</c:v>
                </c:pt>
                <c:pt idx="820">
                  <c:v>149</c:v>
                </c:pt>
                <c:pt idx="821">
                  <c:v>149</c:v>
                </c:pt>
                <c:pt idx="822">
                  <c:v>149</c:v>
                </c:pt>
                <c:pt idx="823">
                  <c:v>149</c:v>
                </c:pt>
                <c:pt idx="824">
                  <c:v>149</c:v>
                </c:pt>
                <c:pt idx="825">
                  <c:v>149</c:v>
                </c:pt>
                <c:pt idx="826">
                  <c:v>149</c:v>
                </c:pt>
                <c:pt idx="827">
                  <c:v>149</c:v>
                </c:pt>
                <c:pt idx="828">
                  <c:v>149</c:v>
                </c:pt>
                <c:pt idx="829">
                  <c:v>149</c:v>
                </c:pt>
                <c:pt idx="830">
                  <c:v>149</c:v>
                </c:pt>
                <c:pt idx="831">
                  <c:v>149</c:v>
                </c:pt>
                <c:pt idx="832">
                  <c:v>149</c:v>
                </c:pt>
                <c:pt idx="833">
                  <c:v>149</c:v>
                </c:pt>
                <c:pt idx="834">
                  <c:v>149</c:v>
                </c:pt>
                <c:pt idx="835">
                  <c:v>149</c:v>
                </c:pt>
                <c:pt idx="836">
                  <c:v>149</c:v>
                </c:pt>
                <c:pt idx="837">
                  <c:v>149</c:v>
                </c:pt>
                <c:pt idx="838">
                  <c:v>149</c:v>
                </c:pt>
                <c:pt idx="839">
                  <c:v>149</c:v>
                </c:pt>
                <c:pt idx="840">
                  <c:v>149</c:v>
                </c:pt>
                <c:pt idx="841">
                  <c:v>149</c:v>
                </c:pt>
                <c:pt idx="842">
                  <c:v>149</c:v>
                </c:pt>
                <c:pt idx="843">
                  <c:v>149</c:v>
                </c:pt>
                <c:pt idx="844">
                  <c:v>149</c:v>
                </c:pt>
                <c:pt idx="845">
                  <c:v>149</c:v>
                </c:pt>
                <c:pt idx="846">
                  <c:v>149</c:v>
                </c:pt>
                <c:pt idx="847">
                  <c:v>149</c:v>
                </c:pt>
                <c:pt idx="848">
                  <c:v>149</c:v>
                </c:pt>
                <c:pt idx="849">
                  <c:v>149</c:v>
                </c:pt>
                <c:pt idx="850">
                  <c:v>149</c:v>
                </c:pt>
                <c:pt idx="851">
                  <c:v>149</c:v>
                </c:pt>
                <c:pt idx="852">
                  <c:v>149</c:v>
                </c:pt>
                <c:pt idx="853">
                  <c:v>149</c:v>
                </c:pt>
                <c:pt idx="854">
                  <c:v>149</c:v>
                </c:pt>
                <c:pt idx="855">
                  <c:v>149</c:v>
                </c:pt>
                <c:pt idx="856">
                  <c:v>149</c:v>
                </c:pt>
                <c:pt idx="857">
                  <c:v>149</c:v>
                </c:pt>
                <c:pt idx="858">
                  <c:v>149</c:v>
                </c:pt>
                <c:pt idx="859">
                  <c:v>149</c:v>
                </c:pt>
                <c:pt idx="860">
                  <c:v>149</c:v>
                </c:pt>
                <c:pt idx="861">
                  <c:v>149</c:v>
                </c:pt>
                <c:pt idx="862">
                  <c:v>149</c:v>
                </c:pt>
                <c:pt idx="863">
                  <c:v>149</c:v>
                </c:pt>
                <c:pt idx="864">
                  <c:v>149</c:v>
                </c:pt>
                <c:pt idx="865">
                  <c:v>149</c:v>
                </c:pt>
                <c:pt idx="866">
                  <c:v>149</c:v>
                </c:pt>
                <c:pt idx="867">
                  <c:v>149</c:v>
                </c:pt>
                <c:pt idx="868">
                  <c:v>149</c:v>
                </c:pt>
                <c:pt idx="869">
                  <c:v>149</c:v>
                </c:pt>
                <c:pt idx="870">
                  <c:v>149</c:v>
                </c:pt>
                <c:pt idx="871">
                  <c:v>149</c:v>
                </c:pt>
                <c:pt idx="872">
                  <c:v>149</c:v>
                </c:pt>
                <c:pt idx="873">
                  <c:v>149</c:v>
                </c:pt>
                <c:pt idx="874">
                  <c:v>149</c:v>
                </c:pt>
                <c:pt idx="875">
                  <c:v>149</c:v>
                </c:pt>
                <c:pt idx="876">
                  <c:v>149</c:v>
                </c:pt>
                <c:pt idx="877">
                  <c:v>149</c:v>
                </c:pt>
                <c:pt idx="878">
                  <c:v>149</c:v>
                </c:pt>
                <c:pt idx="879">
                  <c:v>149</c:v>
                </c:pt>
                <c:pt idx="880">
                  <c:v>149</c:v>
                </c:pt>
                <c:pt idx="881">
                  <c:v>149</c:v>
                </c:pt>
                <c:pt idx="882">
                  <c:v>149</c:v>
                </c:pt>
                <c:pt idx="883">
                  <c:v>149</c:v>
                </c:pt>
                <c:pt idx="884">
                  <c:v>149</c:v>
                </c:pt>
                <c:pt idx="885">
                  <c:v>149</c:v>
                </c:pt>
                <c:pt idx="886">
                  <c:v>149</c:v>
                </c:pt>
                <c:pt idx="887">
                  <c:v>149</c:v>
                </c:pt>
                <c:pt idx="888">
                  <c:v>149</c:v>
                </c:pt>
                <c:pt idx="889">
                  <c:v>149</c:v>
                </c:pt>
                <c:pt idx="890">
                  <c:v>149</c:v>
                </c:pt>
                <c:pt idx="891">
                  <c:v>149</c:v>
                </c:pt>
                <c:pt idx="892">
                  <c:v>149</c:v>
                </c:pt>
                <c:pt idx="893">
                  <c:v>149</c:v>
                </c:pt>
                <c:pt idx="894">
                  <c:v>149</c:v>
                </c:pt>
                <c:pt idx="895">
                  <c:v>149</c:v>
                </c:pt>
                <c:pt idx="896">
                  <c:v>149</c:v>
                </c:pt>
                <c:pt idx="897">
                  <c:v>149</c:v>
                </c:pt>
                <c:pt idx="898">
                  <c:v>149</c:v>
                </c:pt>
                <c:pt idx="899">
                  <c:v>149</c:v>
                </c:pt>
                <c:pt idx="900">
                  <c:v>149</c:v>
                </c:pt>
                <c:pt idx="901">
                  <c:v>149</c:v>
                </c:pt>
                <c:pt idx="902">
                  <c:v>149</c:v>
                </c:pt>
                <c:pt idx="903">
                  <c:v>149</c:v>
                </c:pt>
                <c:pt idx="904">
                  <c:v>149</c:v>
                </c:pt>
                <c:pt idx="905">
                  <c:v>149</c:v>
                </c:pt>
                <c:pt idx="906">
                  <c:v>149</c:v>
                </c:pt>
                <c:pt idx="907">
                  <c:v>149</c:v>
                </c:pt>
                <c:pt idx="908">
                  <c:v>149</c:v>
                </c:pt>
                <c:pt idx="909">
                  <c:v>149</c:v>
                </c:pt>
                <c:pt idx="910">
                  <c:v>149</c:v>
                </c:pt>
                <c:pt idx="911">
                  <c:v>149</c:v>
                </c:pt>
                <c:pt idx="912">
                  <c:v>149</c:v>
                </c:pt>
                <c:pt idx="913">
                  <c:v>149</c:v>
                </c:pt>
                <c:pt idx="914">
                  <c:v>149</c:v>
                </c:pt>
                <c:pt idx="915">
                  <c:v>149</c:v>
                </c:pt>
                <c:pt idx="916">
                  <c:v>149</c:v>
                </c:pt>
                <c:pt idx="917">
                  <c:v>149</c:v>
                </c:pt>
                <c:pt idx="918">
                  <c:v>149</c:v>
                </c:pt>
                <c:pt idx="919">
                  <c:v>149</c:v>
                </c:pt>
                <c:pt idx="920">
                  <c:v>149</c:v>
                </c:pt>
                <c:pt idx="921">
                  <c:v>149</c:v>
                </c:pt>
                <c:pt idx="922">
                  <c:v>149</c:v>
                </c:pt>
                <c:pt idx="923">
                  <c:v>149</c:v>
                </c:pt>
                <c:pt idx="924">
                  <c:v>149</c:v>
                </c:pt>
                <c:pt idx="925">
                  <c:v>149</c:v>
                </c:pt>
                <c:pt idx="926">
                  <c:v>149</c:v>
                </c:pt>
                <c:pt idx="927">
                  <c:v>149</c:v>
                </c:pt>
                <c:pt idx="928">
                  <c:v>149</c:v>
                </c:pt>
                <c:pt idx="929">
                  <c:v>149</c:v>
                </c:pt>
                <c:pt idx="930">
                  <c:v>149</c:v>
                </c:pt>
                <c:pt idx="931">
                  <c:v>149</c:v>
                </c:pt>
                <c:pt idx="932">
                  <c:v>149</c:v>
                </c:pt>
                <c:pt idx="933">
                  <c:v>149</c:v>
                </c:pt>
                <c:pt idx="934">
                  <c:v>149</c:v>
                </c:pt>
                <c:pt idx="935">
                  <c:v>149</c:v>
                </c:pt>
                <c:pt idx="936">
                  <c:v>149</c:v>
                </c:pt>
                <c:pt idx="937">
                  <c:v>149</c:v>
                </c:pt>
                <c:pt idx="938">
                  <c:v>149</c:v>
                </c:pt>
                <c:pt idx="939">
                  <c:v>149</c:v>
                </c:pt>
                <c:pt idx="940">
                  <c:v>149</c:v>
                </c:pt>
                <c:pt idx="941">
                  <c:v>149</c:v>
                </c:pt>
                <c:pt idx="942">
                  <c:v>149</c:v>
                </c:pt>
                <c:pt idx="943">
                  <c:v>149</c:v>
                </c:pt>
                <c:pt idx="944">
                  <c:v>149</c:v>
                </c:pt>
                <c:pt idx="945">
                  <c:v>149</c:v>
                </c:pt>
                <c:pt idx="946">
                  <c:v>149</c:v>
                </c:pt>
                <c:pt idx="947">
                  <c:v>149</c:v>
                </c:pt>
                <c:pt idx="948">
                  <c:v>149</c:v>
                </c:pt>
                <c:pt idx="949">
                  <c:v>149</c:v>
                </c:pt>
                <c:pt idx="950">
                  <c:v>149</c:v>
                </c:pt>
                <c:pt idx="951">
                  <c:v>149</c:v>
                </c:pt>
                <c:pt idx="952">
                  <c:v>149</c:v>
                </c:pt>
                <c:pt idx="953">
                  <c:v>149</c:v>
                </c:pt>
                <c:pt idx="954">
                  <c:v>149</c:v>
                </c:pt>
                <c:pt idx="955">
                  <c:v>149</c:v>
                </c:pt>
                <c:pt idx="956">
                  <c:v>149</c:v>
                </c:pt>
                <c:pt idx="957">
                  <c:v>149</c:v>
                </c:pt>
                <c:pt idx="958">
                  <c:v>149</c:v>
                </c:pt>
                <c:pt idx="959">
                  <c:v>149</c:v>
                </c:pt>
                <c:pt idx="960">
                  <c:v>149</c:v>
                </c:pt>
                <c:pt idx="961">
                  <c:v>149</c:v>
                </c:pt>
                <c:pt idx="962">
                  <c:v>149</c:v>
                </c:pt>
                <c:pt idx="963">
                  <c:v>149</c:v>
                </c:pt>
                <c:pt idx="964">
                  <c:v>149</c:v>
                </c:pt>
                <c:pt idx="965">
                  <c:v>149</c:v>
                </c:pt>
                <c:pt idx="966">
                  <c:v>149</c:v>
                </c:pt>
                <c:pt idx="967">
                  <c:v>149</c:v>
                </c:pt>
                <c:pt idx="968">
                  <c:v>149</c:v>
                </c:pt>
                <c:pt idx="969">
                  <c:v>149</c:v>
                </c:pt>
                <c:pt idx="970">
                  <c:v>149</c:v>
                </c:pt>
                <c:pt idx="971">
                  <c:v>149</c:v>
                </c:pt>
                <c:pt idx="972">
                  <c:v>149</c:v>
                </c:pt>
                <c:pt idx="973">
                  <c:v>149</c:v>
                </c:pt>
                <c:pt idx="974">
                  <c:v>149</c:v>
                </c:pt>
                <c:pt idx="975">
                  <c:v>149</c:v>
                </c:pt>
                <c:pt idx="976">
                  <c:v>149</c:v>
                </c:pt>
                <c:pt idx="977">
                  <c:v>149</c:v>
                </c:pt>
                <c:pt idx="978">
                  <c:v>149</c:v>
                </c:pt>
                <c:pt idx="979">
                  <c:v>149</c:v>
                </c:pt>
                <c:pt idx="980">
                  <c:v>149</c:v>
                </c:pt>
                <c:pt idx="981">
                  <c:v>149</c:v>
                </c:pt>
                <c:pt idx="982">
                  <c:v>149</c:v>
                </c:pt>
                <c:pt idx="983">
                  <c:v>149</c:v>
                </c:pt>
                <c:pt idx="984">
                  <c:v>149</c:v>
                </c:pt>
                <c:pt idx="985">
                  <c:v>149</c:v>
                </c:pt>
                <c:pt idx="986">
                  <c:v>149</c:v>
                </c:pt>
                <c:pt idx="987">
                  <c:v>149</c:v>
                </c:pt>
                <c:pt idx="988">
                  <c:v>149</c:v>
                </c:pt>
                <c:pt idx="989">
                  <c:v>149</c:v>
                </c:pt>
                <c:pt idx="990">
                  <c:v>149</c:v>
                </c:pt>
                <c:pt idx="991">
                  <c:v>149</c:v>
                </c:pt>
                <c:pt idx="992">
                  <c:v>149</c:v>
                </c:pt>
                <c:pt idx="993">
                  <c:v>149</c:v>
                </c:pt>
                <c:pt idx="994">
                  <c:v>149</c:v>
                </c:pt>
                <c:pt idx="995">
                  <c:v>149</c:v>
                </c:pt>
                <c:pt idx="996">
                  <c:v>149</c:v>
                </c:pt>
                <c:pt idx="997">
                  <c:v>149</c:v>
                </c:pt>
                <c:pt idx="998">
                  <c:v>149</c:v>
                </c:pt>
                <c:pt idx="999">
                  <c:v>149</c:v>
                </c:pt>
                <c:pt idx="1000">
                  <c:v>149</c:v>
                </c:pt>
                <c:pt idx="1001">
                  <c:v>149</c:v>
                </c:pt>
                <c:pt idx="1002">
                  <c:v>149</c:v>
                </c:pt>
                <c:pt idx="1003">
                  <c:v>149</c:v>
                </c:pt>
                <c:pt idx="1004">
                  <c:v>149</c:v>
                </c:pt>
                <c:pt idx="1005">
                  <c:v>149</c:v>
                </c:pt>
                <c:pt idx="1006">
                  <c:v>149</c:v>
                </c:pt>
                <c:pt idx="1007">
                  <c:v>149</c:v>
                </c:pt>
                <c:pt idx="1008">
                  <c:v>149</c:v>
                </c:pt>
                <c:pt idx="1009">
                  <c:v>149</c:v>
                </c:pt>
                <c:pt idx="1010">
                  <c:v>149</c:v>
                </c:pt>
                <c:pt idx="1011">
                  <c:v>149</c:v>
                </c:pt>
                <c:pt idx="1012">
                  <c:v>149</c:v>
                </c:pt>
                <c:pt idx="1013">
                  <c:v>149</c:v>
                </c:pt>
                <c:pt idx="1014">
                  <c:v>149</c:v>
                </c:pt>
                <c:pt idx="1015">
                  <c:v>149</c:v>
                </c:pt>
                <c:pt idx="1016">
                  <c:v>149</c:v>
                </c:pt>
                <c:pt idx="1017">
                  <c:v>149</c:v>
                </c:pt>
                <c:pt idx="1018">
                  <c:v>149</c:v>
                </c:pt>
                <c:pt idx="1019">
                  <c:v>149</c:v>
                </c:pt>
                <c:pt idx="1020">
                  <c:v>149</c:v>
                </c:pt>
                <c:pt idx="1021">
                  <c:v>149</c:v>
                </c:pt>
                <c:pt idx="1022">
                  <c:v>149</c:v>
                </c:pt>
                <c:pt idx="1023">
                  <c:v>149</c:v>
                </c:pt>
                <c:pt idx="1024">
                  <c:v>149</c:v>
                </c:pt>
                <c:pt idx="1025">
                  <c:v>149</c:v>
                </c:pt>
                <c:pt idx="1026">
                  <c:v>149</c:v>
                </c:pt>
                <c:pt idx="1027">
                  <c:v>149</c:v>
                </c:pt>
                <c:pt idx="1028">
                  <c:v>149</c:v>
                </c:pt>
                <c:pt idx="1029">
                  <c:v>149</c:v>
                </c:pt>
                <c:pt idx="1030">
                  <c:v>149</c:v>
                </c:pt>
                <c:pt idx="1031">
                  <c:v>149</c:v>
                </c:pt>
                <c:pt idx="1032">
                  <c:v>149</c:v>
                </c:pt>
                <c:pt idx="1033">
                  <c:v>149</c:v>
                </c:pt>
                <c:pt idx="1034">
                  <c:v>149</c:v>
                </c:pt>
                <c:pt idx="1035">
                  <c:v>149</c:v>
                </c:pt>
                <c:pt idx="1036">
                  <c:v>149</c:v>
                </c:pt>
                <c:pt idx="1037">
                  <c:v>149</c:v>
                </c:pt>
                <c:pt idx="1038">
                  <c:v>149</c:v>
                </c:pt>
                <c:pt idx="1039">
                  <c:v>149</c:v>
                </c:pt>
                <c:pt idx="1040">
                  <c:v>149</c:v>
                </c:pt>
                <c:pt idx="1041">
                  <c:v>149</c:v>
                </c:pt>
                <c:pt idx="1042">
                  <c:v>149</c:v>
                </c:pt>
                <c:pt idx="1043">
                  <c:v>149</c:v>
                </c:pt>
                <c:pt idx="1044">
                  <c:v>149</c:v>
                </c:pt>
                <c:pt idx="1045">
                  <c:v>149</c:v>
                </c:pt>
                <c:pt idx="1046">
                  <c:v>149</c:v>
                </c:pt>
                <c:pt idx="1047">
                  <c:v>149</c:v>
                </c:pt>
                <c:pt idx="1048">
                  <c:v>149</c:v>
                </c:pt>
                <c:pt idx="1049">
                  <c:v>149</c:v>
                </c:pt>
                <c:pt idx="1050">
                  <c:v>149</c:v>
                </c:pt>
                <c:pt idx="1051">
                  <c:v>149</c:v>
                </c:pt>
                <c:pt idx="1052">
                  <c:v>149</c:v>
                </c:pt>
                <c:pt idx="1053">
                  <c:v>149</c:v>
                </c:pt>
                <c:pt idx="1054">
                  <c:v>149</c:v>
                </c:pt>
                <c:pt idx="1055">
                  <c:v>149</c:v>
                </c:pt>
                <c:pt idx="1056">
                  <c:v>149</c:v>
                </c:pt>
                <c:pt idx="1057">
                  <c:v>149</c:v>
                </c:pt>
                <c:pt idx="1058">
                  <c:v>149</c:v>
                </c:pt>
                <c:pt idx="1059">
                  <c:v>149</c:v>
                </c:pt>
                <c:pt idx="1060">
                  <c:v>149</c:v>
                </c:pt>
                <c:pt idx="1061">
                  <c:v>149</c:v>
                </c:pt>
                <c:pt idx="1062">
                  <c:v>149</c:v>
                </c:pt>
                <c:pt idx="1063">
                  <c:v>149</c:v>
                </c:pt>
                <c:pt idx="1064">
                  <c:v>149</c:v>
                </c:pt>
                <c:pt idx="1065">
                  <c:v>149</c:v>
                </c:pt>
                <c:pt idx="1066">
                  <c:v>149</c:v>
                </c:pt>
                <c:pt idx="1067">
                  <c:v>149</c:v>
                </c:pt>
                <c:pt idx="1068">
                  <c:v>149</c:v>
                </c:pt>
                <c:pt idx="1069">
                  <c:v>149</c:v>
                </c:pt>
                <c:pt idx="1070">
                  <c:v>149</c:v>
                </c:pt>
                <c:pt idx="1071">
                  <c:v>149</c:v>
                </c:pt>
                <c:pt idx="1072">
                  <c:v>149</c:v>
                </c:pt>
                <c:pt idx="1073">
                  <c:v>149</c:v>
                </c:pt>
                <c:pt idx="1074">
                  <c:v>149</c:v>
                </c:pt>
                <c:pt idx="1075">
                  <c:v>149</c:v>
                </c:pt>
                <c:pt idx="1076">
                  <c:v>149</c:v>
                </c:pt>
                <c:pt idx="1077">
                  <c:v>149</c:v>
                </c:pt>
                <c:pt idx="1078">
                  <c:v>149</c:v>
                </c:pt>
                <c:pt idx="1079">
                  <c:v>149</c:v>
                </c:pt>
                <c:pt idx="1080">
                  <c:v>149</c:v>
                </c:pt>
                <c:pt idx="1081">
                  <c:v>149</c:v>
                </c:pt>
                <c:pt idx="1082">
                  <c:v>149</c:v>
                </c:pt>
                <c:pt idx="1083">
                  <c:v>149</c:v>
                </c:pt>
                <c:pt idx="1084">
                  <c:v>149</c:v>
                </c:pt>
                <c:pt idx="1085">
                  <c:v>149</c:v>
                </c:pt>
                <c:pt idx="1086">
                  <c:v>149</c:v>
                </c:pt>
                <c:pt idx="1087">
                  <c:v>149</c:v>
                </c:pt>
                <c:pt idx="1088">
                  <c:v>149</c:v>
                </c:pt>
                <c:pt idx="1089">
                  <c:v>149</c:v>
                </c:pt>
                <c:pt idx="1090">
                  <c:v>149</c:v>
                </c:pt>
                <c:pt idx="1091">
                  <c:v>149</c:v>
                </c:pt>
                <c:pt idx="1092">
                  <c:v>149</c:v>
                </c:pt>
                <c:pt idx="1093">
                  <c:v>149</c:v>
                </c:pt>
                <c:pt idx="1094">
                  <c:v>149</c:v>
                </c:pt>
                <c:pt idx="1095">
                  <c:v>149</c:v>
                </c:pt>
                <c:pt idx="1096">
                  <c:v>149</c:v>
                </c:pt>
                <c:pt idx="1097">
                  <c:v>149</c:v>
                </c:pt>
                <c:pt idx="1098">
                  <c:v>149</c:v>
                </c:pt>
                <c:pt idx="1099">
                  <c:v>149</c:v>
                </c:pt>
                <c:pt idx="1100">
                  <c:v>149</c:v>
                </c:pt>
                <c:pt idx="1101">
                  <c:v>149</c:v>
                </c:pt>
                <c:pt idx="1102">
                  <c:v>149</c:v>
                </c:pt>
                <c:pt idx="1103">
                  <c:v>149</c:v>
                </c:pt>
                <c:pt idx="1104">
                  <c:v>149</c:v>
                </c:pt>
                <c:pt idx="1105">
                  <c:v>149</c:v>
                </c:pt>
                <c:pt idx="1106">
                  <c:v>149</c:v>
                </c:pt>
                <c:pt idx="1107">
                  <c:v>149</c:v>
                </c:pt>
                <c:pt idx="1108">
                  <c:v>149</c:v>
                </c:pt>
                <c:pt idx="1109">
                  <c:v>149</c:v>
                </c:pt>
                <c:pt idx="1110">
                  <c:v>149</c:v>
                </c:pt>
                <c:pt idx="1111">
                  <c:v>149</c:v>
                </c:pt>
                <c:pt idx="1112">
                  <c:v>149</c:v>
                </c:pt>
                <c:pt idx="1113">
                  <c:v>149</c:v>
                </c:pt>
                <c:pt idx="1114">
                  <c:v>149</c:v>
                </c:pt>
                <c:pt idx="1115">
                  <c:v>149</c:v>
                </c:pt>
                <c:pt idx="1116">
                  <c:v>149</c:v>
                </c:pt>
                <c:pt idx="1117">
                  <c:v>149</c:v>
                </c:pt>
                <c:pt idx="1118">
                  <c:v>150</c:v>
                </c:pt>
                <c:pt idx="1119">
                  <c:v>150</c:v>
                </c:pt>
                <c:pt idx="1120">
                  <c:v>150</c:v>
                </c:pt>
                <c:pt idx="1121">
                  <c:v>150</c:v>
                </c:pt>
                <c:pt idx="1122">
                  <c:v>150</c:v>
                </c:pt>
                <c:pt idx="1123">
                  <c:v>150</c:v>
                </c:pt>
                <c:pt idx="1124">
                  <c:v>150</c:v>
                </c:pt>
                <c:pt idx="1125">
                  <c:v>150</c:v>
                </c:pt>
                <c:pt idx="1126">
                  <c:v>150</c:v>
                </c:pt>
                <c:pt idx="1127">
                  <c:v>150</c:v>
                </c:pt>
                <c:pt idx="1128">
                  <c:v>150</c:v>
                </c:pt>
                <c:pt idx="1129">
                  <c:v>150</c:v>
                </c:pt>
                <c:pt idx="1130">
                  <c:v>150</c:v>
                </c:pt>
                <c:pt idx="1131">
                  <c:v>150</c:v>
                </c:pt>
                <c:pt idx="1132">
                  <c:v>150</c:v>
                </c:pt>
                <c:pt idx="1133">
                  <c:v>150</c:v>
                </c:pt>
                <c:pt idx="1134">
                  <c:v>150</c:v>
                </c:pt>
                <c:pt idx="1135">
                  <c:v>150</c:v>
                </c:pt>
                <c:pt idx="1136">
                  <c:v>150</c:v>
                </c:pt>
                <c:pt idx="1137">
                  <c:v>150</c:v>
                </c:pt>
                <c:pt idx="1138">
                  <c:v>150</c:v>
                </c:pt>
                <c:pt idx="1139">
                  <c:v>150</c:v>
                </c:pt>
                <c:pt idx="1140">
                  <c:v>150</c:v>
                </c:pt>
                <c:pt idx="1141">
                  <c:v>150</c:v>
                </c:pt>
                <c:pt idx="1142">
                  <c:v>150</c:v>
                </c:pt>
                <c:pt idx="1143">
                  <c:v>150</c:v>
                </c:pt>
                <c:pt idx="1144">
                  <c:v>150</c:v>
                </c:pt>
                <c:pt idx="1145">
                  <c:v>150</c:v>
                </c:pt>
                <c:pt idx="1146">
                  <c:v>150</c:v>
                </c:pt>
                <c:pt idx="1147">
                  <c:v>150</c:v>
                </c:pt>
                <c:pt idx="1148">
                  <c:v>150</c:v>
                </c:pt>
                <c:pt idx="1149">
                  <c:v>150</c:v>
                </c:pt>
                <c:pt idx="1150">
                  <c:v>150</c:v>
                </c:pt>
                <c:pt idx="1151">
                  <c:v>150</c:v>
                </c:pt>
                <c:pt idx="1152">
                  <c:v>150</c:v>
                </c:pt>
                <c:pt idx="1153">
                  <c:v>150</c:v>
                </c:pt>
                <c:pt idx="1154">
                  <c:v>150</c:v>
                </c:pt>
                <c:pt idx="1155">
                  <c:v>150</c:v>
                </c:pt>
                <c:pt idx="1156">
                  <c:v>150</c:v>
                </c:pt>
                <c:pt idx="1157">
                  <c:v>150</c:v>
                </c:pt>
                <c:pt idx="1158">
                  <c:v>150</c:v>
                </c:pt>
                <c:pt idx="1159">
                  <c:v>150</c:v>
                </c:pt>
                <c:pt idx="1160">
                  <c:v>150</c:v>
                </c:pt>
                <c:pt idx="1161">
                  <c:v>150</c:v>
                </c:pt>
                <c:pt idx="1162">
                  <c:v>150</c:v>
                </c:pt>
                <c:pt idx="1163">
                  <c:v>150</c:v>
                </c:pt>
                <c:pt idx="1164">
                  <c:v>150</c:v>
                </c:pt>
                <c:pt idx="1165">
                  <c:v>150</c:v>
                </c:pt>
                <c:pt idx="1166">
                  <c:v>150</c:v>
                </c:pt>
                <c:pt idx="1167">
                  <c:v>150</c:v>
                </c:pt>
                <c:pt idx="1168">
                  <c:v>150</c:v>
                </c:pt>
                <c:pt idx="1169">
                  <c:v>150</c:v>
                </c:pt>
                <c:pt idx="1170">
                  <c:v>150</c:v>
                </c:pt>
                <c:pt idx="1171">
                  <c:v>150</c:v>
                </c:pt>
                <c:pt idx="1172">
                  <c:v>150</c:v>
                </c:pt>
                <c:pt idx="1173">
                  <c:v>150</c:v>
                </c:pt>
                <c:pt idx="1174">
                  <c:v>150</c:v>
                </c:pt>
                <c:pt idx="1175">
                  <c:v>150</c:v>
                </c:pt>
                <c:pt idx="1176">
                  <c:v>150</c:v>
                </c:pt>
                <c:pt idx="1177">
                  <c:v>150</c:v>
                </c:pt>
                <c:pt idx="1178">
                  <c:v>150</c:v>
                </c:pt>
                <c:pt idx="1179">
                  <c:v>150</c:v>
                </c:pt>
                <c:pt idx="1180">
                  <c:v>150</c:v>
                </c:pt>
                <c:pt idx="1181">
                  <c:v>150</c:v>
                </c:pt>
                <c:pt idx="1182">
                  <c:v>150</c:v>
                </c:pt>
                <c:pt idx="1183">
                  <c:v>150</c:v>
                </c:pt>
                <c:pt idx="1184">
                  <c:v>150</c:v>
                </c:pt>
                <c:pt idx="1185">
                  <c:v>150</c:v>
                </c:pt>
                <c:pt idx="1186">
                  <c:v>150</c:v>
                </c:pt>
                <c:pt idx="1187">
                  <c:v>150</c:v>
                </c:pt>
                <c:pt idx="1188">
                  <c:v>150</c:v>
                </c:pt>
                <c:pt idx="1189">
                  <c:v>150</c:v>
                </c:pt>
                <c:pt idx="1190">
                  <c:v>150</c:v>
                </c:pt>
                <c:pt idx="1191">
                  <c:v>150</c:v>
                </c:pt>
                <c:pt idx="1192">
                  <c:v>150</c:v>
                </c:pt>
                <c:pt idx="1193">
                  <c:v>150</c:v>
                </c:pt>
                <c:pt idx="1194">
                  <c:v>150</c:v>
                </c:pt>
                <c:pt idx="1195">
                  <c:v>150</c:v>
                </c:pt>
                <c:pt idx="1196">
                  <c:v>150</c:v>
                </c:pt>
                <c:pt idx="1197">
                  <c:v>150</c:v>
                </c:pt>
                <c:pt idx="1198">
                  <c:v>150</c:v>
                </c:pt>
                <c:pt idx="119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3A-4186-958D-31D82BC99844}"/>
            </c:ext>
          </c:extLst>
        </c:ser>
        <c:ser>
          <c:idx val="1"/>
          <c:order val="1"/>
          <c:tx>
            <c:strRef>
              <c:f>'Data PRE'!$K$1</c:f>
              <c:strCache>
                <c:ptCount val="1"/>
                <c:pt idx="0">
                  <c:v>PRE&gt;BNO</c:v>
                </c:pt>
              </c:strCache>
            </c:strRef>
          </c:tx>
          <c:marker>
            <c:symbol val="none"/>
          </c:marker>
          <c:xVal>
            <c:numRef>
              <c:f>'Data PRE'!$I$2:$I$1201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PRE'!$K$2:$K$1201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17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22</c:v>
                </c:pt>
                <c:pt idx="182">
                  <c:v>22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26</c:v>
                </c:pt>
                <c:pt idx="202">
                  <c:v>28</c:v>
                </c:pt>
                <c:pt idx="203">
                  <c:v>28</c:v>
                </c:pt>
                <c:pt idx="204">
                  <c:v>28</c:v>
                </c:pt>
                <c:pt idx="205">
                  <c:v>28</c:v>
                </c:pt>
                <c:pt idx="206">
                  <c:v>28</c:v>
                </c:pt>
                <c:pt idx="207">
                  <c:v>28</c:v>
                </c:pt>
                <c:pt idx="208">
                  <c:v>28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32</c:v>
                </c:pt>
                <c:pt idx="227">
                  <c:v>32</c:v>
                </c:pt>
                <c:pt idx="228">
                  <c:v>32</c:v>
                </c:pt>
                <c:pt idx="229">
                  <c:v>32</c:v>
                </c:pt>
                <c:pt idx="230">
                  <c:v>32</c:v>
                </c:pt>
                <c:pt idx="231">
                  <c:v>32</c:v>
                </c:pt>
                <c:pt idx="232">
                  <c:v>32</c:v>
                </c:pt>
                <c:pt idx="233">
                  <c:v>32</c:v>
                </c:pt>
                <c:pt idx="234">
                  <c:v>32</c:v>
                </c:pt>
                <c:pt idx="235">
                  <c:v>32</c:v>
                </c:pt>
                <c:pt idx="236">
                  <c:v>32</c:v>
                </c:pt>
                <c:pt idx="237">
                  <c:v>32</c:v>
                </c:pt>
                <c:pt idx="238">
                  <c:v>32</c:v>
                </c:pt>
                <c:pt idx="239">
                  <c:v>32</c:v>
                </c:pt>
                <c:pt idx="240">
                  <c:v>32</c:v>
                </c:pt>
                <c:pt idx="241">
                  <c:v>32</c:v>
                </c:pt>
                <c:pt idx="242">
                  <c:v>32</c:v>
                </c:pt>
                <c:pt idx="243">
                  <c:v>32</c:v>
                </c:pt>
                <c:pt idx="244">
                  <c:v>32</c:v>
                </c:pt>
                <c:pt idx="245">
                  <c:v>32</c:v>
                </c:pt>
                <c:pt idx="246">
                  <c:v>32</c:v>
                </c:pt>
                <c:pt idx="247">
                  <c:v>32</c:v>
                </c:pt>
                <c:pt idx="248">
                  <c:v>32</c:v>
                </c:pt>
                <c:pt idx="249">
                  <c:v>32</c:v>
                </c:pt>
                <c:pt idx="250">
                  <c:v>32</c:v>
                </c:pt>
                <c:pt idx="251">
                  <c:v>32</c:v>
                </c:pt>
                <c:pt idx="252">
                  <c:v>32</c:v>
                </c:pt>
                <c:pt idx="253">
                  <c:v>32</c:v>
                </c:pt>
                <c:pt idx="254">
                  <c:v>32</c:v>
                </c:pt>
                <c:pt idx="255">
                  <c:v>32</c:v>
                </c:pt>
                <c:pt idx="256">
                  <c:v>32</c:v>
                </c:pt>
                <c:pt idx="257">
                  <c:v>32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37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37</c:v>
                </c:pt>
                <c:pt idx="269">
                  <c:v>37</c:v>
                </c:pt>
                <c:pt idx="270">
                  <c:v>37</c:v>
                </c:pt>
                <c:pt idx="271">
                  <c:v>37</c:v>
                </c:pt>
                <c:pt idx="272">
                  <c:v>38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43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45</c:v>
                </c:pt>
                <c:pt idx="301">
                  <c:v>45</c:v>
                </c:pt>
                <c:pt idx="302">
                  <c:v>45</c:v>
                </c:pt>
                <c:pt idx="303">
                  <c:v>45</c:v>
                </c:pt>
                <c:pt idx="304">
                  <c:v>45</c:v>
                </c:pt>
                <c:pt idx="305">
                  <c:v>45</c:v>
                </c:pt>
                <c:pt idx="306">
                  <c:v>45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46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47</c:v>
                </c:pt>
                <c:pt idx="321">
                  <c:v>51</c:v>
                </c:pt>
                <c:pt idx="322">
                  <c:v>51</c:v>
                </c:pt>
                <c:pt idx="323">
                  <c:v>51</c:v>
                </c:pt>
                <c:pt idx="324">
                  <c:v>51</c:v>
                </c:pt>
                <c:pt idx="325">
                  <c:v>51</c:v>
                </c:pt>
                <c:pt idx="326">
                  <c:v>51</c:v>
                </c:pt>
                <c:pt idx="327">
                  <c:v>52</c:v>
                </c:pt>
                <c:pt idx="328">
                  <c:v>52</c:v>
                </c:pt>
                <c:pt idx="329">
                  <c:v>52</c:v>
                </c:pt>
                <c:pt idx="330">
                  <c:v>52</c:v>
                </c:pt>
                <c:pt idx="331">
                  <c:v>52</c:v>
                </c:pt>
                <c:pt idx="332">
                  <c:v>52</c:v>
                </c:pt>
                <c:pt idx="333">
                  <c:v>52</c:v>
                </c:pt>
                <c:pt idx="334">
                  <c:v>56</c:v>
                </c:pt>
                <c:pt idx="335">
                  <c:v>56</c:v>
                </c:pt>
                <c:pt idx="336">
                  <c:v>57</c:v>
                </c:pt>
                <c:pt idx="337">
                  <c:v>57</c:v>
                </c:pt>
                <c:pt idx="338">
                  <c:v>57</c:v>
                </c:pt>
                <c:pt idx="339">
                  <c:v>57</c:v>
                </c:pt>
                <c:pt idx="340">
                  <c:v>57</c:v>
                </c:pt>
                <c:pt idx="341">
                  <c:v>58</c:v>
                </c:pt>
                <c:pt idx="342">
                  <c:v>58</c:v>
                </c:pt>
                <c:pt idx="343">
                  <c:v>58</c:v>
                </c:pt>
                <c:pt idx="344">
                  <c:v>58</c:v>
                </c:pt>
                <c:pt idx="345">
                  <c:v>58</c:v>
                </c:pt>
                <c:pt idx="346">
                  <c:v>58</c:v>
                </c:pt>
                <c:pt idx="347">
                  <c:v>58</c:v>
                </c:pt>
                <c:pt idx="348">
                  <c:v>59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61</c:v>
                </c:pt>
                <c:pt idx="357">
                  <c:v>61</c:v>
                </c:pt>
                <c:pt idx="358">
                  <c:v>61</c:v>
                </c:pt>
                <c:pt idx="359">
                  <c:v>61</c:v>
                </c:pt>
                <c:pt idx="360">
                  <c:v>61</c:v>
                </c:pt>
                <c:pt idx="361">
                  <c:v>61</c:v>
                </c:pt>
                <c:pt idx="362">
                  <c:v>63</c:v>
                </c:pt>
                <c:pt idx="363">
                  <c:v>65</c:v>
                </c:pt>
                <c:pt idx="364">
                  <c:v>65</c:v>
                </c:pt>
                <c:pt idx="365">
                  <c:v>65</c:v>
                </c:pt>
                <c:pt idx="366">
                  <c:v>65</c:v>
                </c:pt>
                <c:pt idx="367">
                  <c:v>65</c:v>
                </c:pt>
                <c:pt idx="368">
                  <c:v>65</c:v>
                </c:pt>
                <c:pt idx="369">
                  <c:v>69</c:v>
                </c:pt>
                <c:pt idx="370">
                  <c:v>69</c:v>
                </c:pt>
                <c:pt idx="371">
                  <c:v>69</c:v>
                </c:pt>
                <c:pt idx="372">
                  <c:v>69</c:v>
                </c:pt>
                <c:pt idx="373">
                  <c:v>69</c:v>
                </c:pt>
                <c:pt idx="374">
                  <c:v>69</c:v>
                </c:pt>
                <c:pt idx="375">
                  <c:v>69</c:v>
                </c:pt>
                <c:pt idx="376">
                  <c:v>69</c:v>
                </c:pt>
                <c:pt idx="377">
                  <c:v>69</c:v>
                </c:pt>
                <c:pt idx="378">
                  <c:v>69</c:v>
                </c:pt>
                <c:pt idx="379">
                  <c:v>69</c:v>
                </c:pt>
                <c:pt idx="380">
                  <c:v>69</c:v>
                </c:pt>
                <c:pt idx="381">
                  <c:v>69</c:v>
                </c:pt>
                <c:pt idx="382">
                  <c:v>69</c:v>
                </c:pt>
                <c:pt idx="383">
                  <c:v>69</c:v>
                </c:pt>
                <c:pt idx="384">
                  <c:v>73</c:v>
                </c:pt>
                <c:pt idx="385">
                  <c:v>73</c:v>
                </c:pt>
                <c:pt idx="386">
                  <c:v>73</c:v>
                </c:pt>
                <c:pt idx="387">
                  <c:v>73</c:v>
                </c:pt>
                <c:pt idx="388">
                  <c:v>73</c:v>
                </c:pt>
                <c:pt idx="389">
                  <c:v>73</c:v>
                </c:pt>
                <c:pt idx="390">
                  <c:v>73</c:v>
                </c:pt>
                <c:pt idx="391">
                  <c:v>74</c:v>
                </c:pt>
                <c:pt idx="392">
                  <c:v>75</c:v>
                </c:pt>
                <c:pt idx="393">
                  <c:v>75</c:v>
                </c:pt>
                <c:pt idx="394">
                  <c:v>75</c:v>
                </c:pt>
                <c:pt idx="395">
                  <c:v>75</c:v>
                </c:pt>
                <c:pt idx="396">
                  <c:v>75</c:v>
                </c:pt>
                <c:pt idx="397">
                  <c:v>75</c:v>
                </c:pt>
                <c:pt idx="398">
                  <c:v>76</c:v>
                </c:pt>
                <c:pt idx="399">
                  <c:v>76</c:v>
                </c:pt>
                <c:pt idx="400">
                  <c:v>76</c:v>
                </c:pt>
                <c:pt idx="401">
                  <c:v>76</c:v>
                </c:pt>
                <c:pt idx="402">
                  <c:v>76</c:v>
                </c:pt>
                <c:pt idx="403">
                  <c:v>76</c:v>
                </c:pt>
                <c:pt idx="404">
                  <c:v>77</c:v>
                </c:pt>
                <c:pt idx="405">
                  <c:v>78</c:v>
                </c:pt>
                <c:pt idx="406">
                  <c:v>78</c:v>
                </c:pt>
                <c:pt idx="407">
                  <c:v>78</c:v>
                </c:pt>
                <c:pt idx="408">
                  <c:v>78</c:v>
                </c:pt>
                <c:pt idx="409">
                  <c:v>78</c:v>
                </c:pt>
                <c:pt idx="410">
                  <c:v>78</c:v>
                </c:pt>
                <c:pt idx="411">
                  <c:v>78</c:v>
                </c:pt>
                <c:pt idx="412">
                  <c:v>78</c:v>
                </c:pt>
                <c:pt idx="413">
                  <c:v>78</c:v>
                </c:pt>
                <c:pt idx="414">
                  <c:v>78</c:v>
                </c:pt>
                <c:pt idx="415">
                  <c:v>78</c:v>
                </c:pt>
                <c:pt idx="416">
                  <c:v>78</c:v>
                </c:pt>
                <c:pt idx="417">
                  <c:v>78</c:v>
                </c:pt>
                <c:pt idx="418">
                  <c:v>78</c:v>
                </c:pt>
                <c:pt idx="419">
                  <c:v>78</c:v>
                </c:pt>
                <c:pt idx="420">
                  <c:v>78</c:v>
                </c:pt>
                <c:pt idx="421">
                  <c:v>78</c:v>
                </c:pt>
                <c:pt idx="422">
                  <c:v>78</c:v>
                </c:pt>
                <c:pt idx="423">
                  <c:v>78</c:v>
                </c:pt>
                <c:pt idx="424">
                  <c:v>78</c:v>
                </c:pt>
                <c:pt idx="425">
                  <c:v>79</c:v>
                </c:pt>
                <c:pt idx="426">
                  <c:v>80</c:v>
                </c:pt>
                <c:pt idx="427">
                  <c:v>80</c:v>
                </c:pt>
                <c:pt idx="428">
                  <c:v>80</c:v>
                </c:pt>
                <c:pt idx="429">
                  <c:v>80</c:v>
                </c:pt>
                <c:pt idx="430">
                  <c:v>80</c:v>
                </c:pt>
                <c:pt idx="431">
                  <c:v>80</c:v>
                </c:pt>
                <c:pt idx="432">
                  <c:v>80</c:v>
                </c:pt>
                <c:pt idx="433">
                  <c:v>80</c:v>
                </c:pt>
                <c:pt idx="434">
                  <c:v>80</c:v>
                </c:pt>
                <c:pt idx="435">
                  <c:v>80</c:v>
                </c:pt>
                <c:pt idx="436">
                  <c:v>80</c:v>
                </c:pt>
                <c:pt idx="437">
                  <c:v>80</c:v>
                </c:pt>
                <c:pt idx="438">
                  <c:v>80</c:v>
                </c:pt>
                <c:pt idx="439">
                  <c:v>80</c:v>
                </c:pt>
                <c:pt idx="440">
                  <c:v>80</c:v>
                </c:pt>
                <c:pt idx="441">
                  <c:v>80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80</c:v>
                </c:pt>
                <c:pt idx="446">
                  <c:v>80</c:v>
                </c:pt>
                <c:pt idx="447">
                  <c:v>81</c:v>
                </c:pt>
                <c:pt idx="448">
                  <c:v>81</c:v>
                </c:pt>
                <c:pt idx="449">
                  <c:v>81</c:v>
                </c:pt>
                <c:pt idx="450">
                  <c:v>81</c:v>
                </c:pt>
                <c:pt idx="451">
                  <c:v>81</c:v>
                </c:pt>
                <c:pt idx="452">
                  <c:v>81</c:v>
                </c:pt>
                <c:pt idx="453">
                  <c:v>81</c:v>
                </c:pt>
                <c:pt idx="454">
                  <c:v>81</c:v>
                </c:pt>
                <c:pt idx="455">
                  <c:v>81</c:v>
                </c:pt>
                <c:pt idx="456">
                  <c:v>81</c:v>
                </c:pt>
                <c:pt idx="457">
                  <c:v>81</c:v>
                </c:pt>
                <c:pt idx="458">
                  <c:v>81</c:v>
                </c:pt>
                <c:pt idx="459">
                  <c:v>81</c:v>
                </c:pt>
                <c:pt idx="460">
                  <c:v>82</c:v>
                </c:pt>
                <c:pt idx="461">
                  <c:v>83</c:v>
                </c:pt>
                <c:pt idx="462">
                  <c:v>83</c:v>
                </c:pt>
                <c:pt idx="463">
                  <c:v>83</c:v>
                </c:pt>
                <c:pt idx="464">
                  <c:v>83</c:v>
                </c:pt>
                <c:pt idx="465">
                  <c:v>83</c:v>
                </c:pt>
                <c:pt idx="466">
                  <c:v>83</c:v>
                </c:pt>
                <c:pt idx="467">
                  <c:v>83</c:v>
                </c:pt>
                <c:pt idx="468">
                  <c:v>83</c:v>
                </c:pt>
                <c:pt idx="469">
                  <c:v>83</c:v>
                </c:pt>
                <c:pt idx="470">
                  <c:v>83</c:v>
                </c:pt>
                <c:pt idx="471">
                  <c:v>83</c:v>
                </c:pt>
                <c:pt idx="472">
                  <c:v>83</c:v>
                </c:pt>
                <c:pt idx="473">
                  <c:v>83</c:v>
                </c:pt>
                <c:pt idx="474">
                  <c:v>83</c:v>
                </c:pt>
                <c:pt idx="475">
                  <c:v>83</c:v>
                </c:pt>
                <c:pt idx="476">
                  <c:v>83</c:v>
                </c:pt>
                <c:pt idx="477">
                  <c:v>83</c:v>
                </c:pt>
                <c:pt idx="478">
                  <c:v>83</c:v>
                </c:pt>
                <c:pt idx="479">
                  <c:v>83</c:v>
                </c:pt>
                <c:pt idx="480">
                  <c:v>83</c:v>
                </c:pt>
                <c:pt idx="481">
                  <c:v>83</c:v>
                </c:pt>
                <c:pt idx="482">
                  <c:v>83</c:v>
                </c:pt>
                <c:pt idx="483">
                  <c:v>83</c:v>
                </c:pt>
                <c:pt idx="484">
                  <c:v>83</c:v>
                </c:pt>
                <c:pt idx="485">
                  <c:v>83</c:v>
                </c:pt>
                <c:pt idx="486">
                  <c:v>83</c:v>
                </c:pt>
                <c:pt idx="487">
                  <c:v>83</c:v>
                </c:pt>
                <c:pt idx="488">
                  <c:v>83</c:v>
                </c:pt>
                <c:pt idx="489">
                  <c:v>83</c:v>
                </c:pt>
                <c:pt idx="490">
                  <c:v>83</c:v>
                </c:pt>
                <c:pt idx="491">
                  <c:v>83</c:v>
                </c:pt>
                <c:pt idx="492">
                  <c:v>83</c:v>
                </c:pt>
                <c:pt idx="493">
                  <c:v>83</c:v>
                </c:pt>
                <c:pt idx="494">
                  <c:v>83</c:v>
                </c:pt>
                <c:pt idx="495">
                  <c:v>83</c:v>
                </c:pt>
                <c:pt idx="496">
                  <c:v>83</c:v>
                </c:pt>
                <c:pt idx="497">
                  <c:v>83</c:v>
                </c:pt>
                <c:pt idx="498">
                  <c:v>83</c:v>
                </c:pt>
                <c:pt idx="499">
                  <c:v>83</c:v>
                </c:pt>
                <c:pt idx="500">
                  <c:v>83</c:v>
                </c:pt>
                <c:pt idx="501">
                  <c:v>83</c:v>
                </c:pt>
                <c:pt idx="502">
                  <c:v>83</c:v>
                </c:pt>
                <c:pt idx="503">
                  <c:v>83</c:v>
                </c:pt>
                <c:pt idx="504">
                  <c:v>83</c:v>
                </c:pt>
                <c:pt idx="505">
                  <c:v>83</c:v>
                </c:pt>
                <c:pt idx="506">
                  <c:v>83</c:v>
                </c:pt>
                <c:pt idx="507">
                  <c:v>83</c:v>
                </c:pt>
                <c:pt idx="508">
                  <c:v>83</c:v>
                </c:pt>
                <c:pt idx="509">
                  <c:v>83</c:v>
                </c:pt>
                <c:pt idx="510">
                  <c:v>83</c:v>
                </c:pt>
                <c:pt idx="511">
                  <c:v>83</c:v>
                </c:pt>
                <c:pt idx="512">
                  <c:v>83</c:v>
                </c:pt>
                <c:pt idx="513">
                  <c:v>83</c:v>
                </c:pt>
                <c:pt idx="514">
                  <c:v>83</c:v>
                </c:pt>
                <c:pt idx="515">
                  <c:v>83</c:v>
                </c:pt>
                <c:pt idx="516">
                  <c:v>83</c:v>
                </c:pt>
                <c:pt idx="517">
                  <c:v>83</c:v>
                </c:pt>
                <c:pt idx="518">
                  <c:v>83</c:v>
                </c:pt>
                <c:pt idx="519">
                  <c:v>83</c:v>
                </c:pt>
                <c:pt idx="520">
                  <c:v>83</c:v>
                </c:pt>
                <c:pt idx="521">
                  <c:v>83</c:v>
                </c:pt>
                <c:pt idx="522">
                  <c:v>83</c:v>
                </c:pt>
                <c:pt idx="523">
                  <c:v>83</c:v>
                </c:pt>
                <c:pt idx="524">
                  <c:v>83</c:v>
                </c:pt>
                <c:pt idx="525">
                  <c:v>83</c:v>
                </c:pt>
                <c:pt idx="526">
                  <c:v>83</c:v>
                </c:pt>
                <c:pt idx="527">
                  <c:v>83</c:v>
                </c:pt>
                <c:pt idx="528">
                  <c:v>83</c:v>
                </c:pt>
                <c:pt idx="529">
                  <c:v>83</c:v>
                </c:pt>
                <c:pt idx="530">
                  <c:v>83</c:v>
                </c:pt>
                <c:pt idx="531">
                  <c:v>83</c:v>
                </c:pt>
                <c:pt idx="532">
                  <c:v>83</c:v>
                </c:pt>
                <c:pt idx="533">
                  <c:v>83</c:v>
                </c:pt>
                <c:pt idx="534">
                  <c:v>83</c:v>
                </c:pt>
                <c:pt idx="535">
                  <c:v>83</c:v>
                </c:pt>
                <c:pt idx="536">
                  <c:v>83</c:v>
                </c:pt>
                <c:pt idx="537">
                  <c:v>83</c:v>
                </c:pt>
                <c:pt idx="538">
                  <c:v>83</c:v>
                </c:pt>
                <c:pt idx="539">
                  <c:v>83</c:v>
                </c:pt>
                <c:pt idx="540">
                  <c:v>83</c:v>
                </c:pt>
                <c:pt idx="541">
                  <c:v>83</c:v>
                </c:pt>
                <c:pt idx="542">
                  <c:v>83</c:v>
                </c:pt>
                <c:pt idx="543">
                  <c:v>83</c:v>
                </c:pt>
                <c:pt idx="544">
                  <c:v>84</c:v>
                </c:pt>
                <c:pt idx="545">
                  <c:v>86</c:v>
                </c:pt>
                <c:pt idx="546">
                  <c:v>86</c:v>
                </c:pt>
                <c:pt idx="547">
                  <c:v>86</c:v>
                </c:pt>
                <c:pt idx="548">
                  <c:v>86</c:v>
                </c:pt>
                <c:pt idx="549">
                  <c:v>86</c:v>
                </c:pt>
                <c:pt idx="550">
                  <c:v>86</c:v>
                </c:pt>
                <c:pt idx="551">
                  <c:v>86</c:v>
                </c:pt>
                <c:pt idx="552">
                  <c:v>87</c:v>
                </c:pt>
                <c:pt idx="553">
                  <c:v>87</c:v>
                </c:pt>
                <c:pt idx="554">
                  <c:v>87</c:v>
                </c:pt>
                <c:pt idx="555">
                  <c:v>87</c:v>
                </c:pt>
                <c:pt idx="556">
                  <c:v>87</c:v>
                </c:pt>
                <c:pt idx="557">
                  <c:v>87</c:v>
                </c:pt>
                <c:pt idx="558">
                  <c:v>87</c:v>
                </c:pt>
                <c:pt idx="559">
                  <c:v>87</c:v>
                </c:pt>
                <c:pt idx="560">
                  <c:v>87</c:v>
                </c:pt>
                <c:pt idx="561">
                  <c:v>87</c:v>
                </c:pt>
                <c:pt idx="562">
                  <c:v>87</c:v>
                </c:pt>
                <c:pt idx="563">
                  <c:v>87</c:v>
                </c:pt>
                <c:pt idx="564">
                  <c:v>87</c:v>
                </c:pt>
                <c:pt idx="565">
                  <c:v>87</c:v>
                </c:pt>
                <c:pt idx="566">
                  <c:v>88</c:v>
                </c:pt>
                <c:pt idx="567">
                  <c:v>88</c:v>
                </c:pt>
                <c:pt idx="568">
                  <c:v>88</c:v>
                </c:pt>
                <c:pt idx="569">
                  <c:v>88</c:v>
                </c:pt>
                <c:pt idx="570">
                  <c:v>88</c:v>
                </c:pt>
                <c:pt idx="571">
                  <c:v>88</c:v>
                </c:pt>
                <c:pt idx="572">
                  <c:v>89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91</c:v>
                </c:pt>
                <c:pt idx="630">
                  <c:v>91</c:v>
                </c:pt>
                <c:pt idx="631">
                  <c:v>91</c:v>
                </c:pt>
                <c:pt idx="632">
                  <c:v>91</c:v>
                </c:pt>
                <c:pt idx="633">
                  <c:v>91</c:v>
                </c:pt>
                <c:pt idx="634">
                  <c:v>91</c:v>
                </c:pt>
                <c:pt idx="635">
                  <c:v>91</c:v>
                </c:pt>
                <c:pt idx="636">
                  <c:v>91</c:v>
                </c:pt>
                <c:pt idx="637">
                  <c:v>91</c:v>
                </c:pt>
                <c:pt idx="638">
                  <c:v>91</c:v>
                </c:pt>
                <c:pt idx="639">
                  <c:v>91</c:v>
                </c:pt>
                <c:pt idx="640">
                  <c:v>91</c:v>
                </c:pt>
                <c:pt idx="641">
                  <c:v>91</c:v>
                </c:pt>
                <c:pt idx="642">
                  <c:v>91</c:v>
                </c:pt>
                <c:pt idx="643">
                  <c:v>93</c:v>
                </c:pt>
                <c:pt idx="644">
                  <c:v>93</c:v>
                </c:pt>
                <c:pt idx="645">
                  <c:v>93</c:v>
                </c:pt>
                <c:pt idx="646">
                  <c:v>93</c:v>
                </c:pt>
                <c:pt idx="647">
                  <c:v>93</c:v>
                </c:pt>
                <c:pt idx="648">
                  <c:v>93</c:v>
                </c:pt>
                <c:pt idx="649">
                  <c:v>93</c:v>
                </c:pt>
                <c:pt idx="650">
                  <c:v>93</c:v>
                </c:pt>
                <c:pt idx="651">
                  <c:v>93</c:v>
                </c:pt>
                <c:pt idx="652">
                  <c:v>93</c:v>
                </c:pt>
                <c:pt idx="653">
                  <c:v>93</c:v>
                </c:pt>
                <c:pt idx="654">
                  <c:v>93</c:v>
                </c:pt>
                <c:pt idx="655">
                  <c:v>93</c:v>
                </c:pt>
                <c:pt idx="656">
                  <c:v>93</c:v>
                </c:pt>
                <c:pt idx="657">
                  <c:v>93</c:v>
                </c:pt>
                <c:pt idx="658">
                  <c:v>93</c:v>
                </c:pt>
                <c:pt idx="659">
                  <c:v>93</c:v>
                </c:pt>
                <c:pt idx="660">
                  <c:v>93</c:v>
                </c:pt>
                <c:pt idx="661">
                  <c:v>93</c:v>
                </c:pt>
                <c:pt idx="662">
                  <c:v>93</c:v>
                </c:pt>
                <c:pt idx="663">
                  <c:v>94</c:v>
                </c:pt>
                <c:pt idx="664">
                  <c:v>94</c:v>
                </c:pt>
                <c:pt idx="665">
                  <c:v>94</c:v>
                </c:pt>
                <c:pt idx="666">
                  <c:v>94</c:v>
                </c:pt>
                <c:pt idx="667">
                  <c:v>94</c:v>
                </c:pt>
                <c:pt idx="668">
                  <c:v>94</c:v>
                </c:pt>
                <c:pt idx="669">
                  <c:v>94</c:v>
                </c:pt>
                <c:pt idx="670">
                  <c:v>94</c:v>
                </c:pt>
                <c:pt idx="671">
                  <c:v>94</c:v>
                </c:pt>
                <c:pt idx="672">
                  <c:v>94</c:v>
                </c:pt>
                <c:pt idx="673">
                  <c:v>94</c:v>
                </c:pt>
                <c:pt idx="674">
                  <c:v>94</c:v>
                </c:pt>
                <c:pt idx="675">
                  <c:v>94</c:v>
                </c:pt>
                <c:pt idx="676">
                  <c:v>94</c:v>
                </c:pt>
                <c:pt idx="677">
                  <c:v>94</c:v>
                </c:pt>
                <c:pt idx="678">
                  <c:v>94</c:v>
                </c:pt>
                <c:pt idx="679">
                  <c:v>94</c:v>
                </c:pt>
                <c:pt idx="680">
                  <c:v>94</c:v>
                </c:pt>
                <c:pt idx="681">
                  <c:v>94</c:v>
                </c:pt>
                <c:pt idx="682">
                  <c:v>94</c:v>
                </c:pt>
                <c:pt idx="683">
                  <c:v>94</c:v>
                </c:pt>
                <c:pt idx="684">
                  <c:v>94</c:v>
                </c:pt>
                <c:pt idx="685">
                  <c:v>96</c:v>
                </c:pt>
                <c:pt idx="686">
                  <c:v>96</c:v>
                </c:pt>
                <c:pt idx="687">
                  <c:v>96</c:v>
                </c:pt>
                <c:pt idx="688">
                  <c:v>96</c:v>
                </c:pt>
                <c:pt idx="689">
                  <c:v>96</c:v>
                </c:pt>
                <c:pt idx="690">
                  <c:v>96</c:v>
                </c:pt>
                <c:pt idx="691">
                  <c:v>96</c:v>
                </c:pt>
                <c:pt idx="692">
                  <c:v>96</c:v>
                </c:pt>
                <c:pt idx="693">
                  <c:v>96</c:v>
                </c:pt>
                <c:pt idx="694">
                  <c:v>96</c:v>
                </c:pt>
                <c:pt idx="695">
                  <c:v>96</c:v>
                </c:pt>
                <c:pt idx="696">
                  <c:v>96</c:v>
                </c:pt>
                <c:pt idx="697">
                  <c:v>96</c:v>
                </c:pt>
                <c:pt idx="698">
                  <c:v>96</c:v>
                </c:pt>
                <c:pt idx="699">
                  <c:v>96</c:v>
                </c:pt>
                <c:pt idx="700">
                  <c:v>96</c:v>
                </c:pt>
                <c:pt idx="701">
                  <c:v>96</c:v>
                </c:pt>
                <c:pt idx="702">
                  <c:v>96</c:v>
                </c:pt>
                <c:pt idx="703">
                  <c:v>96</c:v>
                </c:pt>
                <c:pt idx="704">
                  <c:v>96</c:v>
                </c:pt>
                <c:pt idx="705">
                  <c:v>96</c:v>
                </c:pt>
                <c:pt idx="706">
                  <c:v>96</c:v>
                </c:pt>
                <c:pt idx="707">
                  <c:v>96</c:v>
                </c:pt>
                <c:pt idx="708">
                  <c:v>96</c:v>
                </c:pt>
                <c:pt idx="709">
                  <c:v>96</c:v>
                </c:pt>
                <c:pt idx="710">
                  <c:v>96</c:v>
                </c:pt>
                <c:pt idx="711">
                  <c:v>96</c:v>
                </c:pt>
                <c:pt idx="712">
                  <c:v>96</c:v>
                </c:pt>
                <c:pt idx="713">
                  <c:v>96</c:v>
                </c:pt>
                <c:pt idx="714">
                  <c:v>96</c:v>
                </c:pt>
                <c:pt idx="715">
                  <c:v>96</c:v>
                </c:pt>
                <c:pt idx="716">
                  <c:v>96</c:v>
                </c:pt>
                <c:pt idx="717">
                  <c:v>96</c:v>
                </c:pt>
                <c:pt idx="718">
                  <c:v>96</c:v>
                </c:pt>
                <c:pt idx="719">
                  <c:v>96</c:v>
                </c:pt>
                <c:pt idx="720">
                  <c:v>96</c:v>
                </c:pt>
                <c:pt idx="721">
                  <c:v>96</c:v>
                </c:pt>
                <c:pt idx="722">
                  <c:v>96</c:v>
                </c:pt>
                <c:pt idx="723">
                  <c:v>96</c:v>
                </c:pt>
                <c:pt idx="724">
                  <c:v>96</c:v>
                </c:pt>
                <c:pt idx="725">
                  <c:v>96</c:v>
                </c:pt>
                <c:pt idx="726">
                  <c:v>96</c:v>
                </c:pt>
                <c:pt idx="727">
                  <c:v>96</c:v>
                </c:pt>
                <c:pt idx="728">
                  <c:v>96</c:v>
                </c:pt>
                <c:pt idx="729">
                  <c:v>96</c:v>
                </c:pt>
                <c:pt idx="730">
                  <c:v>96</c:v>
                </c:pt>
                <c:pt idx="731">
                  <c:v>96</c:v>
                </c:pt>
                <c:pt idx="732">
                  <c:v>96</c:v>
                </c:pt>
                <c:pt idx="733">
                  <c:v>96</c:v>
                </c:pt>
                <c:pt idx="734">
                  <c:v>97</c:v>
                </c:pt>
                <c:pt idx="735">
                  <c:v>97</c:v>
                </c:pt>
                <c:pt idx="736">
                  <c:v>97</c:v>
                </c:pt>
                <c:pt idx="737">
                  <c:v>97</c:v>
                </c:pt>
                <c:pt idx="738">
                  <c:v>97</c:v>
                </c:pt>
                <c:pt idx="739">
                  <c:v>97</c:v>
                </c:pt>
                <c:pt idx="740">
                  <c:v>97</c:v>
                </c:pt>
                <c:pt idx="741">
                  <c:v>97</c:v>
                </c:pt>
                <c:pt idx="742">
                  <c:v>97</c:v>
                </c:pt>
                <c:pt idx="743">
                  <c:v>98</c:v>
                </c:pt>
                <c:pt idx="744">
                  <c:v>98</c:v>
                </c:pt>
                <c:pt idx="745">
                  <c:v>98</c:v>
                </c:pt>
                <c:pt idx="746">
                  <c:v>98</c:v>
                </c:pt>
                <c:pt idx="747">
                  <c:v>98</c:v>
                </c:pt>
                <c:pt idx="748">
                  <c:v>99</c:v>
                </c:pt>
                <c:pt idx="749">
                  <c:v>99</c:v>
                </c:pt>
                <c:pt idx="750">
                  <c:v>99</c:v>
                </c:pt>
                <c:pt idx="751">
                  <c:v>99</c:v>
                </c:pt>
                <c:pt idx="752">
                  <c:v>99</c:v>
                </c:pt>
                <c:pt idx="753">
                  <c:v>99</c:v>
                </c:pt>
                <c:pt idx="754">
                  <c:v>99</c:v>
                </c:pt>
                <c:pt idx="755">
                  <c:v>99</c:v>
                </c:pt>
                <c:pt idx="756">
                  <c:v>99</c:v>
                </c:pt>
                <c:pt idx="757">
                  <c:v>99</c:v>
                </c:pt>
                <c:pt idx="758">
                  <c:v>99</c:v>
                </c:pt>
                <c:pt idx="759">
                  <c:v>99</c:v>
                </c:pt>
                <c:pt idx="760">
                  <c:v>99</c:v>
                </c:pt>
                <c:pt idx="761">
                  <c:v>99</c:v>
                </c:pt>
                <c:pt idx="762">
                  <c:v>99</c:v>
                </c:pt>
                <c:pt idx="763">
                  <c:v>99</c:v>
                </c:pt>
                <c:pt idx="764">
                  <c:v>99</c:v>
                </c:pt>
                <c:pt idx="765">
                  <c:v>99</c:v>
                </c:pt>
                <c:pt idx="766">
                  <c:v>99</c:v>
                </c:pt>
                <c:pt idx="767">
                  <c:v>99</c:v>
                </c:pt>
                <c:pt idx="768">
                  <c:v>99</c:v>
                </c:pt>
                <c:pt idx="769">
                  <c:v>99</c:v>
                </c:pt>
                <c:pt idx="770">
                  <c:v>99</c:v>
                </c:pt>
                <c:pt idx="771">
                  <c:v>99</c:v>
                </c:pt>
                <c:pt idx="772">
                  <c:v>99</c:v>
                </c:pt>
                <c:pt idx="773">
                  <c:v>99</c:v>
                </c:pt>
                <c:pt idx="774">
                  <c:v>99</c:v>
                </c:pt>
                <c:pt idx="775">
                  <c:v>99</c:v>
                </c:pt>
                <c:pt idx="776">
                  <c:v>99</c:v>
                </c:pt>
                <c:pt idx="777">
                  <c:v>99</c:v>
                </c:pt>
                <c:pt idx="778">
                  <c:v>99</c:v>
                </c:pt>
                <c:pt idx="779">
                  <c:v>99</c:v>
                </c:pt>
                <c:pt idx="780">
                  <c:v>99</c:v>
                </c:pt>
                <c:pt idx="781">
                  <c:v>99</c:v>
                </c:pt>
                <c:pt idx="782">
                  <c:v>99</c:v>
                </c:pt>
                <c:pt idx="783">
                  <c:v>99</c:v>
                </c:pt>
                <c:pt idx="784">
                  <c:v>99</c:v>
                </c:pt>
                <c:pt idx="785">
                  <c:v>99</c:v>
                </c:pt>
                <c:pt idx="786">
                  <c:v>99</c:v>
                </c:pt>
                <c:pt idx="787">
                  <c:v>99</c:v>
                </c:pt>
                <c:pt idx="788">
                  <c:v>99</c:v>
                </c:pt>
                <c:pt idx="789">
                  <c:v>99</c:v>
                </c:pt>
                <c:pt idx="790">
                  <c:v>99</c:v>
                </c:pt>
                <c:pt idx="791">
                  <c:v>99</c:v>
                </c:pt>
                <c:pt idx="792">
                  <c:v>99</c:v>
                </c:pt>
                <c:pt idx="793">
                  <c:v>99</c:v>
                </c:pt>
                <c:pt idx="794">
                  <c:v>99</c:v>
                </c:pt>
                <c:pt idx="795">
                  <c:v>99</c:v>
                </c:pt>
                <c:pt idx="796">
                  <c:v>99</c:v>
                </c:pt>
                <c:pt idx="797">
                  <c:v>99</c:v>
                </c:pt>
                <c:pt idx="798">
                  <c:v>99</c:v>
                </c:pt>
                <c:pt idx="799">
                  <c:v>99</c:v>
                </c:pt>
                <c:pt idx="800">
                  <c:v>99</c:v>
                </c:pt>
                <c:pt idx="801">
                  <c:v>99</c:v>
                </c:pt>
                <c:pt idx="802">
                  <c:v>99</c:v>
                </c:pt>
                <c:pt idx="803">
                  <c:v>99</c:v>
                </c:pt>
                <c:pt idx="804">
                  <c:v>99</c:v>
                </c:pt>
                <c:pt idx="805">
                  <c:v>99</c:v>
                </c:pt>
                <c:pt idx="806">
                  <c:v>99</c:v>
                </c:pt>
                <c:pt idx="807">
                  <c:v>99</c:v>
                </c:pt>
                <c:pt idx="808">
                  <c:v>99</c:v>
                </c:pt>
                <c:pt idx="809">
                  <c:v>99</c:v>
                </c:pt>
                <c:pt idx="810">
                  <c:v>99</c:v>
                </c:pt>
                <c:pt idx="811">
                  <c:v>99</c:v>
                </c:pt>
                <c:pt idx="812">
                  <c:v>99</c:v>
                </c:pt>
                <c:pt idx="813">
                  <c:v>99</c:v>
                </c:pt>
                <c:pt idx="814">
                  <c:v>99</c:v>
                </c:pt>
                <c:pt idx="815">
                  <c:v>99</c:v>
                </c:pt>
                <c:pt idx="816">
                  <c:v>99</c:v>
                </c:pt>
                <c:pt idx="817">
                  <c:v>99</c:v>
                </c:pt>
                <c:pt idx="818">
                  <c:v>99</c:v>
                </c:pt>
                <c:pt idx="819">
                  <c:v>99</c:v>
                </c:pt>
                <c:pt idx="820">
                  <c:v>99</c:v>
                </c:pt>
                <c:pt idx="821">
                  <c:v>99</c:v>
                </c:pt>
                <c:pt idx="822">
                  <c:v>99</c:v>
                </c:pt>
                <c:pt idx="823">
                  <c:v>99</c:v>
                </c:pt>
                <c:pt idx="824">
                  <c:v>99</c:v>
                </c:pt>
                <c:pt idx="825">
                  <c:v>99</c:v>
                </c:pt>
                <c:pt idx="826">
                  <c:v>99</c:v>
                </c:pt>
                <c:pt idx="827">
                  <c:v>99</c:v>
                </c:pt>
                <c:pt idx="828">
                  <c:v>99</c:v>
                </c:pt>
                <c:pt idx="829">
                  <c:v>99</c:v>
                </c:pt>
                <c:pt idx="830">
                  <c:v>99</c:v>
                </c:pt>
                <c:pt idx="831">
                  <c:v>99</c:v>
                </c:pt>
                <c:pt idx="832">
                  <c:v>99</c:v>
                </c:pt>
                <c:pt idx="833">
                  <c:v>99</c:v>
                </c:pt>
                <c:pt idx="834">
                  <c:v>99</c:v>
                </c:pt>
                <c:pt idx="835">
                  <c:v>99</c:v>
                </c:pt>
                <c:pt idx="836">
                  <c:v>99</c:v>
                </c:pt>
                <c:pt idx="837">
                  <c:v>99</c:v>
                </c:pt>
                <c:pt idx="838">
                  <c:v>99</c:v>
                </c:pt>
                <c:pt idx="839">
                  <c:v>99</c:v>
                </c:pt>
                <c:pt idx="840">
                  <c:v>99</c:v>
                </c:pt>
                <c:pt idx="841">
                  <c:v>99</c:v>
                </c:pt>
                <c:pt idx="842">
                  <c:v>99</c:v>
                </c:pt>
                <c:pt idx="843">
                  <c:v>99</c:v>
                </c:pt>
                <c:pt idx="844">
                  <c:v>99</c:v>
                </c:pt>
                <c:pt idx="845">
                  <c:v>99</c:v>
                </c:pt>
                <c:pt idx="846">
                  <c:v>99</c:v>
                </c:pt>
                <c:pt idx="847">
                  <c:v>99</c:v>
                </c:pt>
                <c:pt idx="848">
                  <c:v>99</c:v>
                </c:pt>
                <c:pt idx="849">
                  <c:v>99</c:v>
                </c:pt>
                <c:pt idx="850">
                  <c:v>99</c:v>
                </c:pt>
                <c:pt idx="851">
                  <c:v>99</c:v>
                </c:pt>
                <c:pt idx="852">
                  <c:v>99</c:v>
                </c:pt>
                <c:pt idx="853">
                  <c:v>99</c:v>
                </c:pt>
                <c:pt idx="854">
                  <c:v>99</c:v>
                </c:pt>
                <c:pt idx="855">
                  <c:v>99</c:v>
                </c:pt>
                <c:pt idx="856">
                  <c:v>99</c:v>
                </c:pt>
                <c:pt idx="857">
                  <c:v>99</c:v>
                </c:pt>
                <c:pt idx="858">
                  <c:v>99</c:v>
                </c:pt>
                <c:pt idx="859">
                  <c:v>99</c:v>
                </c:pt>
                <c:pt idx="860">
                  <c:v>99</c:v>
                </c:pt>
                <c:pt idx="861">
                  <c:v>99</c:v>
                </c:pt>
                <c:pt idx="862">
                  <c:v>99</c:v>
                </c:pt>
                <c:pt idx="863">
                  <c:v>99</c:v>
                </c:pt>
                <c:pt idx="864">
                  <c:v>99</c:v>
                </c:pt>
                <c:pt idx="865">
                  <c:v>99</c:v>
                </c:pt>
                <c:pt idx="866">
                  <c:v>99</c:v>
                </c:pt>
                <c:pt idx="867">
                  <c:v>99</c:v>
                </c:pt>
                <c:pt idx="868">
                  <c:v>99</c:v>
                </c:pt>
                <c:pt idx="869">
                  <c:v>99</c:v>
                </c:pt>
                <c:pt idx="870">
                  <c:v>99</c:v>
                </c:pt>
                <c:pt idx="871">
                  <c:v>99</c:v>
                </c:pt>
                <c:pt idx="872">
                  <c:v>99</c:v>
                </c:pt>
                <c:pt idx="873">
                  <c:v>99</c:v>
                </c:pt>
                <c:pt idx="874">
                  <c:v>99</c:v>
                </c:pt>
                <c:pt idx="875">
                  <c:v>99</c:v>
                </c:pt>
                <c:pt idx="876">
                  <c:v>99</c:v>
                </c:pt>
                <c:pt idx="877">
                  <c:v>99</c:v>
                </c:pt>
                <c:pt idx="878">
                  <c:v>99</c:v>
                </c:pt>
                <c:pt idx="879">
                  <c:v>99</c:v>
                </c:pt>
                <c:pt idx="880">
                  <c:v>99</c:v>
                </c:pt>
                <c:pt idx="881">
                  <c:v>99</c:v>
                </c:pt>
                <c:pt idx="882">
                  <c:v>99</c:v>
                </c:pt>
                <c:pt idx="883">
                  <c:v>99</c:v>
                </c:pt>
                <c:pt idx="884">
                  <c:v>99</c:v>
                </c:pt>
                <c:pt idx="885">
                  <c:v>99</c:v>
                </c:pt>
                <c:pt idx="886">
                  <c:v>99</c:v>
                </c:pt>
                <c:pt idx="887">
                  <c:v>99</c:v>
                </c:pt>
                <c:pt idx="888">
                  <c:v>99</c:v>
                </c:pt>
                <c:pt idx="889">
                  <c:v>99</c:v>
                </c:pt>
                <c:pt idx="890">
                  <c:v>99</c:v>
                </c:pt>
                <c:pt idx="891">
                  <c:v>99</c:v>
                </c:pt>
                <c:pt idx="892">
                  <c:v>99</c:v>
                </c:pt>
                <c:pt idx="893">
                  <c:v>99</c:v>
                </c:pt>
                <c:pt idx="894">
                  <c:v>99</c:v>
                </c:pt>
                <c:pt idx="895">
                  <c:v>99</c:v>
                </c:pt>
                <c:pt idx="896">
                  <c:v>99</c:v>
                </c:pt>
                <c:pt idx="897">
                  <c:v>99</c:v>
                </c:pt>
                <c:pt idx="898">
                  <c:v>99</c:v>
                </c:pt>
                <c:pt idx="899">
                  <c:v>99</c:v>
                </c:pt>
                <c:pt idx="900">
                  <c:v>99</c:v>
                </c:pt>
                <c:pt idx="901">
                  <c:v>99</c:v>
                </c:pt>
                <c:pt idx="902">
                  <c:v>99</c:v>
                </c:pt>
                <c:pt idx="903">
                  <c:v>99</c:v>
                </c:pt>
                <c:pt idx="904">
                  <c:v>99</c:v>
                </c:pt>
                <c:pt idx="905">
                  <c:v>99</c:v>
                </c:pt>
                <c:pt idx="906">
                  <c:v>99</c:v>
                </c:pt>
                <c:pt idx="907">
                  <c:v>99</c:v>
                </c:pt>
                <c:pt idx="908">
                  <c:v>99</c:v>
                </c:pt>
                <c:pt idx="909">
                  <c:v>99</c:v>
                </c:pt>
                <c:pt idx="910">
                  <c:v>99</c:v>
                </c:pt>
                <c:pt idx="911">
                  <c:v>99</c:v>
                </c:pt>
                <c:pt idx="912">
                  <c:v>99</c:v>
                </c:pt>
                <c:pt idx="913">
                  <c:v>99</c:v>
                </c:pt>
                <c:pt idx="914">
                  <c:v>99</c:v>
                </c:pt>
                <c:pt idx="915">
                  <c:v>99</c:v>
                </c:pt>
                <c:pt idx="916">
                  <c:v>99</c:v>
                </c:pt>
                <c:pt idx="917">
                  <c:v>99</c:v>
                </c:pt>
                <c:pt idx="918">
                  <c:v>99</c:v>
                </c:pt>
                <c:pt idx="919">
                  <c:v>99</c:v>
                </c:pt>
                <c:pt idx="920">
                  <c:v>99</c:v>
                </c:pt>
                <c:pt idx="921">
                  <c:v>99</c:v>
                </c:pt>
                <c:pt idx="922">
                  <c:v>99</c:v>
                </c:pt>
                <c:pt idx="923">
                  <c:v>99</c:v>
                </c:pt>
                <c:pt idx="924">
                  <c:v>99</c:v>
                </c:pt>
                <c:pt idx="925">
                  <c:v>99</c:v>
                </c:pt>
                <c:pt idx="926">
                  <c:v>99</c:v>
                </c:pt>
                <c:pt idx="927">
                  <c:v>99</c:v>
                </c:pt>
                <c:pt idx="928">
                  <c:v>99</c:v>
                </c:pt>
                <c:pt idx="929">
                  <c:v>99</c:v>
                </c:pt>
                <c:pt idx="930">
                  <c:v>99</c:v>
                </c:pt>
                <c:pt idx="931">
                  <c:v>99</c:v>
                </c:pt>
                <c:pt idx="932">
                  <c:v>99</c:v>
                </c:pt>
                <c:pt idx="933">
                  <c:v>99</c:v>
                </c:pt>
                <c:pt idx="934">
                  <c:v>99</c:v>
                </c:pt>
                <c:pt idx="935">
                  <c:v>99</c:v>
                </c:pt>
                <c:pt idx="936">
                  <c:v>99</c:v>
                </c:pt>
                <c:pt idx="937">
                  <c:v>99</c:v>
                </c:pt>
                <c:pt idx="938">
                  <c:v>99</c:v>
                </c:pt>
                <c:pt idx="939">
                  <c:v>99</c:v>
                </c:pt>
                <c:pt idx="940">
                  <c:v>99</c:v>
                </c:pt>
                <c:pt idx="941">
                  <c:v>99</c:v>
                </c:pt>
                <c:pt idx="942">
                  <c:v>99</c:v>
                </c:pt>
                <c:pt idx="943">
                  <c:v>99</c:v>
                </c:pt>
                <c:pt idx="944">
                  <c:v>99</c:v>
                </c:pt>
                <c:pt idx="945">
                  <c:v>99</c:v>
                </c:pt>
                <c:pt idx="946">
                  <c:v>99</c:v>
                </c:pt>
                <c:pt idx="947">
                  <c:v>99</c:v>
                </c:pt>
                <c:pt idx="948">
                  <c:v>99</c:v>
                </c:pt>
                <c:pt idx="949">
                  <c:v>99</c:v>
                </c:pt>
                <c:pt idx="950">
                  <c:v>99</c:v>
                </c:pt>
                <c:pt idx="951">
                  <c:v>99</c:v>
                </c:pt>
                <c:pt idx="952">
                  <c:v>99</c:v>
                </c:pt>
                <c:pt idx="953">
                  <c:v>99</c:v>
                </c:pt>
                <c:pt idx="954">
                  <c:v>99</c:v>
                </c:pt>
                <c:pt idx="955">
                  <c:v>99</c:v>
                </c:pt>
                <c:pt idx="956">
                  <c:v>99</c:v>
                </c:pt>
                <c:pt idx="957">
                  <c:v>99</c:v>
                </c:pt>
                <c:pt idx="958">
                  <c:v>99</c:v>
                </c:pt>
                <c:pt idx="959">
                  <c:v>99</c:v>
                </c:pt>
                <c:pt idx="960">
                  <c:v>99</c:v>
                </c:pt>
                <c:pt idx="961">
                  <c:v>99</c:v>
                </c:pt>
                <c:pt idx="962">
                  <c:v>99</c:v>
                </c:pt>
                <c:pt idx="963">
                  <c:v>99</c:v>
                </c:pt>
                <c:pt idx="964">
                  <c:v>99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3A-4186-958D-31D82BC99844}"/>
            </c:ext>
          </c:extLst>
        </c:ser>
        <c:ser>
          <c:idx val="2"/>
          <c:order val="2"/>
          <c:tx>
            <c:strRef>
              <c:f>'Data PRE'!$L$1</c:f>
              <c:strCache>
                <c:ptCount val="1"/>
                <c:pt idx="0">
                  <c:v>PRE&gt;INO</c:v>
                </c:pt>
              </c:strCache>
            </c:strRef>
          </c:tx>
          <c:marker>
            <c:symbol val="none"/>
          </c:marker>
          <c:xVal>
            <c:numRef>
              <c:f>'Data PRE'!$I$2:$I$1201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PRE'!$L$2:$L$1201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9</c:v>
                </c:pt>
                <c:pt idx="331">
                  <c:v>9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11</c:v>
                </c:pt>
                <c:pt idx="352">
                  <c:v>11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13</c:v>
                </c:pt>
                <c:pt idx="375">
                  <c:v>13</c:v>
                </c:pt>
                <c:pt idx="376">
                  <c:v>13</c:v>
                </c:pt>
                <c:pt idx="377">
                  <c:v>14</c:v>
                </c:pt>
                <c:pt idx="378">
                  <c:v>14</c:v>
                </c:pt>
                <c:pt idx="379">
                  <c:v>14</c:v>
                </c:pt>
                <c:pt idx="380">
                  <c:v>14</c:v>
                </c:pt>
                <c:pt idx="381">
                  <c:v>14</c:v>
                </c:pt>
                <c:pt idx="382">
                  <c:v>14</c:v>
                </c:pt>
                <c:pt idx="383">
                  <c:v>14</c:v>
                </c:pt>
                <c:pt idx="384">
                  <c:v>14</c:v>
                </c:pt>
                <c:pt idx="385">
                  <c:v>14</c:v>
                </c:pt>
                <c:pt idx="386">
                  <c:v>14</c:v>
                </c:pt>
                <c:pt idx="387">
                  <c:v>14</c:v>
                </c:pt>
                <c:pt idx="388">
                  <c:v>14</c:v>
                </c:pt>
                <c:pt idx="389">
                  <c:v>14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16</c:v>
                </c:pt>
                <c:pt idx="406">
                  <c:v>16</c:v>
                </c:pt>
                <c:pt idx="407">
                  <c:v>16</c:v>
                </c:pt>
                <c:pt idx="408">
                  <c:v>16</c:v>
                </c:pt>
                <c:pt idx="409">
                  <c:v>16</c:v>
                </c:pt>
                <c:pt idx="410">
                  <c:v>16</c:v>
                </c:pt>
                <c:pt idx="411">
                  <c:v>16</c:v>
                </c:pt>
                <c:pt idx="412">
                  <c:v>16</c:v>
                </c:pt>
                <c:pt idx="413">
                  <c:v>16</c:v>
                </c:pt>
                <c:pt idx="414">
                  <c:v>16</c:v>
                </c:pt>
                <c:pt idx="415">
                  <c:v>16</c:v>
                </c:pt>
                <c:pt idx="416">
                  <c:v>16</c:v>
                </c:pt>
                <c:pt idx="417">
                  <c:v>16</c:v>
                </c:pt>
                <c:pt idx="418">
                  <c:v>16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16</c:v>
                </c:pt>
                <c:pt idx="434">
                  <c:v>16</c:v>
                </c:pt>
                <c:pt idx="435">
                  <c:v>16</c:v>
                </c:pt>
                <c:pt idx="436">
                  <c:v>16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19</c:v>
                </c:pt>
                <c:pt idx="481">
                  <c:v>19</c:v>
                </c:pt>
                <c:pt idx="482">
                  <c:v>19</c:v>
                </c:pt>
                <c:pt idx="483">
                  <c:v>19</c:v>
                </c:pt>
                <c:pt idx="484">
                  <c:v>19</c:v>
                </c:pt>
                <c:pt idx="485">
                  <c:v>19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19</c:v>
                </c:pt>
                <c:pt idx="490">
                  <c:v>19</c:v>
                </c:pt>
                <c:pt idx="491">
                  <c:v>19</c:v>
                </c:pt>
                <c:pt idx="492">
                  <c:v>19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</c:v>
                </c:pt>
                <c:pt idx="497">
                  <c:v>19</c:v>
                </c:pt>
                <c:pt idx="498">
                  <c:v>19</c:v>
                </c:pt>
                <c:pt idx="499">
                  <c:v>19</c:v>
                </c:pt>
                <c:pt idx="500">
                  <c:v>19</c:v>
                </c:pt>
                <c:pt idx="501">
                  <c:v>19</c:v>
                </c:pt>
                <c:pt idx="502">
                  <c:v>19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21</c:v>
                </c:pt>
                <c:pt idx="510">
                  <c:v>21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22</c:v>
                </c:pt>
                <c:pt idx="521">
                  <c:v>22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22</c:v>
                </c:pt>
                <c:pt idx="527">
                  <c:v>22</c:v>
                </c:pt>
                <c:pt idx="528">
                  <c:v>22</c:v>
                </c:pt>
                <c:pt idx="529">
                  <c:v>22</c:v>
                </c:pt>
                <c:pt idx="530">
                  <c:v>24</c:v>
                </c:pt>
                <c:pt idx="531">
                  <c:v>24</c:v>
                </c:pt>
                <c:pt idx="532">
                  <c:v>24</c:v>
                </c:pt>
                <c:pt idx="533">
                  <c:v>25</c:v>
                </c:pt>
                <c:pt idx="534">
                  <c:v>25</c:v>
                </c:pt>
                <c:pt idx="535">
                  <c:v>25</c:v>
                </c:pt>
                <c:pt idx="536">
                  <c:v>25</c:v>
                </c:pt>
                <c:pt idx="537">
                  <c:v>27</c:v>
                </c:pt>
                <c:pt idx="538">
                  <c:v>27</c:v>
                </c:pt>
                <c:pt idx="539">
                  <c:v>27</c:v>
                </c:pt>
                <c:pt idx="540">
                  <c:v>27</c:v>
                </c:pt>
                <c:pt idx="541">
                  <c:v>27</c:v>
                </c:pt>
                <c:pt idx="542">
                  <c:v>27</c:v>
                </c:pt>
                <c:pt idx="543">
                  <c:v>27</c:v>
                </c:pt>
                <c:pt idx="544">
                  <c:v>28</c:v>
                </c:pt>
                <c:pt idx="545">
                  <c:v>30</c:v>
                </c:pt>
                <c:pt idx="546">
                  <c:v>30</c:v>
                </c:pt>
                <c:pt idx="547">
                  <c:v>30</c:v>
                </c:pt>
                <c:pt idx="548">
                  <c:v>30</c:v>
                </c:pt>
                <c:pt idx="549">
                  <c:v>30</c:v>
                </c:pt>
                <c:pt idx="550">
                  <c:v>30</c:v>
                </c:pt>
                <c:pt idx="551">
                  <c:v>30</c:v>
                </c:pt>
                <c:pt idx="552">
                  <c:v>30</c:v>
                </c:pt>
                <c:pt idx="553">
                  <c:v>30</c:v>
                </c:pt>
                <c:pt idx="554">
                  <c:v>30</c:v>
                </c:pt>
                <c:pt idx="555">
                  <c:v>30</c:v>
                </c:pt>
                <c:pt idx="556">
                  <c:v>30</c:v>
                </c:pt>
                <c:pt idx="557">
                  <c:v>30</c:v>
                </c:pt>
                <c:pt idx="558">
                  <c:v>30</c:v>
                </c:pt>
                <c:pt idx="559">
                  <c:v>31</c:v>
                </c:pt>
                <c:pt idx="560">
                  <c:v>31</c:v>
                </c:pt>
                <c:pt idx="561">
                  <c:v>31</c:v>
                </c:pt>
                <c:pt idx="562">
                  <c:v>31</c:v>
                </c:pt>
                <c:pt idx="563">
                  <c:v>31</c:v>
                </c:pt>
                <c:pt idx="564">
                  <c:v>31</c:v>
                </c:pt>
                <c:pt idx="565">
                  <c:v>31</c:v>
                </c:pt>
                <c:pt idx="566">
                  <c:v>32</c:v>
                </c:pt>
                <c:pt idx="567">
                  <c:v>32</c:v>
                </c:pt>
                <c:pt idx="568">
                  <c:v>32</c:v>
                </c:pt>
                <c:pt idx="569">
                  <c:v>32</c:v>
                </c:pt>
                <c:pt idx="570">
                  <c:v>32</c:v>
                </c:pt>
                <c:pt idx="571">
                  <c:v>32</c:v>
                </c:pt>
                <c:pt idx="572">
                  <c:v>32</c:v>
                </c:pt>
                <c:pt idx="573">
                  <c:v>33</c:v>
                </c:pt>
                <c:pt idx="574">
                  <c:v>33</c:v>
                </c:pt>
                <c:pt idx="575">
                  <c:v>33</c:v>
                </c:pt>
                <c:pt idx="576">
                  <c:v>33</c:v>
                </c:pt>
                <c:pt idx="577">
                  <c:v>33</c:v>
                </c:pt>
                <c:pt idx="578">
                  <c:v>33</c:v>
                </c:pt>
                <c:pt idx="579">
                  <c:v>34</c:v>
                </c:pt>
                <c:pt idx="580">
                  <c:v>35</c:v>
                </c:pt>
                <c:pt idx="581">
                  <c:v>35</c:v>
                </c:pt>
                <c:pt idx="582">
                  <c:v>35</c:v>
                </c:pt>
                <c:pt idx="583">
                  <c:v>35</c:v>
                </c:pt>
                <c:pt idx="584">
                  <c:v>35</c:v>
                </c:pt>
                <c:pt idx="585">
                  <c:v>35</c:v>
                </c:pt>
                <c:pt idx="586">
                  <c:v>35</c:v>
                </c:pt>
                <c:pt idx="587">
                  <c:v>35</c:v>
                </c:pt>
                <c:pt idx="588">
                  <c:v>35</c:v>
                </c:pt>
                <c:pt idx="589">
                  <c:v>35</c:v>
                </c:pt>
                <c:pt idx="590">
                  <c:v>35</c:v>
                </c:pt>
                <c:pt idx="591">
                  <c:v>35</c:v>
                </c:pt>
                <c:pt idx="592">
                  <c:v>35</c:v>
                </c:pt>
                <c:pt idx="593">
                  <c:v>35</c:v>
                </c:pt>
                <c:pt idx="594">
                  <c:v>35</c:v>
                </c:pt>
                <c:pt idx="595">
                  <c:v>35</c:v>
                </c:pt>
                <c:pt idx="596">
                  <c:v>35</c:v>
                </c:pt>
                <c:pt idx="597">
                  <c:v>35</c:v>
                </c:pt>
                <c:pt idx="598">
                  <c:v>35</c:v>
                </c:pt>
                <c:pt idx="599">
                  <c:v>35</c:v>
                </c:pt>
                <c:pt idx="600">
                  <c:v>35</c:v>
                </c:pt>
                <c:pt idx="601">
                  <c:v>35</c:v>
                </c:pt>
                <c:pt idx="602">
                  <c:v>35</c:v>
                </c:pt>
                <c:pt idx="603">
                  <c:v>35</c:v>
                </c:pt>
                <c:pt idx="604">
                  <c:v>35</c:v>
                </c:pt>
                <c:pt idx="605">
                  <c:v>35</c:v>
                </c:pt>
                <c:pt idx="606">
                  <c:v>35</c:v>
                </c:pt>
                <c:pt idx="607">
                  <c:v>35</c:v>
                </c:pt>
                <c:pt idx="608">
                  <c:v>35</c:v>
                </c:pt>
                <c:pt idx="609">
                  <c:v>35</c:v>
                </c:pt>
                <c:pt idx="610">
                  <c:v>35</c:v>
                </c:pt>
                <c:pt idx="611">
                  <c:v>35</c:v>
                </c:pt>
                <c:pt idx="612">
                  <c:v>35</c:v>
                </c:pt>
                <c:pt idx="613">
                  <c:v>35</c:v>
                </c:pt>
                <c:pt idx="614">
                  <c:v>35</c:v>
                </c:pt>
                <c:pt idx="615">
                  <c:v>35</c:v>
                </c:pt>
                <c:pt idx="616">
                  <c:v>35</c:v>
                </c:pt>
                <c:pt idx="617">
                  <c:v>35</c:v>
                </c:pt>
                <c:pt idx="618">
                  <c:v>35</c:v>
                </c:pt>
                <c:pt idx="619">
                  <c:v>35</c:v>
                </c:pt>
                <c:pt idx="620">
                  <c:v>35</c:v>
                </c:pt>
                <c:pt idx="621">
                  <c:v>35</c:v>
                </c:pt>
                <c:pt idx="622">
                  <c:v>35</c:v>
                </c:pt>
                <c:pt idx="623">
                  <c:v>35</c:v>
                </c:pt>
                <c:pt idx="624">
                  <c:v>35</c:v>
                </c:pt>
                <c:pt idx="625">
                  <c:v>35</c:v>
                </c:pt>
                <c:pt idx="626">
                  <c:v>35</c:v>
                </c:pt>
                <c:pt idx="627">
                  <c:v>35</c:v>
                </c:pt>
                <c:pt idx="628">
                  <c:v>35</c:v>
                </c:pt>
                <c:pt idx="629">
                  <c:v>35</c:v>
                </c:pt>
                <c:pt idx="630">
                  <c:v>35</c:v>
                </c:pt>
                <c:pt idx="631">
                  <c:v>35</c:v>
                </c:pt>
                <c:pt idx="632">
                  <c:v>35</c:v>
                </c:pt>
                <c:pt idx="633">
                  <c:v>35</c:v>
                </c:pt>
                <c:pt idx="634">
                  <c:v>35</c:v>
                </c:pt>
                <c:pt idx="635">
                  <c:v>35</c:v>
                </c:pt>
                <c:pt idx="636">
                  <c:v>36</c:v>
                </c:pt>
                <c:pt idx="637">
                  <c:v>36</c:v>
                </c:pt>
                <c:pt idx="638">
                  <c:v>36</c:v>
                </c:pt>
                <c:pt idx="639">
                  <c:v>36</c:v>
                </c:pt>
                <c:pt idx="640">
                  <c:v>36</c:v>
                </c:pt>
                <c:pt idx="641">
                  <c:v>36</c:v>
                </c:pt>
                <c:pt idx="642">
                  <c:v>36</c:v>
                </c:pt>
                <c:pt idx="643">
                  <c:v>37</c:v>
                </c:pt>
                <c:pt idx="644">
                  <c:v>37</c:v>
                </c:pt>
                <c:pt idx="645">
                  <c:v>37</c:v>
                </c:pt>
                <c:pt idx="646">
                  <c:v>37</c:v>
                </c:pt>
                <c:pt idx="647">
                  <c:v>37</c:v>
                </c:pt>
                <c:pt idx="648">
                  <c:v>37</c:v>
                </c:pt>
                <c:pt idx="649">
                  <c:v>37</c:v>
                </c:pt>
                <c:pt idx="650">
                  <c:v>37</c:v>
                </c:pt>
                <c:pt idx="651">
                  <c:v>37</c:v>
                </c:pt>
                <c:pt idx="652">
                  <c:v>37</c:v>
                </c:pt>
                <c:pt idx="653">
                  <c:v>37</c:v>
                </c:pt>
                <c:pt idx="654">
                  <c:v>37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37</c:v>
                </c:pt>
                <c:pt idx="659">
                  <c:v>37</c:v>
                </c:pt>
                <c:pt idx="660">
                  <c:v>37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37</c:v>
                </c:pt>
                <c:pt idx="665">
                  <c:v>37</c:v>
                </c:pt>
                <c:pt idx="666">
                  <c:v>37</c:v>
                </c:pt>
                <c:pt idx="667">
                  <c:v>37</c:v>
                </c:pt>
                <c:pt idx="668">
                  <c:v>37</c:v>
                </c:pt>
                <c:pt idx="669">
                  <c:v>37</c:v>
                </c:pt>
                <c:pt idx="670">
                  <c:v>37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38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40</c:v>
                </c:pt>
                <c:pt idx="693">
                  <c:v>40</c:v>
                </c:pt>
                <c:pt idx="694">
                  <c:v>40</c:v>
                </c:pt>
                <c:pt idx="695">
                  <c:v>40</c:v>
                </c:pt>
                <c:pt idx="696">
                  <c:v>40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40</c:v>
                </c:pt>
                <c:pt idx="701">
                  <c:v>40</c:v>
                </c:pt>
                <c:pt idx="702">
                  <c:v>40</c:v>
                </c:pt>
                <c:pt idx="703">
                  <c:v>40</c:v>
                </c:pt>
                <c:pt idx="704">
                  <c:v>40</c:v>
                </c:pt>
                <c:pt idx="705">
                  <c:v>40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40</c:v>
                </c:pt>
                <c:pt idx="710">
                  <c:v>40</c:v>
                </c:pt>
                <c:pt idx="711">
                  <c:v>40</c:v>
                </c:pt>
                <c:pt idx="712">
                  <c:v>40</c:v>
                </c:pt>
                <c:pt idx="713">
                  <c:v>41</c:v>
                </c:pt>
                <c:pt idx="714">
                  <c:v>41</c:v>
                </c:pt>
                <c:pt idx="715">
                  <c:v>41</c:v>
                </c:pt>
                <c:pt idx="716">
                  <c:v>41</c:v>
                </c:pt>
                <c:pt idx="717">
                  <c:v>41</c:v>
                </c:pt>
                <c:pt idx="718">
                  <c:v>42</c:v>
                </c:pt>
                <c:pt idx="719">
                  <c:v>42</c:v>
                </c:pt>
                <c:pt idx="720">
                  <c:v>42</c:v>
                </c:pt>
                <c:pt idx="721">
                  <c:v>42</c:v>
                </c:pt>
                <c:pt idx="722">
                  <c:v>42</c:v>
                </c:pt>
                <c:pt idx="723">
                  <c:v>42</c:v>
                </c:pt>
                <c:pt idx="724">
                  <c:v>42</c:v>
                </c:pt>
                <c:pt idx="725">
                  <c:v>42</c:v>
                </c:pt>
                <c:pt idx="726">
                  <c:v>42</c:v>
                </c:pt>
                <c:pt idx="727">
                  <c:v>42</c:v>
                </c:pt>
                <c:pt idx="728">
                  <c:v>42</c:v>
                </c:pt>
                <c:pt idx="729">
                  <c:v>42</c:v>
                </c:pt>
                <c:pt idx="730">
                  <c:v>42</c:v>
                </c:pt>
                <c:pt idx="731">
                  <c:v>42</c:v>
                </c:pt>
                <c:pt idx="732">
                  <c:v>42</c:v>
                </c:pt>
                <c:pt idx="733">
                  <c:v>42</c:v>
                </c:pt>
                <c:pt idx="734">
                  <c:v>44</c:v>
                </c:pt>
                <c:pt idx="735">
                  <c:v>44</c:v>
                </c:pt>
                <c:pt idx="736">
                  <c:v>44</c:v>
                </c:pt>
                <c:pt idx="737">
                  <c:v>44</c:v>
                </c:pt>
                <c:pt idx="738">
                  <c:v>44</c:v>
                </c:pt>
                <c:pt idx="739">
                  <c:v>44</c:v>
                </c:pt>
                <c:pt idx="740">
                  <c:v>44</c:v>
                </c:pt>
                <c:pt idx="741">
                  <c:v>45</c:v>
                </c:pt>
                <c:pt idx="742">
                  <c:v>45</c:v>
                </c:pt>
                <c:pt idx="743">
                  <c:v>45</c:v>
                </c:pt>
                <c:pt idx="744">
                  <c:v>45</c:v>
                </c:pt>
                <c:pt idx="745">
                  <c:v>45</c:v>
                </c:pt>
                <c:pt idx="746">
                  <c:v>45</c:v>
                </c:pt>
                <c:pt idx="747">
                  <c:v>46</c:v>
                </c:pt>
                <c:pt idx="748">
                  <c:v>47</c:v>
                </c:pt>
                <c:pt idx="749">
                  <c:v>47</c:v>
                </c:pt>
                <c:pt idx="750">
                  <c:v>47</c:v>
                </c:pt>
                <c:pt idx="751">
                  <c:v>47</c:v>
                </c:pt>
                <c:pt idx="752">
                  <c:v>47</c:v>
                </c:pt>
                <c:pt idx="753">
                  <c:v>47</c:v>
                </c:pt>
                <c:pt idx="754">
                  <c:v>47</c:v>
                </c:pt>
                <c:pt idx="755">
                  <c:v>48</c:v>
                </c:pt>
                <c:pt idx="756">
                  <c:v>48</c:v>
                </c:pt>
                <c:pt idx="757">
                  <c:v>48</c:v>
                </c:pt>
                <c:pt idx="758">
                  <c:v>48</c:v>
                </c:pt>
                <c:pt idx="759">
                  <c:v>48</c:v>
                </c:pt>
                <c:pt idx="760">
                  <c:v>48</c:v>
                </c:pt>
                <c:pt idx="761">
                  <c:v>48</c:v>
                </c:pt>
                <c:pt idx="762">
                  <c:v>48</c:v>
                </c:pt>
                <c:pt idx="763">
                  <c:v>48</c:v>
                </c:pt>
                <c:pt idx="764">
                  <c:v>48</c:v>
                </c:pt>
                <c:pt idx="765">
                  <c:v>48</c:v>
                </c:pt>
                <c:pt idx="766">
                  <c:v>48</c:v>
                </c:pt>
                <c:pt idx="767">
                  <c:v>48</c:v>
                </c:pt>
                <c:pt idx="768">
                  <c:v>48</c:v>
                </c:pt>
                <c:pt idx="769">
                  <c:v>49</c:v>
                </c:pt>
                <c:pt idx="770">
                  <c:v>49</c:v>
                </c:pt>
                <c:pt idx="771">
                  <c:v>49</c:v>
                </c:pt>
                <c:pt idx="772">
                  <c:v>49</c:v>
                </c:pt>
                <c:pt idx="773">
                  <c:v>49</c:v>
                </c:pt>
                <c:pt idx="774">
                  <c:v>49</c:v>
                </c:pt>
                <c:pt idx="775">
                  <c:v>50</c:v>
                </c:pt>
                <c:pt idx="776">
                  <c:v>50</c:v>
                </c:pt>
                <c:pt idx="777">
                  <c:v>50</c:v>
                </c:pt>
                <c:pt idx="778">
                  <c:v>50</c:v>
                </c:pt>
                <c:pt idx="779">
                  <c:v>50</c:v>
                </c:pt>
                <c:pt idx="780">
                  <c:v>50</c:v>
                </c:pt>
                <c:pt idx="781">
                  <c:v>50</c:v>
                </c:pt>
                <c:pt idx="782">
                  <c:v>50</c:v>
                </c:pt>
                <c:pt idx="783">
                  <c:v>50</c:v>
                </c:pt>
                <c:pt idx="784">
                  <c:v>50</c:v>
                </c:pt>
                <c:pt idx="785">
                  <c:v>50</c:v>
                </c:pt>
                <c:pt idx="786">
                  <c:v>50</c:v>
                </c:pt>
                <c:pt idx="787">
                  <c:v>50</c:v>
                </c:pt>
                <c:pt idx="788">
                  <c:v>50</c:v>
                </c:pt>
                <c:pt idx="789">
                  <c:v>50</c:v>
                </c:pt>
                <c:pt idx="790">
                  <c:v>51</c:v>
                </c:pt>
                <c:pt idx="791">
                  <c:v>51</c:v>
                </c:pt>
                <c:pt idx="792">
                  <c:v>51</c:v>
                </c:pt>
                <c:pt idx="793">
                  <c:v>51</c:v>
                </c:pt>
                <c:pt idx="794">
                  <c:v>51</c:v>
                </c:pt>
                <c:pt idx="795">
                  <c:v>51</c:v>
                </c:pt>
                <c:pt idx="796">
                  <c:v>51</c:v>
                </c:pt>
                <c:pt idx="797">
                  <c:v>51</c:v>
                </c:pt>
                <c:pt idx="798">
                  <c:v>51</c:v>
                </c:pt>
                <c:pt idx="799">
                  <c:v>51</c:v>
                </c:pt>
                <c:pt idx="800">
                  <c:v>51</c:v>
                </c:pt>
                <c:pt idx="801">
                  <c:v>51</c:v>
                </c:pt>
                <c:pt idx="802">
                  <c:v>51</c:v>
                </c:pt>
                <c:pt idx="803">
                  <c:v>51</c:v>
                </c:pt>
                <c:pt idx="804">
                  <c:v>51</c:v>
                </c:pt>
                <c:pt idx="805">
                  <c:v>51</c:v>
                </c:pt>
                <c:pt idx="806">
                  <c:v>51</c:v>
                </c:pt>
                <c:pt idx="807">
                  <c:v>51</c:v>
                </c:pt>
                <c:pt idx="808">
                  <c:v>51</c:v>
                </c:pt>
                <c:pt idx="809">
                  <c:v>51</c:v>
                </c:pt>
                <c:pt idx="810">
                  <c:v>51</c:v>
                </c:pt>
                <c:pt idx="811">
                  <c:v>51</c:v>
                </c:pt>
                <c:pt idx="812">
                  <c:v>51</c:v>
                </c:pt>
                <c:pt idx="813">
                  <c:v>51</c:v>
                </c:pt>
                <c:pt idx="814">
                  <c:v>51</c:v>
                </c:pt>
                <c:pt idx="815">
                  <c:v>51</c:v>
                </c:pt>
                <c:pt idx="816">
                  <c:v>51</c:v>
                </c:pt>
                <c:pt idx="817">
                  <c:v>51</c:v>
                </c:pt>
                <c:pt idx="818">
                  <c:v>51</c:v>
                </c:pt>
                <c:pt idx="819">
                  <c:v>51</c:v>
                </c:pt>
                <c:pt idx="820">
                  <c:v>51</c:v>
                </c:pt>
                <c:pt idx="821">
                  <c:v>51</c:v>
                </c:pt>
                <c:pt idx="822">
                  <c:v>51</c:v>
                </c:pt>
                <c:pt idx="823">
                  <c:v>51</c:v>
                </c:pt>
                <c:pt idx="824">
                  <c:v>51</c:v>
                </c:pt>
                <c:pt idx="825">
                  <c:v>51</c:v>
                </c:pt>
                <c:pt idx="826">
                  <c:v>51</c:v>
                </c:pt>
                <c:pt idx="827">
                  <c:v>51</c:v>
                </c:pt>
                <c:pt idx="828">
                  <c:v>51</c:v>
                </c:pt>
                <c:pt idx="829">
                  <c:v>51</c:v>
                </c:pt>
                <c:pt idx="830">
                  <c:v>51</c:v>
                </c:pt>
                <c:pt idx="831">
                  <c:v>51</c:v>
                </c:pt>
                <c:pt idx="832">
                  <c:v>51</c:v>
                </c:pt>
                <c:pt idx="833">
                  <c:v>51</c:v>
                </c:pt>
                <c:pt idx="834">
                  <c:v>51</c:v>
                </c:pt>
                <c:pt idx="835">
                  <c:v>51</c:v>
                </c:pt>
                <c:pt idx="836">
                  <c:v>51</c:v>
                </c:pt>
                <c:pt idx="837">
                  <c:v>51</c:v>
                </c:pt>
                <c:pt idx="838">
                  <c:v>51</c:v>
                </c:pt>
                <c:pt idx="839">
                  <c:v>51</c:v>
                </c:pt>
                <c:pt idx="840">
                  <c:v>51</c:v>
                </c:pt>
                <c:pt idx="841">
                  <c:v>51</c:v>
                </c:pt>
                <c:pt idx="842">
                  <c:v>51</c:v>
                </c:pt>
                <c:pt idx="843">
                  <c:v>51</c:v>
                </c:pt>
                <c:pt idx="844">
                  <c:v>51</c:v>
                </c:pt>
                <c:pt idx="845">
                  <c:v>51</c:v>
                </c:pt>
                <c:pt idx="846">
                  <c:v>51</c:v>
                </c:pt>
                <c:pt idx="847">
                  <c:v>51</c:v>
                </c:pt>
                <c:pt idx="848">
                  <c:v>51</c:v>
                </c:pt>
                <c:pt idx="849">
                  <c:v>51</c:v>
                </c:pt>
                <c:pt idx="850">
                  <c:v>51</c:v>
                </c:pt>
                <c:pt idx="851">
                  <c:v>51</c:v>
                </c:pt>
                <c:pt idx="852">
                  <c:v>51</c:v>
                </c:pt>
                <c:pt idx="853">
                  <c:v>51</c:v>
                </c:pt>
                <c:pt idx="854">
                  <c:v>51</c:v>
                </c:pt>
                <c:pt idx="855">
                  <c:v>51</c:v>
                </c:pt>
                <c:pt idx="856">
                  <c:v>51</c:v>
                </c:pt>
                <c:pt idx="857">
                  <c:v>51</c:v>
                </c:pt>
                <c:pt idx="858">
                  <c:v>51</c:v>
                </c:pt>
                <c:pt idx="859">
                  <c:v>51</c:v>
                </c:pt>
                <c:pt idx="860">
                  <c:v>51</c:v>
                </c:pt>
                <c:pt idx="861">
                  <c:v>51</c:v>
                </c:pt>
                <c:pt idx="862">
                  <c:v>51</c:v>
                </c:pt>
                <c:pt idx="863">
                  <c:v>51</c:v>
                </c:pt>
                <c:pt idx="864">
                  <c:v>51</c:v>
                </c:pt>
                <c:pt idx="865">
                  <c:v>51</c:v>
                </c:pt>
                <c:pt idx="866">
                  <c:v>51</c:v>
                </c:pt>
                <c:pt idx="867">
                  <c:v>51</c:v>
                </c:pt>
                <c:pt idx="868">
                  <c:v>51</c:v>
                </c:pt>
                <c:pt idx="869">
                  <c:v>51</c:v>
                </c:pt>
                <c:pt idx="870">
                  <c:v>51</c:v>
                </c:pt>
                <c:pt idx="871">
                  <c:v>51</c:v>
                </c:pt>
                <c:pt idx="872">
                  <c:v>51</c:v>
                </c:pt>
                <c:pt idx="873">
                  <c:v>51</c:v>
                </c:pt>
                <c:pt idx="874">
                  <c:v>51</c:v>
                </c:pt>
                <c:pt idx="875">
                  <c:v>51</c:v>
                </c:pt>
                <c:pt idx="876">
                  <c:v>51</c:v>
                </c:pt>
                <c:pt idx="877">
                  <c:v>51</c:v>
                </c:pt>
                <c:pt idx="878">
                  <c:v>51</c:v>
                </c:pt>
                <c:pt idx="879">
                  <c:v>51</c:v>
                </c:pt>
                <c:pt idx="880">
                  <c:v>51</c:v>
                </c:pt>
                <c:pt idx="881">
                  <c:v>51</c:v>
                </c:pt>
                <c:pt idx="882">
                  <c:v>51</c:v>
                </c:pt>
                <c:pt idx="883">
                  <c:v>51</c:v>
                </c:pt>
                <c:pt idx="884">
                  <c:v>51</c:v>
                </c:pt>
                <c:pt idx="885">
                  <c:v>51</c:v>
                </c:pt>
                <c:pt idx="886">
                  <c:v>51</c:v>
                </c:pt>
                <c:pt idx="887">
                  <c:v>51</c:v>
                </c:pt>
                <c:pt idx="888">
                  <c:v>51</c:v>
                </c:pt>
                <c:pt idx="889">
                  <c:v>51</c:v>
                </c:pt>
                <c:pt idx="890">
                  <c:v>51</c:v>
                </c:pt>
                <c:pt idx="891">
                  <c:v>51</c:v>
                </c:pt>
                <c:pt idx="892">
                  <c:v>51</c:v>
                </c:pt>
                <c:pt idx="893">
                  <c:v>51</c:v>
                </c:pt>
                <c:pt idx="894">
                  <c:v>51</c:v>
                </c:pt>
                <c:pt idx="895">
                  <c:v>51</c:v>
                </c:pt>
                <c:pt idx="896">
                  <c:v>51</c:v>
                </c:pt>
                <c:pt idx="897">
                  <c:v>51</c:v>
                </c:pt>
                <c:pt idx="898">
                  <c:v>51</c:v>
                </c:pt>
                <c:pt idx="899">
                  <c:v>51</c:v>
                </c:pt>
                <c:pt idx="900">
                  <c:v>51</c:v>
                </c:pt>
                <c:pt idx="901">
                  <c:v>51</c:v>
                </c:pt>
                <c:pt idx="902">
                  <c:v>51</c:v>
                </c:pt>
                <c:pt idx="903">
                  <c:v>51</c:v>
                </c:pt>
                <c:pt idx="904">
                  <c:v>51</c:v>
                </c:pt>
                <c:pt idx="905">
                  <c:v>51</c:v>
                </c:pt>
                <c:pt idx="906">
                  <c:v>51</c:v>
                </c:pt>
                <c:pt idx="907">
                  <c:v>51</c:v>
                </c:pt>
                <c:pt idx="908">
                  <c:v>51</c:v>
                </c:pt>
                <c:pt idx="909">
                  <c:v>51</c:v>
                </c:pt>
                <c:pt idx="910">
                  <c:v>51</c:v>
                </c:pt>
                <c:pt idx="911">
                  <c:v>51</c:v>
                </c:pt>
                <c:pt idx="912">
                  <c:v>51</c:v>
                </c:pt>
                <c:pt idx="913">
                  <c:v>51</c:v>
                </c:pt>
                <c:pt idx="914">
                  <c:v>51</c:v>
                </c:pt>
                <c:pt idx="915">
                  <c:v>51</c:v>
                </c:pt>
                <c:pt idx="916">
                  <c:v>52</c:v>
                </c:pt>
                <c:pt idx="917">
                  <c:v>52</c:v>
                </c:pt>
                <c:pt idx="918">
                  <c:v>52</c:v>
                </c:pt>
                <c:pt idx="919">
                  <c:v>52</c:v>
                </c:pt>
                <c:pt idx="920">
                  <c:v>52</c:v>
                </c:pt>
                <c:pt idx="921">
                  <c:v>52</c:v>
                </c:pt>
                <c:pt idx="922">
                  <c:v>52</c:v>
                </c:pt>
                <c:pt idx="923">
                  <c:v>52</c:v>
                </c:pt>
                <c:pt idx="924">
                  <c:v>52</c:v>
                </c:pt>
                <c:pt idx="925">
                  <c:v>52</c:v>
                </c:pt>
                <c:pt idx="926">
                  <c:v>52</c:v>
                </c:pt>
                <c:pt idx="927">
                  <c:v>52</c:v>
                </c:pt>
                <c:pt idx="928">
                  <c:v>52</c:v>
                </c:pt>
                <c:pt idx="929">
                  <c:v>52</c:v>
                </c:pt>
                <c:pt idx="930">
                  <c:v>52</c:v>
                </c:pt>
                <c:pt idx="931">
                  <c:v>52</c:v>
                </c:pt>
                <c:pt idx="932">
                  <c:v>52</c:v>
                </c:pt>
                <c:pt idx="933">
                  <c:v>52</c:v>
                </c:pt>
                <c:pt idx="934">
                  <c:v>52</c:v>
                </c:pt>
                <c:pt idx="935">
                  <c:v>52</c:v>
                </c:pt>
                <c:pt idx="936">
                  <c:v>52</c:v>
                </c:pt>
                <c:pt idx="937">
                  <c:v>54</c:v>
                </c:pt>
                <c:pt idx="938">
                  <c:v>54</c:v>
                </c:pt>
                <c:pt idx="939">
                  <c:v>54</c:v>
                </c:pt>
                <c:pt idx="940">
                  <c:v>54</c:v>
                </c:pt>
                <c:pt idx="941">
                  <c:v>54</c:v>
                </c:pt>
                <c:pt idx="942">
                  <c:v>54</c:v>
                </c:pt>
                <c:pt idx="943">
                  <c:v>54</c:v>
                </c:pt>
                <c:pt idx="944">
                  <c:v>56</c:v>
                </c:pt>
                <c:pt idx="945">
                  <c:v>56</c:v>
                </c:pt>
                <c:pt idx="946">
                  <c:v>56</c:v>
                </c:pt>
                <c:pt idx="947">
                  <c:v>56</c:v>
                </c:pt>
                <c:pt idx="948">
                  <c:v>56</c:v>
                </c:pt>
                <c:pt idx="949">
                  <c:v>56</c:v>
                </c:pt>
                <c:pt idx="950">
                  <c:v>56</c:v>
                </c:pt>
                <c:pt idx="951">
                  <c:v>56</c:v>
                </c:pt>
                <c:pt idx="952">
                  <c:v>56</c:v>
                </c:pt>
                <c:pt idx="953">
                  <c:v>56</c:v>
                </c:pt>
                <c:pt idx="954">
                  <c:v>56</c:v>
                </c:pt>
                <c:pt idx="955">
                  <c:v>56</c:v>
                </c:pt>
                <c:pt idx="956">
                  <c:v>56</c:v>
                </c:pt>
                <c:pt idx="957">
                  <c:v>56</c:v>
                </c:pt>
                <c:pt idx="958">
                  <c:v>56</c:v>
                </c:pt>
                <c:pt idx="959">
                  <c:v>56</c:v>
                </c:pt>
                <c:pt idx="960">
                  <c:v>56</c:v>
                </c:pt>
                <c:pt idx="961">
                  <c:v>56</c:v>
                </c:pt>
                <c:pt idx="962">
                  <c:v>56</c:v>
                </c:pt>
                <c:pt idx="963">
                  <c:v>56</c:v>
                </c:pt>
                <c:pt idx="964">
                  <c:v>56</c:v>
                </c:pt>
                <c:pt idx="965">
                  <c:v>57</c:v>
                </c:pt>
                <c:pt idx="966">
                  <c:v>57</c:v>
                </c:pt>
                <c:pt idx="967">
                  <c:v>57</c:v>
                </c:pt>
                <c:pt idx="968">
                  <c:v>57</c:v>
                </c:pt>
                <c:pt idx="969">
                  <c:v>57</c:v>
                </c:pt>
                <c:pt idx="970">
                  <c:v>57</c:v>
                </c:pt>
                <c:pt idx="971">
                  <c:v>57</c:v>
                </c:pt>
                <c:pt idx="972">
                  <c:v>57</c:v>
                </c:pt>
                <c:pt idx="973">
                  <c:v>57</c:v>
                </c:pt>
                <c:pt idx="974">
                  <c:v>57</c:v>
                </c:pt>
                <c:pt idx="975">
                  <c:v>57</c:v>
                </c:pt>
                <c:pt idx="976">
                  <c:v>57</c:v>
                </c:pt>
                <c:pt idx="977">
                  <c:v>57</c:v>
                </c:pt>
                <c:pt idx="978">
                  <c:v>57</c:v>
                </c:pt>
                <c:pt idx="979">
                  <c:v>57</c:v>
                </c:pt>
                <c:pt idx="980">
                  <c:v>57</c:v>
                </c:pt>
                <c:pt idx="981">
                  <c:v>57</c:v>
                </c:pt>
                <c:pt idx="982">
                  <c:v>57</c:v>
                </c:pt>
                <c:pt idx="983">
                  <c:v>57</c:v>
                </c:pt>
                <c:pt idx="984">
                  <c:v>57</c:v>
                </c:pt>
                <c:pt idx="985">
                  <c:v>57</c:v>
                </c:pt>
                <c:pt idx="986">
                  <c:v>57</c:v>
                </c:pt>
                <c:pt idx="987">
                  <c:v>57</c:v>
                </c:pt>
                <c:pt idx="988">
                  <c:v>57</c:v>
                </c:pt>
                <c:pt idx="989">
                  <c:v>57</c:v>
                </c:pt>
                <c:pt idx="990">
                  <c:v>57</c:v>
                </c:pt>
                <c:pt idx="991">
                  <c:v>57</c:v>
                </c:pt>
                <c:pt idx="992">
                  <c:v>57</c:v>
                </c:pt>
                <c:pt idx="993">
                  <c:v>57</c:v>
                </c:pt>
                <c:pt idx="994">
                  <c:v>57</c:v>
                </c:pt>
                <c:pt idx="995">
                  <c:v>57</c:v>
                </c:pt>
                <c:pt idx="996">
                  <c:v>57</c:v>
                </c:pt>
                <c:pt idx="997">
                  <c:v>57</c:v>
                </c:pt>
                <c:pt idx="998">
                  <c:v>57</c:v>
                </c:pt>
                <c:pt idx="999">
                  <c:v>57</c:v>
                </c:pt>
                <c:pt idx="1000">
                  <c:v>57</c:v>
                </c:pt>
                <c:pt idx="1001">
                  <c:v>57</c:v>
                </c:pt>
                <c:pt idx="1002">
                  <c:v>57</c:v>
                </c:pt>
                <c:pt idx="1003">
                  <c:v>57</c:v>
                </c:pt>
                <c:pt idx="1004">
                  <c:v>57</c:v>
                </c:pt>
                <c:pt idx="1005">
                  <c:v>57</c:v>
                </c:pt>
                <c:pt idx="1006">
                  <c:v>57</c:v>
                </c:pt>
                <c:pt idx="1007">
                  <c:v>57</c:v>
                </c:pt>
                <c:pt idx="1008">
                  <c:v>57</c:v>
                </c:pt>
                <c:pt idx="1009">
                  <c:v>57</c:v>
                </c:pt>
                <c:pt idx="1010">
                  <c:v>57</c:v>
                </c:pt>
                <c:pt idx="1011">
                  <c:v>57</c:v>
                </c:pt>
                <c:pt idx="1012">
                  <c:v>57</c:v>
                </c:pt>
                <c:pt idx="1013">
                  <c:v>57</c:v>
                </c:pt>
                <c:pt idx="1014">
                  <c:v>57</c:v>
                </c:pt>
                <c:pt idx="1015">
                  <c:v>57</c:v>
                </c:pt>
                <c:pt idx="1016">
                  <c:v>57</c:v>
                </c:pt>
                <c:pt idx="1017">
                  <c:v>57</c:v>
                </c:pt>
                <c:pt idx="1018">
                  <c:v>57</c:v>
                </c:pt>
                <c:pt idx="1019">
                  <c:v>57</c:v>
                </c:pt>
                <c:pt idx="1020">
                  <c:v>57</c:v>
                </c:pt>
                <c:pt idx="1021">
                  <c:v>57</c:v>
                </c:pt>
                <c:pt idx="1022">
                  <c:v>57</c:v>
                </c:pt>
                <c:pt idx="1023">
                  <c:v>57</c:v>
                </c:pt>
                <c:pt idx="1024">
                  <c:v>57</c:v>
                </c:pt>
                <c:pt idx="1025">
                  <c:v>57</c:v>
                </c:pt>
                <c:pt idx="1026">
                  <c:v>57</c:v>
                </c:pt>
                <c:pt idx="1027">
                  <c:v>57</c:v>
                </c:pt>
                <c:pt idx="1028">
                  <c:v>57</c:v>
                </c:pt>
                <c:pt idx="1029">
                  <c:v>57</c:v>
                </c:pt>
                <c:pt idx="1030">
                  <c:v>57</c:v>
                </c:pt>
                <c:pt idx="1031">
                  <c:v>57</c:v>
                </c:pt>
                <c:pt idx="1032">
                  <c:v>57</c:v>
                </c:pt>
                <c:pt idx="1033">
                  <c:v>57</c:v>
                </c:pt>
                <c:pt idx="1034">
                  <c:v>57</c:v>
                </c:pt>
                <c:pt idx="1035">
                  <c:v>57</c:v>
                </c:pt>
                <c:pt idx="1036">
                  <c:v>57</c:v>
                </c:pt>
                <c:pt idx="1037">
                  <c:v>57</c:v>
                </c:pt>
                <c:pt idx="1038">
                  <c:v>57</c:v>
                </c:pt>
                <c:pt idx="1039">
                  <c:v>57</c:v>
                </c:pt>
                <c:pt idx="1040">
                  <c:v>57</c:v>
                </c:pt>
                <c:pt idx="1041">
                  <c:v>57</c:v>
                </c:pt>
                <c:pt idx="1042">
                  <c:v>57</c:v>
                </c:pt>
                <c:pt idx="1043">
                  <c:v>57</c:v>
                </c:pt>
                <c:pt idx="1044">
                  <c:v>57</c:v>
                </c:pt>
                <c:pt idx="1045">
                  <c:v>57</c:v>
                </c:pt>
                <c:pt idx="1046">
                  <c:v>57</c:v>
                </c:pt>
                <c:pt idx="1047">
                  <c:v>57</c:v>
                </c:pt>
                <c:pt idx="1048">
                  <c:v>57</c:v>
                </c:pt>
                <c:pt idx="1049">
                  <c:v>57</c:v>
                </c:pt>
                <c:pt idx="1050">
                  <c:v>57</c:v>
                </c:pt>
                <c:pt idx="1051">
                  <c:v>57</c:v>
                </c:pt>
                <c:pt idx="1052">
                  <c:v>57</c:v>
                </c:pt>
                <c:pt idx="1053">
                  <c:v>57</c:v>
                </c:pt>
                <c:pt idx="1054">
                  <c:v>57</c:v>
                </c:pt>
                <c:pt idx="1055">
                  <c:v>57</c:v>
                </c:pt>
                <c:pt idx="1056">
                  <c:v>57</c:v>
                </c:pt>
                <c:pt idx="1057">
                  <c:v>57</c:v>
                </c:pt>
                <c:pt idx="1058">
                  <c:v>57</c:v>
                </c:pt>
                <c:pt idx="1059">
                  <c:v>57</c:v>
                </c:pt>
                <c:pt idx="1060">
                  <c:v>57</c:v>
                </c:pt>
                <c:pt idx="1061">
                  <c:v>57</c:v>
                </c:pt>
                <c:pt idx="1062">
                  <c:v>57</c:v>
                </c:pt>
                <c:pt idx="1063">
                  <c:v>57</c:v>
                </c:pt>
                <c:pt idx="1064">
                  <c:v>57</c:v>
                </c:pt>
                <c:pt idx="1065">
                  <c:v>57</c:v>
                </c:pt>
                <c:pt idx="1066">
                  <c:v>57</c:v>
                </c:pt>
                <c:pt idx="1067">
                  <c:v>57</c:v>
                </c:pt>
                <c:pt idx="1068">
                  <c:v>57</c:v>
                </c:pt>
                <c:pt idx="1069">
                  <c:v>57</c:v>
                </c:pt>
                <c:pt idx="1070">
                  <c:v>57</c:v>
                </c:pt>
                <c:pt idx="1071">
                  <c:v>57</c:v>
                </c:pt>
                <c:pt idx="1072">
                  <c:v>57</c:v>
                </c:pt>
                <c:pt idx="1073">
                  <c:v>57</c:v>
                </c:pt>
                <c:pt idx="1074">
                  <c:v>57</c:v>
                </c:pt>
                <c:pt idx="1075">
                  <c:v>57</c:v>
                </c:pt>
                <c:pt idx="1076">
                  <c:v>57</c:v>
                </c:pt>
                <c:pt idx="1077">
                  <c:v>57</c:v>
                </c:pt>
                <c:pt idx="1078">
                  <c:v>57</c:v>
                </c:pt>
                <c:pt idx="1079">
                  <c:v>57</c:v>
                </c:pt>
                <c:pt idx="1080">
                  <c:v>57</c:v>
                </c:pt>
                <c:pt idx="1081">
                  <c:v>57</c:v>
                </c:pt>
                <c:pt idx="1082">
                  <c:v>57</c:v>
                </c:pt>
                <c:pt idx="1083">
                  <c:v>57</c:v>
                </c:pt>
                <c:pt idx="1084">
                  <c:v>57</c:v>
                </c:pt>
                <c:pt idx="1085">
                  <c:v>57</c:v>
                </c:pt>
                <c:pt idx="1086">
                  <c:v>57</c:v>
                </c:pt>
                <c:pt idx="1087">
                  <c:v>57</c:v>
                </c:pt>
                <c:pt idx="1088">
                  <c:v>57</c:v>
                </c:pt>
                <c:pt idx="1089">
                  <c:v>57</c:v>
                </c:pt>
                <c:pt idx="1090">
                  <c:v>57</c:v>
                </c:pt>
                <c:pt idx="1091">
                  <c:v>57</c:v>
                </c:pt>
                <c:pt idx="1092">
                  <c:v>57</c:v>
                </c:pt>
                <c:pt idx="1093">
                  <c:v>57</c:v>
                </c:pt>
                <c:pt idx="1094">
                  <c:v>57</c:v>
                </c:pt>
                <c:pt idx="1095">
                  <c:v>57</c:v>
                </c:pt>
                <c:pt idx="1096">
                  <c:v>57</c:v>
                </c:pt>
                <c:pt idx="1097">
                  <c:v>57</c:v>
                </c:pt>
                <c:pt idx="1098">
                  <c:v>57</c:v>
                </c:pt>
                <c:pt idx="1099">
                  <c:v>57</c:v>
                </c:pt>
                <c:pt idx="1100">
                  <c:v>57</c:v>
                </c:pt>
                <c:pt idx="1101">
                  <c:v>57</c:v>
                </c:pt>
                <c:pt idx="1102">
                  <c:v>57</c:v>
                </c:pt>
                <c:pt idx="1103">
                  <c:v>57</c:v>
                </c:pt>
                <c:pt idx="1104">
                  <c:v>57</c:v>
                </c:pt>
                <c:pt idx="1105">
                  <c:v>57</c:v>
                </c:pt>
                <c:pt idx="1106">
                  <c:v>57</c:v>
                </c:pt>
                <c:pt idx="1107">
                  <c:v>57</c:v>
                </c:pt>
                <c:pt idx="1108">
                  <c:v>57</c:v>
                </c:pt>
                <c:pt idx="1109">
                  <c:v>57</c:v>
                </c:pt>
                <c:pt idx="1110">
                  <c:v>57</c:v>
                </c:pt>
                <c:pt idx="1111">
                  <c:v>58</c:v>
                </c:pt>
                <c:pt idx="1112">
                  <c:v>58</c:v>
                </c:pt>
                <c:pt idx="1113">
                  <c:v>58</c:v>
                </c:pt>
                <c:pt idx="1114">
                  <c:v>58</c:v>
                </c:pt>
                <c:pt idx="1115">
                  <c:v>58</c:v>
                </c:pt>
                <c:pt idx="1116">
                  <c:v>58</c:v>
                </c:pt>
                <c:pt idx="1117">
                  <c:v>58</c:v>
                </c:pt>
                <c:pt idx="1118">
                  <c:v>58</c:v>
                </c:pt>
                <c:pt idx="1119">
                  <c:v>58</c:v>
                </c:pt>
                <c:pt idx="1120">
                  <c:v>58</c:v>
                </c:pt>
                <c:pt idx="1121">
                  <c:v>58</c:v>
                </c:pt>
                <c:pt idx="1122">
                  <c:v>58</c:v>
                </c:pt>
                <c:pt idx="1123">
                  <c:v>58</c:v>
                </c:pt>
                <c:pt idx="1124">
                  <c:v>58</c:v>
                </c:pt>
                <c:pt idx="1125">
                  <c:v>58</c:v>
                </c:pt>
                <c:pt idx="1126">
                  <c:v>58</c:v>
                </c:pt>
                <c:pt idx="1127">
                  <c:v>58</c:v>
                </c:pt>
                <c:pt idx="1128">
                  <c:v>59</c:v>
                </c:pt>
                <c:pt idx="1129">
                  <c:v>59</c:v>
                </c:pt>
                <c:pt idx="1130">
                  <c:v>59</c:v>
                </c:pt>
                <c:pt idx="1131">
                  <c:v>59</c:v>
                </c:pt>
                <c:pt idx="1132">
                  <c:v>59</c:v>
                </c:pt>
                <c:pt idx="1133">
                  <c:v>59</c:v>
                </c:pt>
                <c:pt idx="1134">
                  <c:v>59</c:v>
                </c:pt>
                <c:pt idx="1135">
                  <c:v>59</c:v>
                </c:pt>
                <c:pt idx="1136">
                  <c:v>59</c:v>
                </c:pt>
                <c:pt idx="1137">
                  <c:v>59</c:v>
                </c:pt>
                <c:pt idx="1138">
                  <c:v>59</c:v>
                </c:pt>
                <c:pt idx="1139">
                  <c:v>59</c:v>
                </c:pt>
                <c:pt idx="1140">
                  <c:v>60</c:v>
                </c:pt>
                <c:pt idx="1141">
                  <c:v>60</c:v>
                </c:pt>
                <c:pt idx="1142">
                  <c:v>60</c:v>
                </c:pt>
                <c:pt idx="1143">
                  <c:v>60</c:v>
                </c:pt>
                <c:pt idx="1144">
                  <c:v>60</c:v>
                </c:pt>
                <c:pt idx="1145">
                  <c:v>60</c:v>
                </c:pt>
                <c:pt idx="1146">
                  <c:v>60</c:v>
                </c:pt>
                <c:pt idx="1147">
                  <c:v>60</c:v>
                </c:pt>
                <c:pt idx="1148">
                  <c:v>60</c:v>
                </c:pt>
                <c:pt idx="1149">
                  <c:v>60</c:v>
                </c:pt>
                <c:pt idx="1150">
                  <c:v>60</c:v>
                </c:pt>
                <c:pt idx="1151">
                  <c:v>60</c:v>
                </c:pt>
                <c:pt idx="1152">
                  <c:v>60</c:v>
                </c:pt>
                <c:pt idx="1153">
                  <c:v>60</c:v>
                </c:pt>
                <c:pt idx="1154">
                  <c:v>60</c:v>
                </c:pt>
                <c:pt idx="1155">
                  <c:v>60</c:v>
                </c:pt>
                <c:pt idx="1156">
                  <c:v>60</c:v>
                </c:pt>
                <c:pt idx="1157">
                  <c:v>60</c:v>
                </c:pt>
                <c:pt idx="1158">
                  <c:v>60</c:v>
                </c:pt>
                <c:pt idx="1159">
                  <c:v>60</c:v>
                </c:pt>
                <c:pt idx="1160">
                  <c:v>60</c:v>
                </c:pt>
                <c:pt idx="1161">
                  <c:v>60</c:v>
                </c:pt>
                <c:pt idx="1162">
                  <c:v>60</c:v>
                </c:pt>
                <c:pt idx="1163">
                  <c:v>60</c:v>
                </c:pt>
                <c:pt idx="1164">
                  <c:v>60</c:v>
                </c:pt>
                <c:pt idx="1165">
                  <c:v>60</c:v>
                </c:pt>
                <c:pt idx="1166">
                  <c:v>60</c:v>
                </c:pt>
                <c:pt idx="1167">
                  <c:v>60</c:v>
                </c:pt>
                <c:pt idx="1168">
                  <c:v>60</c:v>
                </c:pt>
                <c:pt idx="1169">
                  <c:v>60</c:v>
                </c:pt>
                <c:pt idx="1170">
                  <c:v>60</c:v>
                </c:pt>
                <c:pt idx="1171">
                  <c:v>60</c:v>
                </c:pt>
                <c:pt idx="1172">
                  <c:v>60</c:v>
                </c:pt>
                <c:pt idx="1173">
                  <c:v>60</c:v>
                </c:pt>
                <c:pt idx="1174">
                  <c:v>60</c:v>
                </c:pt>
                <c:pt idx="1175">
                  <c:v>60</c:v>
                </c:pt>
                <c:pt idx="1176">
                  <c:v>60</c:v>
                </c:pt>
                <c:pt idx="1177">
                  <c:v>60</c:v>
                </c:pt>
                <c:pt idx="1178">
                  <c:v>60</c:v>
                </c:pt>
                <c:pt idx="1179">
                  <c:v>60</c:v>
                </c:pt>
                <c:pt idx="1180">
                  <c:v>60</c:v>
                </c:pt>
                <c:pt idx="1181">
                  <c:v>60</c:v>
                </c:pt>
                <c:pt idx="1182">
                  <c:v>60</c:v>
                </c:pt>
                <c:pt idx="1183">
                  <c:v>60</c:v>
                </c:pt>
                <c:pt idx="1184">
                  <c:v>60</c:v>
                </c:pt>
                <c:pt idx="1185">
                  <c:v>60</c:v>
                </c:pt>
                <c:pt idx="1186">
                  <c:v>60</c:v>
                </c:pt>
                <c:pt idx="1187">
                  <c:v>60</c:v>
                </c:pt>
                <c:pt idx="1188">
                  <c:v>60</c:v>
                </c:pt>
                <c:pt idx="1189">
                  <c:v>60</c:v>
                </c:pt>
                <c:pt idx="1190">
                  <c:v>60</c:v>
                </c:pt>
                <c:pt idx="1191">
                  <c:v>60</c:v>
                </c:pt>
                <c:pt idx="1192">
                  <c:v>60</c:v>
                </c:pt>
                <c:pt idx="1193">
                  <c:v>60</c:v>
                </c:pt>
                <c:pt idx="1194">
                  <c:v>60</c:v>
                </c:pt>
                <c:pt idx="1195">
                  <c:v>60</c:v>
                </c:pt>
                <c:pt idx="1196">
                  <c:v>60</c:v>
                </c:pt>
                <c:pt idx="1197">
                  <c:v>60</c:v>
                </c:pt>
                <c:pt idx="1198">
                  <c:v>60</c:v>
                </c:pt>
                <c:pt idx="1199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3A-4186-958D-31D82BC99844}"/>
            </c:ext>
          </c:extLst>
        </c:ser>
        <c:ser>
          <c:idx val="3"/>
          <c:order val="3"/>
          <c:tx>
            <c:strRef>
              <c:f>'Data PRE'!$M$1</c:f>
              <c:strCache>
                <c:ptCount val="1"/>
                <c:pt idx="0">
                  <c:v>PRE&gt;ANO</c:v>
                </c:pt>
              </c:strCache>
            </c:strRef>
          </c:tx>
          <c:marker>
            <c:symbol val="none"/>
          </c:marker>
          <c:xVal>
            <c:numRef>
              <c:f>'Data PRE'!$I$2:$I$1201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PRE'!$M$2:$M$1201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3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  <c:pt idx="682">
                  <c:v>4</c:v>
                </c:pt>
                <c:pt idx="683">
                  <c:v>4</c:v>
                </c:pt>
                <c:pt idx="684">
                  <c:v>4</c:v>
                </c:pt>
                <c:pt idx="685">
                  <c:v>4</c:v>
                </c:pt>
                <c:pt idx="686">
                  <c:v>4</c:v>
                </c:pt>
                <c:pt idx="687">
                  <c:v>4</c:v>
                </c:pt>
                <c:pt idx="688">
                  <c:v>4</c:v>
                </c:pt>
                <c:pt idx="689">
                  <c:v>4</c:v>
                </c:pt>
                <c:pt idx="690">
                  <c:v>4</c:v>
                </c:pt>
                <c:pt idx="691">
                  <c:v>4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4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5</c:v>
                </c:pt>
                <c:pt idx="726">
                  <c:v>6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  <c:pt idx="735">
                  <c:v>7</c:v>
                </c:pt>
                <c:pt idx="736">
                  <c:v>7</c:v>
                </c:pt>
                <c:pt idx="737">
                  <c:v>7</c:v>
                </c:pt>
                <c:pt idx="738">
                  <c:v>7</c:v>
                </c:pt>
                <c:pt idx="739">
                  <c:v>7</c:v>
                </c:pt>
                <c:pt idx="740">
                  <c:v>7</c:v>
                </c:pt>
                <c:pt idx="741">
                  <c:v>7</c:v>
                </c:pt>
                <c:pt idx="742">
                  <c:v>7</c:v>
                </c:pt>
                <c:pt idx="743">
                  <c:v>7</c:v>
                </c:pt>
                <c:pt idx="744">
                  <c:v>7</c:v>
                </c:pt>
                <c:pt idx="745">
                  <c:v>7</c:v>
                </c:pt>
                <c:pt idx="746">
                  <c:v>7</c:v>
                </c:pt>
                <c:pt idx="747">
                  <c:v>7</c:v>
                </c:pt>
                <c:pt idx="748">
                  <c:v>7</c:v>
                </c:pt>
                <c:pt idx="749">
                  <c:v>7</c:v>
                </c:pt>
                <c:pt idx="750">
                  <c:v>7</c:v>
                </c:pt>
                <c:pt idx="751">
                  <c:v>7</c:v>
                </c:pt>
                <c:pt idx="752">
                  <c:v>7</c:v>
                </c:pt>
                <c:pt idx="753">
                  <c:v>7</c:v>
                </c:pt>
                <c:pt idx="754">
                  <c:v>7</c:v>
                </c:pt>
                <c:pt idx="755">
                  <c:v>7</c:v>
                </c:pt>
                <c:pt idx="756">
                  <c:v>7</c:v>
                </c:pt>
                <c:pt idx="757">
                  <c:v>7</c:v>
                </c:pt>
                <c:pt idx="758">
                  <c:v>7</c:v>
                </c:pt>
                <c:pt idx="759">
                  <c:v>7</c:v>
                </c:pt>
                <c:pt idx="760">
                  <c:v>7</c:v>
                </c:pt>
                <c:pt idx="761">
                  <c:v>7</c:v>
                </c:pt>
                <c:pt idx="762">
                  <c:v>7</c:v>
                </c:pt>
                <c:pt idx="763">
                  <c:v>7</c:v>
                </c:pt>
                <c:pt idx="764">
                  <c:v>7</c:v>
                </c:pt>
                <c:pt idx="765">
                  <c:v>7</c:v>
                </c:pt>
                <c:pt idx="766">
                  <c:v>7</c:v>
                </c:pt>
                <c:pt idx="767">
                  <c:v>7</c:v>
                </c:pt>
                <c:pt idx="768">
                  <c:v>7</c:v>
                </c:pt>
                <c:pt idx="769">
                  <c:v>7</c:v>
                </c:pt>
                <c:pt idx="770">
                  <c:v>7</c:v>
                </c:pt>
                <c:pt idx="771">
                  <c:v>7</c:v>
                </c:pt>
                <c:pt idx="772">
                  <c:v>7</c:v>
                </c:pt>
                <c:pt idx="773">
                  <c:v>7</c:v>
                </c:pt>
                <c:pt idx="774">
                  <c:v>7</c:v>
                </c:pt>
                <c:pt idx="775">
                  <c:v>7</c:v>
                </c:pt>
                <c:pt idx="776">
                  <c:v>7</c:v>
                </c:pt>
                <c:pt idx="777">
                  <c:v>7</c:v>
                </c:pt>
                <c:pt idx="778">
                  <c:v>7</c:v>
                </c:pt>
                <c:pt idx="779">
                  <c:v>7</c:v>
                </c:pt>
                <c:pt idx="780">
                  <c:v>7</c:v>
                </c:pt>
                <c:pt idx="781">
                  <c:v>7</c:v>
                </c:pt>
                <c:pt idx="782">
                  <c:v>7</c:v>
                </c:pt>
                <c:pt idx="783">
                  <c:v>7</c:v>
                </c:pt>
                <c:pt idx="784">
                  <c:v>7</c:v>
                </c:pt>
                <c:pt idx="785">
                  <c:v>7</c:v>
                </c:pt>
                <c:pt idx="786">
                  <c:v>7</c:v>
                </c:pt>
                <c:pt idx="787">
                  <c:v>7</c:v>
                </c:pt>
                <c:pt idx="788">
                  <c:v>7</c:v>
                </c:pt>
                <c:pt idx="789">
                  <c:v>7</c:v>
                </c:pt>
                <c:pt idx="790">
                  <c:v>7</c:v>
                </c:pt>
                <c:pt idx="791">
                  <c:v>7</c:v>
                </c:pt>
                <c:pt idx="792">
                  <c:v>7</c:v>
                </c:pt>
                <c:pt idx="793">
                  <c:v>7</c:v>
                </c:pt>
                <c:pt idx="794">
                  <c:v>7</c:v>
                </c:pt>
                <c:pt idx="795">
                  <c:v>7</c:v>
                </c:pt>
                <c:pt idx="796">
                  <c:v>7</c:v>
                </c:pt>
                <c:pt idx="797">
                  <c:v>7</c:v>
                </c:pt>
                <c:pt idx="798">
                  <c:v>7</c:v>
                </c:pt>
                <c:pt idx="799">
                  <c:v>7</c:v>
                </c:pt>
                <c:pt idx="800">
                  <c:v>7</c:v>
                </c:pt>
                <c:pt idx="801">
                  <c:v>7</c:v>
                </c:pt>
                <c:pt idx="802">
                  <c:v>7</c:v>
                </c:pt>
                <c:pt idx="803">
                  <c:v>7</c:v>
                </c:pt>
                <c:pt idx="804">
                  <c:v>7</c:v>
                </c:pt>
                <c:pt idx="805">
                  <c:v>7</c:v>
                </c:pt>
                <c:pt idx="806">
                  <c:v>7</c:v>
                </c:pt>
                <c:pt idx="807">
                  <c:v>7</c:v>
                </c:pt>
                <c:pt idx="808">
                  <c:v>7</c:v>
                </c:pt>
                <c:pt idx="809">
                  <c:v>7</c:v>
                </c:pt>
                <c:pt idx="810">
                  <c:v>7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7</c:v>
                </c:pt>
                <c:pt idx="815">
                  <c:v>7</c:v>
                </c:pt>
                <c:pt idx="816">
                  <c:v>7</c:v>
                </c:pt>
                <c:pt idx="817">
                  <c:v>7</c:v>
                </c:pt>
                <c:pt idx="818">
                  <c:v>7</c:v>
                </c:pt>
                <c:pt idx="819">
                  <c:v>7</c:v>
                </c:pt>
                <c:pt idx="820">
                  <c:v>7</c:v>
                </c:pt>
                <c:pt idx="821">
                  <c:v>7</c:v>
                </c:pt>
                <c:pt idx="822">
                  <c:v>7</c:v>
                </c:pt>
                <c:pt idx="823">
                  <c:v>7</c:v>
                </c:pt>
                <c:pt idx="824">
                  <c:v>7</c:v>
                </c:pt>
                <c:pt idx="825">
                  <c:v>7</c:v>
                </c:pt>
                <c:pt idx="826">
                  <c:v>7</c:v>
                </c:pt>
                <c:pt idx="827">
                  <c:v>7</c:v>
                </c:pt>
                <c:pt idx="828">
                  <c:v>7</c:v>
                </c:pt>
                <c:pt idx="829">
                  <c:v>7</c:v>
                </c:pt>
                <c:pt idx="830">
                  <c:v>7</c:v>
                </c:pt>
                <c:pt idx="831">
                  <c:v>7</c:v>
                </c:pt>
                <c:pt idx="832">
                  <c:v>7</c:v>
                </c:pt>
                <c:pt idx="833">
                  <c:v>7</c:v>
                </c:pt>
                <c:pt idx="834">
                  <c:v>7</c:v>
                </c:pt>
                <c:pt idx="835">
                  <c:v>7</c:v>
                </c:pt>
                <c:pt idx="836">
                  <c:v>7</c:v>
                </c:pt>
                <c:pt idx="837">
                  <c:v>7</c:v>
                </c:pt>
                <c:pt idx="838">
                  <c:v>7</c:v>
                </c:pt>
                <c:pt idx="839">
                  <c:v>7</c:v>
                </c:pt>
                <c:pt idx="840">
                  <c:v>7</c:v>
                </c:pt>
                <c:pt idx="841">
                  <c:v>7</c:v>
                </c:pt>
                <c:pt idx="842">
                  <c:v>7</c:v>
                </c:pt>
                <c:pt idx="843">
                  <c:v>7</c:v>
                </c:pt>
                <c:pt idx="844">
                  <c:v>7</c:v>
                </c:pt>
                <c:pt idx="845">
                  <c:v>7</c:v>
                </c:pt>
                <c:pt idx="846">
                  <c:v>7</c:v>
                </c:pt>
                <c:pt idx="847">
                  <c:v>7</c:v>
                </c:pt>
                <c:pt idx="848">
                  <c:v>7</c:v>
                </c:pt>
                <c:pt idx="849">
                  <c:v>7</c:v>
                </c:pt>
                <c:pt idx="850">
                  <c:v>7</c:v>
                </c:pt>
                <c:pt idx="851">
                  <c:v>7</c:v>
                </c:pt>
                <c:pt idx="852">
                  <c:v>7</c:v>
                </c:pt>
                <c:pt idx="853">
                  <c:v>7</c:v>
                </c:pt>
                <c:pt idx="854">
                  <c:v>7</c:v>
                </c:pt>
                <c:pt idx="855">
                  <c:v>7</c:v>
                </c:pt>
                <c:pt idx="856">
                  <c:v>7</c:v>
                </c:pt>
                <c:pt idx="857">
                  <c:v>7</c:v>
                </c:pt>
                <c:pt idx="858">
                  <c:v>7</c:v>
                </c:pt>
                <c:pt idx="859">
                  <c:v>7</c:v>
                </c:pt>
                <c:pt idx="860">
                  <c:v>7</c:v>
                </c:pt>
                <c:pt idx="861">
                  <c:v>7</c:v>
                </c:pt>
                <c:pt idx="862">
                  <c:v>7</c:v>
                </c:pt>
                <c:pt idx="863">
                  <c:v>7</c:v>
                </c:pt>
                <c:pt idx="864">
                  <c:v>7</c:v>
                </c:pt>
                <c:pt idx="865">
                  <c:v>7</c:v>
                </c:pt>
                <c:pt idx="866">
                  <c:v>7</c:v>
                </c:pt>
                <c:pt idx="867">
                  <c:v>7</c:v>
                </c:pt>
                <c:pt idx="868">
                  <c:v>7</c:v>
                </c:pt>
                <c:pt idx="869">
                  <c:v>7</c:v>
                </c:pt>
                <c:pt idx="870">
                  <c:v>7</c:v>
                </c:pt>
                <c:pt idx="871">
                  <c:v>7</c:v>
                </c:pt>
                <c:pt idx="872">
                  <c:v>7</c:v>
                </c:pt>
                <c:pt idx="873">
                  <c:v>7</c:v>
                </c:pt>
                <c:pt idx="874">
                  <c:v>7</c:v>
                </c:pt>
                <c:pt idx="875">
                  <c:v>7</c:v>
                </c:pt>
                <c:pt idx="876">
                  <c:v>7</c:v>
                </c:pt>
                <c:pt idx="877">
                  <c:v>7</c:v>
                </c:pt>
                <c:pt idx="878">
                  <c:v>7</c:v>
                </c:pt>
                <c:pt idx="879">
                  <c:v>7</c:v>
                </c:pt>
                <c:pt idx="880">
                  <c:v>7</c:v>
                </c:pt>
                <c:pt idx="881">
                  <c:v>7</c:v>
                </c:pt>
                <c:pt idx="882">
                  <c:v>7</c:v>
                </c:pt>
                <c:pt idx="883">
                  <c:v>7</c:v>
                </c:pt>
                <c:pt idx="884">
                  <c:v>7</c:v>
                </c:pt>
                <c:pt idx="885">
                  <c:v>7</c:v>
                </c:pt>
                <c:pt idx="886">
                  <c:v>7</c:v>
                </c:pt>
                <c:pt idx="887">
                  <c:v>7</c:v>
                </c:pt>
                <c:pt idx="888">
                  <c:v>7</c:v>
                </c:pt>
                <c:pt idx="889">
                  <c:v>7</c:v>
                </c:pt>
                <c:pt idx="890">
                  <c:v>7</c:v>
                </c:pt>
                <c:pt idx="891">
                  <c:v>7</c:v>
                </c:pt>
                <c:pt idx="892">
                  <c:v>7</c:v>
                </c:pt>
                <c:pt idx="893">
                  <c:v>7</c:v>
                </c:pt>
                <c:pt idx="894">
                  <c:v>7</c:v>
                </c:pt>
                <c:pt idx="895">
                  <c:v>7</c:v>
                </c:pt>
                <c:pt idx="896">
                  <c:v>7</c:v>
                </c:pt>
                <c:pt idx="897">
                  <c:v>7</c:v>
                </c:pt>
                <c:pt idx="898">
                  <c:v>7</c:v>
                </c:pt>
                <c:pt idx="899">
                  <c:v>7</c:v>
                </c:pt>
                <c:pt idx="900">
                  <c:v>7</c:v>
                </c:pt>
                <c:pt idx="901">
                  <c:v>7</c:v>
                </c:pt>
                <c:pt idx="902">
                  <c:v>7</c:v>
                </c:pt>
                <c:pt idx="903">
                  <c:v>7</c:v>
                </c:pt>
                <c:pt idx="904">
                  <c:v>7</c:v>
                </c:pt>
                <c:pt idx="905">
                  <c:v>7</c:v>
                </c:pt>
                <c:pt idx="906">
                  <c:v>7</c:v>
                </c:pt>
                <c:pt idx="907">
                  <c:v>7</c:v>
                </c:pt>
                <c:pt idx="908">
                  <c:v>7</c:v>
                </c:pt>
                <c:pt idx="909">
                  <c:v>7</c:v>
                </c:pt>
                <c:pt idx="910">
                  <c:v>7</c:v>
                </c:pt>
                <c:pt idx="911">
                  <c:v>7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8</c:v>
                </c:pt>
                <c:pt idx="938">
                  <c:v>8</c:v>
                </c:pt>
                <c:pt idx="939">
                  <c:v>8</c:v>
                </c:pt>
                <c:pt idx="940">
                  <c:v>8</c:v>
                </c:pt>
                <c:pt idx="941">
                  <c:v>8</c:v>
                </c:pt>
                <c:pt idx="942">
                  <c:v>8</c:v>
                </c:pt>
                <c:pt idx="943">
                  <c:v>8</c:v>
                </c:pt>
                <c:pt idx="944">
                  <c:v>10</c:v>
                </c:pt>
                <c:pt idx="945">
                  <c:v>10</c:v>
                </c:pt>
                <c:pt idx="946">
                  <c:v>10</c:v>
                </c:pt>
                <c:pt idx="947">
                  <c:v>10</c:v>
                </c:pt>
                <c:pt idx="948">
                  <c:v>10</c:v>
                </c:pt>
                <c:pt idx="949">
                  <c:v>10</c:v>
                </c:pt>
                <c:pt idx="950">
                  <c:v>10</c:v>
                </c:pt>
                <c:pt idx="951">
                  <c:v>10</c:v>
                </c:pt>
                <c:pt idx="952">
                  <c:v>10</c:v>
                </c:pt>
                <c:pt idx="953">
                  <c:v>10</c:v>
                </c:pt>
                <c:pt idx="954">
                  <c:v>10</c:v>
                </c:pt>
                <c:pt idx="955">
                  <c:v>10</c:v>
                </c:pt>
                <c:pt idx="956">
                  <c:v>10</c:v>
                </c:pt>
                <c:pt idx="957">
                  <c:v>10</c:v>
                </c:pt>
                <c:pt idx="958">
                  <c:v>10</c:v>
                </c:pt>
                <c:pt idx="959">
                  <c:v>10</c:v>
                </c:pt>
                <c:pt idx="960">
                  <c:v>10</c:v>
                </c:pt>
                <c:pt idx="961">
                  <c:v>10</c:v>
                </c:pt>
                <c:pt idx="962">
                  <c:v>10</c:v>
                </c:pt>
                <c:pt idx="963">
                  <c:v>10</c:v>
                </c:pt>
                <c:pt idx="964">
                  <c:v>10</c:v>
                </c:pt>
                <c:pt idx="965">
                  <c:v>10</c:v>
                </c:pt>
                <c:pt idx="966">
                  <c:v>10</c:v>
                </c:pt>
                <c:pt idx="967">
                  <c:v>10</c:v>
                </c:pt>
                <c:pt idx="968">
                  <c:v>10</c:v>
                </c:pt>
                <c:pt idx="969">
                  <c:v>10</c:v>
                </c:pt>
                <c:pt idx="970">
                  <c:v>10</c:v>
                </c:pt>
                <c:pt idx="971">
                  <c:v>10</c:v>
                </c:pt>
                <c:pt idx="972">
                  <c:v>10</c:v>
                </c:pt>
                <c:pt idx="973">
                  <c:v>10</c:v>
                </c:pt>
                <c:pt idx="974">
                  <c:v>10</c:v>
                </c:pt>
                <c:pt idx="975">
                  <c:v>10</c:v>
                </c:pt>
                <c:pt idx="976">
                  <c:v>10</c:v>
                </c:pt>
                <c:pt idx="977">
                  <c:v>10</c:v>
                </c:pt>
                <c:pt idx="978">
                  <c:v>10</c:v>
                </c:pt>
                <c:pt idx="979">
                  <c:v>10</c:v>
                </c:pt>
                <c:pt idx="980">
                  <c:v>10</c:v>
                </c:pt>
                <c:pt idx="981">
                  <c:v>10</c:v>
                </c:pt>
                <c:pt idx="982">
                  <c:v>10</c:v>
                </c:pt>
                <c:pt idx="983">
                  <c:v>10</c:v>
                </c:pt>
                <c:pt idx="984">
                  <c:v>10</c:v>
                </c:pt>
                <c:pt idx="985">
                  <c:v>10</c:v>
                </c:pt>
                <c:pt idx="986">
                  <c:v>10</c:v>
                </c:pt>
                <c:pt idx="987">
                  <c:v>10</c:v>
                </c:pt>
                <c:pt idx="988">
                  <c:v>10</c:v>
                </c:pt>
                <c:pt idx="989">
                  <c:v>10</c:v>
                </c:pt>
                <c:pt idx="990">
                  <c:v>10</c:v>
                </c:pt>
                <c:pt idx="991">
                  <c:v>10</c:v>
                </c:pt>
                <c:pt idx="992">
                  <c:v>10</c:v>
                </c:pt>
                <c:pt idx="993">
                  <c:v>10</c:v>
                </c:pt>
                <c:pt idx="994">
                  <c:v>10</c:v>
                </c:pt>
                <c:pt idx="995">
                  <c:v>10</c:v>
                </c:pt>
                <c:pt idx="996">
                  <c:v>10</c:v>
                </c:pt>
                <c:pt idx="997">
                  <c:v>10</c:v>
                </c:pt>
                <c:pt idx="998">
                  <c:v>10</c:v>
                </c:pt>
                <c:pt idx="999">
                  <c:v>10</c:v>
                </c:pt>
                <c:pt idx="1000">
                  <c:v>10</c:v>
                </c:pt>
                <c:pt idx="1001">
                  <c:v>10</c:v>
                </c:pt>
                <c:pt idx="1002">
                  <c:v>10</c:v>
                </c:pt>
                <c:pt idx="1003">
                  <c:v>10</c:v>
                </c:pt>
                <c:pt idx="1004">
                  <c:v>10</c:v>
                </c:pt>
                <c:pt idx="1005">
                  <c:v>10</c:v>
                </c:pt>
                <c:pt idx="1006">
                  <c:v>10</c:v>
                </c:pt>
                <c:pt idx="1007">
                  <c:v>10</c:v>
                </c:pt>
                <c:pt idx="1008">
                  <c:v>10</c:v>
                </c:pt>
                <c:pt idx="1009">
                  <c:v>10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10</c:v>
                </c:pt>
                <c:pt idx="1029">
                  <c:v>10</c:v>
                </c:pt>
                <c:pt idx="1030">
                  <c:v>10</c:v>
                </c:pt>
                <c:pt idx="1031">
                  <c:v>10</c:v>
                </c:pt>
                <c:pt idx="1032">
                  <c:v>10</c:v>
                </c:pt>
                <c:pt idx="1033">
                  <c:v>10</c:v>
                </c:pt>
                <c:pt idx="1034">
                  <c:v>10</c:v>
                </c:pt>
                <c:pt idx="1035">
                  <c:v>10</c:v>
                </c:pt>
                <c:pt idx="1036">
                  <c:v>10</c:v>
                </c:pt>
                <c:pt idx="1037">
                  <c:v>10</c:v>
                </c:pt>
                <c:pt idx="1038">
                  <c:v>10</c:v>
                </c:pt>
                <c:pt idx="1039">
                  <c:v>10</c:v>
                </c:pt>
                <c:pt idx="1040">
                  <c:v>10</c:v>
                </c:pt>
                <c:pt idx="1041">
                  <c:v>10</c:v>
                </c:pt>
                <c:pt idx="1042">
                  <c:v>10</c:v>
                </c:pt>
                <c:pt idx="1043">
                  <c:v>10</c:v>
                </c:pt>
                <c:pt idx="1044">
                  <c:v>10</c:v>
                </c:pt>
                <c:pt idx="1045">
                  <c:v>10</c:v>
                </c:pt>
                <c:pt idx="1046">
                  <c:v>10</c:v>
                </c:pt>
                <c:pt idx="1047">
                  <c:v>10</c:v>
                </c:pt>
                <c:pt idx="1048">
                  <c:v>10</c:v>
                </c:pt>
                <c:pt idx="1049">
                  <c:v>10</c:v>
                </c:pt>
                <c:pt idx="1050">
                  <c:v>10</c:v>
                </c:pt>
                <c:pt idx="1051">
                  <c:v>10</c:v>
                </c:pt>
                <c:pt idx="1052">
                  <c:v>10</c:v>
                </c:pt>
                <c:pt idx="1053">
                  <c:v>10</c:v>
                </c:pt>
                <c:pt idx="1054">
                  <c:v>10</c:v>
                </c:pt>
                <c:pt idx="1055">
                  <c:v>10</c:v>
                </c:pt>
                <c:pt idx="1056">
                  <c:v>10</c:v>
                </c:pt>
                <c:pt idx="1057">
                  <c:v>10</c:v>
                </c:pt>
                <c:pt idx="1058">
                  <c:v>10</c:v>
                </c:pt>
                <c:pt idx="1059">
                  <c:v>10</c:v>
                </c:pt>
                <c:pt idx="1060">
                  <c:v>10</c:v>
                </c:pt>
                <c:pt idx="1061">
                  <c:v>10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65">
                  <c:v>11</c:v>
                </c:pt>
                <c:pt idx="1066">
                  <c:v>11</c:v>
                </c:pt>
                <c:pt idx="1067">
                  <c:v>11</c:v>
                </c:pt>
                <c:pt idx="1068">
                  <c:v>11</c:v>
                </c:pt>
                <c:pt idx="1069">
                  <c:v>11</c:v>
                </c:pt>
                <c:pt idx="1070">
                  <c:v>11</c:v>
                </c:pt>
                <c:pt idx="1071">
                  <c:v>11</c:v>
                </c:pt>
                <c:pt idx="1072">
                  <c:v>11</c:v>
                </c:pt>
                <c:pt idx="1073">
                  <c:v>11</c:v>
                </c:pt>
                <c:pt idx="1074">
                  <c:v>11</c:v>
                </c:pt>
                <c:pt idx="1075">
                  <c:v>11</c:v>
                </c:pt>
                <c:pt idx="1076">
                  <c:v>12</c:v>
                </c:pt>
                <c:pt idx="1077">
                  <c:v>12</c:v>
                </c:pt>
                <c:pt idx="1078">
                  <c:v>12</c:v>
                </c:pt>
                <c:pt idx="1079">
                  <c:v>12</c:v>
                </c:pt>
                <c:pt idx="1080">
                  <c:v>12</c:v>
                </c:pt>
                <c:pt idx="1081">
                  <c:v>12</c:v>
                </c:pt>
                <c:pt idx="1082">
                  <c:v>12</c:v>
                </c:pt>
                <c:pt idx="1083">
                  <c:v>12</c:v>
                </c:pt>
                <c:pt idx="1084">
                  <c:v>12</c:v>
                </c:pt>
                <c:pt idx="1085">
                  <c:v>12</c:v>
                </c:pt>
                <c:pt idx="1086">
                  <c:v>12</c:v>
                </c:pt>
                <c:pt idx="1087">
                  <c:v>12</c:v>
                </c:pt>
                <c:pt idx="1088">
                  <c:v>12</c:v>
                </c:pt>
                <c:pt idx="1089">
                  <c:v>12</c:v>
                </c:pt>
                <c:pt idx="1090">
                  <c:v>12</c:v>
                </c:pt>
                <c:pt idx="1091">
                  <c:v>12</c:v>
                </c:pt>
                <c:pt idx="1092">
                  <c:v>12</c:v>
                </c:pt>
                <c:pt idx="1093">
                  <c:v>12</c:v>
                </c:pt>
                <c:pt idx="1094">
                  <c:v>12</c:v>
                </c:pt>
                <c:pt idx="1095">
                  <c:v>12</c:v>
                </c:pt>
                <c:pt idx="1096">
                  <c:v>12</c:v>
                </c:pt>
                <c:pt idx="1097">
                  <c:v>12</c:v>
                </c:pt>
                <c:pt idx="1098">
                  <c:v>12</c:v>
                </c:pt>
                <c:pt idx="1099">
                  <c:v>12</c:v>
                </c:pt>
                <c:pt idx="1100">
                  <c:v>12</c:v>
                </c:pt>
                <c:pt idx="1101">
                  <c:v>12</c:v>
                </c:pt>
                <c:pt idx="1102">
                  <c:v>12</c:v>
                </c:pt>
                <c:pt idx="1103">
                  <c:v>12</c:v>
                </c:pt>
                <c:pt idx="1104">
                  <c:v>12</c:v>
                </c:pt>
                <c:pt idx="1105">
                  <c:v>12</c:v>
                </c:pt>
                <c:pt idx="1106">
                  <c:v>12</c:v>
                </c:pt>
                <c:pt idx="1107">
                  <c:v>12</c:v>
                </c:pt>
                <c:pt idx="1108">
                  <c:v>12</c:v>
                </c:pt>
                <c:pt idx="1109">
                  <c:v>12</c:v>
                </c:pt>
                <c:pt idx="1110">
                  <c:v>12</c:v>
                </c:pt>
                <c:pt idx="1111">
                  <c:v>12</c:v>
                </c:pt>
                <c:pt idx="1112">
                  <c:v>12</c:v>
                </c:pt>
                <c:pt idx="1113">
                  <c:v>12</c:v>
                </c:pt>
                <c:pt idx="1114">
                  <c:v>12</c:v>
                </c:pt>
                <c:pt idx="1115">
                  <c:v>12</c:v>
                </c:pt>
                <c:pt idx="1116">
                  <c:v>12</c:v>
                </c:pt>
                <c:pt idx="1117">
                  <c:v>12</c:v>
                </c:pt>
                <c:pt idx="1118">
                  <c:v>13</c:v>
                </c:pt>
                <c:pt idx="1119">
                  <c:v>13</c:v>
                </c:pt>
                <c:pt idx="1120">
                  <c:v>13</c:v>
                </c:pt>
                <c:pt idx="1121">
                  <c:v>13</c:v>
                </c:pt>
                <c:pt idx="1122">
                  <c:v>13</c:v>
                </c:pt>
                <c:pt idx="1123">
                  <c:v>13</c:v>
                </c:pt>
                <c:pt idx="1124">
                  <c:v>13</c:v>
                </c:pt>
                <c:pt idx="1125">
                  <c:v>13</c:v>
                </c:pt>
                <c:pt idx="1126">
                  <c:v>13</c:v>
                </c:pt>
                <c:pt idx="1127">
                  <c:v>13</c:v>
                </c:pt>
                <c:pt idx="1128">
                  <c:v>13</c:v>
                </c:pt>
                <c:pt idx="1129">
                  <c:v>13</c:v>
                </c:pt>
                <c:pt idx="1130">
                  <c:v>13</c:v>
                </c:pt>
                <c:pt idx="1131">
                  <c:v>13</c:v>
                </c:pt>
                <c:pt idx="1132">
                  <c:v>13</c:v>
                </c:pt>
                <c:pt idx="1133">
                  <c:v>13</c:v>
                </c:pt>
                <c:pt idx="1134">
                  <c:v>13</c:v>
                </c:pt>
                <c:pt idx="1135">
                  <c:v>13</c:v>
                </c:pt>
                <c:pt idx="1136">
                  <c:v>13</c:v>
                </c:pt>
                <c:pt idx="1137">
                  <c:v>13</c:v>
                </c:pt>
                <c:pt idx="1138">
                  <c:v>13</c:v>
                </c:pt>
                <c:pt idx="1139">
                  <c:v>13</c:v>
                </c:pt>
                <c:pt idx="1140">
                  <c:v>13</c:v>
                </c:pt>
                <c:pt idx="1141">
                  <c:v>13</c:v>
                </c:pt>
                <c:pt idx="1142">
                  <c:v>13</c:v>
                </c:pt>
                <c:pt idx="1143">
                  <c:v>13</c:v>
                </c:pt>
                <c:pt idx="1144">
                  <c:v>13</c:v>
                </c:pt>
                <c:pt idx="1145">
                  <c:v>13</c:v>
                </c:pt>
                <c:pt idx="1146">
                  <c:v>13</c:v>
                </c:pt>
                <c:pt idx="1147">
                  <c:v>13</c:v>
                </c:pt>
                <c:pt idx="1148">
                  <c:v>13</c:v>
                </c:pt>
                <c:pt idx="1149">
                  <c:v>13</c:v>
                </c:pt>
                <c:pt idx="1150">
                  <c:v>13</c:v>
                </c:pt>
                <c:pt idx="1151">
                  <c:v>13</c:v>
                </c:pt>
                <c:pt idx="1152">
                  <c:v>13</c:v>
                </c:pt>
                <c:pt idx="1153">
                  <c:v>13</c:v>
                </c:pt>
                <c:pt idx="1154">
                  <c:v>13</c:v>
                </c:pt>
                <c:pt idx="1155">
                  <c:v>13</c:v>
                </c:pt>
                <c:pt idx="1156">
                  <c:v>13</c:v>
                </c:pt>
                <c:pt idx="1157">
                  <c:v>13</c:v>
                </c:pt>
                <c:pt idx="1158">
                  <c:v>13</c:v>
                </c:pt>
                <c:pt idx="1159">
                  <c:v>13</c:v>
                </c:pt>
                <c:pt idx="1160">
                  <c:v>13</c:v>
                </c:pt>
                <c:pt idx="1161">
                  <c:v>13</c:v>
                </c:pt>
                <c:pt idx="1162">
                  <c:v>13</c:v>
                </c:pt>
                <c:pt idx="1163">
                  <c:v>13</c:v>
                </c:pt>
                <c:pt idx="1164">
                  <c:v>13</c:v>
                </c:pt>
                <c:pt idx="1165">
                  <c:v>13</c:v>
                </c:pt>
                <c:pt idx="1166">
                  <c:v>13</c:v>
                </c:pt>
                <c:pt idx="1167">
                  <c:v>13</c:v>
                </c:pt>
                <c:pt idx="1168">
                  <c:v>13</c:v>
                </c:pt>
                <c:pt idx="1169">
                  <c:v>13</c:v>
                </c:pt>
                <c:pt idx="1170">
                  <c:v>13</c:v>
                </c:pt>
                <c:pt idx="1171">
                  <c:v>13</c:v>
                </c:pt>
                <c:pt idx="1172">
                  <c:v>13</c:v>
                </c:pt>
                <c:pt idx="1173">
                  <c:v>13</c:v>
                </c:pt>
                <c:pt idx="1174">
                  <c:v>13</c:v>
                </c:pt>
                <c:pt idx="1175">
                  <c:v>13</c:v>
                </c:pt>
                <c:pt idx="1176">
                  <c:v>13</c:v>
                </c:pt>
                <c:pt idx="1177">
                  <c:v>13</c:v>
                </c:pt>
                <c:pt idx="1178">
                  <c:v>13</c:v>
                </c:pt>
                <c:pt idx="1179">
                  <c:v>13</c:v>
                </c:pt>
                <c:pt idx="1180">
                  <c:v>13</c:v>
                </c:pt>
                <c:pt idx="1181">
                  <c:v>13</c:v>
                </c:pt>
                <c:pt idx="1182">
                  <c:v>13</c:v>
                </c:pt>
                <c:pt idx="1183">
                  <c:v>13</c:v>
                </c:pt>
                <c:pt idx="1184">
                  <c:v>13</c:v>
                </c:pt>
                <c:pt idx="1185">
                  <c:v>13</c:v>
                </c:pt>
                <c:pt idx="1186">
                  <c:v>13</c:v>
                </c:pt>
                <c:pt idx="1187">
                  <c:v>13</c:v>
                </c:pt>
                <c:pt idx="1188">
                  <c:v>13</c:v>
                </c:pt>
                <c:pt idx="1189">
                  <c:v>13</c:v>
                </c:pt>
                <c:pt idx="1190">
                  <c:v>13</c:v>
                </c:pt>
                <c:pt idx="1191">
                  <c:v>13</c:v>
                </c:pt>
                <c:pt idx="1192">
                  <c:v>13</c:v>
                </c:pt>
                <c:pt idx="1193">
                  <c:v>13</c:v>
                </c:pt>
                <c:pt idx="1194">
                  <c:v>13</c:v>
                </c:pt>
                <c:pt idx="1195">
                  <c:v>13</c:v>
                </c:pt>
                <c:pt idx="1196">
                  <c:v>13</c:v>
                </c:pt>
                <c:pt idx="1197">
                  <c:v>13</c:v>
                </c:pt>
                <c:pt idx="1198">
                  <c:v>13</c:v>
                </c:pt>
                <c:pt idx="1199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3A-4186-958D-31D82BC99844}"/>
            </c:ext>
          </c:extLst>
        </c:ser>
        <c:ser>
          <c:idx val="4"/>
          <c:order val="4"/>
          <c:tx>
            <c:strRef>
              <c:f>'Data PRE'!$N$1</c:f>
              <c:strCache>
                <c:ptCount val="1"/>
                <c:pt idx="0">
                  <c:v>PRE&gt;JUN</c:v>
                </c:pt>
              </c:strCache>
            </c:strRef>
          </c:tx>
          <c:marker>
            <c:symbol val="none"/>
          </c:marker>
          <c:xVal>
            <c:numRef>
              <c:f>'Data PRE'!$I$2:$I$1201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PRE'!$N$2:$N$1201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3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3</c:v>
                </c:pt>
                <c:pt idx="885">
                  <c:v>3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3</c:v>
                </c:pt>
                <c:pt idx="891">
                  <c:v>3</c:v>
                </c:pt>
                <c:pt idx="892">
                  <c:v>3</c:v>
                </c:pt>
                <c:pt idx="893">
                  <c:v>3</c:v>
                </c:pt>
                <c:pt idx="894">
                  <c:v>3</c:v>
                </c:pt>
                <c:pt idx="895">
                  <c:v>3</c:v>
                </c:pt>
                <c:pt idx="896">
                  <c:v>3</c:v>
                </c:pt>
                <c:pt idx="897">
                  <c:v>3</c:v>
                </c:pt>
                <c:pt idx="898">
                  <c:v>3</c:v>
                </c:pt>
                <c:pt idx="899">
                  <c:v>3</c:v>
                </c:pt>
                <c:pt idx="900">
                  <c:v>3</c:v>
                </c:pt>
                <c:pt idx="901">
                  <c:v>3</c:v>
                </c:pt>
                <c:pt idx="902">
                  <c:v>3</c:v>
                </c:pt>
                <c:pt idx="903">
                  <c:v>3</c:v>
                </c:pt>
                <c:pt idx="904">
                  <c:v>3</c:v>
                </c:pt>
                <c:pt idx="905">
                  <c:v>3</c:v>
                </c:pt>
                <c:pt idx="906">
                  <c:v>3</c:v>
                </c:pt>
                <c:pt idx="907">
                  <c:v>3</c:v>
                </c:pt>
                <c:pt idx="908">
                  <c:v>3</c:v>
                </c:pt>
                <c:pt idx="909">
                  <c:v>3</c:v>
                </c:pt>
                <c:pt idx="910">
                  <c:v>3</c:v>
                </c:pt>
                <c:pt idx="911">
                  <c:v>3</c:v>
                </c:pt>
                <c:pt idx="912">
                  <c:v>3</c:v>
                </c:pt>
                <c:pt idx="913">
                  <c:v>3</c:v>
                </c:pt>
                <c:pt idx="914">
                  <c:v>3</c:v>
                </c:pt>
                <c:pt idx="915">
                  <c:v>3</c:v>
                </c:pt>
                <c:pt idx="916">
                  <c:v>3</c:v>
                </c:pt>
                <c:pt idx="917">
                  <c:v>3</c:v>
                </c:pt>
                <c:pt idx="918">
                  <c:v>3</c:v>
                </c:pt>
                <c:pt idx="919">
                  <c:v>3</c:v>
                </c:pt>
                <c:pt idx="920">
                  <c:v>3</c:v>
                </c:pt>
                <c:pt idx="921">
                  <c:v>3</c:v>
                </c:pt>
                <c:pt idx="922">
                  <c:v>3</c:v>
                </c:pt>
                <c:pt idx="923">
                  <c:v>3</c:v>
                </c:pt>
                <c:pt idx="924">
                  <c:v>3</c:v>
                </c:pt>
                <c:pt idx="925">
                  <c:v>3</c:v>
                </c:pt>
                <c:pt idx="926">
                  <c:v>3</c:v>
                </c:pt>
                <c:pt idx="927">
                  <c:v>3</c:v>
                </c:pt>
                <c:pt idx="928">
                  <c:v>3</c:v>
                </c:pt>
                <c:pt idx="929">
                  <c:v>3</c:v>
                </c:pt>
                <c:pt idx="930">
                  <c:v>3</c:v>
                </c:pt>
                <c:pt idx="931">
                  <c:v>3</c:v>
                </c:pt>
                <c:pt idx="932">
                  <c:v>3</c:v>
                </c:pt>
                <c:pt idx="933">
                  <c:v>3</c:v>
                </c:pt>
                <c:pt idx="934">
                  <c:v>3</c:v>
                </c:pt>
                <c:pt idx="935">
                  <c:v>3</c:v>
                </c:pt>
                <c:pt idx="936">
                  <c:v>3</c:v>
                </c:pt>
                <c:pt idx="937">
                  <c:v>3</c:v>
                </c:pt>
                <c:pt idx="938">
                  <c:v>3</c:v>
                </c:pt>
                <c:pt idx="939">
                  <c:v>3</c:v>
                </c:pt>
                <c:pt idx="940">
                  <c:v>3</c:v>
                </c:pt>
                <c:pt idx="941">
                  <c:v>3</c:v>
                </c:pt>
                <c:pt idx="942">
                  <c:v>3</c:v>
                </c:pt>
                <c:pt idx="943">
                  <c:v>3</c:v>
                </c:pt>
                <c:pt idx="944">
                  <c:v>3</c:v>
                </c:pt>
                <c:pt idx="945">
                  <c:v>3</c:v>
                </c:pt>
                <c:pt idx="946">
                  <c:v>3</c:v>
                </c:pt>
                <c:pt idx="947">
                  <c:v>3</c:v>
                </c:pt>
                <c:pt idx="948">
                  <c:v>3</c:v>
                </c:pt>
                <c:pt idx="949">
                  <c:v>3</c:v>
                </c:pt>
                <c:pt idx="950">
                  <c:v>3</c:v>
                </c:pt>
                <c:pt idx="951">
                  <c:v>3</c:v>
                </c:pt>
                <c:pt idx="952">
                  <c:v>3</c:v>
                </c:pt>
                <c:pt idx="953">
                  <c:v>3</c:v>
                </c:pt>
                <c:pt idx="954">
                  <c:v>3</c:v>
                </c:pt>
                <c:pt idx="955">
                  <c:v>3</c:v>
                </c:pt>
                <c:pt idx="956">
                  <c:v>3</c:v>
                </c:pt>
                <c:pt idx="957">
                  <c:v>3</c:v>
                </c:pt>
                <c:pt idx="958">
                  <c:v>3</c:v>
                </c:pt>
                <c:pt idx="959">
                  <c:v>3</c:v>
                </c:pt>
                <c:pt idx="960">
                  <c:v>3</c:v>
                </c:pt>
                <c:pt idx="961">
                  <c:v>3</c:v>
                </c:pt>
                <c:pt idx="962">
                  <c:v>3</c:v>
                </c:pt>
                <c:pt idx="963">
                  <c:v>3</c:v>
                </c:pt>
                <c:pt idx="964">
                  <c:v>3</c:v>
                </c:pt>
                <c:pt idx="965">
                  <c:v>4</c:v>
                </c:pt>
                <c:pt idx="966">
                  <c:v>4</c:v>
                </c:pt>
                <c:pt idx="967">
                  <c:v>4</c:v>
                </c:pt>
                <c:pt idx="968">
                  <c:v>4</c:v>
                </c:pt>
                <c:pt idx="969">
                  <c:v>4</c:v>
                </c:pt>
                <c:pt idx="970">
                  <c:v>4</c:v>
                </c:pt>
                <c:pt idx="971">
                  <c:v>4</c:v>
                </c:pt>
                <c:pt idx="972">
                  <c:v>4</c:v>
                </c:pt>
                <c:pt idx="973">
                  <c:v>4</c:v>
                </c:pt>
                <c:pt idx="974">
                  <c:v>4</c:v>
                </c:pt>
                <c:pt idx="975">
                  <c:v>4</c:v>
                </c:pt>
                <c:pt idx="976">
                  <c:v>4</c:v>
                </c:pt>
                <c:pt idx="977">
                  <c:v>4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5</c:v>
                </c:pt>
                <c:pt idx="992">
                  <c:v>5</c:v>
                </c:pt>
                <c:pt idx="993">
                  <c:v>5</c:v>
                </c:pt>
                <c:pt idx="994">
                  <c:v>5</c:v>
                </c:pt>
                <c:pt idx="995">
                  <c:v>5</c:v>
                </c:pt>
                <c:pt idx="996">
                  <c:v>5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5</c:v>
                </c:pt>
                <c:pt idx="1018">
                  <c:v>5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5</c:v>
                </c:pt>
                <c:pt idx="1023">
                  <c:v>5</c:v>
                </c:pt>
                <c:pt idx="1024">
                  <c:v>5</c:v>
                </c:pt>
                <c:pt idx="1025">
                  <c:v>5</c:v>
                </c:pt>
                <c:pt idx="1026">
                  <c:v>5</c:v>
                </c:pt>
                <c:pt idx="1027">
                  <c:v>5</c:v>
                </c:pt>
                <c:pt idx="1028">
                  <c:v>5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5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5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5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5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5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5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  <c:pt idx="1069">
                  <c:v>5</c:v>
                </c:pt>
                <c:pt idx="1070">
                  <c:v>5</c:v>
                </c:pt>
                <c:pt idx="1071">
                  <c:v>5</c:v>
                </c:pt>
                <c:pt idx="1072">
                  <c:v>5</c:v>
                </c:pt>
                <c:pt idx="1073">
                  <c:v>5</c:v>
                </c:pt>
                <c:pt idx="1074">
                  <c:v>5</c:v>
                </c:pt>
                <c:pt idx="1075">
                  <c:v>5</c:v>
                </c:pt>
                <c:pt idx="1076">
                  <c:v>5</c:v>
                </c:pt>
                <c:pt idx="1077">
                  <c:v>5</c:v>
                </c:pt>
                <c:pt idx="1078">
                  <c:v>5</c:v>
                </c:pt>
                <c:pt idx="1079">
                  <c:v>5</c:v>
                </c:pt>
                <c:pt idx="1080">
                  <c:v>5</c:v>
                </c:pt>
                <c:pt idx="1081">
                  <c:v>5</c:v>
                </c:pt>
                <c:pt idx="1082">
                  <c:v>5</c:v>
                </c:pt>
                <c:pt idx="1083">
                  <c:v>5</c:v>
                </c:pt>
                <c:pt idx="1084">
                  <c:v>5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5</c:v>
                </c:pt>
                <c:pt idx="1090">
                  <c:v>5</c:v>
                </c:pt>
                <c:pt idx="1091">
                  <c:v>5</c:v>
                </c:pt>
                <c:pt idx="1092">
                  <c:v>5</c:v>
                </c:pt>
                <c:pt idx="1093">
                  <c:v>5</c:v>
                </c:pt>
                <c:pt idx="1094">
                  <c:v>5</c:v>
                </c:pt>
                <c:pt idx="1095">
                  <c:v>5</c:v>
                </c:pt>
                <c:pt idx="1096">
                  <c:v>5</c:v>
                </c:pt>
                <c:pt idx="1097">
                  <c:v>5</c:v>
                </c:pt>
                <c:pt idx="1098">
                  <c:v>5</c:v>
                </c:pt>
                <c:pt idx="1099">
                  <c:v>5</c:v>
                </c:pt>
                <c:pt idx="1100">
                  <c:v>5</c:v>
                </c:pt>
                <c:pt idx="1101">
                  <c:v>5</c:v>
                </c:pt>
                <c:pt idx="1102">
                  <c:v>5</c:v>
                </c:pt>
                <c:pt idx="1103">
                  <c:v>5</c:v>
                </c:pt>
                <c:pt idx="1104">
                  <c:v>5</c:v>
                </c:pt>
                <c:pt idx="1105">
                  <c:v>6</c:v>
                </c:pt>
                <c:pt idx="1106">
                  <c:v>6</c:v>
                </c:pt>
                <c:pt idx="1107">
                  <c:v>6</c:v>
                </c:pt>
                <c:pt idx="1108">
                  <c:v>6</c:v>
                </c:pt>
                <c:pt idx="1109">
                  <c:v>6</c:v>
                </c:pt>
                <c:pt idx="1110">
                  <c:v>6</c:v>
                </c:pt>
                <c:pt idx="1111">
                  <c:v>6</c:v>
                </c:pt>
                <c:pt idx="1112">
                  <c:v>6</c:v>
                </c:pt>
                <c:pt idx="1113">
                  <c:v>6</c:v>
                </c:pt>
                <c:pt idx="1114">
                  <c:v>6</c:v>
                </c:pt>
                <c:pt idx="1115">
                  <c:v>6</c:v>
                </c:pt>
                <c:pt idx="1116">
                  <c:v>6</c:v>
                </c:pt>
                <c:pt idx="1117">
                  <c:v>6</c:v>
                </c:pt>
                <c:pt idx="1118">
                  <c:v>6</c:v>
                </c:pt>
                <c:pt idx="1119">
                  <c:v>6</c:v>
                </c:pt>
                <c:pt idx="1120">
                  <c:v>6</c:v>
                </c:pt>
                <c:pt idx="1121">
                  <c:v>6</c:v>
                </c:pt>
                <c:pt idx="1122">
                  <c:v>6</c:v>
                </c:pt>
                <c:pt idx="1123">
                  <c:v>6</c:v>
                </c:pt>
                <c:pt idx="1124">
                  <c:v>6</c:v>
                </c:pt>
                <c:pt idx="1125">
                  <c:v>6</c:v>
                </c:pt>
                <c:pt idx="1126">
                  <c:v>6</c:v>
                </c:pt>
                <c:pt idx="1127">
                  <c:v>6</c:v>
                </c:pt>
                <c:pt idx="1128">
                  <c:v>6</c:v>
                </c:pt>
                <c:pt idx="1129">
                  <c:v>6</c:v>
                </c:pt>
                <c:pt idx="1130">
                  <c:v>6</c:v>
                </c:pt>
                <c:pt idx="1131">
                  <c:v>6</c:v>
                </c:pt>
                <c:pt idx="1132">
                  <c:v>6</c:v>
                </c:pt>
                <c:pt idx="1133">
                  <c:v>6</c:v>
                </c:pt>
                <c:pt idx="1134">
                  <c:v>6</c:v>
                </c:pt>
                <c:pt idx="1135">
                  <c:v>6</c:v>
                </c:pt>
                <c:pt idx="1136">
                  <c:v>6</c:v>
                </c:pt>
                <c:pt idx="1137">
                  <c:v>6</c:v>
                </c:pt>
                <c:pt idx="1138">
                  <c:v>6</c:v>
                </c:pt>
                <c:pt idx="1139">
                  <c:v>6</c:v>
                </c:pt>
                <c:pt idx="1140">
                  <c:v>6</c:v>
                </c:pt>
                <c:pt idx="1141">
                  <c:v>6</c:v>
                </c:pt>
                <c:pt idx="1142">
                  <c:v>6</c:v>
                </c:pt>
                <c:pt idx="1143">
                  <c:v>6</c:v>
                </c:pt>
                <c:pt idx="1144">
                  <c:v>6</c:v>
                </c:pt>
                <c:pt idx="1145">
                  <c:v>6</c:v>
                </c:pt>
                <c:pt idx="1146">
                  <c:v>6</c:v>
                </c:pt>
                <c:pt idx="1147">
                  <c:v>6</c:v>
                </c:pt>
                <c:pt idx="1148">
                  <c:v>6</c:v>
                </c:pt>
                <c:pt idx="1149">
                  <c:v>6</c:v>
                </c:pt>
                <c:pt idx="1150">
                  <c:v>6</c:v>
                </c:pt>
                <c:pt idx="1151">
                  <c:v>6</c:v>
                </c:pt>
                <c:pt idx="1152">
                  <c:v>6</c:v>
                </c:pt>
                <c:pt idx="1153">
                  <c:v>6</c:v>
                </c:pt>
                <c:pt idx="1154">
                  <c:v>6</c:v>
                </c:pt>
                <c:pt idx="1155">
                  <c:v>6</c:v>
                </c:pt>
                <c:pt idx="1156">
                  <c:v>6</c:v>
                </c:pt>
                <c:pt idx="1157">
                  <c:v>6</c:v>
                </c:pt>
                <c:pt idx="1158">
                  <c:v>6</c:v>
                </c:pt>
                <c:pt idx="1159">
                  <c:v>6</c:v>
                </c:pt>
                <c:pt idx="1160">
                  <c:v>6</c:v>
                </c:pt>
                <c:pt idx="1161">
                  <c:v>6</c:v>
                </c:pt>
                <c:pt idx="1162">
                  <c:v>6</c:v>
                </c:pt>
                <c:pt idx="1163">
                  <c:v>6</c:v>
                </c:pt>
                <c:pt idx="1164">
                  <c:v>6</c:v>
                </c:pt>
                <c:pt idx="1165">
                  <c:v>6</c:v>
                </c:pt>
                <c:pt idx="1166">
                  <c:v>6</c:v>
                </c:pt>
                <c:pt idx="1167">
                  <c:v>6</c:v>
                </c:pt>
                <c:pt idx="1168">
                  <c:v>6</c:v>
                </c:pt>
                <c:pt idx="1169">
                  <c:v>6</c:v>
                </c:pt>
                <c:pt idx="1170">
                  <c:v>6</c:v>
                </c:pt>
                <c:pt idx="1171">
                  <c:v>6</c:v>
                </c:pt>
                <c:pt idx="1172">
                  <c:v>6</c:v>
                </c:pt>
                <c:pt idx="1173">
                  <c:v>6</c:v>
                </c:pt>
                <c:pt idx="1174">
                  <c:v>6</c:v>
                </c:pt>
                <c:pt idx="1175">
                  <c:v>6</c:v>
                </c:pt>
                <c:pt idx="1176">
                  <c:v>6</c:v>
                </c:pt>
                <c:pt idx="1177">
                  <c:v>6</c:v>
                </c:pt>
                <c:pt idx="1178">
                  <c:v>6</c:v>
                </c:pt>
                <c:pt idx="1179">
                  <c:v>6</c:v>
                </c:pt>
                <c:pt idx="1180">
                  <c:v>6</c:v>
                </c:pt>
                <c:pt idx="1181">
                  <c:v>6</c:v>
                </c:pt>
                <c:pt idx="1182">
                  <c:v>6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6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6</c:v>
                </c:pt>
                <c:pt idx="1192">
                  <c:v>6</c:v>
                </c:pt>
                <c:pt idx="1193">
                  <c:v>6</c:v>
                </c:pt>
                <c:pt idx="1194">
                  <c:v>6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3A-4186-958D-31D82BC99844}"/>
            </c:ext>
          </c:extLst>
        </c:ser>
        <c:ser>
          <c:idx val="5"/>
          <c:order val="5"/>
          <c:tx>
            <c:strRef>
              <c:f>'Data PRE'!$O$1</c:f>
              <c:strCache>
                <c:ptCount val="1"/>
                <c:pt idx="0">
                  <c:v>PRE&gt;SEN</c:v>
                </c:pt>
              </c:strCache>
            </c:strRef>
          </c:tx>
          <c:marker>
            <c:symbol val="none"/>
          </c:marker>
          <c:xVal>
            <c:numRef>
              <c:f>'Data PRE'!$I$2:$I$1201</c:f>
              <c:numCache>
                <c:formatCode>General</c:formatCode>
                <c:ptCount val="1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</c:numCache>
            </c:numRef>
          </c:xVal>
          <c:yVal>
            <c:numRef>
              <c:f>'Data PRE'!$O$2:$O$1201</c:f>
              <c:numCache>
                <c:formatCode>#,##0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3A-4186-958D-31D82BC99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59616"/>
        <c:axId val="213373696"/>
      </c:scatterChart>
      <c:valAx>
        <c:axId val="213359616"/>
        <c:scaling>
          <c:orientation val="minMax"/>
          <c:max val="1200"/>
          <c:min val="0"/>
        </c:scaling>
        <c:delete val="0"/>
        <c:axPos val="b"/>
        <c:majorGridlines>
          <c:spPr>
            <a:ln w="12700"/>
          </c:spPr>
        </c:majorGridlines>
        <c:minorGridlines>
          <c:spPr>
            <a:ln w="6350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in"/>
        <c:tickLblPos val="nextTo"/>
        <c:crossAx val="213373696"/>
        <c:crossesAt val="0"/>
        <c:crossBetween val="midCat"/>
        <c:majorUnit val="90"/>
        <c:minorUnit val="30"/>
      </c:valAx>
      <c:valAx>
        <c:axId val="213373696"/>
        <c:scaling>
          <c:orientation val="minMax"/>
          <c:max val="100"/>
          <c:min val="0"/>
        </c:scaling>
        <c:delete val="0"/>
        <c:axPos val="l"/>
        <c:majorGridlines/>
        <c:numFmt formatCode="#,##0" sourceLinked="1"/>
        <c:majorTickMark val="out"/>
        <c:minorTickMark val="in"/>
        <c:tickLblPos val="nextTo"/>
        <c:crossAx val="213359616"/>
        <c:crossesAt val="0"/>
        <c:crossBetween val="midCat"/>
        <c:majorUnit val="20"/>
        <c:min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'Listing Competitieven'!$AM$507</c:f>
              <c:strCache>
                <c:ptCount val="1"/>
                <c:pt idx="0">
                  <c:v>&lt; 3m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multiLvlStrRef>
              <c:f>'Listing Competitieven'!$AN$506:$AS$506</c:f>
            </c:multiLvlStrRef>
          </c:cat>
          <c:val>
            <c:numRef>
              <c:f>'Listing Competitieven'!$AN$507:$AS$507</c:f>
            </c:numRef>
          </c:val>
          <c:extLst>
            <c:ext xmlns:c16="http://schemas.microsoft.com/office/drawing/2014/chart" uri="{C3380CC4-5D6E-409C-BE32-E72D297353CC}">
              <c16:uniqueId val="{00000000-88DA-4C76-8961-A981892F7081}"/>
            </c:ext>
          </c:extLst>
        </c:ser>
        <c:ser>
          <c:idx val="1"/>
          <c:order val="1"/>
          <c:tx>
            <c:strRef>
              <c:f>'Listing Competitieven'!$AM$508</c:f>
              <c:strCache>
                <c:ptCount val="1"/>
                <c:pt idx="0">
                  <c:v>&lt; 6m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'Listing Competitieven'!$AN$506:$AS$506</c:f>
            </c:multiLvlStrRef>
          </c:cat>
          <c:val>
            <c:numRef>
              <c:f>'Listing Competitieven'!$AN$508:$AS$508</c:f>
            </c:numRef>
          </c:val>
          <c:extLst>
            <c:ext xmlns:c16="http://schemas.microsoft.com/office/drawing/2014/chart" uri="{C3380CC4-5D6E-409C-BE32-E72D297353CC}">
              <c16:uniqueId val="{00000001-88DA-4C76-8961-A981892F7081}"/>
            </c:ext>
          </c:extLst>
        </c:ser>
        <c:ser>
          <c:idx val="2"/>
          <c:order val="2"/>
          <c:tx>
            <c:strRef>
              <c:f>'Listing Competitieven'!$AM$509</c:f>
              <c:strCache>
                <c:ptCount val="1"/>
                <c:pt idx="0">
                  <c:v>&lt; 1j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'Listing Competitieven'!$AN$506:$AS$506</c:f>
            </c:multiLvlStrRef>
          </c:cat>
          <c:val>
            <c:numRef>
              <c:f>'Listing Competitieven'!$AN$509:$AS$509</c:f>
            </c:numRef>
          </c:val>
          <c:extLst>
            <c:ext xmlns:c16="http://schemas.microsoft.com/office/drawing/2014/chart" uri="{C3380CC4-5D6E-409C-BE32-E72D297353CC}">
              <c16:uniqueId val="{00000002-88DA-4C76-8961-A981892F7081}"/>
            </c:ext>
          </c:extLst>
        </c:ser>
        <c:ser>
          <c:idx val="3"/>
          <c:order val="3"/>
          <c:tx>
            <c:strRef>
              <c:f>'Listing Competitieven'!$AM$510</c:f>
              <c:strCache>
                <c:ptCount val="1"/>
                <c:pt idx="0">
                  <c:v>&lt; 2j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'Listing Competitieven'!$AN$506:$AS$506</c:f>
            </c:multiLvlStrRef>
          </c:cat>
          <c:val>
            <c:numRef>
              <c:f>'Listing Competitieven'!$AN$510:$AS$510</c:f>
            </c:numRef>
          </c:val>
          <c:extLst>
            <c:ext xmlns:c16="http://schemas.microsoft.com/office/drawing/2014/chart" uri="{C3380CC4-5D6E-409C-BE32-E72D297353CC}">
              <c16:uniqueId val="{00000003-88DA-4C76-8961-A981892F7081}"/>
            </c:ext>
          </c:extLst>
        </c:ser>
        <c:ser>
          <c:idx val="4"/>
          <c:order val="4"/>
          <c:tx>
            <c:strRef>
              <c:f>'Listing Competitieven'!$AM$511</c:f>
              <c:strCache>
                <c:ptCount val="1"/>
                <c:pt idx="0">
                  <c:v>&lt; 3j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'Listing Competitieven'!$AN$506:$AS$506</c:f>
            </c:multiLvlStrRef>
          </c:cat>
          <c:val>
            <c:numRef>
              <c:f>'Listing Competitieven'!$AN$511:$AS$511</c:f>
            </c:numRef>
          </c:val>
          <c:extLst>
            <c:ext xmlns:c16="http://schemas.microsoft.com/office/drawing/2014/chart" uri="{C3380CC4-5D6E-409C-BE32-E72D297353CC}">
              <c16:uniqueId val="{00000004-88DA-4C76-8961-A981892F7081}"/>
            </c:ext>
          </c:extLst>
        </c:ser>
        <c:ser>
          <c:idx val="5"/>
          <c:order val="5"/>
          <c:tx>
            <c:strRef>
              <c:f>'Listing Competitieven'!$AM$512</c:f>
              <c:strCache>
                <c:ptCount val="1"/>
                <c:pt idx="0">
                  <c:v>&lt; 4j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'Listing Competitieven'!$AN$506:$AS$506</c:f>
            </c:multiLvlStrRef>
          </c:cat>
          <c:val>
            <c:numRef>
              <c:f>'Listing Competitieven'!$AN$512:$AS$512</c:f>
            </c:numRef>
          </c:val>
          <c:extLst>
            <c:ext xmlns:c16="http://schemas.microsoft.com/office/drawing/2014/chart" uri="{C3380CC4-5D6E-409C-BE32-E72D297353CC}">
              <c16:uniqueId val="{00000005-88DA-4C76-8961-A981892F7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153664"/>
        <c:axId val="213155200"/>
      </c:barChart>
      <c:catAx>
        <c:axId val="2131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155200"/>
        <c:crosses val="autoZero"/>
        <c:auto val="1"/>
        <c:lblAlgn val="ctr"/>
        <c:lblOffset val="100"/>
        <c:noMultiLvlLbl val="0"/>
      </c:catAx>
      <c:valAx>
        <c:axId val="213155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15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0</xdr:rowOff>
    </xdr:from>
    <xdr:to>
      <xdr:col>9</xdr:col>
      <xdr:colOff>390525</xdr:colOff>
      <xdr:row>113</xdr:row>
      <xdr:rowOff>85725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115</xdr:row>
      <xdr:rowOff>47625</xdr:rowOff>
    </xdr:from>
    <xdr:to>
      <xdr:col>9</xdr:col>
      <xdr:colOff>466725</xdr:colOff>
      <xdr:row>147</xdr:row>
      <xdr:rowOff>133349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85725</xdr:colOff>
      <xdr:row>115</xdr:row>
      <xdr:rowOff>57150</xdr:rowOff>
    </xdr:from>
    <xdr:to>
      <xdr:col>27</xdr:col>
      <xdr:colOff>200025</xdr:colOff>
      <xdr:row>147</xdr:row>
      <xdr:rowOff>142874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86</xdr:row>
      <xdr:rowOff>38100</xdr:rowOff>
    </xdr:from>
    <xdr:to>
      <xdr:col>27</xdr:col>
      <xdr:colOff>95250</xdr:colOff>
      <xdr:row>113</xdr:row>
      <xdr:rowOff>123825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U518"/>
  <sheetViews>
    <sheetView topLeftCell="D90" zoomScale="96" zoomScaleNormal="96" workbookViewId="0">
      <selection activeCell="E104" sqref="E104"/>
    </sheetView>
  </sheetViews>
  <sheetFormatPr defaultRowHeight="15" x14ac:dyDescent="0.25"/>
  <cols>
    <col min="1" max="1" width="14.7109375" style="8" hidden="1" customWidth="1"/>
    <col min="2" max="3" width="10.7109375" style="9" hidden="1" customWidth="1"/>
    <col min="4" max="4" width="6.7109375" style="9" customWidth="1"/>
    <col min="5" max="5" width="31.7109375" customWidth="1"/>
    <col min="6" max="6" width="11.7109375" style="11" hidden="1" customWidth="1"/>
    <col min="7" max="7" width="4.7109375" style="9" hidden="1" customWidth="1"/>
    <col min="8" max="8" width="6.7109375" style="9" hidden="1" customWidth="1"/>
    <col min="9" max="9" width="6.7109375" style="96" customWidth="1"/>
    <col min="10" max="10" width="16.7109375" style="196" customWidth="1"/>
    <col min="11" max="11" width="14.7109375" style="9" customWidth="1"/>
    <col min="12" max="13" width="11.7109375" style="11" customWidth="1"/>
    <col min="14" max="15" width="8.7109375" style="9" hidden="1" customWidth="1"/>
    <col min="16" max="16" width="14.7109375" style="9" customWidth="1"/>
    <col min="17" max="17" width="11.7109375" style="11" customWidth="1"/>
    <col min="18" max="18" width="1.7109375" style="9" hidden="1" customWidth="1"/>
    <col min="19" max="20" width="10.7109375" style="9" hidden="1" customWidth="1"/>
    <col min="21" max="21" width="2.7109375" style="11" hidden="1" customWidth="1"/>
    <col min="22" max="29" width="10.7109375" style="11" hidden="1" customWidth="1"/>
    <col min="30" max="30" width="2.7109375" style="78" hidden="1" customWidth="1"/>
    <col min="31" max="31" width="9.140625" hidden="1" customWidth="1"/>
    <col min="32" max="37" width="12.7109375" style="142" hidden="1" customWidth="1"/>
    <col min="38" max="38" width="2.7109375" style="78" hidden="1" customWidth="1"/>
    <col min="39" max="39" width="9.140625" hidden="1" customWidth="1"/>
    <col min="40" max="45" width="12.7109375" style="142" hidden="1" customWidth="1"/>
    <col min="46" max="48" width="9.140625" hidden="1" customWidth="1"/>
    <col min="49" max="73" width="9.140625" style="9" hidden="1" customWidth="1"/>
    <col min="74" max="78" width="0" hidden="1" customWidth="1"/>
  </cols>
  <sheetData>
    <row r="1" spans="1:73" s="88" customFormat="1" ht="30" x14ac:dyDescent="0.25">
      <c r="A1" s="83" t="s">
        <v>190</v>
      </c>
      <c r="B1" s="84" t="s">
        <v>429</v>
      </c>
      <c r="C1" s="84" t="s">
        <v>430</v>
      </c>
      <c r="D1" s="84" t="s">
        <v>677</v>
      </c>
      <c r="E1" s="85" t="s">
        <v>513</v>
      </c>
      <c r="F1" s="86" t="s">
        <v>436</v>
      </c>
      <c r="G1" s="82"/>
      <c r="H1" s="82" t="s">
        <v>677</v>
      </c>
      <c r="I1" s="82" t="s">
        <v>462</v>
      </c>
      <c r="J1" s="197" t="s">
        <v>482</v>
      </c>
      <c r="K1" s="82" t="s">
        <v>588</v>
      </c>
      <c r="L1" s="86" t="s">
        <v>431</v>
      </c>
      <c r="M1" s="86" t="s">
        <v>432</v>
      </c>
      <c r="N1" s="99" t="s">
        <v>461</v>
      </c>
      <c r="O1" s="99" t="s">
        <v>428</v>
      </c>
      <c r="P1" s="82" t="s">
        <v>589</v>
      </c>
      <c r="Q1" s="86" t="s">
        <v>431</v>
      </c>
      <c r="R1" s="221"/>
      <c r="S1" s="182" t="s">
        <v>531</v>
      </c>
      <c r="T1" s="182" t="s">
        <v>598</v>
      </c>
      <c r="U1" s="100"/>
      <c r="V1" s="86" t="s">
        <v>1</v>
      </c>
      <c r="W1" s="86" t="s">
        <v>2</v>
      </c>
      <c r="X1" s="86" t="s">
        <v>563</v>
      </c>
      <c r="Y1" s="86" t="s">
        <v>564</v>
      </c>
      <c r="Z1" s="86" t="s">
        <v>565</v>
      </c>
      <c r="AA1" s="86" t="s">
        <v>6</v>
      </c>
      <c r="AB1" s="86" t="s">
        <v>7</v>
      </c>
      <c r="AC1" s="86" t="s">
        <v>8</v>
      </c>
      <c r="AD1" s="87"/>
      <c r="AF1" s="141" t="s">
        <v>534</v>
      </c>
      <c r="AG1" s="141" t="s">
        <v>566</v>
      </c>
      <c r="AH1" s="141" t="s">
        <v>570</v>
      </c>
      <c r="AI1" s="141" t="s">
        <v>571</v>
      </c>
      <c r="AJ1" s="141" t="s">
        <v>535</v>
      </c>
      <c r="AK1" s="141" t="s">
        <v>536</v>
      </c>
      <c r="AL1" s="87"/>
      <c r="AN1" s="141" t="s">
        <v>534</v>
      </c>
      <c r="AO1" s="141" t="s">
        <v>567</v>
      </c>
      <c r="AP1" s="141" t="s">
        <v>568</v>
      </c>
      <c r="AQ1" s="141" t="s">
        <v>569</v>
      </c>
      <c r="AR1" s="141" t="s">
        <v>552</v>
      </c>
      <c r="AS1" s="141" t="s">
        <v>553</v>
      </c>
      <c r="AW1" s="147" t="s">
        <v>689</v>
      </c>
      <c r="AX1" s="147"/>
      <c r="AY1" s="147"/>
      <c r="AZ1" s="147" t="s">
        <v>558</v>
      </c>
      <c r="BA1" s="147" t="s">
        <v>561</v>
      </c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</row>
    <row r="2" spans="1:73" x14ac:dyDescent="0.25">
      <c r="A2" s="21" t="str">
        <f>IF(ISERROR(VLOOKUP($E2,'Listing TES'!$B$2:$B$1247,1,FALSE)),"Not listed","Listed")</f>
        <v>Listed</v>
      </c>
      <c r="B2" s="79" t="b">
        <f ca="1">TODAY()-MAX(V2:AC2)&lt;95</f>
        <v>0</v>
      </c>
      <c r="C2" s="79" t="b">
        <f t="shared" ref="C2:C65" si="0">MAX($L$2:$L$479)-$L2&lt;2</f>
        <v>0</v>
      </c>
      <c r="D2" s="79"/>
      <c r="E2" s="14" t="s">
        <v>179</v>
      </c>
      <c r="F2" s="190">
        <v>38603</v>
      </c>
      <c r="G2" s="79"/>
      <c r="H2" s="79" t="s">
        <v>557</v>
      </c>
      <c r="I2" s="92">
        <f t="shared" ref="I2:I10" si="1">DATEDIF(F2,DATE(2019,7,1),"y")</f>
        <v>13</v>
      </c>
      <c r="J2" s="200" t="str">
        <f>VLOOKUP($I2,Categorie!$A$1:$B$27,2,FALSE)</f>
        <v>INO/ANO/JUN</v>
      </c>
      <c r="K2" s="89" t="str">
        <f t="shared" ref="K2:K21" si="2">IF(ISBLANK(O2),IF(AC2&lt;&gt;"-",AC$1,IF(AB2&lt;&gt;"-",AB$1,IF(AA2&lt;&gt;"-",AA$1,IF(Z2&lt;&gt;"-",Z$1,IF(Y2&lt;&gt;"-",Y$1,IF(X2&lt;&gt;"-",X$1,IF(W2&lt;&gt;"-",W$1,IF(V2&lt;&gt;"-",V$1,IF(A2="Listed","Niet geslaagd","Geen info"))))))))),O2)</f>
        <v>INO</v>
      </c>
      <c r="L2" s="72">
        <f t="shared" ref="L2:L75" si="3">IF(MAX(V2:AC2)=0,"-",MAX(V2:AC2))</f>
        <v>42826</v>
      </c>
      <c r="M2" s="72" t="str">
        <f t="shared" ref="M2:M75" ca="1" si="4">IF(B2=TRUE,IF(ISBLANK(N2),IF(K2="PRE","",EDATE(L2,3)),N2),"")</f>
        <v/>
      </c>
      <c r="N2" s="89"/>
      <c r="O2" s="89"/>
      <c r="P2" s="89" t="str">
        <f>VLOOKUP($E2,'Listing PCS'!$B$2:$D$1032,3,FALSE)</f>
        <v>BNO</v>
      </c>
      <c r="Q2" s="72">
        <f>VLOOKUP($E2,'Listing PCS'!$B$2:$F$1032,5,FALSE)</f>
        <v>43252</v>
      </c>
      <c r="R2" s="89"/>
      <c r="S2" s="200" t="s">
        <v>563</v>
      </c>
      <c r="T2" s="89" t="str">
        <f>VLOOKUP($E2,'Listing PCS'!$B$2:$I$1032,8,FALSE)</f>
        <v>A</v>
      </c>
      <c r="U2" s="72"/>
      <c r="V2" s="72" t="str">
        <f>IF(ISERROR(VLOOKUP(CONCATENATE($E2," ",V$1),'Listing TES'!$A$2:$I$1247,6,FALSE)),"-",VLOOKUP(CONCATENATE($E2," ",V$1),'Listing TES'!$A$2:$I$1247,6,FALSE))</f>
        <v>-</v>
      </c>
      <c r="W2" s="72" t="str">
        <f>IF(ISERROR(VLOOKUP(CONCATENATE($E2," ",W$1),'Listing TES'!$A$2:$I$1247,6,FALSE)),"-",VLOOKUP(CONCATENATE($E2," ",W$1),'Listing TES'!$A$2:$I$1247,6,FALSE))</f>
        <v>-</v>
      </c>
      <c r="X2" s="72">
        <f>IF(ISERROR(VLOOKUP(CONCATENATE($E2," ",X$1),'Listing TES'!$A$2:$I$1247,6,FALSE)),"-",VLOOKUP(CONCATENATE($E2," ",X$1),'Listing TES'!$A$2:$I$1247,6,FALSE))</f>
        <v>42301</v>
      </c>
      <c r="Y2" s="72">
        <f>IF(ISERROR(VLOOKUP(CONCATENATE($E2," ",Y$1),'Listing TES'!$A$2:$I$1247,6,FALSE)),"-",VLOOKUP(CONCATENATE($E2," ",Y$1),'Listing TES'!$A$2:$I$1247,6,FALSE))</f>
        <v>42826</v>
      </c>
      <c r="Z2" s="72" t="str">
        <f>IF(ISERROR(VLOOKUP(CONCATENATE($E2," ",Z$1),'Listing TES'!$A$2:$I$1247,6,FALSE)),"-",VLOOKUP(CONCATENATE($E2," ",Z$1),'Listing TES'!$A$2:$I$1247,6,FALSE))</f>
        <v>-</v>
      </c>
      <c r="AA2" s="72" t="str">
        <f>IF(ISERROR(VLOOKUP(CONCATENATE($E2," ",AA$1),'Listing TES'!$A$2:$I$1247,6,FALSE)),"-",VLOOKUP(CONCATENATE($E2," ",AA$1),'Listing TES'!$A$2:$I$1247,6,FALSE))</f>
        <v>-</v>
      </c>
      <c r="AB2" s="72" t="str">
        <f>IF(ISERROR(VLOOKUP(CONCATENATE($E2," ",AB$1),'Listing TES'!$A$2:$I$1247,6,FALSE)),"-",VLOOKUP(CONCATENATE($E2," ",AB$1),'Listing TES'!$A$2:$I$1247,6,FALSE))</f>
        <v>-</v>
      </c>
      <c r="AC2" s="72" t="str">
        <f>IF(ISERROR(VLOOKUP(CONCATENATE($E2," ",AC$1),'Listing TES'!$A$2:$I$1247,6,FALSE)),"-",VLOOKUP(CONCATENATE($E2," ",AC$1),'Listing TES'!$A$2:$I$1247,6,FALSE))</f>
        <v>-</v>
      </c>
      <c r="AD2" s="77"/>
      <c r="AF2" s="142" t="str">
        <f>IF(AND(V2&lt;&gt;"-",W2&lt;&gt;"-"),W2-V2,"-")</f>
        <v>-</v>
      </c>
      <c r="AG2" s="142" t="str">
        <f t="shared" ref="AG2:AG75" si="5">IF(AND(W2&lt;&gt;"-",X2&lt;&gt;"-"),X2-W2,"-")</f>
        <v>-</v>
      </c>
      <c r="AH2" s="142">
        <f t="shared" ref="AH2:AH75" si="6">IF(AND(X2&lt;&gt;"-",Y2&lt;&gt;"-"),Y2-X2,"-")</f>
        <v>525</v>
      </c>
      <c r="AI2" s="142" t="str">
        <f t="shared" ref="AI2:AI75" si="7">IF(AND(Y2&lt;&gt;"-",Z2&lt;&gt;"-"),Z2-Y2,"-")</f>
        <v>-</v>
      </c>
      <c r="AJ2" s="142" t="str">
        <f t="shared" ref="AJ2:AJ75" si="8">IF(AND(Z2&lt;&gt;"-",AA2&lt;&gt;"-"),AA2-Z2,"-")</f>
        <v>-</v>
      </c>
      <c r="AK2" s="142" t="str">
        <f t="shared" ref="AK2:AK75" si="9">IF(AND(AA2&lt;&gt;"-",AB2&lt;&gt;"-"),AB2-AA2,"-")</f>
        <v>-</v>
      </c>
      <c r="AL2" s="77"/>
      <c r="AN2" s="142" t="str">
        <f t="shared" ref="AN2:AN75" si="10">IF(AND($V2&lt;&gt;"-",W2&lt;&gt;"-"),W2-$V2,"-")</f>
        <v>-</v>
      </c>
      <c r="AO2" s="142" t="str">
        <f t="shared" ref="AO2:AO75" si="11">IF(AND($V2&lt;&gt;"-",X2&lt;&gt;"-"),X2-$V2,"-")</f>
        <v>-</v>
      </c>
      <c r="AP2" s="142" t="str">
        <f t="shared" ref="AP2:AP75" si="12">IF(AND($V2&lt;&gt;"-",Y2&lt;&gt;"-"),Y2-$V2,"-")</f>
        <v>-</v>
      </c>
      <c r="AQ2" s="142" t="str">
        <f t="shared" ref="AQ2:AQ75" si="13">IF(AND($V2&lt;&gt;"-",Z2&lt;&gt;"-"),Z2-$V2,"-")</f>
        <v>-</v>
      </c>
      <c r="AR2" s="142" t="str">
        <f t="shared" ref="AR2:AR75" si="14">IF(AND($V2&lt;&gt;"-",AA2&lt;&gt;"-"),AA2-$V2,"-")</f>
        <v>-</v>
      </c>
      <c r="AS2" s="142" t="str">
        <f t="shared" ref="AS2:AS75" si="15">IF(AND($V2&lt;&gt;"-",AB2&lt;&gt;"-"),AB2-$V2,"-")</f>
        <v>-</v>
      </c>
      <c r="AW2" s="9" t="s">
        <v>557</v>
      </c>
    </row>
    <row r="3" spans="1:73" x14ac:dyDescent="0.25">
      <c r="A3" s="80" t="str">
        <f>IF(ISERROR(VLOOKUP($E3,'Listing TES'!$B$2:$B$1247,1,FALSE)),"Not listed","Listed")</f>
        <v>Listed</v>
      </c>
      <c r="B3" s="81" t="b">
        <f ca="1">TODAY()-MAX(V3:AC3)&lt;95</f>
        <v>1</v>
      </c>
      <c r="C3" s="81" t="b">
        <f t="shared" si="0"/>
        <v>0</v>
      </c>
      <c r="D3" s="81"/>
      <c r="E3" s="2" t="s">
        <v>705</v>
      </c>
      <c r="F3" s="10">
        <v>40230</v>
      </c>
      <c r="G3" s="4"/>
      <c r="H3" s="4" t="s">
        <v>557</v>
      </c>
      <c r="I3" s="93">
        <f t="shared" si="1"/>
        <v>9</v>
      </c>
      <c r="J3" s="198" t="str">
        <f>VLOOKUP($I3,Categorie!$A$1:$B$27,2,FALSE)</f>
        <v>MIN/BNO/INO</v>
      </c>
      <c r="K3" s="12" t="str">
        <f>IF(ISBLANK(O3),IF(AC3&lt;&gt;"-",AC$1,IF(AB3&lt;&gt;"-",AB$1,IF(AA3&lt;&gt;"-",AA$1,IF(Z3&lt;&gt;"-",Z$1,IF(Y3&lt;&gt;"-",Y$1,IF(X3&lt;&gt;"-",X$1,IF(W3&lt;&gt;"-",W$1,IF(V3&lt;&gt;"-",V$1,IF(A3="Listed","Niet geslaagd","Geen info"))))))))),O3)</f>
        <v>PRE</v>
      </c>
      <c r="L3" s="13">
        <f>IF(MAX(V3:AC3)=0,"-",MAX(V3:AC3))</f>
        <v>43855</v>
      </c>
      <c r="M3" s="13" t="str">
        <f ca="1">IF(B3=TRUE,IF(ISBLANK(N3),IF(K3="PRE","",EDATE(L3,3)),N3),"")</f>
        <v/>
      </c>
      <c r="N3" s="12"/>
      <c r="O3" s="12"/>
      <c r="P3" s="12" t="str">
        <f>VLOOKUP($E3,'Listing PCS'!$B$2:$D$1032,3,FALSE)</f>
        <v>-</v>
      </c>
      <c r="Q3" s="13">
        <f>VLOOKUP($E3,'Listing PCS'!$B$2:$F$1032,5,FALSE)</f>
        <v>43855</v>
      </c>
      <c r="R3" s="12"/>
      <c r="S3" s="12" t="str">
        <f>IF(ISERROR(SEARCH(K3,J3)),"-",K3)</f>
        <v>-</v>
      </c>
      <c r="T3" s="12">
        <f>VLOOKUP($E3,'Listing PCS'!$B$2:$I$1032,8,FALSE)</f>
        <v>0</v>
      </c>
      <c r="U3" s="13"/>
      <c r="V3" s="13">
        <f>IF(ISERROR(VLOOKUP(CONCATENATE($E3," ",V$1),'Listing TES'!$A$2:$I$1247,6,FALSE)),"-",VLOOKUP(CONCATENATE($E3," ",V$1),'Listing TES'!$A$2:$I$1247,6,FALSE))</f>
        <v>43855</v>
      </c>
      <c r="W3" s="13" t="str">
        <f>IF(ISERROR(VLOOKUP(CONCATENATE($E3," ",W$1),'Listing TES'!$A$2:$I$1247,6,FALSE)),"-",VLOOKUP(CONCATENATE($E3," ",W$1),'Listing TES'!$A$2:$I$1247,6,FALSE))</f>
        <v>-</v>
      </c>
      <c r="X3" s="13" t="str">
        <f>IF(ISERROR(VLOOKUP(CONCATENATE($E3," ",X$1),'Listing TES'!$A$2:$I$1247,6,FALSE)),"-",VLOOKUP(CONCATENATE($E3," ",X$1),'Listing TES'!$A$2:$I$1247,6,FALSE))</f>
        <v>-</v>
      </c>
      <c r="Y3" s="13" t="str">
        <f>IF(ISERROR(VLOOKUP(CONCATENATE($E3," ",Y$1),'Listing TES'!$A$2:$I$1247,6,FALSE)),"-",VLOOKUP(CONCATENATE($E3," ",Y$1),'Listing TES'!$A$2:$I$1247,6,FALSE))</f>
        <v>-</v>
      </c>
      <c r="Z3" s="13" t="str">
        <f>IF(ISERROR(VLOOKUP(CONCATENATE($E3," ",Z$1),'Listing TES'!$A$2:$I$1247,6,FALSE)),"-",VLOOKUP(CONCATENATE($E3," ",Z$1),'Listing TES'!$A$2:$I$1247,6,FALSE))</f>
        <v>-</v>
      </c>
      <c r="AA3" s="13" t="str">
        <f>IF(ISERROR(VLOOKUP(CONCATENATE($E3," ",AA$1),'Listing TES'!$A$2:$I$1247,6,FALSE)),"-",VLOOKUP(CONCATENATE($E3," ",AA$1),'Listing TES'!$A$2:$I$1247,6,FALSE))</f>
        <v>-</v>
      </c>
      <c r="AB3" s="13" t="str">
        <f>IF(ISERROR(VLOOKUP(CONCATENATE($E3," ",AB$1),'Listing TES'!$A$2:$I$1247,6,FALSE)),"-",VLOOKUP(CONCATENATE($E3," ",AB$1),'Listing TES'!$A$2:$I$1247,6,FALSE))</f>
        <v>-</v>
      </c>
      <c r="AC3" s="13" t="str">
        <f>IF(ISERROR(VLOOKUP(CONCATENATE($E3," ",AC$1),'Listing TES'!$A$2:$I$1247,6,FALSE)),"-",VLOOKUP(CONCATENATE($E3," ",AC$1),'Listing TES'!$A$2:$I$1247,6,FALSE))</f>
        <v>-</v>
      </c>
      <c r="AD3" s="13"/>
      <c r="AF3" s="142" t="str">
        <f t="shared" ref="AF3" si="16">IF(AND(V3&lt;&gt;"-",W3&lt;&gt;"-"),W3-V3,"-")</f>
        <v>-</v>
      </c>
      <c r="AG3" s="142" t="str">
        <f t="shared" si="5"/>
        <v>-</v>
      </c>
      <c r="AH3" s="142" t="str">
        <f t="shared" si="6"/>
        <v>-</v>
      </c>
      <c r="AI3" s="142" t="str">
        <f t="shared" si="7"/>
        <v>-</v>
      </c>
      <c r="AJ3" s="142" t="str">
        <f t="shared" si="8"/>
        <v>-</v>
      </c>
      <c r="AK3" s="142" t="str">
        <f t="shared" si="9"/>
        <v>-</v>
      </c>
      <c r="AL3" s="102"/>
      <c r="AN3" s="142" t="str">
        <f t="shared" si="10"/>
        <v>-</v>
      </c>
      <c r="AO3" s="142" t="str">
        <f t="shared" si="11"/>
        <v>-</v>
      </c>
      <c r="AP3" s="142" t="str">
        <f t="shared" si="12"/>
        <v>-</v>
      </c>
      <c r="AQ3" s="142" t="str">
        <f t="shared" si="13"/>
        <v>-</v>
      </c>
      <c r="AR3" s="142" t="str">
        <f t="shared" si="14"/>
        <v>-</v>
      </c>
      <c r="AS3" s="142" t="str">
        <f t="shared" si="15"/>
        <v>-</v>
      </c>
    </row>
    <row r="4" spans="1:73" x14ac:dyDescent="0.25">
      <c r="A4" s="80" t="str">
        <f>IF(ISERROR(VLOOKUP($E4,'Listing TES'!$B$2:$B$1247,1,FALSE)),"Not listed","Listed")</f>
        <v>Listed</v>
      </c>
      <c r="B4" s="81" t="b">
        <f ca="1">TODAY()-MAX(V4:AC4)&lt;95</f>
        <v>0</v>
      </c>
      <c r="C4" s="81" t="b">
        <f t="shared" si="0"/>
        <v>0</v>
      </c>
      <c r="D4" s="81"/>
      <c r="E4" s="2" t="s">
        <v>179</v>
      </c>
      <c r="F4" s="10">
        <v>38603</v>
      </c>
      <c r="G4" s="4"/>
      <c r="H4" s="4" t="s">
        <v>557</v>
      </c>
      <c r="I4" s="93">
        <f t="shared" ref="I4" si="17">DATEDIF(F4,DATE(2019,7,1),"y")</f>
        <v>13</v>
      </c>
      <c r="J4" s="198" t="str">
        <f>VLOOKUP($I4,Categorie!$A$1:$B$27,2,FALSE)</f>
        <v>INO/ANO/JUN</v>
      </c>
      <c r="K4" s="12" t="str">
        <f t="shared" ref="K4" si="18">IF(ISBLANK(O4),IF(AC4&lt;&gt;"-",AC$1,IF(AB4&lt;&gt;"-",AB$1,IF(AA4&lt;&gt;"-",AA$1,IF(Z4&lt;&gt;"-",Z$1,IF(Y4&lt;&gt;"-",Y$1,IF(X4&lt;&gt;"-",X$1,IF(W4&lt;&gt;"-",W$1,IF(V4&lt;&gt;"-",V$1,IF(A4="Listed","Niet geslaagd","Geen info"))))))))),O4)</f>
        <v>INO</v>
      </c>
      <c r="L4" s="13">
        <f t="shared" ref="L4" si="19">IF(MAX(V4:AC4)=0,"-",MAX(V4:AC4))</f>
        <v>42826</v>
      </c>
      <c r="M4" s="13" t="str">
        <f t="shared" ref="M4" ca="1" si="20">IF(B4=TRUE,IF(ISBLANK(N4),IF(K4="PRE","",EDATE(L4,3)),N4),"")</f>
        <v/>
      </c>
      <c r="N4" s="12"/>
      <c r="O4" s="12"/>
      <c r="P4" s="12" t="str">
        <f>VLOOKUP($E4,'Listing PCS'!$B$2:$D$1032,3,FALSE)</f>
        <v>BNO</v>
      </c>
      <c r="Q4" s="13">
        <f>VLOOKUP($E4,'Listing PCS'!$B$2:$F$1032,5,FALSE)</f>
        <v>43252</v>
      </c>
      <c r="R4" s="12"/>
      <c r="S4" s="12" t="s">
        <v>563</v>
      </c>
      <c r="T4" s="12" t="str">
        <f>VLOOKUP($E4,'Listing PCS'!$B$2:$I$1032,8,FALSE)</f>
        <v>A</v>
      </c>
      <c r="U4" s="13"/>
      <c r="V4" s="13" t="str">
        <f>IF(ISERROR(VLOOKUP(CONCATENATE($E4," ",V$1),'Listing TES'!$A$2:$I$1247,6,FALSE)),"-",VLOOKUP(CONCATENATE($E4," ",V$1),'Listing TES'!$A$2:$I$1247,6,FALSE))</f>
        <v>-</v>
      </c>
      <c r="W4" s="13" t="str">
        <f>IF(ISERROR(VLOOKUP(CONCATENATE($E4," ",W$1),'Listing TES'!$A$2:$I$1247,6,FALSE)),"-",VLOOKUP(CONCATENATE($E4," ",W$1),'Listing TES'!$A$2:$I$1247,6,FALSE))</f>
        <v>-</v>
      </c>
      <c r="X4" s="13">
        <f>IF(ISERROR(VLOOKUP(CONCATENATE($E4," ",X$1),'Listing TES'!$A$2:$I$1247,6,FALSE)),"-",VLOOKUP(CONCATENATE($E4," ",X$1),'Listing TES'!$A$2:$I$1247,6,FALSE))</f>
        <v>42301</v>
      </c>
      <c r="Y4" s="13">
        <f>IF(ISERROR(VLOOKUP(CONCATENATE($E4," ",Y$1),'Listing TES'!$A$2:$I$1247,6,FALSE)),"-",VLOOKUP(CONCATENATE($E4," ",Y$1),'Listing TES'!$A$2:$I$1247,6,FALSE))</f>
        <v>42826</v>
      </c>
      <c r="Z4" s="13" t="str">
        <f>IF(ISERROR(VLOOKUP(CONCATENATE($E4," ",Z$1),'Listing TES'!$A$2:$I$1247,6,FALSE)),"-",VLOOKUP(CONCATENATE($E4," ",Z$1),'Listing TES'!$A$2:$I$1247,6,FALSE))</f>
        <v>-</v>
      </c>
      <c r="AA4" s="13" t="str">
        <f>IF(ISERROR(VLOOKUP(CONCATENATE($E4," ",AA$1),'Listing TES'!$A$2:$I$1247,6,FALSE)),"-",VLOOKUP(CONCATENATE($E4," ",AA$1),'Listing TES'!$A$2:$I$1247,6,FALSE))</f>
        <v>-</v>
      </c>
      <c r="AB4" s="13" t="str">
        <f>IF(ISERROR(VLOOKUP(CONCATENATE($E4," ",AB$1),'Listing TES'!$A$2:$I$1247,6,FALSE)),"-",VLOOKUP(CONCATENATE($E4," ",AB$1),'Listing TES'!$A$2:$I$1247,6,FALSE))</f>
        <v>-</v>
      </c>
      <c r="AC4" s="13" t="str">
        <f>IF(ISERROR(VLOOKUP(CONCATENATE($E4," ",AC$1),'Listing TES'!$A$2:$I$1247,6,FALSE)),"-",VLOOKUP(CONCATENATE($E4," ",AC$1),'Listing TES'!$A$2:$I$1247,6,FALSE))</f>
        <v>-</v>
      </c>
      <c r="AD4" s="13"/>
      <c r="AF4" s="142" t="str">
        <f>IF(AND(V4&lt;&gt;"-",W4&lt;&gt;"-"),W4-V4,"-")</f>
        <v>-</v>
      </c>
      <c r="AG4" s="142" t="str">
        <f t="shared" ref="AG4" si="21">IF(AND(W4&lt;&gt;"-",X4&lt;&gt;"-"),X4-W4,"-")</f>
        <v>-</v>
      </c>
      <c r="AH4" s="142">
        <f t="shared" ref="AH4" si="22">IF(AND(X4&lt;&gt;"-",Y4&lt;&gt;"-"),Y4-X4,"-")</f>
        <v>525</v>
      </c>
      <c r="AI4" s="142" t="str">
        <f t="shared" ref="AI4" si="23">IF(AND(Y4&lt;&gt;"-",Z4&lt;&gt;"-"),Z4-Y4,"-")</f>
        <v>-</v>
      </c>
      <c r="AJ4" s="142" t="str">
        <f t="shared" ref="AJ4" si="24">IF(AND(Z4&lt;&gt;"-",AA4&lt;&gt;"-"),AA4-Z4,"-")</f>
        <v>-</v>
      </c>
      <c r="AK4" s="142" t="str">
        <f t="shared" ref="AK4" si="25">IF(AND(AA4&lt;&gt;"-",AB4&lt;&gt;"-"),AB4-AA4,"-")</f>
        <v>-</v>
      </c>
      <c r="AL4" s="102"/>
      <c r="AN4" s="142" t="str">
        <f t="shared" ref="AN4" si="26">IF(AND($V4&lt;&gt;"-",W4&lt;&gt;"-"),W4-$V4,"-")</f>
        <v>-</v>
      </c>
      <c r="AO4" s="142" t="str">
        <f t="shared" ref="AO4" si="27">IF(AND($V4&lt;&gt;"-",X4&lt;&gt;"-"),X4-$V4,"-")</f>
        <v>-</v>
      </c>
      <c r="AP4" s="142" t="str">
        <f t="shared" ref="AP4" si="28">IF(AND($V4&lt;&gt;"-",Y4&lt;&gt;"-"),Y4-$V4,"-")</f>
        <v>-</v>
      </c>
      <c r="AQ4" s="142" t="str">
        <f t="shared" ref="AQ4" si="29">IF(AND($V4&lt;&gt;"-",Z4&lt;&gt;"-"),Z4-$V4,"-")</f>
        <v>-</v>
      </c>
      <c r="AR4" s="142" t="str">
        <f t="shared" ref="AR4" si="30">IF(AND($V4&lt;&gt;"-",AA4&lt;&gt;"-"),AA4-$V4,"-")</f>
        <v>-</v>
      </c>
      <c r="AS4" s="142" t="str">
        <f t="shared" ref="AS4" si="31">IF(AND($V4&lt;&gt;"-",AB4&lt;&gt;"-"),AB4-$V4,"-")</f>
        <v>-</v>
      </c>
      <c r="AW4" s="9" t="s">
        <v>557</v>
      </c>
    </row>
    <row r="5" spans="1:73" x14ac:dyDescent="0.25">
      <c r="A5" s="22" t="str">
        <f>IF(ISERROR(VLOOKUP($E5,'Listing TES'!$B$2:$B$1247,1,FALSE)),"Not listed","Listed")</f>
        <v>Listed</v>
      </c>
      <c r="B5" s="4" t="b">
        <f t="shared" ref="B5:B84" ca="1" si="32">TODAY()-MAX(V5:AC5)&lt;95</f>
        <v>0</v>
      </c>
      <c r="C5" s="4" t="b">
        <f t="shared" si="0"/>
        <v>0</v>
      </c>
      <c r="D5" s="4"/>
      <c r="E5" s="2" t="s">
        <v>106</v>
      </c>
      <c r="F5" s="10">
        <v>38562</v>
      </c>
      <c r="G5" s="4"/>
      <c r="H5" s="4" t="s">
        <v>557</v>
      </c>
      <c r="I5" s="93">
        <f t="shared" si="1"/>
        <v>13</v>
      </c>
      <c r="J5" s="198" t="str">
        <f>VLOOKUP($I5,Categorie!$A$1:$B$27,2,FALSE)</f>
        <v>INO/ANO/JUN</v>
      </c>
      <c r="K5" s="12" t="str">
        <f t="shared" si="2"/>
        <v>PRE</v>
      </c>
      <c r="L5" s="13">
        <f t="shared" si="3"/>
        <v>43491</v>
      </c>
      <c r="M5" s="13" t="str">
        <f t="shared" ca="1" si="4"/>
        <v/>
      </c>
      <c r="N5" s="12"/>
      <c r="O5" s="12"/>
      <c r="P5" s="12" t="str">
        <f>VLOOKUP($E5,'Listing PCS'!$B$2:$D$1032,3,FALSE)</f>
        <v>-</v>
      </c>
      <c r="Q5" s="13">
        <f>VLOOKUP($E5,'Listing PCS'!$B$2:$F$1032,5,FALSE)</f>
        <v>43491</v>
      </c>
      <c r="R5" s="12"/>
      <c r="S5" s="12" t="str">
        <f>IF(ISERROR(SEARCH(K5,J5)),"-",K5)</f>
        <v>-</v>
      </c>
      <c r="T5" s="12">
        <f>VLOOKUP($E5,'Listing PCS'!$B$2:$I$1032,8,FALSE)</f>
        <v>0</v>
      </c>
      <c r="U5" s="13"/>
      <c r="V5" s="13">
        <f>IF(ISERROR(VLOOKUP(CONCATENATE($E5," ",V$1),'Listing TES'!$A$2:$I$1247,6,FALSE)),"-",VLOOKUP(CONCATENATE($E5," ",V$1),'Listing TES'!$A$2:$I$1247,6,FALSE))</f>
        <v>43491</v>
      </c>
      <c r="W5" s="13" t="str">
        <f>IF(ISERROR(VLOOKUP(CONCATENATE($E5," ",W$1),'Listing TES'!$A$2:$I$1247,6,FALSE)),"-",VLOOKUP(CONCATENATE($E5," ",W$1),'Listing TES'!$A$2:$I$1247,6,FALSE))</f>
        <v>-</v>
      </c>
      <c r="X5" s="13" t="str">
        <f>IF(ISERROR(VLOOKUP(CONCATENATE($E5," ",X$1),'Listing TES'!$A$2:$I$1247,6,FALSE)),"-",VLOOKUP(CONCATENATE($E5," ",X$1),'Listing TES'!$A$2:$I$1247,6,FALSE))</f>
        <v>-</v>
      </c>
      <c r="Y5" s="13" t="str">
        <f>IF(ISERROR(VLOOKUP(CONCATENATE($E5," ",Y$1),'Listing TES'!$A$2:$I$1247,6,FALSE)),"-",VLOOKUP(CONCATENATE($E5," ",Y$1),'Listing TES'!$A$2:$I$1247,6,FALSE))</f>
        <v>-</v>
      </c>
      <c r="Z5" s="13" t="str">
        <f>IF(ISERROR(VLOOKUP(CONCATENATE($E5," ",Z$1),'Listing TES'!$A$2:$I$1247,6,FALSE)),"-",VLOOKUP(CONCATENATE($E5," ",Z$1),'Listing TES'!$A$2:$I$1247,6,FALSE))</f>
        <v>-</v>
      </c>
      <c r="AA5" s="13" t="str">
        <f>IF(ISERROR(VLOOKUP(CONCATENATE($E5," ",AA$1),'Listing TES'!$A$2:$I$1247,6,FALSE)),"-",VLOOKUP(CONCATENATE($E5," ",AA$1),'Listing TES'!$A$2:$I$1247,6,FALSE))</f>
        <v>-</v>
      </c>
      <c r="AB5" s="13" t="str">
        <f>IF(ISERROR(VLOOKUP(CONCATENATE($E5," ",AB$1),'Listing TES'!$A$2:$I$1247,6,FALSE)),"-",VLOOKUP(CONCATENATE($E5," ",AB$1),'Listing TES'!$A$2:$I$1247,6,FALSE))</f>
        <v>-</v>
      </c>
      <c r="AC5" s="13" t="str">
        <f>IF(ISERROR(VLOOKUP(CONCATENATE($E5," ",AC$1),'Listing TES'!$A$2:$I$1247,6,FALSE)),"-",VLOOKUP(CONCATENATE($E5," ",AC$1),'Listing TES'!$A$2:$I$1247,6,FALSE))</f>
        <v>-</v>
      </c>
      <c r="AD5" s="13"/>
      <c r="AF5" s="142" t="str">
        <f t="shared" ref="AF5:AF76" si="33">IF(AND(V5&lt;&gt;"-",W5&lt;&gt;"-"),W5-V5,"-")</f>
        <v>-</v>
      </c>
      <c r="AG5" s="142" t="str">
        <f t="shared" si="5"/>
        <v>-</v>
      </c>
      <c r="AH5" s="142" t="str">
        <f t="shared" si="6"/>
        <v>-</v>
      </c>
      <c r="AI5" s="142" t="str">
        <f t="shared" si="7"/>
        <v>-</v>
      </c>
      <c r="AJ5" s="142" t="str">
        <f t="shared" si="8"/>
        <v>-</v>
      </c>
      <c r="AK5" s="142" t="str">
        <f t="shared" si="9"/>
        <v>-</v>
      </c>
      <c r="AL5" s="13"/>
      <c r="AN5" s="142" t="str">
        <f t="shared" si="10"/>
        <v>-</v>
      </c>
      <c r="AO5" s="142" t="str">
        <f t="shared" si="11"/>
        <v>-</v>
      </c>
      <c r="AP5" s="142" t="str">
        <f t="shared" si="12"/>
        <v>-</v>
      </c>
      <c r="AQ5" s="142" t="str">
        <f t="shared" si="13"/>
        <v>-</v>
      </c>
      <c r="AR5" s="142" t="str">
        <f t="shared" si="14"/>
        <v>-</v>
      </c>
      <c r="AS5" s="142" t="str">
        <f t="shared" si="15"/>
        <v>-</v>
      </c>
    </row>
    <row r="6" spans="1:73" x14ac:dyDescent="0.25">
      <c r="A6" s="22" t="str">
        <f>IF(ISERROR(VLOOKUP($E6,'Listing TES'!$B$2:$B$1247,1,FALSE)),"Not listed","Listed")</f>
        <v>Listed</v>
      </c>
      <c r="B6" s="4" t="b">
        <f t="shared" ca="1" si="32"/>
        <v>0</v>
      </c>
      <c r="C6" s="4" t="b">
        <f t="shared" si="0"/>
        <v>0</v>
      </c>
      <c r="D6" s="4"/>
      <c r="E6" s="2" t="s">
        <v>108</v>
      </c>
      <c r="F6" s="10">
        <v>37760</v>
      </c>
      <c r="G6" s="4"/>
      <c r="H6" s="4" t="s">
        <v>557</v>
      </c>
      <c r="I6" s="93">
        <f t="shared" si="1"/>
        <v>16</v>
      </c>
      <c r="J6" s="198" t="str">
        <f>VLOOKUP($I6,Categorie!$A$1:$B$27,2,FALSE)</f>
        <v>JUN/SEN</v>
      </c>
      <c r="K6" s="12" t="str">
        <f t="shared" si="2"/>
        <v>INO</v>
      </c>
      <c r="L6" s="13">
        <f t="shared" si="3"/>
        <v>43577</v>
      </c>
      <c r="M6" s="13" t="str">
        <f t="shared" ca="1" si="4"/>
        <v/>
      </c>
      <c r="N6" s="12"/>
      <c r="O6" s="12"/>
      <c r="P6" s="12" t="str">
        <f>VLOOKUP($E6,'Listing PCS'!$B$2:$D$1032,3,FALSE)</f>
        <v>INO</v>
      </c>
      <c r="Q6" s="13">
        <f>VLOOKUP($E6,'Listing PCS'!$B$2:$F$1032,5,FALSE)</f>
        <v>43386</v>
      </c>
      <c r="R6" s="12"/>
      <c r="S6" s="12" t="str">
        <f>IF(ISERROR(SEARCH(K6,J6)),"-",K6)</f>
        <v>-</v>
      </c>
      <c r="T6" s="12">
        <f>VLOOKUP($E6,'Listing PCS'!$B$2:$I$1032,8,FALSE)</f>
        <v>0</v>
      </c>
      <c r="U6" s="13"/>
      <c r="V6" s="13" t="str">
        <f>IF(ISERROR(VLOOKUP(CONCATENATE($E6," ",V$1),'Listing TES'!$A$2:$I$1247,6,FALSE)),"-",VLOOKUP(CONCATENATE($E6," ",V$1),'Listing TES'!$A$2:$I$1247,6,FALSE))</f>
        <v>-</v>
      </c>
      <c r="W6" s="13">
        <f>IF(ISERROR(VLOOKUP(CONCATENATE($E6," ",W$1),'Listing TES'!$A$2:$I$1247,6,FALSE)),"-",VLOOKUP(CONCATENATE($E6," ",W$1),'Listing TES'!$A$2:$I$1247,6,FALSE))</f>
        <v>42301</v>
      </c>
      <c r="X6" s="13">
        <f>IF(ISERROR(VLOOKUP(CONCATENATE($E6," ",X$1),'Listing TES'!$A$2:$I$1247,6,FALSE)),"-",VLOOKUP(CONCATENATE($E6," ",X$1),'Listing TES'!$A$2:$I$1247,6,FALSE))</f>
        <v>42658</v>
      </c>
      <c r="Y6" s="13">
        <f>IF(ISERROR(VLOOKUP(CONCATENATE($E6," ",Y$1),'Listing TES'!$A$2:$I$1247,6,FALSE)),"-",VLOOKUP(CONCATENATE($E6," ",Y$1),'Listing TES'!$A$2:$I$1247,6,FALSE))</f>
        <v>43577</v>
      </c>
      <c r="Z6" s="13" t="str">
        <f>IF(ISERROR(VLOOKUP(CONCATENATE($E6," ",Z$1),'Listing TES'!$A$2:$I$1247,6,FALSE)),"-",VLOOKUP(CONCATENATE($E6," ",Z$1),'Listing TES'!$A$2:$I$1247,6,FALSE))</f>
        <v>-</v>
      </c>
      <c r="AA6" s="13" t="str">
        <f>IF(ISERROR(VLOOKUP(CONCATENATE($E6," ",AA$1),'Listing TES'!$A$2:$I$1247,6,FALSE)),"-",VLOOKUP(CONCATENATE($E6," ",AA$1),'Listing TES'!$A$2:$I$1247,6,FALSE))</f>
        <v>-</v>
      </c>
      <c r="AB6" s="13" t="str">
        <f>IF(ISERROR(VLOOKUP(CONCATENATE($E6," ",AB$1),'Listing TES'!$A$2:$I$1247,6,FALSE)),"-",VLOOKUP(CONCATENATE($E6," ",AB$1),'Listing TES'!$A$2:$I$1247,6,FALSE))</f>
        <v>-</v>
      </c>
      <c r="AC6" s="13" t="str">
        <f>IF(ISERROR(VLOOKUP(CONCATENATE($E6," ",AC$1),'Listing TES'!$A$2:$I$1247,6,FALSE)),"-",VLOOKUP(CONCATENATE($E6," ",AC$1),'Listing TES'!$A$2:$I$1247,6,FALSE))</f>
        <v>-</v>
      </c>
      <c r="AD6" s="13"/>
      <c r="AF6" s="142" t="str">
        <f t="shared" si="33"/>
        <v>-</v>
      </c>
      <c r="AG6" s="142">
        <f t="shared" si="5"/>
        <v>357</v>
      </c>
      <c r="AH6" s="142">
        <f t="shared" si="6"/>
        <v>919</v>
      </c>
      <c r="AI6" s="142" t="str">
        <f t="shared" si="7"/>
        <v>-</v>
      </c>
      <c r="AJ6" s="142" t="str">
        <f t="shared" si="8"/>
        <v>-</v>
      </c>
      <c r="AK6" s="142" t="str">
        <f t="shared" si="9"/>
        <v>-</v>
      </c>
      <c r="AL6" s="13"/>
      <c r="AN6" s="142" t="str">
        <f t="shared" si="10"/>
        <v>-</v>
      </c>
      <c r="AO6" s="142" t="str">
        <f t="shared" si="11"/>
        <v>-</v>
      </c>
      <c r="AP6" s="142" t="str">
        <f t="shared" si="12"/>
        <v>-</v>
      </c>
      <c r="AQ6" s="142" t="str">
        <f t="shared" si="13"/>
        <v>-</v>
      </c>
      <c r="AR6" s="142" t="str">
        <f t="shared" si="14"/>
        <v>-</v>
      </c>
      <c r="AS6" s="142" t="str">
        <f t="shared" si="15"/>
        <v>-</v>
      </c>
      <c r="AW6" s="9" t="s">
        <v>557</v>
      </c>
    </row>
    <row r="7" spans="1:73" x14ac:dyDescent="0.25">
      <c r="A7" s="22" t="str">
        <f>IF(ISERROR(VLOOKUP($E7,'Listing TES'!$B$2:$B$1247,1,FALSE)),"Not listed","Listed")</f>
        <v>Not listed</v>
      </c>
      <c r="B7" s="4" t="b">
        <f t="shared" ca="1" si="32"/>
        <v>0</v>
      </c>
      <c r="C7" s="4" t="e">
        <f t="shared" si="0"/>
        <v>#VALUE!</v>
      </c>
      <c r="D7" s="4"/>
      <c r="E7" s="2" t="s">
        <v>400</v>
      </c>
      <c r="F7" s="10">
        <v>36755</v>
      </c>
      <c r="G7" s="4" t="s">
        <v>537</v>
      </c>
      <c r="H7" s="4" t="s">
        <v>557</v>
      </c>
      <c r="I7" s="93">
        <f t="shared" si="1"/>
        <v>18</v>
      </c>
      <c r="J7" s="198" t="str">
        <f>VLOOKUP($I7,Categorie!$A$1:$B$27,2,FALSE)</f>
        <v>JUN/SEN</v>
      </c>
      <c r="K7" s="12" t="str">
        <f t="shared" si="2"/>
        <v>PRE</v>
      </c>
      <c r="L7" s="13" t="str">
        <f t="shared" si="3"/>
        <v>-</v>
      </c>
      <c r="M7" s="13" t="str">
        <f t="shared" ca="1" si="4"/>
        <v/>
      </c>
      <c r="N7" s="12"/>
      <c r="O7" s="12" t="s">
        <v>1</v>
      </c>
      <c r="P7" s="12" t="str">
        <f>VLOOKUP($E7,'Listing PCS'!$B$2:$D$1032,3,FALSE)</f>
        <v>-</v>
      </c>
      <c r="Q7" s="13">
        <f>VLOOKUP($E7,'Listing PCS'!$B$2:$F$1032,5,FALSE)</f>
        <v>43252</v>
      </c>
      <c r="R7" s="12"/>
      <c r="S7" s="12" t="str">
        <f>IF(ISERROR(SEARCH(K7,J7)),"-",K7)</f>
        <v>-</v>
      </c>
      <c r="T7" s="12" t="str">
        <f>VLOOKUP($E7,'Listing PCS'!$B$2:$I$1032,8,FALSE)</f>
        <v>-</v>
      </c>
      <c r="U7" s="13"/>
      <c r="V7" s="13" t="str">
        <f>IF(ISERROR(VLOOKUP(CONCATENATE($E7," ",V$1),'Listing TES'!$A$2:$I$1247,6,FALSE)),"-",VLOOKUP(CONCATENATE($E7," ",V$1),'Listing TES'!$A$2:$I$1247,6,FALSE))</f>
        <v>-</v>
      </c>
      <c r="W7" s="13" t="str">
        <f>IF(ISERROR(VLOOKUP(CONCATENATE($E7," ",W$1),'Listing TES'!$A$2:$I$1247,6,FALSE)),"-",VLOOKUP(CONCATENATE($E7," ",W$1),'Listing TES'!$A$2:$I$1247,6,FALSE))</f>
        <v>-</v>
      </c>
      <c r="X7" s="13" t="str">
        <f>IF(ISERROR(VLOOKUP(CONCATENATE($E7," ",X$1),'Listing TES'!$A$2:$I$1247,6,FALSE)),"-",VLOOKUP(CONCATENATE($E7," ",X$1),'Listing TES'!$A$2:$I$1247,6,FALSE))</f>
        <v>-</v>
      </c>
      <c r="Y7" s="13" t="str">
        <f>IF(ISERROR(VLOOKUP(CONCATENATE($E7," ",Y$1),'Listing TES'!$A$2:$I$1247,6,FALSE)),"-",VLOOKUP(CONCATENATE($E7," ",Y$1),'Listing TES'!$A$2:$I$1247,6,FALSE))</f>
        <v>-</v>
      </c>
      <c r="Z7" s="13" t="str">
        <f>IF(ISERROR(VLOOKUP(CONCATENATE($E7," ",Z$1),'Listing TES'!$A$2:$I$1247,6,FALSE)),"-",VLOOKUP(CONCATENATE($E7," ",Z$1),'Listing TES'!$A$2:$I$1247,6,FALSE))</f>
        <v>-</v>
      </c>
      <c r="AA7" s="13" t="str">
        <f>IF(ISERROR(VLOOKUP(CONCATENATE($E7," ",AA$1),'Listing TES'!$A$2:$I$1247,6,FALSE)),"-",VLOOKUP(CONCATENATE($E7," ",AA$1),'Listing TES'!$A$2:$I$1247,6,FALSE))</f>
        <v>-</v>
      </c>
      <c r="AB7" s="13" t="str">
        <f>IF(ISERROR(VLOOKUP(CONCATENATE($E7," ",AB$1),'Listing TES'!$A$2:$I$1247,6,FALSE)),"-",VLOOKUP(CONCATENATE($E7," ",AB$1),'Listing TES'!$A$2:$I$1247,6,FALSE))</f>
        <v>-</v>
      </c>
      <c r="AC7" s="13" t="str">
        <f>IF(ISERROR(VLOOKUP(CONCATENATE($E7," ",AC$1),'Listing TES'!$A$2:$I$1247,6,FALSE)),"-",VLOOKUP(CONCATENATE($E7," ",AC$1),'Listing TES'!$A$2:$I$1247,6,FALSE))</f>
        <v>-</v>
      </c>
      <c r="AD7" s="13"/>
      <c r="AF7" s="142" t="str">
        <f t="shared" si="33"/>
        <v>-</v>
      </c>
      <c r="AG7" s="142" t="str">
        <f t="shared" si="5"/>
        <v>-</v>
      </c>
      <c r="AH7" s="142" t="str">
        <f t="shared" si="6"/>
        <v>-</v>
      </c>
      <c r="AI7" s="142" t="str">
        <f t="shared" si="7"/>
        <v>-</v>
      </c>
      <c r="AJ7" s="142" t="str">
        <f t="shared" si="8"/>
        <v>-</v>
      </c>
      <c r="AK7" s="142" t="str">
        <f t="shared" si="9"/>
        <v>-</v>
      </c>
      <c r="AL7" s="13"/>
      <c r="AN7" s="142" t="str">
        <f t="shared" si="10"/>
        <v>-</v>
      </c>
      <c r="AO7" s="142" t="str">
        <f t="shared" si="11"/>
        <v>-</v>
      </c>
      <c r="AP7" s="142" t="str">
        <f t="shared" si="12"/>
        <v>-</v>
      </c>
      <c r="AQ7" s="142" t="str">
        <f t="shared" si="13"/>
        <v>-</v>
      </c>
      <c r="AR7" s="142" t="str">
        <f t="shared" si="14"/>
        <v>-</v>
      </c>
      <c r="AS7" s="142" t="str">
        <f t="shared" si="15"/>
        <v>-</v>
      </c>
    </row>
    <row r="8" spans="1:73" x14ac:dyDescent="0.25">
      <c r="A8" s="22" t="str">
        <f>IF(ISERROR(VLOOKUP($E8,'Listing TES'!$B$2:$B$1247,1,FALSE)),"Not listed","Listed")</f>
        <v>Listed</v>
      </c>
      <c r="B8" s="4" t="b">
        <f t="shared" ca="1" si="32"/>
        <v>0</v>
      </c>
      <c r="C8" s="4" t="b">
        <f t="shared" si="0"/>
        <v>0</v>
      </c>
      <c r="D8" s="4"/>
      <c r="E8" s="2" t="s">
        <v>229</v>
      </c>
      <c r="F8" s="10">
        <v>37894</v>
      </c>
      <c r="G8" s="4"/>
      <c r="H8" s="4" t="s">
        <v>557</v>
      </c>
      <c r="I8" s="93">
        <f t="shared" si="1"/>
        <v>15</v>
      </c>
      <c r="J8" s="198" t="str">
        <f>VLOOKUP($I8,Categorie!$A$1:$B$27,2,FALSE)</f>
        <v>JUN/SEN</v>
      </c>
      <c r="K8" s="12" t="str">
        <f t="shared" si="2"/>
        <v>JUN</v>
      </c>
      <c r="L8" s="13">
        <f t="shared" si="3"/>
        <v>42476</v>
      </c>
      <c r="M8" s="13" t="str">
        <f t="shared" ca="1" si="4"/>
        <v/>
      </c>
      <c r="N8" s="12"/>
      <c r="O8" s="12"/>
      <c r="P8" s="12" t="str">
        <f>VLOOKUP($E8,'Listing PCS'!$B$2:$D$1032,3,FALSE)</f>
        <v>JUN</v>
      </c>
      <c r="Q8" s="13">
        <f>VLOOKUP($E8,'Listing PCS'!$B$2:$F$1032,5,FALSE)</f>
        <v>43568</v>
      </c>
      <c r="R8" s="12"/>
      <c r="S8" s="198" t="s">
        <v>565</v>
      </c>
      <c r="T8" s="12">
        <f>VLOOKUP($E8,'Listing PCS'!$B$2:$I$1032,8,FALSE)</f>
        <v>0</v>
      </c>
      <c r="U8" s="13"/>
      <c r="V8" s="13" t="str">
        <f>IF(ISERROR(VLOOKUP(CONCATENATE($E8," ",V$1),'Listing TES'!$A$2:$I$1247,6,FALSE)),"-",VLOOKUP(CONCATENATE($E8," ",V$1),'Listing TES'!$A$2:$I$1247,6,FALSE))</f>
        <v>-</v>
      </c>
      <c r="W8" s="13" t="str">
        <f>IF(ISERROR(VLOOKUP(CONCATENATE($E8," ",W$1),'Listing TES'!$A$2:$I$1247,6,FALSE)),"-",VLOOKUP(CONCATENATE($E8," ",W$1),'Listing TES'!$A$2:$I$1247,6,FALSE))</f>
        <v>-</v>
      </c>
      <c r="X8" s="13">
        <f>IF(ISERROR(VLOOKUP(CONCATENATE($E8," ",X$1),'Listing TES'!$A$2:$I$1247,6,FALSE)),"-",VLOOKUP(CONCATENATE($E8," ",X$1),'Listing TES'!$A$2:$I$1247,6,FALSE))</f>
        <v>41741</v>
      </c>
      <c r="Y8" s="13" t="str">
        <f>IF(ISERROR(VLOOKUP(CONCATENATE($E8," ",Y$1),'Listing TES'!$A$2:$I$1247,6,FALSE)),"-",VLOOKUP(CONCATENATE($E8," ",Y$1),'Listing TES'!$A$2:$I$1247,6,FALSE))</f>
        <v>-</v>
      </c>
      <c r="Z8" s="13">
        <f>IF(ISERROR(VLOOKUP(CONCATENATE($E8," ",Z$1),'Listing TES'!$A$2:$I$1247,6,FALSE)),"-",VLOOKUP(CONCATENATE($E8," ",Z$1),'Listing TES'!$A$2:$I$1247,6,FALSE))</f>
        <v>42301</v>
      </c>
      <c r="AA8" s="13">
        <f>IF(ISERROR(VLOOKUP(CONCATENATE($E8," ",AA$1),'Listing TES'!$A$2:$I$1247,6,FALSE)),"-",VLOOKUP(CONCATENATE($E8," ",AA$1),'Listing TES'!$A$2:$I$1247,6,FALSE))</f>
        <v>42476</v>
      </c>
      <c r="AB8" s="13" t="str">
        <f>IF(ISERROR(VLOOKUP(CONCATENATE($E8," ",AB$1),'Listing TES'!$A$2:$I$1247,6,FALSE)),"-",VLOOKUP(CONCATENATE($E8," ",AB$1),'Listing TES'!$A$2:$I$1247,6,FALSE))</f>
        <v>-</v>
      </c>
      <c r="AC8" s="13" t="str">
        <f>IF(ISERROR(VLOOKUP(CONCATENATE($E8," ",AC$1),'Listing TES'!$A$2:$I$1247,6,FALSE)),"-",VLOOKUP(CONCATENATE($E8," ",AC$1),'Listing TES'!$A$2:$I$1247,6,FALSE))</f>
        <v>-</v>
      </c>
      <c r="AD8" s="13"/>
      <c r="AF8" s="142" t="str">
        <f t="shared" si="33"/>
        <v>-</v>
      </c>
      <c r="AG8" s="142" t="str">
        <f t="shared" si="5"/>
        <v>-</v>
      </c>
      <c r="AH8" s="142" t="str">
        <f t="shared" si="6"/>
        <v>-</v>
      </c>
      <c r="AI8" s="142" t="str">
        <f t="shared" si="7"/>
        <v>-</v>
      </c>
      <c r="AJ8" s="142">
        <f t="shared" si="8"/>
        <v>175</v>
      </c>
      <c r="AK8" s="142" t="str">
        <f t="shared" si="9"/>
        <v>-</v>
      </c>
      <c r="AL8" s="13"/>
      <c r="AN8" s="142" t="str">
        <f t="shared" si="10"/>
        <v>-</v>
      </c>
      <c r="AO8" s="142" t="str">
        <f t="shared" si="11"/>
        <v>-</v>
      </c>
      <c r="AP8" s="142" t="str">
        <f t="shared" si="12"/>
        <v>-</v>
      </c>
      <c r="AQ8" s="142" t="str">
        <f t="shared" si="13"/>
        <v>-</v>
      </c>
      <c r="AR8" s="142" t="str">
        <f t="shared" si="14"/>
        <v>-</v>
      </c>
      <c r="AS8" s="142" t="str">
        <f t="shared" si="15"/>
        <v>-</v>
      </c>
    </row>
    <row r="9" spans="1:73" x14ac:dyDescent="0.25">
      <c r="A9" s="22" t="str">
        <f>IF(ISERROR(VLOOKUP($E9,'Listing TES'!$B$2:$B$1247,1,FALSE)),"Not listed","Listed")</f>
        <v>Listed</v>
      </c>
      <c r="B9" s="4" t="b">
        <f t="shared" ca="1" si="32"/>
        <v>0</v>
      </c>
      <c r="C9" s="4" t="b">
        <f t="shared" si="0"/>
        <v>0</v>
      </c>
      <c r="D9" s="4"/>
      <c r="E9" s="2" t="s">
        <v>91</v>
      </c>
      <c r="F9" s="10">
        <v>37799</v>
      </c>
      <c r="G9" s="4"/>
      <c r="H9" s="4" t="s">
        <v>557</v>
      </c>
      <c r="I9" s="93">
        <f t="shared" si="1"/>
        <v>16</v>
      </c>
      <c r="J9" s="198" t="str">
        <f>VLOOKUP($I9,Categorie!$A$1:$B$27,2,FALSE)</f>
        <v>JUN/SEN</v>
      </c>
      <c r="K9" s="12" t="str">
        <f t="shared" si="2"/>
        <v>INO</v>
      </c>
      <c r="L9" s="13">
        <f t="shared" si="3"/>
        <v>42861</v>
      </c>
      <c r="M9" s="13" t="str">
        <f t="shared" ca="1" si="4"/>
        <v/>
      </c>
      <c r="N9" s="12"/>
      <c r="O9" s="12"/>
      <c r="P9" s="12" t="str">
        <f>VLOOKUP($E9,'Listing PCS'!$B$2:$D$1032,3,FALSE)</f>
        <v>INO</v>
      </c>
      <c r="Q9" s="13">
        <f>VLOOKUP($E9,'Listing PCS'!$B$2:$F$1032,5,FALSE)</f>
        <v>43554</v>
      </c>
      <c r="R9" s="12"/>
      <c r="S9" s="12" t="str">
        <f>IF(ISERROR(SEARCH(K9,J9)),"-",K9)</f>
        <v>-</v>
      </c>
      <c r="T9" s="12">
        <f>VLOOKUP($E9,'Listing PCS'!$B$2:$I$1032,8,FALSE)</f>
        <v>0</v>
      </c>
      <c r="U9" s="13"/>
      <c r="V9" s="13" t="str">
        <f>IF(ISERROR(VLOOKUP(CONCATENATE($E9," ",V$1),'Listing TES'!$A$2:$I$1247,6,FALSE)),"-",VLOOKUP(CONCATENATE($E9," ",V$1),'Listing TES'!$A$2:$I$1247,6,FALSE))</f>
        <v>-</v>
      </c>
      <c r="W9" s="13" t="str">
        <f>IF(ISERROR(VLOOKUP(CONCATENATE($E9," ",W$1),'Listing TES'!$A$2:$I$1247,6,FALSE)),"-",VLOOKUP(CONCATENATE($E9," ",W$1),'Listing TES'!$A$2:$I$1247,6,FALSE))</f>
        <v>-</v>
      </c>
      <c r="X9" s="13">
        <f>IF(ISERROR(VLOOKUP(CONCATENATE($E9," ",X$1),'Listing TES'!$A$2:$I$1247,6,FALSE)),"-",VLOOKUP(CONCATENATE($E9," ",X$1),'Listing TES'!$A$2:$I$1247,6,FALSE))</f>
        <v>42322</v>
      </c>
      <c r="Y9" s="13">
        <f>IF(ISERROR(VLOOKUP(CONCATENATE($E9," ",Y$1),'Listing TES'!$A$2:$I$1247,6,FALSE)),"-",VLOOKUP(CONCATENATE($E9," ",Y$1),'Listing TES'!$A$2:$I$1247,6,FALSE))</f>
        <v>42861</v>
      </c>
      <c r="Z9" s="13" t="str">
        <f>IF(ISERROR(VLOOKUP(CONCATENATE($E9," ",Z$1),'Listing TES'!$A$2:$I$1247,6,FALSE)),"-",VLOOKUP(CONCATENATE($E9," ",Z$1),'Listing TES'!$A$2:$I$1247,6,FALSE))</f>
        <v>-</v>
      </c>
      <c r="AA9" s="13" t="str">
        <f>IF(ISERROR(VLOOKUP(CONCATENATE($E9," ",AA$1),'Listing TES'!$A$2:$I$1247,6,FALSE)),"-",VLOOKUP(CONCATENATE($E9," ",AA$1),'Listing TES'!$A$2:$I$1247,6,FALSE))</f>
        <v>-</v>
      </c>
      <c r="AB9" s="13" t="str">
        <f>IF(ISERROR(VLOOKUP(CONCATENATE($E9," ",AB$1),'Listing TES'!$A$2:$I$1247,6,FALSE)),"-",VLOOKUP(CONCATENATE($E9," ",AB$1),'Listing TES'!$A$2:$I$1247,6,FALSE))</f>
        <v>-</v>
      </c>
      <c r="AC9" s="13" t="str">
        <f>IF(ISERROR(VLOOKUP(CONCATENATE($E9," ",AC$1),'Listing TES'!$A$2:$I$1247,6,FALSE)),"-",VLOOKUP(CONCATENATE($E9," ",AC$1),'Listing TES'!$A$2:$I$1247,6,FALSE))</f>
        <v>-</v>
      </c>
      <c r="AD9" s="13"/>
      <c r="AF9" s="142" t="str">
        <f t="shared" si="33"/>
        <v>-</v>
      </c>
      <c r="AG9" s="142" t="str">
        <f t="shared" si="5"/>
        <v>-</v>
      </c>
      <c r="AH9" s="142">
        <f t="shared" si="6"/>
        <v>539</v>
      </c>
      <c r="AI9" s="142" t="str">
        <f t="shared" si="7"/>
        <v>-</v>
      </c>
      <c r="AJ9" s="142" t="str">
        <f t="shared" si="8"/>
        <v>-</v>
      </c>
      <c r="AK9" s="142" t="str">
        <f t="shared" si="9"/>
        <v>-</v>
      </c>
      <c r="AL9" s="13"/>
      <c r="AN9" s="142" t="str">
        <f t="shared" si="10"/>
        <v>-</v>
      </c>
      <c r="AO9" s="142" t="str">
        <f t="shared" si="11"/>
        <v>-</v>
      </c>
      <c r="AP9" s="142" t="str">
        <f t="shared" si="12"/>
        <v>-</v>
      </c>
      <c r="AQ9" s="142" t="str">
        <f t="shared" si="13"/>
        <v>-</v>
      </c>
      <c r="AR9" s="142" t="str">
        <f t="shared" si="14"/>
        <v>-</v>
      </c>
      <c r="AS9" s="142" t="str">
        <f t="shared" si="15"/>
        <v>-</v>
      </c>
    </row>
    <row r="10" spans="1:73" x14ac:dyDescent="0.25">
      <c r="A10" s="22" t="str">
        <f>IF(ISERROR(VLOOKUP($E10,'Listing TES'!$B$2:$B$1247,1,FALSE)),"Not listed","Listed")</f>
        <v>Listed</v>
      </c>
      <c r="B10" s="4" t="b">
        <f t="shared" ca="1" si="32"/>
        <v>0</v>
      </c>
      <c r="C10" s="4" t="b">
        <f t="shared" si="0"/>
        <v>0</v>
      </c>
      <c r="D10" s="4"/>
      <c r="E10" s="2" t="s">
        <v>109</v>
      </c>
      <c r="F10" s="10">
        <v>38918</v>
      </c>
      <c r="G10" s="4"/>
      <c r="H10" s="4" t="s">
        <v>557</v>
      </c>
      <c r="I10" s="93">
        <f t="shared" si="1"/>
        <v>12</v>
      </c>
      <c r="J10" s="198" t="str">
        <f>VLOOKUP($I10,Categorie!$A$1:$B$27,2,FALSE)</f>
        <v>BNO/INO/ANO</v>
      </c>
      <c r="K10" s="12" t="str">
        <f t="shared" si="2"/>
        <v>ANO</v>
      </c>
      <c r="L10" s="13">
        <f t="shared" si="3"/>
        <v>43393</v>
      </c>
      <c r="M10" s="13" t="str">
        <f t="shared" ca="1" si="4"/>
        <v/>
      </c>
      <c r="N10" s="12"/>
      <c r="O10" s="12"/>
      <c r="P10" s="12" t="str">
        <f>VLOOKUP($E10,'Listing PCS'!$B$2:$D$1032,3,FALSE)</f>
        <v>ANO</v>
      </c>
      <c r="Q10" s="13">
        <f>VLOOKUP($E10,'Listing PCS'!$B$2:$F$1032,5,FALSE)</f>
        <v>43393</v>
      </c>
      <c r="R10" s="12"/>
      <c r="S10" s="198" t="s">
        <v>563</v>
      </c>
      <c r="T10" s="12">
        <f>VLOOKUP($E10,'Listing PCS'!$B$2:$I$1032,8,FALSE)</f>
        <v>0</v>
      </c>
      <c r="U10" s="13"/>
      <c r="V10" s="13">
        <f>IF(ISERROR(VLOOKUP(CONCATENATE($E10," ",V$1),'Listing TES'!$A$2:$I$1247,6,FALSE)),"-",VLOOKUP(CONCATENATE($E10," ",V$1),'Listing TES'!$A$2:$I$1247,6,FALSE))</f>
        <v>42448</v>
      </c>
      <c r="W10" s="13">
        <f>IF(ISERROR(VLOOKUP(CONCATENATE($E10," ",W$1),'Listing TES'!$A$2:$I$1247,6,FALSE)),"-",VLOOKUP(CONCATENATE($E10," ",W$1),'Listing TES'!$A$2:$I$1247,6,FALSE))</f>
        <v>42462</v>
      </c>
      <c r="X10" s="13">
        <f>IF(ISERROR(VLOOKUP(CONCATENATE($E10," ",X$1),'Listing TES'!$A$2:$I$1247,6,FALSE)),"-",VLOOKUP(CONCATENATE($E10," ",X$1),'Listing TES'!$A$2:$I$1247,6,FALSE))</f>
        <v>42651</v>
      </c>
      <c r="Y10" s="13">
        <f>IF(ISERROR(VLOOKUP(CONCATENATE($E10," ",Y$1),'Listing TES'!$A$2:$I$1247,6,FALSE)),"-",VLOOKUP(CONCATENATE($E10," ",Y$1),'Listing TES'!$A$2:$I$1247,6,FALSE))</f>
        <v>42854</v>
      </c>
      <c r="Z10" s="13">
        <f>IF(ISERROR(VLOOKUP(CONCATENATE($E10," ",Z$1),'Listing TES'!$A$2:$I$1247,6,FALSE)),"-",VLOOKUP(CONCATENATE($E10," ",Z$1),'Listing TES'!$A$2:$I$1247,6,FALSE))</f>
        <v>43393</v>
      </c>
      <c r="AA10" s="13" t="str">
        <f>IF(ISERROR(VLOOKUP(CONCATENATE($E10," ",AA$1),'Listing TES'!$A$2:$I$1247,6,FALSE)),"-",VLOOKUP(CONCATENATE($E10," ",AA$1),'Listing TES'!$A$2:$I$1247,6,FALSE))</f>
        <v>-</v>
      </c>
      <c r="AB10" s="13" t="str">
        <f>IF(ISERROR(VLOOKUP(CONCATENATE($E10," ",AB$1),'Listing TES'!$A$2:$I$1247,6,FALSE)),"-",VLOOKUP(CONCATENATE($E10," ",AB$1),'Listing TES'!$A$2:$I$1247,6,FALSE))</f>
        <v>-</v>
      </c>
      <c r="AC10" s="13" t="str">
        <f>IF(ISERROR(VLOOKUP(CONCATENATE($E10," ",AC$1),'Listing TES'!$A$2:$I$1247,6,FALSE)),"-",VLOOKUP(CONCATENATE($E10," ",AC$1),'Listing TES'!$A$2:$I$1247,6,FALSE))</f>
        <v>-</v>
      </c>
      <c r="AD10" s="13"/>
      <c r="AF10" s="142">
        <f t="shared" si="33"/>
        <v>14</v>
      </c>
      <c r="AG10" s="142">
        <f t="shared" si="5"/>
        <v>189</v>
      </c>
      <c r="AH10" s="142">
        <f t="shared" si="6"/>
        <v>203</v>
      </c>
      <c r="AI10" s="142">
        <f t="shared" si="7"/>
        <v>539</v>
      </c>
      <c r="AJ10" s="142" t="str">
        <f t="shared" si="8"/>
        <v>-</v>
      </c>
      <c r="AK10" s="142" t="str">
        <f t="shared" si="9"/>
        <v>-</v>
      </c>
      <c r="AL10" s="13"/>
      <c r="AN10" s="142">
        <f t="shared" si="10"/>
        <v>14</v>
      </c>
      <c r="AO10" s="142">
        <f t="shared" si="11"/>
        <v>203</v>
      </c>
      <c r="AP10" s="142">
        <f t="shared" si="12"/>
        <v>406</v>
      </c>
      <c r="AQ10" s="142">
        <f t="shared" si="13"/>
        <v>945</v>
      </c>
      <c r="AR10" s="142" t="str">
        <f t="shared" si="14"/>
        <v>-</v>
      </c>
      <c r="AS10" s="142" t="str">
        <f t="shared" si="15"/>
        <v>-</v>
      </c>
      <c r="AW10" s="9" t="s">
        <v>557</v>
      </c>
    </row>
    <row r="11" spans="1:73" hidden="1" x14ac:dyDescent="0.25">
      <c r="A11" s="22" t="str">
        <f>IF(ISERROR(VLOOKUP($E11,'Listing TES'!$B$2:$B$1247,1,FALSE)),"Not listed","Listed")</f>
        <v>Listed</v>
      </c>
      <c r="B11" s="4" t="b">
        <f t="shared" ca="1" si="32"/>
        <v>0</v>
      </c>
      <c r="C11" s="4" t="b">
        <f t="shared" si="0"/>
        <v>0</v>
      </c>
      <c r="D11" s="4" t="s">
        <v>537</v>
      </c>
      <c r="E11" s="2" t="s">
        <v>184</v>
      </c>
      <c r="F11" s="10">
        <v>38330</v>
      </c>
      <c r="G11" s="4"/>
      <c r="H11" s="4" t="s">
        <v>557</v>
      </c>
      <c r="I11" s="93">
        <f t="shared" ref="I11:I64" si="34">DATEDIF(F11,DATE(2018,7,1),"y")</f>
        <v>13</v>
      </c>
      <c r="J11" s="198" t="str">
        <f>VLOOKUP($I11,Categorie!$A$1:$B$27,2,FALSE)</f>
        <v>INO/ANO/JUN</v>
      </c>
      <c r="K11" s="12" t="str">
        <f t="shared" si="2"/>
        <v>INO</v>
      </c>
      <c r="L11" s="13">
        <f t="shared" si="3"/>
        <v>42833</v>
      </c>
      <c r="M11" s="13" t="str">
        <f t="shared" ca="1" si="4"/>
        <v/>
      </c>
      <c r="N11" s="12"/>
      <c r="O11" s="12"/>
      <c r="P11" s="12" t="str">
        <f>VLOOKUP($E11,'Listing PCS'!$B$2:$D$1032,3,FALSE)</f>
        <v>INO</v>
      </c>
      <c r="Q11" s="13">
        <f>VLOOKUP($E11,'Listing PCS'!$B$2:$F$1032,5,FALSE)</f>
        <v>43252</v>
      </c>
      <c r="R11" s="12"/>
      <c r="S11" s="12" t="str">
        <f t="shared" ref="S11:S16" si="35">IF(ISERROR(SEARCH(K11,J11)),"-",K11)</f>
        <v>INO</v>
      </c>
      <c r="T11" s="12" t="str">
        <f>VLOOKUP($E11,'Listing PCS'!$B$2:$I$1032,8,FALSE)</f>
        <v>A</v>
      </c>
      <c r="U11" s="13"/>
      <c r="V11" s="13" t="str">
        <f>IF(ISERROR(VLOOKUP(CONCATENATE($E11," ",V$1),'Listing TES'!$A$2:$I$1247,6,FALSE)),"-",VLOOKUP(CONCATENATE($E11," ",V$1),'Listing TES'!$A$2:$I$1247,6,FALSE))</f>
        <v>-</v>
      </c>
      <c r="W11" s="13" t="str">
        <f>IF(ISERROR(VLOOKUP(CONCATENATE($E11," ",W$1),'Listing TES'!$A$2:$I$1247,6,FALSE)),"-",VLOOKUP(CONCATENATE($E11," ",W$1),'Listing TES'!$A$2:$I$1247,6,FALSE))</f>
        <v>-</v>
      </c>
      <c r="X11" s="13">
        <f>IF(ISERROR(VLOOKUP(CONCATENATE($E11," ",X$1),'Listing TES'!$A$2:$I$1247,6,FALSE)),"-",VLOOKUP(CONCATENATE($E11," ",X$1),'Listing TES'!$A$2:$I$1247,6,FALSE))</f>
        <v>42476</v>
      </c>
      <c r="Y11" s="13">
        <f>IF(ISERROR(VLOOKUP(CONCATENATE($E11," ",Y$1),'Listing TES'!$A$2:$I$1247,6,FALSE)),"-",VLOOKUP(CONCATENATE($E11," ",Y$1),'Listing TES'!$A$2:$I$1247,6,FALSE))</f>
        <v>42833</v>
      </c>
      <c r="Z11" s="13" t="str">
        <f>IF(ISERROR(VLOOKUP(CONCATENATE($E11," ",Z$1),'Listing TES'!$A$2:$I$1247,6,FALSE)),"-",VLOOKUP(CONCATENATE($E11," ",Z$1),'Listing TES'!$A$2:$I$1247,6,FALSE))</f>
        <v>-</v>
      </c>
      <c r="AA11" s="13" t="str">
        <f>IF(ISERROR(VLOOKUP(CONCATENATE($E11," ",AA$1),'Listing TES'!$A$2:$I$1247,6,FALSE)),"-",VLOOKUP(CONCATENATE($E11," ",AA$1),'Listing TES'!$A$2:$I$1247,6,FALSE))</f>
        <v>-</v>
      </c>
      <c r="AB11" s="13" t="str">
        <f>IF(ISERROR(VLOOKUP(CONCATENATE($E11," ",AB$1),'Listing TES'!$A$2:$I$1247,6,FALSE)),"-",VLOOKUP(CONCATENATE($E11," ",AB$1),'Listing TES'!$A$2:$I$1247,6,FALSE))</f>
        <v>-</v>
      </c>
      <c r="AC11" s="13" t="str">
        <f>IF(ISERROR(VLOOKUP(CONCATENATE($E11," ",AC$1),'Listing TES'!$A$2:$I$1247,6,FALSE)),"-",VLOOKUP(CONCATENATE($E11," ",AC$1),'Listing TES'!$A$2:$I$1247,6,FALSE))</f>
        <v>-</v>
      </c>
      <c r="AD11" s="13"/>
      <c r="AF11" s="142" t="str">
        <f t="shared" si="33"/>
        <v>-</v>
      </c>
      <c r="AG11" s="142" t="str">
        <f t="shared" si="5"/>
        <v>-</v>
      </c>
      <c r="AH11" s="142">
        <f t="shared" si="6"/>
        <v>357</v>
      </c>
      <c r="AI11" s="142" t="str">
        <f t="shared" si="7"/>
        <v>-</v>
      </c>
      <c r="AJ11" s="142" t="str">
        <f t="shared" si="8"/>
        <v>-</v>
      </c>
      <c r="AK11" s="142" t="str">
        <f t="shared" si="9"/>
        <v>-</v>
      </c>
      <c r="AL11" s="13"/>
      <c r="AN11" s="142" t="str">
        <f t="shared" si="10"/>
        <v>-</v>
      </c>
      <c r="AO11" s="142" t="str">
        <f t="shared" si="11"/>
        <v>-</v>
      </c>
      <c r="AP11" s="142" t="str">
        <f t="shared" si="12"/>
        <v>-</v>
      </c>
      <c r="AQ11" s="142" t="str">
        <f t="shared" si="13"/>
        <v>-</v>
      </c>
      <c r="AR11" s="142" t="str">
        <f t="shared" si="14"/>
        <v>-</v>
      </c>
      <c r="AS11" s="142" t="str">
        <f t="shared" si="15"/>
        <v>-</v>
      </c>
      <c r="AW11" s="9" t="s">
        <v>557</v>
      </c>
      <c r="AZ11" s="9" t="s">
        <v>557</v>
      </c>
    </row>
    <row r="12" spans="1:73" x14ac:dyDescent="0.25">
      <c r="A12" s="22" t="str">
        <f>IF(ISERROR(VLOOKUP($E12,'Listing TES'!$B$2:$B$1247,1,FALSE)),"Not listed","Listed")</f>
        <v>Listed</v>
      </c>
      <c r="B12" s="4" t="b">
        <f t="shared" ca="1" si="32"/>
        <v>0</v>
      </c>
      <c r="C12" s="4" t="b">
        <f t="shared" si="0"/>
        <v>0</v>
      </c>
      <c r="D12" s="4"/>
      <c r="E12" s="2" t="s">
        <v>71</v>
      </c>
      <c r="F12" s="10">
        <v>39545</v>
      </c>
      <c r="G12" s="4"/>
      <c r="H12" s="4" t="s">
        <v>557</v>
      </c>
      <c r="I12" s="93">
        <f t="shared" ref="I12:I30" si="36">DATEDIF(F12,DATE(2019,7,1),"y")</f>
        <v>11</v>
      </c>
      <c r="J12" s="198" t="str">
        <f>VLOOKUP($I12,Categorie!$A$1:$B$27,2,FALSE)</f>
        <v>BNO/INO/ANO</v>
      </c>
      <c r="K12" s="12" t="str">
        <f t="shared" si="2"/>
        <v>BNO</v>
      </c>
      <c r="L12" s="13">
        <f t="shared" si="3"/>
        <v>43477</v>
      </c>
      <c r="M12" s="13" t="str">
        <f t="shared" ca="1" si="4"/>
        <v/>
      </c>
      <c r="N12" s="12"/>
      <c r="O12" s="12"/>
      <c r="P12" s="12" t="str">
        <f>VLOOKUP($E12,'Listing PCS'!$B$2:$D$1032,3,FALSE)</f>
        <v>INO</v>
      </c>
      <c r="Q12" s="13">
        <f>VLOOKUP($E12,'Listing PCS'!$B$2:$F$1032,5,FALSE)</f>
        <v>43554</v>
      </c>
      <c r="R12" s="12"/>
      <c r="S12" s="12" t="str">
        <f t="shared" si="35"/>
        <v>BNO</v>
      </c>
      <c r="T12" s="12">
        <f>VLOOKUP($E12,'Listing PCS'!$B$2:$I$1032,8,FALSE)</f>
        <v>0</v>
      </c>
      <c r="U12" s="13"/>
      <c r="V12" s="13">
        <f>IF(ISERROR(VLOOKUP(CONCATENATE($E12," ",V$1),'Listing TES'!$A$2:$I$1247,6,FALSE)),"-",VLOOKUP(CONCATENATE($E12," ",V$1),'Listing TES'!$A$2:$I$1247,6,FALSE))</f>
        <v>42813</v>
      </c>
      <c r="W12" s="13">
        <f>IF(ISERROR(VLOOKUP(CONCATENATE($E12," ",W$1),'Listing TES'!$A$2:$I$1247,6,FALSE)),"-",VLOOKUP(CONCATENATE($E12," ",W$1),'Listing TES'!$A$2:$I$1247,6,FALSE))</f>
        <v>43113</v>
      </c>
      <c r="X12" s="13">
        <f>IF(ISERROR(VLOOKUP(CONCATENATE($E12," ",X$1),'Listing TES'!$A$2:$I$1247,6,FALSE)),"-",VLOOKUP(CONCATENATE($E12," ",X$1),'Listing TES'!$A$2:$I$1247,6,FALSE))</f>
        <v>43477</v>
      </c>
      <c r="Y12" s="13" t="str">
        <f>IF(ISERROR(VLOOKUP(CONCATENATE($E12," ",Y$1),'Listing TES'!$A$2:$I$1247,6,FALSE)),"-",VLOOKUP(CONCATENATE($E12," ",Y$1),'Listing TES'!$A$2:$I$1247,6,FALSE))</f>
        <v>-</v>
      </c>
      <c r="Z12" s="13" t="str">
        <f>IF(ISERROR(VLOOKUP(CONCATENATE($E12," ",Z$1),'Listing TES'!$A$2:$I$1247,6,FALSE)),"-",VLOOKUP(CONCATENATE($E12," ",Z$1),'Listing TES'!$A$2:$I$1247,6,FALSE))</f>
        <v>-</v>
      </c>
      <c r="AA12" s="13" t="str">
        <f>IF(ISERROR(VLOOKUP(CONCATENATE($E12," ",AA$1),'Listing TES'!$A$2:$I$1247,6,FALSE)),"-",VLOOKUP(CONCATENATE($E12," ",AA$1),'Listing TES'!$A$2:$I$1247,6,FALSE))</f>
        <v>-</v>
      </c>
      <c r="AB12" s="13" t="str">
        <f>IF(ISERROR(VLOOKUP(CONCATENATE($E12," ",AB$1),'Listing TES'!$A$2:$I$1247,6,FALSE)),"-",VLOOKUP(CONCATENATE($E12," ",AB$1),'Listing TES'!$A$2:$I$1247,6,FALSE))</f>
        <v>-</v>
      </c>
      <c r="AC12" s="13" t="str">
        <f>IF(ISERROR(VLOOKUP(CONCATENATE($E12," ",AC$1),'Listing TES'!$A$2:$I$1247,6,FALSE)),"-",VLOOKUP(CONCATENATE($E12," ",AC$1),'Listing TES'!$A$2:$I$1247,6,FALSE))</f>
        <v>-</v>
      </c>
      <c r="AD12" s="13"/>
      <c r="AF12" s="142">
        <f t="shared" si="33"/>
        <v>300</v>
      </c>
      <c r="AG12" s="142">
        <f t="shared" si="5"/>
        <v>364</v>
      </c>
      <c r="AH12" s="142" t="str">
        <f t="shared" si="6"/>
        <v>-</v>
      </c>
      <c r="AI12" s="142" t="str">
        <f t="shared" si="7"/>
        <v>-</v>
      </c>
      <c r="AJ12" s="142" t="str">
        <f t="shared" si="8"/>
        <v>-</v>
      </c>
      <c r="AK12" s="142" t="str">
        <f t="shared" si="9"/>
        <v>-</v>
      </c>
      <c r="AL12" s="13"/>
      <c r="AN12" s="142">
        <f t="shared" si="10"/>
        <v>300</v>
      </c>
      <c r="AO12" s="142">
        <f t="shared" si="11"/>
        <v>664</v>
      </c>
      <c r="AP12" s="142" t="str">
        <f t="shared" si="12"/>
        <v>-</v>
      </c>
      <c r="AQ12" s="142" t="str">
        <f t="shared" si="13"/>
        <v>-</v>
      </c>
      <c r="AR12" s="142" t="str">
        <f t="shared" si="14"/>
        <v>-</v>
      </c>
      <c r="AS12" s="142" t="str">
        <f t="shared" si="15"/>
        <v>-</v>
      </c>
    </row>
    <row r="13" spans="1:73" x14ac:dyDescent="0.25">
      <c r="A13" s="22" t="str">
        <f>IF(ISERROR(VLOOKUP($E13,'Listing TES'!$B$2:$B$1247,1,FALSE)),"Not listed","Listed")</f>
        <v>Listed</v>
      </c>
      <c r="B13" s="4" t="b">
        <f t="shared" ca="1" si="32"/>
        <v>0</v>
      </c>
      <c r="C13" s="4" t="b">
        <f t="shared" si="0"/>
        <v>0</v>
      </c>
      <c r="D13" s="4"/>
      <c r="E13" s="2" t="s">
        <v>298</v>
      </c>
      <c r="F13" s="10">
        <v>37550</v>
      </c>
      <c r="G13" s="4"/>
      <c r="H13" s="4" t="s">
        <v>557</v>
      </c>
      <c r="I13" s="93">
        <f t="shared" si="36"/>
        <v>16</v>
      </c>
      <c r="J13" s="198" t="str">
        <f>VLOOKUP($I13,Categorie!$A$1:$B$27,2,FALSE)</f>
        <v>JUN/SEN</v>
      </c>
      <c r="K13" s="12" t="str">
        <f t="shared" si="2"/>
        <v>INO</v>
      </c>
      <c r="L13" s="13">
        <f t="shared" si="3"/>
        <v>42301</v>
      </c>
      <c r="M13" s="13" t="str">
        <f t="shared" ca="1" si="4"/>
        <v/>
      </c>
      <c r="N13" s="12"/>
      <c r="O13" s="12"/>
      <c r="P13" s="12" t="str">
        <f>VLOOKUP($E13,'Listing PCS'!$B$2:$D$1032,3,FALSE)</f>
        <v>INO</v>
      </c>
      <c r="Q13" s="13">
        <f>VLOOKUP($E13,'Listing PCS'!$B$2:$F$1032,5,FALSE)</f>
        <v>43252</v>
      </c>
      <c r="R13" s="12"/>
      <c r="S13" s="12" t="str">
        <f t="shared" si="35"/>
        <v>-</v>
      </c>
      <c r="T13" s="12" t="str">
        <f>VLOOKUP($E13,'Listing PCS'!$B$2:$I$1032,8,FALSE)</f>
        <v>B</v>
      </c>
      <c r="U13" s="13"/>
      <c r="V13" s="13" t="str">
        <f>IF(ISERROR(VLOOKUP(CONCATENATE($E13," ",V$1),'Listing TES'!$A$2:$I$1247,6,FALSE)),"-",VLOOKUP(CONCATENATE($E13," ",V$1),'Listing TES'!$A$2:$I$1247,6,FALSE))</f>
        <v>-</v>
      </c>
      <c r="W13" s="13" t="str">
        <f>IF(ISERROR(VLOOKUP(CONCATENATE($E13," ",W$1),'Listing TES'!$A$2:$I$1247,6,FALSE)),"-",VLOOKUP(CONCATENATE($E13," ",W$1),'Listing TES'!$A$2:$I$1247,6,FALSE))</f>
        <v>-</v>
      </c>
      <c r="X13" s="13">
        <f>IF(ISERROR(VLOOKUP(CONCATENATE($E13," ",X$1),'Listing TES'!$A$2:$I$1247,6,FALSE)),"-",VLOOKUP(CONCATENATE($E13," ",X$1),'Listing TES'!$A$2:$I$1247,6,FALSE))</f>
        <v>41741</v>
      </c>
      <c r="Y13" s="13">
        <f>IF(ISERROR(VLOOKUP(CONCATENATE($E13," ",Y$1),'Listing TES'!$A$2:$I$1247,6,FALSE)),"-",VLOOKUP(CONCATENATE($E13," ",Y$1),'Listing TES'!$A$2:$I$1247,6,FALSE))</f>
        <v>42301</v>
      </c>
      <c r="Z13" s="13" t="str">
        <f>IF(ISERROR(VLOOKUP(CONCATENATE($E13," ",Z$1),'Listing TES'!$A$2:$I$1247,6,FALSE)),"-",VLOOKUP(CONCATENATE($E13," ",Z$1),'Listing TES'!$A$2:$I$1247,6,FALSE))</f>
        <v>-</v>
      </c>
      <c r="AA13" s="13" t="str">
        <f>IF(ISERROR(VLOOKUP(CONCATENATE($E13," ",AA$1),'Listing TES'!$A$2:$I$1247,6,FALSE)),"-",VLOOKUP(CONCATENATE($E13," ",AA$1),'Listing TES'!$A$2:$I$1247,6,FALSE))</f>
        <v>-</v>
      </c>
      <c r="AB13" s="13" t="str">
        <f>IF(ISERROR(VLOOKUP(CONCATENATE($E13," ",AB$1),'Listing TES'!$A$2:$I$1247,6,FALSE)),"-",VLOOKUP(CONCATENATE($E13," ",AB$1),'Listing TES'!$A$2:$I$1247,6,FALSE))</f>
        <v>-</v>
      </c>
      <c r="AC13" s="13" t="str">
        <f>IF(ISERROR(VLOOKUP(CONCATENATE($E13," ",AC$1),'Listing TES'!$A$2:$I$1247,6,FALSE)),"-",VLOOKUP(CONCATENATE($E13," ",AC$1),'Listing TES'!$A$2:$I$1247,6,FALSE))</f>
        <v>-</v>
      </c>
      <c r="AD13" s="13"/>
      <c r="AF13" s="142" t="str">
        <f t="shared" si="33"/>
        <v>-</v>
      </c>
      <c r="AG13" s="142" t="str">
        <f t="shared" si="5"/>
        <v>-</v>
      </c>
      <c r="AH13" s="142">
        <f t="shared" si="6"/>
        <v>560</v>
      </c>
      <c r="AI13" s="142" t="str">
        <f t="shared" si="7"/>
        <v>-</v>
      </c>
      <c r="AJ13" s="142" t="str">
        <f t="shared" si="8"/>
        <v>-</v>
      </c>
      <c r="AK13" s="142" t="str">
        <f t="shared" si="9"/>
        <v>-</v>
      </c>
      <c r="AL13" s="13"/>
      <c r="AN13" s="142" t="str">
        <f t="shared" si="10"/>
        <v>-</v>
      </c>
      <c r="AO13" s="142" t="str">
        <f t="shared" si="11"/>
        <v>-</v>
      </c>
      <c r="AP13" s="142" t="str">
        <f t="shared" si="12"/>
        <v>-</v>
      </c>
      <c r="AQ13" s="142" t="str">
        <f t="shared" si="13"/>
        <v>-</v>
      </c>
      <c r="AR13" s="142" t="str">
        <f t="shared" si="14"/>
        <v>-</v>
      </c>
      <c r="AS13" s="142" t="str">
        <f t="shared" si="15"/>
        <v>-</v>
      </c>
    </row>
    <row r="14" spans="1:73" x14ac:dyDescent="0.25">
      <c r="A14" s="22" t="str">
        <f>IF(ISERROR(VLOOKUP($E14,'Listing TES'!$B$2:$B$1247,1,FALSE)),"Not listed","Listed")</f>
        <v>Listed</v>
      </c>
      <c r="B14" s="4" t="b">
        <f t="shared" ca="1" si="32"/>
        <v>0</v>
      </c>
      <c r="C14" s="4" t="b">
        <f t="shared" si="0"/>
        <v>0</v>
      </c>
      <c r="D14" s="4"/>
      <c r="E14" s="2" t="s">
        <v>414</v>
      </c>
      <c r="F14" s="10">
        <v>38497</v>
      </c>
      <c r="G14" s="4"/>
      <c r="H14" s="4" t="s">
        <v>557</v>
      </c>
      <c r="I14" s="93">
        <f t="shared" si="36"/>
        <v>14</v>
      </c>
      <c r="J14" s="198" t="str">
        <f>VLOOKUP($I14,Categorie!$A$1:$B$27,2,FALSE)</f>
        <v>INO/ANO/JUN</v>
      </c>
      <c r="K14" s="12" t="str">
        <f t="shared" si="2"/>
        <v>MIN</v>
      </c>
      <c r="L14" s="13">
        <f t="shared" si="3"/>
        <v>43197</v>
      </c>
      <c r="M14" s="13" t="str">
        <f t="shared" ca="1" si="4"/>
        <v/>
      </c>
      <c r="N14" s="12"/>
      <c r="O14" s="12"/>
      <c r="P14" s="12" t="str">
        <f>VLOOKUP($E14,'Listing PCS'!$B$2:$D$1032,3,FALSE)</f>
        <v>-</v>
      </c>
      <c r="Q14" s="13">
        <f>VLOOKUP($E14,'Listing PCS'!$B$2:$F$1032,5,FALSE)</f>
        <v>43252</v>
      </c>
      <c r="R14" s="12"/>
      <c r="S14" s="12" t="str">
        <f t="shared" si="35"/>
        <v>-</v>
      </c>
      <c r="T14" s="12" t="str">
        <f>VLOOKUP($E14,'Listing PCS'!$B$2:$I$1032,8,FALSE)</f>
        <v>B</v>
      </c>
      <c r="U14" s="13"/>
      <c r="V14" s="13">
        <f>IF(ISERROR(VLOOKUP(CONCATENATE($E14," ",V$1),'Listing TES'!$A$2:$I$1247,6,FALSE)),"-",VLOOKUP(CONCATENATE($E14," ",V$1),'Listing TES'!$A$2:$I$1247,6,FALSE))</f>
        <v>43008</v>
      </c>
      <c r="W14" s="13">
        <f>IF(ISERROR(VLOOKUP(CONCATENATE($E14," ",W$1),'Listing TES'!$A$2:$I$1247,6,FALSE)),"-",VLOOKUP(CONCATENATE($E14," ",W$1),'Listing TES'!$A$2:$I$1247,6,FALSE))</f>
        <v>43197</v>
      </c>
      <c r="X14" s="13" t="str">
        <f>IF(ISERROR(VLOOKUP(CONCATENATE($E14," ",X$1),'Listing TES'!$A$2:$I$1247,6,FALSE)),"-",VLOOKUP(CONCATENATE($E14," ",X$1),'Listing TES'!$A$2:$I$1247,6,FALSE))</f>
        <v>-</v>
      </c>
      <c r="Y14" s="13" t="str">
        <f>IF(ISERROR(VLOOKUP(CONCATENATE($E14," ",Y$1),'Listing TES'!$A$2:$I$1247,6,FALSE)),"-",VLOOKUP(CONCATENATE($E14," ",Y$1),'Listing TES'!$A$2:$I$1247,6,FALSE))</f>
        <v>-</v>
      </c>
      <c r="Z14" s="13" t="str">
        <f>IF(ISERROR(VLOOKUP(CONCATENATE($E14," ",Z$1),'Listing TES'!$A$2:$I$1247,6,FALSE)),"-",VLOOKUP(CONCATENATE($E14," ",Z$1),'Listing TES'!$A$2:$I$1247,6,FALSE))</f>
        <v>-</v>
      </c>
      <c r="AA14" s="13" t="str">
        <f>IF(ISERROR(VLOOKUP(CONCATENATE($E14," ",AA$1),'Listing TES'!$A$2:$I$1247,6,FALSE)),"-",VLOOKUP(CONCATENATE($E14," ",AA$1),'Listing TES'!$A$2:$I$1247,6,FALSE))</f>
        <v>-</v>
      </c>
      <c r="AB14" s="13" t="str">
        <f>IF(ISERROR(VLOOKUP(CONCATENATE($E14," ",AB$1),'Listing TES'!$A$2:$I$1247,6,FALSE)),"-",VLOOKUP(CONCATENATE($E14," ",AB$1),'Listing TES'!$A$2:$I$1247,6,FALSE))</f>
        <v>-</v>
      </c>
      <c r="AC14" s="13" t="str">
        <f>IF(ISERROR(VLOOKUP(CONCATENATE($E14," ",AC$1),'Listing TES'!$A$2:$I$1247,6,FALSE)),"-",VLOOKUP(CONCATENATE($E14," ",AC$1),'Listing TES'!$A$2:$I$1247,6,FALSE))</f>
        <v>-</v>
      </c>
      <c r="AD14" s="13"/>
      <c r="AF14" s="142">
        <f t="shared" si="33"/>
        <v>189</v>
      </c>
      <c r="AG14" s="142" t="str">
        <f t="shared" si="5"/>
        <v>-</v>
      </c>
      <c r="AH14" s="142" t="str">
        <f t="shared" si="6"/>
        <v>-</v>
      </c>
      <c r="AI14" s="142" t="str">
        <f t="shared" si="7"/>
        <v>-</v>
      </c>
      <c r="AJ14" s="142" t="str">
        <f t="shared" si="8"/>
        <v>-</v>
      </c>
      <c r="AK14" s="142" t="str">
        <f t="shared" si="9"/>
        <v>-</v>
      </c>
      <c r="AL14" s="13"/>
      <c r="AN14" s="142">
        <f t="shared" si="10"/>
        <v>189</v>
      </c>
      <c r="AO14" s="142" t="str">
        <f t="shared" si="11"/>
        <v>-</v>
      </c>
      <c r="AP14" s="142" t="str">
        <f t="shared" si="12"/>
        <v>-</v>
      </c>
      <c r="AQ14" s="142" t="str">
        <f t="shared" si="13"/>
        <v>-</v>
      </c>
      <c r="AR14" s="142" t="str">
        <f t="shared" si="14"/>
        <v>-</v>
      </c>
      <c r="AS14" s="142" t="str">
        <f t="shared" si="15"/>
        <v>-</v>
      </c>
    </row>
    <row r="15" spans="1:73" x14ac:dyDescent="0.25">
      <c r="A15" s="22" t="str">
        <f>IF(ISERROR(VLOOKUP($E15,'Listing TES'!$B$2:$B$1247,1,FALSE)),"Not listed","Listed")</f>
        <v>Not listed</v>
      </c>
      <c r="B15" s="4" t="b">
        <f t="shared" ca="1" si="32"/>
        <v>0</v>
      </c>
      <c r="C15" s="4" t="e">
        <f t="shared" si="0"/>
        <v>#VALUE!</v>
      </c>
      <c r="D15" s="4"/>
      <c r="E15" s="2" t="s">
        <v>389</v>
      </c>
      <c r="F15" s="10">
        <v>36438</v>
      </c>
      <c r="G15" s="4" t="s">
        <v>537</v>
      </c>
      <c r="H15" s="4" t="s">
        <v>557</v>
      </c>
      <c r="I15" s="93">
        <f t="shared" si="36"/>
        <v>19</v>
      </c>
      <c r="J15" s="198" t="str">
        <f>VLOOKUP($I15,Categorie!$A$1:$B$27,2,FALSE)</f>
        <v>SEN</v>
      </c>
      <c r="K15" s="12" t="str">
        <f t="shared" si="2"/>
        <v>PRE</v>
      </c>
      <c r="L15" s="13" t="str">
        <f t="shared" si="3"/>
        <v>-</v>
      </c>
      <c r="M15" s="13" t="str">
        <f t="shared" ca="1" si="4"/>
        <v/>
      </c>
      <c r="N15" s="12"/>
      <c r="O15" s="12" t="s">
        <v>1</v>
      </c>
      <c r="P15" s="12" t="str">
        <f>VLOOKUP($E15,'Listing PCS'!$B$2:$D$1032,3,FALSE)</f>
        <v>-</v>
      </c>
      <c r="Q15" s="13">
        <f>VLOOKUP($E15,'Listing PCS'!$B$2:$F$1032,5,FALSE)</f>
        <v>43252</v>
      </c>
      <c r="R15" s="12"/>
      <c r="S15" s="12" t="str">
        <f t="shared" si="35"/>
        <v>-</v>
      </c>
      <c r="T15" s="12" t="str">
        <f>VLOOKUP($E15,'Listing PCS'!$B$2:$I$1032,8,FALSE)</f>
        <v>-</v>
      </c>
      <c r="U15" s="13"/>
      <c r="V15" s="13" t="str">
        <f>IF(ISERROR(VLOOKUP(CONCATENATE($E15," ",V$1),'Listing TES'!$A$2:$I$1247,6,FALSE)),"-",VLOOKUP(CONCATENATE($E15," ",V$1),'Listing TES'!$A$2:$I$1247,6,FALSE))</f>
        <v>-</v>
      </c>
      <c r="W15" s="13" t="str">
        <f>IF(ISERROR(VLOOKUP(CONCATENATE($E15," ",W$1),'Listing TES'!$A$2:$I$1247,6,FALSE)),"-",VLOOKUP(CONCATENATE($E15," ",W$1),'Listing TES'!$A$2:$I$1247,6,FALSE))</f>
        <v>-</v>
      </c>
      <c r="X15" s="13" t="str">
        <f>IF(ISERROR(VLOOKUP(CONCATENATE($E15," ",X$1),'Listing TES'!$A$2:$I$1247,6,FALSE)),"-",VLOOKUP(CONCATENATE($E15," ",X$1),'Listing TES'!$A$2:$I$1247,6,FALSE))</f>
        <v>-</v>
      </c>
      <c r="Y15" s="13" t="str">
        <f>IF(ISERROR(VLOOKUP(CONCATENATE($E15," ",Y$1),'Listing TES'!$A$2:$I$1247,6,FALSE)),"-",VLOOKUP(CONCATENATE($E15," ",Y$1),'Listing TES'!$A$2:$I$1247,6,FALSE))</f>
        <v>-</v>
      </c>
      <c r="Z15" s="13" t="str">
        <f>IF(ISERROR(VLOOKUP(CONCATENATE($E15," ",Z$1),'Listing TES'!$A$2:$I$1247,6,FALSE)),"-",VLOOKUP(CONCATENATE($E15," ",Z$1),'Listing TES'!$A$2:$I$1247,6,FALSE))</f>
        <v>-</v>
      </c>
      <c r="AA15" s="13" t="str">
        <f>IF(ISERROR(VLOOKUP(CONCATENATE($E15," ",AA$1),'Listing TES'!$A$2:$I$1247,6,FALSE)),"-",VLOOKUP(CONCATENATE($E15," ",AA$1),'Listing TES'!$A$2:$I$1247,6,FALSE))</f>
        <v>-</v>
      </c>
      <c r="AB15" s="13" t="str">
        <f>IF(ISERROR(VLOOKUP(CONCATENATE($E15," ",AB$1),'Listing TES'!$A$2:$I$1247,6,FALSE)),"-",VLOOKUP(CONCATENATE($E15," ",AB$1),'Listing TES'!$A$2:$I$1247,6,FALSE))</f>
        <v>-</v>
      </c>
      <c r="AC15" s="13" t="str">
        <f>IF(ISERROR(VLOOKUP(CONCATENATE($E15," ",AC$1),'Listing TES'!$A$2:$I$1247,6,FALSE)),"-",VLOOKUP(CONCATENATE($E15," ",AC$1),'Listing TES'!$A$2:$I$1247,6,FALSE))</f>
        <v>-</v>
      </c>
      <c r="AD15" s="13"/>
      <c r="AF15" s="142" t="str">
        <f t="shared" si="33"/>
        <v>-</v>
      </c>
      <c r="AG15" s="142" t="str">
        <f t="shared" si="5"/>
        <v>-</v>
      </c>
      <c r="AH15" s="142" t="str">
        <f t="shared" si="6"/>
        <v>-</v>
      </c>
      <c r="AI15" s="142" t="str">
        <f t="shared" si="7"/>
        <v>-</v>
      </c>
      <c r="AJ15" s="142" t="str">
        <f t="shared" si="8"/>
        <v>-</v>
      </c>
      <c r="AK15" s="142" t="str">
        <f t="shared" si="9"/>
        <v>-</v>
      </c>
      <c r="AL15" s="13"/>
      <c r="AN15" s="142" t="str">
        <f t="shared" si="10"/>
        <v>-</v>
      </c>
      <c r="AO15" s="142" t="str">
        <f t="shared" si="11"/>
        <v>-</v>
      </c>
      <c r="AP15" s="142" t="str">
        <f t="shared" si="12"/>
        <v>-</v>
      </c>
      <c r="AQ15" s="142" t="str">
        <f t="shared" si="13"/>
        <v>-</v>
      </c>
      <c r="AR15" s="142" t="str">
        <f t="shared" si="14"/>
        <v>-</v>
      </c>
      <c r="AS15" s="142" t="str">
        <f t="shared" si="15"/>
        <v>-</v>
      </c>
    </row>
    <row r="16" spans="1:73" x14ac:dyDescent="0.25">
      <c r="A16" s="22" t="str">
        <f>IF(ISERROR(VLOOKUP($E16,'Listing TES'!$B$2:$B$1247,1,FALSE)),"Not listed","Listed")</f>
        <v>Listed</v>
      </c>
      <c r="B16" s="4" t="b">
        <f t="shared" ca="1" si="32"/>
        <v>0</v>
      </c>
      <c r="C16" s="4" t="b">
        <f t="shared" si="0"/>
        <v>0</v>
      </c>
      <c r="D16" s="4"/>
      <c r="E16" s="2" t="s">
        <v>285</v>
      </c>
      <c r="F16" s="10">
        <v>35992</v>
      </c>
      <c r="G16" s="4"/>
      <c r="H16" s="4" t="s">
        <v>557</v>
      </c>
      <c r="I16" s="93">
        <f t="shared" si="36"/>
        <v>20</v>
      </c>
      <c r="J16" s="198" t="str">
        <f>VLOOKUP($I16,Categorie!$A$1:$B$27,2,FALSE)</f>
        <v>SEN</v>
      </c>
      <c r="K16" s="12" t="str">
        <f t="shared" si="2"/>
        <v>SEN</v>
      </c>
      <c r="L16" s="13">
        <f t="shared" si="3"/>
        <v>42329</v>
      </c>
      <c r="M16" s="13" t="str">
        <f t="shared" ca="1" si="4"/>
        <v/>
      </c>
      <c r="N16" s="12"/>
      <c r="O16" s="12"/>
      <c r="P16" s="12" t="str">
        <f>VLOOKUP($E16,'Listing PCS'!$B$2:$D$1032,3,FALSE)</f>
        <v>JUN</v>
      </c>
      <c r="Q16" s="13">
        <f>VLOOKUP($E16,'Listing PCS'!$B$2:$F$1032,5,FALSE)</f>
        <v>43252</v>
      </c>
      <c r="R16" s="12"/>
      <c r="S16" s="12" t="str">
        <f t="shared" si="35"/>
        <v>SEN</v>
      </c>
      <c r="T16" s="12" t="str">
        <f>VLOOKUP($E16,'Listing PCS'!$B$2:$I$1032,8,FALSE)</f>
        <v>A 31/12</v>
      </c>
      <c r="U16" s="13"/>
      <c r="V16" s="13" t="str">
        <f>IF(ISERROR(VLOOKUP(CONCATENATE($E16," ",V$1),'Listing TES'!$A$2:$I$1247,6,FALSE)),"-",VLOOKUP(CONCATENATE($E16," ",V$1),'Listing TES'!$A$2:$I$1247,6,FALSE))</f>
        <v>-</v>
      </c>
      <c r="W16" s="13" t="str">
        <f>IF(ISERROR(VLOOKUP(CONCATENATE($E16," ",W$1),'Listing TES'!$A$2:$I$1247,6,FALSE)),"-",VLOOKUP(CONCATENATE($E16," ",W$1),'Listing TES'!$A$2:$I$1247,6,FALSE))</f>
        <v>-</v>
      </c>
      <c r="X16" s="13" t="str">
        <f>IF(ISERROR(VLOOKUP(CONCATENATE($E16," ",X$1),'Listing TES'!$A$2:$I$1247,6,FALSE)),"-",VLOOKUP(CONCATENATE($E16," ",X$1),'Listing TES'!$A$2:$I$1247,6,FALSE))</f>
        <v>-</v>
      </c>
      <c r="Y16" s="13" t="str">
        <f>IF(ISERROR(VLOOKUP(CONCATENATE($E16," ",Y$1),'Listing TES'!$A$2:$I$1247,6,FALSE)),"-",VLOOKUP(CONCATENATE($E16," ",Y$1),'Listing TES'!$A$2:$I$1247,6,FALSE))</f>
        <v>-</v>
      </c>
      <c r="Z16" s="13" t="str">
        <f>IF(ISERROR(VLOOKUP(CONCATENATE($E16," ",Z$1),'Listing TES'!$A$2:$I$1247,6,FALSE)),"-",VLOOKUP(CONCATENATE($E16," ",Z$1),'Listing TES'!$A$2:$I$1247,6,FALSE))</f>
        <v>-</v>
      </c>
      <c r="AA16" s="13" t="str">
        <f>IF(ISERROR(VLOOKUP(CONCATENATE($E16," ",AA$1),'Listing TES'!$A$2:$I$1247,6,FALSE)),"-",VLOOKUP(CONCATENATE($E16," ",AA$1),'Listing TES'!$A$2:$I$1247,6,FALSE))</f>
        <v>-</v>
      </c>
      <c r="AB16" s="13">
        <f>IF(ISERROR(VLOOKUP(CONCATENATE($E16," ",AB$1),'Listing TES'!$A$2:$I$1247,6,FALSE)),"-",VLOOKUP(CONCATENATE($E16," ",AB$1),'Listing TES'!$A$2:$I$1247,6,FALSE))</f>
        <v>42329</v>
      </c>
      <c r="AC16" s="13" t="str">
        <f>IF(ISERROR(VLOOKUP(CONCATENATE($E16," ",AC$1),'Listing TES'!$A$2:$I$1247,6,FALSE)),"-",VLOOKUP(CONCATENATE($E16," ",AC$1),'Listing TES'!$A$2:$I$1247,6,FALSE))</f>
        <v>-</v>
      </c>
      <c r="AD16" s="13"/>
      <c r="AF16" s="142" t="str">
        <f t="shared" si="33"/>
        <v>-</v>
      </c>
      <c r="AG16" s="142" t="str">
        <f t="shared" si="5"/>
        <v>-</v>
      </c>
      <c r="AH16" s="142" t="str">
        <f t="shared" si="6"/>
        <v>-</v>
      </c>
      <c r="AI16" s="142" t="str">
        <f t="shared" si="7"/>
        <v>-</v>
      </c>
      <c r="AJ16" s="142" t="str">
        <f t="shared" si="8"/>
        <v>-</v>
      </c>
      <c r="AK16" s="142" t="str">
        <f t="shared" si="9"/>
        <v>-</v>
      </c>
      <c r="AL16" s="13"/>
      <c r="AN16" s="142" t="str">
        <f t="shared" si="10"/>
        <v>-</v>
      </c>
      <c r="AO16" s="142" t="str">
        <f t="shared" si="11"/>
        <v>-</v>
      </c>
      <c r="AP16" s="142" t="str">
        <f t="shared" si="12"/>
        <v>-</v>
      </c>
      <c r="AQ16" s="142" t="str">
        <f t="shared" si="13"/>
        <v>-</v>
      </c>
      <c r="AR16" s="142" t="str">
        <f t="shared" si="14"/>
        <v>-</v>
      </c>
      <c r="AS16" s="142" t="str">
        <f t="shared" si="15"/>
        <v>-</v>
      </c>
      <c r="AZ16" s="9" t="s">
        <v>557</v>
      </c>
    </row>
    <row r="17" spans="1:52" x14ac:dyDescent="0.25">
      <c r="A17" s="22" t="str">
        <f>IF(ISERROR(VLOOKUP($E17,'Listing TES'!$B$2:$B$1247,1,FALSE)),"Not listed","Listed")</f>
        <v>Listed</v>
      </c>
      <c r="B17" s="4" t="b">
        <f t="shared" ca="1" si="32"/>
        <v>0</v>
      </c>
      <c r="C17" s="4" t="b">
        <f t="shared" si="0"/>
        <v>0</v>
      </c>
      <c r="D17" s="4"/>
      <c r="E17" s="2" t="s">
        <v>126</v>
      </c>
      <c r="F17" s="10">
        <v>39024</v>
      </c>
      <c r="G17" s="4"/>
      <c r="H17" s="4" t="s">
        <v>557</v>
      </c>
      <c r="I17" s="93">
        <f t="shared" si="36"/>
        <v>12</v>
      </c>
      <c r="J17" s="198" t="str">
        <f>VLOOKUP($I17,Categorie!$A$1:$B$27,2,FALSE)</f>
        <v>BNO/INO/ANO</v>
      </c>
      <c r="K17" s="12" t="str">
        <f t="shared" si="2"/>
        <v>ANO</v>
      </c>
      <c r="L17" s="13">
        <f t="shared" si="3"/>
        <v>43120</v>
      </c>
      <c r="M17" s="13" t="str">
        <f t="shared" ca="1" si="4"/>
        <v/>
      </c>
      <c r="N17" s="12"/>
      <c r="O17" s="12"/>
      <c r="P17" s="12" t="str">
        <f>VLOOKUP($E17,'Listing PCS'!$B$2:$D$1032,3,FALSE)</f>
        <v>INO</v>
      </c>
      <c r="Q17" s="13">
        <f>VLOOKUP($E17,'Listing PCS'!$B$2:$F$1032,5,FALSE)</f>
        <v>43252</v>
      </c>
      <c r="R17" s="12"/>
      <c r="S17" s="198" t="s">
        <v>564</v>
      </c>
      <c r="T17" s="12" t="str">
        <f>VLOOKUP($E17,'Listing PCS'!$B$2:$I$1032,8,FALSE)</f>
        <v>A</v>
      </c>
      <c r="U17" s="13"/>
      <c r="V17" s="13" t="str">
        <f>IF(ISERROR(VLOOKUP(CONCATENATE($E17," ",V$1),'Listing TES'!$A$2:$I$1247,6,FALSE)),"-",VLOOKUP(CONCATENATE($E17," ",V$1),'Listing TES'!$A$2:$I$1247,6,FALSE))</f>
        <v>-</v>
      </c>
      <c r="W17" s="13" t="str">
        <f>IF(ISERROR(VLOOKUP(CONCATENATE($E17," ",W$1),'Listing TES'!$A$2:$I$1247,6,FALSE)),"-",VLOOKUP(CONCATENATE($E17," ",W$1),'Listing TES'!$A$2:$I$1247,6,FALSE))</f>
        <v>-</v>
      </c>
      <c r="X17" s="13" t="str">
        <f>IF(ISERROR(VLOOKUP(CONCATENATE($E17," ",X$1),'Listing TES'!$A$2:$I$1247,6,FALSE)),"-",VLOOKUP(CONCATENATE($E17," ",X$1),'Listing TES'!$A$2:$I$1247,6,FALSE))</f>
        <v>-</v>
      </c>
      <c r="Y17" s="13">
        <f>IF(ISERROR(VLOOKUP(CONCATENATE($E17," ",Y$1),'Listing TES'!$A$2:$I$1247,6,FALSE)),"-",VLOOKUP(CONCATENATE($E17," ",Y$1),'Listing TES'!$A$2:$I$1247,6,FALSE))</f>
        <v>42651</v>
      </c>
      <c r="Z17" s="13">
        <f>IF(ISERROR(VLOOKUP(CONCATENATE($E17," ",Z$1),'Listing TES'!$A$2:$I$1247,6,FALSE)),"-",VLOOKUP(CONCATENATE($E17," ",Z$1),'Listing TES'!$A$2:$I$1247,6,FALSE))</f>
        <v>43120</v>
      </c>
      <c r="AA17" s="13" t="str">
        <f>IF(ISERROR(VLOOKUP(CONCATENATE($E17," ",AA$1),'Listing TES'!$A$2:$I$1247,6,FALSE)),"-",VLOOKUP(CONCATENATE($E17," ",AA$1),'Listing TES'!$A$2:$I$1247,6,FALSE))</f>
        <v>-</v>
      </c>
      <c r="AB17" s="13" t="str">
        <f>IF(ISERROR(VLOOKUP(CONCATENATE($E17," ",AB$1),'Listing TES'!$A$2:$I$1247,6,FALSE)),"-",VLOOKUP(CONCATENATE($E17," ",AB$1),'Listing TES'!$A$2:$I$1247,6,FALSE))</f>
        <v>-</v>
      </c>
      <c r="AC17" s="13" t="str">
        <f>IF(ISERROR(VLOOKUP(CONCATENATE($E17," ",AC$1),'Listing TES'!$A$2:$I$1247,6,FALSE)),"-",VLOOKUP(CONCATENATE($E17," ",AC$1),'Listing TES'!$A$2:$I$1247,6,FALSE))</f>
        <v>-</v>
      </c>
      <c r="AD17" s="13"/>
      <c r="AF17" s="142" t="str">
        <f t="shared" si="33"/>
        <v>-</v>
      </c>
      <c r="AG17" s="142" t="str">
        <f t="shared" si="5"/>
        <v>-</v>
      </c>
      <c r="AH17" s="142" t="str">
        <f t="shared" si="6"/>
        <v>-</v>
      </c>
      <c r="AI17" s="142">
        <f t="shared" si="7"/>
        <v>469</v>
      </c>
      <c r="AJ17" s="142" t="str">
        <f t="shared" si="8"/>
        <v>-</v>
      </c>
      <c r="AK17" s="142" t="str">
        <f t="shared" si="9"/>
        <v>-</v>
      </c>
      <c r="AL17" s="13"/>
      <c r="AN17" s="142" t="str">
        <f t="shared" si="10"/>
        <v>-</v>
      </c>
      <c r="AO17" s="142" t="str">
        <f t="shared" si="11"/>
        <v>-</v>
      </c>
      <c r="AP17" s="142" t="str">
        <f t="shared" si="12"/>
        <v>-</v>
      </c>
      <c r="AQ17" s="142" t="str">
        <f t="shared" si="13"/>
        <v>-</v>
      </c>
      <c r="AR17" s="142" t="str">
        <f t="shared" si="14"/>
        <v>-</v>
      </c>
      <c r="AS17" s="142" t="str">
        <f t="shared" si="15"/>
        <v>-</v>
      </c>
      <c r="AW17" s="9" t="s">
        <v>557</v>
      </c>
      <c r="AZ17" s="9" t="s">
        <v>557</v>
      </c>
    </row>
    <row r="18" spans="1:52" x14ac:dyDescent="0.25">
      <c r="A18" s="22" t="str">
        <f>IF(ISERROR(VLOOKUP($E18,'Listing TES'!$B$2:$B$1247,1,FALSE)),"Not listed","Listed")</f>
        <v>Listed</v>
      </c>
      <c r="B18" s="4" t="b">
        <f t="shared" ca="1" si="32"/>
        <v>0</v>
      </c>
      <c r="C18" s="4" t="b">
        <f t="shared" si="0"/>
        <v>0</v>
      </c>
      <c r="D18" s="4"/>
      <c r="E18" s="2" t="s">
        <v>110</v>
      </c>
      <c r="F18" s="10">
        <v>38239</v>
      </c>
      <c r="G18" s="4"/>
      <c r="H18" s="4" t="s">
        <v>557</v>
      </c>
      <c r="I18" s="93">
        <f t="shared" si="36"/>
        <v>14</v>
      </c>
      <c r="J18" s="198" t="str">
        <f>VLOOKUP($I18,Categorie!$A$1:$B$27,2,FALSE)</f>
        <v>INO/ANO/JUN</v>
      </c>
      <c r="K18" s="12" t="str">
        <f t="shared" si="2"/>
        <v>JUN</v>
      </c>
      <c r="L18" s="13">
        <f t="shared" si="3"/>
        <v>42693</v>
      </c>
      <c r="M18" s="13" t="str">
        <f t="shared" ca="1" si="4"/>
        <v/>
      </c>
      <c r="N18" s="12"/>
      <c r="O18" s="12"/>
      <c r="P18" s="12" t="str">
        <f>VLOOKUP($E18,'Listing PCS'!$B$2:$D$1032,3,FALSE)</f>
        <v>JUN</v>
      </c>
      <c r="Q18" s="13">
        <f>VLOOKUP($E18,'Listing PCS'!$B$2:$F$1032,5,FALSE)</f>
        <v>43386</v>
      </c>
      <c r="R18" s="12"/>
      <c r="S18" s="198" t="s">
        <v>565</v>
      </c>
      <c r="T18" s="12">
        <f>VLOOKUP($E18,'Listing PCS'!$B$2:$I$1032,8,FALSE)</f>
        <v>0</v>
      </c>
      <c r="U18" s="13"/>
      <c r="V18" s="13" t="str">
        <f>IF(ISERROR(VLOOKUP(CONCATENATE($E18," ",V$1),'Listing TES'!$A$2:$I$1247,6,FALSE)),"-",VLOOKUP(CONCATENATE($E18," ",V$1),'Listing TES'!$A$2:$I$1247,6,FALSE))</f>
        <v>-</v>
      </c>
      <c r="W18" s="13" t="str">
        <f>IF(ISERROR(VLOOKUP(CONCATENATE($E18," ",W$1),'Listing TES'!$A$2:$I$1247,6,FALSE)),"-",VLOOKUP(CONCATENATE($E18," ",W$1),'Listing TES'!$A$2:$I$1247,6,FALSE))</f>
        <v>-</v>
      </c>
      <c r="X18" s="13">
        <f>IF(ISERROR(VLOOKUP(CONCATENATE($E18," ",X$1),'Listing TES'!$A$2:$I$1247,6,FALSE)),"-",VLOOKUP(CONCATENATE($E18," ",X$1),'Listing TES'!$A$2:$I$1247,6,FALSE))</f>
        <v>42105</v>
      </c>
      <c r="Y18" s="13" t="str">
        <f>IF(ISERROR(VLOOKUP(CONCATENATE($E18," ",Y$1),'Listing TES'!$A$2:$I$1247,6,FALSE)),"-",VLOOKUP(CONCATENATE($E18," ",Y$1),'Listing TES'!$A$2:$I$1247,6,FALSE))</f>
        <v>-</v>
      </c>
      <c r="Z18" s="13">
        <f>IF(ISERROR(VLOOKUP(CONCATENATE($E18," ",Z$1),'Listing TES'!$A$2:$I$1247,6,FALSE)),"-",VLOOKUP(CONCATENATE($E18," ",Z$1),'Listing TES'!$A$2:$I$1247,6,FALSE))</f>
        <v>42658</v>
      </c>
      <c r="AA18" s="13">
        <f>IF(ISERROR(VLOOKUP(CONCATENATE($E18," ",AA$1),'Listing TES'!$A$2:$I$1247,6,FALSE)),"-",VLOOKUP(CONCATENATE($E18," ",AA$1),'Listing TES'!$A$2:$I$1247,6,FALSE))</f>
        <v>42693</v>
      </c>
      <c r="AB18" s="13" t="str">
        <f>IF(ISERROR(VLOOKUP(CONCATENATE($E18," ",AB$1),'Listing TES'!$A$2:$I$1247,6,FALSE)),"-",VLOOKUP(CONCATENATE($E18," ",AB$1),'Listing TES'!$A$2:$I$1247,6,FALSE))</f>
        <v>-</v>
      </c>
      <c r="AC18" s="13" t="str">
        <f>IF(ISERROR(VLOOKUP(CONCATENATE($E18," ",AC$1),'Listing TES'!$A$2:$I$1247,6,FALSE)),"-",VLOOKUP(CONCATENATE($E18," ",AC$1),'Listing TES'!$A$2:$I$1247,6,FALSE))</f>
        <v>-</v>
      </c>
      <c r="AD18" s="13"/>
      <c r="AF18" s="142" t="str">
        <f t="shared" si="33"/>
        <v>-</v>
      </c>
      <c r="AG18" s="142" t="str">
        <f t="shared" si="5"/>
        <v>-</v>
      </c>
      <c r="AH18" s="142" t="str">
        <f t="shared" si="6"/>
        <v>-</v>
      </c>
      <c r="AI18" s="142" t="str">
        <f t="shared" si="7"/>
        <v>-</v>
      </c>
      <c r="AJ18" s="142">
        <f t="shared" si="8"/>
        <v>35</v>
      </c>
      <c r="AK18" s="142" t="str">
        <f t="shared" si="9"/>
        <v>-</v>
      </c>
      <c r="AL18" s="13"/>
      <c r="AN18" s="142" t="str">
        <f t="shared" si="10"/>
        <v>-</v>
      </c>
      <c r="AO18" s="142" t="str">
        <f t="shared" si="11"/>
        <v>-</v>
      </c>
      <c r="AP18" s="142" t="str">
        <f t="shared" si="12"/>
        <v>-</v>
      </c>
      <c r="AQ18" s="142" t="str">
        <f t="shared" si="13"/>
        <v>-</v>
      </c>
      <c r="AR18" s="142" t="str">
        <f t="shared" si="14"/>
        <v>-</v>
      </c>
      <c r="AS18" s="142" t="str">
        <f t="shared" si="15"/>
        <v>-</v>
      </c>
    </row>
    <row r="19" spans="1:52" x14ac:dyDescent="0.25">
      <c r="A19" s="22" t="str">
        <f>IF(ISERROR(VLOOKUP($E19,'Listing TES'!$B$2:$B$1247,1,FALSE)),"Not listed","Listed")</f>
        <v>Listed</v>
      </c>
      <c r="B19" s="4" t="b">
        <f t="shared" ca="1" si="32"/>
        <v>1</v>
      </c>
      <c r="C19" s="4" t="b">
        <f t="shared" si="0"/>
        <v>0</v>
      </c>
      <c r="D19" s="4"/>
      <c r="E19" s="2" t="s">
        <v>415</v>
      </c>
      <c r="F19" s="10">
        <v>38966</v>
      </c>
      <c r="G19" s="4"/>
      <c r="H19" s="4" t="s">
        <v>557</v>
      </c>
      <c r="I19" s="93">
        <f t="shared" si="36"/>
        <v>12</v>
      </c>
      <c r="J19" s="198" t="str">
        <f>VLOOKUP($I19,Categorie!$A$1:$B$27,2,FALSE)</f>
        <v>BNO/INO/ANO</v>
      </c>
      <c r="K19" s="12" t="str">
        <f t="shared" si="2"/>
        <v>MIN</v>
      </c>
      <c r="L19" s="13">
        <f t="shared" si="3"/>
        <v>43876</v>
      </c>
      <c r="M19" s="13">
        <f t="shared" ca="1" si="4"/>
        <v>43966</v>
      </c>
      <c r="N19" s="12"/>
      <c r="O19" s="12"/>
      <c r="P19" s="12" t="str">
        <f>VLOOKUP($E19,'Listing PCS'!$B$2:$D$1032,3,FALSE)</f>
        <v>BNO</v>
      </c>
      <c r="Q19" s="13">
        <f>VLOOKUP($E19,'Listing PCS'!$B$2:$F$1032,5,FALSE)</f>
        <v>43876</v>
      </c>
      <c r="R19" s="12"/>
      <c r="S19" s="12" t="str">
        <f>IF(ISERROR(SEARCH(K19,J19)),"-",K19)</f>
        <v>-</v>
      </c>
      <c r="T19" s="12">
        <f>VLOOKUP($E19,'Listing PCS'!$B$2:$I$1032,8,FALSE)</f>
        <v>0</v>
      </c>
      <c r="U19" s="13"/>
      <c r="V19" s="13">
        <f>IF(ISERROR(VLOOKUP(CONCATENATE($E19," ",V$1),'Listing TES'!$A$2:$I$1247,6,FALSE)),"-",VLOOKUP(CONCATENATE($E19," ",V$1),'Listing TES'!$A$2:$I$1247,6,FALSE))</f>
        <v>43127</v>
      </c>
      <c r="W19" s="13">
        <f>IF(ISERROR(VLOOKUP(CONCATENATE($E19," ",W$1),'Listing TES'!$A$2:$I$1247,6,FALSE)),"-",VLOOKUP(CONCATENATE($E19," ",W$1),'Listing TES'!$A$2:$I$1247,6,FALSE))</f>
        <v>43876</v>
      </c>
      <c r="X19" s="13" t="str">
        <f>IF(ISERROR(VLOOKUP(CONCATENATE($E19," ",X$1),'Listing TES'!$A$2:$I$1247,6,FALSE)),"-",VLOOKUP(CONCATENATE($E19," ",X$1),'Listing TES'!$A$2:$I$1247,6,FALSE))</f>
        <v>-</v>
      </c>
      <c r="Y19" s="13" t="str">
        <f>IF(ISERROR(VLOOKUP(CONCATENATE($E19," ",Y$1),'Listing TES'!$A$2:$I$1247,6,FALSE)),"-",VLOOKUP(CONCATENATE($E19," ",Y$1),'Listing TES'!$A$2:$I$1247,6,FALSE))</f>
        <v>-</v>
      </c>
      <c r="Z19" s="13" t="str">
        <f>IF(ISERROR(VLOOKUP(CONCATENATE($E19," ",Z$1),'Listing TES'!$A$2:$I$1247,6,FALSE)),"-",VLOOKUP(CONCATENATE($E19," ",Z$1),'Listing TES'!$A$2:$I$1247,6,FALSE))</f>
        <v>-</v>
      </c>
      <c r="AA19" s="13" t="str">
        <f>IF(ISERROR(VLOOKUP(CONCATENATE($E19," ",AA$1),'Listing TES'!$A$2:$I$1247,6,FALSE)),"-",VLOOKUP(CONCATENATE($E19," ",AA$1),'Listing TES'!$A$2:$I$1247,6,FALSE))</f>
        <v>-</v>
      </c>
      <c r="AB19" s="13" t="str">
        <f>IF(ISERROR(VLOOKUP(CONCATENATE($E19," ",AB$1),'Listing TES'!$A$2:$I$1247,6,FALSE)),"-",VLOOKUP(CONCATENATE($E19," ",AB$1),'Listing TES'!$A$2:$I$1247,6,FALSE))</f>
        <v>-</v>
      </c>
      <c r="AC19" s="13" t="str">
        <f>IF(ISERROR(VLOOKUP(CONCATENATE($E19," ",AC$1),'Listing TES'!$A$2:$I$1247,6,FALSE)),"-",VLOOKUP(CONCATENATE($E19," ",AC$1),'Listing TES'!$A$2:$I$1247,6,FALSE))</f>
        <v>-</v>
      </c>
      <c r="AD19" s="13"/>
      <c r="AF19" s="142">
        <f t="shared" si="33"/>
        <v>749</v>
      </c>
      <c r="AG19" s="142" t="str">
        <f t="shared" si="5"/>
        <v>-</v>
      </c>
      <c r="AH19" s="142" t="str">
        <f t="shared" si="6"/>
        <v>-</v>
      </c>
      <c r="AI19" s="142" t="str">
        <f t="shared" si="7"/>
        <v>-</v>
      </c>
      <c r="AJ19" s="142" t="str">
        <f t="shared" si="8"/>
        <v>-</v>
      </c>
      <c r="AK19" s="142" t="str">
        <f t="shared" si="9"/>
        <v>-</v>
      </c>
      <c r="AL19" s="13"/>
      <c r="AN19" s="142">
        <f t="shared" si="10"/>
        <v>749</v>
      </c>
      <c r="AO19" s="142" t="str">
        <f t="shared" si="11"/>
        <v>-</v>
      </c>
      <c r="AP19" s="142" t="str">
        <f t="shared" si="12"/>
        <v>-</v>
      </c>
      <c r="AQ19" s="142" t="str">
        <f t="shared" si="13"/>
        <v>-</v>
      </c>
      <c r="AR19" s="142" t="str">
        <f t="shared" si="14"/>
        <v>-</v>
      </c>
      <c r="AS19" s="142" t="str">
        <f t="shared" si="15"/>
        <v>-</v>
      </c>
    </row>
    <row r="20" spans="1:52" x14ac:dyDescent="0.25">
      <c r="A20" s="22" t="str">
        <f>IF(ISERROR(VLOOKUP($E20,'Listing TES'!$B$2:$B$1247,1,FALSE)),"Not listed","Listed")</f>
        <v>Listed</v>
      </c>
      <c r="B20" s="4" t="b">
        <f t="shared" ca="1" si="32"/>
        <v>0</v>
      </c>
      <c r="C20" s="4" t="b">
        <f t="shared" si="0"/>
        <v>0</v>
      </c>
      <c r="D20" s="4"/>
      <c r="E20" s="2" t="s">
        <v>111</v>
      </c>
      <c r="F20" s="10">
        <v>36676</v>
      </c>
      <c r="G20" s="4"/>
      <c r="H20" s="4" t="s">
        <v>557</v>
      </c>
      <c r="I20" s="93">
        <f t="shared" si="36"/>
        <v>19</v>
      </c>
      <c r="J20" s="198" t="str">
        <f>VLOOKUP($I20,Categorie!$A$1:$B$27,2,FALSE)</f>
        <v>SEN</v>
      </c>
      <c r="K20" s="12" t="str">
        <f t="shared" si="2"/>
        <v>ANO</v>
      </c>
      <c r="L20" s="13">
        <f t="shared" si="3"/>
        <v>42672</v>
      </c>
      <c r="M20" s="13" t="str">
        <f t="shared" ca="1" si="4"/>
        <v/>
      </c>
      <c r="N20" s="12"/>
      <c r="O20" s="12"/>
      <c r="P20" s="12" t="str">
        <f>VLOOKUP($E20,'Listing PCS'!$B$2:$D$1032,3,FALSE)</f>
        <v>ANO</v>
      </c>
      <c r="Q20" s="13">
        <f>VLOOKUP($E20,'Listing PCS'!$B$2:$F$1032,5,FALSE)</f>
        <v>43252</v>
      </c>
      <c r="R20" s="12"/>
      <c r="S20" s="12" t="str">
        <f>IF(ISERROR(SEARCH(K20,J20)),"-",K20)</f>
        <v>-</v>
      </c>
      <c r="T20" s="12" t="str">
        <f>VLOOKUP($E20,'Listing PCS'!$B$2:$I$1032,8,FALSE)</f>
        <v>B</v>
      </c>
      <c r="U20" s="13"/>
      <c r="V20" s="13" t="str">
        <f>IF(ISERROR(VLOOKUP(CONCATENATE($E20," ",V$1),'Listing TES'!$A$2:$I$1247,6,FALSE)),"-",VLOOKUP(CONCATENATE($E20," ",V$1),'Listing TES'!$A$2:$I$1247,6,FALSE))</f>
        <v>-</v>
      </c>
      <c r="W20" s="13" t="str">
        <f>IF(ISERROR(VLOOKUP(CONCATENATE($E20," ",W$1),'Listing TES'!$A$2:$I$1247,6,FALSE)),"-",VLOOKUP(CONCATENATE($E20," ",W$1),'Listing TES'!$A$2:$I$1247,6,FALSE))</f>
        <v>-</v>
      </c>
      <c r="X20" s="13" t="str">
        <f>IF(ISERROR(VLOOKUP(CONCATENATE($E20," ",X$1),'Listing TES'!$A$2:$I$1247,6,FALSE)),"-",VLOOKUP(CONCATENATE($E20," ",X$1),'Listing TES'!$A$2:$I$1247,6,FALSE))</f>
        <v>-</v>
      </c>
      <c r="Y20" s="13">
        <f>IF(ISERROR(VLOOKUP(CONCATENATE($E20," ",Y$1),'Listing TES'!$A$2:$I$1247,6,FALSE)),"-",VLOOKUP(CONCATENATE($E20," ",Y$1),'Listing TES'!$A$2:$I$1247,6,FALSE))</f>
        <v>41951</v>
      </c>
      <c r="Z20" s="13">
        <f>IF(ISERROR(VLOOKUP(CONCATENATE($E20," ",Z$1),'Listing TES'!$A$2:$I$1247,6,FALSE)),"-",VLOOKUP(CONCATENATE($E20," ",Z$1),'Listing TES'!$A$2:$I$1247,6,FALSE))</f>
        <v>42672</v>
      </c>
      <c r="AA20" s="13" t="str">
        <f>IF(ISERROR(VLOOKUP(CONCATENATE($E20," ",AA$1),'Listing TES'!$A$2:$I$1247,6,FALSE)),"-",VLOOKUP(CONCATENATE($E20," ",AA$1),'Listing TES'!$A$2:$I$1247,6,FALSE))</f>
        <v>-</v>
      </c>
      <c r="AB20" s="13" t="str">
        <f>IF(ISERROR(VLOOKUP(CONCATENATE($E20," ",AB$1),'Listing TES'!$A$2:$I$1247,6,FALSE)),"-",VLOOKUP(CONCATENATE($E20," ",AB$1),'Listing TES'!$A$2:$I$1247,6,FALSE))</f>
        <v>-</v>
      </c>
      <c r="AC20" s="13" t="str">
        <f>IF(ISERROR(VLOOKUP(CONCATENATE($E20," ",AC$1),'Listing TES'!$A$2:$I$1247,6,FALSE)),"-",VLOOKUP(CONCATENATE($E20," ",AC$1),'Listing TES'!$A$2:$I$1247,6,FALSE))</f>
        <v>-</v>
      </c>
      <c r="AD20" s="13"/>
      <c r="AF20" s="142" t="str">
        <f t="shared" si="33"/>
        <v>-</v>
      </c>
      <c r="AG20" s="142" t="str">
        <f t="shared" si="5"/>
        <v>-</v>
      </c>
      <c r="AH20" s="142" t="str">
        <f t="shared" si="6"/>
        <v>-</v>
      </c>
      <c r="AI20" s="142">
        <f t="shared" si="7"/>
        <v>721</v>
      </c>
      <c r="AJ20" s="142" t="str">
        <f t="shared" si="8"/>
        <v>-</v>
      </c>
      <c r="AK20" s="142" t="str">
        <f t="shared" si="9"/>
        <v>-</v>
      </c>
      <c r="AL20" s="13"/>
      <c r="AN20" s="142" t="str">
        <f t="shared" si="10"/>
        <v>-</v>
      </c>
      <c r="AO20" s="142" t="str">
        <f t="shared" si="11"/>
        <v>-</v>
      </c>
      <c r="AP20" s="142" t="str">
        <f t="shared" si="12"/>
        <v>-</v>
      </c>
      <c r="AQ20" s="142" t="str">
        <f t="shared" si="13"/>
        <v>-</v>
      </c>
      <c r="AR20" s="142" t="str">
        <f t="shared" si="14"/>
        <v>-</v>
      </c>
      <c r="AS20" s="142" t="str">
        <f t="shared" si="15"/>
        <v>-</v>
      </c>
      <c r="AW20" s="9" t="s">
        <v>557</v>
      </c>
    </row>
    <row r="21" spans="1:52" x14ac:dyDescent="0.25">
      <c r="A21" s="22" t="str">
        <f>IF(ISERROR(VLOOKUP($E21,'Listing TES'!$B$2:$B$1247,1,FALSE)),"Not listed","Listed")</f>
        <v>Listed</v>
      </c>
      <c r="B21" s="4" t="b">
        <f ca="1">TODAY()-MAX(V21:AC21)&lt;95</f>
        <v>0</v>
      </c>
      <c r="C21" s="4" t="b">
        <f t="shared" si="0"/>
        <v>0</v>
      </c>
      <c r="D21" s="4"/>
      <c r="E21" s="2" t="s">
        <v>451</v>
      </c>
      <c r="F21" s="10">
        <v>36785</v>
      </c>
      <c r="G21" s="4"/>
      <c r="H21" s="4" t="s">
        <v>557</v>
      </c>
      <c r="I21" s="93">
        <f t="shared" si="36"/>
        <v>18</v>
      </c>
      <c r="J21" s="198" t="str">
        <f>VLOOKUP($I21,Categorie!$A$1:$B$27,2,FALSE)</f>
        <v>JUN/SEN</v>
      </c>
      <c r="K21" s="12" t="str">
        <f t="shared" si="2"/>
        <v>MIN</v>
      </c>
      <c r="L21" s="13">
        <f t="shared" si="3"/>
        <v>43218</v>
      </c>
      <c r="M21" s="13" t="str">
        <f t="shared" ca="1" si="4"/>
        <v/>
      </c>
      <c r="N21" s="12"/>
      <c r="O21" s="12"/>
      <c r="P21" s="12" t="str">
        <f>VLOOKUP($E21,'Listing PCS'!$B$2:$D$1032,3,FALSE)</f>
        <v>MIN</v>
      </c>
      <c r="Q21" s="13">
        <f>VLOOKUP($E21,'Listing PCS'!$B$2:$F$1032,5,FALSE)</f>
        <v>43252</v>
      </c>
      <c r="R21" s="12"/>
      <c r="S21" s="12" t="str">
        <f>IF(ISERROR(SEARCH(K21,J21)),"-",K21)</f>
        <v>-</v>
      </c>
      <c r="T21" s="12" t="str">
        <f>VLOOKUP($E21,'Listing PCS'!$B$2:$I$1032,8,FALSE)</f>
        <v>B</v>
      </c>
      <c r="U21" s="13"/>
      <c r="V21" s="13">
        <f>IF(ISERROR(VLOOKUP(CONCATENATE($E21," ",V$1),'Listing TES'!$A$2:$I$1247,6,FALSE)),"-",VLOOKUP(CONCATENATE($E21," ",V$1),'Listing TES'!$A$2:$I$1247,6,FALSE))</f>
        <v>43065</v>
      </c>
      <c r="W21" s="13">
        <f>IF(ISERROR(VLOOKUP(CONCATENATE($E21," ",W$1),'Listing TES'!$A$2:$I$1247,6,FALSE)),"-",VLOOKUP(CONCATENATE($E21," ",W$1),'Listing TES'!$A$2:$I$1247,6,FALSE))</f>
        <v>43218</v>
      </c>
      <c r="X21" s="13" t="str">
        <f>IF(ISERROR(VLOOKUP(CONCATENATE($E21," ",X$1),'Listing TES'!$A$2:$I$1247,6,FALSE)),"-",VLOOKUP(CONCATENATE($E21," ",X$1),'Listing TES'!$A$2:$I$1247,6,FALSE))</f>
        <v>-</v>
      </c>
      <c r="Y21" s="13" t="str">
        <f>IF(ISERROR(VLOOKUP(CONCATENATE($E21," ",Y$1),'Listing TES'!$A$2:$I$1247,6,FALSE)),"-",VLOOKUP(CONCATENATE($E21," ",Y$1),'Listing TES'!$A$2:$I$1247,6,FALSE))</f>
        <v>-</v>
      </c>
      <c r="Z21" s="13" t="str">
        <f>IF(ISERROR(VLOOKUP(CONCATENATE($E21," ",Z$1),'Listing TES'!$A$2:$I$1247,6,FALSE)),"-",VLOOKUP(CONCATENATE($E21," ",Z$1),'Listing TES'!$A$2:$I$1247,6,FALSE))</f>
        <v>-</v>
      </c>
      <c r="AA21" s="13" t="str">
        <f>IF(ISERROR(VLOOKUP(CONCATENATE($E21," ",AA$1),'Listing TES'!$A$2:$I$1247,6,FALSE)),"-",VLOOKUP(CONCATENATE($E21," ",AA$1),'Listing TES'!$A$2:$I$1247,6,FALSE))</f>
        <v>-</v>
      </c>
      <c r="AB21" s="13" t="str">
        <f>IF(ISERROR(VLOOKUP(CONCATENATE($E21," ",AB$1),'Listing TES'!$A$2:$I$1247,6,FALSE)),"-",VLOOKUP(CONCATENATE($E21," ",AB$1),'Listing TES'!$A$2:$I$1247,6,FALSE))</f>
        <v>-</v>
      </c>
      <c r="AC21" s="13" t="str">
        <f>IF(ISERROR(VLOOKUP(CONCATENATE($E21," ",AC$1),'Listing TES'!$A$2:$I$1247,6,FALSE)),"-",VLOOKUP(CONCATENATE($E21," ",AC$1),'Listing TES'!$A$2:$I$1247,6,FALSE))</f>
        <v>-</v>
      </c>
      <c r="AD21" s="13"/>
      <c r="AF21" s="142">
        <f t="shared" si="33"/>
        <v>153</v>
      </c>
      <c r="AG21" s="142" t="str">
        <f t="shared" si="5"/>
        <v>-</v>
      </c>
      <c r="AH21" s="142" t="str">
        <f t="shared" si="6"/>
        <v>-</v>
      </c>
      <c r="AI21" s="142" t="str">
        <f t="shared" si="7"/>
        <v>-</v>
      </c>
      <c r="AJ21" s="142" t="str">
        <f t="shared" si="8"/>
        <v>-</v>
      </c>
      <c r="AK21" s="142" t="str">
        <f t="shared" si="9"/>
        <v>-</v>
      </c>
      <c r="AL21" s="13"/>
      <c r="AN21" s="142">
        <f t="shared" si="10"/>
        <v>153</v>
      </c>
      <c r="AO21" s="142" t="str">
        <f t="shared" si="11"/>
        <v>-</v>
      </c>
      <c r="AP21" s="142" t="str">
        <f t="shared" si="12"/>
        <v>-</v>
      </c>
      <c r="AQ21" s="142" t="str">
        <f t="shared" si="13"/>
        <v>-</v>
      </c>
      <c r="AR21" s="142" t="str">
        <f t="shared" si="14"/>
        <v>-</v>
      </c>
      <c r="AS21" s="142" t="str">
        <f t="shared" si="15"/>
        <v>-</v>
      </c>
    </row>
    <row r="22" spans="1:52" x14ac:dyDescent="0.25">
      <c r="A22" s="22" t="str">
        <f>IF(ISERROR(VLOOKUP($E22,'Listing TES'!$B$2:$B$1247,1,FALSE)),"Not listed","Listed")</f>
        <v>Listed</v>
      </c>
      <c r="B22" s="4" t="b">
        <f t="shared" ca="1" si="32"/>
        <v>0</v>
      </c>
      <c r="C22" s="4" t="b">
        <f t="shared" si="0"/>
        <v>0</v>
      </c>
      <c r="D22" s="4"/>
      <c r="E22" s="2" t="s">
        <v>31</v>
      </c>
      <c r="F22" s="10">
        <v>39266</v>
      </c>
      <c r="G22" s="4"/>
      <c r="H22" s="4" t="s">
        <v>557</v>
      </c>
      <c r="I22" s="93">
        <f t="shared" si="36"/>
        <v>11</v>
      </c>
      <c r="J22" s="198" t="str">
        <f>VLOOKUP($I22,Categorie!$A$1:$B$27,2,FALSE)</f>
        <v>BNO/INO/ANO</v>
      </c>
      <c r="K22" s="12" t="str">
        <f t="shared" ref="K22" si="37">IF(ISBLANK(O22),IF(AC22&lt;&gt;"-",AC$1,IF(AB22&lt;&gt;"-",AB$1,IF(AA22&lt;&gt;"-",AA$1,IF(Z22&lt;&gt;"-",Z$1,IF(Y22&lt;&gt;"-",Y$1,IF(X22&lt;&gt;"-",X$1,IF(W22&lt;&gt;"-",W$1,IF(V22&lt;&gt;"-",V$1,IF(A22="Listed","Niet geslaagd","Geen info"))))))))),O22)</f>
        <v>INO</v>
      </c>
      <c r="L22" s="13">
        <f t="shared" ref="L22" si="38">IF(MAX(V22:AC22)=0,"-",MAX(V22:AC22))</f>
        <v>43218</v>
      </c>
      <c r="M22" s="13" t="str">
        <f t="shared" ref="M22" ca="1" si="39">IF(B22=TRUE,IF(ISBLANK(N22),IF(K22="PRE","",EDATE(L22,3)),N22),"")</f>
        <v/>
      </c>
      <c r="N22" s="12"/>
      <c r="O22" s="12"/>
      <c r="P22" s="12" t="str">
        <f>VLOOKUP($E22,'Listing PCS'!$B$2:$D$1032,3,FALSE)</f>
        <v>INO</v>
      </c>
      <c r="Q22" s="13">
        <f>VLOOKUP($E22,'Listing PCS'!$B$2:$F$1032,5,FALSE)</f>
        <v>43589</v>
      </c>
      <c r="R22" s="12"/>
      <c r="S22" s="198" t="s">
        <v>563</v>
      </c>
      <c r="T22" s="12">
        <f>VLOOKUP($E22,'Listing PCS'!$B$2:$I$1032,8,FALSE)</f>
        <v>0</v>
      </c>
      <c r="U22" s="13"/>
      <c r="V22" s="13">
        <f>IF(ISERROR(VLOOKUP(CONCATENATE($E22," ",V$1),'Listing TES'!$A$2:$I$1247,6,FALSE)),"-",VLOOKUP(CONCATENATE($E22," ",V$1),'Listing TES'!$A$2:$I$1247,6,FALSE))</f>
        <v>42637</v>
      </c>
      <c r="W22" s="13">
        <f>IF(ISERROR(VLOOKUP(CONCATENATE($E22," ",W$1),'Listing TES'!$A$2:$I$1247,6,FALSE)),"-",VLOOKUP(CONCATENATE($E22," ",W$1),'Listing TES'!$A$2:$I$1247,6,FALSE))</f>
        <v>42749</v>
      </c>
      <c r="X22" s="13">
        <f>IF(ISERROR(VLOOKUP(CONCATENATE($E22," ",X$1),'Listing TES'!$A$2:$I$1247,6,FALSE)),"-",VLOOKUP(CONCATENATE($E22," ",X$1),'Listing TES'!$A$2:$I$1247,6,FALSE))</f>
        <v>42847</v>
      </c>
      <c r="Y22" s="13">
        <f>IF(ISERROR(VLOOKUP(CONCATENATE($E22," ",Y$1),'Listing TES'!$A$2:$I$1247,6,FALSE)),"-",VLOOKUP(CONCATENATE($E22," ",Y$1),'Listing TES'!$A$2:$I$1247,6,FALSE))</f>
        <v>43218</v>
      </c>
      <c r="Z22" s="13" t="str">
        <f>IF(ISERROR(VLOOKUP(CONCATENATE($E22," ",Z$1),'Listing TES'!$A$2:$I$1247,6,FALSE)),"-",VLOOKUP(CONCATENATE($E22," ",Z$1),'Listing TES'!$A$2:$I$1247,6,FALSE))</f>
        <v>-</v>
      </c>
      <c r="AA22" s="13" t="str">
        <f>IF(ISERROR(VLOOKUP(CONCATENATE($E22," ",AA$1),'Listing TES'!$A$2:$I$1247,6,FALSE)),"-",VLOOKUP(CONCATENATE($E22," ",AA$1),'Listing TES'!$A$2:$I$1247,6,FALSE))</f>
        <v>-</v>
      </c>
      <c r="AB22" s="13" t="str">
        <f>IF(ISERROR(VLOOKUP(CONCATENATE($E22," ",AB$1),'Listing TES'!$A$2:$I$1247,6,FALSE)),"-",VLOOKUP(CONCATENATE($E22," ",AB$1),'Listing TES'!$A$2:$I$1247,6,FALSE))</f>
        <v>-</v>
      </c>
      <c r="AC22" s="13" t="str">
        <f>IF(ISERROR(VLOOKUP(CONCATENATE($E22," ",AC$1),'Listing TES'!$A$2:$I$1247,6,FALSE)),"-",VLOOKUP(CONCATENATE($E22," ",AC$1),'Listing TES'!$A$2:$I$1247,6,FALSE))</f>
        <v>-</v>
      </c>
      <c r="AD22" s="13"/>
      <c r="AF22" s="142">
        <f t="shared" si="33"/>
        <v>112</v>
      </c>
      <c r="AG22" s="142">
        <f t="shared" si="5"/>
        <v>98</v>
      </c>
      <c r="AH22" s="142">
        <f t="shared" si="6"/>
        <v>371</v>
      </c>
      <c r="AI22" s="142" t="str">
        <f t="shared" si="7"/>
        <v>-</v>
      </c>
      <c r="AJ22" s="142" t="str">
        <f t="shared" si="8"/>
        <v>-</v>
      </c>
      <c r="AK22" s="142" t="str">
        <f t="shared" si="9"/>
        <v>-</v>
      </c>
      <c r="AL22" s="13"/>
      <c r="AN22" s="142">
        <f t="shared" si="10"/>
        <v>112</v>
      </c>
      <c r="AO22" s="142">
        <f t="shared" si="11"/>
        <v>210</v>
      </c>
      <c r="AP22" s="142">
        <f t="shared" si="12"/>
        <v>581</v>
      </c>
      <c r="AQ22" s="142" t="str">
        <f t="shared" si="13"/>
        <v>-</v>
      </c>
      <c r="AR22" s="142" t="str">
        <f t="shared" si="14"/>
        <v>-</v>
      </c>
      <c r="AS22" s="142" t="str">
        <f t="shared" si="15"/>
        <v>-</v>
      </c>
    </row>
    <row r="23" spans="1:52" x14ac:dyDescent="0.25">
      <c r="A23" s="22" t="str">
        <f>IF(ISERROR(VLOOKUP($E23,'Listing TES'!$B$2:$B$1247,1,FALSE)),"Not listed","Listed")</f>
        <v>Listed</v>
      </c>
      <c r="B23" s="4" t="b">
        <f t="shared" ca="1" si="32"/>
        <v>0</v>
      </c>
      <c r="C23" s="4" t="b">
        <f t="shared" si="0"/>
        <v>0</v>
      </c>
      <c r="D23" s="4"/>
      <c r="E23" s="2" t="s">
        <v>112</v>
      </c>
      <c r="F23" s="10">
        <v>36659</v>
      </c>
      <c r="G23" s="4"/>
      <c r="H23" s="4" t="s">
        <v>557</v>
      </c>
      <c r="I23" s="93">
        <f t="shared" si="36"/>
        <v>19</v>
      </c>
      <c r="J23" s="198" t="str">
        <f>VLOOKUP($I23,Categorie!$A$1:$B$27,2,FALSE)</f>
        <v>SEN</v>
      </c>
      <c r="K23" s="12" t="str">
        <f t="shared" ref="K23:K96" si="40">IF(ISBLANK(O23),IF(AC23&lt;&gt;"-",AC$1,IF(AB23&lt;&gt;"-",AB$1,IF(AA23&lt;&gt;"-",AA$1,IF(Z23&lt;&gt;"-",Z$1,IF(Y23&lt;&gt;"-",Y$1,IF(X23&lt;&gt;"-",X$1,IF(W23&lt;&gt;"-",W$1,IF(V23&lt;&gt;"-",V$1,IF(A23="Listed","Niet geslaagd","Geen info"))))))))),O23)</f>
        <v>SEN</v>
      </c>
      <c r="L23" s="13">
        <f t="shared" si="3"/>
        <v>42693</v>
      </c>
      <c r="M23" s="13" t="str">
        <f t="shared" ca="1" si="4"/>
        <v/>
      </c>
      <c r="N23" s="12"/>
      <c r="O23" s="12"/>
      <c r="P23" s="12" t="str">
        <f>VLOOKUP($E23,'Listing PCS'!$B$2:$D$1032,3,FALSE)</f>
        <v>SEN</v>
      </c>
      <c r="Q23" s="13">
        <f>VLOOKUP($E23,'Listing PCS'!$B$2:$F$1032,5,FALSE)</f>
        <v>43421</v>
      </c>
      <c r="R23" s="12"/>
      <c r="S23" s="204" t="s">
        <v>6</v>
      </c>
      <c r="T23" s="12">
        <f>VLOOKUP($E23,'Listing PCS'!$B$2:$I$1032,8,FALSE)</f>
        <v>0</v>
      </c>
      <c r="U23" s="13"/>
      <c r="V23" s="13" t="str">
        <f>IF(ISERROR(VLOOKUP(CONCATENATE($E23," ",V$1),'Listing TES'!$A$2:$I$1247,6,FALSE)),"-",VLOOKUP(CONCATENATE($E23," ",V$1),'Listing TES'!$A$2:$I$1247,6,FALSE))</f>
        <v>-</v>
      </c>
      <c r="W23" s="13" t="str">
        <f>IF(ISERROR(VLOOKUP(CONCATENATE($E23," ",W$1),'Listing TES'!$A$2:$I$1247,6,FALSE)),"-",VLOOKUP(CONCATENATE($E23," ",W$1),'Listing TES'!$A$2:$I$1247,6,FALSE))</f>
        <v>-</v>
      </c>
      <c r="X23" s="13" t="str">
        <f>IF(ISERROR(VLOOKUP(CONCATENATE($E23," ",X$1),'Listing TES'!$A$2:$I$1247,6,FALSE)),"-",VLOOKUP(CONCATENATE($E23," ",X$1),'Listing TES'!$A$2:$I$1247,6,FALSE))</f>
        <v>-</v>
      </c>
      <c r="Y23" s="13" t="str">
        <f>IF(ISERROR(VLOOKUP(CONCATENATE($E23," ",Y$1),'Listing TES'!$A$2:$I$1247,6,FALSE)),"-",VLOOKUP(CONCATENATE($E23," ",Y$1),'Listing TES'!$A$2:$I$1247,6,FALSE))</f>
        <v>-</v>
      </c>
      <c r="Z23" s="13">
        <f>IF(ISERROR(VLOOKUP(CONCATENATE($E23," ",Z$1),'Listing TES'!$A$2:$I$1247,6,FALSE)),"-",VLOOKUP(CONCATENATE($E23," ",Z$1),'Listing TES'!$A$2:$I$1247,6,FALSE))</f>
        <v>42034</v>
      </c>
      <c r="AA23" s="13" t="str">
        <f>IF(ISERROR(VLOOKUP(CONCATENATE($E23," ",AA$1),'Listing TES'!$A$2:$I$1247,6,FALSE)),"-",VLOOKUP(CONCATENATE($E23," ",AA$1),'Listing TES'!$A$2:$I$1247,6,FALSE))</f>
        <v>-</v>
      </c>
      <c r="AB23" s="13">
        <f>IF(ISERROR(VLOOKUP(CONCATENATE($E23," ",AB$1),'Listing TES'!$A$2:$I$1247,6,FALSE)),"-",VLOOKUP(CONCATENATE($E23," ",AB$1),'Listing TES'!$A$2:$I$1247,6,FALSE))</f>
        <v>42693</v>
      </c>
      <c r="AC23" s="13" t="str">
        <f>IF(ISERROR(VLOOKUP(CONCATENATE($E23," ",AC$1),'Listing TES'!$A$2:$I$1247,6,FALSE)),"-",VLOOKUP(CONCATENATE($E23," ",AC$1),'Listing TES'!$A$2:$I$1247,6,FALSE))</f>
        <v>-</v>
      </c>
      <c r="AD23" s="13"/>
      <c r="AF23" s="142" t="str">
        <f t="shared" si="33"/>
        <v>-</v>
      </c>
      <c r="AG23" s="142" t="str">
        <f t="shared" si="5"/>
        <v>-</v>
      </c>
      <c r="AH23" s="142" t="str">
        <f t="shared" si="6"/>
        <v>-</v>
      </c>
      <c r="AI23" s="142" t="str">
        <f t="shared" si="7"/>
        <v>-</v>
      </c>
      <c r="AJ23" s="142" t="str">
        <f t="shared" si="8"/>
        <v>-</v>
      </c>
      <c r="AK23" s="142" t="str">
        <f t="shared" si="9"/>
        <v>-</v>
      </c>
      <c r="AL23" s="13"/>
      <c r="AN23" s="142" t="str">
        <f t="shared" si="10"/>
        <v>-</v>
      </c>
      <c r="AO23" s="142" t="str">
        <f t="shared" si="11"/>
        <v>-</v>
      </c>
      <c r="AP23" s="142" t="str">
        <f t="shared" si="12"/>
        <v>-</v>
      </c>
      <c r="AQ23" s="142" t="str">
        <f t="shared" si="13"/>
        <v>-</v>
      </c>
      <c r="AR23" s="142" t="str">
        <f t="shared" si="14"/>
        <v>-</v>
      </c>
      <c r="AS23" s="142" t="str">
        <f t="shared" si="15"/>
        <v>-</v>
      </c>
    </row>
    <row r="24" spans="1:52" x14ac:dyDescent="0.25">
      <c r="A24" s="22" t="str">
        <f>IF(ISERROR(VLOOKUP($E24,'Listing TES'!$B$2:$B$1247,1,FALSE)),"Not listed","Listed")</f>
        <v>Listed</v>
      </c>
      <c r="B24" s="4" t="b">
        <f t="shared" ca="1" si="32"/>
        <v>0</v>
      </c>
      <c r="C24" s="4" t="b">
        <f t="shared" si="0"/>
        <v>0</v>
      </c>
      <c r="D24" s="4"/>
      <c r="E24" s="2" t="s">
        <v>193</v>
      </c>
      <c r="F24" s="10">
        <v>36838</v>
      </c>
      <c r="G24" s="4"/>
      <c r="H24" s="4" t="s">
        <v>557</v>
      </c>
      <c r="I24" s="93">
        <f t="shared" si="36"/>
        <v>18</v>
      </c>
      <c r="J24" s="198" t="str">
        <f>VLOOKUP($I24,Categorie!$A$1:$B$27,2,FALSE)</f>
        <v>JUN/SEN</v>
      </c>
      <c r="K24" s="12" t="str">
        <f t="shared" si="40"/>
        <v>BNO</v>
      </c>
      <c r="L24" s="13">
        <f t="shared" si="3"/>
        <v>42308</v>
      </c>
      <c r="M24" s="13" t="str">
        <f t="shared" ca="1" si="4"/>
        <v/>
      </c>
      <c r="N24" s="12"/>
      <c r="O24" s="12"/>
      <c r="P24" s="12" t="str">
        <f>VLOOKUP($E24,'Listing PCS'!$B$2:$D$1032,3,FALSE)</f>
        <v>BNO</v>
      </c>
      <c r="Q24" s="13">
        <f>VLOOKUP($E24,'Listing PCS'!$B$2:$F$1032,5,FALSE)</f>
        <v>43252</v>
      </c>
      <c r="R24" s="12"/>
      <c r="S24" s="12" t="str">
        <f>IF(ISERROR(SEARCH(K24,J24)),"-",K24)</f>
        <v>-</v>
      </c>
      <c r="T24" s="12" t="str">
        <f>VLOOKUP($E24,'Listing PCS'!$B$2:$I$1032,8,FALSE)</f>
        <v>B</v>
      </c>
      <c r="U24" s="13"/>
      <c r="V24" s="13" t="str">
        <f>IF(ISERROR(VLOOKUP(CONCATENATE($E24," ",V$1),'Listing TES'!$A$2:$I$1247,6,FALSE)),"-",VLOOKUP(CONCATENATE($E24," ",V$1),'Listing TES'!$A$2:$I$1247,6,FALSE))</f>
        <v>-</v>
      </c>
      <c r="W24" s="13" t="str">
        <f>IF(ISERROR(VLOOKUP(CONCATENATE($E24," ",W$1),'Listing TES'!$A$2:$I$1247,6,FALSE)),"-",VLOOKUP(CONCATENATE($E24," ",W$1),'Listing TES'!$A$2:$I$1247,6,FALSE))</f>
        <v>-</v>
      </c>
      <c r="X24" s="13">
        <f>IF(ISERROR(VLOOKUP(CONCATENATE($E24," ",X$1),'Listing TES'!$A$2:$I$1247,6,FALSE)),"-",VLOOKUP(CONCATENATE($E24," ",X$1),'Listing TES'!$A$2:$I$1247,6,FALSE))</f>
        <v>42308</v>
      </c>
      <c r="Y24" s="13" t="str">
        <f>IF(ISERROR(VLOOKUP(CONCATENATE($E24," ",Y$1),'Listing TES'!$A$2:$I$1247,6,FALSE)),"-",VLOOKUP(CONCATENATE($E24," ",Y$1),'Listing TES'!$A$2:$I$1247,6,FALSE))</f>
        <v>-</v>
      </c>
      <c r="Z24" s="13" t="str">
        <f>IF(ISERROR(VLOOKUP(CONCATENATE($E24," ",Z$1),'Listing TES'!$A$2:$I$1247,6,FALSE)),"-",VLOOKUP(CONCATENATE($E24," ",Z$1),'Listing TES'!$A$2:$I$1247,6,FALSE))</f>
        <v>-</v>
      </c>
      <c r="AA24" s="13" t="str">
        <f>IF(ISERROR(VLOOKUP(CONCATENATE($E24," ",AA$1),'Listing TES'!$A$2:$I$1247,6,FALSE)),"-",VLOOKUP(CONCATENATE($E24," ",AA$1),'Listing TES'!$A$2:$I$1247,6,FALSE))</f>
        <v>-</v>
      </c>
      <c r="AB24" s="13" t="str">
        <f>IF(ISERROR(VLOOKUP(CONCATENATE($E24," ",AB$1),'Listing TES'!$A$2:$I$1247,6,FALSE)),"-",VLOOKUP(CONCATENATE($E24," ",AB$1),'Listing TES'!$A$2:$I$1247,6,FALSE))</f>
        <v>-</v>
      </c>
      <c r="AC24" s="13" t="str">
        <f>IF(ISERROR(VLOOKUP(CONCATENATE($E24," ",AC$1),'Listing TES'!$A$2:$I$1247,6,FALSE)),"-",VLOOKUP(CONCATENATE($E24," ",AC$1),'Listing TES'!$A$2:$I$1247,6,FALSE))</f>
        <v>-</v>
      </c>
      <c r="AD24" s="13"/>
      <c r="AF24" s="142" t="str">
        <f t="shared" si="33"/>
        <v>-</v>
      </c>
      <c r="AG24" s="142" t="str">
        <f t="shared" si="5"/>
        <v>-</v>
      </c>
      <c r="AH24" s="142" t="str">
        <f t="shared" si="6"/>
        <v>-</v>
      </c>
      <c r="AI24" s="142" t="str">
        <f t="shared" si="7"/>
        <v>-</v>
      </c>
      <c r="AJ24" s="142" t="str">
        <f t="shared" si="8"/>
        <v>-</v>
      </c>
      <c r="AK24" s="142" t="str">
        <f t="shared" si="9"/>
        <v>-</v>
      </c>
      <c r="AL24" s="13"/>
      <c r="AN24" s="142" t="str">
        <f t="shared" si="10"/>
        <v>-</v>
      </c>
      <c r="AO24" s="142" t="str">
        <f t="shared" si="11"/>
        <v>-</v>
      </c>
      <c r="AP24" s="142" t="str">
        <f t="shared" si="12"/>
        <v>-</v>
      </c>
      <c r="AQ24" s="142" t="str">
        <f t="shared" si="13"/>
        <v>-</v>
      </c>
      <c r="AR24" s="142" t="str">
        <f t="shared" si="14"/>
        <v>-</v>
      </c>
      <c r="AS24" s="142" t="str">
        <f t="shared" si="15"/>
        <v>-</v>
      </c>
    </row>
    <row r="25" spans="1:52" x14ac:dyDescent="0.25">
      <c r="A25" s="22" t="str">
        <f>IF(ISERROR(VLOOKUP($E25,'Listing TES'!$B$2:$B$1247,1,FALSE)),"Not listed","Listed")</f>
        <v>Listed</v>
      </c>
      <c r="B25" s="4" t="b">
        <f t="shared" ca="1" si="32"/>
        <v>0</v>
      </c>
      <c r="C25" s="4" t="b">
        <f t="shared" si="0"/>
        <v>0</v>
      </c>
      <c r="D25" s="4"/>
      <c r="E25" s="2" t="s">
        <v>260</v>
      </c>
      <c r="F25" s="10">
        <v>33582</v>
      </c>
      <c r="G25" s="4"/>
      <c r="H25" s="4" t="s">
        <v>557</v>
      </c>
      <c r="I25" s="93">
        <f t="shared" si="36"/>
        <v>27</v>
      </c>
      <c r="J25" s="198" t="str">
        <f>VLOOKUP($I25,Categorie!$A$1:$B$27,2,FALSE)</f>
        <v>SEN</v>
      </c>
      <c r="K25" s="12" t="str">
        <f t="shared" si="40"/>
        <v>PRE</v>
      </c>
      <c r="L25" s="13">
        <f t="shared" si="3"/>
        <v>42448</v>
      </c>
      <c r="M25" s="13" t="str">
        <f t="shared" ca="1" si="4"/>
        <v/>
      </c>
      <c r="N25" s="12"/>
      <c r="O25" s="12"/>
      <c r="P25" s="12" t="str">
        <f>VLOOKUP($E25,'Listing PCS'!$B$2:$D$1032,3,FALSE)</f>
        <v>-</v>
      </c>
      <c r="Q25" s="13">
        <f>VLOOKUP($E25,'Listing PCS'!$B$2:$F$1032,5,FALSE)</f>
        <v>43252</v>
      </c>
      <c r="R25" s="12"/>
      <c r="S25" s="12" t="str">
        <f>IF(ISERROR(SEARCH(K25,J25)),"-",K25)</f>
        <v>-</v>
      </c>
      <c r="T25" s="12" t="str">
        <f>VLOOKUP($E25,'Listing PCS'!$B$2:$I$1032,8,FALSE)</f>
        <v>-</v>
      </c>
      <c r="U25" s="13"/>
      <c r="V25" s="13">
        <f>IF(ISERROR(VLOOKUP(CONCATENATE($E25," ",V$1),'Listing TES'!$A$2:$I$1247,6,FALSE)),"-",VLOOKUP(CONCATENATE($E25," ",V$1),'Listing TES'!$A$2:$I$1247,6,FALSE))</f>
        <v>42448</v>
      </c>
      <c r="W25" s="13" t="str">
        <f>IF(ISERROR(VLOOKUP(CONCATENATE($E25," ",W$1),'Listing TES'!$A$2:$I$1247,6,FALSE)),"-",VLOOKUP(CONCATENATE($E25," ",W$1),'Listing TES'!$A$2:$I$1247,6,FALSE))</f>
        <v>-</v>
      </c>
      <c r="X25" s="13" t="str">
        <f>IF(ISERROR(VLOOKUP(CONCATENATE($E25," ",X$1),'Listing TES'!$A$2:$I$1247,6,FALSE)),"-",VLOOKUP(CONCATENATE($E25," ",X$1),'Listing TES'!$A$2:$I$1247,6,FALSE))</f>
        <v>-</v>
      </c>
      <c r="Y25" s="13" t="str">
        <f>IF(ISERROR(VLOOKUP(CONCATENATE($E25," ",Y$1),'Listing TES'!$A$2:$I$1247,6,FALSE)),"-",VLOOKUP(CONCATENATE($E25," ",Y$1),'Listing TES'!$A$2:$I$1247,6,FALSE))</f>
        <v>-</v>
      </c>
      <c r="Z25" s="13" t="str">
        <f>IF(ISERROR(VLOOKUP(CONCATENATE($E25," ",Z$1),'Listing TES'!$A$2:$I$1247,6,FALSE)),"-",VLOOKUP(CONCATENATE($E25," ",Z$1),'Listing TES'!$A$2:$I$1247,6,FALSE))</f>
        <v>-</v>
      </c>
      <c r="AA25" s="13" t="str">
        <f>IF(ISERROR(VLOOKUP(CONCATENATE($E25," ",AA$1),'Listing TES'!$A$2:$I$1247,6,FALSE)),"-",VLOOKUP(CONCATENATE($E25," ",AA$1),'Listing TES'!$A$2:$I$1247,6,FALSE))</f>
        <v>-</v>
      </c>
      <c r="AB25" s="13" t="str">
        <f>IF(ISERROR(VLOOKUP(CONCATENATE($E25," ",AB$1),'Listing TES'!$A$2:$I$1247,6,FALSE)),"-",VLOOKUP(CONCATENATE($E25," ",AB$1),'Listing TES'!$A$2:$I$1247,6,FALSE))</f>
        <v>-</v>
      </c>
      <c r="AC25" s="13" t="str">
        <f>IF(ISERROR(VLOOKUP(CONCATENATE($E25," ",AC$1),'Listing TES'!$A$2:$I$1247,6,FALSE)),"-",VLOOKUP(CONCATENATE($E25," ",AC$1),'Listing TES'!$A$2:$I$1247,6,FALSE))</f>
        <v>-</v>
      </c>
      <c r="AD25" s="13"/>
      <c r="AF25" s="142" t="str">
        <f t="shared" si="33"/>
        <v>-</v>
      </c>
      <c r="AG25" s="142" t="str">
        <f t="shared" si="5"/>
        <v>-</v>
      </c>
      <c r="AH25" s="142" t="str">
        <f t="shared" si="6"/>
        <v>-</v>
      </c>
      <c r="AI25" s="142" t="str">
        <f t="shared" si="7"/>
        <v>-</v>
      </c>
      <c r="AJ25" s="142" t="str">
        <f t="shared" si="8"/>
        <v>-</v>
      </c>
      <c r="AK25" s="142" t="str">
        <f t="shared" si="9"/>
        <v>-</v>
      </c>
      <c r="AL25" s="13"/>
      <c r="AN25" s="142" t="str">
        <f t="shared" si="10"/>
        <v>-</v>
      </c>
      <c r="AO25" s="142" t="str">
        <f t="shared" si="11"/>
        <v>-</v>
      </c>
      <c r="AP25" s="142" t="str">
        <f t="shared" si="12"/>
        <v>-</v>
      </c>
      <c r="AQ25" s="142" t="str">
        <f t="shared" si="13"/>
        <v>-</v>
      </c>
      <c r="AR25" s="142" t="str">
        <f t="shared" si="14"/>
        <v>-</v>
      </c>
      <c r="AS25" s="142" t="str">
        <f t="shared" si="15"/>
        <v>-</v>
      </c>
    </row>
    <row r="26" spans="1:52" x14ac:dyDescent="0.25">
      <c r="A26" s="22" t="str">
        <f>IF(ISERROR(VLOOKUP($E26,'Listing TES'!$B$2:$B$1247,1,FALSE)),"Not listed","Listed")</f>
        <v>Listed</v>
      </c>
      <c r="B26" s="4" t="b">
        <f t="shared" ca="1" si="32"/>
        <v>0</v>
      </c>
      <c r="C26" s="4" t="b">
        <f t="shared" si="0"/>
        <v>0</v>
      </c>
      <c r="D26" s="4"/>
      <c r="E26" s="2" t="s">
        <v>113</v>
      </c>
      <c r="F26" s="10">
        <v>39640</v>
      </c>
      <c r="G26" s="4"/>
      <c r="H26" s="4" t="s">
        <v>557</v>
      </c>
      <c r="I26" s="93">
        <f t="shared" si="36"/>
        <v>10</v>
      </c>
      <c r="J26" s="198" t="str">
        <f>VLOOKUP($I26,Categorie!$A$1:$B$27,2,FALSE)</f>
        <v>BNO/INO/ANO</v>
      </c>
      <c r="K26" s="12" t="str">
        <f t="shared" si="40"/>
        <v>ANO</v>
      </c>
      <c r="L26" s="13">
        <f t="shared" si="3"/>
        <v>43531</v>
      </c>
      <c r="M26" s="13" t="str">
        <f t="shared" ca="1" si="4"/>
        <v/>
      </c>
      <c r="N26" s="12"/>
      <c r="O26" s="12"/>
      <c r="P26" s="12" t="str">
        <f>VLOOKUP($E26,'Listing PCS'!$B$2:$D$1032,3,FALSE)</f>
        <v>ANO</v>
      </c>
      <c r="Q26" s="13">
        <f>VLOOKUP($E26,'Listing PCS'!$B$2:$F$1032,5,FALSE)</f>
        <v>43531</v>
      </c>
      <c r="R26" s="12"/>
      <c r="S26" s="198" t="s">
        <v>563</v>
      </c>
      <c r="T26" s="12">
        <f>VLOOKUP($E26,'Listing PCS'!$B$2:$I$1032,8,FALSE)</f>
        <v>0</v>
      </c>
      <c r="U26" s="13"/>
      <c r="V26" s="13" t="str">
        <f>IF(ISERROR(VLOOKUP(CONCATENATE($E26," ",V$1),'Listing TES'!$A$2:$I$1247,6,FALSE)),"-",VLOOKUP(CONCATENATE($E26," ",V$1),'Listing TES'!$A$2:$I$1247,6,FALSE))</f>
        <v>-</v>
      </c>
      <c r="W26" s="13">
        <f>IF(ISERROR(VLOOKUP(CONCATENATE($E26," ",W$1),'Listing TES'!$A$2:$I$1247,6,FALSE)),"-",VLOOKUP(CONCATENATE($E26," ",W$1),'Listing TES'!$A$2:$I$1247,6,FALSE))</f>
        <v>42476</v>
      </c>
      <c r="X26" s="13">
        <f>IF(ISERROR(VLOOKUP(CONCATENATE($E26," ",X$1),'Listing TES'!$A$2:$I$1247,6,FALSE)),"-",VLOOKUP(CONCATENATE($E26," ",X$1),'Listing TES'!$A$2:$I$1247,6,FALSE))</f>
        <v>42658</v>
      </c>
      <c r="Y26" s="13">
        <f>IF(ISERROR(VLOOKUP(CONCATENATE($E26," ",Y$1),'Listing TES'!$A$2:$I$1247,6,FALSE)),"-",VLOOKUP(CONCATENATE($E26," ",Y$1),'Listing TES'!$A$2:$I$1247,6,FALSE))</f>
        <v>43169</v>
      </c>
      <c r="Z26" s="13">
        <f>IF(ISERROR(VLOOKUP(CONCATENATE($E26," ",Z$1),'Listing TES'!$A$2:$I$1247,6,FALSE)),"-",VLOOKUP(CONCATENATE($E26," ",Z$1),'Listing TES'!$A$2:$I$1247,6,FALSE))</f>
        <v>43531</v>
      </c>
      <c r="AA26" s="13" t="str">
        <f>IF(ISERROR(VLOOKUP(CONCATENATE($E26," ",AA$1),'Listing TES'!$A$2:$I$1247,6,FALSE)),"-",VLOOKUP(CONCATENATE($E26," ",AA$1),'Listing TES'!$A$2:$I$1247,6,FALSE))</f>
        <v>-</v>
      </c>
      <c r="AB26" s="13" t="str">
        <f>IF(ISERROR(VLOOKUP(CONCATENATE($E26," ",AB$1),'Listing TES'!$A$2:$I$1247,6,FALSE)),"-",VLOOKUP(CONCATENATE($E26," ",AB$1),'Listing TES'!$A$2:$I$1247,6,FALSE))</f>
        <v>-</v>
      </c>
      <c r="AC26" s="13" t="str">
        <f>IF(ISERROR(VLOOKUP(CONCATENATE($E26," ",AC$1),'Listing TES'!$A$2:$I$1247,6,FALSE)),"-",VLOOKUP(CONCATENATE($E26," ",AC$1),'Listing TES'!$A$2:$I$1247,6,FALSE))</f>
        <v>-</v>
      </c>
      <c r="AD26" s="13"/>
      <c r="AF26" s="142" t="str">
        <f t="shared" si="33"/>
        <v>-</v>
      </c>
      <c r="AG26" s="142">
        <f t="shared" si="5"/>
        <v>182</v>
      </c>
      <c r="AH26" s="142">
        <f t="shared" si="6"/>
        <v>511</v>
      </c>
      <c r="AI26" s="142">
        <f t="shared" si="7"/>
        <v>362</v>
      </c>
      <c r="AJ26" s="142" t="str">
        <f t="shared" si="8"/>
        <v>-</v>
      </c>
      <c r="AK26" s="142" t="str">
        <f t="shared" si="9"/>
        <v>-</v>
      </c>
      <c r="AL26" s="13"/>
      <c r="AN26" s="142" t="str">
        <f t="shared" si="10"/>
        <v>-</v>
      </c>
      <c r="AO26" s="142" t="str">
        <f t="shared" si="11"/>
        <v>-</v>
      </c>
      <c r="AP26" s="142" t="str">
        <f t="shared" si="12"/>
        <v>-</v>
      </c>
      <c r="AQ26" s="142" t="str">
        <f t="shared" si="13"/>
        <v>-</v>
      </c>
      <c r="AR26" s="142" t="str">
        <f t="shared" si="14"/>
        <v>-</v>
      </c>
      <c r="AS26" s="142" t="str">
        <f t="shared" si="15"/>
        <v>-</v>
      </c>
      <c r="AZ26" s="9" t="s">
        <v>557</v>
      </c>
    </row>
    <row r="27" spans="1:52" x14ac:dyDescent="0.25">
      <c r="A27" s="22" t="str">
        <f>IF(ISERROR(VLOOKUP($E27,'Listing TES'!$B$2:$B$1247,1,FALSE)),"Not listed","Listed")</f>
        <v>Listed</v>
      </c>
      <c r="B27" s="4" t="b">
        <f t="shared" ca="1" si="32"/>
        <v>0</v>
      </c>
      <c r="C27" s="4" t="b">
        <f t="shared" si="0"/>
        <v>0</v>
      </c>
      <c r="D27" s="4"/>
      <c r="E27" s="2" t="s">
        <v>481</v>
      </c>
      <c r="F27" s="10">
        <v>32578</v>
      </c>
      <c r="G27" s="4"/>
      <c r="H27" s="4" t="s">
        <v>557</v>
      </c>
      <c r="I27" s="93">
        <f t="shared" si="36"/>
        <v>30</v>
      </c>
      <c r="J27" s="198" t="str">
        <f>VLOOKUP($I27,Categorie!$A$1:$B$27,2,FALSE)</f>
        <v>SEN</v>
      </c>
      <c r="K27" s="12" t="str">
        <f t="shared" si="40"/>
        <v>ANO</v>
      </c>
      <c r="L27" s="13">
        <f t="shared" si="3"/>
        <v>41657</v>
      </c>
      <c r="M27" s="13" t="str">
        <f t="shared" ca="1" si="4"/>
        <v/>
      </c>
      <c r="N27" s="12"/>
      <c r="O27" s="12"/>
      <c r="P27" s="12" t="str">
        <f>VLOOKUP($E27,'Listing PCS'!$B$2:$D$1032,3,FALSE)</f>
        <v>ANO</v>
      </c>
      <c r="Q27" s="13">
        <f>VLOOKUP($E27,'Listing PCS'!$B$2:$F$1032,5,FALSE)</f>
        <v>43252</v>
      </c>
      <c r="R27" s="12"/>
      <c r="S27" s="12" t="str">
        <f t="shared" ref="S27:S37" si="41">IF(ISERROR(SEARCH(K27,J27)),"-",K27)</f>
        <v>-</v>
      </c>
      <c r="T27" s="12" t="str">
        <f>VLOOKUP($E27,'Listing PCS'!$B$2:$I$1032,8,FALSE)</f>
        <v>B</v>
      </c>
      <c r="U27" s="13"/>
      <c r="V27" s="13" t="str">
        <f>IF(ISERROR(VLOOKUP(CONCATENATE($E27," ",V$1),'Listing TES'!$A$2:$I$1247,6,FALSE)),"-",VLOOKUP(CONCATENATE($E27," ",V$1),'Listing TES'!$A$2:$I$1247,6,FALSE))</f>
        <v>-</v>
      </c>
      <c r="W27" s="13" t="str">
        <f>IF(ISERROR(VLOOKUP(CONCATENATE($E27," ",W$1),'Listing TES'!$A$2:$I$1247,6,FALSE)),"-",VLOOKUP(CONCATENATE($E27," ",W$1),'Listing TES'!$A$2:$I$1247,6,FALSE))</f>
        <v>-</v>
      </c>
      <c r="X27" s="13" t="str">
        <f>IF(ISERROR(VLOOKUP(CONCATENATE($E27," ",X$1),'Listing TES'!$A$2:$I$1247,6,FALSE)),"-",VLOOKUP(CONCATENATE($E27," ",X$1),'Listing TES'!$A$2:$I$1247,6,FALSE))</f>
        <v>-</v>
      </c>
      <c r="Y27" s="13" t="str">
        <f>IF(ISERROR(VLOOKUP(CONCATENATE($E27," ",Y$1),'Listing TES'!$A$2:$I$1247,6,FALSE)),"-",VLOOKUP(CONCATENATE($E27," ",Y$1),'Listing TES'!$A$2:$I$1247,6,FALSE))</f>
        <v>-</v>
      </c>
      <c r="Z27" s="13">
        <f>IF(ISERROR(VLOOKUP(CONCATENATE($E27," ",Z$1),'Listing TES'!$A$2:$I$1247,6,FALSE)),"-",VLOOKUP(CONCATENATE($E27," ",Z$1),'Listing TES'!$A$2:$I$1247,6,FALSE))</f>
        <v>41657</v>
      </c>
      <c r="AA27" s="13" t="str">
        <f>IF(ISERROR(VLOOKUP(CONCATENATE($E27," ",AA$1),'Listing TES'!$A$2:$I$1247,6,FALSE)),"-",VLOOKUP(CONCATENATE($E27," ",AA$1),'Listing TES'!$A$2:$I$1247,6,FALSE))</f>
        <v>-</v>
      </c>
      <c r="AB27" s="13" t="str">
        <f>IF(ISERROR(VLOOKUP(CONCATENATE($E27," ",AB$1),'Listing TES'!$A$2:$I$1247,6,FALSE)),"-",VLOOKUP(CONCATENATE($E27," ",AB$1),'Listing TES'!$A$2:$I$1247,6,FALSE))</f>
        <v>-</v>
      </c>
      <c r="AC27" s="13" t="str">
        <f>IF(ISERROR(VLOOKUP(CONCATENATE($E27," ",AC$1),'Listing TES'!$A$2:$I$1247,6,FALSE)),"-",VLOOKUP(CONCATENATE($E27," ",AC$1),'Listing TES'!$A$2:$I$1247,6,FALSE))</f>
        <v>-</v>
      </c>
      <c r="AD27" s="13"/>
      <c r="AF27" s="142" t="str">
        <f t="shared" si="33"/>
        <v>-</v>
      </c>
      <c r="AG27" s="142" t="str">
        <f t="shared" si="5"/>
        <v>-</v>
      </c>
      <c r="AH27" s="142" t="str">
        <f t="shared" si="6"/>
        <v>-</v>
      </c>
      <c r="AI27" s="142" t="str">
        <f t="shared" si="7"/>
        <v>-</v>
      </c>
      <c r="AJ27" s="142" t="str">
        <f t="shared" si="8"/>
        <v>-</v>
      </c>
      <c r="AK27" s="142" t="str">
        <f t="shared" si="9"/>
        <v>-</v>
      </c>
      <c r="AL27" s="13"/>
      <c r="AN27" s="142" t="str">
        <f t="shared" si="10"/>
        <v>-</v>
      </c>
      <c r="AO27" s="142" t="str">
        <f t="shared" si="11"/>
        <v>-</v>
      </c>
      <c r="AP27" s="142" t="str">
        <f t="shared" si="12"/>
        <v>-</v>
      </c>
      <c r="AQ27" s="142" t="str">
        <f t="shared" si="13"/>
        <v>-</v>
      </c>
      <c r="AR27" s="142" t="str">
        <f t="shared" si="14"/>
        <v>-</v>
      </c>
      <c r="AS27" s="142" t="str">
        <f t="shared" si="15"/>
        <v>-</v>
      </c>
    </row>
    <row r="28" spans="1:52" x14ac:dyDescent="0.25">
      <c r="A28" s="22" t="str">
        <f>IF(ISERROR(VLOOKUP($E28,'Listing TES'!$B$2:$B$1247,1,FALSE)),"Not listed","Listed")</f>
        <v>Listed</v>
      </c>
      <c r="B28" s="4" t="b">
        <f t="shared" ca="1" si="32"/>
        <v>0</v>
      </c>
      <c r="C28" s="4" t="b">
        <f t="shared" si="0"/>
        <v>0</v>
      </c>
      <c r="D28" s="4"/>
      <c r="E28" s="2" t="s">
        <v>234</v>
      </c>
      <c r="F28" s="10">
        <v>36885</v>
      </c>
      <c r="G28" s="4"/>
      <c r="H28" s="4" t="s">
        <v>557</v>
      </c>
      <c r="I28" s="93">
        <f t="shared" si="36"/>
        <v>18</v>
      </c>
      <c r="J28" s="198" t="str">
        <f>VLOOKUP($I28,Categorie!$A$1:$B$27,2,FALSE)</f>
        <v>JUN/SEN</v>
      </c>
      <c r="K28" s="12" t="str">
        <f t="shared" si="40"/>
        <v>BNO</v>
      </c>
      <c r="L28" s="13">
        <f t="shared" si="3"/>
        <v>42476</v>
      </c>
      <c r="M28" s="13" t="str">
        <f t="shared" ca="1" si="4"/>
        <v/>
      </c>
      <c r="N28" s="12"/>
      <c r="O28" s="12"/>
      <c r="P28" s="12" t="str">
        <f>VLOOKUP($E28,'Listing PCS'!$B$2:$D$1032,3,FALSE)</f>
        <v>-</v>
      </c>
      <c r="Q28" s="13">
        <f>VLOOKUP($E28,'Listing PCS'!$B$2:$F$1032,5,FALSE)</f>
        <v>43252</v>
      </c>
      <c r="R28" s="12"/>
      <c r="S28" s="12" t="str">
        <f t="shared" si="41"/>
        <v>-</v>
      </c>
      <c r="T28" s="12" t="str">
        <f>VLOOKUP($E28,'Listing PCS'!$B$2:$I$1032,8,FALSE)</f>
        <v>-</v>
      </c>
      <c r="U28" s="13"/>
      <c r="V28" s="13" t="str">
        <f>IF(ISERROR(VLOOKUP(CONCATENATE($E28," ",V$1),'Listing TES'!$A$2:$I$1247,6,FALSE)),"-",VLOOKUP(CONCATENATE($E28," ",V$1),'Listing TES'!$A$2:$I$1247,6,FALSE))</f>
        <v>-</v>
      </c>
      <c r="W28" s="13">
        <f>IF(ISERROR(VLOOKUP(CONCATENATE($E28," ",W$1),'Listing TES'!$A$2:$I$1247,6,FALSE)),"-",VLOOKUP(CONCATENATE($E28," ",W$1),'Listing TES'!$A$2:$I$1247,6,FALSE))</f>
        <v>42308</v>
      </c>
      <c r="X28" s="13">
        <f>IF(ISERROR(VLOOKUP(CONCATENATE($E28," ",X$1),'Listing TES'!$A$2:$I$1247,6,FALSE)),"-",VLOOKUP(CONCATENATE($E28," ",X$1),'Listing TES'!$A$2:$I$1247,6,FALSE))</f>
        <v>42476</v>
      </c>
      <c r="Y28" s="13" t="str">
        <f>IF(ISERROR(VLOOKUP(CONCATENATE($E28," ",Y$1),'Listing TES'!$A$2:$I$1247,6,FALSE)),"-",VLOOKUP(CONCATENATE($E28," ",Y$1),'Listing TES'!$A$2:$I$1247,6,FALSE))</f>
        <v>-</v>
      </c>
      <c r="Z28" s="13" t="str">
        <f>IF(ISERROR(VLOOKUP(CONCATENATE($E28," ",Z$1),'Listing TES'!$A$2:$I$1247,6,FALSE)),"-",VLOOKUP(CONCATENATE($E28," ",Z$1),'Listing TES'!$A$2:$I$1247,6,FALSE))</f>
        <v>-</v>
      </c>
      <c r="AA28" s="13" t="str">
        <f>IF(ISERROR(VLOOKUP(CONCATENATE($E28," ",AA$1),'Listing TES'!$A$2:$I$1247,6,FALSE)),"-",VLOOKUP(CONCATENATE($E28," ",AA$1),'Listing TES'!$A$2:$I$1247,6,FALSE))</f>
        <v>-</v>
      </c>
      <c r="AB28" s="13" t="str">
        <f>IF(ISERROR(VLOOKUP(CONCATENATE($E28," ",AB$1),'Listing TES'!$A$2:$I$1247,6,FALSE)),"-",VLOOKUP(CONCATENATE($E28," ",AB$1),'Listing TES'!$A$2:$I$1247,6,FALSE))</f>
        <v>-</v>
      </c>
      <c r="AC28" s="13" t="str">
        <f>IF(ISERROR(VLOOKUP(CONCATENATE($E28," ",AC$1),'Listing TES'!$A$2:$I$1247,6,FALSE)),"-",VLOOKUP(CONCATENATE($E28," ",AC$1),'Listing TES'!$A$2:$I$1247,6,FALSE))</f>
        <v>-</v>
      </c>
      <c r="AD28" s="13"/>
      <c r="AF28" s="142" t="str">
        <f t="shared" si="33"/>
        <v>-</v>
      </c>
      <c r="AG28" s="142">
        <f t="shared" si="5"/>
        <v>168</v>
      </c>
      <c r="AH28" s="142" t="str">
        <f t="shared" si="6"/>
        <v>-</v>
      </c>
      <c r="AI28" s="142" t="str">
        <f t="shared" si="7"/>
        <v>-</v>
      </c>
      <c r="AJ28" s="142" t="str">
        <f t="shared" si="8"/>
        <v>-</v>
      </c>
      <c r="AK28" s="142" t="str">
        <f t="shared" si="9"/>
        <v>-</v>
      </c>
      <c r="AL28" s="13"/>
      <c r="AN28" s="142" t="str">
        <f t="shared" si="10"/>
        <v>-</v>
      </c>
      <c r="AO28" s="142" t="str">
        <f t="shared" si="11"/>
        <v>-</v>
      </c>
      <c r="AP28" s="142" t="str">
        <f t="shared" si="12"/>
        <v>-</v>
      </c>
      <c r="AQ28" s="142" t="str">
        <f t="shared" si="13"/>
        <v>-</v>
      </c>
      <c r="AR28" s="142" t="str">
        <f t="shared" si="14"/>
        <v>-</v>
      </c>
      <c r="AS28" s="142" t="str">
        <f t="shared" si="15"/>
        <v>-</v>
      </c>
    </row>
    <row r="29" spans="1:52" x14ac:dyDescent="0.25">
      <c r="A29" s="22" t="str">
        <f>IF(ISERROR(VLOOKUP($E29,'Listing TES'!$B$2:$B$1247,1,FALSE)),"Not listed","Listed")</f>
        <v>Listed</v>
      </c>
      <c r="B29" s="4" t="b">
        <f t="shared" ca="1" si="32"/>
        <v>0</v>
      </c>
      <c r="C29" s="4" t="b">
        <f t="shared" si="0"/>
        <v>0</v>
      </c>
      <c r="D29" s="4"/>
      <c r="E29" s="206" t="s">
        <v>269</v>
      </c>
      <c r="F29" s="10">
        <v>37084</v>
      </c>
      <c r="G29" s="12"/>
      <c r="H29" s="4" t="s">
        <v>557</v>
      </c>
      <c r="I29" s="93">
        <f t="shared" si="36"/>
        <v>17</v>
      </c>
      <c r="J29" s="198" t="str">
        <f>VLOOKUP($I29,Categorie!$A$1:$B$27,2,FALSE)</f>
        <v>JUN/SEN</v>
      </c>
      <c r="K29" s="12" t="str">
        <f t="shared" si="40"/>
        <v>JUN</v>
      </c>
      <c r="L29" s="13">
        <f t="shared" si="3"/>
        <v>42407</v>
      </c>
      <c r="M29" s="13" t="str">
        <f t="shared" ca="1" si="4"/>
        <v/>
      </c>
      <c r="N29" s="12"/>
      <c r="O29" s="12"/>
      <c r="P29" s="12" t="str">
        <f>VLOOKUP($E29,'Listing PCS'!$B$2:$D$1032,3,FALSE)</f>
        <v>JUN</v>
      </c>
      <c r="Q29" s="13">
        <f>VLOOKUP($E29,'Listing PCS'!$B$2:$F$1032,5,FALSE)</f>
        <v>43252</v>
      </c>
      <c r="R29" s="12"/>
      <c r="S29" s="12" t="str">
        <f t="shared" si="41"/>
        <v>JUN</v>
      </c>
      <c r="T29" s="12" t="str">
        <f>VLOOKUP($E29,'Listing PCS'!$B$2:$I$1032,8,FALSE)</f>
        <v>A</v>
      </c>
      <c r="U29" s="13"/>
      <c r="V29" s="13" t="str">
        <f>IF(ISERROR(VLOOKUP(CONCATENATE($E29," ",V$1),'Listing TES'!$A$2:$I$1247,6,FALSE)),"-",VLOOKUP(CONCATENATE($E29," ",V$1),'Listing TES'!$A$2:$I$1247,6,FALSE))</f>
        <v>-</v>
      </c>
      <c r="W29" s="13" t="str">
        <f>IF(ISERROR(VLOOKUP(CONCATENATE($E29," ",W$1),'Listing TES'!$A$2:$I$1247,6,FALSE)),"-",VLOOKUP(CONCATENATE($E29," ",W$1),'Listing TES'!$A$2:$I$1247,6,FALSE))</f>
        <v>-</v>
      </c>
      <c r="X29" s="13" t="str">
        <f>IF(ISERROR(VLOOKUP(CONCATENATE($E29," ",X$1),'Listing TES'!$A$2:$I$1247,6,FALSE)),"-",VLOOKUP(CONCATENATE($E29," ",X$1),'Listing TES'!$A$2:$I$1247,6,FALSE))</f>
        <v>-</v>
      </c>
      <c r="Y29" s="13">
        <f>IF(ISERROR(VLOOKUP(CONCATENATE($E29," ",Y$1),'Listing TES'!$A$2:$I$1247,6,FALSE)),"-",VLOOKUP(CONCATENATE($E29," ",Y$1),'Listing TES'!$A$2:$I$1247,6,FALSE))</f>
        <v>41762</v>
      </c>
      <c r="Z29" s="13">
        <f>IF(ISERROR(VLOOKUP(CONCATENATE($E29," ",Z$1),'Listing TES'!$A$2:$I$1247,6,FALSE)),"-",VLOOKUP(CONCATENATE($E29," ",Z$1),'Listing TES'!$A$2:$I$1247,6,FALSE))</f>
        <v>42328</v>
      </c>
      <c r="AA29" s="13">
        <f>IF(ISERROR(VLOOKUP(CONCATENATE($E29," ",AA$1),'Listing TES'!$A$2:$I$1247,6,FALSE)),"-",VLOOKUP(CONCATENATE($E29," ",AA$1),'Listing TES'!$A$2:$I$1247,6,FALSE))</f>
        <v>42407</v>
      </c>
      <c r="AB29" s="13" t="str">
        <f>IF(ISERROR(VLOOKUP(CONCATENATE($E29," ",AB$1),'Listing TES'!$A$2:$I$1247,6,FALSE)),"-",VLOOKUP(CONCATENATE($E29," ",AB$1),'Listing TES'!$A$2:$I$1247,6,FALSE))</f>
        <v>-</v>
      </c>
      <c r="AC29" s="13" t="str">
        <f>IF(ISERROR(VLOOKUP(CONCATENATE($E29," ",AC$1),'Listing TES'!$A$2:$I$1247,6,FALSE)),"-",VLOOKUP(CONCATENATE($E29," ",AC$1),'Listing TES'!$A$2:$I$1247,6,FALSE))</f>
        <v>-</v>
      </c>
      <c r="AD29" s="13"/>
      <c r="AF29" s="142" t="str">
        <f t="shared" si="33"/>
        <v>-</v>
      </c>
      <c r="AG29" s="142" t="str">
        <f t="shared" si="5"/>
        <v>-</v>
      </c>
      <c r="AH29" s="142" t="str">
        <f t="shared" si="6"/>
        <v>-</v>
      </c>
      <c r="AI29" s="142">
        <f t="shared" si="7"/>
        <v>566</v>
      </c>
      <c r="AJ29" s="142">
        <f t="shared" si="8"/>
        <v>79</v>
      </c>
      <c r="AK29" s="142" t="str">
        <f t="shared" si="9"/>
        <v>-</v>
      </c>
      <c r="AL29" s="13"/>
      <c r="AN29" s="142" t="str">
        <f t="shared" si="10"/>
        <v>-</v>
      </c>
      <c r="AO29" s="142" t="str">
        <f t="shared" si="11"/>
        <v>-</v>
      </c>
      <c r="AP29" s="142" t="str">
        <f t="shared" si="12"/>
        <v>-</v>
      </c>
      <c r="AQ29" s="142" t="str">
        <f t="shared" si="13"/>
        <v>-</v>
      </c>
      <c r="AR29" s="142" t="str">
        <f t="shared" si="14"/>
        <v>-</v>
      </c>
      <c r="AS29" s="142" t="str">
        <f t="shared" si="15"/>
        <v>-</v>
      </c>
      <c r="AW29" s="9" t="s">
        <v>557</v>
      </c>
      <c r="AZ29" s="9" t="s">
        <v>557</v>
      </c>
    </row>
    <row r="30" spans="1:52" x14ac:dyDescent="0.25">
      <c r="A30" s="22" t="str">
        <f>IF(ISERROR(VLOOKUP($E30,'Listing TES'!$B$2:$B$1247,1,FALSE)),"Not listed","Listed")</f>
        <v>Listed</v>
      </c>
      <c r="B30" s="4" t="b">
        <f ca="1">TODAY()-MAX(V30:AC30)&lt;95</f>
        <v>0</v>
      </c>
      <c r="C30" s="4" t="b">
        <f t="shared" si="0"/>
        <v>0</v>
      </c>
      <c r="D30" s="4"/>
      <c r="E30" s="2" t="s">
        <v>467</v>
      </c>
      <c r="F30" s="10">
        <v>37057</v>
      </c>
      <c r="G30" s="4"/>
      <c r="H30" s="4" t="s">
        <v>557</v>
      </c>
      <c r="I30" s="93">
        <f t="shared" si="36"/>
        <v>18</v>
      </c>
      <c r="J30" s="198" t="str">
        <f>VLOOKUP($I30,Categorie!$A$1:$B$27,2,FALSE)</f>
        <v>JUN/SEN</v>
      </c>
      <c r="K30" s="12" t="str">
        <f t="shared" si="40"/>
        <v>MIN</v>
      </c>
      <c r="L30" s="13">
        <f t="shared" si="3"/>
        <v>43192</v>
      </c>
      <c r="M30" s="13" t="str">
        <f t="shared" ca="1" si="4"/>
        <v/>
      </c>
      <c r="N30" s="12"/>
      <c r="O30" s="12"/>
      <c r="P30" s="12" t="str">
        <f>VLOOKUP($E30,'Listing PCS'!$B$2:$D$1032,3,FALSE)</f>
        <v>MIN</v>
      </c>
      <c r="Q30" s="13">
        <f>VLOOKUP($E30,'Listing PCS'!$B$2:$F$1032,5,FALSE)</f>
        <v>43252</v>
      </c>
      <c r="R30" s="12"/>
      <c r="S30" s="12" t="str">
        <f t="shared" si="41"/>
        <v>-</v>
      </c>
      <c r="T30" s="12" t="str">
        <f>VLOOKUP($E30,'Listing PCS'!$B$2:$I$1032,8,FALSE)</f>
        <v>B</v>
      </c>
      <c r="U30" s="13"/>
      <c r="V30" s="13">
        <f>IF(ISERROR(VLOOKUP(CONCATENATE($E30," ",V$1),'Listing TES'!$A$2:$I$1247,6,FALSE)),"-",VLOOKUP(CONCATENATE($E30," ",V$1),'Listing TES'!$A$2:$I$1247,6,FALSE))</f>
        <v>43127</v>
      </c>
      <c r="W30" s="13">
        <f>IF(ISERROR(VLOOKUP(CONCATENATE($E30," ",W$1),'Listing TES'!$A$2:$I$1247,6,FALSE)),"-",VLOOKUP(CONCATENATE($E30," ",W$1),'Listing TES'!$A$2:$I$1247,6,FALSE))</f>
        <v>43192</v>
      </c>
      <c r="X30" s="13" t="str">
        <f>IF(ISERROR(VLOOKUP(CONCATENATE($E30," ",X$1),'Listing TES'!$A$2:$I$1247,6,FALSE)),"-",VLOOKUP(CONCATENATE($E30," ",X$1),'Listing TES'!$A$2:$I$1247,6,FALSE))</f>
        <v>-</v>
      </c>
      <c r="Y30" s="13" t="str">
        <f>IF(ISERROR(VLOOKUP(CONCATENATE($E30," ",Y$1),'Listing TES'!$A$2:$I$1247,6,FALSE)),"-",VLOOKUP(CONCATENATE($E30," ",Y$1),'Listing TES'!$A$2:$I$1247,6,FALSE))</f>
        <v>-</v>
      </c>
      <c r="Z30" s="13" t="str">
        <f>IF(ISERROR(VLOOKUP(CONCATENATE($E30," ",Z$1),'Listing TES'!$A$2:$I$1247,6,FALSE)),"-",VLOOKUP(CONCATENATE($E30," ",Z$1),'Listing TES'!$A$2:$I$1247,6,FALSE))</f>
        <v>-</v>
      </c>
      <c r="AA30" s="13" t="str">
        <f>IF(ISERROR(VLOOKUP(CONCATENATE($E30," ",AA$1),'Listing TES'!$A$2:$I$1247,6,FALSE)),"-",VLOOKUP(CONCATENATE($E30," ",AA$1),'Listing TES'!$A$2:$I$1247,6,FALSE))</f>
        <v>-</v>
      </c>
      <c r="AB30" s="13" t="str">
        <f>IF(ISERROR(VLOOKUP(CONCATENATE($E30," ",AB$1),'Listing TES'!$A$2:$I$1247,6,FALSE)),"-",VLOOKUP(CONCATENATE($E30," ",AB$1),'Listing TES'!$A$2:$I$1247,6,FALSE))</f>
        <v>-</v>
      </c>
      <c r="AC30" s="13" t="str">
        <f>IF(ISERROR(VLOOKUP(CONCATENATE($E30," ",AC$1),'Listing TES'!$A$2:$I$1247,6,FALSE)),"-",VLOOKUP(CONCATENATE($E30," ",AC$1),'Listing TES'!$A$2:$I$1247,6,FALSE))</f>
        <v>-</v>
      </c>
      <c r="AD30" s="13"/>
      <c r="AF30" s="142">
        <f t="shared" si="33"/>
        <v>65</v>
      </c>
      <c r="AG30" s="142" t="str">
        <f t="shared" si="5"/>
        <v>-</v>
      </c>
      <c r="AH30" s="142" t="str">
        <f t="shared" si="6"/>
        <v>-</v>
      </c>
      <c r="AI30" s="142" t="str">
        <f t="shared" si="7"/>
        <v>-</v>
      </c>
      <c r="AJ30" s="142" t="str">
        <f t="shared" si="8"/>
        <v>-</v>
      </c>
      <c r="AK30" s="142" t="str">
        <f t="shared" si="9"/>
        <v>-</v>
      </c>
      <c r="AL30" s="13"/>
      <c r="AN30" s="142">
        <f t="shared" si="10"/>
        <v>65</v>
      </c>
      <c r="AO30" s="142" t="str">
        <f t="shared" si="11"/>
        <v>-</v>
      </c>
      <c r="AP30" s="142" t="str">
        <f t="shared" si="12"/>
        <v>-</v>
      </c>
      <c r="AQ30" s="142" t="str">
        <f t="shared" si="13"/>
        <v>-</v>
      </c>
      <c r="AR30" s="142" t="str">
        <f t="shared" si="14"/>
        <v>-</v>
      </c>
      <c r="AS30" s="142" t="str">
        <f t="shared" si="15"/>
        <v>-</v>
      </c>
    </row>
    <row r="31" spans="1:52" hidden="1" x14ac:dyDescent="0.25">
      <c r="A31" s="22" t="str">
        <f>IF(ISERROR(VLOOKUP($E31,'Listing TES'!$B$2:$B$1247,1,FALSE)),"Not listed","Listed")</f>
        <v>Listed</v>
      </c>
      <c r="B31" s="4" t="b">
        <f t="shared" ca="1" si="32"/>
        <v>0</v>
      </c>
      <c r="C31" s="4" t="e">
        <f t="shared" si="0"/>
        <v>#VALUE!</v>
      </c>
      <c r="D31" s="4" t="s">
        <v>537</v>
      </c>
      <c r="E31" s="2" t="s">
        <v>252</v>
      </c>
      <c r="F31" s="10">
        <v>38909</v>
      </c>
      <c r="G31" s="4"/>
      <c r="H31" s="4" t="s">
        <v>557</v>
      </c>
      <c r="I31" s="93">
        <f t="shared" si="34"/>
        <v>11</v>
      </c>
      <c r="J31" s="198" t="str">
        <f>VLOOKUP($I31,Categorie!$A$1:$B$27,2,FALSE)</f>
        <v>BNO/INO/ANO</v>
      </c>
      <c r="K31" s="12" t="str">
        <f t="shared" si="40"/>
        <v>Niet geslaagd</v>
      </c>
      <c r="L31" s="13" t="str">
        <f t="shared" si="3"/>
        <v>-</v>
      </c>
      <c r="M31" s="13" t="str">
        <f t="shared" ca="1" si="4"/>
        <v/>
      </c>
      <c r="N31" s="12"/>
      <c r="O31" s="12"/>
      <c r="P31" s="12" t="str">
        <f>VLOOKUP($E31,'Listing PCS'!$B$2:$D$1032,3,FALSE)</f>
        <v>-</v>
      </c>
      <c r="Q31" s="13">
        <f>VLOOKUP($E31,'Listing PCS'!$B$2:$F$1032,5,FALSE)</f>
        <v>43252</v>
      </c>
      <c r="R31" s="12"/>
      <c r="S31" s="12" t="str">
        <f t="shared" si="41"/>
        <v>-</v>
      </c>
      <c r="T31" s="12" t="str">
        <f>VLOOKUP($E31,'Listing PCS'!$B$2:$I$1032,8,FALSE)</f>
        <v>-</v>
      </c>
      <c r="U31" s="13"/>
      <c r="V31" s="13" t="str">
        <f>IF(ISERROR(VLOOKUP(CONCATENATE($E31," ",V$1),'Listing TES'!$A$2:$I$1247,6,FALSE)),"-",VLOOKUP(CONCATENATE($E31," ",V$1),'Listing TES'!$A$2:$I$1247,6,FALSE))</f>
        <v>-</v>
      </c>
      <c r="W31" s="13" t="str">
        <f>IF(ISERROR(VLOOKUP(CONCATENATE($E31," ",W$1),'Listing TES'!$A$2:$I$1247,6,FALSE)),"-",VLOOKUP(CONCATENATE($E31," ",W$1),'Listing TES'!$A$2:$I$1247,6,FALSE))</f>
        <v>-</v>
      </c>
      <c r="X31" s="13" t="str">
        <f>IF(ISERROR(VLOOKUP(CONCATENATE($E31," ",X$1),'Listing TES'!$A$2:$I$1247,6,FALSE)),"-",VLOOKUP(CONCATENATE($E31," ",X$1),'Listing TES'!$A$2:$I$1247,6,FALSE))</f>
        <v>-</v>
      </c>
      <c r="Y31" s="13" t="str">
        <f>IF(ISERROR(VLOOKUP(CONCATENATE($E31," ",Y$1),'Listing TES'!$A$2:$I$1247,6,FALSE)),"-",VLOOKUP(CONCATENATE($E31," ",Y$1),'Listing TES'!$A$2:$I$1247,6,FALSE))</f>
        <v>-</v>
      </c>
      <c r="Z31" s="13" t="str">
        <f>IF(ISERROR(VLOOKUP(CONCATENATE($E31," ",Z$1),'Listing TES'!$A$2:$I$1247,6,FALSE)),"-",VLOOKUP(CONCATENATE($E31," ",Z$1),'Listing TES'!$A$2:$I$1247,6,FALSE))</f>
        <v>-</v>
      </c>
      <c r="AA31" s="13" t="str">
        <f>IF(ISERROR(VLOOKUP(CONCATENATE($E31," ",AA$1),'Listing TES'!$A$2:$I$1247,6,FALSE)),"-",VLOOKUP(CONCATENATE($E31," ",AA$1),'Listing TES'!$A$2:$I$1247,6,FALSE))</f>
        <v>-</v>
      </c>
      <c r="AB31" s="13" t="str">
        <f>IF(ISERROR(VLOOKUP(CONCATENATE($E31," ",AB$1),'Listing TES'!$A$2:$I$1247,6,FALSE)),"-",VLOOKUP(CONCATENATE($E31," ",AB$1),'Listing TES'!$A$2:$I$1247,6,FALSE))</f>
        <v>-</v>
      </c>
      <c r="AC31" s="13" t="str">
        <f>IF(ISERROR(VLOOKUP(CONCATENATE($E31," ",AC$1),'Listing TES'!$A$2:$I$1247,6,FALSE)),"-",VLOOKUP(CONCATENATE($E31," ",AC$1),'Listing TES'!$A$2:$I$1247,6,FALSE))</f>
        <v>-</v>
      </c>
      <c r="AD31" s="13"/>
      <c r="AF31" s="142" t="str">
        <f t="shared" si="33"/>
        <v>-</v>
      </c>
      <c r="AG31" s="142" t="str">
        <f t="shared" si="5"/>
        <v>-</v>
      </c>
      <c r="AH31" s="142" t="str">
        <f t="shared" si="6"/>
        <v>-</v>
      </c>
      <c r="AI31" s="142" t="str">
        <f t="shared" si="7"/>
        <v>-</v>
      </c>
      <c r="AJ31" s="142" t="str">
        <f t="shared" si="8"/>
        <v>-</v>
      </c>
      <c r="AK31" s="142" t="str">
        <f t="shared" si="9"/>
        <v>-</v>
      </c>
      <c r="AL31" s="13"/>
      <c r="AN31" s="142" t="str">
        <f t="shared" si="10"/>
        <v>-</v>
      </c>
      <c r="AO31" s="142" t="str">
        <f t="shared" si="11"/>
        <v>-</v>
      </c>
      <c r="AP31" s="142" t="str">
        <f t="shared" si="12"/>
        <v>-</v>
      </c>
      <c r="AQ31" s="142" t="str">
        <f t="shared" si="13"/>
        <v>-</v>
      </c>
      <c r="AR31" s="142" t="str">
        <f t="shared" si="14"/>
        <v>-</v>
      </c>
      <c r="AS31" s="142" t="str">
        <f t="shared" si="15"/>
        <v>-</v>
      </c>
    </row>
    <row r="32" spans="1:52" hidden="1" x14ac:dyDescent="0.25">
      <c r="A32" s="22" t="str">
        <f>IF(ISERROR(VLOOKUP($E32,'Listing TES'!$B$2:$B$1247,1,FALSE)),"Not listed","Listed")</f>
        <v>Listed</v>
      </c>
      <c r="B32" s="4" t="b">
        <f t="shared" ca="1" si="32"/>
        <v>0</v>
      </c>
      <c r="C32" s="4" t="b">
        <f t="shared" si="0"/>
        <v>0</v>
      </c>
      <c r="D32" s="4" t="s">
        <v>537</v>
      </c>
      <c r="E32" s="2" t="s">
        <v>276</v>
      </c>
      <c r="F32" s="10">
        <v>39029</v>
      </c>
      <c r="G32" s="4"/>
      <c r="H32" s="4" t="s">
        <v>537</v>
      </c>
      <c r="I32" s="93">
        <f t="shared" si="34"/>
        <v>11</v>
      </c>
      <c r="J32" s="198" t="str">
        <f>VLOOKUP($I32,Categorie!$A$1:$B$27,2,FALSE)</f>
        <v>BNO/INO/ANO</v>
      </c>
      <c r="K32" s="12" t="str">
        <f t="shared" si="40"/>
        <v>INO</v>
      </c>
      <c r="L32" s="13">
        <f t="shared" si="3"/>
        <v>42385</v>
      </c>
      <c r="M32" s="13" t="str">
        <f t="shared" ca="1" si="4"/>
        <v/>
      </c>
      <c r="N32" s="12"/>
      <c r="O32" s="12"/>
      <c r="P32" s="12" t="str">
        <f>VLOOKUP($E32,'Listing PCS'!$B$2:$D$1032,3,FALSE)</f>
        <v>-</v>
      </c>
      <c r="Q32" s="13">
        <f>VLOOKUP($E32,'Listing PCS'!$B$2:$F$1032,5,FALSE)</f>
        <v>43252</v>
      </c>
      <c r="R32" s="12"/>
      <c r="S32" s="12" t="str">
        <f t="shared" si="41"/>
        <v>INO</v>
      </c>
      <c r="T32" s="12" t="str">
        <f>VLOOKUP($E32,'Listing PCS'!$B$2:$I$1032,8,FALSE)</f>
        <v>Q</v>
      </c>
      <c r="U32" s="13"/>
      <c r="V32" s="13" t="str">
        <f>IF(ISERROR(VLOOKUP(CONCATENATE($E32," ",V$1),'Listing TES'!$A$2:$I$1247,6,FALSE)),"-",VLOOKUP(CONCATENATE($E32," ",V$1),'Listing TES'!$A$2:$I$1247,6,FALSE))</f>
        <v>-</v>
      </c>
      <c r="W32" s="13" t="str">
        <f>IF(ISERROR(VLOOKUP(CONCATENATE($E32," ",W$1),'Listing TES'!$A$2:$I$1247,6,FALSE)),"-",VLOOKUP(CONCATENATE($E32," ",W$1),'Listing TES'!$A$2:$I$1247,6,FALSE))</f>
        <v>-</v>
      </c>
      <c r="X32" s="13">
        <f>IF(ISERROR(VLOOKUP(CONCATENATE($E32," ",X$1),'Listing TES'!$A$2:$I$1247,6,FALSE)),"-",VLOOKUP(CONCATENATE($E32," ",X$1),'Listing TES'!$A$2:$I$1247,6,FALSE))</f>
        <v>42070</v>
      </c>
      <c r="Y32" s="13">
        <f>IF(ISERROR(VLOOKUP(CONCATENATE($E32," ",Y$1),'Listing TES'!$A$2:$I$1247,6,FALSE)),"-",VLOOKUP(CONCATENATE($E32," ",Y$1),'Listing TES'!$A$2:$I$1247,6,FALSE))</f>
        <v>42385</v>
      </c>
      <c r="Z32" s="13" t="str">
        <f>IF(ISERROR(VLOOKUP(CONCATENATE($E32," ",Z$1),'Listing TES'!$A$2:$I$1247,6,FALSE)),"-",VLOOKUP(CONCATENATE($E32," ",Z$1),'Listing TES'!$A$2:$I$1247,6,FALSE))</f>
        <v>-</v>
      </c>
      <c r="AA32" s="13" t="str">
        <f>IF(ISERROR(VLOOKUP(CONCATENATE($E32," ",AA$1),'Listing TES'!$A$2:$I$1247,6,FALSE)),"-",VLOOKUP(CONCATENATE($E32," ",AA$1),'Listing TES'!$A$2:$I$1247,6,FALSE))</f>
        <v>-</v>
      </c>
      <c r="AB32" s="13" t="str">
        <f>IF(ISERROR(VLOOKUP(CONCATENATE($E32," ",AB$1),'Listing TES'!$A$2:$I$1247,6,FALSE)),"-",VLOOKUP(CONCATENATE($E32," ",AB$1),'Listing TES'!$A$2:$I$1247,6,FALSE))</f>
        <v>-</v>
      </c>
      <c r="AC32" s="13" t="str">
        <f>IF(ISERROR(VLOOKUP(CONCATENATE($E32," ",AC$1),'Listing TES'!$A$2:$I$1247,6,FALSE)),"-",VLOOKUP(CONCATENATE($E32," ",AC$1),'Listing TES'!$A$2:$I$1247,6,FALSE))</f>
        <v>-</v>
      </c>
      <c r="AD32" s="13"/>
      <c r="AF32" s="142" t="str">
        <f t="shared" si="33"/>
        <v>-</v>
      </c>
      <c r="AG32" s="142" t="str">
        <f t="shared" si="5"/>
        <v>-</v>
      </c>
      <c r="AH32" s="142">
        <f t="shared" si="6"/>
        <v>315</v>
      </c>
      <c r="AI32" s="142" t="str">
        <f t="shared" si="7"/>
        <v>-</v>
      </c>
      <c r="AJ32" s="142" t="str">
        <f t="shared" si="8"/>
        <v>-</v>
      </c>
      <c r="AK32" s="142" t="str">
        <f t="shared" si="9"/>
        <v>-</v>
      </c>
      <c r="AL32" s="13"/>
      <c r="AN32" s="142" t="str">
        <f t="shared" si="10"/>
        <v>-</v>
      </c>
      <c r="AO32" s="142" t="str">
        <f t="shared" si="11"/>
        <v>-</v>
      </c>
      <c r="AP32" s="142" t="str">
        <f t="shared" si="12"/>
        <v>-</v>
      </c>
      <c r="AQ32" s="142" t="str">
        <f t="shared" si="13"/>
        <v>-</v>
      </c>
      <c r="AR32" s="142" t="str">
        <f t="shared" si="14"/>
        <v>-</v>
      </c>
      <c r="AS32" s="142" t="str">
        <f t="shared" si="15"/>
        <v>-</v>
      </c>
    </row>
    <row r="33" spans="1:49" hidden="1" x14ac:dyDescent="0.25">
      <c r="A33" s="22" t="str">
        <f>IF(ISERROR(VLOOKUP($E33,'Listing TES'!$B$2:$B$1247,1,FALSE)),"Not listed","Listed")</f>
        <v>Listed</v>
      </c>
      <c r="B33" s="4" t="b">
        <f t="shared" ca="1" si="32"/>
        <v>0</v>
      </c>
      <c r="C33" s="4" t="b">
        <f t="shared" si="0"/>
        <v>0</v>
      </c>
      <c r="D33" s="4" t="s">
        <v>537</v>
      </c>
      <c r="E33" s="2" t="s">
        <v>352</v>
      </c>
      <c r="F33" s="10">
        <v>38265</v>
      </c>
      <c r="G33" s="4"/>
      <c r="H33" s="4" t="s">
        <v>537</v>
      </c>
      <c r="I33" s="93">
        <f t="shared" si="34"/>
        <v>13</v>
      </c>
      <c r="J33" s="198" t="str">
        <f>VLOOKUP($I33,Categorie!$A$1:$B$27,2,FALSE)</f>
        <v>INO/ANO/JUN</v>
      </c>
      <c r="K33" s="12" t="str">
        <f t="shared" si="40"/>
        <v>INO</v>
      </c>
      <c r="L33" s="13">
        <f t="shared" si="3"/>
        <v>42156</v>
      </c>
      <c r="M33" s="13" t="str">
        <f t="shared" ca="1" si="4"/>
        <v/>
      </c>
      <c r="N33" s="12"/>
      <c r="O33" s="12"/>
      <c r="P33" s="12" t="str">
        <f>VLOOKUP($E33,'Listing PCS'!$B$2:$D$1032,3,FALSE)</f>
        <v>-</v>
      </c>
      <c r="Q33" s="13">
        <f>VLOOKUP($E33,'Listing PCS'!$B$2:$F$1032,5,FALSE)</f>
        <v>43252</v>
      </c>
      <c r="R33" s="12"/>
      <c r="S33" s="12" t="str">
        <f t="shared" si="41"/>
        <v>INO</v>
      </c>
      <c r="T33" s="12" t="str">
        <f>VLOOKUP($E33,'Listing PCS'!$B$2:$I$1032,8,FALSE)</f>
        <v>Q</v>
      </c>
      <c r="U33" s="13"/>
      <c r="V33" s="13" t="str">
        <f>IF(ISERROR(VLOOKUP(CONCATENATE($E33," ",V$1),'Listing TES'!$A$2:$I$1247,6,FALSE)),"-",VLOOKUP(CONCATENATE($E33," ",V$1),'Listing TES'!$A$2:$I$1247,6,FALSE))</f>
        <v>-</v>
      </c>
      <c r="W33" s="13" t="str">
        <f>IF(ISERROR(VLOOKUP(CONCATENATE($E33," ",W$1),'Listing TES'!$A$2:$I$1247,6,FALSE)),"-",VLOOKUP(CONCATENATE($E33," ",W$1),'Listing TES'!$A$2:$I$1247,6,FALSE))</f>
        <v>-</v>
      </c>
      <c r="X33" s="13">
        <f>IF(ISERROR(VLOOKUP(CONCATENATE($E33," ",X$1),'Listing TES'!$A$2:$I$1247,6,FALSE)),"-",VLOOKUP(CONCATENATE($E33," ",X$1),'Listing TES'!$A$2:$I$1247,6,FALSE))</f>
        <v>41923</v>
      </c>
      <c r="Y33" s="13">
        <f>IF(ISERROR(VLOOKUP(CONCATENATE($E33," ",Y$1),'Listing TES'!$A$2:$I$1247,6,FALSE)),"-",VLOOKUP(CONCATENATE($E33," ",Y$1),'Listing TES'!$A$2:$I$1247,6,FALSE))</f>
        <v>42156</v>
      </c>
      <c r="Z33" s="13" t="str">
        <f>IF(ISERROR(VLOOKUP(CONCATENATE($E33," ",Z$1),'Listing TES'!$A$2:$I$1247,6,FALSE)),"-",VLOOKUP(CONCATENATE($E33," ",Z$1),'Listing TES'!$A$2:$I$1247,6,FALSE))</f>
        <v>-</v>
      </c>
      <c r="AA33" s="13" t="str">
        <f>IF(ISERROR(VLOOKUP(CONCATENATE($E33," ",AA$1),'Listing TES'!$A$2:$I$1247,6,FALSE)),"-",VLOOKUP(CONCATENATE($E33," ",AA$1),'Listing TES'!$A$2:$I$1247,6,FALSE))</f>
        <v>-</v>
      </c>
      <c r="AB33" s="13" t="str">
        <f>IF(ISERROR(VLOOKUP(CONCATENATE($E33," ",AB$1),'Listing TES'!$A$2:$I$1247,6,FALSE)),"-",VLOOKUP(CONCATENATE($E33," ",AB$1),'Listing TES'!$A$2:$I$1247,6,FALSE))</f>
        <v>-</v>
      </c>
      <c r="AC33" s="13" t="str">
        <f>IF(ISERROR(VLOOKUP(CONCATENATE($E33," ",AC$1),'Listing TES'!$A$2:$I$1247,6,FALSE)),"-",VLOOKUP(CONCATENATE($E33," ",AC$1),'Listing TES'!$A$2:$I$1247,6,FALSE))</f>
        <v>-</v>
      </c>
      <c r="AD33" s="13"/>
      <c r="AF33" s="142" t="str">
        <f t="shared" si="33"/>
        <v>-</v>
      </c>
      <c r="AG33" s="142" t="str">
        <f t="shared" si="5"/>
        <v>-</v>
      </c>
      <c r="AH33" s="142">
        <f t="shared" si="6"/>
        <v>233</v>
      </c>
      <c r="AI33" s="142" t="str">
        <f t="shared" si="7"/>
        <v>-</v>
      </c>
      <c r="AJ33" s="142" t="str">
        <f t="shared" si="8"/>
        <v>-</v>
      </c>
      <c r="AK33" s="142" t="str">
        <f t="shared" si="9"/>
        <v>-</v>
      </c>
      <c r="AL33" s="13"/>
      <c r="AN33" s="142" t="str">
        <f t="shared" si="10"/>
        <v>-</v>
      </c>
      <c r="AO33" s="142" t="str">
        <f t="shared" si="11"/>
        <v>-</v>
      </c>
      <c r="AP33" s="142" t="str">
        <f t="shared" si="12"/>
        <v>-</v>
      </c>
      <c r="AQ33" s="142" t="str">
        <f t="shared" si="13"/>
        <v>-</v>
      </c>
      <c r="AR33" s="142" t="str">
        <f t="shared" si="14"/>
        <v>-</v>
      </c>
      <c r="AS33" s="142" t="str">
        <f t="shared" si="15"/>
        <v>-</v>
      </c>
    </row>
    <row r="34" spans="1:49" hidden="1" x14ac:dyDescent="0.25">
      <c r="A34" s="22" t="str">
        <f>IF(ISERROR(VLOOKUP($E34,'Listing TES'!$B$2:$B$1247,1,FALSE)),"Not listed","Listed")</f>
        <v>Listed</v>
      </c>
      <c r="B34" s="4" t="b">
        <f t="shared" ca="1" si="32"/>
        <v>0</v>
      </c>
      <c r="C34" s="4" t="e">
        <f t="shared" si="0"/>
        <v>#VALUE!</v>
      </c>
      <c r="D34" s="4" t="s">
        <v>537</v>
      </c>
      <c r="E34" s="2" t="s">
        <v>52</v>
      </c>
      <c r="F34" s="10">
        <v>39268</v>
      </c>
      <c r="G34" s="4"/>
      <c r="H34" s="4" t="s">
        <v>557</v>
      </c>
      <c r="I34" s="93">
        <f t="shared" si="34"/>
        <v>10</v>
      </c>
      <c r="J34" s="198" t="str">
        <f>VLOOKUP($I34,Categorie!$A$1:$B$27,2,FALSE)</f>
        <v>BNO/INO/ANO</v>
      </c>
      <c r="K34" s="12" t="str">
        <f t="shared" si="40"/>
        <v>Niet geslaagd</v>
      </c>
      <c r="L34" s="13" t="str">
        <f t="shared" si="3"/>
        <v>-</v>
      </c>
      <c r="M34" s="13" t="str">
        <f t="shared" ca="1" si="4"/>
        <v/>
      </c>
      <c r="N34" s="12"/>
      <c r="O34" s="12"/>
      <c r="P34" s="12" t="str">
        <f>VLOOKUP($E34,'Listing PCS'!$B$2:$D$1032,3,FALSE)</f>
        <v>-</v>
      </c>
      <c r="Q34" s="13">
        <f>VLOOKUP($E34,'Listing PCS'!$B$2:$F$1032,5,FALSE)</f>
        <v>43252</v>
      </c>
      <c r="R34" s="12"/>
      <c r="S34" s="12" t="str">
        <f t="shared" si="41"/>
        <v>-</v>
      </c>
      <c r="T34" s="12" t="str">
        <f>VLOOKUP($E34,'Listing PCS'!$B$2:$I$1032,8,FALSE)</f>
        <v>-</v>
      </c>
      <c r="U34" s="13"/>
      <c r="V34" s="13" t="str">
        <f>IF(ISERROR(VLOOKUP(CONCATENATE($E34," ",V$1),'Listing TES'!$A$2:$I$1247,6,FALSE)),"-",VLOOKUP(CONCATENATE($E34," ",V$1),'Listing TES'!$A$2:$I$1247,6,FALSE))</f>
        <v>-</v>
      </c>
      <c r="W34" s="13" t="str">
        <f>IF(ISERROR(VLOOKUP(CONCATENATE($E34," ",W$1),'Listing TES'!$A$2:$I$1247,6,FALSE)),"-",VLOOKUP(CONCATENATE($E34," ",W$1),'Listing TES'!$A$2:$I$1247,6,FALSE))</f>
        <v>-</v>
      </c>
      <c r="X34" s="13" t="str">
        <f>IF(ISERROR(VLOOKUP(CONCATENATE($E34," ",X$1),'Listing TES'!$A$2:$I$1247,6,FALSE)),"-",VLOOKUP(CONCATENATE($E34," ",X$1),'Listing TES'!$A$2:$I$1247,6,FALSE))</f>
        <v>-</v>
      </c>
      <c r="Y34" s="13" t="str">
        <f>IF(ISERROR(VLOOKUP(CONCATENATE($E34," ",Y$1),'Listing TES'!$A$2:$I$1247,6,FALSE)),"-",VLOOKUP(CONCATENATE($E34," ",Y$1),'Listing TES'!$A$2:$I$1247,6,FALSE))</f>
        <v>-</v>
      </c>
      <c r="Z34" s="13" t="str">
        <f>IF(ISERROR(VLOOKUP(CONCATENATE($E34," ",Z$1),'Listing TES'!$A$2:$I$1247,6,FALSE)),"-",VLOOKUP(CONCATENATE($E34," ",Z$1),'Listing TES'!$A$2:$I$1247,6,FALSE))</f>
        <v>-</v>
      </c>
      <c r="AA34" s="13" t="str">
        <f>IF(ISERROR(VLOOKUP(CONCATENATE($E34," ",AA$1),'Listing TES'!$A$2:$I$1247,6,FALSE)),"-",VLOOKUP(CONCATENATE($E34," ",AA$1),'Listing TES'!$A$2:$I$1247,6,FALSE))</f>
        <v>-</v>
      </c>
      <c r="AB34" s="13" t="str">
        <f>IF(ISERROR(VLOOKUP(CONCATENATE($E34," ",AB$1),'Listing TES'!$A$2:$I$1247,6,FALSE)),"-",VLOOKUP(CONCATENATE($E34," ",AB$1),'Listing TES'!$A$2:$I$1247,6,FALSE))</f>
        <v>-</v>
      </c>
      <c r="AC34" s="13" t="str">
        <f>IF(ISERROR(VLOOKUP(CONCATENATE($E34," ",AC$1),'Listing TES'!$A$2:$I$1247,6,FALSE)),"-",VLOOKUP(CONCATENATE($E34," ",AC$1),'Listing TES'!$A$2:$I$1247,6,FALSE))</f>
        <v>-</v>
      </c>
      <c r="AD34" s="13"/>
      <c r="AF34" s="142" t="str">
        <f t="shared" si="33"/>
        <v>-</v>
      </c>
      <c r="AG34" s="142" t="str">
        <f t="shared" si="5"/>
        <v>-</v>
      </c>
      <c r="AH34" s="142" t="str">
        <f t="shared" si="6"/>
        <v>-</v>
      </c>
      <c r="AI34" s="142" t="str">
        <f t="shared" si="7"/>
        <v>-</v>
      </c>
      <c r="AJ34" s="142" t="str">
        <f t="shared" si="8"/>
        <v>-</v>
      </c>
      <c r="AK34" s="142" t="str">
        <f t="shared" si="9"/>
        <v>-</v>
      </c>
      <c r="AL34" s="13"/>
      <c r="AN34" s="142" t="str">
        <f t="shared" si="10"/>
        <v>-</v>
      </c>
      <c r="AO34" s="142" t="str">
        <f t="shared" si="11"/>
        <v>-</v>
      </c>
      <c r="AP34" s="142" t="str">
        <f t="shared" si="12"/>
        <v>-</v>
      </c>
      <c r="AQ34" s="142" t="str">
        <f t="shared" si="13"/>
        <v>-</v>
      </c>
      <c r="AR34" s="142" t="str">
        <f t="shared" si="14"/>
        <v>-</v>
      </c>
      <c r="AS34" s="142" t="str">
        <f t="shared" si="15"/>
        <v>-</v>
      </c>
    </row>
    <row r="35" spans="1:49" x14ac:dyDescent="0.25">
      <c r="A35" s="22" t="str">
        <f>IF(ISERROR(VLOOKUP($E35,'Listing TES'!$B$2:$B$1247,1,FALSE)),"Not listed","Listed")</f>
        <v>Listed</v>
      </c>
      <c r="B35" s="4" t="b">
        <f t="shared" ca="1" si="32"/>
        <v>1</v>
      </c>
      <c r="C35" s="4" t="b">
        <f t="shared" si="0"/>
        <v>1</v>
      </c>
      <c r="D35" s="4"/>
      <c r="E35" s="2" t="s">
        <v>509</v>
      </c>
      <c r="F35" s="10">
        <v>39060</v>
      </c>
      <c r="G35" s="4"/>
      <c r="H35" s="4" t="s">
        <v>557</v>
      </c>
      <c r="I35" s="93">
        <f>DATEDIF(F35,DATE(2019,7,1),"y")</f>
        <v>12</v>
      </c>
      <c r="J35" s="198" t="str">
        <f>VLOOKUP($I35,Categorie!$A$1:$B$27,2,FALSE)</f>
        <v>BNO/INO/ANO</v>
      </c>
      <c r="K35" s="12" t="str">
        <f t="shared" si="40"/>
        <v>BNO</v>
      </c>
      <c r="L35" s="13">
        <f t="shared" si="3"/>
        <v>43897</v>
      </c>
      <c r="M35" s="13">
        <f t="shared" ca="1" si="4"/>
        <v>43989</v>
      </c>
      <c r="N35" s="12"/>
      <c r="O35" s="12"/>
      <c r="P35" s="12" t="str">
        <f>VLOOKUP($E35,'Listing PCS'!$B$2:$D$1032,3,FALSE)</f>
        <v>MIN</v>
      </c>
      <c r="Q35" s="13">
        <f>VLOOKUP($E35,'Listing PCS'!$B$2:$F$1032,5,FALSE)</f>
        <v>43568</v>
      </c>
      <c r="R35" s="12"/>
      <c r="S35" s="12" t="str">
        <f t="shared" si="41"/>
        <v>BNO</v>
      </c>
      <c r="T35" s="12">
        <f>VLOOKUP($E35,'Listing PCS'!$B$2:$I$1032,8,FALSE)</f>
        <v>0</v>
      </c>
      <c r="U35" s="13"/>
      <c r="V35" s="13">
        <f>IF(ISERROR(VLOOKUP(CONCATENATE($E35," ",V$1),'Listing TES'!$A$2:$I$1247,6,FALSE)),"-",VLOOKUP(CONCATENATE($E35," ",V$1),'Listing TES'!$A$2:$I$1247,6,FALSE))</f>
        <v>43491</v>
      </c>
      <c r="W35" s="13">
        <f>IF(ISERROR(VLOOKUP(CONCATENATE($E35," ",W$1),'Listing TES'!$A$2:$I$1247,6,FALSE)),"-",VLOOKUP(CONCATENATE($E35," ",W$1),'Listing TES'!$A$2:$I$1247,6,FALSE))</f>
        <v>43577</v>
      </c>
      <c r="X35" s="13">
        <f>IF(ISERROR(VLOOKUP(CONCATENATE($E35," ",X$1),'Listing TES'!$A$2:$I$1247,6,FALSE)),"-",VLOOKUP(CONCATENATE($E35," ",X$1),'Listing TES'!$A$2:$I$1247,6,FALSE))</f>
        <v>43897</v>
      </c>
      <c r="Y35" s="13" t="str">
        <f>IF(ISERROR(VLOOKUP(CONCATENATE($E35," ",Y$1),'Listing TES'!$A$2:$I$1247,6,FALSE)),"-",VLOOKUP(CONCATENATE($E35," ",Y$1),'Listing TES'!$A$2:$I$1247,6,FALSE))</f>
        <v>-</v>
      </c>
      <c r="Z35" s="13" t="str">
        <f>IF(ISERROR(VLOOKUP(CONCATENATE($E35," ",Z$1),'Listing TES'!$A$2:$I$1247,6,FALSE)),"-",VLOOKUP(CONCATENATE($E35," ",Z$1),'Listing TES'!$A$2:$I$1247,6,FALSE))</f>
        <v>-</v>
      </c>
      <c r="AA35" s="13" t="str">
        <f>IF(ISERROR(VLOOKUP(CONCATENATE($E35," ",AA$1),'Listing TES'!$A$2:$I$1247,6,FALSE)),"-",VLOOKUP(CONCATENATE($E35," ",AA$1),'Listing TES'!$A$2:$I$1247,6,FALSE))</f>
        <v>-</v>
      </c>
      <c r="AB35" s="13" t="str">
        <f>IF(ISERROR(VLOOKUP(CONCATENATE($E35," ",AB$1),'Listing TES'!$A$2:$I$1247,6,FALSE)),"-",VLOOKUP(CONCATENATE($E35," ",AB$1),'Listing TES'!$A$2:$I$1247,6,FALSE))</f>
        <v>-</v>
      </c>
      <c r="AC35" s="13" t="str">
        <f>IF(ISERROR(VLOOKUP(CONCATENATE($E35," ",AC$1),'Listing TES'!$A$2:$I$1247,6,FALSE)),"-",VLOOKUP(CONCATENATE($E35," ",AC$1),'Listing TES'!$A$2:$I$1247,6,FALSE))</f>
        <v>-</v>
      </c>
      <c r="AD35" s="13"/>
      <c r="AF35" s="142">
        <f t="shared" si="33"/>
        <v>86</v>
      </c>
      <c r="AG35" s="142">
        <f t="shared" si="5"/>
        <v>320</v>
      </c>
      <c r="AH35" s="142" t="str">
        <f t="shared" si="6"/>
        <v>-</v>
      </c>
      <c r="AI35" s="142" t="str">
        <f t="shared" si="7"/>
        <v>-</v>
      </c>
      <c r="AJ35" s="142" t="str">
        <f t="shared" si="8"/>
        <v>-</v>
      </c>
      <c r="AK35" s="142" t="str">
        <f t="shared" si="9"/>
        <v>-</v>
      </c>
      <c r="AL35" s="13"/>
      <c r="AN35" s="142">
        <f t="shared" si="10"/>
        <v>86</v>
      </c>
      <c r="AO35" s="142">
        <f t="shared" si="11"/>
        <v>406</v>
      </c>
      <c r="AP35" s="142" t="str">
        <f t="shared" si="12"/>
        <v>-</v>
      </c>
      <c r="AQ35" s="142" t="str">
        <f t="shared" si="13"/>
        <v>-</v>
      </c>
      <c r="AR35" s="142" t="str">
        <f t="shared" si="14"/>
        <v>-</v>
      </c>
      <c r="AS35" s="142" t="str">
        <f t="shared" si="15"/>
        <v>-</v>
      </c>
    </row>
    <row r="36" spans="1:49" x14ac:dyDescent="0.25">
      <c r="A36" s="22" t="str">
        <f>IF(ISERROR(VLOOKUP($E36,'Listing TES'!$B$2:$B$1247,1,FALSE)),"Not listed","Listed")</f>
        <v>Listed</v>
      </c>
      <c r="B36" s="4" t="b">
        <f t="shared" ca="1" si="32"/>
        <v>0</v>
      </c>
      <c r="C36" s="4" t="e">
        <f t="shared" si="0"/>
        <v>#VALUE!</v>
      </c>
      <c r="D36" s="4"/>
      <c r="E36" s="2" t="s">
        <v>307</v>
      </c>
      <c r="F36" s="10">
        <v>35724</v>
      </c>
      <c r="G36" s="4"/>
      <c r="H36" s="4" t="s">
        <v>557</v>
      </c>
      <c r="I36" s="93">
        <f>DATEDIF(F36,DATE(2019,7,1),"y")</f>
        <v>21</v>
      </c>
      <c r="J36" s="198" t="str">
        <f>VLOOKUP($I36,Categorie!$A$1:$B$27,2,FALSE)</f>
        <v>SEN</v>
      </c>
      <c r="K36" s="12" t="str">
        <f t="shared" si="40"/>
        <v>PRE</v>
      </c>
      <c r="L36" s="13" t="str">
        <f t="shared" si="3"/>
        <v>-</v>
      </c>
      <c r="M36" s="13" t="str">
        <f t="shared" ca="1" si="4"/>
        <v/>
      </c>
      <c r="N36" s="12"/>
      <c r="O36" s="12" t="s">
        <v>1</v>
      </c>
      <c r="P36" s="12" t="str">
        <f>VLOOKUP($E36,'Listing PCS'!$B$2:$D$1032,3,FALSE)</f>
        <v>-</v>
      </c>
      <c r="Q36" s="13">
        <f>VLOOKUP($E36,'Listing PCS'!$B$2:$F$1032,5,FALSE)</f>
        <v>43252</v>
      </c>
      <c r="R36" s="12"/>
      <c r="S36" s="12" t="str">
        <f t="shared" si="41"/>
        <v>-</v>
      </c>
      <c r="T36" s="12" t="str">
        <f>VLOOKUP($E36,'Listing PCS'!$B$2:$I$1032,8,FALSE)</f>
        <v>-</v>
      </c>
      <c r="U36" s="13"/>
      <c r="V36" s="13" t="str">
        <f>IF(ISERROR(VLOOKUP(CONCATENATE($E36," ",V$1),'Listing TES'!$A$2:$I$1247,6,FALSE)),"-",VLOOKUP(CONCATENATE($E36," ",V$1),'Listing TES'!$A$2:$I$1247,6,FALSE))</f>
        <v>-</v>
      </c>
      <c r="W36" s="13" t="str">
        <f>IF(ISERROR(VLOOKUP(CONCATENATE($E36," ",W$1),'Listing TES'!$A$2:$I$1247,6,FALSE)),"-",VLOOKUP(CONCATENATE($E36," ",W$1),'Listing TES'!$A$2:$I$1247,6,FALSE))</f>
        <v>-</v>
      </c>
      <c r="X36" s="13" t="str">
        <f>IF(ISERROR(VLOOKUP(CONCATENATE($E36," ",X$1),'Listing TES'!$A$2:$I$1247,6,FALSE)),"-",VLOOKUP(CONCATENATE($E36," ",X$1),'Listing TES'!$A$2:$I$1247,6,FALSE))</f>
        <v>-</v>
      </c>
      <c r="Y36" s="13" t="str">
        <f>IF(ISERROR(VLOOKUP(CONCATENATE($E36," ",Y$1),'Listing TES'!$A$2:$I$1247,6,FALSE)),"-",VLOOKUP(CONCATENATE($E36," ",Y$1),'Listing TES'!$A$2:$I$1247,6,FALSE))</f>
        <v>-</v>
      </c>
      <c r="Z36" s="13" t="str">
        <f>IF(ISERROR(VLOOKUP(CONCATENATE($E36," ",Z$1),'Listing TES'!$A$2:$I$1247,6,FALSE)),"-",VLOOKUP(CONCATENATE($E36," ",Z$1),'Listing TES'!$A$2:$I$1247,6,FALSE))</f>
        <v>-</v>
      </c>
      <c r="AA36" s="13" t="str">
        <f>IF(ISERROR(VLOOKUP(CONCATENATE($E36," ",AA$1),'Listing TES'!$A$2:$I$1247,6,FALSE)),"-",VLOOKUP(CONCATENATE($E36," ",AA$1),'Listing TES'!$A$2:$I$1247,6,FALSE))</f>
        <v>-</v>
      </c>
      <c r="AB36" s="13" t="str">
        <f>IF(ISERROR(VLOOKUP(CONCATENATE($E36," ",AB$1),'Listing TES'!$A$2:$I$1247,6,FALSE)),"-",VLOOKUP(CONCATENATE($E36," ",AB$1),'Listing TES'!$A$2:$I$1247,6,FALSE))</f>
        <v>-</v>
      </c>
      <c r="AC36" s="13" t="str">
        <f>IF(ISERROR(VLOOKUP(CONCATENATE($E36," ",AC$1),'Listing TES'!$A$2:$I$1247,6,FALSE)),"-",VLOOKUP(CONCATENATE($E36," ",AC$1),'Listing TES'!$A$2:$I$1247,6,FALSE))</f>
        <v>-</v>
      </c>
      <c r="AD36" s="13"/>
      <c r="AF36" s="142" t="str">
        <f t="shared" si="33"/>
        <v>-</v>
      </c>
      <c r="AG36" s="142" t="str">
        <f t="shared" si="5"/>
        <v>-</v>
      </c>
      <c r="AH36" s="142" t="str">
        <f t="shared" si="6"/>
        <v>-</v>
      </c>
      <c r="AI36" s="142" t="str">
        <f t="shared" si="7"/>
        <v>-</v>
      </c>
      <c r="AJ36" s="142" t="str">
        <f t="shared" si="8"/>
        <v>-</v>
      </c>
      <c r="AK36" s="142" t="str">
        <f t="shared" si="9"/>
        <v>-</v>
      </c>
      <c r="AL36" s="13"/>
      <c r="AN36" s="142" t="str">
        <f t="shared" si="10"/>
        <v>-</v>
      </c>
      <c r="AO36" s="142" t="str">
        <f t="shared" si="11"/>
        <v>-</v>
      </c>
      <c r="AP36" s="142" t="str">
        <f t="shared" si="12"/>
        <v>-</v>
      </c>
      <c r="AQ36" s="142" t="str">
        <f t="shared" si="13"/>
        <v>-</v>
      </c>
      <c r="AR36" s="142" t="str">
        <f t="shared" si="14"/>
        <v>-</v>
      </c>
      <c r="AS36" s="142" t="str">
        <f t="shared" si="15"/>
        <v>-</v>
      </c>
    </row>
    <row r="37" spans="1:49" hidden="1" x14ac:dyDescent="0.25">
      <c r="A37" s="22" t="str">
        <f>IF(ISERROR(VLOOKUP($E37,'Listing TES'!$B$2:$B$1247,1,FALSE)),"Not listed","Listed")</f>
        <v>Not listed</v>
      </c>
      <c r="B37" s="4" t="b">
        <f t="shared" ca="1" si="32"/>
        <v>0</v>
      </c>
      <c r="C37" s="4" t="e">
        <f t="shared" si="0"/>
        <v>#VALUE!</v>
      </c>
      <c r="D37" s="4" t="s">
        <v>537</v>
      </c>
      <c r="E37" s="2" t="s">
        <v>194</v>
      </c>
      <c r="F37" s="10">
        <v>36638</v>
      </c>
      <c r="G37" s="4"/>
      <c r="H37" s="4" t="s">
        <v>537</v>
      </c>
      <c r="I37" s="93">
        <f t="shared" si="34"/>
        <v>18</v>
      </c>
      <c r="J37" s="198" t="str">
        <f>VLOOKUP($I37,Categorie!$A$1:$B$27,2,FALSE)</f>
        <v>JUN/SEN</v>
      </c>
      <c r="K37" s="12" t="str">
        <f t="shared" si="40"/>
        <v>PRE</v>
      </c>
      <c r="L37" s="13" t="str">
        <f t="shared" si="3"/>
        <v>-</v>
      </c>
      <c r="M37" s="13" t="str">
        <f t="shared" ca="1" si="4"/>
        <v/>
      </c>
      <c r="N37" s="12"/>
      <c r="O37" s="12" t="s">
        <v>1</v>
      </c>
      <c r="P37" s="12" t="str">
        <f>VLOOKUP($E37,'Listing PCS'!$B$2:$D$1032,3,FALSE)</f>
        <v>-</v>
      </c>
      <c r="Q37" s="13">
        <f>VLOOKUP($E37,'Listing PCS'!$B$2:$F$1032,5,FALSE)</f>
        <v>43252</v>
      </c>
      <c r="R37" s="12"/>
      <c r="S37" s="12" t="str">
        <f t="shared" si="41"/>
        <v>-</v>
      </c>
      <c r="T37" s="12" t="str">
        <f>VLOOKUP($E37,'Listing PCS'!$B$2:$I$1032,8,FALSE)</f>
        <v>Q</v>
      </c>
      <c r="U37" s="13"/>
      <c r="V37" s="13" t="str">
        <f>IF(ISERROR(VLOOKUP(CONCATENATE($E37," ",V$1),'Listing TES'!$A$2:$I$1247,6,FALSE)),"-",VLOOKUP(CONCATENATE($E37," ",V$1),'Listing TES'!$A$2:$I$1247,6,FALSE))</f>
        <v>-</v>
      </c>
      <c r="W37" s="13" t="str">
        <f>IF(ISERROR(VLOOKUP(CONCATENATE($E37," ",W$1),'Listing TES'!$A$2:$I$1247,6,FALSE)),"-",VLOOKUP(CONCATENATE($E37," ",W$1),'Listing TES'!$A$2:$I$1247,6,FALSE))</f>
        <v>-</v>
      </c>
      <c r="X37" s="13" t="str">
        <f>IF(ISERROR(VLOOKUP(CONCATENATE($E37," ",X$1),'Listing TES'!$A$2:$I$1247,6,FALSE)),"-",VLOOKUP(CONCATENATE($E37," ",X$1),'Listing TES'!$A$2:$I$1247,6,FALSE))</f>
        <v>-</v>
      </c>
      <c r="Y37" s="13" t="str">
        <f>IF(ISERROR(VLOOKUP(CONCATENATE($E37," ",Y$1),'Listing TES'!$A$2:$I$1247,6,FALSE)),"-",VLOOKUP(CONCATENATE($E37," ",Y$1),'Listing TES'!$A$2:$I$1247,6,FALSE))</f>
        <v>-</v>
      </c>
      <c r="Z37" s="13" t="str">
        <f>IF(ISERROR(VLOOKUP(CONCATENATE($E37," ",Z$1),'Listing TES'!$A$2:$I$1247,6,FALSE)),"-",VLOOKUP(CONCATENATE($E37," ",Z$1),'Listing TES'!$A$2:$I$1247,6,FALSE))</f>
        <v>-</v>
      </c>
      <c r="AA37" s="13" t="str">
        <f>IF(ISERROR(VLOOKUP(CONCATENATE($E37," ",AA$1),'Listing TES'!$A$2:$I$1247,6,FALSE)),"-",VLOOKUP(CONCATENATE($E37," ",AA$1),'Listing TES'!$A$2:$I$1247,6,FALSE))</f>
        <v>-</v>
      </c>
      <c r="AB37" s="13" t="str">
        <f>IF(ISERROR(VLOOKUP(CONCATENATE($E37," ",AB$1),'Listing TES'!$A$2:$I$1247,6,FALSE)),"-",VLOOKUP(CONCATENATE($E37," ",AB$1),'Listing TES'!$A$2:$I$1247,6,FALSE))</f>
        <v>-</v>
      </c>
      <c r="AC37" s="13" t="str">
        <f>IF(ISERROR(VLOOKUP(CONCATENATE($E37," ",AC$1),'Listing TES'!$A$2:$I$1247,6,FALSE)),"-",VLOOKUP(CONCATENATE($E37," ",AC$1),'Listing TES'!$A$2:$I$1247,6,FALSE))</f>
        <v>-</v>
      </c>
      <c r="AD37" s="13"/>
      <c r="AF37" s="142" t="str">
        <f t="shared" si="33"/>
        <v>-</v>
      </c>
      <c r="AG37" s="142" t="str">
        <f t="shared" si="5"/>
        <v>-</v>
      </c>
      <c r="AH37" s="142" t="str">
        <f t="shared" si="6"/>
        <v>-</v>
      </c>
      <c r="AI37" s="142" t="str">
        <f t="shared" si="7"/>
        <v>-</v>
      </c>
      <c r="AJ37" s="142" t="str">
        <f t="shared" si="8"/>
        <v>-</v>
      </c>
      <c r="AK37" s="142" t="str">
        <f t="shared" si="9"/>
        <v>-</v>
      </c>
      <c r="AL37" s="13"/>
      <c r="AN37" s="142" t="str">
        <f t="shared" si="10"/>
        <v>-</v>
      </c>
      <c r="AO37" s="142" t="str">
        <f t="shared" si="11"/>
        <v>-</v>
      </c>
      <c r="AP37" s="142" t="str">
        <f t="shared" si="12"/>
        <v>-</v>
      </c>
      <c r="AQ37" s="142" t="str">
        <f t="shared" si="13"/>
        <v>-</v>
      </c>
      <c r="AR37" s="142" t="str">
        <f t="shared" si="14"/>
        <v>-</v>
      </c>
      <c r="AS37" s="142" t="str">
        <f t="shared" si="15"/>
        <v>-</v>
      </c>
    </row>
    <row r="38" spans="1:49" x14ac:dyDescent="0.25">
      <c r="A38" s="22" t="str">
        <f>IF(ISERROR(VLOOKUP($E38,'Listing TES'!$B$2:$B$1247,1,FALSE)),"Not listed","Listed")</f>
        <v>Listed</v>
      </c>
      <c r="B38" s="4" t="b">
        <f t="shared" ca="1" si="32"/>
        <v>0</v>
      </c>
      <c r="C38" s="4" t="b">
        <f t="shared" si="0"/>
        <v>0</v>
      </c>
      <c r="D38" s="4"/>
      <c r="E38" s="2" t="s">
        <v>182</v>
      </c>
      <c r="F38" s="10">
        <v>39087</v>
      </c>
      <c r="G38" s="4"/>
      <c r="H38" s="4" t="s">
        <v>557</v>
      </c>
      <c r="I38" s="93">
        <f>DATEDIF(F38,DATE(2019,7,1),"y")</f>
        <v>12</v>
      </c>
      <c r="J38" s="198" t="str">
        <f>VLOOKUP($I38,Categorie!$A$1:$B$27,2,FALSE)</f>
        <v>BNO/INO/ANO</v>
      </c>
      <c r="K38" s="12" t="str">
        <f t="shared" si="40"/>
        <v>INO</v>
      </c>
      <c r="L38" s="13">
        <f t="shared" si="3"/>
        <v>43204</v>
      </c>
      <c r="M38" s="13" t="str">
        <f t="shared" ca="1" si="4"/>
        <v/>
      </c>
      <c r="N38" s="12"/>
      <c r="O38" s="12"/>
      <c r="P38" s="12" t="str">
        <f>VLOOKUP($E38,'Listing PCS'!$B$2:$D$1032,3,FALSE)</f>
        <v>INO</v>
      </c>
      <c r="Q38" s="13">
        <f>VLOOKUP($E38,'Listing PCS'!$B$2:$F$1032,5,FALSE)</f>
        <v>43386</v>
      </c>
      <c r="R38" s="12"/>
      <c r="S38" s="198" t="s">
        <v>563</v>
      </c>
      <c r="T38" s="12">
        <f>VLOOKUP($E38,'Listing PCS'!$B$2:$I$1032,8,FALSE)</f>
        <v>0</v>
      </c>
      <c r="U38" s="13"/>
      <c r="V38" s="13" t="str">
        <f>IF(ISERROR(VLOOKUP(CONCATENATE($E38," ",V$1),'Listing TES'!$A$2:$I$1247,6,FALSE)),"-",VLOOKUP(CONCATENATE($E38," ",V$1),'Listing TES'!$A$2:$I$1247,6,FALSE))</f>
        <v>-</v>
      </c>
      <c r="W38" s="13">
        <f>IF(ISERROR(VLOOKUP(CONCATENATE($E38," ",W$1),'Listing TES'!$A$2:$I$1247,6,FALSE)),"-",VLOOKUP(CONCATENATE($E38," ",W$1),'Listing TES'!$A$2:$I$1247,6,FALSE))</f>
        <v>42833</v>
      </c>
      <c r="X38" s="13">
        <f>IF(ISERROR(VLOOKUP(CONCATENATE($E38," ",X$1),'Listing TES'!$A$2:$I$1247,6,FALSE)),"-",VLOOKUP(CONCATENATE($E38," ",X$1),'Listing TES'!$A$2:$I$1247,6,FALSE))</f>
        <v>43015</v>
      </c>
      <c r="Y38" s="13">
        <f>IF(ISERROR(VLOOKUP(CONCATENATE($E38," ",Y$1),'Listing TES'!$A$2:$I$1247,6,FALSE)),"-",VLOOKUP(CONCATENATE($E38," ",Y$1),'Listing TES'!$A$2:$I$1247,6,FALSE))</f>
        <v>43204</v>
      </c>
      <c r="Z38" s="13" t="str">
        <f>IF(ISERROR(VLOOKUP(CONCATENATE($E38," ",Z$1),'Listing TES'!$A$2:$I$1247,6,FALSE)),"-",VLOOKUP(CONCATENATE($E38," ",Z$1),'Listing TES'!$A$2:$I$1247,6,FALSE))</f>
        <v>-</v>
      </c>
      <c r="AA38" s="13" t="str">
        <f>IF(ISERROR(VLOOKUP(CONCATENATE($E38," ",AA$1),'Listing TES'!$A$2:$I$1247,6,FALSE)),"-",VLOOKUP(CONCATENATE($E38," ",AA$1),'Listing TES'!$A$2:$I$1247,6,FALSE))</f>
        <v>-</v>
      </c>
      <c r="AB38" s="13" t="str">
        <f>IF(ISERROR(VLOOKUP(CONCATENATE($E38," ",AB$1),'Listing TES'!$A$2:$I$1247,6,FALSE)),"-",VLOOKUP(CONCATENATE($E38," ",AB$1),'Listing TES'!$A$2:$I$1247,6,FALSE))</f>
        <v>-</v>
      </c>
      <c r="AC38" s="13" t="str">
        <f>IF(ISERROR(VLOOKUP(CONCATENATE($E38," ",AC$1),'Listing TES'!$A$2:$I$1247,6,FALSE)),"-",VLOOKUP(CONCATENATE($E38," ",AC$1),'Listing TES'!$A$2:$I$1247,6,FALSE))</f>
        <v>-</v>
      </c>
      <c r="AD38" s="13"/>
      <c r="AF38" s="142" t="str">
        <f t="shared" si="33"/>
        <v>-</v>
      </c>
      <c r="AG38" s="142">
        <f t="shared" si="5"/>
        <v>182</v>
      </c>
      <c r="AH38" s="142">
        <f t="shared" si="6"/>
        <v>189</v>
      </c>
      <c r="AI38" s="142" t="str">
        <f t="shared" si="7"/>
        <v>-</v>
      </c>
      <c r="AJ38" s="142" t="str">
        <f t="shared" si="8"/>
        <v>-</v>
      </c>
      <c r="AK38" s="142" t="str">
        <f t="shared" si="9"/>
        <v>-</v>
      </c>
      <c r="AL38" s="13"/>
      <c r="AN38" s="142" t="str">
        <f t="shared" si="10"/>
        <v>-</v>
      </c>
      <c r="AO38" s="142" t="str">
        <f t="shared" si="11"/>
        <v>-</v>
      </c>
      <c r="AP38" s="142" t="str">
        <f t="shared" si="12"/>
        <v>-</v>
      </c>
      <c r="AQ38" s="142" t="str">
        <f t="shared" si="13"/>
        <v>-</v>
      </c>
      <c r="AR38" s="142" t="str">
        <f t="shared" si="14"/>
        <v>-</v>
      </c>
      <c r="AS38" s="142" t="str">
        <f t="shared" si="15"/>
        <v>-</v>
      </c>
      <c r="AW38" s="9" t="s">
        <v>557</v>
      </c>
    </row>
    <row r="39" spans="1:49" x14ac:dyDescent="0.25">
      <c r="A39" s="80" t="str">
        <f>IF(ISERROR(VLOOKUP($E39,'Listing TES'!$B$2:$B$1247,1,FALSE)),"Not listed","Listed")</f>
        <v>Listed</v>
      </c>
      <c r="B39" s="81" t="b">
        <f ca="1">TODAY()-MAX(V39:AC39)&lt;95</f>
        <v>1</v>
      </c>
      <c r="C39" s="81" t="b">
        <f t="shared" si="0"/>
        <v>0</v>
      </c>
      <c r="D39" s="81"/>
      <c r="E39" s="2" t="s">
        <v>642</v>
      </c>
      <c r="F39" s="10">
        <v>41219</v>
      </c>
      <c r="G39" s="4"/>
      <c r="H39" s="4" t="s">
        <v>557</v>
      </c>
      <c r="I39" s="93">
        <f>DATEDIF(F39,DATE(2019,7,1),"y")</f>
        <v>6</v>
      </c>
      <c r="J39" s="198" t="str">
        <f>VLOOKUP($I39,Categorie!$A$1:$B$27,2,FALSE)</f>
        <v>MIN/BNO/INO</v>
      </c>
      <c r="K39" s="12" t="str">
        <f>IF(ISBLANK(O39),IF(AC39&lt;&gt;"-",AC$1,IF(AB39&lt;&gt;"-",AB$1,IF(AA39&lt;&gt;"-",AA$1,IF(Z39&lt;&gt;"-",Z$1,IF(Y39&lt;&gt;"-",Y$1,IF(X39&lt;&gt;"-",X$1,IF(W39&lt;&gt;"-",W$1,IF(V39&lt;&gt;"-",V$1,IF(A39="Listed","Niet geslaagd","Geen info"))))))))),O39)</f>
        <v>BNO</v>
      </c>
      <c r="L39" s="13">
        <f>IF(MAX(V39:AC39)=0,"-",MAX(V39:AC39))</f>
        <v>43876</v>
      </c>
      <c r="M39" s="13">
        <f ca="1">IF(B39=TRUE,IF(ISBLANK(N39),IF(K39="PRE","",EDATE(L39,3)),N39),"")</f>
        <v>43966</v>
      </c>
      <c r="N39" s="12"/>
      <c r="O39" s="12"/>
      <c r="P39" s="12" t="str">
        <f>VLOOKUP($E39,'Listing PCS'!$B$2:$D$1032,3,FALSE)</f>
        <v>BNO</v>
      </c>
      <c r="Q39" s="13">
        <f>VLOOKUP($E39,'Listing PCS'!$B$2:$F$1032,5,FALSE)</f>
        <v>43743</v>
      </c>
      <c r="R39" s="12"/>
      <c r="S39" s="12" t="str">
        <f>IF(ISERROR(SEARCH(K39,J39)),"-",K39)</f>
        <v>BNO</v>
      </c>
      <c r="T39" s="12">
        <f>VLOOKUP($E39,'Listing PCS'!$B$2:$I$1032,8,FALSE)</f>
        <v>0</v>
      </c>
      <c r="U39" s="13"/>
      <c r="V39" s="13">
        <f>IF(ISERROR(VLOOKUP(CONCATENATE($E39," ",V$1),'Listing TES'!$A$2:$I$1247,6,FALSE)),"-",VLOOKUP(CONCATENATE($E39," ",V$1),'Listing TES'!$A$2:$I$1247,6,FALSE))</f>
        <v>43491</v>
      </c>
      <c r="W39" s="13">
        <f>IF(ISERROR(VLOOKUP(CONCATENATE($E39," ",W$1),'Listing TES'!$A$2:$I$1247,6,FALSE)),"-",VLOOKUP(CONCATENATE($E39," ",W$1),'Listing TES'!$A$2:$I$1247,6,FALSE))</f>
        <v>43750</v>
      </c>
      <c r="X39" s="13">
        <f>IF(ISERROR(VLOOKUP(CONCATENATE($E39," ",X$1),'Listing TES'!$A$2:$I$1247,6,FALSE)),"-",VLOOKUP(CONCATENATE($E39," ",X$1),'Listing TES'!$A$2:$I$1247,6,FALSE))</f>
        <v>43876</v>
      </c>
      <c r="Y39" s="13" t="str">
        <f>IF(ISERROR(VLOOKUP(CONCATENATE($E39," ",Y$1),'Listing TES'!$A$2:$I$1247,6,FALSE)),"-",VLOOKUP(CONCATENATE($E39," ",Y$1),'Listing TES'!$A$2:$I$1247,6,FALSE))</f>
        <v>-</v>
      </c>
      <c r="Z39" s="13" t="str">
        <f>IF(ISERROR(VLOOKUP(CONCATENATE($E39," ",Z$1),'Listing TES'!$A$2:$I$1247,6,FALSE)),"-",VLOOKUP(CONCATENATE($E39," ",Z$1),'Listing TES'!$A$2:$I$1247,6,FALSE))</f>
        <v>-</v>
      </c>
      <c r="AA39" s="13" t="str">
        <f>IF(ISERROR(VLOOKUP(CONCATENATE($E39," ",AA$1),'Listing TES'!$A$2:$I$1247,6,FALSE)),"-",VLOOKUP(CONCATENATE($E39," ",AA$1),'Listing TES'!$A$2:$I$1247,6,FALSE))</f>
        <v>-</v>
      </c>
      <c r="AB39" s="13" t="str">
        <f>IF(ISERROR(VLOOKUP(CONCATENATE($E39," ",AB$1),'Listing TES'!$A$2:$I$1247,6,FALSE)),"-",VLOOKUP(CONCATENATE($E39," ",AB$1),'Listing TES'!$A$2:$I$1247,6,FALSE))</f>
        <v>-</v>
      </c>
      <c r="AC39" s="13" t="str">
        <f>IF(ISERROR(VLOOKUP(CONCATENATE($E39," ",AC$1),'Listing TES'!$A$2:$I$1247,6,FALSE)),"-",VLOOKUP(CONCATENATE($E39," ",AC$1),'Listing TES'!$A$2:$I$1247,6,FALSE))</f>
        <v>-</v>
      </c>
      <c r="AD39" s="13"/>
      <c r="AF39" s="142">
        <f t="shared" ref="AF39:AK39" si="42">IF(AND(V39&lt;&gt;"-",W39&lt;&gt;"-"),W39-V39,"-")</f>
        <v>259</v>
      </c>
      <c r="AG39" s="142">
        <f t="shared" si="42"/>
        <v>126</v>
      </c>
      <c r="AH39" s="142" t="str">
        <f t="shared" si="42"/>
        <v>-</v>
      </c>
      <c r="AI39" s="142" t="str">
        <f t="shared" si="42"/>
        <v>-</v>
      </c>
      <c r="AJ39" s="142" t="str">
        <f t="shared" si="42"/>
        <v>-</v>
      </c>
      <c r="AK39" s="142" t="str">
        <f t="shared" si="42"/>
        <v>-</v>
      </c>
      <c r="AL39" s="102"/>
      <c r="AN39" s="142">
        <f t="shared" ref="AN39:AS39" si="43">IF(AND($V39&lt;&gt;"-",W39&lt;&gt;"-"),W39-$V39,"-")</f>
        <v>259</v>
      </c>
      <c r="AO39" s="142">
        <f t="shared" si="43"/>
        <v>385</v>
      </c>
      <c r="AP39" s="142" t="str">
        <f t="shared" si="43"/>
        <v>-</v>
      </c>
      <c r="AQ39" s="142" t="str">
        <f t="shared" si="43"/>
        <v>-</v>
      </c>
      <c r="AR39" s="142" t="str">
        <f t="shared" si="43"/>
        <v>-</v>
      </c>
      <c r="AS39" s="142" t="str">
        <f t="shared" si="43"/>
        <v>-</v>
      </c>
    </row>
    <row r="40" spans="1:49" x14ac:dyDescent="0.25">
      <c r="A40" s="22" t="str">
        <f>IF(ISERROR(VLOOKUP($E40,'Listing TES'!$B$2:$B$1247,1,FALSE)),"Not listed","Listed")</f>
        <v>Listed</v>
      </c>
      <c r="B40" s="4" t="b">
        <f t="shared" ca="1" si="32"/>
        <v>0</v>
      </c>
      <c r="C40" s="4" t="b">
        <f t="shared" si="0"/>
        <v>0</v>
      </c>
      <c r="D40" s="4"/>
      <c r="E40" s="2" t="s">
        <v>76</v>
      </c>
      <c r="F40" s="10">
        <v>39366</v>
      </c>
      <c r="G40" s="4"/>
      <c r="H40" s="4" t="s">
        <v>557</v>
      </c>
      <c r="I40" s="93">
        <f>DATEDIF(F40,DATE(2019,7,1),"y")</f>
        <v>11</v>
      </c>
      <c r="J40" s="198" t="str">
        <f>VLOOKUP($I40,Categorie!$A$1:$B$27,2,FALSE)</f>
        <v>BNO/INO/ANO</v>
      </c>
      <c r="K40" s="12" t="str">
        <f t="shared" si="40"/>
        <v>INO</v>
      </c>
      <c r="L40" s="13">
        <f t="shared" si="3"/>
        <v>43599</v>
      </c>
      <c r="M40" s="13" t="str">
        <f t="shared" ca="1" si="4"/>
        <v/>
      </c>
      <c r="N40" s="12"/>
      <c r="O40" s="12"/>
      <c r="P40" s="12" t="str">
        <f>VLOOKUP($E40,'Listing PCS'!$B$2:$D$1032,3,FALSE)</f>
        <v>ANO</v>
      </c>
      <c r="Q40" s="13">
        <f>VLOOKUP($E40,'Listing PCS'!$B$2:$F$1032,5,FALSE)</f>
        <v>43876</v>
      </c>
      <c r="R40" s="12"/>
      <c r="S40" s="12" t="str">
        <f t="shared" ref="S40:S53" si="44">IF(ISERROR(SEARCH(K40,J40)),"-",K40)</f>
        <v>INO</v>
      </c>
      <c r="T40" s="12">
        <f>VLOOKUP($E40,'Listing PCS'!$B$2:$I$1032,8,FALSE)</f>
        <v>0</v>
      </c>
      <c r="U40" s="13"/>
      <c r="V40" s="13">
        <f>IF(ISERROR(VLOOKUP(CONCATENATE($E40," ",V$1),'Listing TES'!$A$2:$I$1247,6,FALSE)),"-",VLOOKUP(CONCATENATE($E40," ",V$1),'Listing TES'!$A$2:$I$1247,6,FALSE))</f>
        <v>43065</v>
      </c>
      <c r="W40" s="13">
        <f>IF(ISERROR(VLOOKUP(CONCATENATE($E40," ",W$1),'Listing TES'!$A$2:$I$1247,6,FALSE)),"-",VLOOKUP(CONCATENATE($E40," ",W$1),'Listing TES'!$A$2:$I$1247,6,FALSE))</f>
        <v>43197</v>
      </c>
      <c r="X40" s="13">
        <f>IF(ISERROR(VLOOKUP(CONCATENATE($E40," ",X$1),'Listing TES'!$A$2:$I$1247,6,FALSE)),"-",VLOOKUP(CONCATENATE($E40," ",X$1),'Listing TES'!$A$2:$I$1247,6,FALSE))</f>
        <v>43225</v>
      </c>
      <c r="Y40" s="13">
        <f>IF(ISERROR(VLOOKUP(CONCATENATE($E40," ",Y$1),'Listing TES'!$A$2:$I$1247,6,FALSE)),"-",VLOOKUP(CONCATENATE($E40," ",Y$1),'Listing TES'!$A$2:$I$1247,6,FALSE))</f>
        <v>43599</v>
      </c>
      <c r="Z40" s="13" t="str">
        <f>IF(ISERROR(VLOOKUP(CONCATENATE($E40," ",Z$1),'Listing TES'!$A$2:$I$1247,6,FALSE)),"-",VLOOKUP(CONCATENATE($E40," ",Z$1),'Listing TES'!$A$2:$I$1247,6,FALSE))</f>
        <v>-</v>
      </c>
      <c r="AA40" s="13" t="str">
        <f>IF(ISERROR(VLOOKUP(CONCATENATE($E40," ",AA$1),'Listing TES'!$A$2:$I$1247,6,FALSE)),"-",VLOOKUP(CONCATENATE($E40," ",AA$1),'Listing TES'!$A$2:$I$1247,6,FALSE))</f>
        <v>-</v>
      </c>
      <c r="AB40" s="13" t="str">
        <f>IF(ISERROR(VLOOKUP(CONCATENATE($E40," ",AB$1),'Listing TES'!$A$2:$I$1247,6,FALSE)),"-",VLOOKUP(CONCATENATE($E40," ",AB$1),'Listing TES'!$A$2:$I$1247,6,FALSE))</f>
        <v>-</v>
      </c>
      <c r="AC40" s="13" t="str">
        <f>IF(ISERROR(VLOOKUP(CONCATENATE($E40," ",AC$1),'Listing TES'!$A$2:$I$1247,6,FALSE)),"-",VLOOKUP(CONCATENATE($E40," ",AC$1),'Listing TES'!$A$2:$I$1247,6,FALSE))</f>
        <v>-</v>
      </c>
      <c r="AD40" s="13"/>
      <c r="AF40" s="142">
        <f t="shared" si="33"/>
        <v>132</v>
      </c>
      <c r="AG40" s="142">
        <f t="shared" si="5"/>
        <v>28</v>
      </c>
      <c r="AH40" s="142">
        <f t="shared" si="6"/>
        <v>374</v>
      </c>
      <c r="AI40" s="142" t="str">
        <f t="shared" si="7"/>
        <v>-</v>
      </c>
      <c r="AJ40" s="142" t="str">
        <f t="shared" si="8"/>
        <v>-</v>
      </c>
      <c r="AK40" s="142" t="str">
        <f t="shared" si="9"/>
        <v>-</v>
      </c>
      <c r="AL40" s="13"/>
      <c r="AN40" s="142">
        <f t="shared" si="10"/>
        <v>132</v>
      </c>
      <c r="AO40" s="142">
        <f t="shared" si="11"/>
        <v>160</v>
      </c>
      <c r="AP40" s="142">
        <f t="shared" si="12"/>
        <v>534</v>
      </c>
      <c r="AQ40" s="142" t="str">
        <f t="shared" si="13"/>
        <v>-</v>
      </c>
      <c r="AR40" s="142" t="str">
        <f t="shared" si="14"/>
        <v>-</v>
      </c>
      <c r="AS40" s="142" t="str">
        <f t="shared" si="15"/>
        <v>-</v>
      </c>
    </row>
    <row r="41" spans="1:49" hidden="1" x14ac:dyDescent="0.25">
      <c r="A41" s="22" t="str">
        <f>IF(ISERROR(VLOOKUP($E41,'Listing TES'!$B$2:$B$1247,1,FALSE)),"Not listed","Listed")</f>
        <v>Listed</v>
      </c>
      <c r="B41" s="4" t="b">
        <f ca="1">TODAY()-MAX(V41:AC41)&lt;95</f>
        <v>0</v>
      </c>
      <c r="C41" s="4" t="e">
        <f t="shared" si="0"/>
        <v>#VALUE!</v>
      </c>
      <c r="D41" s="4" t="s">
        <v>537</v>
      </c>
      <c r="E41" s="2" t="s">
        <v>445</v>
      </c>
      <c r="F41" s="10">
        <v>36653</v>
      </c>
      <c r="G41" s="4"/>
      <c r="H41" s="4" t="s">
        <v>557</v>
      </c>
      <c r="I41" s="93">
        <f t="shared" si="34"/>
        <v>18</v>
      </c>
      <c r="J41" s="198" t="str">
        <f>VLOOKUP($I41,Categorie!$A$1:$B$27,2,FALSE)</f>
        <v>JUN/SEN</v>
      </c>
      <c r="K41" s="12" t="str">
        <f t="shared" si="40"/>
        <v>Niet geslaagd</v>
      </c>
      <c r="L41" s="13" t="str">
        <f t="shared" si="3"/>
        <v>-</v>
      </c>
      <c r="M41" s="13" t="str">
        <f t="shared" ca="1" si="4"/>
        <v/>
      </c>
      <c r="N41" s="12"/>
      <c r="O41" s="12"/>
      <c r="P41" s="12" t="str">
        <f>VLOOKUP($E41,'Listing PCS'!$B$2:$D$1032,3,FALSE)</f>
        <v>-</v>
      </c>
      <c r="Q41" s="13">
        <f>VLOOKUP($E41,'Listing PCS'!$B$2:$F$1032,5,FALSE)</f>
        <v>43252</v>
      </c>
      <c r="R41" s="12"/>
      <c r="S41" s="12" t="str">
        <f t="shared" si="44"/>
        <v>-</v>
      </c>
      <c r="T41" s="12" t="str">
        <f>VLOOKUP($E41,'Listing PCS'!$B$2:$I$1032,8,FALSE)</f>
        <v>-</v>
      </c>
      <c r="U41" s="13"/>
      <c r="V41" s="13" t="str">
        <f>IF(ISERROR(VLOOKUP(CONCATENATE($E41," ",V$1),'Listing TES'!$A$2:$I$1247,6,FALSE)),"-",VLOOKUP(CONCATENATE($E41," ",V$1),'Listing TES'!$A$2:$I$1247,6,FALSE))</f>
        <v>-</v>
      </c>
      <c r="W41" s="13" t="str">
        <f>IF(ISERROR(VLOOKUP(CONCATENATE($E41," ",W$1),'Listing TES'!$A$2:$I$1247,6,FALSE)),"-",VLOOKUP(CONCATENATE($E41," ",W$1),'Listing TES'!$A$2:$I$1247,6,FALSE))</f>
        <v>-</v>
      </c>
      <c r="X41" s="13" t="str">
        <f>IF(ISERROR(VLOOKUP(CONCATENATE($E41," ",X$1),'Listing TES'!$A$2:$I$1247,6,FALSE)),"-",VLOOKUP(CONCATENATE($E41," ",X$1),'Listing TES'!$A$2:$I$1247,6,FALSE))</f>
        <v>-</v>
      </c>
      <c r="Y41" s="13" t="str">
        <f>IF(ISERROR(VLOOKUP(CONCATENATE($E41," ",Y$1),'Listing TES'!$A$2:$I$1247,6,FALSE)),"-",VLOOKUP(CONCATENATE($E41," ",Y$1),'Listing TES'!$A$2:$I$1247,6,FALSE))</f>
        <v>-</v>
      </c>
      <c r="Z41" s="13" t="str">
        <f>IF(ISERROR(VLOOKUP(CONCATENATE($E41," ",Z$1),'Listing TES'!$A$2:$I$1247,6,FALSE)),"-",VLOOKUP(CONCATENATE($E41," ",Z$1),'Listing TES'!$A$2:$I$1247,6,FALSE))</f>
        <v>-</v>
      </c>
      <c r="AA41" s="13" t="str">
        <f>IF(ISERROR(VLOOKUP(CONCATENATE($E41," ",AA$1),'Listing TES'!$A$2:$I$1247,6,FALSE)),"-",VLOOKUP(CONCATENATE($E41," ",AA$1),'Listing TES'!$A$2:$I$1247,6,FALSE))</f>
        <v>-</v>
      </c>
      <c r="AB41" s="13" t="str">
        <f>IF(ISERROR(VLOOKUP(CONCATENATE($E41," ",AB$1),'Listing TES'!$A$2:$I$1247,6,FALSE)),"-",VLOOKUP(CONCATENATE($E41," ",AB$1),'Listing TES'!$A$2:$I$1247,6,FALSE))</f>
        <v>-</v>
      </c>
      <c r="AC41" s="13" t="str">
        <f>IF(ISERROR(VLOOKUP(CONCATENATE($E41," ",AC$1),'Listing TES'!$A$2:$I$1247,6,FALSE)),"-",VLOOKUP(CONCATENATE($E41," ",AC$1),'Listing TES'!$A$2:$I$1247,6,FALSE))</f>
        <v>-</v>
      </c>
      <c r="AD41" s="13"/>
      <c r="AF41" s="142" t="str">
        <f t="shared" si="33"/>
        <v>-</v>
      </c>
      <c r="AG41" s="142" t="str">
        <f t="shared" si="5"/>
        <v>-</v>
      </c>
      <c r="AH41" s="142" t="str">
        <f t="shared" si="6"/>
        <v>-</v>
      </c>
      <c r="AI41" s="142" t="str">
        <f t="shared" si="7"/>
        <v>-</v>
      </c>
      <c r="AJ41" s="142" t="str">
        <f t="shared" si="8"/>
        <v>-</v>
      </c>
      <c r="AK41" s="142" t="str">
        <f t="shared" si="9"/>
        <v>-</v>
      </c>
      <c r="AL41" s="13"/>
      <c r="AN41" s="142" t="str">
        <f t="shared" si="10"/>
        <v>-</v>
      </c>
      <c r="AO41" s="142" t="str">
        <f t="shared" si="11"/>
        <v>-</v>
      </c>
      <c r="AP41" s="142" t="str">
        <f t="shared" si="12"/>
        <v>-</v>
      </c>
      <c r="AQ41" s="142" t="str">
        <f t="shared" si="13"/>
        <v>-</v>
      </c>
      <c r="AR41" s="142" t="str">
        <f t="shared" si="14"/>
        <v>-</v>
      </c>
      <c r="AS41" s="142" t="str">
        <f t="shared" si="15"/>
        <v>-</v>
      </c>
    </row>
    <row r="42" spans="1:49" hidden="1" x14ac:dyDescent="0.25">
      <c r="A42" s="22" t="str">
        <f>IF(ISERROR(VLOOKUP($E42,'Listing TES'!$B$2:$B$1247,1,FALSE)),"Not listed","Listed")</f>
        <v>Listed</v>
      </c>
      <c r="B42" s="4" t="b">
        <f t="shared" ca="1" si="32"/>
        <v>0</v>
      </c>
      <c r="C42" s="4" t="b">
        <f t="shared" si="0"/>
        <v>0</v>
      </c>
      <c r="D42" s="4" t="s">
        <v>537</v>
      </c>
      <c r="E42" s="2" t="s">
        <v>236</v>
      </c>
      <c r="F42" s="10">
        <v>37368</v>
      </c>
      <c r="G42" s="4"/>
      <c r="H42" s="4" t="s">
        <v>557</v>
      </c>
      <c r="I42" s="93">
        <f t="shared" si="34"/>
        <v>16</v>
      </c>
      <c r="J42" s="198" t="str">
        <f>VLOOKUP($I42,Categorie!$A$1:$B$27,2,FALSE)</f>
        <v>JUN/SEN</v>
      </c>
      <c r="K42" s="12" t="str">
        <f t="shared" si="40"/>
        <v>INO</v>
      </c>
      <c r="L42" s="13">
        <f t="shared" si="3"/>
        <v>42476</v>
      </c>
      <c r="M42" s="13" t="str">
        <f t="shared" ca="1" si="4"/>
        <v/>
      </c>
      <c r="N42" s="12"/>
      <c r="O42" s="12"/>
      <c r="P42" s="12" t="str">
        <f>VLOOKUP($E42,'Listing PCS'!$B$2:$D$1032,3,FALSE)</f>
        <v>INO</v>
      </c>
      <c r="Q42" s="13">
        <f>VLOOKUP($E42,'Listing PCS'!$B$2:$F$1032,5,FALSE)</f>
        <v>43252</v>
      </c>
      <c r="R42" s="12"/>
      <c r="S42" s="12" t="str">
        <f t="shared" si="44"/>
        <v>-</v>
      </c>
      <c r="T42" s="12" t="str">
        <f>VLOOKUP($E42,'Listing PCS'!$B$2:$I$1032,8,FALSE)</f>
        <v>B</v>
      </c>
      <c r="U42" s="13"/>
      <c r="V42" s="13" t="str">
        <f>IF(ISERROR(VLOOKUP(CONCATENATE($E42," ",V$1),'Listing TES'!$A$2:$I$1247,6,FALSE)),"-",VLOOKUP(CONCATENATE($E42," ",V$1),'Listing TES'!$A$2:$I$1247,6,FALSE))</f>
        <v>-</v>
      </c>
      <c r="W42" s="13" t="str">
        <f>IF(ISERROR(VLOOKUP(CONCATENATE($E42," ",W$1),'Listing TES'!$A$2:$I$1247,6,FALSE)),"-",VLOOKUP(CONCATENATE($E42," ",W$1),'Listing TES'!$A$2:$I$1247,6,FALSE))</f>
        <v>-</v>
      </c>
      <c r="X42" s="13">
        <f>IF(ISERROR(VLOOKUP(CONCATENATE($E42," ",X$1),'Listing TES'!$A$2:$I$1247,6,FALSE)),"-",VLOOKUP(CONCATENATE($E42," ",X$1),'Listing TES'!$A$2:$I$1247,6,FALSE))</f>
        <v>42014</v>
      </c>
      <c r="Y42" s="13">
        <f>IF(ISERROR(VLOOKUP(CONCATENATE($E42," ",Y$1),'Listing TES'!$A$2:$I$1247,6,FALSE)),"-",VLOOKUP(CONCATENATE($E42," ",Y$1),'Listing TES'!$A$2:$I$1247,6,FALSE))</f>
        <v>42476</v>
      </c>
      <c r="Z42" s="13" t="str">
        <f>IF(ISERROR(VLOOKUP(CONCATENATE($E42," ",Z$1),'Listing TES'!$A$2:$I$1247,6,FALSE)),"-",VLOOKUP(CONCATENATE($E42," ",Z$1),'Listing TES'!$A$2:$I$1247,6,FALSE))</f>
        <v>-</v>
      </c>
      <c r="AA42" s="13" t="str">
        <f>IF(ISERROR(VLOOKUP(CONCATENATE($E42," ",AA$1),'Listing TES'!$A$2:$I$1247,6,FALSE)),"-",VLOOKUP(CONCATENATE($E42," ",AA$1),'Listing TES'!$A$2:$I$1247,6,FALSE))</f>
        <v>-</v>
      </c>
      <c r="AB42" s="13" t="str">
        <f>IF(ISERROR(VLOOKUP(CONCATENATE($E42," ",AB$1),'Listing TES'!$A$2:$I$1247,6,FALSE)),"-",VLOOKUP(CONCATENATE($E42," ",AB$1),'Listing TES'!$A$2:$I$1247,6,FALSE))</f>
        <v>-</v>
      </c>
      <c r="AC42" s="13" t="str">
        <f>IF(ISERROR(VLOOKUP(CONCATENATE($E42," ",AC$1),'Listing TES'!$A$2:$I$1247,6,FALSE)),"-",VLOOKUP(CONCATENATE($E42," ",AC$1),'Listing TES'!$A$2:$I$1247,6,FALSE))</f>
        <v>-</v>
      </c>
      <c r="AD42" s="13"/>
      <c r="AF42" s="142" t="str">
        <f t="shared" si="33"/>
        <v>-</v>
      </c>
      <c r="AG42" s="142" t="str">
        <f t="shared" si="5"/>
        <v>-</v>
      </c>
      <c r="AH42" s="142">
        <f t="shared" si="6"/>
        <v>462</v>
      </c>
      <c r="AI42" s="142" t="str">
        <f t="shared" si="7"/>
        <v>-</v>
      </c>
      <c r="AJ42" s="142" t="str">
        <f t="shared" si="8"/>
        <v>-</v>
      </c>
      <c r="AK42" s="142" t="str">
        <f t="shared" si="9"/>
        <v>-</v>
      </c>
      <c r="AL42" s="13"/>
      <c r="AN42" s="142" t="str">
        <f t="shared" si="10"/>
        <v>-</v>
      </c>
      <c r="AO42" s="142" t="str">
        <f t="shared" si="11"/>
        <v>-</v>
      </c>
      <c r="AP42" s="142" t="str">
        <f t="shared" si="12"/>
        <v>-</v>
      </c>
      <c r="AQ42" s="142" t="str">
        <f t="shared" si="13"/>
        <v>-</v>
      </c>
      <c r="AR42" s="142" t="str">
        <f t="shared" si="14"/>
        <v>-</v>
      </c>
      <c r="AS42" s="142" t="str">
        <f t="shared" si="15"/>
        <v>-</v>
      </c>
    </row>
    <row r="43" spans="1:49" hidden="1" x14ac:dyDescent="0.25">
      <c r="A43" s="22" t="str">
        <f>IF(ISERROR(VLOOKUP($E43,'Listing TES'!$B$2:$B$1247,1,FALSE)),"Not listed","Listed")</f>
        <v>Listed</v>
      </c>
      <c r="B43" s="4" t="b">
        <f t="shared" ca="1" si="32"/>
        <v>0</v>
      </c>
      <c r="C43" s="4" t="b">
        <f t="shared" si="0"/>
        <v>0</v>
      </c>
      <c r="D43" s="4"/>
      <c r="E43" s="2" t="s">
        <v>56</v>
      </c>
      <c r="F43" s="191" t="s">
        <v>480</v>
      </c>
      <c r="G43" s="4"/>
      <c r="H43" s="4" t="s">
        <v>537</v>
      </c>
      <c r="I43" s="93" t="e">
        <f>DATEDIF(F43,DATE(2019,7,1),"y")</f>
        <v>#VALUE!</v>
      </c>
      <c r="J43" s="198" t="e">
        <f>VLOOKUP($I43,Categorie!$A$1:$B$27,2,FALSE)</f>
        <v>#VALUE!</v>
      </c>
      <c r="K43" s="12" t="str">
        <f t="shared" si="40"/>
        <v>PRE</v>
      </c>
      <c r="L43" s="13">
        <f t="shared" si="3"/>
        <v>42813</v>
      </c>
      <c r="M43" s="13" t="str">
        <f t="shared" ca="1" si="4"/>
        <v/>
      </c>
      <c r="N43" s="12"/>
      <c r="O43" s="12"/>
      <c r="P43" s="12" t="str">
        <f>VLOOKUP($E43,'Listing PCS'!$B$2:$D$1032,3,FALSE)</f>
        <v>-</v>
      </c>
      <c r="Q43" s="13">
        <f>VLOOKUP($E43,'Listing PCS'!$B$2:$F$1032,5,FALSE)</f>
        <v>43252</v>
      </c>
      <c r="R43" s="12"/>
      <c r="S43" s="12" t="str">
        <f t="shared" si="44"/>
        <v>-</v>
      </c>
      <c r="T43" s="12" t="str">
        <f>VLOOKUP($E43,'Listing PCS'!$B$2:$I$1032,8,FALSE)</f>
        <v>-</v>
      </c>
      <c r="U43" s="13"/>
      <c r="V43" s="13">
        <f>IF(ISERROR(VLOOKUP(CONCATENATE($E43," ",V$1),'Listing TES'!$A$2:$I$1247,6,FALSE)),"-",VLOOKUP(CONCATENATE($E43," ",V$1),'Listing TES'!$A$2:$I$1247,6,FALSE))</f>
        <v>42813</v>
      </c>
      <c r="W43" s="13" t="str">
        <f>IF(ISERROR(VLOOKUP(CONCATENATE($E43," ",W$1),'Listing TES'!$A$2:$I$1247,6,FALSE)),"-",VLOOKUP(CONCATENATE($E43," ",W$1),'Listing TES'!$A$2:$I$1247,6,FALSE))</f>
        <v>-</v>
      </c>
      <c r="X43" s="13" t="str">
        <f>IF(ISERROR(VLOOKUP(CONCATENATE($E43," ",X$1),'Listing TES'!$A$2:$I$1247,6,FALSE)),"-",VLOOKUP(CONCATENATE($E43," ",X$1),'Listing TES'!$A$2:$I$1247,6,FALSE))</f>
        <v>-</v>
      </c>
      <c r="Y43" s="13" t="str">
        <f>IF(ISERROR(VLOOKUP(CONCATENATE($E43," ",Y$1),'Listing TES'!$A$2:$I$1247,6,FALSE)),"-",VLOOKUP(CONCATENATE($E43," ",Y$1),'Listing TES'!$A$2:$I$1247,6,FALSE))</f>
        <v>-</v>
      </c>
      <c r="Z43" s="13" t="str">
        <f>IF(ISERROR(VLOOKUP(CONCATENATE($E43," ",Z$1),'Listing TES'!$A$2:$I$1247,6,FALSE)),"-",VLOOKUP(CONCATENATE($E43," ",Z$1),'Listing TES'!$A$2:$I$1247,6,FALSE))</f>
        <v>-</v>
      </c>
      <c r="AA43" s="13" t="str">
        <f>IF(ISERROR(VLOOKUP(CONCATENATE($E43," ",AA$1),'Listing TES'!$A$2:$I$1247,6,FALSE)),"-",VLOOKUP(CONCATENATE($E43," ",AA$1),'Listing TES'!$A$2:$I$1247,6,FALSE))</f>
        <v>-</v>
      </c>
      <c r="AB43" s="13" t="str">
        <f>IF(ISERROR(VLOOKUP(CONCATENATE($E43," ",AB$1),'Listing TES'!$A$2:$I$1247,6,FALSE)),"-",VLOOKUP(CONCATENATE($E43," ",AB$1),'Listing TES'!$A$2:$I$1247,6,FALSE))</f>
        <v>-</v>
      </c>
      <c r="AC43" s="13" t="str">
        <f>IF(ISERROR(VLOOKUP(CONCATENATE($E43," ",AC$1),'Listing TES'!$A$2:$I$1247,6,FALSE)),"-",VLOOKUP(CONCATENATE($E43," ",AC$1),'Listing TES'!$A$2:$I$1247,6,FALSE))</f>
        <v>-</v>
      </c>
      <c r="AD43" s="13"/>
      <c r="AF43" s="142" t="str">
        <f t="shared" si="33"/>
        <v>-</v>
      </c>
      <c r="AG43" s="142" t="str">
        <f t="shared" si="5"/>
        <v>-</v>
      </c>
      <c r="AH43" s="142" t="str">
        <f t="shared" si="6"/>
        <v>-</v>
      </c>
      <c r="AI43" s="142" t="str">
        <f t="shared" si="7"/>
        <v>-</v>
      </c>
      <c r="AJ43" s="142" t="str">
        <f t="shared" si="8"/>
        <v>-</v>
      </c>
      <c r="AK43" s="142" t="str">
        <f t="shared" si="9"/>
        <v>-</v>
      </c>
      <c r="AL43" s="13"/>
      <c r="AN43" s="142" t="str">
        <f t="shared" si="10"/>
        <v>-</v>
      </c>
      <c r="AO43" s="142" t="str">
        <f t="shared" si="11"/>
        <v>-</v>
      </c>
      <c r="AP43" s="142" t="str">
        <f t="shared" si="12"/>
        <v>-</v>
      </c>
      <c r="AQ43" s="142" t="str">
        <f t="shared" si="13"/>
        <v>-</v>
      </c>
      <c r="AR43" s="142" t="str">
        <f t="shared" si="14"/>
        <v>-</v>
      </c>
      <c r="AS43" s="142" t="str">
        <f t="shared" si="15"/>
        <v>-</v>
      </c>
    </row>
    <row r="44" spans="1:49" x14ac:dyDescent="0.25">
      <c r="A44" s="80" t="str">
        <f>IF(ISERROR(VLOOKUP($E44,'Listing TES'!$B$2:$B$1247,1,FALSE)),"Not listed","Listed")</f>
        <v>Listed</v>
      </c>
      <c r="B44" s="81" t="b">
        <f ca="1">TODAY()-MAX(V44:AC44)&lt;95</f>
        <v>0</v>
      </c>
      <c r="C44" s="81" t="b">
        <f t="shared" si="0"/>
        <v>0</v>
      </c>
      <c r="D44" s="81"/>
      <c r="E44" s="2" t="s">
        <v>643</v>
      </c>
      <c r="F44" s="10">
        <v>35926</v>
      </c>
      <c r="G44" s="4"/>
      <c r="H44" s="4" t="s">
        <v>557</v>
      </c>
      <c r="I44" s="93">
        <f>DATEDIF(F44,DATE(2019,7,1),"y")</f>
        <v>21</v>
      </c>
      <c r="J44" s="198" t="str">
        <f>VLOOKUP($I44,Categorie!$A$1:$B$27,2,FALSE)</f>
        <v>SEN</v>
      </c>
      <c r="K44" s="12" t="str">
        <f>IF(ISBLANK(O44),IF(AC44&lt;&gt;"-",AC$1,IF(AB44&lt;&gt;"-",AB$1,IF(AA44&lt;&gt;"-",AA$1,IF(Z44&lt;&gt;"-",Z$1,IF(Y44&lt;&gt;"-",Y$1,IF(X44&lt;&gt;"-",X$1,IF(W44&lt;&gt;"-",W$1,IF(V44&lt;&gt;"-",V$1,IF(A44="Listed","Niet geslaagd","Geen info"))))))))),O44)</f>
        <v>MIN</v>
      </c>
      <c r="L44" s="13">
        <f>IF(MAX(V44:AC44)=0,"-",MAX(V44:AC44))</f>
        <v>43568</v>
      </c>
      <c r="M44" s="13" t="str">
        <f ca="1">IF(B44=TRUE,IF(ISBLANK(N44),IF(K44="PRE","",EDATE(L44,3)),N44),"")</f>
        <v/>
      </c>
      <c r="N44" s="12"/>
      <c r="O44" s="12"/>
      <c r="P44" s="12" t="str">
        <f>VLOOKUP($E44,'Listing PCS'!$B$2:$D$1032,3,FALSE)</f>
        <v>BNO</v>
      </c>
      <c r="Q44" s="13">
        <f>VLOOKUP($E44,'Listing PCS'!$B$2:$F$1032,5,FALSE)</f>
        <v>43568</v>
      </c>
      <c r="R44" s="12"/>
      <c r="S44" s="12" t="str">
        <f>IF(ISERROR(SEARCH(K44,J44)),"-",K44)</f>
        <v>-</v>
      </c>
      <c r="T44" s="12">
        <f>VLOOKUP($E44,'Listing PCS'!$B$2:$I$1032,8,FALSE)</f>
        <v>0</v>
      </c>
      <c r="U44" s="13"/>
      <c r="V44" s="13">
        <f>IF(ISERROR(VLOOKUP(CONCATENATE($E44," ",V$1),'Listing TES'!$A$2:$I$1247,6,FALSE)),"-",VLOOKUP(CONCATENATE($E44," ",V$1),'Listing TES'!$A$2:$I$1247,6,FALSE))</f>
        <v>43491</v>
      </c>
      <c r="W44" s="13">
        <f>IF(ISERROR(VLOOKUP(CONCATENATE($E44," ",W$1),'Listing TES'!$A$2:$I$1247,6,FALSE)),"-",VLOOKUP(CONCATENATE($E44," ",W$1),'Listing TES'!$A$2:$I$1247,6,FALSE))</f>
        <v>43568</v>
      </c>
      <c r="X44" s="13" t="str">
        <f>IF(ISERROR(VLOOKUP(CONCATENATE($E44," ",X$1),'Listing TES'!$A$2:$I$1247,6,FALSE)),"-",VLOOKUP(CONCATENATE($E44," ",X$1),'Listing TES'!$A$2:$I$1247,6,FALSE))</f>
        <v>-</v>
      </c>
      <c r="Y44" s="13" t="str">
        <f>IF(ISERROR(VLOOKUP(CONCATENATE($E44," ",Y$1),'Listing TES'!$A$2:$I$1247,6,FALSE)),"-",VLOOKUP(CONCATENATE($E44," ",Y$1),'Listing TES'!$A$2:$I$1247,6,FALSE))</f>
        <v>-</v>
      </c>
      <c r="Z44" s="13" t="str">
        <f>IF(ISERROR(VLOOKUP(CONCATENATE($E44," ",Z$1),'Listing TES'!$A$2:$I$1247,6,FALSE)),"-",VLOOKUP(CONCATENATE($E44," ",Z$1),'Listing TES'!$A$2:$I$1247,6,FALSE))</f>
        <v>-</v>
      </c>
      <c r="AA44" s="13" t="str">
        <f>IF(ISERROR(VLOOKUP(CONCATENATE($E44," ",AA$1),'Listing TES'!$A$2:$I$1247,6,FALSE)),"-",VLOOKUP(CONCATENATE($E44," ",AA$1),'Listing TES'!$A$2:$I$1247,6,FALSE))</f>
        <v>-</v>
      </c>
      <c r="AB44" s="13" t="str">
        <f>IF(ISERROR(VLOOKUP(CONCATENATE($E44," ",AB$1),'Listing TES'!$A$2:$I$1247,6,FALSE)),"-",VLOOKUP(CONCATENATE($E44," ",AB$1),'Listing TES'!$A$2:$I$1247,6,FALSE))</f>
        <v>-</v>
      </c>
      <c r="AC44" s="13" t="str">
        <f>IF(ISERROR(VLOOKUP(CONCATENATE($E44," ",AC$1),'Listing TES'!$A$2:$I$1247,6,FALSE)),"-",VLOOKUP(CONCATENATE($E44," ",AC$1),'Listing TES'!$A$2:$I$1247,6,FALSE))</f>
        <v>-</v>
      </c>
      <c r="AD44" s="13"/>
      <c r="AF44" s="142">
        <f t="shared" ref="AF44:AK44" si="45">IF(AND(V44&lt;&gt;"-",W44&lt;&gt;"-"),W44-V44,"-")</f>
        <v>77</v>
      </c>
      <c r="AG44" s="142" t="str">
        <f t="shared" si="45"/>
        <v>-</v>
      </c>
      <c r="AH44" s="142" t="str">
        <f t="shared" si="45"/>
        <v>-</v>
      </c>
      <c r="AI44" s="142" t="str">
        <f t="shared" si="45"/>
        <v>-</v>
      </c>
      <c r="AJ44" s="142" t="str">
        <f t="shared" si="45"/>
        <v>-</v>
      </c>
      <c r="AK44" s="142" t="str">
        <f t="shared" si="45"/>
        <v>-</v>
      </c>
      <c r="AL44" s="102"/>
      <c r="AN44" s="142">
        <f t="shared" ref="AN44:AS44" si="46">IF(AND($V44&lt;&gt;"-",W44&lt;&gt;"-"),W44-$V44,"-")</f>
        <v>77</v>
      </c>
      <c r="AO44" s="142" t="str">
        <f t="shared" si="46"/>
        <v>-</v>
      </c>
      <c r="AP44" s="142" t="str">
        <f t="shared" si="46"/>
        <v>-</v>
      </c>
      <c r="AQ44" s="142" t="str">
        <f t="shared" si="46"/>
        <v>-</v>
      </c>
      <c r="AR44" s="142" t="str">
        <f t="shared" si="46"/>
        <v>-</v>
      </c>
      <c r="AS44" s="142" t="str">
        <f t="shared" si="46"/>
        <v>-</v>
      </c>
    </row>
    <row r="45" spans="1:49" x14ac:dyDescent="0.25">
      <c r="A45" s="22" t="str">
        <f>IF(ISERROR(VLOOKUP($E45,'Listing TES'!$B$2:$B$1247,1,FALSE)),"Not listed","Listed")</f>
        <v>Not listed</v>
      </c>
      <c r="B45" s="4" t="b">
        <f ca="1">TODAY()-MAX(V45:AC45)&lt;95</f>
        <v>0</v>
      </c>
      <c r="C45" s="4" t="e">
        <f t="shared" si="0"/>
        <v>#VALUE!</v>
      </c>
      <c r="D45" s="4"/>
      <c r="E45" s="2" t="s">
        <v>454</v>
      </c>
      <c r="F45" s="10">
        <v>39562</v>
      </c>
      <c r="G45" s="4"/>
      <c r="H45" s="4" t="s">
        <v>557</v>
      </c>
      <c r="I45" s="93">
        <f t="shared" si="34"/>
        <v>10</v>
      </c>
      <c r="J45" s="198" t="str">
        <f>VLOOKUP($I45,Categorie!$A$1:$B$27,2,FALSE)</f>
        <v>BNO/INO/ANO</v>
      </c>
      <c r="K45" s="12" t="str">
        <f t="shared" si="40"/>
        <v>Geen info</v>
      </c>
      <c r="L45" s="13" t="str">
        <f t="shared" si="3"/>
        <v>-</v>
      </c>
      <c r="M45" s="13" t="str">
        <f t="shared" ca="1" si="4"/>
        <v/>
      </c>
      <c r="N45" s="12"/>
      <c r="O45" s="12"/>
      <c r="P45" s="12" t="str">
        <f>VLOOKUP($E45,'Listing PCS'!$B$2:$D$1032,3,FALSE)</f>
        <v>-</v>
      </c>
      <c r="Q45" s="13">
        <f>VLOOKUP($E45,'Listing PCS'!$B$2:$F$1032,5,FALSE)</f>
        <v>43252</v>
      </c>
      <c r="R45" s="12"/>
      <c r="S45" s="12" t="str">
        <f t="shared" si="44"/>
        <v>-</v>
      </c>
      <c r="T45" s="12" t="str">
        <f>VLOOKUP($E45,'Listing PCS'!$B$2:$I$1032,8,FALSE)</f>
        <v>-</v>
      </c>
      <c r="U45" s="13"/>
      <c r="V45" s="13" t="str">
        <f>IF(ISERROR(VLOOKUP(CONCATENATE($E45," ",V$1),'Listing TES'!$A$2:$I$1247,6,FALSE)),"-",VLOOKUP(CONCATENATE($E45," ",V$1),'Listing TES'!$A$2:$I$1247,6,FALSE))</f>
        <v>-</v>
      </c>
      <c r="W45" s="13" t="str">
        <f>IF(ISERROR(VLOOKUP(CONCATENATE($E45," ",W$1),'Listing TES'!$A$2:$I$1247,6,FALSE)),"-",VLOOKUP(CONCATENATE($E45," ",W$1),'Listing TES'!$A$2:$I$1247,6,FALSE))</f>
        <v>-</v>
      </c>
      <c r="X45" s="13" t="str">
        <f>IF(ISERROR(VLOOKUP(CONCATENATE($E45," ",X$1),'Listing TES'!$A$2:$I$1247,6,FALSE)),"-",VLOOKUP(CONCATENATE($E45," ",X$1),'Listing TES'!$A$2:$I$1247,6,FALSE))</f>
        <v>-</v>
      </c>
      <c r="Y45" s="13" t="str">
        <f>IF(ISERROR(VLOOKUP(CONCATENATE($E45," ",Y$1),'Listing TES'!$A$2:$I$1247,6,FALSE)),"-",VLOOKUP(CONCATENATE($E45," ",Y$1),'Listing TES'!$A$2:$I$1247,6,FALSE))</f>
        <v>-</v>
      </c>
      <c r="Z45" s="13" t="str">
        <f>IF(ISERROR(VLOOKUP(CONCATENATE($E45," ",Z$1),'Listing TES'!$A$2:$I$1247,6,FALSE)),"-",VLOOKUP(CONCATENATE($E45," ",Z$1),'Listing TES'!$A$2:$I$1247,6,FALSE))</f>
        <v>-</v>
      </c>
      <c r="AA45" s="13" t="str">
        <f>IF(ISERROR(VLOOKUP(CONCATENATE($E45," ",AA$1),'Listing TES'!$A$2:$I$1247,6,FALSE)),"-",VLOOKUP(CONCATENATE($E45," ",AA$1),'Listing TES'!$A$2:$I$1247,6,FALSE))</f>
        <v>-</v>
      </c>
      <c r="AB45" s="13" t="str">
        <f>IF(ISERROR(VLOOKUP(CONCATENATE($E45," ",AB$1),'Listing TES'!$A$2:$I$1247,6,FALSE)),"-",VLOOKUP(CONCATENATE($E45," ",AB$1),'Listing TES'!$A$2:$I$1247,6,FALSE))</f>
        <v>-</v>
      </c>
      <c r="AC45" s="13" t="str">
        <f>IF(ISERROR(VLOOKUP(CONCATENATE($E45," ",AC$1),'Listing TES'!$A$2:$I$1247,6,FALSE)),"-",VLOOKUP(CONCATENATE($E45," ",AC$1),'Listing TES'!$A$2:$I$1247,6,FALSE))</f>
        <v>-</v>
      </c>
      <c r="AD45" s="13"/>
      <c r="AF45" s="142" t="str">
        <f t="shared" si="33"/>
        <v>-</v>
      </c>
      <c r="AG45" s="142" t="str">
        <f t="shared" si="5"/>
        <v>-</v>
      </c>
      <c r="AH45" s="142" t="str">
        <f t="shared" si="6"/>
        <v>-</v>
      </c>
      <c r="AI45" s="142" t="str">
        <f t="shared" si="7"/>
        <v>-</v>
      </c>
      <c r="AJ45" s="142" t="str">
        <f t="shared" si="8"/>
        <v>-</v>
      </c>
      <c r="AK45" s="142" t="str">
        <f t="shared" si="9"/>
        <v>-</v>
      </c>
      <c r="AL45" s="13"/>
      <c r="AN45" s="142" t="str">
        <f t="shared" si="10"/>
        <v>-</v>
      </c>
      <c r="AO45" s="142" t="str">
        <f t="shared" si="11"/>
        <v>-</v>
      </c>
      <c r="AP45" s="142" t="str">
        <f t="shared" si="12"/>
        <v>-</v>
      </c>
      <c r="AQ45" s="142" t="str">
        <f t="shared" si="13"/>
        <v>-</v>
      </c>
      <c r="AR45" s="142" t="str">
        <f t="shared" si="14"/>
        <v>-</v>
      </c>
      <c r="AS45" s="142" t="str">
        <f t="shared" si="15"/>
        <v>-</v>
      </c>
    </row>
    <row r="46" spans="1:49" hidden="1" x14ac:dyDescent="0.25">
      <c r="A46" s="22" t="str">
        <f>IF(ISERROR(VLOOKUP($E46,'Listing TES'!$B$2:$B$1247,1,FALSE)),"Not listed","Listed")</f>
        <v>Listed</v>
      </c>
      <c r="B46" s="4" t="b">
        <f t="shared" ca="1" si="32"/>
        <v>0</v>
      </c>
      <c r="C46" s="4" t="b">
        <f t="shared" si="0"/>
        <v>0</v>
      </c>
      <c r="D46" s="4" t="s">
        <v>537</v>
      </c>
      <c r="E46" s="2" t="s">
        <v>47</v>
      </c>
      <c r="F46" s="10">
        <v>39486</v>
      </c>
      <c r="G46" s="4"/>
      <c r="H46" s="4" t="s">
        <v>537</v>
      </c>
      <c r="I46" s="93">
        <f t="shared" si="34"/>
        <v>10</v>
      </c>
      <c r="J46" s="198" t="str">
        <f>VLOOKUP($I46,Categorie!$A$1:$B$27,2,FALSE)</f>
        <v>BNO/INO/ANO</v>
      </c>
      <c r="K46" s="12" t="str">
        <f t="shared" si="40"/>
        <v>MIN</v>
      </c>
      <c r="L46" s="13">
        <f t="shared" si="3"/>
        <v>42854</v>
      </c>
      <c r="M46" s="13" t="str">
        <f t="shared" ca="1" si="4"/>
        <v/>
      </c>
      <c r="N46" s="12"/>
      <c r="O46" s="12"/>
      <c r="P46" s="12" t="str">
        <f>VLOOKUP($E46,'Listing PCS'!$B$2:$D$1032,3,FALSE)</f>
        <v>-</v>
      </c>
      <c r="Q46" s="13">
        <f>VLOOKUP($E46,'Listing PCS'!$B$2:$F$1032,5,FALSE)</f>
        <v>43252</v>
      </c>
      <c r="R46" s="12"/>
      <c r="S46" s="12" t="str">
        <f t="shared" si="44"/>
        <v>-</v>
      </c>
      <c r="T46" s="12" t="str">
        <f>VLOOKUP($E46,'Listing PCS'!$B$2:$I$1032,8,FALSE)</f>
        <v>Q</v>
      </c>
      <c r="U46" s="13"/>
      <c r="V46" s="13">
        <f>IF(ISERROR(VLOOKUP(CONCATENATE($E46," ",V$1),'Listing TES'!$A$2:$I$1247,6,FALSE)),"-",VLOOKUP(CONCATENATE($E46," ",V$1),'Listing TES'!$A$2:$I$1247,6,FALSE))</f>
        <v>42680</v>
      </c>
      <c r="W46" s="13">
        <f>IF(ISERROR(VLOOKUP(CONCATENATE($E46," ",W$1),'Listing TES'!$A$2:$I$1247,6,FALSE)),"-",VLOOKUP(CONCATENATE($E46," ",W$1),'Listing TES'!$A$2:$I$1247,6,FALSE))</f>
        <v>42854</v>
      </c>
      <c r="X46" s="13" t="str">
        <f>IF(ISERROR(VLOOKUP(CONCATENATE($E46," ",X$1),'Listing TES'!$A$2:$I$1247,6,FALSE)),"-",VLOOKUP(CONCATENATE($E46," ",X$1),'Listing TES'!$A$2:$I$1247,6,FALSE))</f>
        <v>-</v>
      </c>
      <c r="Y46" s="13" t="str">
        <f>IF(ISERROR(VLOOKUP(CONCATENATE($E46," ",Y$1),'Listing TES'!$A$2:$I$1247,6,FALSE)),"-",VLOOKUP(CONCATENATE($E46," ",Y$1),'Listing TES'!$A$2:$I$1247,6,FALSE))</f>
        <v>-</v>
      </c>
      <c r="Z46" s="13" t="str">
        <f>IF(ISERROR(VLOOKUP(CONCATENATE($E46," ",Z$1),'Listing TES'!$A$2:$I$1247,6,FALSE)),"-",VLOOKUP(CONCATENATE($E46," ",Z$1),'Listing TES'!$A$2:$I$1247,6,FALSE))</f>
        <v>-</v>
      </c>
      <c r="AA46" s="13" t="str">
        <f>IF(ISERROR(VLOOKUP(CONCATENATE($E46," ",AA$1),'Listing TES'!$A$2:$I$1247,6,FALSE)),"-",VLOOKUP(CONCATENATE($E46," ",AA$1),'Listing TES'!$A$2:$I$1247,6,FALSE))</f>
        <v>-</v>
      </c>
      <c r="AB46" s="13" t="str">
        <f>IF(ISERROR(VLOOKUP(CONCATENATE($E46," ",AB$1),'Listing TES'!$A$2:$I$1247,6,FALSE)),"-",VLOOKUP(CONCATENATE($E46," ",AB$1),'Listing TES'!$A$2:$I$1247,6,FALSE))</f>
        <v>-</v>
      </c>
      <c r="AC46" s="13" t="str">
        <f>IF(ISERROR(VLOOKUP(CONCATENATE($E46," ",AC$1),'Listing TES'!$A$2:$I$1247,6,FALSE)),"-",VLOOKUP(CONCATENATE($E46," ",AC$1),'Listing TES'!$A$2:$I$1247,6,FALSE))</f>
        <v>-</v>
      </c>
      <c r="AD46" s="13"/>
      <c r="AF46" s="142">
        <f t="shared" si="33"/>
        <v>174</v>
      </c>
      <c r="AG46" s="142" t="str">
        <f t="shared" si="5"/>
        <v>-</v>
      </c>
      <c r="AH46" s="142" t="str">
        <f t="shared" si="6"/>
        <v>-</v>
      </c>
      <c r="AI46" s="142" t="str">
        <f t="shared" si="7"/>
        <v>-</v>
      </c>
      <c r="AJ46" s="142" t="str">
        <f t="shared" si="8"/>
        <v>-</v>
      </c>
      <c r="AK46" s="142" t="str">
        <f t="shared" si="9"/>
        <v>-</v>
      </c>
      <c r="AL46" s="13"/>
      <c r="AN46" s="142">
        <f t="shared" si="10"/>
        <v>174</v>
      </c>
      <c r="AO46" s="142" t="str">
        <f t="shared" si="11"/>
        <v>-</v>
      </c>
      <c r="AP46" s="142" t="str">
        <f t="shared" si="12"/>
        <v>-</v>
      </c>
      <c r="AQ46" s="142" t="str">
        <f t="shared" si="13"/>
        <v>-</v>
      </c>
      <c r="AR46" s="142" t="str">
        <f t="shared" si="14"/>
        <v>-</v>
      </c>
      <c r="AS46" s="142" t="str">
        <f t="shared" si="15"/>
        <v>-</v>
      </c>
    </row>
    <row r="47" spans="1:49" x14ac:dyDescent="0.25">
      <c r="A47" s="22" t="str">
        <f>IF(ISERROR(VLOOKUP($E47,'Listing TES'!$B$2:$B$1247,1,FALSE)),"Not listed","Listed")</f>
        <v>Listed</v>
      </c>
      <c r="B47" s="4" t="b">
        <f t="shared" ca="1" si="32"/>
        <v>0</v>
      </c>
      <c r="C47" s="4" t="b">
        <f t="shared" si="0"/>
        <v>0</v>
      </c>
      <c r="D47" s="4"/>
      <c r="E47" s="2" t="s">
        <v>114</v>
      </c>
      <c r="F47" s="10">
        <v>38203</v>
      </c>
      <c r="G47" s="4"/>
      <c r="H47" s="4" t="s">
        <v>557</v>
      </c>
      <c r="I47" s="93">
        <f>DATEDIF(F47,DATE(2019,7,1),"y")</f>
        <v>14</v>
      </c>
      <c r="J47" s="198" t="str">
        <f>VLOOKUP($I47,Categorie!$A$1:$B$27,2,FALSE)</f>
        <v>INO/ANO/JUN</v>
      </c>
      <c r="K47" s="12" t="str">
        <f t="shared" si="40"/>
        <v>BNO</v>
      </c>
      <c r="L47" s="13">
        <f t="shared" si="3"/>
        <v>42672</v>
      </c>
      <c r="M47" s="13" t="str">
        <f t="shared" ca="1" si="4"/>
        <v/>
      </c>
      <c r="N47" s="12"/>
      <c r="O47" s="12"/>
      <c r="P47" s="12" t="str">
        <f>VLOOKUP($E47,'Listing PCS'!$B$2:$D$1032,3,FALSE)</f>
        <v>-</v>
      </c>
      <c r="Q47" s="13">
        <f>VLOOKUP($E47,'Listing PCS'!$B$2:$F$1032,5,FALSE)</f>
        <v>43252</v>
      </c>
      <c r="R47" s="12"/>
      <c r="S47" s="12" t="str">
        <f t="shared" si="44"/>
        <v>-</v>
      </c>
      <c r="T47" s="12" t="str">
        <f>VLOOKUP($E47,'Listing PCS'!$B$2:$I$1032,8,FALSE)</f>
        <v>-</v>
      </c>
      <c r="U47" s="13"/>
      <c r="V47" s="13" t="str">
        <f>IF(ISERROR(VLOOKUP(CONCATENATE($E47," ",V$1),'Listing TES'!$A$2:$I$1247,6,FALSE)),"-",VLOOKUP(CONCATENATE($E47," ",V$1),'Listing TES'!$A$2:$I$1247,6,FALSE))</f>
        <v>-</v>
      </c>
      <c r="W47" s="13">
        <f>IF(ISERROR(VLOOKUP(CONCATENATE($E47," ",W$1),'Listing TES'!$A$2:$I$1247,6,FALSE)),"-",VLOOKUP(CONCATENATE($E47," ",W$1),'Listing TES'!$A$2:$I$1247,6,FALSE))</f>
        <v>42490</v>
      </c>
      <c r="X47" s="13">
        <f>IF(ISERROR(VLOOKUP(CONCATENATE($E47," ",X$1),'Listing TES'!$A$2:$I$1247,6,FALSE)),"-",VLOOKUP(CONCATENATE($E47," ",X$1),'Listing TES'!$A$2:$I$1247,6,FALSE))</f>
        <v>42672</v>
      </c>
      <c r="Y47" s="13" t="str">
        <f>IF(ISERROR(VLOOKUP(CONCATENATE($E47," ",Y$1),'Listing TES'!$A$2:$I$1247,6,FALSE)),"-",VLOOKUP(CONCATENATE($E47," ",Y$1),'Listing TES'!$A$2:$I$1247,6,FALSE))</f>
        <v>-</v>
      </c>
      <c r="Z47" s="13" t="str">
        <f>IF(ISERROR(VLOOKUP(CONCATENATE($E47," ",Z$1),'Listing TES'!$A$2:$I$1247,6,FALSE)),"-",VLOOKUP(CONCATENATE($E47," ",Z$1),'Listing TES'!$A$2:$I$1247,6,FALSE))</f>
        <v>-</v>
      </c>
      <c r="AA47" s="13" t="str">
        <f>IF(ISERROR(VLOOKUP(CONCATENATE($E47," ",AA$1),'Listing TES'!$A$2:$I$1247,6,FALSE)),"-",VLOOKUP(CONCATENATE($E47," ",AA$1),'Listing TES'!$A$2:$I$1247,6,FALSE))</f>
        <v>-</v>
      </c>
      <c r="AB47" s="13" t="str">
        <f>IF(ISERROR(VLOOKUP(CONCATENATE($E47," ",AB$1),'Listing TES'!$A$2:$I$1247,6,FALSE)),"-",VLOOKUP(CONCATENATE($E47," ",AB$1),'Listing TES'!$A$2:$I$1247,6,FALSE))</f>
        <v>-</v>
      </c>
      <c r="AC47" s="13" t="str">
        <f>IF(ISERROR(VLOOKUP(CONCATENATE($E47," ",AC$1),'Listing TES'!$A$2:$I$1247,6,FALSE)),"-",VLOOKUP(CONCATENATE($E47," ",AC$1),'Listing TES'!$A$2:$I$1247,6,FALSE))</f>
        <v>-</v>
      </c>
      <c r="AD47" s="13"/>
      <c r="AF47" s="142" t="str">
        <f t="shared" si="33"/>
        <v>-</v>
      </c>
      <c r="AG47" s="142">
        <f t="shared" si="5"/>
        <v>182</v>
      </c>
      <c r="AH47" s="142" t="str">
        <f t="shared" si="6"/>
        <v>-</v>
      </c>
      <c r="AI47" s="142" t="str">
        <f t="shared" si="7"/>
        <v>-</v>
      </c>
      <c r="AJ47" s="142" t="str">
        <f t="shared" si="8"/>
        <v>-</v>
      </c>
      <c r="AK47" s="142" t="str">
        <f t="shared" si="9"/>
        <v>-</v>
      </c>
      <c r="AL47" s="13"/>
      <c r="AN47" s="142" t="str">
        <f t="shared" si="10"/>
        <v>-</v>
      </c>
      <c r="AO47" s="142" t="str">
        <f t="shared" si="11"/>
        <v>-</v>
      </c>
      <c r="AP47" s="142" t="str">
        <f t="shared" si="12"/>
        <v>-</v>
      </c>
      <c r="AQ47" s="142" t="str">
        <f t="shared" si="13"/>
        <v>-</v>
      </c>
      <c r="AR47" s="142" t="str">
        <f t="shared" si="14"/>
        <v>-</v>
      </c>
      <c r="AS47" s="142" t="str">
        <f t="shared" si="15"/>
        <v>-</v>
      </c>
    </row>
    <row r="48" spans="1:49" x14ac:dyDescent="0.25">
      <c r="A48" s="22" t="str">
        <f>IF(ISERROR(VLOOKUP($E48,'Listing TES'!$B$2:$B$1247,1,FALSE)),"Not listed","Listed")</f>
        <v>Listed</v>
      </c>
      <c r="B48" s="4" t="b">
        <f t="shared" ca="1" si="32"/>
        <v>0</v>
      </c>
      <c r="C48" s="4" t="b">
        <f t="shared" si="0"/>
        <v>0</v>
      </c>
      <c r="D48" s="4"/>
      <c r="E48" s="2" t="s">
        <v>248</v>
      </c>
      <c r="F48" s="10">
        <v>37049</v>
      </c>
      <c r="G48" s="4"/>
      <c r="H48" s="4" t="s">
        <v>557</v>
      </c>
      <c r="I48" s="93">
        <f>DATEDIF(F48,DATE(2019,7,1),"y")</f>
        <v>18</v>
      </c>
      <c r="J48" s="198" t="str">
        <f>VLOOKUP($I48,Categorie!$A$1:$B$27,2,FALSE)</f>
        <v>JUN/SEN</v>
      </c>
      <c r="K48" s="12" t="str">
        <f t="shared" si="40"/>
        <v>BNO</v>
      </c>
      <c r="L48" s="13">
        <f t="shared" si="3"/>
        <v>42462</v>
      </c>
      <c r="M48" s="13" t="str">
        <f t="shared" ca="1" si="4"/>
        <v/>
      </c>
      <c r="N48" s="12"/>
      <c r="O48" s="12"/>
      <c r="P48" s="12" t="str">
        <f>VLOOKUP($E48,'Listing PCS'!$B$2:$D$1032,3,FALSE)</f>
        <v>BNO</v>
      </c>
      <c r="Q48" s="13">
        <f>VLOOKUP($E48,'Listing PCS'!$B$2:$F$1032,5,FALSE)</f>
        <v>43252</v>
      </c>
      <c r="R48" s="12"/>
      <c r="S48" s="12" t="str">
        <f t="shared" si="44"/>
        <v>-</v>
      </c>
      <c r="T48" s="12" t="str">
        <f>VLOOKUP($E48,'Listing PCS'!$B$2:$I$1032,8,FALSE)</f>
        <v>B</v>
      </c>
      <c r="U48" s="13"/>
      <c r="V48" s="13" t="str">
        <f>IF(ISERROR(VLOOKUP(CONCATENATE($E48," ",V$1),'Listing TES'!$A$2:$I$1247,6,FALSE)),"-",VLOOKUP(CONCATENATE($E48," ",V$1),'Listing TES'!$A$2:$I$1247,6,FALSE))</f>
        <v>-</v>
      </c>
      <c r="W48" s="13" t="str">
        <f>IF(ISERROR(VLOOKUP(CONCATENATE($E48," ",W$1),'Listing TES'!$A$2:$I$1247,6,FALSE)),"-",VLOOKUP(CONCATENATE($E48," ",W$1),'Listing TES'!$A$2:$I$1247,6,FALSE))</f>
        <v>-</v>
      </c>
      <c r="X48" s="13">
        <f>IF(ISERROR(VLOOKUP(CONCATENATE($E48," ",X$1),'Listing TES'!$A$2:$I$1247,6,FALSE)),"-",VLOOKUP(CONCATENATE($E48," ",X$1),'Listing TES'!$A$2:$I$1247,6,FALSE))</f>
        <v>42462</v>
      </c>
      <c r="Y48" s="13" t="str">
        <f>IF(ISERROR(VLOOKUP(CONCATENATE($E48," ",Y$1),'Listing TES'!$A$2:$I$1247,6,FALSE)),"-",VLOOKUP(CONCATENATE($E48," ",Y$1),'Listing TES'!$A$2:$I$1247,6,FALSE))</f>
        <v>-</v>
      </c>
      <c r="Z48" s="13" t="str">
        <f>IF(ISERROR(VLOOKUP(CONCATENATE($E48," ",Z$1),'Listing TES'!$A$2:$I$1247,6,FALSE)),"-",VLOOKUP(CONCATENATE($E48," ",Z$1),'Listing TES'!$A$2:$I$1247,6,FALSE))</f>
        <v>-</v>
      </c>
      <c r="AA48" s="13" t="str">
        <f>IF(ISERROR(VLOOKUP(CONCATENATE($E48," ",AA$1),'Listing TES'!$A$2:$I$1247,6,FALSE)),"-",VLOOKUP(CONCATENATE($E48," ",AA$1),'Listing TES'!$A$2:$I$1247,6,FALSE))</f>
        <v>-</v>
      </c>
      <c r="AB48" s="13" t="str">
        <f>IF(ISERROR(VLOOKUP(CONCATENATE($E48," ",AB$1),'Listing TES'!$A$2:$I$1247,6,FALSE)),"-",VLOOKUP(CONCATENATE($E48," ",AB$1),'Listing TES'!$A$2:$I$1247,6,FALSE))</f>
        <v>-</v>
      </c>
      <c r="AC48" s="13" t="str">
        <f>IF(ISERROR(VLOOKUP(CONCATENATE($E48," ",AC$1),'Listing TES'!$A$2:$I$1247,6,FALSE)),"-",VLOOKUP(CONCATENATE($E48," ",AC$1),'Listing TES'!$A$2:$I$1247,6,FALSE))</f>
        <v>-</v>
      </c>
      <c r="AD48" s="13"/>
      <c r="AF48" s="142" t="str">
        <f t="shared" si="33"/>
        <v>-</v>
      </c>
      <c r="AG48" s="142" t="str">
        <f t="shared" si="5"/>
        <v>-</v>
      </c>
      <c r="AH48" s="142" t="str">
        <f t="shared" si="6"/>
        <v>-</v>
      </c>
      <c r="AI48" s="142" t="str">
        <f t="shared" si="7"/>
        <v>-</v>
      </c>
      <c r="AJ48" s="142" t="str">
        <f t="shared" si="8"/>
        <v>-</v>
      </c>
      <c r="AK48" s="142" t="str">
        <f t="shared" si="9"/>
        <v>-</v>
      </c>
      <c r="AL48" s="13"/>
      <c r="AN48" s="142" t="str">
        <f t="shared" si="10"/>
        <v>-</v>
      </c>
      <c r="AO48" s="142" t="str">
        <f t="shared" si="11"/>
        <v>-</v>
      </c>
      <c r="AP48" s="142" t="str">
        <f t="shared" si="12"/>
        <v>-</v>
      </c>
      <c r="AQ48" s="142" t="str">
        <f t="shared" si="13"/>
        <v>-</v>
      </c>
      <c r="AR48" s="142" t="str">
        <f t="shared" si="14"/>
        <v>-</v>
      </c>
      <c r="AS48" s="142" t="str">
        <f t="shared" si="15"/>
        <v>-</v>
      </c>
    </row>
    <row r="49" spans="1:73" x14ac:dyDescent="0.25">
      <c r="A49" s="22" t="str">
        <f>IF(ISERROR(VLOOKUP($E49,'Listing TES'!$B$2:$B$1247,1,FALSE)),"Not listed","Listed")</f>
        <v>Listed</v>
      </c>
      <c r="B49" s="4" t="b">
        <f t="shared" ca="1" si="32"/>
        <v>0</v>
      </c>
      <c r="C49" s="4" t="b">
        <f t="shared" si="0"/>
        <v>0</v>
      </c>
      <c r="D49" s="4"/>
      <c r="E49" s="2" t="s">
        <v>75</v>
      </c>
      <c r="F49" s="10">
        <v>37448</v>
      </c>
      <c r="G49" s="4"/>
      <c r="H49" s="4" t="s">
        <v>557</v>
      </c>
      <c r="I49" s="93">
        <f>DATEDIF(F49,DATE(2019,7,1),"y")</f>
        <v>16</v>
      </c>
      <c r="J49" s="198" t="str">
        <f>VLOOKUP($I49,Categorie!$A$1:$B$27,2,FALSE)</f>
        <v>JUN/SEN</v>
      </c>
      <c r="K49" s="12" t="str">
        <f t="shared" si="40"/>
        <v>BNO</v>
      </c>
      <c r="L49" s="13">
        <f t="shared" si="3"/>
        <v>43400</v>
      </c>
      <c r="M49" s="13" t="str">
        <f t="shared" ca="1" si="4"/>
        <v/>
      </c>
      <c r="N49" s="12"/>
      <c r="O49" s="12"/>
      <c r="P49" s="12" t="str">
        <f>VLOOKUP($E49,'Listing PCS'!$B$2:$D$1032,3,FALSE)</f>
        <v>BNO</v>
      </c>
      <c r="Q49" s="13">
        <f>VLOOKUP($E49,'Listing PCS'!$B$2:$F$1032,5,FALSE)</f>
        <v>43386</v>
      </c>
      <c r="R49" s="12"/>
      <c r="S49" s="12" t="str">
        <f t="shared" si="44"/>
        <v>-</v>
      </c>
      <c r="T49" s="12">
        <f>VLOOKUP($E49,'Listing PCS'!$B$2:$I$1032,8,FALSE)</f>
        <v>0</v>
      </c>
      <c r="U49" s="13"/>
      <c r="V49" s="13">
        <f>IF(ISERROR(VLOOKUP(CONCATENATE($E49," ",V$1),'Listing TES'!$A$2:$I$1247,6,FALSE)),"-",VLOOKUP(CONCATENATE($E49," ",V$1),'Listing TES'!$A$2:$I$1247,6,FALSE))</f>
        <v>42756</v>
      </c>
      <c r="W49" s="13">
        <f>IF(ISERROR(VLOOKUP(CONCATENATE($E49," ",W$1),'Listing TES'!$A$2:$I$1247,6,FALSE)),"-",VLOOKUP(CONCATENATE($E49," ",W$1),'Listing TES'!$A$2:$I$1247,6,FALSE))</f>
        <v>43192</v>
      </c>
      <c r="X49" s="13">
        <f>IF(ISERROR(VLOOKUP(CONCATENATE($E49," ",X$1),'Listing TES'!$A$2:$I$1247,6,FALSE)),"-",VLOOKUP(CONCATENATE($E49," ",X$1),'Listing TES'!$A$2:$I$1247,6,FALSE))</f>
        <v>43400</v>
      </c>
      <c r="Y49" s="13" t="str">
        <f>IF(ISERROR(VLOOKUP(CONCATENATE($E49," ",Y$1),'Listing TES'!$A$2:$I$1247,6,FALSE)),"-",VLOOKUP(CONCATENATE($E49," ",Y$1),'Listing TES'!$A$2:$I$1247,6,FALSE))</f>
        <v>-</v>
      </c>
      <c r="Z49" s="13" t="str">
        <f>IF(ISERROR(VLOOKUP(CONCATENATE($E49," ",Z$1),'Listing TES'!$A$2:$I$1247,6,FALSE)),"-",VLOOKUP(CONCATENATE($E49," ",Z$1),'Listing TES'!$A$2:$I$1247,6,FALSE))</f>
        <v>-</v>
      </c>
      <c r="AA49" s="13" t="str">
        <f>IF(ISERROR(VLOOKUP(CONCATENATE($E49," ",AA$1),'Listing TES'!$A$2:$I$1247,6,FALSE)),"-",VLOOKUP(CONCATENATE($E49," ",AA$1),'Listing TES'!$A$2:$I$1247,6,FALSE))</f>
        <v>-</v>
      </c>
      <c r="AB49" s="13" t="str">
        <f>IF(ISERROR(VLOOKUP(CONCATENATE($E49," ",AB$1),'Listing TES'!$A$2:$I$1247,6,FALSE)),"-",VLOOKUP(CONCATENATE($E49," ",AB$1),'Listing TES'!$A$2:$I$1247,6,FALSE))</f>
        <v>-</v>
      </c>
      <c r="AC49" s="13" t="str">
        <f>IF(ISERROR(VLOOKUP(CONCATENATE($E49," ",AC$1),'Listing TES'!$A$2:$I$1247,6,FALSE)),"-",VLOOKUP(CONCATENATE($E49," ",AC$1),'Listing TES'!$A$2:$I$1247,6,FALSE))</f>
        <v>-</v>
      </c>
      <c r="AD49" s="13"/>
      <c r="AF49" s="142">
        <f t="shared" si="33"/>
        <v>436</v>
      </c>
      <c r="AG49" s="142">
        <f t="shared" si="5"/>
        <v>208</v>
      </c>
      <c r="AH49" s="142" t="str">
        <f t="shared" si="6"/>
        <v>-</v>
      </c>
      <c r="AI49" s="142" t="str">
        <f t="shared" si="7"/>
        <v>-</v>
      </c>
      <c r="AJ49" s="142" t="str">
        <f t="shared" si="8"/>
        <v>-</v>
      </c>
      <c r="AK49" s="142" t="str">
        <f t="shared" si="9"/>
        <v>-</v>
      </c>
      <c r="AL49" s="13"/>
      <c r="AN49" s="142">
        <f t="shared" si="10"/>
        <v>436</v>
      </c>
      <c r="AO49" s="142">
        <f t="shared" si="11"/>
        <v>644</v>
      </c>
      <c r="AP49" s="142" t="str">
        <f t="shared" si="12"/>
        <v>-</v>
      </c>
      <c r="AQ49" s="142" t="str">
        <f t="shared" si="13"/>
        <v>-</v>
      </c>
      <c r="AR49" s="142" t="str">
        <f t="shared" si="14"/>
        <v>-</v>
      </c>
      <c r="AS49" s="142" t="str">
        <f t="shared" si="15"/>
        <v>-</v>
      </c>
    </row>
    <row r="50" spans="1:73" x14ac:dyDescent="0.25">
      <c r="A50" s="80" t="str">
        <f>IF(ISERROR(VLOOKUP($E50,'Listing TES'!$B$2:$B$1247,1,FALSE)),"Not listed","Listed")</f>
        <v>Listed</v>
      </c>
      <c r="B50" s="81" t="b">
        <f ca="1">TODAY()-MAX(V50:AC50)&lt;95</f>
        <v>0</v>
      </c>
      <c r="C50" s="81" t="b">
        <f t="shared" si="0"/>
        <v>0</v>
      </c>
      <c r="D50" s="81"/>
      <c r="E50" s="2" t="s">
        <v>641</v>
      </c>
      <c r="F50" s="10">
        <v>37311</v>
      </c>
      <c r="G50" s="4"/>
      <c r="H50" s="4" t="s">
        <v>557</v>
      </c>
      <c r="I50" s="93">
        <f>DATEDIF(F50,DATE(2019,7,1),"y")</f>
        <v>17</v>
      </c>
      <c r="J50" s="198" t="str">
        <f>VLOOKUP($I50,Categorie!$A$1:$B$27,2,FALSE)</f>
        <v>JUN/SEN</v>
      </c>
      <c r="K50" s="12" t="str">
        <f>IF(ISBLANK(O50),IF(AC50&lt;&gt;"-",AC$1,IF(AB50&lt;&gt;"-",AB$1,IF(AA50&lt;&gt;"-",AA$1,IF(Z50&lt;&gt;"-",Z$1,IF(Y50&lt;&gt;"-",Y$1,IF(X50&lt;&gt;"-",X$1,IF(W50&lt;&gt;"-",W$1,IF(V50&lt;&gt;"-",V$1,IF(A50="Listed","Niet geslaagd","Geen info"))))))))),O50)</f>
        <v>PRE</v>
      </c>
      <c r="L50" s="13">
        <f>IF(MAX(V50:AC50)=0,"-",MAX(V50:AC50))</f>
        <v>43491</v>
      </c>
      <c r="M50" s="13" t="str">
        <f ca="1">IF(B50=TRUE,IF(ISBLANK(N50),IF(K50="PRE","",EDATE(L50,3)),N50),"")</f>
        <v/>
      </c>
      <c r="N50" s="12"/>
      <c r="O50" s="12"/>
      <c r="P50" s="12" t="str">
        <f>VLOOKUP($E50,'Listing PCS'!$B$2:$D$1032,3,FALSE)</f>
        <v>-</v>
      </c>
      <c r="Q50" s="13">
        <f>VLOOKUP($E50,'Listing PCS'!$B$2:$F$1032,5,FALSE)</f>
        <v>43491</v>
      </c>
      <c r="R50" s="12"/>
      <c r="S50" s="12" t="str">
        <f>IF(ISERROR(SEARCH(K50,J50)),"-",K50)</f>
        <v>-</v>
      </c>
      <c r="T50" s="12">
        <f>VLOOKUP($E50,'Listing PCS'!$B$2:$I$1032,8,FALSE)</f>
        <v>0</v>
      </c>
      <c r="U50" s="13"/>
      <c r="V50" s="13">
        <f>IF(ISERROR(VLOOKUP(CONCATENATE($E50," ",V$1),'Listing TES'!$A$2:$I$1247,6,FALSE)),"-",VLOOKUP(CONCATENATE($E50," ",V$1),'Listing TES'!$A$2:$I$1247,6,FALSE))</f>
        <v>43491</v>
      </c>
      <c r="W50" s="13" t="str">
        <f>IF(ISERROR(VLOOKUP(CONCATENATE($E50," ",W$1),'Listing TES'!$A$2:$I$1247,6,FALSE)),"-",VLOOKUP(CONCATENATE($E50," ",W$1),'Listing TES'!$A$2:$I$1247,6,FALSE))</f>
        <v>-</v>
      </c>
      <c r="X50" s="13" t="str">
        <f>IF(ISERROR(VLOOKUP(CONCATENATE($E50," ",X$1),'Listing TES'!$A$2:$I$1247,6,FALSE)),"-",VLOOKUP(CONCATENATE($E50," ",X$1),'Listing TES'!$A$2:$I$1247,6,FALSE))</f>
        <v>-</v>
      </c>
      <c r="Y50" s="13" t="str">
        <f>IF(ISERROR(VLOOKUP(CONCATENATE($E50," ",Y$1),'Listing TES'!$A$2:$I$1247,6,FALSE)),"-",VLOOKUP(CONCATENATE($E50," ",Y$1),'Listing TES'!$A$2:$I$1247,6,FALSE))</f>
        <v>-</v>
      </c>
      <c r="Z50" s="13" t="str">
        <f>IF(ISERROR(VLOOKUP(CONCATENATE($E50," ",Z$1),'Listing TES'!$A$2:$I$1247,6,FALSE)),"-",VLOOKUP(CONCATENATE($E50," ",Z$1),'Listing TES'!$A$2:$I$1247,6,FALSE))</f>
        <v>-</v>
      </c>
      <c r="AA50" s="13" t="str">
        <f>IF(ISERROR(VLOOKUP(CONCATENATE($E50," ",AA$1),'Listing TES'!$A$2:$I$1247,6,FALSE)),"-",VLOOKUP(CONCATENATE($E50," ",AA$1),'Listing TES'!$A$2:$I$1247,6,FALSE))</f>
        <v>-</v>
      </c>
      <c r="AB50" s="13" t="str">
        <f>IF(ISERROR(VLOOKUP(CONCATENATE($E50," ",AB$1),'Listing TES'!$A$2:$I$1247,6,FALSE)),"-",VLOOKUP(CONCATENATE($E50," ",AB$1),'Listing TES'!$A$2:$I$1247,6,FALSE))</f>
        <v>-</v>
      </c>
      <c r="AC50" s="13" t="str">
        <f>IF(ISERROR(VLOOKUP(CONCATENATE($E50," ",AC$1),'Listing TES'!$A$2:$I$1247,6,FALSE)),"-",VLOOKUP(CONCATENATE($E50," ",AC$1),'Listing TES'!$A$2:$I$1247,6,FALSE))</f>
        <v>-</v>
      </c>
      <c r="AD50" s="13"/>
      <c r="AF50" s="142" t="str">
        <f t="shared" ref="AF50:AK50" si="47">IF(AND(V50&lt;&gt;"-",W50&lt;&gt;"-"),W50-V50,"-")</f>
        <v>-</v>
      </c>
      <c r="AG50" s="142" t="str">
        <f t="shared" si="47"/>
        <v>-</v>
      </c>
      <c r="AH50" s="142" t="str">
        <f t="shared" si="47"/>
        <v>-</v>
      </c>
      <c r="AI50" s="142" t="str">
        <f t="shared" si="47"/>
        <v>-</v>
      </c>
      <c r="AJ50" s="142" t="str">
        <f t="shared" si="47"/>
        <v>-</v>
      </c>
      <c r="AK50" s="142" t="str">
        <f t="shared" si="47"/>
        <v>-</v>
      </c>
      <c r="AL50" s="102"/>
      <c r="AN50" s="142" t="str">
        <f t="shared" ref="AN50:AS50" si="48">IF(AND($V50&lt;&gt;"-",W50&lt;&gt;"-"),W50-$V50,"-")</f>
        <v>-</v>
      </c>
      <c r="AO50" s="142" t="str">
        <f t="shared" si="48"/>
        <v>-</v>
      </c>
      <c r="AP50" s="142" t="str">
        <f t="shared" si="48"/>
        <v>-</v>
      </c>
      <c r="AQ50" s="142" t="str">
        <f t="shared" si="48"/>
        <v>-</v>
      </c>
      <c r="AR50" s="142" t="str">
        <f t="shared" si="48"/>
        <v>-</v>
      </c>
      <c r="AS50" s="142" t="str">
        <f t="shared" si="48"/>
        <v>-</v>
      </c>
    </row>
    <row r="51" spans="1:73" hidden="1" x14ac:dyDescent="0.25">
      <c r="A51" s="22" t="str">
        <f>IF(ISERROR(VLOOKUP($E51,'Listing TES'!$B$2:$B$1247,1,FALSE)),"Not listed","Listed")</f>
        <v>Listed</v>
      </c>
      <c r="B51" s="4" t="b">
        <f t="shared" ca="1" si="32"/>
        <v>0</v>
      </c>
      <c r="C51" s="4" t="b">
        <f t="shared" si="0"/>
        <v>0</v>
      </c>
      <c r="D51" s="4" t="s">
        <v>537</v>
      </c>
      <c r="E51" s="2" t="s">
        <v>195</v>
      </c>
      <c r="F51" s="10">
        <v>37537</v>
      </c>
      <c r="G51" s="4"/>
      <c r="H51" s="4" t="s">
        <v>557</v>
      </c>
      <c r="I51" s="93">
        <f t="shared" si="34"/>
        <v>15</v>
      </c>
      <c r="J51" s="198" t="str">
        <f>VLOOKUP($I51,Categorie!$A$1:$B$27,2,FALSE)</f>
        <v>JUN/SEN</v>
      </c>
      <c r="K51" s="12" t="str">
        <f t="shared" si="40"/>
        <v>ANO</v>
      </c>
      <c r="L51" s="13">
        <f t="shared" si="3"/>
        <v>43589</v>
      </c>
      <c r="M51" s="13" t="str">
        <f t="shared" ca="1" si="4"/>
        <v/>
      </c>
      <c r="N51" s="12"/>
      <c r="O51" s="12"/>
      <c r="P51" s="12" t="str">
        <f>VLOOKUP($E51,'Listing PCS'!$B$2:$D$1032,3,FALSE)</f>
        <v>ANO</v>
      </c>
      <c r="Q51" s="13">
        <f>VLOOKUP($E51,'Listing PCS'!$B$2:$F$1032,5,FALSE)</f>
        <v>43252</v>
      </c>
      <c r="R51" s="12"/>
      <c r="S51" s="12" t="str">
        <f t="shared" si="44"/>
        <v>-</v>
      </c>
      <c r="T51" s="12" t="str">
        <f>VLOOKUP($E51,'Listing PCS'!$B$2:$I$1032,8,FALSE)</f>
        <v>B</v>
      </c>
      <c r="U51" s="13"/>
      <c r="V51" s="13" t="str">
        <f>IF(ISERROR(VLOOKUP(CONCATENATE($E51," ",V$1),'Listing TES'!$A$2:$I$1247,6,FALSE)),"-",VLOOKUP(CONCATENATE($E51," ",V$1),'Listing TES'!$A$2:$I$1247,6,FALSE))</f>
        <v>-</v>
      </c>
      <c r="W51" s="13" t="str">
        <f>IF(ISERROR(VLOOKUP(CONCATENATE($E51," ",W$1),'Listing TES'!$A$2:$I$1247,6,FALSE)),"-",VLOOKUP(CONCATENATE($E51," ",W$1),'Listing TES'!$A$2:$I$1247,6,FALSE))</f>
        <v>-</v>
      </c>
      <c r="X51" s="13" t="str">
        <f>IF(ISERROR(VLOOKUP(CONCATENATE($E51," ",X$1),'Listing TES'!$A$2:$I$1247,6,FALSE)),"-",VLOOKUP(CONCATENATE($E51," ",X$1),'Listing TES'!$A$2:$I$1247,6,FALSE))</f>
        <v>-</v>
      </c>
      <c r="Y51" s="13">
        <f>IF(ISERROR(VLOOKUP(CONCATENATE($E51," ",Y$1),'Listing TES'!$A$2:$I$1247,6,FALSE)),"-",VLOOKUP(CONCATENATE($E51," ",Y$1),'Listing TES'!$A$2:$I$1247,6,FALSE))</f>
        <v>42329</v>
      </c>
      <c r="Z51" s="13">
        <f>IF(ISERROR(VLOOKUP(CONCATENATE($E51," ",Z$1),'Listing TES'!$A$2:$I$1247,6,FALSE)),"-",VLOOKUP(CONCATENATE($E51," ",Z$1),'Listing TES'!$A$2:$I$1247,6,FALSE))</f>
        <v>43589</v>
      </c>
      <c r="AA51" s="13" t="str">
        <f>IF(ISERROR(VLOOKUP(CONCATENATE($E51," ",AA$1),'Listing TES'!$A$2:$I$1247,6,FALSE)),"-",VLOOKUP(CONCATENATE($E51," ",AA$1),'Listing TES'!$A$2:$I$1247,6,FALSE))</f>
        <v>-</v>
      </c>
      <c r="AB51" s="13" t="str">
        <f>IF(ISERROR(VLOOKUP(CONCATENATE($E51," ",AB$1),'Listing TES'!$A$2:$I$1247,6,FALSE)),"-",VLOOKUP(CONCATENATE($E51," ",AB$1),'Listing TES'!$A$2:$I$1247,6,FALSE))</f>
        <v>-</v>
      </c>
      <c r="AC51" s="13" t="str">
        <f>IF(ISERROR(VLOOKUP(CONCATENATE($E51," ",AC$1),'Listing TES'!$A$2:$I$1247,6,FALSE)),"-",VLOOKUP(CONCATENATE($E51," ",AC$1),'Listing TES'!$A$2:$I$1247,6,FALSE))</f>
        <v>-</v>
      </c>
      <c r="AD51" s="13"/>
      <c r="AF51" s="142" t="str">
        <f t="shared" si="33"/>
        <v>-</v>
      </c>
      <c r="AG51" s="142" t="str">
        <f t="shared" si="5"/>
        <v>-</v>
      </c>
      <c r="AH51" s="142" t="str">
        <f t="shared" si="6"/>
        <v>-</v>
      </c>
      <c r="AI51" s="142">
        <f t="shared" si="7"/>
        <v>1260</v>
      </c>
      <c r="AJ51" s="142" t="str">
        <f t="shared" si="8"/>
        <v>-</v>
      </c>
      <c r="AK51" s="142" t="str">
        <f t="shared" si="9"/>
        <v>-</v>
      </c>
      <c r="AL51" s="13"/>
      <c r="AN51" s="142" t="str">
        <f t="shared" si="10"/>
        <v>-</v>
      </c>
      <c r="AO51" s="142" t="str">
        <f t="shared" si="11"/>
        <v>-</v>
      </c>
      <c r="AP51" s="142" t="str">
        <f t="shared" si="12"/>
        <v>-</v>
      </c>
      <c r="AQ51" s="142" t="str">
        <f t="shared" si="13"/>
        <v>-</v>
      </c>
      <c r="AR51" s="142" t="str">
        <f t="shared" si="14"/>
        <v>-</v>
      </c>
      <c r="AS51" s="142" t="str">
        <f t="shared" si="15"/>
        <v>-</v>
      </c>
    </row>
    <row r="52" spans="1:73" hidden="1" x14ac:dyDescent="0.25">
      <c r="A52" s="22" t="str">
        <f>IF(ISERROR(VLOOKUP($E52,'Listing TES'!$B$2:$B$1247,1,FALSE)),"Not listed","Listed")</f>
        <v>Listed</v>
      </c>
      <c r="B52" s="4" t="b">
        <f t="shared" ca="1" si="32"/>
        <v>0</v>
      </c>
      <c r="C52" s="4" t="b">
        <f t="shared" si="0"/>
        <v>0</v>
      </c>
      <c r="D52" s="4" t="s">
        <v>537</v>
      </c>
      <c r="E52" s="2" t="s">
        <v>48</v>
      </c>
      <c r="F52" s="10">
        <v>39637</v>
      </c>
      <c r="G52" s="4"/>
      <c r="H52" s="4" t="s">
        <v>557</v>
      </c>
      <c r="I52" s="93">
        <f t="shared" si="34"/>
        <v>9</v>
      </c>
      <c r="J52" s="198" t="str">
        <f>VLOOKUP($I52,Categorie!$A$1:$B$27,2,FALSE)</f>
        <v>MIN/BNO/INO</v>
      </c>
      <c r="K52" s="12" t="str">
        <f t="shared" si="40"/>
        <v>PRE</v>
      </c>
      <c r="L52" s="13">
        <f t="shared" si="3"/>
        <v>42813</v>
      </c>
      <c r="M52" s="13" t="str">
        <f t="shared" ca="1" si="4"/>
        <v/>
      </c>
      <c r="N52" s="12"/>
      <c r="O52" s="12"/>
      <c r="P52" s="12" t="str">
        <f>VLOOKUP($E52,'Listing PCS'!$B$2:$D$1032,3,FALSE)</f>
        <v>-</v>
      </c>
      <c r="Q52" s="13">
        <f>VLOOKUP($E52,'Listing PCS'!$B$2:$F$1032,5,FALSE)</f>
        <v>43252</v>
      </c>
      <c r="R52" s="12"/>
      <c r="S52" s="12" t="str">
        <f t="shared" si="44"/>
        <v>-</v>
      </c>
      <c r="T52" s="12" t="str">
        <f>VLOOKUP($E52,'Listing PCS'!$B$2:$I$1032,8,FALSE)</f>
        <v>Q</v>
      </c>
      <c r="U52" s="13"/>
      <c r="V52" s="13">
        <f>IF(ISERROR(VLOOKUP(CONCATENATE($E52," ",V$1),'Listing TES'!$A$2:$I$1247,6,FALSE)),"-",VLOOKUP(CONCATENATE($E52," ",V$1),'Listing TES'!$A$2:$I$1247,6,FALSE))</f>
        <v>42813</v>
      </c>
      <c r="W52" s="13" t="str">
        <f>IF(ISERROR(VLOOKUP(CONCATENATE($E52," ",W$1),'Listing TES'!$A$2:$I$1247,6,FALSE)),"-",VLOOKUP(CONCATENATE($E52," ",W$1),'Listing TES'!$A$2:$I$1247,6,FALSE))</f>
        <v>-</v>
      </c>
      <c r="X52" s="13" t="str">
        <f>IF(ISERROR(VLOOKUP(CONCATENATE($E52," ",X$1),'Listing TES'!$A$2:$I$1247,6,FALSE)),"-",VLOOKUP(CONCATENATE($E52," ",X$1),'Listing TES'!$A$2:$I$1247,6,FALSE))</f>
        <v>-</v>
      </c>
      <c r="Y52" s="13" t="str">
        <f>IF(ISERROR(VLOOKUP(CONCATENATE($E52," ",Y$1),'Listing TES'!$A$2:$I$1247,6,FALSE)),"-",VLOOKUP(CONCATENATE($E52," ",Y$1),'Listing TES'!$A$2:$I$1247,6,FALSE))</f>
        <v>-</v>
      </c>
      <c r="Z52" s="13" t="str">
        <f>IF(ISERROR(VLOOKUP(CONCATENATE($E52," ",Z$1),'Listing TES'!$A$2:$I$1247,6,FALSE)),"-",VLOOKUP(CONCATENATE($E52," ",Z$1),'Listing TES'!$A$2:$I$1247,6,FALSE))</f>
        <v>-</v>
      </c>
      <c r="AA52" s="13" t="str">
        <f>IF(ISERROR(VLOOKUP(CONCATENATE($E52," ",AA$1),'Listing TES'!$A$2:$I$1247,6,FALSE)),"-",VLOOKUP(CONCATENATE($E52," ",AA$1),'Listing TES'!$A$2:$I$1247,6,FALSE))</f>
        <v>-</v>
      </c>
      <c r="AB52" s="13" t="str">
        <f>IF(ISERROR(VLOOKUP(CONCATENATE($E52," ",AB$1),'Listing TES'!$A$2:$I$1247,6,FALSE)),"-",VLOOKUP(CONCATENATE($E52," ",AB$1),'Listing TES'!$A$2:$I$1247,6,FALSE))</f>
        <v>-</v>
      </c>
      <c r="AC52" s="13" t="str">
        <f>IF(ISERROR(VLOOKUP(CONCATENATE($E52," ",AC$1),'Listing TES'!$A$2:$I$1247,6,FALSE)),"-",VLOOKUP(CONCATENATE($E52," ",AC$1),'Listing TES'!$A$2:$I$1247,6,FALSE))</f>
        <v>-</v>
      </c>
      <c r="AD52" s="13"/>
      <c r="AF52" s="142" t="str">
        <f t="shared" si="33"/>
        <v>-</v>
      </c>
      <c r="AG52" s="142" t="str">
        <f t="shared" si="5"/>
        <v>-</v>
      </c>
      <c r="AH52" s="142" t="str">
        <f t="shared" si="6"/>
        <v>-</v>
      </c>
      <c r="AI52" s="142" t="str">
        <f t="shared" si="7"/>
        <v>-</v>
      </c>
      <c r="AJ52" s="142" t="str">
        <f t="shared" si="8"/>
        <v>-</v>
      </c>
      <c r="AK52" s="142" t="str">
        <f t="shared" si="9"/>
        <v>-</v>
      </c>
      <c r="AL52" s="13"/>
      <c r="AN52" s="142" t="str">
        <f t="shared" si="10"/>
        <v>-</v>
      </c>
      <c r="AO52" s="142" t="str">
        <f t="shared" si="11"/>
        <v>-</v>
      </c>
      <c r="AP52" s="142" t="str">
        <f t="shared" si="12"/>
        <v>-</v>
      </c>
      <c r="AQ52" s="142" t="str">
        <f t="shared" si="13"/>
        <v>-</v>
      </c>
      <c r="AR52" s="142" t="str">
        <f t="shared" si="14"/>
        <v>-</v>
      </c>
      <c r="AS52" s="142" t="str">
        <f t="shared" si="15"/>
        <v>-</v>
      </c>
    </row>
    <row r="53" spans="1:73" x14ac:dyDescent="0.25">
      <c r="A53" s="22" t="str">
        <f>IF(ISERROR(VLOOKUP($E53,'Listing TES'!$B$2:$B$1247,1,FALSE)),"Not listed","Listed")</f>
        <v>Listed</v>
      </c>
      <c r="B53" s="4" t="b">
        <f ca="1">TODAY()-MAX(V53:AC53)&lt;95</f>
        <v>0</v>
      </c>
      <c r="C53" s="4" t="b">
        <f t="shared" si="0"/>
        <v>0</v>
      </c>
      <c r="D53" s="4"/>
      <c r="E53" s="2" t="s">
        <v>477</v>
      </c>
      <c r="F53" s="10">
        <v>38832</v>
      </c>
      <c r="G53" s="4"/>
      <c r="H53" s="4" t="s">
        <v>557</v>
      </c>
      <c r="I53" s="93">
        <f>DATEDIF(F53,DATE(2019,7,1),"y")</f>
        <v>13</v>
      </c>
      <c r="J53" s="198" t="str">
        <f>VLOOKUP($I53,Categorie!$A$1:$B$27,2,FALSE)</f>
        <v>INO/ANO/JUN</v>
      </c>
      <c r="K53" s="12" t="str">
        <f t="shared" si="40"/>
        <v>BNO</v>
      </c>
      <c r="L53" s="13">
        <f t="shared" si="3"/>
        <v>43477</v>
      </c>
      <c r="M53" s="13" t="str">
        <f t="shared" ca="1" si="4"/>
        <v/>
      </c>
      <c r="N53" s="12"/>
      <c r="O53" s="12"/>
      <c r="P53" s="12" t="str">
        <f>VLOOKUP($E53,'Listing PCS'!$B$2:$D$1032,3,FALSE)</f>
        <v>BNO</v>
      </c>
      <c r="Q53" s="13">
        <f>VLOOKUP($E53,'Listing PCS'!$B$2:$F$1032,5,FALSE)</f>
        <v>43400</v>
      </c>
      <c r="R53" s="12"/>
      <c r="S53" s="12" t="str">
        <f t="shared" si="44"/>
        <v>-</v>
      </c>
      <c r="T53" s="12">
        <f>VLOOKUP($E53,'Listing PCS'!$B$2:$I$1032,8,FALSE)</f>
        <v>0</v>
      </c>
      <c r="U53" s="13"/>
      <c r="V53" s="13">
        <f>IF(ISERROR(VLOOKUP(CONCATENATE($E53," ",V$1),'Listing TES'!$A$2:$I$1247,6,FALSE)),"-",VLOOKUP(CONCATENATE($E53," ",V$1),'Listing TES'!$A$2:$I$1247,6,FALSE))</f>
        <v>43127</v>
      </c>
      <c r="W53" s="13">
        <f>IF(ISERROR(VLOOKUP(CONCATENATE($E53," ",W$1),'Listing TES'!$A$2:$I$1247,6,FALSE)),"-",VLOOKUP(CONCATENATE($E53," ",W$1),'Listing TES'!$A$2:$I$1247,6,FALSE))</f>
        <v>43183</v>
      </c>
      <c r="X53" s="13">
        <f>IF(ISERROR(VLOOKUP(CONCATENATE($E53," ",X$1),'Listing TES'!$A$2:$I$1247,6,FALSE)),"-",VLOOKUP(CONCATENATE($E53," ",X$1),'Listing TES'!$A$2:$I$1247,6,FALSE))</f>
        <v>43477</v>
      </c>
      <c r="Y53" s="13" t="str">
        <f>IF(ISERROR(VLOOKUP(CONCATENATE($E53," ",Y$1),'Listing TES'!$A$2:$I$1247,6,FALSE)),"-",VLOOKUP(CONCATENATE($E53," ",Y$1),'Listing TES'!$A$2:$I$1247,6,FALSE))</f>
        <v>-</v>
      </c>
      <c r="Z53" s="13" t="str">
        <f>IF(ISERROR(VLOOKUP(CONCATENATE($E53," ",Z$1),'Listing TES'!$A$2:$I$1247,6,FALSE)),"-",VLOOKUP(CONCATENATE($E53," ",Z$1),'Listing TES'!$A$2:$I$1247,6,FALSE))</f>
        <v>-</v>
      </c>
      <c r="AA53" s="13" t="str">
        <f>IF(ISERROR(VLOOKUP(CONCATENATE($E53," ",AA$1),'Listing TES'!$A$2:$I$1247,6,FALSE)),"-",VLOOKUP(CONCATENATE($E53," ",AA$1),'Listing TES'!$A$2:$I$1247,6,FALSE))</f>
        <v>-</v>
      </c>
      <c r="AB53" s="13" t="str">
        <f>IF(ISERROR(VLOOKUP(CONCATENATE($E53," ",AB$1),'Listing TES'!$A$2:$I$1247,6,FALSE)),"-",VLOOKUP(CONCATENATE($E53," ",AB$1),'Listing TES'!$A$2:$I$1247,6,FALSE))</f>
        <v>-</v>
      </c>
      <c r="AC53" s="13" t="str">
        <f>IF(ISERROR(VLOOKUP(CONCATENATE($E53," ",AC$1),'Listing TES'!$A$2:$I$1247,6,FALSE)),"-",VLOOKUP(CONCATENATE($E53," ",AC$1),'Listing TES'!$A$2:$I$1247,6,FALSE))</f>
        <v>-</v>
      </c>
      <c r="AD53" s="13"/>
      <c r="AF53" s="142">
        <f t="shared" si="33"/>
        <v>56</v>
      </c>
      <c r="AG53" s="142">
        <f t="shared" si="5"/>
        <v>294</v>
      </c>
      <c r="AH53" s="142" t="str">
        <f t="shared" si="6"/>
        <v>-</v>
      </c>
      <c r="AI53" s="142" t="str">
        <f t="shared" si="7"/>
        <v>-</v>
      </c>
      <c r="AJ53" s="142" t="str">
        <f t="shared" si="8"/>
        <v>-</v>
      </c>
      <c r="AK53" s="142" t="str">
        <f t="shared" si="9"/>
        <v>-</v>
      </c>
      <c r="AL53" s="13"/>
      <c r="AN53" s="142">
        <f t="shared" si="10"/>
        <v>56</v>
      </c>
      <c r="AO53" s="142">
        <f t="shared" si="11"/>
        <v>350</v>
      </c>
      <c r="AP53" s="142" t="str">
        <f t="shared" si="12"/>
        <v>-</v>
      </c>
      <c r="AQ53" s="142" t="str">
        <f t="shared" si="13"/>
        <v>-</v>
      </c>
      <c r="AR53" s="142" t="str">
        <f t="shared" si="14"/>
        <v>-</v>
      </c>
      <c r="AS53" s="142" t="str">
        <f t="shared" si="15"/>
        <v>-</v>
      </c>
    </row>
    <row r="54" spans="1:73" x14ac:dyDescent="0.25">
      <c r="A54" s="22" t="str">
        <f>IF(ISERROR(VLOOKUP($E54,'Listing TES'!$B$2:$B$1247,1,FALSE)),"Not listed","Listed")</f>
        <v>Listed</v>
      </c>
      <c r="B54" s="4" t="b">
        <f ca="1">TODAY()-MAX(V54:AC54)&lt;95</f>
        <v>0</v>
      </c>
      <c r="C54" s="4" t="b">
        <f t="shared" si="0"/>
        <v>0</v>
      </c>
      <c r="D54" s="4"/>
      <c r="E54" s="2" t="s">
        <v>437</v>
      </c>
      <c r="F54" s="10">
        <v>38696</v>
      </c>
      <c r="G54" s="4"/>
      <c r="H54" s="4" t="s">
        <v>557</v>
      </c>
      <c r="I54" s="93">
        <f>DATEDIF(F54,DATE(2019,7,1),"y")</f>
        <v>13</v>
      </c>
      <c r="J54" s="198" t="str">
        <f>VLOOKUP($I54,Categorie!$A$1:$B$27,2,FALSE)</f>
        <v>INO/ANO/JUN</v>
      </c>
      <c r="K54" s="12" t="str">
        <f t="shared" si="40"/>
        <v>INO</v>
      </c>
      <c r="L54" s="13">
        <f t="shared" si="3"/>
        <v>43204</v>
      </c>
      <c r="M54" s="13" t="str">
        <f t="shared" ca="1" si="4"/>
        <v/>
      </c>
      <c r="N54" s="12"/>
      <c r="O54" s="12"/>
      <c r="P54" s="12" t="str">
        <f>VLOOKUP($E54,'Listing PCS'!$B$2:$D$1032,3,FALSE)</f>
        <v>BNO</v>
      </c>
      <c r="Q54" s="13">
        <f>VLOOKUP($E54,'Listing PCS'!$B$2:$F$1032,5,FALSE)</f>
        <v>43252</v>
      </c>
      <c r="R54" s="12"/>
      <c r="S54" s="198" t="s">
        <v>563</v>
      </c>
      <c r="T54" s="12" t="str">
        <f>VLOOKUP($E54,'Listing PCS'!$B$2:$I$1032,8,FALSE)</f>
        <v>A</v>
      </c>
      <c r="U54" s="13"/>
      <c r="V54" s="13" t="str">
        <f>IF(ISERROR(VLOOKUP(CONCATENATE($E54," ",V$1),'Listing TES'!$A$2:$I$1247,6,FALSE)),"-",VLOOKUP(CONCATENATE($E54," ",V$1),'Listing TES'!$A$2:$I$1247,6,FALSE))</f>
        <v>-</v>
      </c>
      <c r="W54" s="13" t="str">
        <f>IF(ISERROR(VLOOKUP(CONCATENATE($E54," ",W$1),'Listing TES'!$A$2:$I$1247,6,FALSE)),"-",VLOOKUP(CONCATENATE($E54," ",W$1),'Listing TES'!$A$2:$I$1247,6,FALSE))</f>
        <v>-</v>
      </c>
      <c r="X54" s="13">
        <f>IF(ISERROR(VLOOKUP(CONCATENATE($E54," ",X$1),'Listing TES'!$A$2:$I$1247,6,FALSE)),"-",VLOOKUP(CONCATENATE($E54," ",X$1),'Listing TES'!$A$2:$I$1247,6,FALSE))</f>
        <v>43078</v>
      </c>
      <c r="Y54" s="13">
        <f>IF(ISERROR(VLOOKUP(CONCATENATE($E54," ",Y$1),'Listing TES'!$A$2:$I$1247,6,FALSE)),"-",VLOOKUP(CONCATENATE($E54," ",Y$1),'Listing TES'!$A$2:$I$1247,6,FALSE))</f>
        <v>43204</v>
      </c>
      <c r="Z54" s="13" t="str">
        <f>IF(ISERROR(VLOOKUP(CONCATENATE($E54," ",Z$1),'Listing TES'!$A$2:$I$1247,6,FALSE)),"-",VLOOKUP(CONCATENATE($E54," ",Z$1),'Listing TES'!$A$2:$I$1247,6,FALSE))</f>
        <v>-</v>
      </c>
      <c r="AA54" s="13" t="str">
        <f>IF(ISERROR(VLOOKUP(CONCATENATE($E54," ",AA$1),'Listing TES'!$A$2:$I$1247,6,FALSE)),"-",VLOOKUP(CONCATENATE($E54," ",AA$1),'Listing TES'!$A$2:$I$1247,6,FALSE))</f>
        <v>-</v>
      </c>
      <c r="AB54" s="13" t="str">
        <f>IF(ISERROR(VLOOKUP(CONCATENATE($E54," ",AB$1),'Listing TES'!$A$2:$I$1247,6,FALSE)),"-",VLOOKUP(CONCATENATE($E54," ",AB$1),'Listing TES'!$A$2:$I$1247,6,FALSE))</f>
        <v>-</v>
      </c>
      <c r="AC54" s="13" t="str">
        <f>IF(ISERROR(VLOOKUP(CONCATENATE($E54," ",AC$1),'Listing TES'!$A$2:$I$1247,6,FALSE)),"-",VLOOKUP(CONCATENATE($E54," ",AC$1),'Listing TES'!$A$2:$I$1247,6,FALSE))</f>
        <v>-</v>
      </c>
      <c r="AD54" s="13"/>
      <c r="AF54" s="142" t="str">
        <f t="shared" si="33"/>
        <v>-</v>
      </c>
      <c r="AG54" s="142" t="str">
        <f t="shared" si="5"/>
        <v>-</v>
      </c>
      <c r="AH54" s="142">
        <f t="shared" si="6"/>
        <v>126</v>
      </c>
      <c r="AI54" s="142" t="str">
        <f t="shared" si="7"/>
        <v>-</v>
      </c>
      <c r="AJ54" s="142" t="str">
        <f t="shared" si="8"/>
        <v>-</v>
      </c>
      <c r="AK54" s="142" t="str">
        <f t="shared" si="9"/>
        <v>-</v>
      </c>
      <c r="AL54" s="13"/>
      <c r="AN54" s="142" t="str">
        <f t="shared" si="10"/>
        <v>-</v>
      </c>
      <c r="AO54" s="142" t="str">
        <f t="shared" si="11"/>
        <v>-</v>
      </c>
      <c r="AP54" s="142" t="str">
        <f t="shared" si="12"/>
        <v>-</v>
      </c>
      <c r="AQ54" s="142" t="str">
        <f t="shared" si="13"/>
        <v>-</v>
      </c>
      <c r="AR54" s="142" t="str">
        <f t="shared" si="14"/>
        <v>-</v>
      </c>
      <c r="AS54" s="142" t="str">
        <f t="shared" si="15"/>
        <v>-</v>
      </c>
    </row>
    <row r="55" spans="1:73" x14ac:dyDescent="0.25">
      <c r="A55" s="22" t="str">
        <f>IF(ISERROR(VLOOKUP($E55,'Listing TES'!$B$2:$B$1247,1,FALSE)),"Not listed","Listed")</f>
        <v>Listed</v>
      </c>
      <c r="B55" s="4" t="b">
        <f t="shared" ca="1" si="32"/>
        <v>0</v>
      </c>
      <c r="C55" s="4" t="b">
        <f t="shared" si="0"/>
        <v>0</v>
      </c>
      <c r="D55" s="4"/>
      <c r="E55" s="2" t="s">
        <v>115</v>
      </c>
      <c r="F55" s="10">
        <v>39864</v>
      </c>
      <c r="G55" s="4"/>
      <c r="H55" s="4" t="s">
        <v>557</v>
      </c>
      <c r="I55" s="93">
        <f>DATEDIF(F55,DATE(2019,7,1),"y")</f>
        <v>10</v>
      </c>
      <c r="J55" s="198" t="str">
        <f>VLOOKUP($I55,Categorie!$A$1:$B$27,2,FALSE)</f>
        <v>BNO/INO/ANO</v>
      </c>
      <c r="K55" s="12" t="str">
        <f t="shared" si="40"/>
        <v>MIN</v>
      </c>
      <c r="L55" s="13">
        <f t="shared" si="3"/>
        <v>42673</v>
      </c>
      <c r="M55" s="13" t="str">
        <f t="shared" ca="1" si="4"/>
        <v/>
      </c>
      <c r="N55" s="12"/>
      <c r="O55" s="12"/>
      <c r="P55" s="12" t="str">
        <f>VLOOKUP($E55,'Listing PCS'!$B$2:$D$1032,3,FALSE)</f>
        <v>-</v>
      </c>
      <c r="Q55" s="13">
        <f>VLOOKUP($E55,'Listing PCS'!$B$2:$F$1032,5,FALSE)</f>
        <v>43252</v>
      </c>
      <c r="R55" s="12"/>
      <c r="S55" s="12" t="str">
        <f t="shared" ref="S55:S61" si="49">IF(ISERROR(SEARCH(K55,J55)),"-",K55)</f>
        <v>-</v>
      </c>
      <c r="T55" s="12" t="str">
        <f>VLOOKUP($E55,'Listing PCS'!$B$2:$I$1032,8,FALSE)</f>
        <v>-</v>
      </c>
      <c r="U55" s="13"/>
      <c r="V55" s="13">
        <f>IF(ISERROR(VLOOKUP(CONCATENATE($E55," ",V$1),'Listing TES'!$A$2:$I$1247,6,FALSE)),"-",VLOOKUP(CONCATENATE($E55," ",V$1),'Listing TES'!$A$2:$I$1247,6,FALSE))</f>
        <v>42448</v>
      </c>
      <c r="W55" s="13">
        <f>IF(ISERROR(VLOOKUP(CONCATENATE($E55," ",W$1),'Listing TES'!$A$2:$I$1247,6,FALSE)),"-",VLOOKUP(CONCATENATE($E55," ",W$1),'Listing TES'!$A$2:$I$1247,6,FALSE))</f>
        <v>42673</v>
      </c>
      <c r="X55" s="13" t="str">
        <f>IF(ISERROR(VLOOKUP(CONCATENATE($E55," ",X$1),'Listing TES'!$A$2:$I$1247,6,FALSE)),"-",VLOOKUP(CONCATENATE($E55," ",X$1),'Listing TES'!$A$2:$I$1247,6,FALSE))</f>
        <v>-</v>
      </c>
      <c r="Y55" s="13" t="str">
        <f>IF(ISERROR(VLOOKUP(CONCATENATE($E55," ",Y$1),'Listing TES'!$A$2:$I$1247,6,FALSE)),"-",VLOOKUP(CONCATENATE($E55," ",Y$1),'Listing TES'!$A$2:$I$1247,6,FALSE))</f>
        <v>-</v>
      </c>
      <c r="Z55" s="13" t="str">
        <f>IF(ISERROR(VLOOKUP(CONCATENATE($E55," ",Z$1),'Listing TES'!$A$2:$I$1247,6,FALSE)),"-",VLOOKUP(CONCATENATE($E55," ",Z$1),'Listing TES'!$A$2:$I$1247,6,FALSE))</f>
        <v>-</v>
      </c>
      <c r="AA55" s="13" t="str">
        <f>IF(ISERROR(VLOOKUP(CONCATENATE($E55," ",AA$1),'Listing TES'!$A$2:$I$1247,6,FALSE)),"-",VLOOKUP(CONCATENATE($E55," ",AA$1),'Listing TES'!$A$2:$I$1247,6,FALSE))</f>
        <v>-</v>
      </c>
      <c r="AB55" s="13" t="str">
        <f>IF(ISERROR(VLOOKUP(CONCATENATE($E55," ",AB$1),'Listing TES'!$A$2:$I$1247,6,FALSE)),"-",VLOOKUP(CONCATENATE($E55," ",AB$1),'Listing TES'!$A$2:$I$1247,6,FALSE))</f>
        <v>-</v>
      </c>
      <c r="AC55" s="13" t="str">
        <f>IF(ISERROR(VLOOKUP(CONCATENATE($E55," ",AC$1),'Listing TES'!$A$2:$I$1247,6,FALSE)),"-",VLOOKUP(CONCATENATE($E55," ",AC$1),'Listing TES'!$A$2:$I$1247,6,FALSE))</f>
        <v>-</v>
      </c>
      <c r="AD55" s="13"/>
      <c r="AF55" s="142">
        <f t="shared" si="33"/>
        <v>225</v>
      </c>
      <c r="AG55" s="142" t="str">
        <f t="shared" si="5"/>
        <v>-</v>
      </c>
      <c r="AH55" s="142" t="str">
        <f t="shared" si="6"/>
        <v>-</v>
      </c>
      <c r="AI55" s="142" t="str">
        <f t="shared" si="7"/>
        <v>-</v>
      </c>
      <c r="AJ55" s="142" t="str">
        <f t="shared" si="8"/>
        <v>-</v>
      </c>
      <c r="AK55" s="142" t="str">
        <f t="shared" si="9"/>
        <v>-</v>
      </c>
      <c r="AL55" s="13"/>
      <c r="AN55" s="142">
        <f t="shared" si="10"/>
        <v>225</v>
      </c>
      <c r="AO55" s="142" t="str">
        <f t="shared" si="11"/>
        <v>-</v>
      </c>
      <c r="AP55" s="142" t="str">
        <f t="shared" si="12"/>
        <v>-</v>
      </c>
      <c r="AQ55" s="142" t="str">
        <f t="shared" si="13"/>
        <v>-</v>
      </c>
      <c r="AR55" s="142" t="str">
        <f t="shared" si="14"/>
        <v>-</v>
      </c>
      <c r="AS55" s="142" t="str">
        <f t="shared" si="15"/>
        <v>-</v>
      </c>
    </row>
    <row r="56" spans="1:73" x14ac:dyDescent="0.25">
      <c r="A56" s="22" t="str">
        <f>IF(ISERROR(VLOOKUP($E56,'Listing TES'!$B$2:$B$1247,1,FALSE)),"Not listed","Listed")</f>
        <v>Listed</v>
      </c>
      <c r="B56" s="4" t="b">
        <f t="shared" ca="1" si="32"/>
        <v>0</v>
      </c>
      <c r="C56" s="4" t="b">
        <f t="shared" si="0"/>
        <v>0</v>
      </c>
      <c r="D56" s="4"/>
      <c r="E56" s="2" t="s">
        <v>232</v>
      </c>
      <c r="F56" s="10">
        <v>39042</v>
      </c>
      <c r="G56" s="4"/>
      <c r="H56" s="10" t="s">
        <v>557</v>
      </c>
      <c r="I56" s="93">
        <f>DATEDIF(F56,DATE(2019,7,1),"y")</f>
        <v>12</v>
      </c>
      <c r="J56" s="198" t="str">
        <f>VLOOKUP($I56,Categorie!$A$1:$B$27,2,FALSE)</f>
        <v>BNO/INO/ANO</v>
      </c>
      <c r="K56" s="12" t="str">
        <f t="shared" si="40"/>
        <v>BNO</v>
      </c>
      <c r="L56" s="13">
        <f t="shared" si="3"/>
        <v>42672</v>
      </c>
      <c r="M56" s="13" t="str">
        <f t="shared" ca="1" si="4"/>
        <v/>
      </c>
      <c r="N56" s="12"/>
      <c r="O56" s="12"/>
      <c r="P56" s="12" t="str">
        <f>VLOOKUP($E56,'Listing PCS'!$B$2:$D$1032,3,FALSE)</f>
        <v>BNO</v>
      </c>
      <c r="Q56" s="13">
        <f>VLOOKUP($E56,'Listing PCS'!$B$2:$F$1032,5,FALSE)</f>
        <v>43252</v>
      </c>
      <c r="R56" s="12"/>
      <c r="S56" s="12" t="str">
        <f t="shared" si="49"/>
        <v>BNO</v>
      </c>
      <c r="T56" s="12" t="str">
        <f>VLOOKUP($E56,'Listing PCS'!$B$2:$I$1032,8,FALSE)</f>
        <v>A</v>
      </c>
      <c r="U56" s="13"/>
      <c r="V56" s="13" t="str">
        <f>IF(ISERROR(VLOOKUP(CONCATENATE($E56," ",V$1),'Listing TES'!$A$2:$I$1247,6,FALSE)),"-",VLOOKUP(CONCATENATE($E56," ",V$1),'Listing TES'!$A$2:$I$1247,6,FALSE))</f>
        <v>-</v>
      </c>
      <c r="W56" s="13">
        <f>IF(ISERROR(VLOOKUP(CONCATENATE($E56," ",W$1),'Listing TES'!$A$2:$I$1247,6,FALSE)),"-",VLOOKUP(CONCATENATE($E56," ",W$1),'Listing TES'!$A$2:$I$1247,6,FALSE))</f>
        <v>42476</v>
      </c>
      <c r="X56" s="13">
        <f>IF(ISERROR(VLOOKUP(CONCATENATE($E56," ",X$1),'Listing TES'!$A$2:$I$1247,6,FALSE)),"-",VLOOKUP(CONCATENATE($E56," ",X$1),'Listing TES'!$A$2:$I$1247,6,FALSE))</f>
        <v>42672</v>
      </c>
      <c r="Y56" s="13" t="str">
        <f>IF(ISERROR(VLOOKUP(CONCATENATE($E56," ",Y$1),'Listing TES'!$A$2:$I$1247,6,FALSE)),"-",VLOOKUP(CONCATENATE($E56," ",Y$1),'Listing TES'!$A$2:$I$1247,6,FALSE))</f>
        <v>-</v>
      </c>
      <c r="Z56" s="13" t="str">
        <f>IF(ISERROR(VLOOKUP(CONCATENATE($E56," ",Z$1),'Listing TES'!$A$2:$I$1247,6,FALSE)),"-",VLOOKUP(CONCATENATE($E56," ",Z$1),'Listing TES'!$A$2:$I$1247,6,FALSE))</f>
        <v>-</v>
      </c>
      <c r="AA56" s="13" t="str">
        <f>IF(ISERROR(VLOOKUP(CONCATENATE($E56," ",AA$1),'Listing TES'!$A$2:$I$1247,6,FALSE)),"-",VLOOKUP(CONCATENATE($E56," ",AA$1),'Listing TES'!$A$2:$I$1247,6,FALSE))</f>
        <v>-</v>
      </c>
      <c r="AB56" s="13" t="str">
        <f>IF(ISERROR(VLOOKUP(CONCATENATE($E56," ",AB$1),'Listing TES'!$A$2:$I$1247,6,FALSE)),"-",VLOOKUP(CONCATENATE($E56," ",AB$1),'Listing TES'!$A$2:$I$1247,6,FALSE))</f>
        <v>-</v>
      </c>
      <c r="AC56" s="13" t="str">
        <f>IF(ISERROR(VLOOKUP(CONCATENATE($E56," ",AC$1),'Listing TES'!$A$2:$I$1247,6,FALSE)),"-",VLOOKUP(CONCATENATE($E56," ",AC$1),'Listing TES'!$A$2:$I$1247,6,FALSE))</f>
        <v>-</v>
      </c>
      <c r="AD56" s="13"/>
      <c r="AF56" s="142" t="str">
        <f t="shared" si="33"/>
        <v>-</v>
      </c>
      <c r="AG56" s="142">
        <f t="shared" si="5"/>
        <v>196</v>
      </c>
      <c r="AH56" s="142" t="str">
        <f t="shared" si="6"/>
        <v>-</v>
      </c>
      <c r="AI56" s="142" t="str">
        <f t="shared" si="7"/>
        <v>-</v>
      </c>
      <c r="AJ56" s="142" t="str">
        <f t="shared" si="8"/>
        <v>-</v>
      </c>
      <c r="AK56" s="142" t="str">
        <f t="shared" si="9"/>
        <v>-</v>
      </c>
      <c r="AL56" s="13"/>
      <c r="AN56" s="142" t="str">
        <f t="shared" si="10"/>
        <v>-</v>
      </c>
      <c r="AO56" s="142" t="str">
        <f t="shared" si="11"/>
        <v>-</v>
      </c>
      <c r="AP56" s="142" t="str">
        <f t="shared" si="12"/>
        <v>-</v>
      </c>
      <c r="AQ56" s="142" t="str">
        <f t="shared" si="13"/>
        <v>-</v>
      </c>
      <c r="AR56" s="142" t="str">
        <f t="shared" si="14"/>
        <v>-</v>
      </c>
      <c r="AS56" s="142" t="str">
        <f t="shared" si="15"/>
        <v>-</v>
      </c>
    </row>
    <row r="57" spans="1:73" hidden="1" x14ac:dyDescent="0.25">
      <c r="A57" s="80" t="str">
        <f>IF(ISERROR(VLOOKUP($E57,'Listing TES'!$B$2:$B$1247,1,FALSE)),"Not listed","Listed")</f>
        <v>Listed</v>
      </c>
      <c r="B57" s="81" t="b">
        <f ca="1">TODAY()-MAX(V57:AC57)&lt;95</f>
        <v>0</v>
      </c>
      <c r="C57" s="81" t="e">
        <f t="shared" si="0"/>
        <v>#VALUE!</v>
      </c>
      <c r="D57" s="81" t="s">
        <v>537</v>
      </c>
      <c r="E57" s="2" t="s">
        <v>644</v>
      </c>
      <c r="F57" s="10">
        <v>40614</v>
      </c>
      <c r="G57" s="4"/>
      <c r="H57" s="4" t="s">
        <v>557</v>
      </c>
      <c r="I57" s="93">
        <f>DATEDIF(F57,DATE(2018,7,1),"y")</f>
        <v>7</v>
      </c>
      <c r="J57" s="198" t="str">
        <f>VLOOKUP($I57,Categorie!$A$1:$B$27,2,FALSE)</f>
        <v>MIN/BNO/INO</v>
      </c>
      <c r="K57" s="12" t="str">
        <f>IF(ISBLANK(O57),IF(AC57&lt;&gt;"-",AC$1,IF(AB57&lt;&gt;"-",AB$1,IF(AA57&lt;&gt;"-",AA$1,IF(Z57&lt;&gt;"-",Z$1,IF(Y57&lt;&gt;"-",Y$1,IF(X57&lt;&gt;"-",X$1,IF(W57&lt;&gt;"-",W$1,IF(V57&lt;&gt;"-",V$1,IF(A57="Listed","Niet geslaagd","Geen info"))))))))),O57)</f>
        <v>Niet geslaagd</v>
      </c>
      <c r="L57" s="13" t="str">
        <f>IF(MAX(V57:AC57)=0,"-",MAX(V57:AC57))</f>
        <v>-</v>
      </c>
      <c r="M57" s="13" t="str">
        <f ca="1">IF(B57=TRUE,IF(ISBLANK(N57),IF(K57="PRE","",EDATE(L57,3)),N57),"")</f>
        <v/>
      </c>
      <c r="N57" s="12"/>
      <c r="O57" s="12"/>
      <c r="P57" s="12" t="str">
        <f>VLOOKUP($E57,'Listing PCS'!$B$2:$D$1032,3,FALSE)</f>
        <v>-</v>
      </c>
      <c r="Q57" s="13">
        <f>VLOOKUP($E57,'Listing PCS'!$B$2:$F$1032,5,FALSE)</f>
        <v>43491</v>
      </c>
      <c r="R57" s="12"/>
      <c r="S57" s="12" t="str">
        <f>IF(ISERROR(SEARCH(K57,J57)),"-",K57)</f>
        <v>-</v>
      </c>
      <c r="T57" s="12">
        <f>VLOOKUP($E57,'Listing PCS'!$B$2:$I$1032,8,FALSE)</f>
        <v>0</v>
      </c>
      <c r="U57" s="13"/>
      <c r="V57" s="13" t="str">
        <f>IF(ISERROR(VLOOKUP(CONCATENATE($E57," ",V$1),'Listing TES'!$A$2:$I$1247,6,FALSE)),"-",VLOOKUP(CONCATENATE($E57," ",V$1),'Listing TES'!$A$2:$I$1247,6,FALSE))</f>
        <v>-</v>
      </c>
      <c r="W57" s="13" t="str">
        <f>IF(ISERROR(VLOOKUP(CONCATENATE($E57," ",W$1),'Listing TES'!$A$2:$I$1247,6,FALSE)),"-",VLOOKUP(CONCATENATE($E57," ",W$1),'Listing TES'!$A$2:$I$1247,6,FALSE))</f>
        <v>-</v>
      </c>
      <c r="X57" s="13" t="str">
        <f>IF(ISERROR(VLOOKUP(CONCATENATE($E57," ",X$1),'Listing TES'!$A$2:$I$1247,6,FALSE)),"-",VLOOKUP(CONCATENATE($E57," ",X$1),'Listing TES'!$A$2:$I$1247,6,FALSE))</f>
        <v>-</v>
      </c>
      <c r="Y57" s="13" t="str">
        <f>IF(ISERROR(VLOOKUP(CONCATENATE($E57," ",Y$1),'Listing TES'!$A$2:$I$1247,6,FALSE)),"-",VLOOKUP(CONCATENATE($E57," ",Y$1),'Listing TES'!$A$2:$I$1247,6,FALSE))</f>
        <v>-</v>
      </c>
      <c r="Z57" s="13" t="str">
        <f>IF(ISERROR(VLOOKUP(CONCATENATE($E57," ",Z$1),'Listing TES'!$A$2:$I$1247,6,FALSE)),"-",VLOOKUP(CONCATENATE($E57," ",Z$1),'Listing TES'!$A$2:$I$1247,6,FALSE))</f>
        <v>-</v>
      </c>
      <c r="AA57" s="13" t="str">
        <f>IF(ISERROR(VLOOKUP(CONCATENATE($E57," ",AA$1),'Listing TES'!$A$2:$I$1247,6,FALSE)),"-",VLOOKUP(CONCATENATE($E57," ",AA$1),'Listing TES'!$A$2:$I$1247,6,FALSE))</f>
        <v>-</v>
      </c>
      <c r="AB57" s="13" t="str">
        <f>IF(ISERROR(VLOOKUP(CONCATENATE($E57," ",AB$1),'Listing TES'!$A$2:$I$1247,6,FALSE)),"-",VLOOKUP(CONCATENATE($E57," ",AB$1),'Listing TES'!$A$2:$I$1247,6,FALSE))</f>
        <v>-</v>
      </c>
      <c r="AC57" s="13" t="str">
        <f>IF(ISERROR(VLOOKUP(CONCATENATE($E57," ",AC$1),'Listing TES'!$A$2:$I$1247,6,FALSE)),"-",VLOOKUP(CONCATENATE($E57," ",AC$1),'Listing TES'!$A$2:$I$1247,6,FALSE))</f>
        <v>-</v>
      </c>
      <c r="AD57" s="13"/>
      <c r="AF57" s="142" t="str">
        <f t="shared" ref="AF57:AK57" si="50">IF(AND(V57&lt;&gt;"-",W57&lt;&gt;"-"),W57-V57,"-")</f>
        <v>-</v>
      </c>
      <c r="AG57" s="142" t="str">
        <f t="shared" si="50"/>
        <v>-</v>
      </c>
      <c r="AH57" s="142" t="str">
        <f t="shared" si="50"/>
        <v>-</v>
      </c>
      <c r="AI57" s="142" t="str">
        <f t="shared" si="50"/>
        <v>-</v>
      </c>
      <c r="AJ57" s="142" t="str">
        <f t="shared" si="50"/>
        <v>-</v>
      </c>
      <c r="AK57" s="142" t="str">
        <f t="shared" si="50"/>
        <v>-</v>
      </c>
      <c r="AL57" s="102"/>
      <c r="AN57" s="142" t="str">
        <f t="shared" ref="AN57:AS57" si="51">IF(AND($V57&lt;&gt;"-",W57&lt;&gt;"-"),W57-$V57,"-")</f>
        <v>-</v>
      </c>
      <c r="AO57" s="142" t="str">
        <f t="shared" si="51"/>
        <v>-</v>
      </c>
      <c r="AP57" s="142" t="str">
        <f t="shared" si="51"/>
        <v>-</v>
      </c>
      <c r="AQ57" s="142" t="str">
        <f t="shared" si="51"/>
        <v>-</v>
      </c>
      <c r="AR57" s="142" t="str">
        <f t="shared" si="51"/>
        <v>-</v>
      </c>
      <c r="AS57" s="142" t="str">
        <f t="shared" si="51"/>
        <v>-</v>
      </c>
    </row>
    <row r="58" spans="1:73" x14ac:dyDescent="0.25">
      <c r="A58" s="22" t="str">
        <f>IF(ISERROR(VLOOKUP($E58,'Listing TES'!$B$2:$B$1247,1,FALSE)),"Not listed","Listed")</f>
        <v>Listed</v>
      </c>
      <c r="B58" s="4" t="b">
        <f t="shared" ca="1" si="32"/>
        <v>0</v>
      </c>
      <c r="C58" s="4" t="b">
        <f t="shared" si="0"/>
        <v>0</v>
      </c>
      <c r="D58" s="4"/>
      <c r="E58" s="2" t="s">
        <v>170</v>
      </c>
      <c r="F58" s="10">
        <v>37530</v>
      </c>
      <c r="G58" s="4"/>
      <c r="H58" s="4" t="s">
        <v>557</v>
      </c>
      <c r="I58" s="93">
        <f>DATEDIF(F58,DATE(2019,7,1),"y")</f>
        <v>16</v>
      </c>
      <c r="J58" s="198" t="str">
        <f>VLOOKUP($I58,Categorie!$A$1:$B$27,2,FALSE)</f>
        <v>JUN/SEN</v>
      </c>
      <c r="K58" s="12" t="str">
        <f t="shared" si="40"/>
        <v>BNO</v>
      </c>
      <c r="L58" s="13">
        <f t="shared" si="3"/>
        <v>42784</v>
      </c>
      <c r="M58" s="13" t="str">
        <f t="shared" ca="1" si="4"/>
        <v/>
      </c>
      <c r="N58" s="12"/>
      <c r="O58" s="12"/>
      <c r="P58" s="12" t="str">
        <f>VLOOKUP($E58,'Listing PCS'!$B$2:$D$1032,3,FALSE)</f>
        <v>-</v>
      </c>
      <c r="Q58" s="13">
        <f>VLOOKUP($E58,'Listing PCS'!$B$2:$F$1032,5,FALSE)</f>
        <v>43252</v>
      </c>
      <c r="R58" s="12"/>
      <c r="S58" s="12" t="str">
        <f t="shared" si="49"/>
        <v>-</v>
      </c>
      <c r="T58" s="12" t="str">
        <f>VLOOKUP($E58,'Listing PCS'!$B$2:$I$1032,8,FALSE)</f>
        <v>-</v>
      </c>
      <c r="U58" s="13"/>
      <c r="V58" s="13" t="str">
        <f>IF(ISERROR(VLOOKUP(CONCATENATE($E58," ",V$1),'Listing TES'!$A$2:$I$1247,6,FALSE)),"-",VLOOKUP(CONCATENATE($E58," ",V$1),'Listing TES'!$A$2:$I$1247,6,FALSE))</f>
        <v>-</v>
      </c>
      <c r="W58" s="13">
        <f>IF(ISERROR(VLOOKUP(CONCATENATE($E58," ",W$1),'Listing TES'!$A$2:$I$1247,6,FALSE)),"-",VLOOKUP(CONCATENATE($E58," ",W$1),'Listing TES'!$A$2:$I$1247,6,FALSE))</f>
        <v>42490</v>
      </c>
      <c r="X58" s="13">
        <f>IF(ISERROR(VLOOKUP(CONCATENATE($E58," ",X$1),'Listing TES'!$A$2:$I$1247,6,FALSE)),"-",VLOOKUP(CONCATENATE($E58," ",X$1),'Listing TES'!$A$2:$I$1247,6,FALSE))</f>
        <v>42784</v>
      </c>
      <c r="Y58" s="13" t="str">
        <f>IF(ISERROR(VLOOKUP(CONCATENATE($E58," ",Y$1),'Listing TES'!$A$2:$I$1247,6,FALSE)),"-",VLOOKUP(CONCATENATE($E58," ",Y$1),'Listing TES'!$A$2:$I$1247,6,FALSE))</f>
        <v>-</v>
      </c>
      <c r="Z58" s="13" t="str">
        <f>IF(ISERROR(VLOOKUP(CONCATENATE($E58," ",Z$1),'Listing TES'!$A$2:$I$1247,6,FALSE)),"-",VLOOKUP(CONCATENATE($E58," ",Z$1),'Listing TES'!$A$2:$I$1247,6,FALSE))</f>
        <v>-</v>
      </c>
      <c r="AA58" s="13" t="str">
        <f>IF(ISERROR(VLOOKUP(CONCATENATE($E58," ",AA$1),'Listing TES'!$A$2:$I$1247,6,FALSE)),"-",VLOOKUP(CONCATENATE($E58," ",AA$1),'Listing TES'!$A$2:$I$1247,6,FALSE))</f>
        <v>-</v>
      </c>
      <c r="AB58" s="13" t="str">
        <f>IF(ISERROR(VLOOKUP(CONCATENATE($E58," ",AB$1),'Listing TES'!$A$2:$I$1247,6,FALSE)),"-",VLOOKUP(CONCATENATE($E58," ",AB$1),'Listing TES'!$A$2:$I$1247,6,FALSE))</f>
        <v>-</v>
      </c>
      <c r="AC58" s="13" t="str">
        <f>IF(ISERROR(VLOOKUP(CONCATENATE($E58," ",AC$1),'Listing TES'!$A$2:$I$1247,6,FALSE)),"-",VLOOKUP(CONCATENATE($E58," ",AC$1),'Listing TES'!$A$2:$I$1247,6,FALSE))</f>
        <v>-</v>
      </c>
      <c r="AD58" s="13"/>
      <c r="AF58" s="142" t="str">
        <f t="shared" si="33"/>
        <v>-</v>
      </c>
      <c r="AG58" s="142">
        <f t="shared" si="5"/>
        <v>294</v>
      </c>
      <c r="AH58" s="142" t="str">
        <f t="shared" si="6"/>
        <v>-</v>
      </c>
      <c r="AI58" s="142" t="str">
        <f t="shared" si="7"/>
        <v>-</v>
      </c>
      <c r="AJ58" s="142" t="str">
        <f t="shared" si="8"/>
        <v>-</v>
      </c>
      <c r="AK58" s="142" t="str">
        <f t="shared" si="9"/>
        <v>-</v>
      </c>
      <c r="AL58" s="13"/>
      <c r="AN58" s="142" t="str">
        <f t="shared" si="10"/>
        <v>-</v>
      </c>
      <c r="AO58" s="142" t="str">
        <f t="shared" si="11"/>
        <v>-</v>
      </c>
      <c r="AP58" s="142" t="str">
        <f t="shared" si="12"/>
        <v>-</v>
      </c>
      <c r="AQ58" s="142" t="str">
        <f t="shared" si="13"/>
        <v>-</v>
      </c>
      <c r="AR58" s="142" t="str">
        <f t="shared" si="14"/>
        <v>-</v>
      </c>
      <c r="AS58" s="142" t="str">
        <f t="shared" si="15"/>
        <v>-</v>
      </c>
    </row>
    <row r="59" spans="1:73" x14ac:dyDescent="0.25">
      <c r="A59" s="22" t="str">
        <f>IF(ISERROR(VLOOKUP($E59,'Listing TES'!$B$2:$B$1247,1,FALSE)),"Not listed","Listed")</f>
        <v>Listed</v>
      </c>
      <c r="B59" s="4" t="b">
        <f t="shared" ca="1" si="32"/>
        <v>0</v>
      </c>
      <c r="C59" s="4" t="b">
        <f t="shared" si="0"/>
        <v>0</v>
      </c>
      <c r="D59" s="4"/>
      <c r="E59" s="2" t="s">
        <v>299</v>
      </c>
      <c r="F59" s="10">
        <v>37477</v>
      </c>
      <c r="G59" s="4"/>
      <c r="H59" s="4" t="s">
        <v>557</v>
      </c>
      <c r="I59" s="93">
        <f>DATEDIF(F59,DATE(2019,7,1),"y")</f>
        <v>16</v>
      </c>
      <c r="J59" s="198" t="str">
        <f>VLOOKUP($I59,Categorie!$A$1:$B$27,2,FALSE)</f>
        <v>JUN/SEN</v>
      </c>
      <c r="K59" s="12" t="str">
        <f t="shared" si="40"/>
        <v>JUN</v>
      </c>
      <c r="L59" s="13">
        <f t="shared" si="3"/>
        <v>43219</v>
      </c>
      <c r="M59" s="13" t="str">
        <f t="shared" ca="1" si="4"/>
        <v/>
      </c>
      <c r="N59" s="12"/>
      <c r="O59" s="12"/>
      <c r="P59" s="12" t="str">
        <f>VLOOKUP($E59,'Listing PCS'!$B$2:$D$1032,3,FALSE)</f>
        <v>ANO</v>
      </c>
      <c r="Q59" s="13">
        <f>VLOOKUP($E59,'Listing PCS'!$B$2:$F$1032,5,FALSE)</f>
        <v>43252</v>
      </c>
      <c r="R59" s="12"/>
      <c r="S59" s="12" t="str">
        <f t="shared" si="49"/>
        <v>JUN</v>
      </c>
      <c r="T59" s="12" t="str">
        <f>VLOOKUP($E59,'Listing PCS'!$B$2:$I$1032,8,FALSE)</f>
        <v>A 31/12</v>
      </c>
      <c r="U59" s="13"/>
      <c r="V59" s="13" t="str">
        <f>IF(ISERROR(VLOOKUP(CONCATENATE($E59," ",V$1),'Listing TES'!$A$2:$I$1247,6,FALSE)),"-",VLOOKUP(CONCATENATE($E59," ",V$1),'Listing TES'!$A$2:$I$1247,6,FALSE))</f>
        <v>-</v>
      </c>
      <c r="W59" s="13" t="str">
        <f>IF(ISERROR(VLOOKUP(CONCATENATE($E59," ",W$1),'Listing TES'!$A$2:$I$1247,6,FALSE)),"-",VLOOKUP(CONCATENATE($E59," ",W$1),'Listing TES'!$A$2:$I$1247,6,FALSE))</f>
        <v>-</v>
      </c>
      <c r="X59" s="13" t="str">
        <f>IF(ISERROR(VLOOKUP(CONCATENATE($E59," ",X$1),'Listing TES'!$A$2:$I$1247,6,FALSE)),"-",VLOOKUP(CONCATENATE($E59," ",X$1),'Listing TES'!$A$2:$I$1247,6,FALSE))</f>
        <v>-</v>
      </c>
      <c r="Y59" s="13">
        <f>IF(ISERROR(VLOOKUP(CONCATENATE($E59," ",Y$1),'Listing TES'!$A$2:$I$1247,6,FALSE)),"-",VLOOKUP(CONCATENATE($E59," ",Y$1),'Listing TES'!$A$2:$I$1247,6,FALSE))</f>
        <v>42126</v>
      </c>
      <c r="Z59" s="13">
        <f>IF(ISERROR(VLOOKUP(CONCATENATE($E59," ",Z$1),'Listing TES'!$A$2:$I$1247,6,FALSE)),"-",VLOOKUP(CONCATENATE($E59," ",Z$1),'Listing TES'!$A$2:$I$1247,6,FALSE))</f>
        <v>42301</v>
      </c>
      <c r="AA59" s="13">
        <f>IF(ISERROR(VLOOKUP(CONCATENATE($E59," ",AA$1),'Listing TES'!$A$2:$I$1247,6,FALSE)),"-",VLOOKUP(CONCATENATE($E59," ",AA$1),'Listing TES'!$A$2:$I$1247,6,FALSE))</f>
        <v>43219</v>
      </c>
      <c r="AB59" s="13" t="str">
        <f>IF(ISERROR(VLOOKUP(CONCATENATE($E59," ",AB$1),'Listing TES'!$A$2:$I$1247,6,FALSE)),"-",VLOOKUP(CONCATENATE($E59," ",AB$1),'Listing TES'!$A$2:$I$1247,6,FALSE))</f>
        <v>-</v>
      </c>
      <c r="AC59" s="13" t="str">
        <f>IF(ISERROR(VLOOKUP(CONCATENATE($E59," ",AC$1),'Listing TES'!$A$2:$I$1247,6,FALSE)),"-",VLOOKUP(CONCATENATE($E59," ",AC$1),'Listing TES'!$A$2:$I$1247,6,FALSE))</f>
        <v>-</v>
      </c>
      <c r="AD59" s="13"/>
      <c r="AF59" s="142" t="str">
        <f t="shared" si="33"/>
        <v>-</v>
      </c>
      <c r="AG59" s="142" t="str">
        <f t="shared" si="5"/>
        <v>-</v>
      </c>
      <c r="AH59" s="142" t="str">
        <f t="shared" si="6"/>
        <v>-</v>
      </c>
      <c r="AI59" s="142">
        <f t="shared" si="7"/>
        <v>175</v>
      </c>
      <c r="AJ59" s="142">
        <f t="shared" si="8"/>
        <v>918</v>
      </c>
      <c r="AK59" s="142" t="str">
        <f t="shared" si="9"/>
        <v>-</v>
      </c>
      <c r="AL59" s="13"/>
      <c r="AN59" s="142" t="str">
        <f t="shared" si="10"/>
        <v>-</v>
      </c>
      <c r="AO59" s="142" t="str">
        <f t="shared" si="11"/>
        <v>-</v>
      </c>
      <c r="AP59" s="142" t="str">
        <f t="shared" si="12"/>
        <v>-</v>
      </c>
      <c r="AQ59" s="142" t="str">
        <f t="shared" si="13"/>
        <v>-</v>
      </c>
      <c r="AR59" s="142" t="str">
        <f t="shared" si="14"/>
        <v>-</v>
      </c>
      <c r="AS59" s="142" t="str">
        <f t="shared" si="15"/>
        <v>-</v>
      </c>
    </row>
    <row r="60" spans="1:73" hidden="1" x14ac:dyDescent="0.25">
      <c r="A60" s="22" t="str">
        <f>IF(ISERROR(VLOOKUP($E60,'Listing TES'!$B$2:$B$1247,1,FALSE)),"Not listed","Listed")</f>
        <v>Listed</v>
      </c>
      <c r="B60" s="4" t="b">
        <f t="shared" ca="1" si="32"/>
        <v>0</v>
      </c>
      <c r="C60" s="4" t="b">
        <f t="shared" si="0"/>
        <v>0</v>
      </c>
      <c r="D60" s="4" t="s">
        <v>537</v>
      </c>
      <c r="E60" s="2" t="s">
        <v>287</v>
      </c>
      <c r="F60" s="10">
        <v>37882</v>
      </c>
      <c r="G60" s="4"/>
      <c r="H60" s="4" t="s">
        <v>537</v>
      </c>
      <c r="I60" s="93">
        <f t="shared" si="34"/>
        <v>14</v>
      </c>
      <c r="J60" s="198" t="str">
        <f>VLOOKUP($I60,Categorie!$A$1:$B$27,2,FALSE)</f>
        <v>INO/ANO/JUN</v>
      </c>
      <c r="K60" s="12" t="str">
        <f t="shared" si="40"/>
        <v>BNO</v>
      </c>
      <c r="L60" s="13">
        <f t="shared" si="3"/>
        <v>42322</v>
      </c>
      <c r="M60" s="13" t="str">
        <f t="shared" ca="1" si="4"/>
        <v/>
      </c>
      <c r="N60" s="12"/>
      <c r="O60" s="12"/>
      <c r="P60" s="12" t="str">
        <f>VLOOKUP($E60,'Listing PCS'!$B$2:$D$1032,3,FALSE)</f>
        <v>-</v>
      </c>
      <c r="Q60" s="13">
        <f>VLOOKUP($E60,'Listing PCS'!$B$2:$F$1032,5,FALSE)</f>
        <v>43252</v>
      </c>
      <c r="R60" s="12"/>
      <c r="S60" s="12" t="str">
        <f t="shared" si="49"/>
        <v>-</v>
      </c>
      <c r="T60" s="12" t="str">
        <f>VLOOKUP($E60,'Listing PCS'!$B$2:$I$1032,8,FALSE)</f>
        <v>Q</v>
      </c>
      <c r="U60" s="13"/>
      <c r="V60" s="13" t="str">
        <f>IF(ISERROR(VLOOKUP(CONCATENATE($E60," ",V$1),'Listing TES'!$A$2:$I$1247,6,FALSE)),"-",VLOOKUP(CONCATENATE($E60," ",V$1),'Listing TES'!$A$2:$I$1247,6,FALSE))</f>
        <v>-</v>
      </c>
      <c r="W60" s="13">
        <f>IF(ISERROR(VLOOKUP(CONCATENATE($E60," ",W$1),'Listing TES'!$A$2:$I$1247,6,FALSE)),"-",VLOOKUP(CONCATENATE($E60," ",W$1),'Listing TES'!$A$2:$I$1247,6,FALSE))</f>
        <v>42294</v>
      </c>
      <c r="X60" s="13">
        <f>IF(ISERROR(VLOOKUP(CONCATENATE($E60," ",X$1),'Listing TES'!$A$2:$I$1247,6,FALSE)),"-",VLOOKUP(CONCATENATE($E60," ",X$1),'Listing TES'!$A$2:$I$1247,6,FALSE))</f>
        <v>42322</v>
      </c>
      <c r="Y60" s="13" t="str">
        <f>IF(ISERROR(VLOOKUP(CONCATENATE($E60," ",Y$1),'Listing TES'!$A$2:$I$1247,6,FALSE)),"-",VLOOKUP(CONCATENATE($E60," ",Y$1),'Listing TES'!$A$2:$I$1247,6,FALSE))</f>
        <v>-</v>
      </c>
      <c r="Z60" s="13" t="str">
        <f>IF(ISERROR(VLOOKUP(CONCATENATE($E60," ",Z$1),'Listing TES'!$A$2:$I$1247,6,FALSE)),"-",VLOOKUP(CONCATENATE($E60," ",Z$1),'Listing TES'!$A$2:$I$1247,6,FALSE))</f>
        <v>-</v>
      </c>
      <c r="AA60" s="13" t="str">
        <f>IF(ISERROR(VLOOKUP(CONCATENATE($E60," ",AA$1),'Listing TES'!$A$2:$I$1247,6,FALSE)),"-",VLOOKUP(CONCATENATE($E60," ",AA$1),'Listing TES'!$A$2:$I$1247,6,FALSE))</f>
        <v>-</v>
      </c>
      <c r="AB60" s="13" t="str">
        <f>IF(ISERROR(VLOOKUP(CONCATENATE($E60," ",AB$1),'Listing TES'!$A$2:$I$1247,6,FALSE)),"-",VLOOKUP(CONCATENATE($E60," ",AB$1),'Listing TES'!$A$2:$I$1247,6,FALSE))</f>
        <v>-</v>
      </c>
      <c r="AC60" s="13" t="str">
        <f>IF(ISERROR(VLOOKUP(CONCATENATE($E60," ",AC$1),'Listing TES'!$A$2:$I$1247,6,FALSE)),"-",VLOOKUP(CONCATENATE($E60," ",AC$1),'Listing TES'!$A$2:$I$1247,6,FALSE))</f>
        <v>-</v>
      </c>
      <c r="AD60" s="13"/>
      <c r="AF60" s="142" t="str">
        <f t="shared" si="33"/>
        <v>-</v>
      </c>
      <c r="AG60" s="142">
        <f t="shared" si="5"/>
        <v>28</v>
      </c>
      <c r="AH60" s="142" t="str">
        <f t="shared" si="6"/>
        <v>-</v>
      </c>
      <c r="AI60" s="142" t="str">
        <f t="shared" si="7"/>
        <v>-</v>
      </c>
      <c r="AJ60" s="142" t="str">
        <f t="shared" si="8"/>
        <v>-</v>
      </c>
      <c r="AK60" s="142" t="str">
        <f t="shared" si="9"/>
        <v>-</v>
      </c>
      <c r="AL60" s="13"/>
      <c r="AN60" s="142" t="str">
        <f t="shared" si="10"/>
        <v>-</v>
      </c>
      <c r="AO60" s="142" t="str">
        <f t="shared" si="11"/>
        <v>-</v>
      </c>
      <c r="AP60" s="142" t="str">
        <f t="shared" si="12"/>
        <v>-</v>
      </c>
      <c r="AQ60" s="142" t="str">
        <f t="shared" si="13"/>
        <v>-</v>
      </c>
      <c r="AR60" s="142" t="str">
        <f t="shared" si="14"/>
        <v>-</v>
      </c>
      <c r="AS60" s="142" t="str">
        <f t="shared" si="15"/>
        <v>-</v>
      </c>
    </row>
    <row r="61" spans="1:73" x14ac:dyDescent="0.25">
      <c r="A61" s="22" t="str">
        <f>IF(ISERROR(VLOOKUP($E61,'Listing TES'!$B$2:$B$1247,1,FALSE)),"Not listed","Listed")</f>
        <v>Listed</v>
      </c>
      <c r="B61" s="4" t="b">
        <f t="shared" ca="1" si="32"/>
        <v>0</v>
      </c>
      <c r="C61" s="4" t="b">
        <f t="shared" si="0"/>
        <v>0</v>
      </c>
      <c r="D61" s="4"/>
      <c r="E61" s="2" t="s">
        <v>314</v>
      </c>
      <c r="F61" s="10">
        <v>37739</v>
      </c>
      <c r="G61" s="4"/>
      <c r="H61" s="4" t="s">
        <v>557</v>
      </c>
      <c r="I61" s="93">
        <f>DATEDIF(F61,DATE(2019,7,1),"y")</f>
        <v>16</v>
      </c>
      <c r="J61" s="198" t="str">
        <f>VLOOKUP($I61,Categorie!$A$1:$B$27,2,FALSE)</f>
        <v>JUN/SEN</v>
      </c>
      <c r="K61" s="12" t="str">
        <f t="shared" si="40"/>
        <v>PRE</v>
      </c>
      <c r="L61" s="13">
        <f t="shared" si="3"/>
        <v>42469</v>
      </c>
      <c r="M61" s="13" t="str">
        <f t="shared" ca="1" si="4"/>
        <v/>
      </c>
      <c r="N61" s="12"/>
      <c r="O61" s="12"/>
      <c r="P61" s="12" t="str">
        <f>VLOOKUP($E61,'Listing PCS'!$B$2:$D$1032,3,FALSE)</f>
        <v>-</v>
      </c>
      <c r="Q61" s="13">
        <f>VLOOKUP($E61,'Listing PCS'!$B$2:$F$1032,5,FALSE)</f>
        <v>43252</v>
      </c>
      <c r="R61" s="12"/>
      <c r="S61" s="12" t="str">
        <f t="shared" si="49"/>
        <v>-</v>
      </c>
      <c r="T61" s="12" t="str">
        <f>VLOOKUP($E61,'Listing PCS'!$B$2:$I$1032,8,FALSE)</f>
        <v>-</v>
      </c>
      <c r="U61" s="13"/>
      <c r="V61" s="13">
        <f>IF(ISERROR(VLOOKUP(CONCATENATE($E61," ",V$1),'Listing TES'!$A$2:$I$1247,6,FALSE)),"-",VLOOKUP(CONCATENATE($E61," ",V$1),'Listing TES'!$A$2:$I$1247,6,FALSE))</f>
        <v>42469</v>
      </c>
      <c r="W61" s="13" t="str">
        <f>IF(ISERROR(VLOOKUP(CONCATENATE($E61," ",W$1),'Listing TES'!$A$2:$I$1247,6,FALSE)),"-",VLOOKUP(CONCATENATE($E61," ",W$1),'Listing TES'!$A$2:$I$1247,6,FALSE))</f>
        <v>-</v>
      </c>
      <c r="X61" s="13" t="str">
        <f>IF(ISERROR(VLOOKUP(CONCATENATE($E61," ",X$1),'Listing TES'!$A$2:$I$1247,6,FALSE)),"-",VLOOKUP(CONCATENATE($E61," ",X$1),'Listing TES'!$A$2:$I$1247,6,FALSE))</f>
        <v>-</v>
      </c>
      <c r="Y61" s="13" t="str">
        <f>IF(ISERROR(VLOOKUP(CONCATENATE($E61," ",Y$1),'Listing TES'!$A$2:$I$1247,6,FALSE)),"-",VLOOKUP(CONCATENATE($E61," ",Y$1),'Listing TES'!$A$2:$I$1247,6,FALSE))</f>
        <v>-</v>
      </c>
      <c r="Z61" s="13" t="str">
        <f>IF(ISERROR(VLOOKUP(CONCATENATE($E61," ",Z$1),'Listing TES'!$A$2:$I$1247,6,FALSE)),"-",VLOOKUP(CONCATENATE($E61," ",Z$1),'Listing TES'!$A$2:$I$1247,6,FALSE))</f>
        <v>-</v>
      </c>
      <c r="AA61" s="13" t="str">
        <f>IF(ISERROR(VLOOKUP(CONCATENATE($E61," ",AA$1),'Listing TES'!$A$2:$I$1247,6,FALSE)),"-",VLOOKUP(CONCATENATE($E61," ",AA$1),'Listing TES'!$A$2:$I$1247,6,FALSE))</f>
        <v>-</v>
      </c>
      <c r="AB61" s="13" t="str">
        <f>IF(ISERROR(VLOOKUP(CONCATENATE($E61," ",AB$1),'Listing TES'!$A$2:$I$1247,6,FALSE)),"-",VLOOKUP(CONCATENATE($E61," ",AB$1),'Listing TES'!$A$2:$I$1247,6,FALSE))</f>
        <v>-</v>
      </c>
      <c r="AC61" s="13" t="str">
        <f>IF(ISERROR(VLOOKUP(CONCATENATE($E61," ",AC$1),'Listing TES'!$A$2:$I$1247,6,FALSE)),"-",VLOOKUP(CONCATENATE($E61," ",AC$1),'Listing TES'!$A$2:$I$1247,6,FALSE))</f>
        <v>-</v>
      </c>
      <c r="AD61" s="13"/>
      <c r="AF61" s="142" t="str">
        <f t="shared" si="33"/>
        <v>-</v>
      </c>
      <c r="AG61" s="142" t="str">
        <f t="shared" si="5"/>
        <v>-</v>
      </c>
      <c r="AH61" s="142" t="str">
        <f t="shared" si="6"/>
        <v>-</v>
      </c>
      <c r="AI61" s="142" t="str">
        <f t="shared" si="7"/>
        <v>-</v>
      </c>
      <c r="AJ61" s="142" t="str">
        <f t="shared" si="8"/>
        <v>-</v>
      </c>
      <c r="AK61" s="142" t="str">
        <f t="shared" si="9"/>
        <v>-</v>
      </c>
      <c r="AL61" s="13"/>
      <c r="AN61" s="142" t="str">
        <f t="shared" si="10"/>
        <v>-</v>
      </c>
      <c r="AO61" s="142" t="str">
        <f t="shared" si="11"/>
        <v>-</v>
      </c>
      <c r="AP61" s="142" t="str">
        <f t="shared" si="12"/>
        <v>-</v>
      </c>
      <c r="AQ61" s="142" t="str">
        <f t="shared" si="13"/>
        <v>-</v>
      </c>
      <c r="AR61" s="142" t="str">
        <f t="shared" si="14"/>
        <v>-</v>
      </c>
      <c r="AS61" s="142" t="str">
        <f t="shared" si="15"/>
        <v>-</v>
      </c>
    </row>
    <row r="62" spans="1:73" x14ac:dyDescent="0.25">
      <c r="A62" s="22" t="str">
        <f>IF(ISERROR(VLOOKUP($E62,'Listing TES'!$B$2:$B$1247,1,FALSE)),"Not listed","Listed")</f>
        <v>Listed</v>
      </c>
      <c r="B62" s="4" t="b">
        <f t="shared" ca="1" si="32"/>
        <v>0</v>
      </c>
      <c r="C62" s="4" t="b">
        <f t="shared" si="0"/>
        <v>0</v>
      </c>
      <c r="D62" s="4"/>
      <c r="E62" s="2" t="s">
        <v>277</v>
      </c>
      <c r="F62" s="10">
        <v>38912</v>
      </c>
      <c r="G62" s="4"/>
      <c r="H62" s="4" t="s">
        <v>557</v>
      </c>
      <c r="I62" s="93">
        <f>DATEDIF(F62,DATE(2019,7,1),"y")</f>
        <v>12</v>
      </c>
      <c r="J62" s="198" t="str">
        <f>VLOOKUP($I62,Categorie!$A$1:$B$27,2,FALSE)</f>
        <v>BNO/INO/ANO</v>
      </c>
      <c r="K62" s="12" t="str">
        <f t="shared" si="40"/>
        <v>SEN</v>
      </c>
      <c r="L62" s="13">
        <f t="shared" si="3"/>
        <v>43022</v>
      </c>
      <c r="M62" s="13" t="str">
        <f t="shared" ca="1" si="4"/>
        <v/>
      </c>
      <c r="N62" s="12"/>
      <c r="O62" s="12"/>
      <c r="P62" s="12" t="str">
        <f>VLOOKUP($E62,'Listing PCS'!$B$2:$D$1032,3,FALSE)</f>
        <v>SEN</v>
      </c>
      <c r="Q62" s="13">
        <f>VLOOKUP($E62,'Listing PCS'!$B$2:$F$1032,5,FALSE)</f>
        <v>43252</v>
      </c>
      <c r="R62" s="12"/>
      <c r="S62" s="204" t="s">
        <v>565</v>
      </c>
      <c r="T62" s="12" t="str">
        <f>VLOOKUP($E62,'Listing PCS'!$B$2:$I$1032,8,FALSE)</f>
        <v>A</v>
      </c>
      <c r="U62" s="13"/>
      <c r="V62" s="13" t="str">
        <f>IF(ISERROR(VLOOKUP(CONCATENATE($E62," ",V$1),'Listing TES'!$A$2:$I$1247,6,FALSE)),"-",VLOOKUP(CONCATENATE($E62," ",V$1),'Listing TES'!$A$2:$I$1247,6,FALSE))</f>
        <v>-</v>
      </c>
      <c r="W62" s="13" t="str">
        <f>IF(ISERROR(VLOOKUP(CONCATENATE($E62," ",W$1),'Listing TES'!$A$2:$I$1247,6,FALSE)),"-",VLOOKUP(CONCATENATE($E62," ",W$1),'Listing TES'!$A$2:$I$1247,6,FALSE))</f>
        <v>-</v>
      </c>
      <c r="X62" s="13">
        <f>IF(ISERROR(VLOOKUP(CONCATENATE($E62," ",X$1),'Listing TES'!$A$2:$I$1247,6,FALSE)),"-",VLOOKUP(CONCATENATE($E62," ",X$1),'Listing TES'!$A$2:$I$1247,6,FALSE))</f>
        <v>41923</v>
      </c>
      <c r="Y62" s="13" t="str">
        <f>IF(ISERROR(VLOOKUP(CONCATENATE($E62," ",Y$1),'Listing TES'!$A$2:$I$1247,6,FALSE)),"-",VLOOKUP(CONCATENATE($E62," ",Y$1),'Listing TES'!$A$2:$I$1247,6,FALSE))</f>
        <v>-</v>
      </c>
      <c r="Z62" s="13">
        <f>IF(ISERROR(VLOOKUP(CONCATENATE($E62," ",Z$1),'Listing TES'!$A$2:$I$1247,6,FALSE)),"-",VLOOKUP(CONCATENATE($E62," ",Z$1),'Listing TES'!$A$2:$I$1247,6,FALSE))</f>
        <v>42315</v>
      </c>
      <c r="AA62" s="13">
        <f>IF(ISERROR(VLOOKUP(CONCATENATE($E62," ",AA$1),'Listing TES'!$A$2:$I$1247,6,FALSE)),"-",VLOOKUP(CONCATENATE($E62," ",AA$1),'Listing TES'!$A$2:$I$1247,6,FALSE))</f>
        <v>42385</v>
      </c>
      <c r="AB62" s="13">
        <f>IF(ISERROR(VLOOKUP(CONCATENATE($E62," ",AB$1),'Listing TES'!$A$2:$I$1247,6,FALSE)),"-",VLOOKUP(CONCATENATE($E62," ",AB$1),'Listing TES'!$A$2:$I$1247,6,FALSE))</f>
        <v>43022</v>
      </c>
      <c r="AC62" s="13" t="str">
        <f>IF(ISERROR(VLOOKUP(CONCATENATE($E62," ",AC$1),'Listing TES'!$A$2:$I$1247,6,FALSE)),"-",VLOOKUP(CONCATENATE($E62," ",AC$1),'Listing TES'!$A$2:$I$1247,6,FALSE))</f>
        <v>-</v>
      </c>
      <c r="AD62" s="13"/>
      <c r="AF62" s="142" t="str">
        <f t="shared" si="33"/>
        <v>-</v>
      </c>
      <c r="AG62" s="142" t="str">
        <f t="shared" si="5"/>
        <v>-</v>
      </c>
      <c r="AH62" s="142" t="str">
        <f t="shared" si="6"/>
        <v>-</v>
      </c>
      <c r="AI62" s="142" t="str">
        <f t="shared" si="7"/>
        <v>-</v>
      </c>
      <c r="AJ62" s="142">
        <f t="shared" si="8"/>
        <v>70</v>
      </c>
      <c r="AK62" s="142">
        <f t="shared" si="9"/>
        <v>637</v>
      </c>
      <c r="AL62" s="13"/>
      <c r="AN62" s="142" t="str">
        <f t="shared" si="10"/>
        <v>-</v>
      </c>
      <c r="AO62" s="142" t="str">
        <f t="shared" si="11"/>
        <v>-</v>
      </c>
      <c r="AP62" s="142" t="str">
        <f t="shared" si="12"/>
        <v>-</v>
      </c>
      <c r="AQ62" s="142" t="str">
        <f t="shared" si="13"/>
        <v>-</v>
      </c>
      <c r="AR62" s="142" t="str">
        <f t="shared" si="14"/>
        <v>-</v>
      </c>
      <c r="AS62" s="142" t="str">
        <f t="shared" si="15"/>
        <v>-</v>
      </c>
      <c r="AZ62" s="9" t="s">
        <v>557</v>
      </c>
    </row>
    <row r="63" spans="1:73" x14ac:dyDescent="0.25">
      <c r="A63" s="80" t="str">
        <f>IF(ISERROR(VLOOKUP($E63,'Listing TES'!$B$2:$B$1247,1,FALSE)),"Not listed","Listed")</f>
        <v>Listed</v>
      </c>
      <c r="B63" s="81" t="b">
        <f ca="1">TODAY()-MAX(V63:AC63)&lt;95</f>
        <v>0</v>
      </c>
      <c r="C63" s="81" t="b">
        <f t="shared" si="0"/>
        <v>0</v>
      </c>
      <c r="D63" s="81"/>
      <c r="E63" s="2" t="s">
        <v>629</v>
      </c>
      <c r="F63" s="10">
        <v>39157</v>
      </c>
      <c r="G63" s="4" t="s">
        <v>610</v>
      </c>
      <c r="H63" s="4" t="s">
        <v>557</v>
      </c>
      <c r="I63" s="93">
        <f>DATEDIF(F63,DATE(2019,7,1),"y")</f>
        <v>12</v>
      </c>
      <c r="J63" s="198" t="str">
        <f>VLOOKUP($I63,Categorie!$A$1:$B$27,2,FALSE)</f>
        <v>BNO/INO/ANO</v>
      </c>
      <c r="K63" s="12" t="str">
        <f>IF(ISBLANK(O63),IF(AC63&lt;&gt;"-",AC$1,IF(AB63&lt;&gt;"-",AB$1,IF(AA63&lt;&gt;"-",AA$1,IF(Z63&lt;&gt;"-",Z$1,IF(Y63&lt;&gt;"-",Y$1,IF(X63&lt;&gt;"-",X$1,IF(W63&lt;&gt;"-",W$1,IF(V63&lt;&gt;"-",V$1,IF(A63="Listed","Niet geslaagd","Geen info"))))))))),O63)</f>
        <v>MIN</v>
      </c>
      <c r="L63" s="13">
        <f>IF(MAX(V63:AC63)=0,"-",MAX(V63:AC63))</f>
        <v>43589</v>
      </c>
      <c r="M63" s="13" t="str">
        <f ca="1">IF(B63=TRUE,IF(ISBLANK(N63),IF(K63="PRE","",EDATE(L63,3)),N63),"")</f>
        <v/>
      </c>
      <c r="N63" s="12"/>
      <c r="O63" s="12"/>
      <c r="P63" s="12" t="str">
        <f>VLOOKUP($E63,'Listing PCS'!$B$2:$D$1032,3,FALSE)</f>
        <v>-</v>
      </c>
      <c r="Q63" s="13">
        <f>VLOOKUP($E63,'Listing PCS'!$B$2:$F$1032,5,FALSE)</f>
        <v>43526</v>
      </c>
      <c r="R63" s="12"/>
      <c r="S63" s="12" t="str">
        <f>IF(ISERROR(SEARCH(K63,J63)),"-",K63)</f>
        <v>-</v>
      </c>
      <c r="T63" s="12">
        <f>VLOOKUP($E63,'Listing PCS'!$B$2:$I$1032,8,FALSE)</f>
        <v>0</v>
      </c>
      <c r="U63" s="13"/>
      <c r="V63" s="13">
        <f>IF(ISERROR(VLOOKUP(CONCATENATE($E63," ",V$1),'Listing TES'!$A$2:$I$1247,6,FALSE)),"-",VLOOKUP(CONCATENATE($E63," ",V$1),'Listing TES'!$A$2:$I$1247,6,FALSE))</f>
        <v>43526</v>
      </c>
      <c r="W63" s="13">
        <f>IF(ISERROR(VLOOKUP(CONCATENATE($E63," ",W$1),'Listing TES'!$A$2:$I$1247,6,FALSE)),"-",VLOOKUP(CONCATENATE($E63," ",W$1),'Listing TES'!$A$2:$I$1247,6,FALSE))</f>
        <v>43589</v>
      </c>
      <c r="X63" s="13" t="str">
        <f>IF(ISERROR(VLOOKUP(CONCATENATE($E63," ",X$1),'Listing TES'!$A$2:$I$1247,6,FALSE)),"-",VLOOKUP(CONCATENATE($E63," ",X$1),'Listing TES'!$A$2:$I$1247,6,FALSE))</f>
        <v>-</v>
      </c>
      <c r="Y63" s="13" t="str">
        <f>IF(ISERROR(VLOOKUP(CONCATENATE($E63," ",Y$1),'Listing TES'!$A$2:$I$1247,6,FALSE)),"-",VLOOKUP(CONCATENATE($E63," ",Y$1),'Listing TES'!$A$2:$I$1247,6,FALSE))</f>
        <v>-</v>
      </c>
      <c r="Z63" s="13" t="str">
        <f>IF(ISERROR(VLOOKUP(CONCATENATE($E63," ",Z$1),'Listing TES'!$A$2:$I$1247,6,FALSE)),"-",VLOOKUP(CONCATENATE($E63," ",Z$1),'Listing TES'!$A$2:$I$1247,6,FALSE))</f>
        <v>-</v>
      </c>
      <c r="AA63" s="13" t="str">
        <f>IF(ISERROR(VLOOKUP(CONCATENATE($E63," ",AA$1),'Listing TES'!$A$2:$I$1247,6,FALSE)),"-",VLOOKUP(CONCATENATE($E63," ",AA$1),'Listing TES'!$A$2:$I$1247,6,FALSE))</f>
        <v>-</v>
      </c>
      <c r="AB63" s="13" t="str">
        <f>IF(ISERROR(VLOOKUP(CONCATENATE($E63," ",AB$1),'Listing TES'!$A$2:$I$1247,6,FALSE)),"-",VLOOKUP(CONCATENATE($E63," ",AB$1),'Listing TES'!$A$2:$I$1247,6,FALSE))</f>
        <v>-</v>
      </c>
      <c r="AC63" s="13" t="str">
        <f>IF(ISERROR(VLOOKUP(CONCATENATE($E63," ",AC$1),'Listing TES'!$A$2:$I$1247,6,FALSE)),"-",VLOOKUP(CONCATENATE($E63," ",AC$1),'Listing TES'!$A$2:$I$1247,6,FALSE))</f>
        <v>-</v>
      </c>
      <c r="AD63" s="13"/>
      <c r="AF63" s="142">
        <f t="shared" ref="AF63:AK63" si="52">IF(AND(V63&lt;&gt;"-",W63&lt;&gt;"-"),W63-V63,"-")</f>
        <v>63</v>
      </c>
      <c r="AG63" s="142" t="str">
        <f t="shared" si="52"/>
        <v>-</v>
      </c>
      <c r="AH63" s="142" t="str">
        <f t="shared" si="52"/>
        <v>-</v>
      </c>
      <c r="AI63" s="142" t="str">
        <f t="shared" si="52"/>
        <v>-</v>
      </c>
      <c r="AJ63" s="142" t="str">
        <f t="shared" si="52"/>
        <v>-</v>
      </c>
      <c r="AK63" s="142" t="str">
        <f t="shared" si="52"/>
        <v>-</v>
      </c>
      <c r="AL63" s="102"/>
      <c r="AN63" s="142">
        <f t="shared" ref="AN63:AS63" si="53">IF(AND($V63&lt;&gt;"-",W63&lt;&gt;"-"),W63-$V63,"-")</f>
        <v>63</v>
      </c>
      <c r="AO63" s="142" t="str">
        <f t="shared" si="53"/>
        <v>-</v>
      </c>
      <c r="AP63" s="142" t="str">
        <f t="shared" si="53"/>
        <v>-</v>
      </c>
      <c r="AQ63" s="142" t="str">
        <f t="shared" si="53"/>
        <v>-</v>
      </c>
      <c r="AR63" s="142" t="str">
        <f t="shared" si="53"/>
        <v>-</v>
      </c>
      <c r="AS63" s="142" t="str">
        <f t="shared" si="53"/>
        <v>-</v>
      </c>
    </row>
    <row r="64" spans="1:73" s="122" customFormat="1" hidden="1" x14ac:dyDescent="0.25">
      <c r="A64" s="22" t="str">
        <f>IF(ISERROR(VLOOKUP($E64,'Listing TES'!$B$2:$B$1247,1,FALSE)),"Not listed","Listed")</f>
        <v>Listed</v>
      </c>
      <c r="B64" s="4" t="b">
        <f t="shared" ca="1" si="32"/>
        <v>0</v>
      </c>
      <c r="C64" s="4" t="b">
        <f t="shared" si="0"/>
        <v>0</v>
      </c>
      <c r="D64" s="4" t="s">
        <v>537</v>
      </c>
      <c r="E64" s="183" t="s">
        <v>196</v>
      </c>
      <c r="F64" s="192">
        <v>36404</v>
      </c>
      <c r="G64" s="184"/>
      <c r="H64" s="184" t="s">
        <v>537</v>
      </c>
      <c r="I64" s="185">
        <f t="shared" si="34"/>
        <v>18</v>
      </c>
      <c r="J64" s="198" t="str">
        <f>VLOOKUP($I64,Categorie!$A$1:$B$27,2,FALSE)</f>
        <v>JUN/SEN</v>
      </c>
      <c r="K64" s="186" t="str">
        <f t="shared" si="40"/>
        <v>JUN</v>
      </c>
      <c r="L64" s="187">
        <f t="shared" si="3"/>
        <v>42021</v>
      </c>
      <c r="M64" s="13" t="str">
        <f t="shared" ca="1" si="4"/>
        <v/>
      </c>
      <c r="N64" s="12"/>
      <c r="O64" s="12"/>
      <c r="P64" s="186" t="str">
        <f>VLOOKUP($E64,'Listing PCS'!$B$2:$D$1032,3,FALSE)</f>
        <v>-</v>
      </c>
      <c r="Q64" s="187">
        <f>VLOOKUP($E64,'Listing PCS'!$B$2:$F$1032,5,FALSE)</f>
        <v>43252</v>
      </c>
      <c r="R64" s="186"/>
      <c r="S64" s="186" t="str">
        <f>IF(ISERROR(SEARCH(K64,J64)),"-",K64)</f>
        <v>JUN</v>
      </c>
      <c r="T64" s="186" t="str">
        <f>VLOOKUP($E64,'Listing PCS'!$B$2:$I$1032,8,FALSE)</f>
        <v>Q</v>
      </c>
      <c r="U64" s="13"/>
      <c r="V64" s="13" t="str">
        <f>IF(ISERROR(VLOOKUP(CONCATENATE($E64," ",V$1),'Listing TES'!$A$2:$I$1247,6,FALSE)),"-",VLOOKUP(CONCATENATE($E64," ",V$1),'Listing TES'!$A$2:$I$1247,6,FALSE))</f>
        <v>-</v>
      </c>
      <c r="W64" s="13" t="str">
        <f>IF(ISERROR(VLOOKUP(CONCATENATE($E64," ",W$1),'Listing TES'!$A$2:$I$1247,6,FALSE)),"-",VLOOKUP(CONCATENATE($E64," ",W$1),'Listing TES'!$A$2:$I$1247,6,FALSE))</f>
        <v>-</v>
      </c>
      <c r="X64" s="13" t="str">
        <f>IF(ISERROR(VLOOKUP(CONCATENATE($E64," ",X$1),'Listing TES'!$A$2:$I$1247,6,FALSE)),"-",VLOOKUP(CONCATENATE($E64," ",X$1),'Listing TES'!$A$2:$I$1247,6,FALSE))</f>
        <v>-</v>
      </c>
      <c r="Y64" s="13" t="str">
        <f>IF(ISERROR(VLOOKUP(CONCATENATE($E64," ",Y$1),'Listing TES'!$A$2:$I$1247,6,FALSE)),"-",VLOOKUP(CONCATENATE($E64," ",Y$1),'Listing TES'!$A$2:$I$1247,6,FALSE))</f>
        <v>-</v>
      </c>
      <c r="Z64" s="13" t="str">
        <f>IF(ISERROR(VLOOKUP(CONCATENATE($E64," ",Z$1),'Listing TES'!$A$2:$I$1247,6,FALSE)),"-",VLOOKUP(CONCATENATE($E64," ",Z$1),'Listing TES'!$A$2:$I$1247,6,FALSE))</f>
        <v>-</v>
      </c>
      <c r="AA64" s="13">
        <f>IF(ISERROR(VLOOKUP(CONCATENATE($E64," ",AA$1),'Listing TES'!$A$2:$I$1247,6,FALSE)),"-",VLOOKUP(CONCATENATE($E64," ",AA$1),'Listing TES'!$A$2:$I$1247,6,FALSE))</f>
        <v>42021</v>
      </c>
      <c r="AB64" s="13" t="str">
        <f>IF(ISERROR(VLOOKUP(CONCATENATE($E64," ",AB$1),'Listing TES'!$A$2:$I$1247,6,FALSE)),"-",VLOOKUP(CONCATENATE($E64," ",AB$1),'Listing TES'!$A$2:$I$1247,6,FALSE))</f>
        <v>-</v>
      </c>
      <c r="AC64" s="13" t="str">
        <f>IF(ISERROR(VLOOKUP(CONCATENATE($E64," ",AC$1),'Listing TES'!$A$2:$I$1247,6,FALSE)),"-",VLOOKUP(CONCATENATE($E64," ",AC$1),'Listing TES'!$A$2:$I$1247,6,FALSE))</f>
        <v>-</v>
      </c>
      <c r="AD64" s="13"/>
      <c r="AE64"/>
      <c r="AF64" s="142" t="str">
        <f t="shared" si="33"/>
        <v>-</v>
      </c>
      <c r="AG64" s="142" t="str">
        <f t="shared" si="5"/>
        <v>-</v>
      </c>
      <c r="AH64" s="142" t="str">
        <f t="shared" si="6"/>
        <v>-</v>
      </c>
      <c r="AI64" s="142" t="str">
        <f t="shared" si="7"/>
        <v>-</v>
      </c>
      <c r="AJ64" s="142" t="str">
        <f t="shared" si="8"/>
        <v>-</v>
      </c>
      <c r="AK64" s="142" t="str">
        <f t="shared" si="9"/>
        <v>-</v>
      </c>
      <c r="AL64" s="13"/>
      <c r="AM64"/>
      <c r="AN64" s="142" t="str">
        <f t="shared" si="10"/>
        <v>-</v>
      </c>
      <c r="AO64" s="142" t="str">
        <f t="shared" si="11"/>
        <v>-</v>
      </c>
      <c r="AP64" s="142" t="str">
        <f t="shared" si="12"/>
        <v>-</v>
      </c>
      <c r="AQ64" s="142" t="str">
        <f t="shared" si="13"/>
        <v>-</v>
      </c>
      <c r="AR64" s="142" t="str">
        <f t="shared" si="14"/>
        <v>-</v>
      </c>
      <c r="AS64" s="142" t="str">
        <f t="shared" si="15"/>
        <v>-</v>
      </c>
      <c r="AT64"/>
      <c r="AU64"/>
      <c r="AV64"/>
      <c r="AW64" s="9"/>
      <c r="AX64" s="9"/>
      <c r="AY64" s="9"/>
      <c r="AZ64" s="9" t="s">
        <v>557</v>
      </c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1:53" x14ac:dyDescent="0.25">
      <c r="A65" s="22" t="str">
        <f>IF(ISERROR(VLOOKUP($E65,'Listing TES'!$B$2:$B$1247,1,FALSE)),"Not listed","Listed")</f>
        <v>Listed</v>
      </c>
      <c r="B65" s="4" t="b">
        <f t="shared" ca="1" si="32"/>
        <v>0</v>
      </c>
      <c r="C65" s="4" t="b">
        <f t="shared" si="0"/>
        <v>0</v>
      </c>
      <c r="D65" s="4"/>
      <c r="E65" s="2" t="s">
        <v>116</v>
      </c>
      <c r="F65" s="10">
        <v>39101</v>
      </c>
      <c r="G65" s="4"/>
      <c r="H65" s="4" t="s">
        <v>557</v>
      </c>
      <c r="I65" s="93">
        <f>DATEDIF(F65,DATE(2019,7,1),"y")</f>
        <v>12</v>
      </c>
      <c r="J65" s="198" t="str">
        <f>VLOOKUP($I65,Categorie!$A$1:$B$27,2,FALSE)</f>
        <v>BNO/INO/ANO</v>
      </c>
      <c r="K65" s="12" t="str">
        <f t="shared" si="40"/>
        <v>JUN</v>
      </c>
      <c r="L65" s="13">
        <f t="shared" si="3"/>
        <v>43577</v>
      </c>
      <c r="M65" s="13" t="str">
        <f t="shared" ca="1" si="4"/>
        <v/>
      </c>
      <c r="N65" s="12"/>
      <c r="O65" s="12"/>
      <c r="P65" s="12" t="str">
        <f>VLOOKUP($E65,'Listing PCS'!$B$2:$D$1032,3,FALSE)</f>
        <v>JUN</v>
      </c>
      <c r="Q65" s="13">
        <f>VLOOKUP($E65,'Listing PCS'!$B$2:$F$1032,5,FALSE)</f>
        <v>43862</v>
      </c>
      <c r="R65" s="12"/>
      <c r="S65" s="198" t="s">
        <v>563</v>
      </c>
      <c r="T65" s="12">
        <f>VLOOKUP($E65,'Listing PCS'!$B$2:$I$1032,8,FALSE)</f>
        <v>0</v>
      </c>
      <c r="U65" s="13"/>
      <c r="V65" s="13">
        <f>IF(ISERROR(VLOOKUP(CONCATENATE($E65," ",V$1),'Listing TES'!$A$2:$I$1247,6,FALSE)),"-",VLOOKUP(CONCATENATE($E65," ",V$1),'Listing TES'!$A$2:$I$1247,6,FALSE))</f>
        <v>42323</v>
      </c>
      <c r="W65" s="13">
        <f>IF(ISERROR(VLOOKUP(CONCATENATE($E65," ",W$1),'Listing TES'!$A$2:$I$1247,6,FALSE)),"-",VLOOKUP(CONCATENATE($E65," ",W$1),'Listing TES'!$A$2:$I$1247,6,FALSE))</f>
        <v>42490</v>
      </c>
      <c r="X65" s="13">
        <f>IF(ISERROR(VLOOKUP(CONCATENATE($E65," ",X$1),'Listing TES'!$A$2:$I$1247,6,FALSE)),"-",VLOOKUP(CONCATENATE($E65," ",X$1),'Listing TES'!$A$2:$I$1247,6,FALSE))</f>
        <v>42693</v>
      </c>
      <c r="Y65" s="13">
        <f>IF(ISERROR(VLOOKUP(CONCATENATE($E65," ",Y$1),'Listing TES'!$A$2:$I$1247,6,FALSE)),"-",VLOOKUP(CONCATENATE($E65," ",Y$1),'Listing TES'!$A$2:$I$1247,6,FALSE))</f>
        <v>43071</v>
      </c>
      <c r="Z65" s="13">
        <f>IF(ISERROR(VLOOKUP(CONCATENATE($E65," ",Z$1),'Listing TES'!$A$2:$I$1247,6,FALSE)),"-",VLOOKUP(CONCATENATE($E65," ",Z$1),'Listing TES'!$A$2:$I$1247,6,FALSE))</f>
        <v>43442</v>
      </c>
      <c r="AA65" s="13">
        <f>IF(ISERROR(VLOOKUP(CONCATENATE($E65," ",AA$1),'Listing TES'!$A$2:$I$1247,6,FALSE)),"-",VLOOKUP(CONCATENATE($E65," ",AA$1),'Listing TES'!$A$2:$I$1247,6,FALSE))</f>
        <v>43577</v>
      </c>
      <c r="AB65" s="13" t="str">
        <f>IF(ISERROR(VLOOKUP(CONCATENATE($E65," ",AB$1),'Listing TES'!$A$2:$I$1247,6,FALSE)),"-",VLOOKUP(CONCATENATE($E65," ",AB$1),'Listing TES'!$A$2:$I$1247,6,FALSE))</f>
        <v>-</v>
      </c>
      <c r="AC65" s="13" t="str">
        <f>IF(ISERROR(VLOOKUP(CONCATENATE($E65," ",AC$1),'Listing TES'!$A$2:$I$1247,6,FALSE)),"-",VLOOKUP(CONCATENATE($E65," ",AC$1),'Listing TES'!$A$2:$I$1247,6,FALSE))</f>
        <v>-</v>
      </c>
      <c r="AD65" s="13"/>
      <c r="AF65" s="142">
        <f t="shared" si="33"/>
        <v>167</v>
      </c>
      <c r="AG65" s="142">
        <f t="shared" si="5"/>
        <v>203</v>
      </c>
      <c r="AH65" s="142">
        <f t="shared" si="6"/>
        <v>378</v>
      </c>
      <c r="AI65" s="142">
        <f t="shared" si="7"/>
        <v>371</v>
      </c>
      <c r="AJ65" s="142">
        <f t="shared" si="8"/>
        <v>135</v>
      </c>
      <c r="AK65" s="142" t="str">
        <f t="shared" si="9"/>
        <v>-</v>
      </c>
      <c r="AL65" s="13"/>
      <c r="AN65" s="142">
        <f t="shared" si="10"/>
        <v>167</v>
      </c>
      <c r="AO65" s="142">
        <f t="shared" si="11"/>
        <v>370</v>
      </c>
      <c r="AP65" s="142">
        <f t="shared" si="12"/>
        <v>748</v>
      </c>
      <c r="AQ65" s="142">
        <f t="shared" si="13"/>
        <v>1119</v>
      </c>
      <c r="AR65" s="142">
        <f t="shared" si="14"/>
        <v>1254</v>
      </c>
      <c r="AS65" s="142" t="str">
        <f t="shared" si="15"/>
        <v>-</v>
      </c>
      <c r="AZ65" s="9" t="s">
        <v>557</v>
      </c>
    </row>
    <row r="66" spans="1:53" x14ac:dyDescent="0.25">
      <c r="A66" s="22" t="str">
        <f>IF(ISERROR(VLOOKUP($E66,'Listing TES'!$B$2:$B$1247,1,FALSE)),"Not listed","Listed")</f>
        <v>Listed</v>
      </c>
      <c r="B66" s="4" t="b">
        <f t="shared" ca="1" si="32"/>
        <v>0</v>
      </c>
      <c r="C66" s="4" t="b">
        <f t="shared" ref="C66:C129" si="54">MAX($L$2:$L$479)-$L66&lt;2</f>
        <v>0</v>
      </c>
      <c r="D66" s="4"/>
      <c r="E66" s="2" t="s">
        <v>367</v>
      </c>
      <c r="F66" s="10">
        <v>38029</v>
      </c>
      <c r="G66" s="4"/>
      <c r="H66" s="4" t="s">
        <v>557</v>
      </c>
      <c r="I66" s="93">
        <f>DATEDIF(F66,DATE(2019,7,1),"y")</f>
        <v>15</v>
      </c>
      <c r="J66" s="198" t="str">
        <f>VLOOKUP($I66,Categorie!$A$1:$B$27,2,FALSE)</f>
        <v>JUN/SEN</v>
      </c>
      <c r="K66" s="12" t="str">
        <f t="shared" si="40"/>
        <v>INO</v>
      </c>
      <c r="L66" s="13">
        <f t="shared" si="3"/>
        <v>41741</v>
      </c>
      <c r="M66" s="13" t="str">
        <f t="shared" ca="1" si="4"/>
        <v/>
      </c>
      <c r="N66" s="12"/>
      <c r="O66" s="12" t="s">
        <v>564</v>
      </c>
      <c r="P66" s="12" t="str">
        <f>VLOOKUP($E66,'Listing PCS'!$B$2:$D$1032,3,FALSE)</f>
        <v>INO</v>
      </c>
      <c r="Q66" s="13">
        <f>VLOOKUP($E66,'Listing PCS'!$B$2:$F$1032,5,FALSE)</f>
        <v>43252</v>
      </c>
      <c r="R66" s="12"/>
      <c r="S66" s="12" t="str">
        <f>IF(ISERROR(SEARCH(K66,J66)),"-",K66)</f>
        <v>-</v>
      </c>
      <c r="T66" s="12" t="str">
        <f>VLOOKUP($E66,'Listing PCS'!$B$2:$I$1032,8,FALSE)</f>
        <v>A</v>
      </c>
      <c r="U66" s="13"/>
      <c r="V66" s="13" t="str">
        <f>IF(ISERROR(VLOOKUP(CONCATENATE($E66," ",V$1),'Listing TES'!$A$2:$I$1247,6,FALSE)),"-",VLOOKUP(CONCATENATE($E66," ",V$1),'Listing TES'!$A$2:$I$1247,6,FALSE))</f>
        <v>-</v>
      </c>
      <c r="W66" s="13" t="str">
        <f>IF(ISERROR(VLOOKUP(CONCATENATE($E66," ",W$1),'Listing TES'!$A$2:$I$1247,6,FALSE)),"-",VLOOKUP(CONCATENATE($E66," ",W$1),'Listing TES'!$A$2:$I$1247,6,FALSE))</f>
        <v>-</v>
      </c>
      <c r="X66" s="13">
        <f>IF(ISERROR(VLOOKUP(CONCATENATE($E66," ",X$1),'Listing TES'!$A$2:$I$1247,6,FALSE)),"-",VLOOKUP(CONCATENATE($E66," ",X$1),'Listing TES'!$A$2:$I$1247,6,FALSE))</f>
        <v>41741</v>
      </c>
      <c r="Y66" s="91" t="str">
        <f>IF(ISERROR(VLOOKUP(CONCATENATE($E66," ",Y$1),'Listing TES'!$A$2:$I$1247,6,FALSE)),"-",VLOOKUP(CONCATENATE($E66," ",Y$1),'Listing TES'!$A$2:$I$1247,6,FALSE))</f>
        <v>-</v>
      </c>
      <c r="Z66" s="13" t="str">
        <f>IF(ISERROR(VLOOKUP(CONCATENATE($E66," ",Z$1),'Listing TES'!$A$2:$I$1247,6,FALSE)),"-",VLOOKUP(CONCATENATE($E66," ",Z$1),'Listing TES'!$A$2:$I$1247,6,FALSE))</f>
        <v>-</v>
      </c>
      <c r="AA66" s="13" t="str">
        <f>IF(ISERROR(VLOOKUP(CONCATENATE($E66," ",AA$1),'Listing TES'!$A$2:$I$1247,6,FALSE)),"-",VLOOKUP(CONCATENATE($E66," ",AA$1),'Listing TES'!$A$2:$I$1247,6,FALSE))</f>
        <v>-</v>
      </c>
      <c r="AB66" s="13" t="str">
        <f>IF(ISERROR(VLOOKUP(CONCATENATE($E66," ",AB$1),'Listing TES'!$A$2:$I$1247,6,FALSE)),"-",VLOOKUP(CONCATENATE($E66," ",AB$1),'Listing TES'!$A$2:$I$1247,6,FALSE))</f>
        <v>-</v>
      </c>
      <c r="AC66" s="13" t="str">
        <f>IF(ISERROR(VLOOKUP(CONCATENATE($E66," ",AC$1),'Listing TES'!$A$2:$I$1247,6,FALSE)),"-",VLOOKUP(CONCATENATE($E66," ",AC$1),'Listing TES'!$A$2:$I$1247,6,FALSE))</f>
        <v>-</v>
      </c>
      <c r="AD66" s="13"/>
      <c r="AF66" s="142" t="str">
        <f t="shared" si="33"/>
        <v>-</v>
      </c>
      <c r="AG66" s="142" t="str">
        <f t="shared" si="5"/>
        <v>-</v>
      </c>
      <c r="AH66" s="142" t="str">
        <f t="shared" si="6"/>
        <v>-</v>
      </c>
      <c r="AI66" s="142" t="str">
        <f t="shared" si="7"/>
        <v>-</v>
      </c>
      <c r="AJ66" s="142" t="str">
        <f t="shared" si="8"/>
        <v>-</v>
      </c>
      <c r="AK66" s="142" t="str">
        <f t="shared" si="9"/>
        <v>-</v>
      </c>
      <c r="AL66" s="13"/>
      <c r="AN66" s="142" t="str">
        <f t="shared" si="10"/>
        <v>-</v>
      </c>
      <c r="AO66" s="142" t="str">
        <f t="shared" si="11"/>
        <v>-</v>
      </c>
      <c r="AP66" s="142" t="str">
        <f t="shared" si="12"/>
        <v>-</v>
      </c>
      <c r="AQ66" s="142" t="str">
        <f t="shared" si="13"/>
        <v>-</v>
      </c>
      <c r="AR66" s="142" t="str">
        <f t="shared" si="14"/>
        <v>-</v>
      </c>
      <c r="AS66" s="142" t="str">
        <f t="shared" si="15"/>
        <v>-</v>
      </c>
    </row>
    <row r="67" spans="1:53" hidden="1" x14ac:dyDescent="0.25">
      <c r="A67" s="22" t="str">
        <f>IF(ISERROR(VLOOKUP($E67,'Listing TES'!$B$2:$B$1247,1,FALSE)),"Not listed","Listed")</f>
        <v>Listed</v>
      </c>
      <c r="B67" s="4" t="b">
        <f ca="1">TODAY()-MAX(V67:AC67)&lt;95</f>
        <v>0</v>
      </c>
      <c r="C67" s="4" t="e">
        <f t="shared" si="54"/>
        <v>#VALUE!</v>
      </c>
      <c r="D67" s="4" t="s">
        <v>537</v>
      </c>
      <c r="E67" s="2" t="s">
        <v>655</v>
      </c>
      <c r="F67" s="10">
        <v>40462</v>
      </c>
      <c r="G67" s="4" t="s">
        <v>610</v>
      </c>
      <c r="H67" s="4" t="s">
        <v>557</v>
      </c>
      <c r="I67" s="93">
        <f>DATEDIF(F67,DATE(2018,7,1),"y")</f>
        <v>7</v>
      </c>
      <c r="J67" s="198" t="str">
        <f>VLOOKUP($I67,Categorie!$A$1:$B$27,2,FALSE)</f>
        <v>MIN/BNO/INO</v>
      </c>
      <c r="K67" s="12" t="str">
        <f>IF(ISBLANK(O67),IF(AC67&lt;&gt;"-",AC$1,IF(AB67&lt;&gt;"-",AB$1,IF(AA67&lt;&gt;"-",AA$1,IF(Z67&lt;&gt;"-",Z$1,IF(Y67&lt;&gt;"-",Y$1,IF(X67&lt;&gt;"-",X$1,IF(W67&lt;&gt;"-",W$1,IF(V67&lt;&gt;"-",V$1,IF(A67="Listed","Niet geslaagd","Geen info"))))))))),O67)</f>
        <v>Niet geslaagd</v>
      </c>
      <c r="L67" s="13" t="str">
        <f>IF(MAX(V67:AC67)=0,"-",MAX(V67:AC67))</f>
        <v>-</v>
      </c>
      <c r="M67" s="13" t="str">
        <f ca="1">IF(B67=TRUE,IF(ISBLANK(N67),IF(K67="PRE","",EDATE(L67,3)),N67),"")</f>
        <v/>
      </c>
      <c r="N67" s="12"/>
      <c r="O67" s="12"/>
      <c r="P67" s="12" t="str">
        <f>VLOOKUP($E67,'Listing PCS'!$B$2:$D$1032,3,FALSE)</f>
        <v>-</v>
      </c>
      <c r="Q67" s="13">
        <f>VLOOKUP($E67,'Listing PCS'!$B$2:$F$1032,5,FALSE)</f>
        <v>43526</v>
      </c>
      <c r="R67" s="12"/>
      <c r="S67" s="12" t="str">
        <f>IF(ISERROR(SEARCH(K67,J67)),"-",K67)</f>
        <v>-</v>
      </c>
      <c r="T67" s="12">
        <f>VLOOKUP($E67,'Listing PCS'!$B$2:$I$1032,8,FALSE)</f>
        <v>0</v>
      </c>
      <c r="U67" s="13"/>
      <c r="V67" s="13" t="str">
        <f>IF(ISERROR(VLOOKUP(CONCATENATE($E67," ",V$1),'Listing TES'!$A$2:$I$1247,6,FALSE)),"-",VLOOKUP(CONCATENATE($E67," ",V$1),'Listing TES'!$A$2:$I$1247,6,FALSE))</f>
        <v>-</v>
      </c>
      <c r="W67" s="13" t="str">
        <f>IF(ISERROR(VLOOKUP(CONCATENATE($E67," ",W$1),'Listing TES'!$A$2:$I$1247,6,FALSE)),"-",VLOOKUP(CONCATENATE($E67," ",W$1),'Listing TES'!$A$2:$I$1247,6,FALSE))</f>
        <v>-</v>
      </c>
      <c r="X67" s="13" t="str">
        <f>IF(ISERROR(VLOOKUP(CONCATENATE($E67," ",X$1),'Listing TES'!$A$2:$I$1247,6,FALSE)),"-",VLOOKUP(CONCATENATE($E67," ",X$1),'Listing TES'!$A$2:$I$1247,6,FALSE))</f>
        <v>-</v>
      </c>
      <c r="Y67" s="91" t="str">
        <f>IF(ISERROR(VLOOKUP(CONCATENATE($E67," ",Y$1),'Listing TES'!$A$2:$I$1247,6,FALSE)),"-",VLOOKUP(CONCATENATE($E67," ",Y$1),'Listing TES'!$A$2:$I$1247,6,FALSE))</f>
        <v>-</v>
      </c>
      <c r="Z67" s="13" t="str">
        <f>IF(ISERROR(VLOOKUP(CONCATENATE($E67," ",Z$1),'Listing TES'!$A$2:$I$1247,6,FALSE)),"-",VLOOKUP(CONCATENATE($E67," ",Z$1),'Listing TES'!$A$2:$I$1247,6,FALSE))</f>
        <v>-</v>
      </c>
      <c r="AA67" s="13" t="str">
        <f>IF(ISERROR(VLOOKUP(CONCATENATE($E67," ",AA$1),'Listing TES'!$A$2:$I$1247,6,FALSE)),"-",VLOOKUP(CONCATENATE($E67," ",AA$1),'Listing TES'!$A$2:$I$1247,6,FALSE))</f>
        <v>-</v>
      </c>
      <c r="AB67" s="13" t="str">
        <f>IF(ISERROR(VLOOKUP(CONCATENATE($E67," ",AB$1),'Listing TES'!$A$2:$I$1247,6,FALSE)),"-",VLOOKUP(CONCATENATE($E67," ",AB$1),'Listing TES'!$A$2:$I$1247,6,FALSE))</f>
        <v>-</v>
      </c>
      <c r="AC67" s="13" t="str">
        <f>IF(ISERROR(VLOOKUP(CONCATENATE($E67," ",AC$1),'Listing TES'!$A$2:$I$1247,6,FALSE)),"-",VLOOKUP(CONCATENATE($E67," ",AC$1),'Listing TES'!$A$2:$I$1247,6,FALSE))</f>
        <v>-</v>
      </c>
      <c r="AD67" s="13"/>
      <c r="AF67" s="142" t="str">
        <f t="shared" ref="AF67:AK67" si="55">IF(AND(V67&lt;&gt;"-",W67&lt;&gt;"-"),W67-V67,"-")</f>
        <v>-</v>
      </c>
      <c r="AG67" s="142" t="str">
        <f t="shared" si="55"/>
        <v>-</v>
      </c>
      <c r="AH67" s="142" t="str">
        <f t="shared" si="55"/>
        <v>-</v>
      </c>
      <c r="AI67" s="142" t="str">
        <f t="shared" si="55"/>
        <v>-</v>
      </c>
      <c r="AJ67" s="142" t="str">
        <f t="shared" si="55"/>
        <v>-</v>
      </c>
      <c r="AK67" s="142" t="str">
        <f t="shared" si="55"/>
        <v>-</v>
      </c>
      <c r="AL67" s="13"/>
      <c r="AN67" s="142" t="str">
        <f t="shared" ref="AN67:AS67" si="56">IF(AND($V67&lt;&gt;"-",W67&lt;&gt;"-"),W67-$V67,"-")</f>
        <v>-</v>
      </c>
      <c r="AO67" s="142" t="str">
        <f t="shared" si="56"/>
        <v>-</v>
      </c>
      <c r="AP67" s="142" t="str">
        <f t="shared" si="56"/>
        <v>-</v>
      </c>
      <c r="AQ67" s="142" t="str">
        <f t="shared" si="56"/>
        <v>-</v>
      </c>
      <c r="AR67" s="142" t="str">
        <f t="shared" si="56"/>
        <v>-</v>
      </c>
      <c r="AS67" s="142" t="str">
        <f t="shared" si="56"/>
        <v>-</v>
      </c>
    </row>
    <row r="68" spans="1:53" x14ac:dyDescent="0.25">
      <c r="A68" s="22" t="str">
        <f>IF(ISERROR(VLOOKUP($E68,'Listing TES'!$B$2:$B$1247,1,FALSE)),"Not listed","Listed")</f>
        <v>Listed</v>
      </c>
      <c r="B68" s="4" t="b">
        <f t="shared" ca="1" si="32"/>
        <v>0</v>
      </c>
      <c r="C68" s="4" t="b">
        <f t="shared" si="54"/>
        <v>0</v>
      </c>
      <c r="D68" s="4"/>
      <c r="E68" s="2" t="s">
        <v>117</v>
      </c>
      <c r="F68" s="10">
        <v>40094</v>
      </c>
      <c r="G68" s="4"/>
      <c r="H68" s="4" t="s">
        <v>557</v>
      </c>
      <c r="I68" s="93">
        <f>DATEDIF(F68,DATE(2019,7,1),"y")</f>
        <v>9</v>
      </c>
      <c r="J68" s="198" t="str">
        <f>VLOOKUP($I68,Categorie!$A$1:$B$27,2,FALSE)</f>
        <v>MIN/BNO/INO</v>
      </c>
      <c r="K68" s="12" t="str">
        <f t="shared" si="40"/>
        <v>INO</v>
      </c>
      <c r="L68" s="13">
        <f t="shared" si="3"/>
        <v>43218</v>
      </c>
      <c r="M68" s="13" t="str">
        <f t="shared" ca="1" si="4"/>
        <v/>
      </c>
      <c r="N68" s="12"/>
      <c r="O68" s="12"/>
      <c r="P68" s="12" t="str">
        <f>VLOOKUP($E68,'Listing PCS'!$B$2:$D$1032,3,FALSE)</f>
        <v>INO</v>
      </c>
      <c r="Q68" s="13">
        <f>VLOOKUP($E68,'Listing PCS'!$B$2:$F$1032,5,FALSE)</f>
        <v>43386</v>
      </c>
      <c r="R68" s="12"/>
      <c r="S68" s="198" t="s">
        <v>2</v>
      </c>
      <c r="T68" s="12">
        <f>VLOOKUP($E68,'Listing PCS'!$B$2:$I$1032,8,FALSE)</f>
        <v>0</v>
      </c>
      <c r="U68" s="13"/>
      <c r="V68" s="13">
        <f>IF(ISERROR(VLOOKUP(CONCATENATE($E68," ",V$1),'Listing TES'!$A$2:$I$1247,6,FALSE)),"-",VLOOKUP(CONCATENATE($E68," ",V$1),'Listing TES'!$A$2:$I$1247,6,FALSE))</f>
        <v>42469</v>
      </c>
      <c r="W68" s="13">
        <f>IF(ISERROR(VLOOKUP(CONCATENATE($E68," ",W$1),'Listing TES'!$A$2:$I$1247,6,FALSE)),"-",VLOOKUP(CONCATENATE($E68," ",W$1),'Listing TES'!$A$2:$I$1247,6,FALSE))</f>
        <v>42673</v>
      </c>
      <c r="X68" s="13">
        <f>IF(ISERROR(VLOOKUP(CONCATENATE($E68," ",X$1),'Listing TES'!$A$2:$I$1247,6,FALSE)),"-",VLOOKUP(CONCATENATE($E68," ",X$1),'Listing TES'!$A$2:$I$1247,6,FALSE))</f>
        <v>42854</v>
      </c>
      <c r="Y68" s="13">
        <f>IF(ISERROR(VLOOKUP(CONCATENATE($E68," ",Y$1),'Listing TES'!$A$2:$I$1247,6,FALSE)),"-",VLOOKUP(CONCATENATE($E68," ",Y$1),'Listing TES'!$A$2:$I$1247,6,FALSE))</f>
        <v>43218</v>
      </c>
      <c r="Z68" s="13" t="str">
        <f>IF(ISERROR(VLOOKUP(CONCATENATE($E68," ",Z$1),'Listing TES'!$A$2:$I$1247,6,FALSE)),"-",VLOOKUP(CONCATENATE($E68," ",Z$1),'Listing TES'!$A$2:$I$1247,6,FALSE))</f>
        <v>-</v>
      </c>
      <c r="AA68" s="13" t="str">
        <f>IF(ISERROR(VLOOKUP(CONCATENATE($E68," ",AA$1),'Listing TES'!$A$2:$I$1247,6,FALSE)),"-",VLOOKUP(CONCATENATE($E68," ",AA$1),'Listing TES'!$A$2:$I$1247,6,FALSE))</f>
        <v>-</v>
      </c>
      <c r="AB68" s="13" t="str">
        <f>IF(ISERROR(VLOOKUP(CONCATENATE($E68," ",AB$1),'Listing TES'!$A$2:$I$1247,6,FALSE)),"-",VLOOKUP(CONCATENATE($E68," ",AB$1),'Listing TES'!$A$2:$I$1247,6,FALSE))</f>
        <v>-</v>
      </c>
      <c r="AC68" s="13" t="str">
        <f>IF(ISERROR(VLOOKUP(CONCATENATE($E68," ",AC$1),'Listing TES'!$A$2:$I$1247,6,FALSE)),"-",VLOOKUP(CONCATENATE($E68," ",AC$1),'Listing TES'!$A$2:$I$1247,6,FALSE))</f>
        <v>-</v>
      </c>
      <c r="AD68" s="13"/>
      <c r="AF68" s="142">
        <f t="shared" si="33"/>
        <v>204</v>
      </c>
      <c r="AG68" s="142">
        <f t="shared" si="5"/>
        <v>181</v>
      </c>
      <c r="AH68" s="142">
        <f t="shared" si="6"/>
        <v>364</v>
      </c>
      <c r="AI68" s="142" t="str">
        <f t="shared" si="7"/>
        <v>-</v>
      </c>
      <c r="AJ68" s="142" t="str">
        <f t="shared" si="8"/>
        <v>-</v>
      </c>
      <c r="AK68" s="142" t="str">
        <f t="shared" si="9"/>
        <v>-</v>
      </c>
      <c r="AL68" s="13"/>
      <c r="AN68" s="142">
        <f t="shared" si="10"/>
        <v>204</v>
      </c>
      <c r="AO68" s="142">
        <f t="shared" si="11"/>
        <v>385</v>
      </c>
      <c r="AP68" s="142">
        <f t="shared" si="12"/>
        <v>749</v>
      </c>
      <c r="AQ68" s="142" t="str">
        <f t="shared" si="13"/>
        <v>-</v>
      </c>
      <c r="AR68" s="142" t="str">
        <f t="shared" si="14"/>
        <v>-</v>
      </c>
      <c r="AS68" s="142" t="str">
        <f t="shared" si="15"/>
        <v>-</v>
      </c>
      <c r="AZ68" s="9" t="s">
        <v>557</v>
      </c>
      <c r="BA68" s="9" t="s">
        <v>557</v>
      </c>
    </row>
    <row r="69" spans="1:53" x14ac:dyDescent="0.25">
      <c r="A69" s="22" t="str">
        <f>IF(ISERROR(VLOOKUP($E69,'Listing TES'!$B$2:$B$1247,1,FALSE)),"Not listed","Listed")</f>
        <v>Listed</v>
      </c>
      <c r="B69" s="4" t="b">
        <f t="shared" ca="1" si="32"/>
        <v>0</v>
      </c>
      <c r="C69" s="4" t="b">
        <f t="shared" si="54"/>
        <v>0</v>
      </c>
      <c r="D69" s="4"/>
      <c r="E69" s="2" t="s">
        <v>197</v>
      </c>
      <c r="F69" s="10">
        <v>38650</v>
      </c>
      <c r="G69" s="4"/>
      <c r="H69" s="4" t="s">
        <v>557</v>
      </c>
      <c r="I69" s="93">
        <f>DATEDIF(F69,DATE(2019,7,1),"y")</f>
        <v>13</v>
      </c>
      <c r="J69" s="198" t="str">
        <f>VLOOKUP($I69,Categorie!$A$1:$B$27,2,FALSE)</f>
        <v>INO/ANO/JUN</v>
      </c>
      <c r="K69" s="12" t="str">
        <f t="shared" si="40"/>
        <v>JUN</v>
      </c>
      <c r="L69" s="13">
        <f t="shared" si="3"/>
        <v>43561</v>
      </c>
      <c r="M69" s="13" t="str">
        <f t="shared" ca="1" si="4"/>
        <v/>
      </c>
      <c r="N69" s="12"/>
      <c r="O69" s="12"/>
      <c r="P69" s="12" t="str">
        <f>VLOOKUP($E69,'Listing PCS'!$B$2:$D$1032,3,FALSE)</f>
        <v>JUN</v>
      </c>
      <c r="Q69" s="13">
        <f>VLOOKUP($E69,'Listing PCS'!$B$2:$F$1032,5,FALSE)</f>
        <v>43252</v>
      </c>
      <c r="R69" s="12"/>
      <c r="S69" s="12" t="str">
        <f>IF(ISERROR(SEARCH(K69,J69)),"-",K69)</f>
        <v>JUN</v>
      </c>
      <c r="T69" s="12" t="str">
        <f>VLOOKUP($E69,'Listing PCS'!$B$2:$I$1032,8,FALSE)</f>
        <v>A</v>
      </c>
      <c r="U69" s="13"/>
      <c r="V69" s="13" t="str">
        <f>IF(ISERROR(VLOOKUP(CONCATENATE($E69," ",V$1),'Listing TES'!$A$2:$I$1247,6,FALSE)),"-",VLOOKUP(CONCATENATE($E69," ",V$1),'Listing TES'!$A$2:$I$1247,6,FALSE))</f>
        <v>-</v>
      </c>
      <c r="W69" s="13" t="str">
        <f>IF(ISERROR(VLOOKUP(CONCATENATE($E69," ",W$1),'Listing TES'!$A$2:$I$1247,6,FALSE)),"-",VLOOKUP(CONCATENATE($E69," ",W$1),'Listing TES'!$A$2:$I$1247,6,FALSE))</f>
        <v>-</v>
      </c>
      <c r="X69" s="13">
        <f>IF(ISERROR(VLOOKUP(CONCATENATE($E69," ",X$1),'Listing TES'!$A$2:$I$1247,6,FALSE)),"-",VLOOKUP(CONCATENATE($E69," ",X$1),'Listing TES'!$A$2:$I$1247,6,FALSE))</f>
        <v>42105</v>
      </c>
      <c r="Y69" s="13">
        <f>IF(ISERROR(VLOOKUP(CONCATENATE($E69," ",Y$1),'Listing TES'!$A$2:$I$1247,6,FALSE)),"-",VLOOKUP(CONCATENATE($E69," ",Y$1),'Listing TES'!$A$2:$I$1247,6,FALSE))</f>
        <v>42308</v>
      </c>
      <c r="Z69" s="13">
        <f>IF(ISERROR(VLOOKUP(CONCATENATE($E69," ",Z$1),'Listing TES'!$A$2:$I$1247,6,FALSE)),"-",VLOOKUP(CONCATENATE($E69," ",Z$1),'Listing TES'!$A$2:$I$1247,6,FALSE))</f>
        <v>43113</v>
      </c>
      <c r="AA69" s="13">
        <f>IF(ISERROR(VLOOKUP(CONCATENATE($E69," ",AA$1),'Listing TES'!$A$2:$I$1247,6,FALSE)),"-",VLOOKUP(CONCATENATE($E69," ",AA$1),'Listing TES'!$A$2:$I$1247,6,FALSE))</f>
        <v>43561</v>
      </c>
      <c r="AB69" s="13" t="str">
        <f>IF(ISERROR(VLOOKUP(CONCATENATE($E69," ",AB$1),'Listing TES'!$A$2:$I$1247,6,FALSE)),"-",VLOOKUP(CONCATENATE($E69," ",AB$1),'Listing TES'!$A$2:$I$1247,6,FALSE))</f>
        <v>-</v>
      </c>
      <c r="AC69" s="13" t="str">
        <f>IF(ISERROR(VLOOKUP(CONCATENATE($E69," ",AC$1),'Listing TES'!$A$2:$I$1247,6,FALSE)),"-",VLOOKUP(CONCATENATE($E69," ",AC$1),'Listing TES'!$A$2:$I$1247,6,FALSE))</f>
        <v>-</v>
      </c>
      <c r="AD69" s="13"/>
      <c r="AF69" s="142" t="str">
        <f t="shared" si="33"/>
        <v>-</v>
      </c>
      <c r="AG69" s="142" t="str">
        <f t="shared" si="5"/>
        <v>-</v>
      </c>
      <c r="AH69" s="142">
        <f t="shared" si="6"/>
        <v>203</v>
      </c>
      <c r="AI69" s="142">
        <f t="shared" si="7"/>
        <v>805</v>
      </c>
      <c r="AJ69" s="142">
        <f t="shared" si="8"/>
        <v>448</v>
      </c>
      <c r="AK69" s="142" t="str">
        <f t="shared" si="9"/>
        <v>-</v>
      </c>
      <c r="AL69" s="13"/>
      <c r="AN69" s="142" t="str">
        <f t="shared" si="10"/>
        <v>-</v>
      </c>
      <c r="AO69" s="142" t="str">
        <f t="shared" si="11"/>
        <v>-</v>
      </c>
      <c r="AP69" s="142" t="str">
        <f t="shared" si="12"/>
        <v>-</v>
      </c>
      <c r="AQ69" s="142" t="str">
        <f t="shared" si="13"/>
        <v>-</v>
      </c>
      <c r="AR69" s="142" t="str">
        <f t="shared" si="14"/>
        <v>-</v>
      </c>
      <c r="AS69" s="142" t="str">
        <f t="shared" si="15"/>
        <v>-</v>
      </c>
      <c r="AZ69" s="9" t="s">
        <v>557</v>
      </c>
    </row>
    <row r="70" spans="1:53" hidden="1" x14ac:dyDescent="0.25">
      <c r="A70" s="22" t="str">
        <f>IF(ISERROR(VLOOKUP($E70,'Listing TES'!$B$2:$B$1247,1,FALSE)),"Not listed","Listed")</f>
        <v>Listed</v>
      </c>
      <c r="B70" s="4" t="b">
        <f t="shared" ref="B70" ca="1" si="57">TODAY()-MAX(V70:AC70)&lt;95</f>
        <v>0</v>
      </c>
      <c r="C70" s="4" t="b">
        <f t="shared" si="54"/>
        <v>0</v>
      </c>
      <c r="D70" s="4" t="s">
        <v>537</v>
      </c>
      <c r="E70" s="2" t="s">
        <v>673</v>
      </c>
      <c r="F70" s="10">
        <v>40132</v>
      </c>
      <c r="G70" s="4"/>
      <c r="H70" s="4" t="s">
        <v>557</v>
      </c>
      <c r="I70" s="93">
        <f t="shared" ref="I70" si="58">DATEDIF(F70,DATE(2018,7,1),"y")</f>
        <v>8</v>
      </c>
      <c r="J70" s="198" t="str">
        <f>VLOOKUP($I70,Categorie!$A$1:$B$27,2,FALSE)</f>
        <v>MIN/BNO/INO</v>
      </c>
      <c r="K70" s="12" t="str">
        <f t="shared" ref="K70" si="59">IF(ISBLANK(O70),IF(AC70&lt;&gt;"-",AC$1,IF(AB70&lt;&gt;"-",AB$1,IF(AA70&lt;&gt;"-",AA$1,IF(Z70&lt;&gt;"-",Z$1,IF(Y70&lt;&gt;"-",Y$1,IF(X70&lt;&gt;"-",X$1,IF(W70&lt;&gt;"-",W$1,IF(V70&lt;&gt;"-",V$1,IF(A70="Listed","Niet geslaagd","Geen info"))))))))),O70)</f>
        <v>INO</v>
      </c>
      <c r="L70" s="13">
        <f t="shared" ref="L70" si="60">IF(MAX(V70:AC70)=0,"-",MAX(V70:AC70))</f>
        <v>43598</v>
      </c>
      <c r="M70" s="13" t="str">
        <f t="shared" ref="M70" ca="1" si="61">IF(B70=TRUE,IF(ISBLANK(N70),IF(K70="PRE","",EDATE(L70,3)),N70),"")</f>
        <v/>
      </c>
      <c r="N70" s="12"/>
      <c r="O70" s="12"/>
      <c r="P70" s="12" t="e">
        <f>VLOOKUP($E70,'Listing PCS'!$B$2:$D$1032,3,FALSE)</f>
        <v>#N/A</v>
      </c>
      <c r="Q70" s="13" t="e">
        <f>VLOOKUP($E70,'Listing PCS'!$B$2:$F$1032,5,FALSE)</f>
        <v>#N/A</v>
      </c>
      <c r="R70" s="12"/>
      <c r="S70" s="12" t="str">
        <f>IF(ISERROR(SEARCH(K70,J70)),"-",K70)</f>
        <v>INO</v>
      </c>
      <c r="T70" s="12" t="e">
        <f>VLOOKUP($E70,'Listing PCS'!$B$2:$I$1032,8,FALSE)</f>
        <v>#N/A</v>
      </c>
      <c r="U70" s="13"/>
      <c r="V70" s="13" t="str">
        <f>IF(ISERROR(VLOOKUP(CONCATENATE($E70," ",V$1),'Listing TES'!$A$2:$I$1247,6,FALSE)),"-",VLOOKUP(CONCATENATE($E70," ",V$1),'Listing TES'!$A$2:$I$1247,6,FALSE))</f>
        <v>-</v>
      </c>
      <c r="W70" s="13" t="str">
        <f>IF(ISERROR(VLOOKUP(CONCATENATE($E70," ",W$1),'Listing TES'!$A$2:$I$1247,6,FALSE)),"-",VLOOKUP(CONCATENATE($E70," ",W$1),'Listing TES'!$A$2:$I$1247,6,FALSE))</f>
        <v>-</v>
      </c>
      <c r="X70" s="13" t="str">
        <f>IF(ISERROR(VLOOKUP(CONCATENATE($E70," ",X$1),'Listing TES'!$A$2:$I$1247,6,FALSE)),"-",VLOOKUP(CONCATENATE($E70," ",X$1),'Listing TES'!$A$2:$I$1247,6,FALSE))</f>
        <v>-</v>
      </c>
      <c r="Y70" s="13">
        <f>IF(ISERROR(VLOOKUP(CONCATENATE($E70," ",Y$1),'Listing TES'!$A$2:$I$1247,6,FALSE)),"-",VLOOKUP(CONCATENATE($E70," ",Y$1),'Listing TES'!$A$2:$I$1247,6,FALSE))</f>
        <v>43598</v>
      </c>
      <c r="Z70" s="13" t="str">
        <f>IF(ISERROR(VLOOKUP(CONCATENATE($E70," ",Z$1),'Listing TES'!$A$2:$I$1247,6,FALSE)),"-",VLOOKUP(CONCATENATE($E70," ",Z$1),'Listing TES'!$A$2:$I$1247,6,FALSE))</f>
        <v>-</v>
      </c>
      <c r="AA70" s="13" t="str">
        <f>IF(ISERROR(VLOOKUP(CONCATENATE($E70," ",AA$1),'Listing TES'!$A$2:$I$1247,6,FALSE)),"-",VLOOKUP(CONCATENATE($E70," ",AA$1),'Listing TES'!$A$2:$I$1247,6,FALSE))</f>
        <v>-</v>
      </c>
      <c r="AB70" s="13" t="str">
        <f>IF(ISERROR(VLOOKUP(CONCATENATE($E70," ",AB$1),'Listing TES'!$A$2:$I$1247,6,FALSE)),"-",VLOOKUP(CONCATENATE($E70," ",AB$1),'Listing TES'!$A$2:$I$1247,6,FALSE))</f>
        <v>-</v>
      </c>
      <c r="AC70" s="13" t="str">
        <f>IF(ISERROR(VLOOKUP(CONCATENATE($E70," ",AC$1),'Listing TES'!$A$2:$I$1247,6,FALSE)),"-",VLOOKUP(CONCATENATE($E70," ",AC$1),'Listing TES'!$A$2:$I$1247,6,FALSE))</f>
        <v>-</v>
      </c>
      <c r="AD70" s="13"/>
      <c r="AF70" s="142" t="str">
        <f t="shared" ref="AF70" si="62">IF(AND(V70&lt;&gt;"-",W70&lt;&gt;"-"),W70-V70,"-")</f>
        <v>-</v>
      </c>
      <c r="AG70" s="142" t="str">
        <f t="shared" ref="AG70" si="63">IF(AND(W70&lt;&gt;"-",X70&lt;&gt;"-"),X70-W70,"-")</f>
        <v>-</v>
      </c>
      <c r="AH70" s="142" t="str">
        <f t="shared" ref="AH70" si="64">IF(AND(X70&lt;&gt;"-",Y70&lt;&gt;"-"),Y70-X70,"-")</f>
        <v>-</v>
      </c>
      <c r="AI70" s="142" t="str">
        <f t="shared" ref="AI70" si="65">IF(AND(Y70&lt;&gt;"-",Z70&lt;&gt;"-"),Z70-Y70,"-")</f>
        <v>-</v>
      </c>
      <c r="AJ70" s="142" t="str">
        <f t="shared" ref="AJ70" si="66">IF(AND(Z70&lt;&gt;"-",AA70&lt;&gt;"-"),AA70-Z70,"-")</f>
        <v>-</v>
      </c>
      <c r="AK70" s="142" t="str">
        <f t="shared" ref="AK70" si="67">IF(AND(AA70&lt;&gt;"-",AB70&lt;&gt;"-"),AB70-AA70,"-")</f>
        <v>-</v>
      </c>
      <c r="AL70" s="13"/>
      <c r="AN70" s="142" t="str">
        <f t="shared" ref="AN70" si="68">IF(AND($V70&lt;&gt;"-",W70&lt;&gt;"-"),W70-$V70,"-")</f>
        <v>-</v>
      </c>
      <c r="AO70" s="142" t="str">
        <f t="shared" ref="AO70" si="69">IF(AND($V70&lt;&gt;"-",X70&lt;&gt;"-"),X70-$V70,"-")</f>
        <v>-</v>
      </c>
      <c r="AP70" s="142" t="str">
        <f t="shared" ref="AP70" si="70">IF(AND($V70&lt;&gt;"-",Y70&lt;&gt;"-"),Y70-$V70,"-")</f>
        <v>-</v>
      </c>
      <c r="AQ70" s="142" t="str">
        <f t="shared" ref="AQ70" si="71">IF(AND($V70&lt;&gt;"-",Z70&lt;&gt;"-"),Z70-$V70,"-")</f>
        <v>-</v>
      </c>
      <c r="AR70" s="142" t="str">
        <f t="shared" ref="AR70" si="72">IF(AND($V70&lt;&gt;"-",AA70&lt;&gt;"-"),AA70-$V70,"-")</f>
        <v>-</v>
      </c>
      <c r="AS70" s="142" t="str">
        <f t="shared" ref="AS70" si="73">IF(AND($V70&lt;&gt;"-",AB70&lt;&gt;"-"),AB70-$V70,"-")</f>
        <v>-</v>
      </c>
      <c r="AZ70" s="9" t="s">
        <v>557</v>
      </c>
    </row>
    <row r="71" spans="1:53" x14ac:dyDescent="0.25">
      <c r="A71" s="22" t="str">
        <f>IF(ISERROR(VLOOKUP($E71,'Listing TES'!$B$2:$B$1247,1,FALSE)),"Not listed","Listed")</f>
        <v>Listed</v>
      </c>
      <c r="B71" s="4" t="b">
        <f t="shared" ca="1" si="32"/>
        <v>0</v>
      </c>
      <c r="C71" s="4" t="b">
        <f t="shared" si="54"/>
        <v>0</v>
      </c>
      <c r="D71" s="4"/>
      <c r="E71" s="2" t="s">
        <v>49</v>
      </c>
      <c r="F71" s="10">
        <v>39108</v>
      </c>
      <c r="G71" s="4"/>
      <c r="H71" s="4" t="s">
        <v>557</v>
      </c>
      <c r="I71" s="93">
        <f>DATEDIF(F71,DATE(2019,7,1),"y")</f>
        <v>12</v>
      </c>
      <c r="J71" s="198" t="str">
        <f>VLOOKUP($I71,Categorie!$A$1:$B$27,2,FALSE)</f>
        <v>BNO/INO/ANO</v>
      </c>
      <c r="K71" s="12" t="str">
        <f t="shared" si="40"/>
        <v>INO</v>
      </c>
      <c r="L71" s="13">
        <f t="shared" si="3"/>
        <v>43218</v>
      </c>
      <c r="M71" s="13" t="str">
        <f t="shared" ca="1" si="4"/>
        <v/>
      </c>
      <c r="N71" s="12"/>
      <c r="O71" s="12"/>
      <c r="P71" s="12" t="str">
        <f>VLOOKUP($E71,'Listing PCS'!$B$2:$D$1032,3,FALSE)</f>
        <v>ANO</v>
      </c>
      <c r="Q71" s="13">
        <f>VLOOKUP($E71,'Listing PCS'!$B$2:$F$1032,5,FALSE)</f>
        <v>43477</v>
      </c>
      <c r="R71" s="12"/>
      <c r="S71" s="198" t="s">
        <v>563</v>
      </c>
      <c r="T71" s="12">
        <f>VLOOKUP($E71,'Listing PCS'!$B$2:$I$1032,8,FALSE)</f>
        <v>0</v>
      </c>
      <c r="U71" s="13"/>
      <c r="V71" s="13">
        <f>IF(ISERROR(VLOOKUP(CONCATENATE($E71," ",V$1),'Listing TES'!$A$2:$I$1247,6,FALSE)),"-",VLOOKUP(CONCATENATE($E71," ",V$1),'Listing TES'!$A$2:$I$1247,6,FALSE))</f>
        <v>42714</v>
      </c>
      <c r="W71" s="13">
        <f>IF(ISERROR(VLOOKUP(CONCATENATE($E71," ",W$1),'Listing TES'!$A$2:$I$1247,6,FALSE)),"-",VLOOKUP(CONCATENATE($E71," ",W$1),'Listing TES'!$A$2:$I$1247,6,FALSE))</f>
        <v>43036</v>
      </c>
      <c r="X71" s="13">
        <f>IF(ISERROR(VLOOKUP(CONCATENATE($E71," ",X$1),'Listing TES'!$A$2:$I$1247,6,FALSE)),"-",VLOOKUP(CONCATENATE($E71," ",X$1),'Listing TES'!$A$2:$I$1247,6,FALSE))</f>
        <v>43078</v>
      </c>
      <c r="Y71" s="13">
        <f>IF(ISERROR(VLOOKUP(CONCATENATE($E71," ",Y$1),'Listing TES'!$A$2:$I$1247,6,FALSE)),"-",VLOOKUP(CONCATENATE($E71," ",Y$1),'Listing TES'!$A$2:$I$1247,6,FALSE))</f>
        <v>43218</v>
      </c>
      <c r="Z71" s="13" t="str">
        <f>IF(ISERROR(VLOOKUP(CONCATENATE($E71," ",Z$1),'Listing TES'!$A$2:$I$1247,6,FALSE)),"-",VLOOKUP(CONCATENATE($E71," ",Z$1),'Listing TES'!$A$2:$I$1247,6,FALSE))</f>
        <v>-</v>
      </c>
      <c r="AA71" s="13" t="str">
        <f>IF(ISERROR(VLOOKUP(CONCATENATE($E71," ",AA$1),'Listing TES'!$A$2:$I$1247,6,FALSE)),"-",VLOOKUP(CONCATENATE($E71," ",AA$1),'Listing TES'!$A$2:$I$1247,6,FALSE))</f>
        <v>-</v>
      </c>
      <c r="AB71" s="13" t="str">
        <f>IF(ISERROR(VLOOKUP(CONCATENATE($E71," ",AB$1),'Listing TES'!$A$2:$I$1247,6,FALSE)),"-",VLOOKUP(CONCATENATE($E71," ",AB$1),'Listing TES'!$A$2:$I$1247,6,FALSE))</f>
        <v>-</v>
      </c>
      <c r="AC71" s="13" t="str">
        <f>IF(ISERROR(VLOOKUP(CONCATENATE($E71," ",AC$1),'Listing TES'!$A$2:$I$1247,6,FALSE)),"-",VLOOKUP(CONCATENATE($E71," ",AC$1),'Listing TES'!$A$2:$I$1247,6,FALSE))</f>
        <v>-</v>
      </c>
      <c r="AD71" s="13"/>
      <c r="AF71" s="142">
        <f t="shared" si="33"/>
        <v>322</v>
      </c>
      <c r="AG71" s="142">
        <f t="shared" si="5"/>
        <v>42</v>
      </c>
      <c r="AH71" s="142">
        <f t="shared" si="6"/>
        <v>140</v>
      </c>
      <c r="AI71" s="142" t="str">
        <f t="shared" si="7"/>
        <v>-</v>
      </c>
      <c r="AJ71" s="142" t="str">
        <f t="shared" si="8"/>
        <v>-</v>
      </c>
      <c r="AK71" s="142" t="str">
        <f t="shared" si="9"/>
        <v>-</v>
      </c>
      <c r="AL71" s="13"/>
      <c r="AN71" s="142">
        <f t="shared" si="10"/>
        <v>322</v>
      </c>
      <c r="AO71" s="142">
        <f t="shared" si="11"/>
        <v>364</v>
      </c>
      <c r="AP71" s="142">
        <f t="shared" si="12"/>
        <v>504</v>
      </c>
      <c r="AQ71" s="142" t="str">
        <f t="shared" si="13"/>
        <v>-</v>
      </c>
      <c r="AR71" s="142" t="str">
        <f t="shared" si="14"/>
        <v>-</v>
      </c>
      <c r="AS71" s="142" t="str">
        <f t="shared" si="15"/>
        <v>-</v>
      </c>
    </row>
    <row r="72" spans="1:53" x14ac:dyDescent="0.25">
      <c r="A72" s="22" t="str">
        <f>IF(ISERROR(VLOOKUP($E72,'Listing TES'!$B$2:$B$1247,1,FALSE)),"Not listed","Listed")</f>
        <v>Listed</v>
      </c>
      <c r="B72" s="4" t="b">
        <f t="shared" ca="1" si="32"/>
        <v>0</v>
      </c>
      <c r="C72" s="4" t="b">
        <f t="shared" si="54"/>
        <v>0</v>
      </c>
      <c r="D72" s="4"/>
      <c r="E72" s="2" t="s">
        <v>237</v>
      </c>
      <c r="F72" s="10">
        <v>38022</v>
      </c>
      <c r="G72" s="4"/>
      <c r="H72" s="4" t="s">
        <v>557</v>
      </c>
      <c r="I72" s="93">
        <f>DATEDIF(F72,DATE(2019,7,1),"y")</f>
        <v>15</v>
      </c>
      <c r="J72" s="198" t="str">
        <f>VLOOKUP($I72,Categorie!$A$1:$B$27,2,FALSE)</f>
        <v>JUN/SEN</v>
      </c>
      <c r="K72" s="12" t="str">
        <f t="shared" si="40"/>
        <v>JUN</v>
      </c>
      <c r="L72" s="13">
        <f t="shared" si="3"/>
        <v>43078</v>
      </c>
      <c r="M72" s="13" t="str">
        <f t="shared" ca="1" si="4"/>
        <v/>
      </c>
      <c r="N72" s="12"/>
      <c r="O72" s="12"/>
      <c r="P72" s="12" t="str">
        <f>VLOOKUP($E72,'Listing PCS'!$B$2:$D$1032,3,FALSE)</f>
        <v>JUN</v>
      </c>
      <c r="Q72" s="13">
        <f>VLOOKUP($E72,'Listing PCS'!$B$2:$F$1032,5,FALSE)</f>
        <v>43252</v>
      </c>
      <c r="R72" s="12"/>
      <c r="S72" s="198" t="s">
        <v>565</v>
      </c>
      <c r="T72" s="12" t="str">
        <f>VLOOKUP($E72,'Listing PCS'!$B$2:$I$1032,8,FALSE)</f>
        <v>A</v>
      </c>
      <c r="U72" s="13"/>
      <c r="V72" s="13" t="str">
        <f>IF(ISERROR(VLOOKUP(CONCATENATE($E72," ",V$1),'Listing TES'!$A$2:$I$1247,6,FALSE)),"-",VLOOKUP(CONCATENATE($E72," ",V$1),'Listing TES'!$A$2:$I$1247,6,FALSE))</f>
        <v>-</v>
      </c>
      <c r="W72" s="13" t="str">
        <f>IF(ISERROR(VLOOKUP(CONCATENATE($E72," ",W$1),'Listing TES'!$A$2:$I$1247,6,FALSE)),"-",VLOOKUP(CONCATENATE($E72," ",W$1),'Listing TES'!$A$2:$I$1247,6,FALSE))</f>
        <v>-</v>
      </c>
      <c r="X72" s="13">
        <f>IF(ISERROR(VLOOKUP(CONCATENATE($E72," ",X$1),'Listing TES'!$A$2:$I$1247,6,FALSE)),"-",VLOOKUP(CONCATENATE($E72," ",X$1),'Listing TES'!$A$2:$I$1247,6,FALSE))</f>
        <v>41741</v>
      </c>
      <c r="Y72" s="13">
        <f>IF(ISERROR(VLOOKUP(CONCATENATE($E72," ",Y$1),'Listing TES'!$A$2:$I$1247,6,FALSE)),"-",VLOOKUP(CONCATENATE($E72," ",Y$1),'Listing TES'!$A$2:$I$1247,6,FALSE))</f>
        <v>42413</v>
      </c>
      <c r="Z72" s="13">
        <f>IF(ISERROR(VLOOKUP(CONCATENATE($E72," ",Z$1),'Listing TES'!$A$2:$I$1247,6,FALSE)),"-",VLOOKUP(CONCATENATE($E72," ",Z$1),'Listing TES'!$A$2:$I$1247,6,FALSE))</f>
        <v>43036</v>
      </c>
      <c r="AA72" s="13">
        <f>IF(ISERROR(VLOOKUP(CONCATENATE($E72," ",AA$1),'Listing TES'!$A$2:$I$1247,6,FALSE)),"-",VLOOKUP(CONCATENATE($E72," ",AA$1),'Listing TES'!$A$2:$I$1247,6,FALSE))</f>
        <v>43078</v>
      </c>
      <c r="AB72" s="13" t="str">
        <f>IF(ISERROR(VLOOKUP(CONCATENATE($E72," ",AB$1),'Listing TES'!$A$2:$I$1247,6,FALSE)),"-",VLOOKUP(CONCATENATE($E72," ",AB$1),'Listing TES'!$A$2:$I$1247,6,FALSE))</f>
        <v>-</v>
      </c>
      <c r="AC72" s="13" t="str">
        <f>IF(ISERROR(VLOOKUP(CONCATENATE($E72," ",AC$1),'Listing TES'!$A$2:$I$1247,6,FALSE)),"-",VLOOKUP(CONCATENATE($E72," ",AC$1),'Listing TES'!$A$2:$I$1247,6,FALSE))</f>
        <v>-</v>
      </c>
      <c r="AD72" s="13"/>
      <c r="AF72" s="142" t="str">
        <f t="shared" si="33"/>
        <v>-</v>
      </c>
      <c r="AG72" s="142" t="str">
        <f t="shared" si="5"/>
        <v>-</v>
      </c>
      <c r="AH72" s="142">
        <f t="shared" si="6"/>
        <v>672</v>
      </c>
      <c r="AI72" s="142">
        <f t="shared" si="7"/>
        <v>623</v>
      </c>
      <c r="AJ72" s="142">
        <f t="shared" si="8"/>
        <v>42</v>
      </c>
      <c r="AK72" s="142" t="str">
        <f t="shared" si="9"/>
        <v>-</v>
      </c>
      <c r="AL72" s="13"/>
      <c r="AN72" s="142" t="str">
        <f t="shared" si="10"/>
        <v>-</v>
      </c>
      <c r="AO72" s="142" t="str">
        <f t="shared" si="11"/>
        <v>-</v>
      </c>
      <c r="AP72" s="142" t="str">
        <f t="shared" si="12"/>
        <v>-</v>
      </c>
      <c r="AQ72" s="142" t="str">
        <f t="shared" si="13"/>
        <v>-</v>
      </c>
      <c r="AR72" s="142" t="str">
        <f t="shared" si="14"/>
        <v>-</v>
      </c>
      <c r="AS72" s="142" t="str">
        <f t="shared" si="15"/>
        <v>-</v>
      </c>
    </row>
    <row r="73" spans="1:53" hidden="1" x14ac:dyDescent="0.25">
      <c r="A73" s="22" t="str">
        <f>IF(ISERROR(VLOOKUP($E73,'Listing TES'!$B$2:$B$1247,1,FALSE)),"Not listed","Listed")</f>
        <v>Listed</v>
      </c>
      <c r="B73" s="4" t="b">
        <f ca="1">TODAY()-MAX(V73:AC73)&lt;95</f>
        <v>0</v>
      </c>
      <c r="C73" s="4" t="e">
        <f t="shared" si="54"/>
        <v>#VALUE!</v>
      </c>
      <c r="D73" s="4" t="s">
        <v>537</v>
      </c>
      <c r="E73" s="2" t="s">
        <v>653</v>
      </c>
      <c r="F73" s="10">
        <v>40664</v>
      </c>
      <c r="G73" s="4" t="s">
        <v>610</v>
      </c>
      <c r="H73" s="4" t="s">
        <v>557</v>
      </c>
      <c r="I73" s="93">
        <f>DATEDIF(F73,DATE(2018,7,1),"y")</f>
        <v>7</v>
      </c>
      <c r="J73" s="198" t="str">
        <f>VLOOKUP($I73,Categorie!$A$1:$B$27,2,FALSE)</f>
        <v>MIN/BNO/INO</v>
      </c>
      <c r="K73" s="12" t="str">
        <f>IF(ISBLANK(O73),IF(AC73&lt;&gt;"-",AC$1,IF(AB73&lt;&gt;"-",AB$1,IF(AA73&lt;&gt;"-",AA$1,IF(Z73&lt;&gt;"-",Z$1,IF(Y73&lt;&gt;"-",Y$1,IF(X73&lt;&gt;"-",X$1,IF(W73&lt;&gt;"-",W$1,IF(V73&lt;&gt;"-",V$1,IF(A73="Listed","Niet geslaagd","Geen info"))))))))),O73)</f>
        <v>Niet geslaagd</v>
      </c>
      <c r="L73" s="13" t="str">
        <f>IF(MAX(V73:AC73)=0,"-",MAX(V73:AC73))</f>
        <v>-</v>
      </c>
      <c r="M73" s="13" t="str">
        <f ca="1">IF(B73=TRUE,IF(ISBLANK(N73),IF(K73="PRE","",EDATE(L73,3)),N73),"")</f>
        <v/>
      </c>
      <c r="N73" s="12"/>
      <c r="O73" s="12"/>
      <c r="P73" s="12" t="str">
        <f>VLOOKUP($E73,'Listing PCS'!$B$2:$D$1032,3,FALSE)</f>
        <v>-</v>
      </c>
      <c r="Q73" s="13">
        <f>VLOOKUP($E73,'Listing PCS'!$B$2:$F$1032,5,FALSE)</f>
        <v>43855</v>
      </c>
      <c r="R73" s="12"/>
      <c r="S73" s="198" t="s">
        <v>565</v>
      </c>
      <c r="T73" s="12">
        <f>VLOOKUP($E73,'Listing PCS'!$B$2:$I$1032,8,FALSE)</f>
        <v>0</v>
      </c>
      <c r="U73" s="13"/>
      <c r="V73" s="13" t="str">
        <f>IF(ISERROR(VLOOKUP(CONCATENATE($E73," ",V$1),'Listing TES'!$A$2:$I$1247,6,FALSE)),"-",VLOOKUP(CONCATENATE($E73," ",V$1),'Listing TES'!$A$2:$I$1247,6,FALSE))</f>
        <v>-</v>
      </c>
      <c r="W73" s="13" t="str">
        <f>IF(ISERROR(VLOOKUP(CONCATENATE($E73," ",W$1),'Listing TES'!$A$2:$I$1247,6,FALSE)),"-",VLOOKUP(CONCATENATE($E73," ",W$1),'Listing TES'!$A$2:$I$1247,6,FALSE))</f>
        <v>-</v>
      </c>
      <c r="X73" s="13" t="str">
        <f>IF(ISERROR(VLOOKUP(CONCATENATE($E73," ",X$1),'Listing TES'!$A$2:$I$1247,6,FALSE)),"-",VLOOKUP(CONCATENATE($E73," ",X$1),'Listing TES'!$A$2:$I$1247,6,FALSE))</f>
        <v>-</v>
      </c>
      <c r="Y73" s="13" t="str">
        <f>IF(ISERROR(VLOOKUP(CONCATENATE($E73," ",Y$1),'Listing TES'!$A$2:$I$1247,6,FALSE)),"-",VLOOKUP(CONCATENATE($E73," ",Y$1),'Listing TES'!$A$2:$I$1247,6,FALSE))</f>
        <v>-</v>
      </c>
      <c r="Z73" s="13" t="str">
        <f>IF(ISERROR(VLOOKUP(CONCATENATE($E73," ",Z$1),'Listing TES'!$A$2:$I$1247,6,FALSE)),"-",VLOOKUP(CONCATENATE($E73," ",Z$1),'Listing TES'!$A$2:$I$1247,6,FALSE))</f>
        <v>-</v>
      </c>
      <c r="AA73" s="13" t="str">
        <f>IF(ISERROR(VLOOKUP(CONCATENATE($E73," ",AA$1),'Listing TES'!$A$2:$I$1247,6,FALSE)),"-",VLOOKUP(CONCATENATE($E73," ",AA$1),'Listing TES'!$A$2:$I$1247,6,FALSE))</f>
        <v>-</v>
      </c>
      <c r="AB73" s="13" t="str">
        <f>IF(ISERROR(VLOOKUP(CONCATENATE($E73," ",AB$1),'Listing TES'!$A$2:$I$1247,6,FALSE)),"-",VLOOKUP(CONCATENATE($E73," ",AB$1),'Listing TES'!$A$2:$I$1247,6,FALSE))</f>
        <v>-</v>
      </c>
      <c r="AC73" s="13" t="str">
        <f>IF(ISERROR(VLOOKUP(CONCATENATE($E73," ",AC$1),'Listing TES'!$A$2:$I$1247,6,FALSE)),"-",VLOOKUP(CONCATENATE($E73," ",AC$1),'Listing TES'!$A$2:$I$1247,6,FALSE))</f>
        <v>-</v>
      </c>
      <c r="AD73" s="13"/>
      <c r="AF73" s="142" t="str">
        <f t="shared" ref="AF73:AK73" si="74">IF(AND(V73&lt;&gt;"-",W73&lt;&gt;"-"),W73-V73,"-")</f>
        <v>-</v>
      </c>
      <c r="AG73" s="142" t="str">
        <f t="shared" si="74"/>
        <v>-</v>
      </c>
      <c r="AH73" s="142" t="str">
        <f t="shared" si="74"/>
        <v>-</v>
      </c>
      <c r="AI73" s="142" t="str">
        <f t="shared" si="74"/>
        <v>-</v>
      </c>
      <c r="AJ73" s="142" t="str">
        <f t="shared" si="74"/>
        <v>-</v>
      </c>
      <c r="AK73" s="142" t="str">
        <f t="shared" si="74"/>
        <v>-</v>
      </c>
      <c r="AL73" s="13"/>
      <c r="AN73" s="142" t="str">
        <f t="shared" ref="AN73:AS73" si="75">IF(AND($V73&lt;&gt;"-",W73&lt;&gt;"-"),W73-$V73,"-")</f>
        <v>-</v>
      </c>
      <c r="AO73" s="142" t="str">
        <f t="shared" si="75"/>
        <v>-</v>
      </c>
      <c r="AP73" s="142" t="str">
        <f t="shared" si="75"/>
        <v>-</v>
      </c>
      <c r="AQ73" s="142" t="str">
        <f t="shared" si="75"/>
        <v>-</v>
      </c>
      <c r="AR73" s="142" t="str">
        <f t="shared" si="75"/>
        <v>-</v>
      </c>
      <c r="AS73" s="142" t="str">
        <f t="shared" si="75"/>
        <v>-</v>
      </c>
    </row>
    <row r="74" spans="1:53" x14ac:dyDescent="0.25">
      <c r="A74" s="22" t="str">
        <f>IF(ISERROR(VLOOKUP($E74,'Listing TES'!$B$2:$B$1247,1,FALSE)),"Not listed","Listed")</f>
        <v>Listed</v>
      </c>
      <c r="B74" s="4" t="b">
        <f t="shared" ca="1" si="32"/>
        <v>0</v>
      </c>
      <c r="C74" s="4" t="b">
        <f t="shared" si="54"/>
        <v>0</v>
      </c>
      <c r="D74" s="4"/>
      <c r="E74" s="2" t="s">
        <v>344</v>
      </c>
      <c r="F74" s="10">
        <v>37048</v>
      </c>
      <c r="G74" s="4"/>
      <c r="H74" s="4" t="s">
        <v>557</v>
      </c>
      <c r="I74" s="93">
        <f>DATEDIF(F74,DATE(2019,7,1),"y")</f>
        <v>18</v>
      </c>
      <c r="J74" s="198" t="str">
        <f>VLOOKUP($I74,Categorie!$A$1:$B$27,2,FALSE)</f>
        <v>JUN/SEN</v>
      </c>
      <c r="K74" s="12" t="str">
        <f t="shared" si="40"/>
        <v>INO</v>
      </c>
      <c r="L74" s="13">
        <f t="shared" si="3"/>
        <v>42014</v>
      </c>
      <c r="M74" s="13" t="str">
        <f t="shared" ca="1" si="4"/>
        <v/>
      </c>
      <c r="N74" s="12"/>
      <c r="O74" s="12"/>
      <c r="P74" s="12" t="str">
        <f>VLOOKUP($E74,'Listing PCS'!$B$2:$D$1032,3,FALSE)</f>
        <v>-</v>
      </c>
      <c r="Q74" s="13">
        <f>VLOOKUP($E74,'Listing PCS'!$B$2:$F$1032,5,FALSE)</f>
        <v>43252</v>
      </c>
      <c r="R74" s="12"/>
      <c r="S74" s="12" t="str">
        <f t="shared" ref="S74:S81" si="76">IF(ISERROR(SEARCH(K74,J74)),"-",K74)</f>
        <v>-</v>
      </c>
      <c r="T74" s="12" t="str">
        <f>VLOOKUP($E74,'Listing PCS'!$B$2:$I$1032,8,FALSE)</f>
        <v>-</v>
      </c>
      <c r="U74" s="13"/>
      <c r="V74" s="13" t="str">
        <f>IF(ISERROR(VLOOKUP(CONCATENATE($E74," ",V$1),'Listing TES'!$A$2:$I$1247,6,FALSE)),"-",VLOOKUP(CONCATENATE($E74," ",V$1),'Listing TES'!$A$2:$I$1247,6,FALSE))</f>
        <v>-</v>
      </c>
      <c r="W74" s="13" t="str">
        <f>IF(ISERROR(VLOOKUP(CONCATENATE($E74," ",W$1),'Listing TES'!$A$2:$I$1247,6,FALSE)),"-",VLOOKUP(CONCATENATE($E74," ",W$1),'Listing TES'!$A$2:$I$1247,6,FALSE))</f>
        <v>-</v>
      </c>
      <c r="X74" s="13" t="str">
        <f>IF(ISERROR(VLOOKUP(CONCATENATE($E74," ",X$1),'Listing TES'!$A$2:$I$1247,6,FALSE)),"-",VLOOKUP(CONCATENATE($E74," ",X$1),'Listing TES'!$A$2:$I$1247,6,FALSE))</f>
        <v>-</v>
      </c>
      <c r="Y74" s="13">
        <f>IF(ISERROR(VLOOKUP(CONCATENATE($E74," ",Y$1),'Listing TES'!$A$2:$I$1247,6,FALSE)),"-",VLOOKUP(CONCATENATE($E74," ",Y$1),'Listing TES'!$A$2:$I$1247,6,FALSE))</f>
        <v>42014</v>
      </c>
      <c r="Z74" s="13" t="str">
        <f>IF(ISERROR(VLOOKUP(CONCATENATE($E74," ",Z$1),'Listing TES'!$A$2:$I$1247,6,FALSE)),"-",VLOOKUP(CONCATENATE($E74," ",Z$1),'Listing TES'!$A$2:$I$1247,6,FALSE))</f>
        <v>-</v>
      </c>
      <c r="AA74" s="13" t="str">
        <f>IF(ISERROR(VLOOKUP(CONCATENATE($E74," ",AA$1),'Listing TES'!$A$2:$I$1247,6,FALSE)),"-",VLOOKUP(CONCATENATE($E74," ",AA$1),'Listing TES'!$A$2:$I$1247,6,FALSE))</f>
        <v>-</v>
      </c>
      <c r="AB74" s="13" t="str">
        <f>IF(ISERROR(VLOOKUP(CONCATENATE($E74," ",AB$1),'Listing TES'!$A$2:$I$1247,6,FALSE)),"-",VLOOKUP(CONCATENATE($E74," ",AB$1),'Listing TES'!$A$2:$I$1247,6,FALSE))</f>
        <v>-</v>
      </c>
      <c r="AC74" s="13" t="str">
        <f>IF(ISERROR(VLOOKUP(CONCATENATE($E74," ",AC$1),'Listing TES'!$A$2:$I$1247,6,FALSE)),"-",VLOOKUP(CONCATENATE($E74," ",AC$1),'Listing TES'!$A$2:$I$1247,6,FALSE))</f>
        <v>-</v>
      </c>
      <c r="AD74" s="13"/>
      <c r="AF74" s="142" t="str">
        <f t="shared" si="33"/>
        <v>-</v>
      </c>
      <c r="AG74" s="142" t="str">
        <f t="shared" si="5"/>
        <v>-</v>
      </c>
      <c r="AH74" s="142" t="str">
        <f t="shared" si="6"/>
        <v>-</v>
      </c>
      <c r="AI74" s="142" t="str">
        <f t="shared" si="7"/>
        <v>-</v>
      </c>
      <c r="AJ74" s="142" t="str">
        <f t="shared" si="8"/>
        <v>-</v>
      </c>
      <c r="AK74" s="142" t="str">
        <f t="shared" si="9"/>
        <v>-</v>
      </c>
      <c r="AL74" s="13"/>
      <c r="AN74" s="142" t="str">
        <f t="shared" si="10"/>
        <v>-</v>
      </c>
      <c r="AO74" s="142" t="str">
        <f t="shared" si="11"/>
        <v>-</v>
      </c>
      <c r="AP74" s="142" t="str">
        <f t="shared" si="12"/>
        <v>-</v>
      </c>
      <c r="AQ74" s="142" t="str">
        <f t="shared" si="13"/>
        <v>-</v>
      </c>
      <c r="AR74" s="142" t="str">
        <f t="shared" si="14"/>
        <v>-</v>
      </c>
      <c r="AS74" s="142" t="str">
        <f t="shared" si="15"/>
        <v>-</v>
      </c>
    </row>
    <row r="75" spans="1:53" x14ac:dyDescent="0.25">
      <c r="A75" s="22" t="str">
        <f>IF(ISERROR(VLOOKUP($E75,'Listing TES'!$B$2:$B$1247,1,FALSE)),"Not listed","Listed")</f>
        <v>Listed</v>
      </c>
      <c r="B75" s="4" t="b">
        <f t="shared" ca="1" si="32"/>
        <v>0</v>
      </c>
      <c r="C75" s="4" t="b">
        <f t="shared" si="54"/>
        <v>0</v>
      </c>
      <c r="D75" s="4"/>
      <c r="E75" s="2" t="s">
        <v>327</v>
      </c>
      <c r="F75" s="10">
        <v>37449</v>
      </c>
      <c r="G75" s="4"/>
      <c r="H75" s="4" t="s">
        <v>557</v>
      </c>
      <c r="I75" s="93">
        <f>DATEDIF(F75,DATE(2019,7,1),"y")</f>
        <v>16</v>
      </c>
      <c r="J75" s="198" t="str">
        <f>VLOOKUP($I75,Categorie!$A$1:$B$27,2,FALSE)</f>
        <v>JUN/SEN</v>
      </c>
      <c r="K75" s="12" t="str">
        <f t="shared" si="40"/>
        <v>INO</v>
      </c>
      <c r="L75" s="13">
        <f t="shared" si="3"/>
        <v>43120</v>
      </c>
      <c r="M75" s="13" t="str">
        <f t="shared" ca="1" si="4"/>
        <v/>
      </c>
      <c r="N75" s="12"/>
      <c r="O75" s="12"/>
      <c r="P75" s="12" t="str">
        <f>VLOOKUP($E75,'Listing PCS'!$B$2:$D$1032,3,FALSE)</f>
        <v>ANO</v>
      </c>
      <c r="Q75" s="13">
        <f>VLOOKUP($E75,'Listing PCS'!$B$2:$F$1032,5,FALSE)</f>
        <v>43386</v>
      </c>
      <c r="R75" s="12"/>
      <c r="S75" s="12" t="str">
        <f t="shared" si="76"/>
        <v>-</v>
      </c>
      <c r="T75" s="12">
        <f>VLOOKUP($E75,'Listing PCS'!$B$2:$I$1032,8,FALSE)</f>
        <v>0</v>
      </c>
      <c r="U75" s="13"/>
      <c r="V75" s="13" t="str">
        <f>IF(ISERROR(VLOOKUP(CONCATENATE($E75," ",V$1),'Listing TES'!$A$2:$I$1247,6,FALSE)),"-",VLOOKUP(CONCATENATE($E75," ",V$1),'Listing TES'!$A$2:$I$1247,6,FALSE))</f>
        <v>-</v>
      </c>
      <c r="W75" s="13" t="str">
        <f>IF(ISERROR(VLOOKUP(CONCATENATE($E75," ",W$1),'Listing TES'!$A$2:$I$1247,6,FALSE)),"-",VLOOKUP(CONCATENATE($E75," ",W$1),'Listing TES'!$A$2:$I$1247,6,FALSE))</f>
        <v>-</v>
      </c>
      <c r="X75" s="13">
        <f>IF(ISERROR(VLOOKUP(CONCATENATE($E75," ",X$1),'Listing TES'!$A$2:$I$1247,6,FALSE)),"-",VLOOKUP(CONCATENATE($E75," ",X$1),'Listing TES'!$A$2:$I$1247,6,FALSE))</f>
        <v>42105</v>
      </c>
      <c r="Y75" s="13">
        <f>IF(ISERROR(VLOOKUP(CONCATENATE($E75," ",Y$1),'Listing TES'!$A$2:$I$1247,6,FALSE)),"-",VLOOKUP(CONCATENATE($E75," ",Y$1),'Listing TES'!$A$2:$I$1247,6,FALSE))</f>
        <v>43120</v>
      </c>
      <c r="Z75" s="13" t="str">
        <f>IF(ISERROR(VLOOKUP(CONCATENATE($E75," ",Z$1),'Listing TES'!$A$2:$I$1247,6,FALSE)),"-",VLOOKUP(CONCATENATE($E75," ",Z$1),'Listing TES'!$A$2:$I$1247,6,FALSE))</f>
        <v>-</v>
      </c>
      <c r="AA75" s="13" t="str">
        <f>IF(ISERROR(VLOOKUP(CONCATENATE($E75," ",AA$1),'Listing TES'!$A$2:$I$1247,6,FALSE)),"-",VLOOKUP(CONCATENATE($E75," ",AA$1),'Listing TES'!$A$2:$I$1247,6,FALSE))</f>
        <v>-</v>
      </c>
      <c r="AB75" s="13" t="str">
        <f>IF(ISERROR(VLOOKUP(CONCATENATE($E75," ",AB$1),'Listing TES'!$A$2:$I$1247,6,FALSE)),"-",VLOOKUP(CONCATENATE($E75," ",AB$1),'Listing TES'!$A$2:$I$1247,6,FALSE))</f>
        <v>-</v>
      </c>
      <c r="AC75" s="13" t="str">
        <f>IF(ISERROR(VLOOKUP(CONCATENATE($E75," ",AC$1),'Listing TES'!$A$2:$I$1247,6,FALSE)),"-",VLOOKUP(CONCATENATE($E75," ",AC$1),'Listing TES'!$A$2:$I$1247,6,FALSE))</f>
        <v>-</v>
      </c>
      <c r="AD75" s="13"/>
      <c r="AF75" s="142" t="str">
        <f t="shared" si="33"/>
        <v>-</v>
      </c>
      <c r="AG75" s="142" t="str">
        <f t="shared" si="5"/>
        <v>-</v>
      </c>
      <c r="AH75" s="142">
        <f t="shared" si="6"/>
        <v>1015</v>
      </c>
      <c r="AI75" s="142" t="str">
        <f t="shared" si="7"/>
        <v>-</v>
      </c>
      <c r="AJ75" s="142" t="str">
        <f t="shared" si="8"/>
        <v>-</v>
      </c>
      <c r="AK75" s="142" t="str">
        <f t="shared" si="9"/>
        <v>-</v>
      </c>
      <c r="AL75" s="13"/>
      <c r="AN75" s="142" t="str">
        <f t="shared" si="10"/>
        <v>-</v>
      </c>
      <c r="AO75" s="142" t="str">
        <f t="shared" si="11"/>
        <v>-</v>
      </c>
      <c r="AP75" s="142" t="str">
        <f t="shared" si="12"/>
        <v>-</v>
      </c>
      <c r="AQ75" s="142" t="str">
        <f t="shared" si="13"/>
        <v>-</v>
      </c>
      <c r="AR75" s="142" t="str">
        <f t="shared" si="14"/>
        <v>-</v>
      </c>
      <c r="AS75" s="142" t="str">
        <f t="shared" si="15"/>
        <v>-</v>
      </c>
      <c r="AW75" s="9" t="s">
        <v>557</v>
      </c>
    </row>
    <row r="76" spans="1:53" hidden="1" x14ac:dyDescent="0.25">
      <c r="A76" s="22" t="str">
        <f>IF(ISERROR(VLOOKUP($E76,'Listing TES'!$B$2:$B$1247,1,FALSE)),"Not listed","Listed")</f>
        <v>Not listed</v>
      </c>
      <c r="B76" s="4" t="b">
        <f t="shared" ca="1" si="32"/>
        <v>0</v>
      </c>
      <c r="C76" s="4" t="e">
        <f t="shared" si="54"/>
        <v>#VALUE!</v>
      </c>
      <c r="D76" s="4" t="s">
        <v>537</v>
      </c>
      <c r="E76" s="2" t="s">
        <v>398</v>
      </c>
      <c r="F76" s="10">
        <v>36809</v>
      </c>
      <c r="G76" s="4"/>
      <c r="H76" s="4" t="s">
        <v>537</v>
      </c>
      <c r="I76" s="93">
        <f t="shared" ref="I76:I144" si="77">DATEDIF(F76,DATE(2018,7,1),"y")</f>
        <v>17</v>
      </c>
      <c r="J76" s="198" t="str">
        <f>VLOOKUP($I76,Categorie!$A$1:$B$27,2,FALSE)</f>
        <v>JUN/SEN</v>
      </c>
      <c r="K76" s="12" t="str">
        <f t="shared" si="40"/>
        <v>PRE</v>
      </c>
      <c r="L76" s="13" t="str">
        <f t="shared" ref="L76:L151" si="78">IF(MAX(V76:AC76)=0,"-",MAX(V76:AC76))</f>
        <v>-</v>
      </c>
      <c r="M76" s="13" t="str">
        <f t="shared" ref="M76:M149" ca="1" si="79">IF(B76=TRUE,IF(ISBLANK(N76),IF(K76="PRE","",EDATE(L76,3)),N76),"")</f>
        <v/>
      </c>
      <c r="N76" s="12"/>
      <c r="O76" s="12" t="s">
        <v>1</v>
      </c>
      <c r="P76" s="12" t="str">
        <f>VLOOKUP($E76,'Listing PCS'!$B$2:$D$1032,3,FALSE)</f>
        <v>-</v>
      </c>
      <c r="Q76" s="13">
        <f>VLOOKUP($E76,'Listing PCS'!$B$2:$F$1032,5,FALSE)</f>
        <v>43252</v>
      </c>
      <c r="R76" s="12"/>
      <c r="S76" s="12" t="str">
        <f t="shared" si="76"/>
        <v>-</v>
      </c>
      <c r="T76" s="12" t="str">
        <f>VLOOKUP($E76,'Listing PCS'!$B$2:$I$1032,8,FALSE)</f>
        <v>Q</v>
      </c>
      <c r="U76" s="13"/>
      <c r="V76" s="13" t="str">
        <f>IF(ISERROR(VLOOKUP(CONCATENATE($E76," ",V$1),'Listing TES'!$A$2:$I$1247,6,FALSE)),"-",VLOOKUP(CONCATENATE($E76," ",V$1),'Listing TES'!$A$2:$I$1247,6,FALSE))</f>
        <v>-</v>
      </c>
      <c r="W76" s="13" t="str">
        <f>IF(ISERROR(VLOOKUP(CONCATENATE($E76," ",W$1),'Listing TES'!$A$2:$I$1247,6,FALSE)),"-",VLOOKUP(CONCATENATE($E76," ",W$1),'Listing TES'!$A$2:$I$1247,6,FALSE))</f>
        <v>-</v>
      </c>
      <c r="X76" s="13" t="str">
        <f>IF(ISERROR(VLOOKUP(CONCATENATE($E76," ",X$1),'Listing TES'!$A$2:$I$1247,6,FALSE)),"-",VLOOKUP(CONCATENATE($E76," ",X$1),'Listing TES'!$A$2:$I$1247,6,FALSE))</f>
        <v>-</v>
      </c>
      <c r="Y76" s="13" t="str">
        <f>IF(ISERROR(VLOOKUP(CONCATENATE($E76," ",Y$1),'Listing TES'!$A$2:$I$1247,6,FALSE)),"-",VLOOKUP(CONCATENATE($E76," ",Y$1),'Listing TES'!$A$2:$I$1247,6,FALSE))</f>
        <v>-</v>
      </c>
      <c r="Z76" s="13" t="str">
        <f>IF(ISERROR(VLOOKUP(CONCATENATE($E76," ",Z$1),'Listing TES'!$A$2:$I$1247,6,FALSE)),"-",VLOOKUP(CONCATENATE($E76," ",Z$1),'Listing TES'!$A$2:$I$1247,6,FALSE))</f>
        <v>-</v>
      </c>
      <c r="AA76" s="13" t="str">
        <f>IF(ISERROR(VLOOKUP(CONCATENATE($E76," ",AA$1),'Listing TES'!$A$2:$I$1247,6,FALSE)),"-",VLOOKUP(CONCATENATE($E76," ",AA$1),'Listing TES'!$A$2:$I$1247,6,FALSE))</f>
        <v>-</v>
      </c>
      <c r="AB76" s="13" t="str">
        <f>IF(ISERROR(VLOOKUP(CONCATENATE($E76," ",AB$1),'Listing TES'!$A$2:$I$1247,6,FALSE)),"-",VLOOKUP(CONCATENATE($E76," ",AB$1),'Listing TES'!$A$2:$I$1247,6,FALSE))</f>
        <v>-</v>
      </c>
      <c r="AC76" s="13" t="str">
        <f>IF(ISERROR(VLOOKUP(CONCATENATE($E76," ",AC$1),'Listing TES'!$A$2:$I$1247,6,FALSE)),"-",VLOOKUP(CONCATENATE($E76," ",AC$1),'Listing TES'!$A$2:$I$1247,6,FALSE))</f>
        <v>-</v>
      </c>
      <c r="AD76" s="13"/>
      <c r="AF76" s="142" t="str">
        <f t="shared" si="33"/>
        <v>-</v>
      </c>
      <c r="AG76" s="142" t="str">
        <f t="shared" ref="AG76:AG151" si="80">IF(AND(W76&lt;&gt;"-",X76&lt;&gt;"-"),X76-W76,"-")</f>
        <v>-</v>
      </c>
      <c r="AH76" s="142" t="str">
        <f t="shared" ref="AH76:AH151" si="81">IF(AND(X76&lt;&gt;"-",Y76&lt;&gt;"-"),Y76-X76,"-")</f>
        <v>-</v>
      </c>
      <c r="AI76" s="142" t="str">
        <f t="shared" ref="AI76:AI151" si="82">IF(AND(Y76&lt;&gt;"-",Z76&lt;&gt;"-"),Z76-Y76,"-")</f>
        <v>-</v>
      </c>
      <c r="AJ76" s="142" t="str">
        <f t="shared" ref="AJ76:AJ151" si="83">IF(AND(Z76&lt;&gt;"-",AA76&lt;&gt;"-"),AA76-Z76,"-")</f>
        <v>-</v>
      </c>
      <c r="AK76" s="142" t="str">
        <f t="shared" ref="AK76:AK151" si="84">IF(AND(AA76&lt;&gt;"-",AB76&lt;&gt;"-"),AB76-AA76,"-")</f>
        <v>-</v>
      </c>
      <c r="AL76" s="13"/>
      <c r="AN76" s="142" t="str">
        <f t="shared" ref="AN76:AN151" si="85">IF(AND($V76&lt;&gt;"-",W76&lt;&gt;"-"),W76-$V76,"-")</f>
        <v>-</v>
      </c>
      <c r="AO76" s="142" t="str">
        <f t="shared" ref="AO76:AO151" si="86">IF(AND($V76&lt;&gt;"-",X76&lt;&gt;"-"),X76-$V76,"-")</f>
        <v>-</v>
      </c>
      <c r="AP76" s="142" t="str">
        <f t="shared" ref="AP76:AP151" si="87">IF(AND($V76&lt;&gt;"-",Y76&lt;&gt;"-"),Y76-$V76,"-")</f>
        <v>-</v>
      </c>
      <c r="AQ76" s="142" t="str">
        <f t="shared" ref="AQ76:AQ151" si="88">IF(AND($V76&lt;&gt;"-",Z76&lt;&gt;"-"),Z76-$V76,"-")</f>
        <v>-</v>
      </c>
      <c r="AR76" s="142" t="str">
        <f t="shared" ref="AR76:AR151" si="89">IF(AND($V76&lt;&gt;"-",AA76&lt;&gt;"-"),AA76-$V76,"-")</f>
        <v>-</v>
      </c>
      <c r="AS76" s="142" t="str">
        <f t="shared" ref="AS76:AS151" si="90">IF(AND($V76&lt;&gt;"-",AB76&lt;&gt;"-"),AB76-$V76,"-")</f>
        <v>-</v>
      </c>
    </row>
    <row r="77" spans="1:53" hidden="1" x14ac:dyDescent="0.25">
      <c r="A77" s="22" t="str">
        <f>IF(ISERROR(VLOOKUP($E77,'Listing TES'!$B$2:$B$1247,1,FALSE)),"Not listed","Listed")</f>
        <v>Listed</v>
      </c>
      <c r="B77" s="4" t="b">
        <f t="shared" ca="1" si="32"/>
        <v>0</v>
      </c>
      <c r="C77" s="4" t="b">
        <f t="shared" si="54"/>
        <v>0</v>
      </c>
      <c r="D77" s="4" t="s">
        <v>537</v>
      </c>
      <c r="E77" s="2" t="s">
        <v>198</v>
      </c>
      <c r="F77" s="10">
        <v>36790</v>
      </c>
      <c r="G77" s="4"/>
      <c r="H77" s="4" t="s">
        <v>557</v>
      </c>
      <c r="I77" s="93">
        <f t="shared" si="77"/>
        <v>17</v>
      </c>
      <c r="J77" s="198" t="str">
        <f>VLOOKUP($I77,Categorie!$A$1:$B$27,2,FALSE)</f>
        <v>JUN/SEN</v>
      </c>
      <c r="K77" s="12" t="str">
        <f t="shared" si="40"/>
        <v>JUN</v>
      </c>
      <c r="L77" s="13">
        <f t="shared" si="78"/>
        <v>42156</v>
      </c>
      <c r="M77" s="13" t="str">
        <f t="shared" ca="1" si="79"/>
        <v/>
      </c>
      <c r="N77" s="12"/>
      <c r="O77" s="12"/>
      <c r="P77" s="12" t="str">
        <f>VLOOKUP($E77,'Listing PCS'!$B$2:$D$1032,3,FALSE)</f>
        <v>JUN</v>
      </c>
      <c r="Q77" s="13">
        <f>VLOOKUP($E77,'Listing PCS'!$B$2:$F$1032,5,FALSE)</f>
        <v>43252</v>
      </c>
      <c r="R77" s="12"/>
      <c r="S77" s="12" t="str">
        <f t="shared" si="76"/>
        <v>JUN</v>
      </c>
      <c r="T77" s="12" t="str">
        <f>VLOOKUP($E77,'Listing PCS'!$B$2:$I$1032,8,FALSE)</f>
        <v>A</v>
      </c>
      <c r="U77" s="13"/>
      <c r="V77" s="13" t="str">
        <f>IF(ISERROR(VLOOKUP(CONCATENATE($E77," ",V$1),'Listing TES'!$A$2:$I$1247,6,FALSE)),"-",VLOOKUP(CONCATENATE($E77," ",V$1),'Listing TES'!$A$2:$I$1247,6,FALSE))</f>
        <v>-</v>
      </c>
      <c r="W77" s="13" t="str">
        <f>IF(ISERROR(VLOOKUP(CONCATENATE($E77," ",W$1),'Listing TES'!$A$2:$I$1247,6,FALSE)),"-",VLOOKUP(CONCATENATE($E77," ",W$1),'Listing TES'!$A$2:$I$1247,6,FALSE))</f>
        <v>-</v>
      </c>
      <c r="X77" s="13" t="str">
        <f>IF(ISERROR(VLOOKUP(CONCATENATE($E77," ",X$1),'Listing TES'!$A$2:$I$1247,6,FALSE)),"-",VLOOKUP(CONCATENATE($E77," ",X$1),'Listing TES'!$A$2:$I$1247,6,FALSE))</f>
        <v>-</v>
      </c>
      <c r="Y77" s="13" t="str">
        <f>IF(ISERROR(VLOOKUP(CONCATENATE($E77," ",Y$1),'Listing TES'!$A$2:$I$1247,6,FALSE)),"-",VLOOKUP(CONCATENATE($E77," ",Y$1),'Listing TES'!$A$2:$I$1247,6,FALSE))</f>
        <v>-</v>
      </c>
      <c r="Z77" s="13" t="str">
        <f>IF(ISERROR(VLOOKUP(CONCATENATE($E77," ",Z$1),'Listing TES'!$A$2:$I$1247,6,FALSE)),"-",VLOOKUP(CONCATENATE($E77," ",Z$1),'Listing TES'!$A$2:$I$1247,6,FALSE))</f>
        <v>-</v>
      </c>
      <c r="AA77" s="13">
        <f>IF(ISERROR(VLOOKUP(CONCATENATE($E77," ",AA$1),'Listing TES'!$A$2:$I$1247,6,FALSE)),"-",VLOOKUP(CONCATENATE($E77," ",AA$1),'Listing TES'!$A$2:$I$1247,6,FALSE))</f>
        <v>42156</v>
      </c>
      <c r="AB77" s="13" t="str">
        <f>IF(ISERROR(VLOOKUP(CONCATENATE($E77," ",AB$1),'Listing TES'!$A$2:$I$1247,6,FALSE)),"-",VLOOKUP(CONCATENATE($E77," ",AB$1),'Listing TES'!$A$2:$I$1247,6,FALSE))</f>
        <v>-</v>
      </c>
      <c r="AC77" s="13" t="str">
        <f>IF(ISERROR(VLOOKUP(CONCATENATE($E77," ",AC$1),'Listing TES'!$A$2:$I$1247,6,FALSE)),"-",VLOOKUP(CONCATENATE($E77," ",AC$1),'Listing TES'!$A$2:$I$1247,6,FALSE))</f>
        <v>-</v>
      </c>
      <c r="AD77" s="13"/>
      <c r="AF77" s="142" t="str">
        <f t="shared" ref="AF77:AF153" si="91">IF(AND(V77&lt;&gt;"-",W77&lt;&gt;"-"),W77-V77,"-")</f>
        <v>-</v>
      </c>
      <c r="AG77" s="142" t="str">
        <f t="shared" si="80"/>
        <v>-</v>
      </c>
      <c r="AH77" s="142" t="str">
        <f t="shared" si="81"/>
        <v>-</v>
      </c>
      <c r="AI77" s="142" t="str">
        <f t="shared" si="82"/>
        <v>-</v>
      </c>
      <c r="AJ77" s="142" t="str">
        <f t="shared" si="83"/>
        <v>-</v>
      </c>
      <c r="AK77" s="142" t="str">
        <f t="shared" si="84"/>
        <v>-</v>
      </c>
      <c r="AL77" s="13"/>
      <c r="AN77" s="142" t="str">
        <f t="shared" si="85"/>
        <v>-</v>
      </c>
      <c r="AO77" s="142" t="str">
        <f t="shared" si="86"/>
        <v>-</v>
      </c>
      <c r="AP77" s="142" t="str">
        <f t="shared" si="87"/>
        <v>-</v>
      </c>
      <c r="AQ77" s="142" t="str">
        <f t="shared" si="88"/>
        <v>-</v>
      </c>
      <c r="AR77" s="142" t="str">
        <f t="shared" si="89"/>
        <v>-</v>
      </c>
      <c r="AS77" s="142" t="str">
        <f t="shared" si="90"/>
        <v>-</v>
      </c>
      <c r="AZ77" s="9" t="s">
        <v>557</v>
      </c>
    </row>
    <row r="78" spans="1:53" x14ac:dyDescent="0.25">
      <c r="A78" s="22" t="str">
        <f>IF(ISERROR(VLOOKUP($E78,'Listing TES'!$B$2:$B$1247,1,FALSE)),"Not listed","Listed")</f>
        <v>Listed</v>
      </c>
      <c r="B78" s="4" t="b">
        <f t="shared" ca="1" si="32"/>
        <v>0</v>
      </c>
      <c r="C78" s="4" t="b">
        <f t="shared" si="54"/>
        <v>0</v>
      </c>
      <c r="D78" s="4"/>
      <c r="E78" s="2" t="s">
        <v>199</v>
      </c>
      <c r="F78" s="10">
        <v>37476</v>
      </c>
      <c r="G78" s="4"/>
      <c r="H78" s="4" t="s">
        <v>557</v>
      </c>
      <c r="I78" s="93">
        <f t="shared" ref="I78:I93" si="92">DATEDIF(F78,DATE(2019,7,1),"y")</f>
        <v>16</v>
      </c>
      <c r="J78" s="198" t="str">
        <f>VLOOKUP($I78,Categorie!$A$1:$B$27,2,FALSE)</f>
        <v>JUN/SEN</v>
      </c>
      <c r="K78" s="12" t="str">
        <f t="shared" si="40"/>
        <v>JUN</v>
      </c>
      <c r="L78" s="13">
        <f t="shared" si="78"/>
        <v>42769</v>
      </c>
      <c r="M78" s="13" t="str">
        <f t="shared" ca="1" si="79"/>
        <v/>
      </c>
      <c r="N78" s="12"/>
      <c r="O78" s="12"/>
      <c r="P78" s="12" t="str">
        <f>VLOOKUP($E78,'Listing PCS'!$B$2:$D$1032,3,FALSE)</f>
        <v>JUN</v>
      </c>
      <c r="Q78" s="13">
        <f>VLOOKUP($E78,'Listing PCS'!$B$2:$F$1032,5,FALSE)</f>
        <v>43252</v>
      </c>
      <c r="R78" s="12"/>
      <c r="S78" s="12" t="str">
        <f t="shared" si="76"/>
        <v>JUN</v>
      </c>
      <c r="T78" s="12" t="str">
        <f>VLOOKUP($E78,'Listing PCS'!$B$2:$I$1032,8,FALSE)</f>
        <v>A</v>
      </c>
      <c r="U78" s="13"/>
      <c r="V78" s="13" t="str">
        <f>IF(ISERROR(VLOOKUP(CONCATENATE($E78," ",V$1),'Listing TES'!$A$2:$I$1247,6,FALSE)),"-",VLOOKUP(CONCATENATE($E78," ",V$1),'Listing TES'!$A$2:$I$1247,6,FALSE))</f>
        <v>-</v>
      </c>
      <c r="W78" s="13" t="str">
        <f>IF(ISERROR(VLOOKUP(CONCATENATE($E78," ",W$1),'Listing TES'!$A$2:$I$1247,6,FALSE)),"-",VLOOKUP(CONCATENATE($E78," ",W$1),'Listing TES'!$A$2:$I$1247,6,FALSE))</f>
        <v>-</v>
      </c>
      <c r="X78" s="13" t="str">
        <f>IF(ISERROR(VLOOKUP(CONCATENATE($E78," ",X$1),'Listing TES'!$A$2:$I$1247,6,FALSE)),"-",VLOOKUP(CONCATENATE($E78," ",X$1),'Listing TES'!$A$2:$I$1247,6,FALSE))</f>
        <v>-</v>
      </c>
      <c r="Y78" s="13">
        <f>IF(ISERROR(VLOOKUP(CONCATENATE($E78," ",Y$1),'Listing TES'!$A$2:$I$1247,6,FALSE)),"-",VLOOKUP(CONCATENATE($E78," ",Y$1),'Listing TES'!$A$2:$I$1247,6,FALSE))</f>
        <v>41699</v>
      </c>
      <c r="Z78" s="13">
        <f>IF(ISERROR(VLOOKUP(CONCATENATE($E78," ",Z$1),'Listing TES'!$A$2:$I$1247,6,FALSE)),"-",VLOOKUP(CONCATENATE($E78," ",Z$1),'Listing TES'!$A$2:$I$1247,6,FALSE))</f>
        <v>42672</v>
      </c>
      <c r="AA78" s="13">
        <f>IF(ISERROR(VLOOKUP(CONCATENATE($E78," ",AA$1),'Listing TES'!$A$2:$I$1247,6,FALSE)),"-",VLOOKUP(CONCATENATE($E78," ",AA$1),'Listing TES'!$A$2:$I$1247,6,FALSE))</f>
        <v>42769</v>
      </c>
      <c r="AB78" s="13" t="str">
        <f>IF(ISERROR(VLOOKUP(CONCATENATE($E78," ",AB$1),'Listing TES'!$A$2:$I$1247,6,FALSE)),"-",VLOOKUP(CONCATENATE($E78," ",AB$1),'Listing TES'!$A$2:$I$1247,6,FALSE))</f>
        <v>-</v>
      </c>
      <c r="AC78" s="13" t="str">
        <f>IF(ISERROR(VLOOKUP(CONCATENATE($E78," ",AC$1),'Listing TES'!$A$2:$I$1247,6,FALSE)),"-",VLOOKUP(CONCATENATE($E78," ",AC$1),'Listing TES'!$A$2:$I$1247,6,FALSE))</f>
        <v>-</v>
      </c>
      <c r="AD78" s="13"/>
      <c r="AF78" s="142" t="str">
        <f t="shared" si="91"/>
        <v>-</v>
      </c>
      <c r="AG78" s="142" t="str">
        <f t="shared" si="80"/>
        <v>-</v>
      </c>
      <c r="AH78" s="142" t="str">
        <f t="shared" si="81"/>
        <v>-</v>
      </c>
      <c r="AI78" s="142">
        <f t="shared" si="82"/>
        <v>973</v>
      </c>
      <c r="AJ78" s="142">
        <f t="shared" si="83"/>
        <v>97</v>
      </c>
      <c r="AK78" s="142" t="str">
        <f t="shared" si="84"/>
        <v>-</v>
      </c>
      <c r="AL78" s="13"/>
      <c r="AN78" s="142" t="str">
        <f t="shared" si="85"/>
        <v>-</v>
      </c>
      <c r="AO78" s="142" t="str">
        <f t="shared" si="86"/>
        <v>-</v>
      </c>
      <c r="AP78" s="142" t="str">
        <f t="shared" si="87"/>
        <v>-</v>
      </c>
      <c r="AQ78" s="142" t="str">
        <f t="shared" si="88"/>
        <v>-</v>
      </c>
      <c r="AR78" s="142" t="str">
        <f t="shared" si="89"/>
        <v>-</v>
      </c>
      <c r="AS78" s="142" t="str">
        <f t="shared" si="90"/>
        <v>-</v>
      </c>
      <c r="AZ78" s="9" t="s">
        <v>557</v>
      </c>
    </row>
    <row r="79" spans="1:53" x14ac:dyDescent="0.25">
      <c r="A79" s="22" t="str">
        <f>IF(ISERROR(VLOOKUP($E79,'Listing TES'!$B$2:$B$1247,1,FALSE)),"Not listed","Listed")</f>
        <v>Not listed</v>
      </c>
      <c r="B79" s="4" t="b">
        <f t="shared" ca="1" si="32"/>
        <v>0</v>
      </c>
      <c r="C79" s="4" t="e">
        <f t="shared" si="54"/>
        <v>#VALUE!</v>
      </c>
      <c r="D79" s="4"/>
      <c r="E79" s="2" t="s">
        <v>401</v>
      </c>
      <c r="F79" s="10">
        <v>36908</v>
      </c>
      <c r="G79" s="4"/>
      <c r="H79" s="4" t="s">
        <v>557</v>
      </c>
      <c r="I79" s="93">
        <f t="shared" si="92"/>
        <v>18</v>
      </c>
      <c r="J79" s="198" t="str">
        <f>VLOOKUP($I79,Categorie!$A$1:$B$27,2,FALSE)</f>
        <v>JUN/SEN</v>
      </c>
      <c r="K79" s="12" t="str">
        <f t="shared" si="40"/>
        <v>PRE</v>
      </c>
      <c r="L79" s="13" t="str">
        <f t="shared" si="78"/>
        <v>-</v>
      </c>
      <c r="M79" s="13" t="str">
        <f t="shared" ca="1" si="79"/>
        <v/>
      </c>
      <c r="N79" s="12"/>
      <c r="O79" s="12" t="s">
        <v>1</v>
      </c>
      <c r="P79" s="12" t="str">
        <f>VLOOKUP($E79,'Listing PCS'!$B$2:$D$1032,3,FALSE)</f>
        <v>-</v>
      </c>
      <c r="Q79" s="13">
        <f>VLOOKUP($E79,'Listing PCS'!$B$2:$F$1032,5,FALSE)</f>
        <v>43252</v>
      </c>
      <c r="R79" s="12"/>
      <c r="S79" s="12" t="str">
        <f t="shared" si="76"/>
        <v>-</v>
      </c>
      <c r="T79" s="12" t="str">
        <f>VLOOKUP($E79,'Listing PCS'!$B$2:$I$1032,8,FALSE)</f>
        <v>-</v>
      </c>
      <c r="U79" s="13"/>
      <c r="V79" s="13" t="str">
        <f>IF(ISERROR(VLOOKUP(CONCATENATE($E79," ",V$1),'Listing TES'!$A$2:$I$1247,6,FALSE)),"-",VLOOKUP(CONCATENATE($E79," ",V$1),'Listing TES'!$A$2:$I$1247,6,FALSE))</f>
        <v>-</v>
      </c>
      <c r="W79" s="13" t="str">
        <f>IF(ISERROR(VLOOKUP(CONCATENATE($E79," ",W$1),'Listing TES'!$A$2:$I$1247,6,FALSE)),"-",VLOOKUP(CONCATENATE($E79," ",W$1),'Listing TES'!$A$2:$I$1247,6,FALSE))</f>
        <v>-</v>
      </c>
      <c r="X79" s="13" t="str">
        <f>IF(ISERROR(VLOOKUP(CONCATENATE($E79," ",X$1),'Listing TES'!$A$2:$I$1247,6,FALSE)),"-",VLOOKUP(CONCATENATE($E79," ",X$1),'Listing TES'!$A$2:$I$1247,6,FALSE))</f>
        <v>-</v>
      </c>
      <c r="Y79" s="13" t="str">
        <f>IF(ISERROR(VLOOKUP(CONCATENATE($E79," ",Y$1),'Listing TES'!$A$2:$I$1247,6,FALSE)),"-",VLOOKUP(CONCATENATE($E79," ",Y$1),'Listing TES'!$A$2:$I$1247,6,FALSE))</f>
        <v>-</v>
      </c>
      <c r="Z79" s="13" t="str">
        <f>IF(ISERROR(VLOOKUP(CONCATENATE($E79," ",Z$1),'Listing TES'!$A$2:$I$1247,6,FALSE)),"-",VLOOKUP(CONCATENATE($E79," ",Z$1),'Listing TES'!$A$2:$I$1247,6,FALSE))</f>
        <v>-</v>
      </c>
      <c r="AA79" s="13" t="str">
        <f>IF(ISERROR(VLOOKUP(CONCATENATE($E79," ",AA$1),'Listing TES'!$A$2:$I$1247,6,FALSE)),"-",VLOOKUP(CONCATENATE($E79," ",AA$1),'Listing TES'!$A$2:$I$1247,6,FALSE))</f>
        <v>-</v>
      </c>
      <c r="AB79" s="13" t="str">
        <f>IF(ISERROR(VLOOKUP(CONCATENATE($E79," ",AB$1),'Listing TES'!$A$2:$I$1247,6,FALSE)),"-",VLOOKUP(CONCATENATE($E79," ",AB$1),'Listing TES'!$A$2:$I$1247,6,FALSE))</f>
        <v>-</v>
      </c>
      <c r="AC79" s="13" t="str">
        <f>IF(ISERROR(VLOOKUP(CONCATENATE($E79," ",AC$1),'Listing TES'!$A$2:$I$1247,6,FALSE)),"-",VLOOKUP(CONCATENATE($E79," ",AC$1),'Listing TES'!$A$2:$I$1247,6,FALSE))</f>
        <v>-</v>
      </c>
      <c r="AD79" s="13"/>
      <c r="AF79" s="142" t="str">
        <f t="shared" si="91"/>
        <v>-</v>
      </c>
      <c r="AG79" s="142" t="str">
        <f t="shared" si="80"/>
        <v>-</v>
      </c>
      <c r="AH79" s="142" t="str">
        <f t="shared" si="81"/>
        <v>-</v>
      </c>
      <c r="AI79" s="142" t="str">
        <f t="shared" si="82"/>
        <v>-</v>
      </c>
      <c r="AJ79" s="142" t="str">
        <f t="shared" si="83"/>
        <v>-</v>
      </c>
      <c r="AK79" s="142" t="str">
        <f t="shared" si="84"/>
        <v>-</v>
      </c>
      <c r="AL79" s="13"/>
      <c r="AN79" s="142" t="str">
        <f t="shared" si="85"/>
        <v>-</v>
      </c>
      <c r="AO79" s="142" t="str">
        <f t="shared" si="86"/>
        <v>-</v>
      </c>
      <c r="AP79" s="142" t="str">
        <f t="shared" si="87"/>
        <v>-</v>
      </c>
      <c r="AQ79" s="142" t="str">
        <f t="shared" si="88"/>
        <v>-</v>
      </c>
      <c r="AR79" s="142" t="str">
        <f t="shared" si="89"/>
        <v>-</v>
      </c>
      <c r="AS79" s="142" t="str">
        <f t="shared" si="90"/>
        <v>-</v>
      </c>
    </row>
    <row r="80" spans="1:53" x14ac:dyDescent="0.25">
      <c r="A80" s="80" t="str">
        <f>IF(ISERROR(VLOOKUP($E80,'Listing TES'!$B$2:$B$1247,1,FALSE)),"Not listed","Listed")</f>
        <v>Listed</v>
      </c>
      <c r="B80" s="81" t="b">
        <f ca="1">TODAY()-MAX(V80:AC80)&lt;95</f>
        <v>0</v>
      </c>
      <c r="C80" s="81" t="b">
        <f t="shared" si="54"/>
        <v>0</v>
      </c>
      <c r="D80" s="81"/>
      <c r="E80" s="2" t="s">
        <v>637</v>
      </c>
      <c r="F80" s="10">
        <v>40204</v>
      </c>
      <c r="G80" s="4"/>
      <c r="H80" s="4" t="s">
        <v>557</v>
      </c>
      <c r="I80" s="93">
        <f t="shared" si="92"/>
        <v>9</v>
      </c>
      <c r="J80" s="198" t="str">
        <f>VLOOKUP($I80,Categorie!$A$1:$B$27,2,FALSE)</f>
        <v>MIN/BNO/INO</v>
      </c>
      <c r="K80" s="12" t="str">
        <f>IF(ISBLANK(O80),IF(AC80&lt;&gt;"-",AC$1,IF(AB80&lt;&gt;"-",AB$1,IF(AA80&lt;&gt;"-",AA$1,IF(Z80&lt;&gt;"-",Z$1,IF(Y80&lt;&gt;"-",Y$1,IF(X80&lt;&gt;"-",X$1,IF(W80&lt;&gt;"-",W$1,IF(V80&lt;&gt;"-",V$1,IF(A80="Listed","Niet geslaagd","Geen info"))))))))),O80)</f>
        <v>PRE</v>
      </c>
      <c r="L80" s="13">
        <f>IF(MAX(V80:AC80)=0,"-",MAX(V80:AC80))</f>
        <v>43491</v>
      </c>
      <c r="M80" s="13" t="str">
        <f ca="1">IF(B80=TRUE,IF(ISBLANK(N80),IF(K80="PRE","",EDATE(L80,3)),N80),"")</f>
        <v/>
      </c>
      <c r="N80" s="12"/>
      <c r="O80" s="12"/>
      <c r="P80" s="12" t="str">
        <f>VLOOKUP($E80,'Listing PCS'!$B$2:$D$1032,3,FALSE)</f>
        <v>-</v>
      </c>
      <c r="Q80" s="13">
        <f>VLOOKUP($E80,'Listing PCS'!$B$2:$F$1032,5,FALSE)</f>
        <v>43491</v>
      </c>
      <c r="R80" s="12"/>
      <c r="S80" s="12" t="str">
        <f>IF(ISERROR(SEARCH(K80,J80)),"-",K80)</f>
        <v>-</v>
      </c>
      <c r="T80" s="12">
        <f>VLOOKUP($E80,'Listing PCS'!$B$2:$I$1032,8,FALSE)</f>
        <v>0</v>
      </c>
      <c r="U80" s="13"/>
      <c r="V80" s="13">
        <f>IF(ISERROR(VLOOKUP(CONCATENATE($E80," ",V$1),'Listing TES'!$A$2:$I$1247,6,FALSE)),"-",VLOOKUP(CONCATENATE($E80," ",V$1),'Listing TES'!$A$2:$I$1247,6,FALSE))</f>
        <v>43491</v>
      </c>
      <c r="W80" s="13" t="str">
        <f>IF(ISERROR(VLOOKUP(CONCATENATE($E80," ",W$1),'Listing TES'!$A$2:$I$1247,6,FALSE)),"-",VLOOKUP(CONCATENATE($E80," ",W$1),'Listing TES'!$A$2:$I$1247,6,FALSE))</f>
        <v>-</v>
      </c>
      <c r="X80" s="13" t="str">
        <f>IF(ISERROR(VLOOKUP(CONCATENATE($E80," ",X$1),'Listing TES'!$A$2:$I$1247,6,FALSE)),"-",VLOOKUP(CONCATENATE($E80," ",X$1),'Listing TES'!$A$2:$I$1247,6,FALSE))</f>
        <v>-</v>
      </c>
      <c r="Y80" s="13" t="str">
        <f>IF(ISERROR(VLOOKUP(CONCATENATE($E80," ",Y$1),'Listing TES'!$A$2:$I$1247,6,FALSE)),"-",VLOOKUP(CONCATENATE($E80," ",Y$1),'Listing TES'!$A$2:$I$1247,6,FALSE))</f>
        <v>-</v>
      </c>
      <c r="Z80" s="13" t="str">
        <f>IF(ISERROR(VLOOKUP(CONCATENATE($E80," ",Z$1),'Listing TES'!$A$2:$I$1247,6,FALSE)),"-",VLOOKUP(CONCATENATE($E80," ",Z$1),'Listing TES'!$A$2:$I$1247,6,FALSE))</f>
        <v>-</v>
      </c>
      <c r="AA80" s="13" t="str">
        <f>IF(ISERROR(VLOOKUP(CONCATENATE($E80," ",AA$1),'Listing TES'!$A$2:$I$1247,6,FALSE)),"-",VLOOKUP(CONCATENATE($E80," ",AA$1),'Listing TES'!$A$2:$I$1247,6,FALSE))</f>
        <v>-</v>
      </c>
      <c r="AB80" s="13" t="str">
        <f>IF(ISERROR(VLOOKUP(CONCATENATE($E80," ",AB$1),'Listing TES'!$A$2:$I$1247,6,FALSE)),"-",VLOOKUP(CONCATENATE($E80," ",AB$1),'Listing TES'!$A$2:$I$1247,6,FALSE))</f>
        <v>-</v>
      </c>
      <c r="AC80" s="13" t="str">
        <f>IF(ISERROR(VLOOKUP(CONCATENATE($E80," ",AC$1),'Listing TES'!$A$2:$I$1247,6,FALSE)),"-",VLOOKUP(CONCATENATE($E80," ",AC$1),'Listing TES'!$A$2:$I$1247,6,FALSE))</f>
        <v>-</v>
      </c>
      <c r="AD80" s="13"/>
      <c r="AF80" s="142" t="str">
        <f t="shared" ref="AF80:AK80" si="93">IF(AND(V80&lt;&gt;"-",W80&lt;&gt;"-"),W80-V80,"-")</f>
        <v>-</v>
      </c>
      <c r="AG80" s="142" t="str">
        <f t="shared" si="93"/>
        <v>-</v>
      </c>
      <c r="AH80" s="142" t="str">
        <f t="shared" si="93"/>
        <v>-</v>
      </c>
      <c r="AI80" s="142" t="str">
        <f t="shared" si="93"/>
        <v>-</v>
      </c>
      <c r="AJ80" s="142" t="str">
        <f t="shared" si="93"/>
        <v>-</v>
      </c>
      <c r="AK80" s="142" t="str">
        <f t="shared" si="93"/>
        <v>-</v>
      </c>
      <c r="AL80" s="102"/>
      <c r="AN80" s="142" t="str">
        <f t="shared" ref="AN80:AS80" si="94">IF(AND($V80&lt;&gt;"-",W80&lt;&gt;"-"),W80-$V80,"-")</f>
        <v>-</v>
      </c>
      <c r="AO80" s="142" t="str">
        <f t="shared" si="94"/>
        <v>-</v>
      </c>
      <c r="AP80" s="142" t="str">
        <f t="shared" si="94"/>
        <v>-</v>
      </c>
      <c r="AQ80" s="142" t="str">
        <f t="shared" si="94"/>
        <v>-</v>
      </c>
      <c r="AR80" s="142" t="str">
        <f t="shared" si="94"/>
        <v>-</v>
      </c>
      <c r="AS80" s="142" t="str">
        <f t="shared" si="94"/>
        <v>-</v>
      </c>
    </row>
    <row r="81" spans="1:53" x14ac:dyDescent="0.25">
      <c r="A81" s="22" t="str">
        <f>IF(ISERROR(VLOOKUP($E81,'Listing TES'!$B$2:$B$1247,1,FALSE)),"Not listed","Listed")</f>
        <v>Listed</v>
      </c>
      <c r="B81" s="4" t="b">
        <f t="shared" ca="1" si="32"/>
        <v>0</v>
      </c>
      <c r="C81" s="4" t="b">
        <f t="shared" si="54"/>
        <v>0</v>
      </c>
      <c r="D81" s="4"/>
      <c r="E81" s="2" t="s">
        <v>418</v>
      </c>
      <c r="F81" s="10">
        <v>39493</v>
      </c>
      <c r="G81" s="4"/>
      <c r="H81" s="4" t="s">
        <v>557</v>
      </c>
      <c r="I81" s="93">
        <f t="shared" si="92"/>
        <v>11</v>
      </c>
      <c r="J81" s="198" t="str">
        <f>VLOOKUP($I81,Categorie!$A$1:$B$27,2,FALSE)</f>
        <v>BNO/INO/ANO</v>
      </c>
      <c r="K81" s="12" t="str">
        <f t="shared" si="40"/>
        <v>INO</v>
      </c>
      <c r="L81" s="13">
        <f t="shared" si="78"/>
        <v>43554</v>
      </c>
      <c r="M81" s="13" t="str">
        <f t="shared" ca="1" si="79"/>
        <v/>
      </c>
      <c r="N81" s="12"/>
      <c r="O81" s="12"/>
      <c r="P81" s="12" t="str">
        <f>VLOOKUP($E81,'Listing PCS'!$B$2:$D$1032,3,FALSE)</f>
        <v>INO</v>
      </c>
      <c r="Q81" s="13">
        <f>VLOOKUP($E81,'Listing PCS'!$B$2:$F$1032,5,FALSE)</f>
        <v>43589</v>
      </c>
      <c r="R81" s="12"/>
      <c r="S81" s="12" t="str">
        <f t="shared" si="76"/>
        <v>INO</v>
      </c>
      <c r="T81" s="12">
        <f>VLOOKUP($E81,'Listing PCS'!$B$2:$I$1032,8,FALSE)</f>
        <v>0</v>
      </c>
      <c r="U81" s="13"/>
      <c r="V81" s="13">
        <f>IF(ISERROR(VLOOKUP(CONCATENATE($E81," ",V$1),'Listing TES'!$A$2:$I$1247,6,FALSE)),"-",VLOOKUP(CONCATENATE($E81," ",V$1),'Listing TES'!$A$2:$I$1247,6,FALSE))</f>
        <v>43008</v>
      </c>
      <c r="W81" s="13">
        <f>IF(ISERROR(VLOOKUP(CONCATENATE($E81," ",W$1),'Listing TES'!$A$2:$I$1247,6,FALSE)),"-",VLOOKUP(CONCATENATE($E81," ",W$1),'Listing TES'!$A$2:$I$1247,6,FALSE))</f>
        <v>43043</v>
      </c>
      <c r="X81" s="13">
        <f>IF(ISERROR(VLOOKUP(CONCATENATE($E81," ",X$1),'Listing TES'!$A$2:$I$1247,6,FALSE)),"-",VLOOKUP(CONCATENATE($E81," ",X$1),'Listing TES'!$A$2:$I$1247,6,FALSE))</f>
        <v>43192</v>
      </c>
      <c r="Y81" s="13">
        <f>IF(ISERROR(VLOOKUP(CONCATENATE($E81," ",Y$1),'Listing TES'!$A$2:$I$1247,6,FALSE)),"-",VLOOKUP(CONCATENATE($E81," ",Y$1),'Listing TES'!$A$2:$I$1247,6,FALSE))</f>
        <v>43554</v>
      </c>
      <c r="Z81" s="13" t="str">
        <f>IF(ISERROR(VLOOKUP(CONCATENATE($E81," ",Z$1),'Listing TES'!$A$2:$I$1247,6,FALSE)),"-",VLOOKUP(CONCATENATE($E81," ",Z$1),'Listing TES'!$A$2:$I$1247,6,FALSE))</f>
        <v>-</v>
      </c>
      <c r="AA81" s="13" t="str">
        <f>IF(ISERROR(VLOOKUP(CONCATENATE($E81," ",AA$1),'Listing TES'!$A$2:$I$1247,6,FALSE)),"-",VLOOKUP(CONCATENATE($E81," ",AA$1),'Listing TES'!$A$2:$I$1247,6,FALSE))</f>
        <v>-</v>
      </c>
      <c r="AB81" s="13" t="str">
        <f>IF(ISERROR(VLOOKUP(CONCATENATE($E81," ",AB$1),'Listing TES'!$A$2:$I$1247,6,FALSE)),"-",VLOOKUP(CONCATENATE($E81," ",AB$1),'Listing TES'!$A$2:$I$1247,6,FALSE))</f>
        <v>-</v>
      </c>
      <c r="AC81" s="13" t="str">
        <f>IF(ISERROR(VLOOKUP(CONCATENATE($E81," ",AC$1),'Listing TES'!$A$2:$I$1247,6,FALSE)),"-",VLOOKUP(CONCATENATE($E81," ",AC$1),'Listing TES'!$A$2:$I$1247,6,FALSE))</f>
        <v>-</v>
      </c>
      <c r="AD81" s="13"/>
      <c r="AF81" s="142">
        <f t="shared" si="91"/>
        <v>35</v>
      </c>
      <c r="AG81" s="142">
        <f t="shared" si="80"/>
        <v>149</v>
      </c>
      <c r="AH81" s="142">
        <f t="shared" si="81"/>
        <v>362</v>
      </c>
      <c r="AI81" s="142" t="str">
        <f t="shared" si="82"/>
        <v>-</v>
      </c>
      <c r="AJ81" s="142" t="str">
        <f t="shared" si="83"/>
        <v>-</v>
      </c>
      <c r="AK81" s="142" t="str">
        <f t="shared" si="84"/>
        <v>-</v>
      </c>
      <c r="AL81" s="13"/>
      <c r="AN81" s="142">
        <f t="shared" si="85"/>
        <v>35</v>
      </c>
      <c r="AO81" s="142">
        <f t="shared" si="86"/>
        <v>184</v>
      </c>
      <c r="AP81" s="142">
        <f t="shared" si="87"/>
        <v>546</v>
      </c>
      <c r="AQ81" s="142" t="str">
        <f t="shared" si="88"/>
        <v>-</v>
      </c>
      <c r="AR81" s="142" t="str">
        <f t="shared" si="89"/>
        <v>-</v>
      </c>
      <c r="AS81" s="142" t="str">
        <f t="shared" si="90"/>
        <v>-</v>
      </c>
    </row>
    <row r="82" spans="1:53" x14ac:dyDescent="0.25">
      <c r="A82" s="22" t="str">
        <f>IF(ISERROR(VLOOKUP($E82,'Listing TES'!$B$2:$B$1247,1,FALSE)),"Not listed","Listed")</f>
        <v>Listed</v>
      </c>
      <c r="B82" s="4" t="b">
        <f t="shared" ca="1" si="32"/>
        <v>0</v>
      </c>
      <c r="C82" s="4" t="b">
        <f t="shared" si="54"/>
        <v>0</v>
      </c>
      <c r="D82" s="4"/>
      <c r="E82" s="2" t="s">
        <v>419</v>
      </c>
      <c r="F82" s="10">
        <v>40168</v>
      </c>
      <c r="G82" s="4"/>
      <c r="H82" s="4" t="s">
        <v>557</v>
      </c>
      <c r="I82" s="93">
        <f t="shared" si="92"/>
        <v>9</v>
      </c>
      <c r="J82" s="198" t="str">
        <f>VLOOKUP($I82,Categorie!$A$1:$B$27,2,FALSE)</f>
        <v>MIN/BNO/INO</v>
      </c>
      <c r="K82" s="12" t="str">
        <f t="shared" si="40"/>
        <v>ANO</v>
      </c>
      <c r="L82" s="13">
        <f t="shared" si="78"/>
        <v>43589</v>
      </c>
      <c r="M82" s="13" t="str">
        <f t="shared" ca="1" si="79"/>
        <v/>
      </c>
      <c r="N82" s="12"/>
      <c r="O82" s="12"/>
      <c r="P82" s="12" t="str">
        <f>VLOOKUP($E82,'Listing PCS'!$B$2:$D$1032,3,FALSE)</f>
        <v>ANO</v>
      </c>
      <c r="Q82" s="13">
        <f>VLOOKUP($E82,'Listing PCS'!$B$2:$F$1032,5,FALSE)</f>
        <v>43778</v>
      </c>
      <c r="R82" s="12"/>
      <c r="S82" s="198" t="s">
        <v>2</v>
      </c>
      <c r="T82" s="12">
        <f>VLOOKUP($E82,'Listing PCS'!$B$2:$I$1032,8,FALSE)</f>
        <v>0</v>
      </c>
      <c r="U82" s="13"/>
      <c r="V82" s="13">
        <f>IF(ISERROR(VLOOKUP(CONCATENATE($E82," ",V$1),'Listing TES'!$A$2:$I$1247,6,FALSE)),"-",VLOOKUP(CONCATENATE($E82," ",V$1),'Listing TES'!$A$2:$I$1247,6,FALSE))</f>
        <v>43008</v>
      </c>
      <c r="W82" s="13">
        <f>IF(ISERROR(VLOOKUP(CONCATENATE($E82," ",W$1),'Listing TES'!$A$2:$I$1247,6,FALSE)),"-",VLOOKUP(CONCATENATE($E82," ",W$1),'Listing TES'!$A$2:$I$1247,6,FALSE))</f>
        <v>43043</v>
      </c>
      <c r="X82" s="13">
        <f>IF(ISERROR(VLOOKUP(CONCATENATE($E82," ",X$1),'Listing TES'!$A$2:$I$1247,6,FALSE)),"-",VLOOKUP(CONCATENATE($E82," ",X$1),'Listing TES'!$A$2:$I$1247,6,FALSE))</f>
        <v>43071</v>
      </c>
      <c r="Y82" s="13">
        <f>IF(ISERROR(VLOOKUP(CONCATENATE($E82," ",Y$1),'Listing TES'!$A$2:$I$1247,6,FALSE)),"-",VLOOKUP(CONCATENATE($E82," ",Y$1),'Listing TES'!$A$2:$I$1247,6,FALSE))</f>
        <v>43120</v>
      </c>
      <c r="Z82" s="13">
        <f>IF(ISERROR(VLOOKUP(CONCATENATE($E82," ",Z$1),'Listing TES'!$A$2:$I$1247,6,FALSE)),"-",VLOOKUP(CONCATENATE($E82," ",Z$1),'Listing TES'!$A$2:$I$1247,6,FALSE))</f>
        <v>43589</v>
      </c>
      <c r="AA82" s="13" t="str">
        <f>IF(ISERROR(VLOOKUP(CONCATENATE($E82," ",AA$1),'Listing TES'!$A$2:$I$1247,6,FALSE)),"-",VLOOKUP(CONCATENATE($E82," ",AA$1),'Listing TES'!$A$2:$I$1247,6,FALSE))</f>
        <v>-</v>
      </c>
      <c r="AB82" s="13" t="str">
        <f>IF(ISERROR(VLOOKUP(CONCATENATE($E82," ",AB$1),'Listing TES'!$A$2:$I$1247,6,FALSE)),"-",VLOOKUP(CONCATENATE($E82," ",AB$1),'Listing TES'!$A$2:$I$1247,6,FALSE))</f>
        <v>-</v>
      </c>
      <c r="AC82" s="13" t="str">
        <f>IF(ISERROR(VLOOKUP(CONCATENATE($E82," ",AC$1),'Listing TES'!$A$2:$I$1247,6,FALSE)),"-",VLOOKUP(CONCATENATE($E82," ",AC$1),'Listing TES'!$A$2:$I$1247,6,FALSE))</f>
        <v>-</v>
      </c>
      <c r="AD82" s="13"/>
      <c r="AF82" s="142">
        <f t="shared" si="91"/>
        <v>35</v>
      </c>
      <c r="AG82" s="142">
        <f t="shared" si="80"/>
        <v>28</v>
      </c>
      <c r="AH82" s="142">
        <f t="shared" si="81"/>
        <v>49</v>
      </c>
      <c r="AI82" s="142">
        <f t="shared" si="82"/>
        <v>469</v>
      </c>
      <c r="AJ82" s="142" t="str">
        <f t="shared" si="83"/>
        <v>-</v>
      </c>
      <c r="AK82" s="142" t="str">
        <f t="shared" si="84"/>
        <v>-</v>
      </c>
      <c r="AL82" s="13"/>
      <c r="AN82" s="142">
        <f t="shared" si="85"/>
        <v>35</v>
      </c>
      <c r="AO82" s="142">
        <f t="shared" si="86"/>
        <v>63</v>
      </c>
      <c r="AP82" s="142">
        <f t="shared" si="87"/>
        <v>112</v>
      </c>
      <c r="AQ82" s="142">
        <f t="shared" si="88"/>
        <v>581</v>
      </c>
      <c r="AR82" s="142" t="str">
        <f t="shared" si="89"/>
        <v>-</v>
      </c>
      <c r="AS82" s="142" t="str">
        <f t="shared" si="90"/>
        <v>-</v>
      </c>
    </row>
    <row r="83" spans="1:53" x14ac:dyDescent="0.25">
      <c r="A83" s="22" t="str">
        <f>IF(ISERROR(VLOOKUP($E83,'Listing TES'!$B$2:$B$1247,1,FALSE)),"Not listed","Listed")</f>
        <v>Not listed</v>
      </c>
      <c r="B83" s="4" t="b">
        <f t="shared" ca="1" si="32"/>
        <v>0</v>
      </c>
      <c r="C83" s="4" t="e">
        <f t="shared" si="54"/>
        <v>#VALUE!</v>
      </c>
      <c r="D83" s="4"/>
      <c r="E83" s="2" t="s">
        <v>386</v>
      </c>
      <c r="F83" s="10">
        <v>37349</v>
      </c>
      <c r="G83" s="4"/>
      <c r="H83" s="4" t="s">
        <v>557</v>
      </c>
      <c r="I83" s="93">
        <f t="shared" si="92"/>
        <v>17</v>
      </c>
      <c r="J83" s="198" t="str">
        <f>VLOOKUP($I83,Categorie!$A$1:$B$27,2,FALSE)</f>
        <v>JUN/SEN</v>
      </c>
      <c r="K83" s="12" t="str">
        <f t="shared" si="40"/>
        <v>PRE</v>
      </c>
      <c r="L83" s="13" t="str">
        <f t="shared" si="78"/>
        <v>-</v>
      </c>
      <c r="M83" s="13" t="str">
        <f t="shared" ca="1" si="79"/>
        <v/>
      </c>
      <c r="N83" s="12"/>
      <c r="O83" s="12" t="s">
        <v>1</v>
      </c>
      <c r="P83" s="12" t="str">
        <f>VLOOKUP($E83,'Listing PCS'!$B$2:$D$1032,3,FALSE)</f>
        <v>-</v>
      </c>
      <c r="Q83" s="13">
        <f>VLOOKUP($E83,'Listing PCS'!$B$2:$F$1032,5,FALSE)</f>
        <v>43252</v>
      </c>
      <c r="R83" s="12"/>
      <c r="S83" s="12" t="str">
        <f>IF(ISERROR(SEARCH(K83,J83)),"-",K83)</f>
        <v>-</v>
      </c>
      <c r="T83" s="12" t="str">
        <f>VLOOKUP($E83,'Listing PCS'!$B$2:$I$1032,8,FALSE)</f>
        <v>-</v>
      </c>
      <c r="U83" s="13"/>
      <c r="V83" s="13" t="str">
        <f>IF(ISERROR(VLOOKUP(CONCATENATE($E83," ",V$1),'Listing TES'!$A$2:$I$1247,6,FALSE)),"-",VLOOKUP(CONCATENATE($E83," ",V$1),'Listing TES'!$A$2:$I$1247,6,FALSE))</f>
        <v>-</v>
      </c>
      <c r="W83" s="13" t="str">
        <f>IF(ISERROR(VLOOKUP(CONCATENATE($E83," ",W$1),'Listing TES'!$A$2:$I$1247,6,FALSE)),"-",VLOOKUP(CONCATENATE($E83," ",W$1),'Listing TES'!$A$2:$I$1247,6,FALSE))</f>
        <v>-</v>
      </c>
      <c r="X83" s="13" t="str">
        <f>IF(ISERROR(VLOOKUP(CONCATENATE($E83," ",X$1),'Listing TES'!$A$2:$I$1247,6,FALSE)),"-",VLOOKUP(CONCATENATE($E83," ",X$1),'Listing TES'!$A$2:$I$1247,6,FALSE))</f>
        <v>-</v>
      </c>
      <c r="Y83" s="13" t="str">
        <f>IF(ISERROR(VLOOKUP(CONCATENATE($E83," ",Y$1),'Listing TES'!$A$2:$I$1247,6,FALSE)),"-",VLOOKUP(CONCATENATE($E83," ",Y$1),'Listing TES'!$A$2:$I$1247,6,FALSE))</f>
        <v>-</v>
      </c>
      <c r="Z83" s="13" t="str">
        <f>IF(ISERROR(VLOOKUP(CONCATENATE($E83," ",Z$1),'Listing TES'!$A$2:$I$1247,6,FALSE)),"-",VLOOKUP(CONCATENATE($E83," ",Z$1),'Listing TES'!$A$2:$I$1247,6,FALSE))</f>
        <v>-</v>
      </c>
      <c r="AA83" s="13" t="str">
        <f>IF(ISERROR(VLOOKUP(CONCATENATE($E83," ",AA$1),'Listing TES'!$A$2:$I$1247,6,FALSE)),"-",VLOOKUP(CONCATENATE($E83," ",AA$1),'Listing TES'!$A$2:$I$1247,6,FALSE))</f>
        <v>-</v>
      </c>
      <c r="AB83" s="13" t="str">
        <f>IF(ISERROR(VLOOKUP(CONCATENATE($E83," ",AB$1),'Listing TES'!$A$2:$I$1247,6,FALSE)),"-",VLOOKUP(CONCATENATE($E83," ",AB$1),'Listing TES'!$A$2:$I$1247,6,FALSE))</f>
        <v>-</v>
      </c>
      <c r="AC83" s="13" t="str">
        <f>IF(ISERROR(VLOOKUP(CONCATENATE($E83," ",AC$1),'Listing TES'!$A$2:$I$1247,6,FALSE)),"-",VLOOKUP(CONCATENATE($E83," ",AC$1),'Listing TES'!$A$2:$I$1247,6,FALSE))</f>
        <v>-</v>
      </c>
      <c r="AD83" s="13"/>
      <c r="AF83" s="142" t="str">
        <f t="shared" si="91"/>
        <v>-</v>
      </c>
      <c r="AG83" s="142" t="str">
        <f t="shared" si="80"/>
        <v>-</v>
      </c>
      <c r="AH83" s="142" t="str">
        <f t="shared" si="81"/>
        <v>-</v>
      </c>
      <c r="AI83" s="142" t="str">
        <f t="shared" si="82"/>
        <v>-</v>
      </c>
      <c r="AJ83" s="142" t="str">
        <f t="shared" si="83"/>
        <v>-</v>
      </c>
      <c r="AK83" s="142" t="str">
        <f t="shared" si="84"/>
        <v>-</v>
      </c>
      <c r="AL83" s="13"/>
      <c r="AN83" s="142" t="str">
        <f t="shared" si="85"/>
        <v>-</v>
      </c>
      <c r="AO83" s="142" t="str">
        <f t="shared" si="86"/>
        <v>-</v>
      </c>
      <c r="AP83" s="142" t="str">
        <f t="shared" si="87"/>
        <v>-</v>
      </c>
      <c r="AQ83" s="142" t="str">
        <f t="shared" si="88"/>
        <v>-</v>
      </c>
      <c r="AR83" s="142" t="str">
        <f t="shared" si="89"/>
        <v>-</v>
      </c>
      <c r="AS83" s="142" t="str">
        <f t="shared" si="90"/>
        <v>-</v>
      </c>
    </row>
    <row r="84" spans="1:53" x14ac:dyDescent="0.25">
      <c r="A84" s="22" t="str">
        <f>IF(ISERROR(VLOOKUP($E84,'Listing TES'!$B$2:$B$1247,1,FALSE)),"Not listed","Listed")</f>
        <v>Listed</v>
      </c>
      <c r="B84" s="4" t="b">
        <f t="shared" ca="1" si="32"/>
        <v>0</v>
      </c>
      <c r="C84" s="4" t="b">
        <f t="shared" si="54"/>
        <v>0</v>
      </c>
      <c r="D84" s="4"/>
      <c r="E84" s="2" t="s">
        <v>29</v>
      </c>
      <c r="F84" s="10">
        <v>39913</v>
      </c>
      <c r="G84" s="4"/>
      <c r="H84" s="4" t="s">
        <v>557</v>
      </c>
      <c r="I84" s="93">
        <f t="shared" si="92"/>
        <v>10</v>
      </c>
      <c r="J84" s="198" t="str">
        <f>VLOOKUP($I84,Categorie!$A$1:$B$27,2,FALSE)</f>
        <v>BNO/INO/ANO</v>
      </c>
      <c r="K84" s="12" t="str">
        <f t="shared" si="40"/>
        <v>INO</v>
      </c>
      <c r="L84" s="13">
        <f t="shared" si="78"/>
        <v>43183</v>
      </c>
      <c r="M84" s="13" t="str">
        <f t="shared" ca="1" si="79"/>
        <v/>
      </c>
      <c r="N84" s="12"/>
      <c r="O84" s="12"/>
      <c r="P84" s="12" t="str">
        <f>VLOOKUP($E84,'Listing PCS'!$B$2:$D$1032,3,FALSE)</f>
        <v>INO</v>
      </c>
      <c r="Q84" s="13">
        <f>VLOOKUP($E84,'Listing PCS'!$B$2:$F$1032,5,FALSE)</f>
        <v>43252</v>
      </c>
      <c r="R84" s="12"/>
      <c r="S84" s="198" t="s">
        <v>2</v>
      </c>
      <c r="T84" s="12" t="str">
        <f>VLOOKUP($E84,'Listing PCS'!$B$2:$I$1032,8,FALSE)</f>
        <v>A</v>
      </c>
      <c r="U84" s="13"/>
      <c r="V84" s="13">
        <f>IF(ISERROR(VLOOKUP(CONCATENATE($E84," ",V$1),'Listing TES'!$A$2:$I$1247,6,FALSE)),"-",VLOOKUP(CONCATENATE($E84," ",V$1),'Listing TES'!$A$2:$I$1247,6,FALSE))</f>
        <v>42637</v>
      </c>
      <c r="W84" s="13">
        <f>IF(ISERROR(VLOOKUP(CONCATENATE($E84," ",W$1),'Listing TES'!$A$2:$I$1247,6,FALSE)),"-",VLOOKUP(CONCATENATE($E84," ",W$1),'Listing TES'!$A$2:$I$1247,6,FALSE))</f>
        <v>42749</v>
      </c>
      <c r="X84" s="13">
        <f>IF(ISERROR(VLOOKUP(CONCATENATE($E84," ",X$1),'Listing TES'!$A$2:$I$1247,6,FALSE)),"-",VLOOKUP(CONCATENATE($E84," ",X$1),'Listing TES'!$A$2:$I$1247,6,FALSE))</f>
        <v>42784</v>
      </c>
      <c r="Y84" s="13">
        <f>IF(ISERROR(VLOOKUP(CONCATENATE($E84," ",Y$1),'Listing TES'!$A$2:$I$1247,6,FALSE)),"-",VLOOKUP(CONCATENATE($E84," ",Y$1),'Listing TES'!$A$2:$I$1247,6,FALSE))</f>
        <v>43183</v>
      </c>
      <c r="Z84" s="13" t="str">
        <f>IF(ISERROR(VLOOKUP(CONCATENATE($E84," ",Z$1),'Listing TES'!$A$2:$I$1247,6,FALSE)),"-",VLOOKUP(CONCATENATE($E84," ",Z$1),'Listing TES'!$A$2:$I$1247,6,FALSE))</f>
        <v>-</v>
      </c>
      <c r="AA84" s="13" t="str">
        <f>IF(ISERROR(VLOOKUP(CONCATENATE($E84," ",AA$1),'Listing TES'!$A$2:$I$1247,6,FALSE)),"-",VLOOKUP(CONCATENATE($E84," ",AA$1),'Listing TES'!$A$2:$I$1247,6,FALSE))</f>
        <v>-</v>
      </c>
      <c r="AB84" s="13" t="str">
        <f>IF(ISERROR(VLOOKUP(CONCATENATE($E84," ",AB$1),'Listing TES'!$A$2:$I$1247,6,FALSE)),"-",VLOOKUP(CONCATENATE($E84," ",AB$1),'Listing TES'!$A$2:$I$1247,6,FALSE))</f>
        <v>-</v>
      </c>
      <c r="AC84" s="13" t="str">
        <f>IF(ISERROR(VLOOKUP(CONCATENATE($E84," ",AC$1),'Listing TES'!$A$2:$I$1247,6,FALSE)),"-",VLOOKUP(CONCATENATE($E84," ",AC$1),'Listing TES'!$A$2:$I$1247,6,FALSE))</f>
        <v>-</v>
      </c>
      <c r="AD84" s="13"/>
      <c r="AF84" s="142">
        <f t="shared" si="91"/>
        <v>112</v>
      </c>
      <c r="AG84" s="142">
        <f t="shared" si="80"/>
        <v>35</v>
      </c>
      <c r="AH84" s="142">
        <f t="shared" si="81"/>
        <v>399</v>
      </c>
      <c r="AI84" s="142" t="str">
        <f t="shared" si="82"/>
        <v>-</v>
      </c>
      <c r="AJ84" s="142" t="str">
        <f t="shared" si="83"/>
        <v>-</v>
      </c>
      <c r="AK84" s="142" t="str">
        <f t="shared" si="84"/>
        <v>-</v>
      </c>
      <c r="AL84" s="13"/>
      <c r="AN84" s="142">
        <f t="shared" si="85"/>
        <v>112</v>
      </c>
      <c r="AO84" s="142">
        <f t="shared" si="86"/>
        <v>147</v>
      </c>
      <c r="AP84" s="142">
        <f t="shared" si="87"/>
        <v>546</v>
      </c>
      <c r="AQ84" s="142" t="str">
        <f t="shared" si="88"/>
        <v>-</v>
      </c>
      <c r="AR84" s="142" t="str">
        <f t="shared" si="89"/>
        <v>-</v>
      </c>
      <c r="AS84" s="142" t="str">
        <f t="shared" si="90"/>
        <v>-</v>
      </c>
      <c r="AW84" s="9" t="s">
        <v>557</v>
      </c>
      <c r="BA84" s="9" t="s">
        <v>557</v>
      </c>
    </row>
    <row r="85" spans="1:53" x14ac:dyDescent="0.25">
      <c r="A85" s="22" t="str">
        <f>IF(ISERROR(VLOOKUP($E85,'Listing TES'!$B$2:$B$1247,1,FALSE)),"Not listed","Listed")</f>
        <v>Listed</v>
      </c>
      <c r="B85" s="4" t="b">
        <f t="shared" ref="B85:B180" ca="1" si="95">TODAY()-MAX(V85:AC85)&lt;95</f>
        <v>0</v>
      </c>
      <c r="C85" s="4" t="b">
        <f t="shared" si="54"/>
        <v>0</v>
      </c>
      <c r="D85" s="4"/>
      <c r="E85" s="2" t="s">
        <v>330</v>
      </c>
      <c r="F85" s="10">
        <v>36447</v>
      </c>
      <c r="G85" s="4"/>
      <c r="H85" s="4" t="s">
        <v>557</v>
      </c>
      <c r="I85" s="93">
        <f t="shared" si="92"/>
        <v>19</v>
      </c>
      <c r="J85" s="198" t="str">
        <f>VLOOKUP($I85,Categorie!$A$1:$B$27,2,FALSE)</f>
        <v>SEN</v>
      </c>
      <c r="K85" s="12" t="str">
        <f t="shared" si="40"/>
        <v>JUN</v>
      </c>
      <c r="L85" s="13">
        <f t="shared" si="78"/>
        <v>42070</v>
      </c>
      <c r="M85" s="13" t="str">
        <f t="shared" ca="1" si="79"/>
        <v/>
      </c>
      <c r="N85" s="12"/>
      <c r="O85" s="12" t="s">
        <v>6</v>
      </c>
      <c r="P85" s="12" t="str">
        <f>VLOOKUP($E85,'Listing PCS'!$B$2:$D$1032,3,FALSE)</f>
        <v>ANO</v>
      </c>
      <c r="Q85" s="13">
        <f>VLOOKUP($E85,'Listing PCS'!$B$2:$F$1032,5,FALSE)</f>
        <v>43252</v>
      </c>
      <c r="R85" s="12"/>
      <c r="S85" s="12" t="str">
        <f>IF(ISERROR(SEARCH(K85,J85)),"-",K85)</f>
        <v>-</v>
      </c>
      <c r="T85" s="12" t="str">
        <f>VLOOKUP($E85,'Listing PCS'!$B$2:$I$1032,8,FALSE)</f>
        <v>A 31/12</v>
      </c>
      <c r="U85" s="13"/>
      <c r="V85" s="13" t="str">
        <f>IF(ISERROR(VLOOKUP(CONCATENATE($E85," ",V$1),'Listing TES'!$A$2:$I$1247,6,FALSE)),"-",VLOOKUP(CONCATENATE($E85," ",V$1),'Listing TES'!$A$2:$I$1247,6,FALSE))</f>
        <v>-</v>
      </c>
      <c r="W85" s="13" t="str">
        <f>IF(ISERROR(VLOOKUP(CONCATENATE($E85," ",W$1),'Listing TES'!$A$2:$I$1247,6,FALSE)),"-",VLOOKUP(CONCATENATE($E85," ",W$1),'Listing TES'!$A$2:$I$1247,6,FALSE))</f>
        <v>-</v>
      </c>
      <c r="X85" s="13" t="str">
        <f>IF(ISERROR(VLOOKUP(CONCATENATE($E85," ",X$1),'Listing TES'!$A$2:$I$1247,6,FALSE)),"-",VLOOKUP(CONCATENATE($E85," ",X$1),'Listing TES'!$A$2:$I$1247,6,FALSE))</f>
        <v>-</v>
      </c>
      <c r="Y85" s="13" t="str">
        <f>IF(ISERROR(VLOOKUP(CONCATENATE($E85," ",Y$1),'Listing TES'!$A$2:$I$1247,6,FALSE)),"-",VLOOKUP(CONCATENATE($E85," ",Y$1),'Listing TES'!$A$2:$I$1247,6,FALSE))</f>
        <v>-</v>
      </c>
      <c r="Z85" s="13">
        <f>IF(ISERROR(VLOOKUP(CONCATENATE($E85," ",Z$1),'Listing TES'!$A$2:$I$1247,6,FALSE)),"-",VLOOKUP(CONCATENATE($E85," ",Z$1),'Listing TES'!$A$2:$I$1247,6,FALSE))</f>
        <v>42070</v>
      </c>
      <c r="AA85" s="91" t="str">
        <f>IF(ISERROR(VLOOKUP(CONCATENATE($E85," ",AA$1),'Listing TES'!$A$2:$I$1247,6,FALSE)),"-",VLOOKUP(CONCATENATE($E85," ",AA$1),'Listing TES'!$A$2:$I$1247,6,FALSE))</f>
        <v>-</v>
      </c>
      <c r="AB85" s="13" t="str">
        <f>IF(ISERROR(VLOOKUP(CONCATENATE($E85," ",AB$1),'Listing TES'!$A$2:$I$1247,6,FALSE)),"-",VLOOKUP(CONCATENATE($E85," ",AB$1),'Listing TES'!$A$2:$I$1247,6,FALSE))</f>
        <v>-</v>
      </c>
      <c r="AC85" s="13" t="str">
        <f>IF(ISERROR(VLOOKUP(CONCATENATE($E85," ",AC$1),'Listing TES'!$A$2:$I$1247,6,FALSE)),"-",VLOOKUP(CONCATENATE($E85," ",AC$1),'Listing TES'!$A$2:$I$1247,6,FALSE))</f>
        <v>-</v>
      </c>
      <c r="AD85" s="13"/>
      <c r="AF85" s="142" t="str">
        <f t="shared" si="91"/>
        <v>-</v>
      </c>
      <c r="AG85" s="142" t="str">
        <f t="shared" si="80"/>
        <v>-</v>
      </c>
      <c r="AH85" s="142" t="str">
        <f t="shared" si="81"/>
        <v>-</v>
      </c>
      <c r="AI85" s="142" t="str">
        <f t="shared" si="82"/>
        <v>-</v>
      </c>
      <c r="AJ85" s="142" t="str">
        <f t="shared" si="83"/>
        <v>-</v>
      </c>
      <c r="AK85" s="142" t="str">
        <f t="shared" si="84"/>
        <v>-</v>
      </c>
      <c r="AL85" s="13"/>
      <c r="AN85" s="142" t="str">
        <f t="shared" si="85"/>
        <v>-</v>
      </c>
      <c r="AO85" s="142" t="str">
        <f t="shared" si="86"/>
        <v>-</v>
      </c>
      <c r="AP85" s="142" t="str">
        <f t="shared" si="87"/>
        <v>-</v>
      </c>
      <c r="AQ85" s="142" t="str">
        <f t="shared" si="88"/>
        <v>-</v>
      </c>
      <c r="AR85" s="142" t="str">
        <f t="shared" si="89"/>
        <v>-</v>
      </c>
      <c r="AS85" s="142" t="str">
        <f t="shared" si="90"/>
        <v>-</v>
      </c>
    </row>
    <row r="86" spans="1:53" x14ac:dyDescent="0.25">
      <c r="A86" s="22" t="str">
        <f>IF(ISERROR(VLOOKUP($E86,'Listing TES'!$B$2:$B$1247,1,FALSE)),"Not listed","Listed")</f>
        <v>Listed</v>
      </c>
      <c r="B86" s="4" t="b">
        <f t="shared" ca="1" si="95"/>
        <v>0</v>
      </c>
      <c r="C86" s="4" t="b">
        <f t="shared" si="54"/>
        <v>0</v>
      </c>
      <c r="D86" s="4"/>
      <c r="E86" s="206" t="s">
        <v>121</v>
      </c>
      <c r="F86" s="10">
        <v>38777</v>
      </c>
      <c r="G86" s="12"/>
      <c r="H86" s="4" t="s">
        <v>557</v>
      </c>
      <c r="I86" s="93">
        <f t="shared" si="92"/>
        <v>13</v>
      </c>
      <c r="J86" s="198" t="str">
        <f>VLOOKUP($I86,Categorie!$A$1:$B$27,2,FALSE)</f>
        <v>INO/ANO/JUN</v>
      </c>
      <c r="K86" s="12" t="str">
        <f t="shared" si="40"/>
        <v>INO</v>
      </c>
      <c r="L86" s="13">
        <f t="shared" si="78"/>
        <v>42693</v>
      </c>
      <c r="M86" s="13" t="str">
        <f t="shared" ca="1" si="79"/>
        <v/>
      </c>
      <c r="N86" s="12"/>
      <c r="O86" s="12"/>
      <c r="P86" s="12" t="str">
        <f>VLOOKUP($E86,'Listing PCS'!$B$2:$D$1032,3,FALSE)</f>
        <v>-</v>
      </c>
      <c r="Q86" s="13">
        <f>VLOOKUP($E86,'Listing PCS'!$B$2:$F$1032,5,FALSE)</f>
        <v>43252</v>
      </c>
      <c r="R86" s="12"/>
      <c r="S86" s="198" t="s">
        <v>563</v>
      </c>
      <c r="T86" s="12" t="str">
        <f>VLOOKUP($E86,'Listing PCS'!$B$2:$I$1032,8,FALSE)</f>
        <v>-</v>
      </c>
      <c r="U86" s="13"/>
      <c r="V86" s="13" t="str">
        <f>IF(ISERROR(VLOOKUP(CONCATENATE($E86," ",V$1),'Listing TES'!$A$2:$I$1247,6,FALSE)),"-",VLOOKUP(CONCATENATE($E86," ",V$1),'Listing TES'!$A$2:$I$1247,6,FALSE))</f>
        <v>-</v>
      </c>
      <c r="W86" s="13" t="str">
        <f>IF(ISERROR(VLOOKUP(CONCATENATE($E86," ",W$1),'Listing TES'!$A$2:$I$1247,6,FALSE)),"-",VLOOKUP(CONCATENATE($E86," ",W$1),'Listing TES'!$A$2:$I$1247,6,FALSE))</f>
        <v>-</v>
      </c>
      <c r="X86" s="13" t="str">
        <f>IF(ISERROR(VLOOKUP(CONCATENATE($E86," ",X$1),'Listing TES'!$A$2:$I$1247,6,FALSE)),"-",VLOOKUP(CONCATENATE($E86," ",X$1),'Listing TES'!$A$2:$I$1247,6,FALSE))</f>
        <v>-</v>
      </c>
      <c r="Y86" s="13">
        <f>IF(ISERROR(VLOOKUP(CONCATENATE($E86," ",Y$1),'Listing TES'!$A$2:$I$1247,6,FALSE)),"-",VLOOKUP(CONCATENATE($E86," ",Y$1),'Listing TES'!$A$2:$I$1247,6,FALSE))</f>
        <v>42693</v>
      </c>
      <c r="Z86" s="13" t="str">
        <f>IF(ISERROR(VLOOKUP(CONCATENATE($E86," ",Z$1),'Listing TES'!$A$2:$I$1247,6,FALSE)),"-",VLOOKUP(CONCATENATE($E86," ",Z$1),'Listing TES'!$A$2:$I$1247,6,FALSE))</f>
        <v>-</v>
      </c>
      <c r="AA86" s="13" t="str">
        <f>IF(ISERROR(VLOOKUP(CONCATENATE($E86," ",AA$1),'Listing TES'!$A$2:$I$1247,6,FALSE)),"-",VLOOKUP(CONCATENATE($E86," ",AA$1),'Listing TES'!$A$2:$I$1247,6,FALSE))</f>
        <v>-</v>
      </c>
      <c r="AB86" s="13" t="str">
        <f>IF(ISERROR(VLOOKUP(CONCATENATE($E86," ",AB$1),'Listing TES'!$A$2:$I$1247,6,FALSE)),"-",VLOOKUP(CONCATENATE($E86," ",AB$1),'Listing TES'!$A$2:$I$1247,6,FALSE))</f>
        <v>-</v>
      </c>
      <c r="AC86" s="13" t="str">
        <f>IF(ISERROR(VLOOKUP(CONCATENATE($E86," ",AC$1),'Listing TES'!$A$2:$I$1247,6,FALSE)),"-",VLOOKUP(CONCATENATE($E86," ",AC$1),'Listing TES'!$A$2:$I$1247,6,FALSE))</f>
        <v>-</v>
      </c>
      <c r="AD86" s="13"/>
      <c r="AF86" s="142" t="str">
        <f t="shared" si="91"/>
        <v>-</v>
      </c>
      <c r="AG86" s="142" t="str">
        <f t="shared" si="80"/>
        <v>-</v>
      </c>
      <c r="AH86" s="142" t="str">
        <f t="shared" si="81"/>
        <v>-</v>
      </c>
      <c r="AI86" s="142" t="str">
        <f t="shared" si="82"/>
        <v>-</v>
      </c>
      <c r="AJ86" s="142" t="str">
        <f t="shared" si="83"/>
        <v>-</v>
      </c>
      <c r="AK86" s="142" t="str">
        <f t="shared" si="84"/>
        <v>-</v>
      </c>
      <c r="AL86" s="13"/>
      <c r="AN86" s="142" t="str">
        <f t="shared" si="85"/>
        <v>-</v>
      </c>
      <c r="AO86" s="142" t="str">
        <f t="shared" si="86"/>
        <v>-</v>
      </c>
      <c r="AP86" s="142" t="str">
        <f t="shared" si="87"/>
        <v>-</v>
      </c>
      <c r="AQ86" s="142" t="str">
        <f t="shared" si="88"/>
        <v>-</v>
      </c>
      <c r="AR86" s="142" t="str">
        <f t="shared" si="89"/>
        <v>-</v>
      </c>
      <c r="AS86" s="142" t="str">
        <f t="shared" si="90"/>
        <v>-</v>
      </c>
    </row>
    <row r="87" spans="1:53" x14ac:dyDescent="0.25">
      <c r="A87" s="22" t="str">
        <f>IF(ISERROR(VLOOKUP($E87,'Listing TES'!$B$2:$B$1247,1,FALSE)),"Not listed","Listed")</f>
        <v>Listed</v>
      </c>
      <c r="B87" s="4" t="b">
        <f t="shared" ca="1" si="95"/>
        <v>0</v>
      </c>
      <c r="C87" s="4" t="b">
        <f t="shared" si="54"/>
        <v>0</v>
      </c>
      <c r="D87" s="4"/>
      <c r="E87" s="2" t="s">
        <v>611</v>
      </c>
      <c r="F87" s="10">
        <v>40431</v>
      </c>
      <c r="G87" s="4" t="s">
        <v>610</v>
      </c>
      <c r="H87" s="4" t="s">
        <v>557</v>
      </c>
      <c r="I87" s="93">
        <f t="shared" si="92"/>
        <v>8</v>
      </c>
      <c r="J87" s="198" t="str">
        <f>VLOOKUP($I87,Categorie!$A$1:$B$27,2,FALSE)</f>
        <v>MIN/BNO/INO</v>
      </c>
      <c r="K87" s="12" t="str">
        <f t="shared" si="40"/>
        <v>BNO</v>
      </c>
      <c r="L87" s="13">
        <f t="shared" si="78"/>
        <v>43765</v>
      </c>
      <c r="M87" s="13" t="str">
        <f t="shared" ca="1" si="79"/>
        <v/>
      </c>
      <c r="N87" s="12"/>
      <c r="O87" s="12"/>
      <c r="P87" s="12" t="str">
        <f>VLOOKUP($E87,'Listing PCS'!$B$2:$D$1032,3,FALSE)</f>
        <v>BNO</v>
      </c>
      <c r="Q87" s="13">
        <f>VLOOKUP($E87,'Listing PCS'!$B$2:$F$1032,5,FALSE)</f>
        <v>43876</v>
      </c>
      <c r="R87" s="12"/>
      <c r="S87" s="12" t="str">
        <f>IF(ISERROR(SEARCH(K87,J87)),"-",K87)</f>
        <v>BNO</v>
      </c>
      <c r="T87" s="12">
        <f>VLOOKUP($E87,'Listing PCS'!$B$2:$I$1032,8,FALSE)</f>
        <v>0</v>
      </c>
      <c r="U87" s="13"/>
      <c r="V87" s="13">
        <f>IF(ISERROR(VLOOKUP(CONCATENATE($E87," ",V$1),'Listing TES'!$A$2:$I$1247,6,FALSE)),"-",VLOOKUP(CONCATENATE($E87," ",V$1),'Listing TES'!$A$2:$I$1247,6,FALSE))</f>
        <v>43428</v>
      </c>
      <c r="W87" s="13">
        <f>IF(ISERROR(VLOOKUP(CONCATENATE($E87," ",W$1),'Listing TES'!$A$2:$I$1247,6,FALSE)),"-",VLOOKUP(CONCATENATE($E87," ",W$1),'Listing TES'!$A$2:$I$1247,6,FALSE))</f>
        <v>43750</v>
      </c>
      <c r="X87" s="13">
        <f>IF(ISERROR(VLOOKUP(CONCATENATE($E87," ",X$1),'Listing TES'!$A$2:$I$1247,6,FALSE)),"-",VLOOKUP(CONCATENATE($E87," ",X$1),'Listing TES'!$A$2:$I$1247,6,FALSE))</f>
        <v>43765</v>
      </c>
      <c r="Y87" s="13" t="str">
        <f>IF(ISERROR(VLOOKUP(CONCATENATE($E87," ",Y$1),'Listing TES'!$A$2:$I$1247,6,FALSE)),"-",VLOOKUP(CONCATENATE($E87," ",Y$1),'Listing TES'!$A$2:$I$1247,6,FALSE))</f>
        <v>-</v>
      </c>
      <c r="Z87" s="13" t="str">
        <f>IF(ISERROR(VLOOKUP(CONCATENATE($E87," ",Z$1),'Listing TES'!$A$2:$I$1247,6,FALSE)),"-",VLOOKUP(CONCATENATE($E87," ",Z$1),'Listing TES'!$A$2:$I$1247,6,FALSE))</f>
        <v>-</v>
      </c>
      <c r="AA87" s="13" t="str">
        <f>IF(ISERROR(VLOOKUP(CONCATENATE($E87," ",AA$1),'Listing TES'!$A$2:$I$1247,6,FALSE)),"-",VLOOKUP(CONCATENATE($E87," ",AA$1),'Listing TES'!$A$2:$I$1247,6,FALSE))</f>
        <v>-</v>
      </c>
      <c r="AB87" s="13" t="str">
        <f>IF(ISERROR(VLOOKUP(CONCATENATE($E87," ",AB$1),'Listing TES'!$A$2:$I$1247,6,FALSE)),"-",VLOOKUP(CONCATENATE($E87," ",AB$1),'Listing TES'!$A$2:$I$1247,6,FALSE))</f>
        <v>-</v>
      </c>
      <c r="AC87" s="13" t="str">
        <f>IF(ISERROR(VLOOKUP(CONCATENATE($E87," ",AC$1),'Listing TES'!$A$2:$I$1247,6,FALSE)),"-",VLOOKUP(CONCATENATE($E87," ",AC$1),'Listing TES'!$A$2:$I$1247,6,FALSE))</f>
        <v>-</v>
      </c>
      <c r="AD87" s="13"/>
      <c r="AF87" s="142">
        <f t="shared" si="91"/>
        <v>322</v>
      </c>
      <c r="AG87" s="142">
        <f t="shared" si="80"/>
        <v>15</v>
      </c>
      <c r="AH87" s="142" t="str">
        <f t="shared" si="81"/>
        <v>-</v>
      </c>
      <c r="AI87" s="142" t="str">
        <f t="shared" si="82"/>
        <v>-</v>
      </c>
      <c r="AJ87" s="142" t="str">
        <f t="shared" si="83"/>
        <v>-</v>
      </c>
      <c r="AK87" s="142" t="str">
        <f t="shared" si="84"/>
        <v>-</v>
      </c>
      <c r="AL87" s="13"/>
      <c r="AN87" s="142">
        <f t="shared" si="85"/>
        <v>322</v>
      </c>
      <c r="AO87" s="142">
        <f t="shared" si="86"/>
        <v>337</v>
      </c>
      <c r="AP87" s="142" t="str">
        <f t="shared" si="87"/>
        <v>-</v>
      </c>
      <c r="AQ87" s="142" t="str">
        <f t="shared" si="88"/>
        <v>-</v>
      </c>
      <c r="AR87" s="142" t="str">
        <f t="shared" si="89"/>
        <v>-</v>
      </c>
      <c r="AS87" s="142" t="str">
        <f t="shared" si="90"/>
        <v>-</v>
      </c>
      <c r="AW87" s="9" t="s">
        <v>557</v>
      </c>
    </row>
    <row r="88" spans="1:53" x14ac:dyDescent="0.25">
      <c r="A88" s="22" t="str">
        <f>IF(ISERROR(VLOOKUP($E88,'Listing TES'!$B$2:$B$1247,1,FALSE)),"Not listed","Listed")</f>
        <v>Listed</v>
      </c>
      <c r="B88" s="4" t="b">
        <f t="shared" ca="1" si="95"/>
        <v>0</v>
      </c>
      <c r="C88" s="4" t="b">
        <f t="shared" si="54"/>
        <v>0</v>
      </c>
      <c r="D88" s="4"/>
      <c r="E88" s="2" t="s">
        <v>35</v>
      </c>
      <c r="F88" s="10">
        <v>37231</v>
      </c>
      <c r="G88" s="4"/>
      <c r="H88" s="4" t="s">
        <v>557</v>
      </c>
      <c r="I88" s="93">
        <f t="shared" si="92"/>
        <v>17</v>
      </c>
      <c r="J88" s="198" t="str">
        <f>VLOOKUP($I88,Categorie!$A$1:$B$27,2,FALSE)</f>
        <v>JUN/SEN</v>
      </c>
      <c r="K88" s="12" t="str">
        <f t="shared" si="40"/>
        <v>BNO</v>
      </c>
      <c r="L88" s="13">
        <f t="shared" si="78"/>
        <v>43225</v>
      </c>
      <c r="M88" s="13" t="str">
        <f t="shared" ca="1" si="79"/>
        <v/>
      </c>
      <c r="N88" s="12"/>
      <c r="O88" s="12"/>
      <c r="P88" s="12" t="str">
        <f>VLOOKUP($E88,'Listing PCS'!$B$2:$D$1032,3,FALSE)</f>
        <v>-</v>
      </c>
      <c r="Q88" s="13">
        <f>VLOOKUP($E88,'Listing PCS'!$B$2:$F$1032,5,FALSE)</f>
        <v>43252</v>
      </c>
      <c r="R88" s="12"/>
      <c r="S88" s="12" t="str">
        <f>IF(ISERROR(SEARCH(K88,J88)),"-",K88)</f>
        <v>-</v>
      </c>
      <c r="T88" s="12" t="str">
        <f>VLOOKUP($E88,'Listing PCS'!$B$2:$I$1032,8,FALSE)</f>
        <v>B</v>
      </c>
      <c r="U88" s="13"/>
      <c r="V88" s="13">
        <f>IF(ISERROR(VLOOKUP(CONCATENATE($E88," ",V$1),'Listing TES'!$A$2:$I$1247,6,FALSE)),"-",VLOOKUP(CONCATENATE($E88," ",V$1),'Listing TES'!$A$2:$I$1247,6,FALSE))</f>
        <v>42680</v>
      </c>
      <c r="W88" s="13">
        <f>IF(ISERROR(VLOOKUP(CONCATENATE($E88," ",W$1),'Listing TES'!$A$2:$I$1247,6,FALSE)),"-",VLOOKUP(CONCATENATE($E88," ",W$1),'Listing TES'!$A$2:$I$1247,6,FALSE))</f>
        <v>43113</v>
      </c>
      <c r="X88" s="13">
        <f>IF(ISERROR(VLOOKUP(CONCATENATE($E88," ",X$1),'Listing TES'!$A$2:$I$1247,6,FALSE)),"-",VLOOKUP(CONCATENATE($E88," ",X$1),'Listing TES'!$A$2:$I$1247,6,FALSE))</f>
        <v>43225</v>
      </c>
      <c r="Y88" s="13" t="str">
        <f>IF(ISERROR(VLOOKUP(CONCATENATE($E88," ",Y$1),'Listing TES'!$A$2:$I$1247,6,FALSE)),"-",VLOOKUP(CONCATENATE($E88," ",Y$1),'Listing TES'!$A$2:$I$1247,6,FALSE))</f>
        <v>-</v>
      </c>
      <c r="Z88" s="13" t="str">
        <f>IF(ISERROR(VLOOKUP(CONCATENATE($E88," ",Z$1),'Listing TES'!$A$2:$I$1247,6,FALSE)),"-",VLOOKUP(CONCATENATE($E88," ",Z$1),'Listing TES'!$A$2:$I$1247,6,FALSE))</f>
        <v>-</v>
      </c>
      <c r="AA88" s="13" t="str">
        <f>IF(ISERROR(VLOOKUP(CONCATENATE($E88," ",AA$1),'Listing TES'!$A$2:$I$1247,6,FALSE)),"-",VLOOKUP(CONCATENATE($E88," ",AA$1),'Listing TES'!$A$2:$I$1247,6,FALSE))</f>
        <v>-</v>
      </c>
      <c r="AB88" s="13" t="str">
        <f>IF(ISERROR(VLOOKUP(CONCATENATE($E88," ",AB$1),'Listing TES'!$A$2:$I$1247,6,FALSE)),"-",VLOOKUP(CONCATENATE($E88," ",AB$1),'Listing TES'!$A$2:$I$1247,6,FALSE))</f>
        <v>-</v>
      </c>
      <c r="AC88" s="13" t="str">
        <f>IF(ISERROR(VLOOKUP(CONCATENATE($E88," ",AC$1),'Listing TES'!$A$2:$I$1247,6,FALSE)),"-",VLOOKUP(CONCATENATE($E88," ",AC$1),'Listing TES'!$A$2:$I$1247,6,FALSE))</f>
        <v>-</v>
      </c>
      <c r="AD88" s="13"/>
      <c r="AF88" s="142">
        <f t="shared" si="91"/>
        <v>433</v>
      </c>
      <c r="AG88" s="142">
        <f t="shared" si="80"/>
        <v>112</v>
      </c>
      <c r="AH88" s="142" t="str">
        <f t="shared" si="81"/>
        <v>-</v>
      </c>
      <c r="AI88" s="142" t="str">
        <f t="shared" si="82"/>
        <v>-</v>
      </c>
      <c r="AJ88" s="142" t="str">
        <f t="shared" si="83"/>
        <v>-</v>
      </c>
      <c r="AK88" s="142" t="str">
        <f t="shared" si="84"/>
        <v>-</v>
      </c>
      <c r="AL88" s="13"/>
      <c r="AN88" s="142">
        <f t="shared" si="85"/>
        <v>433</v>
      </c>
      <c r="AO88" s="142">
        <f t="shared" si="86"/>
        <v>545</v>
      </c>
      <c r="AP88" s="142" t="str">
        <f t="shared" si="87"/>
        <v>-</v>
      </c>
      <c r="AQ88" s="142" t="str">
        <f t="shared" si="88"/>
        <v>-</v>
      </c>
      <c r="AR88" s="142" t="str">
        <f t="shared" si="89"/>
        <v>-</v>
      </c>
      <c r="AS88" s="142" t="str">
        <f t="shared" si="90"/>
        <v>-</v>
      </c>
    </row>
    <row r="89" spans="1:53" x14ac:dyDescent="0.25">
      <c r="A89" s="22" t="str">
        <f>IF(ISERROR(VLOOKUP($E89,'Listing TES'!$B$2:$B$1247,1,FALSE)),"Not listed","Listed")</f>
        <v>Listed</v>
      </c>
      <c r="B89" s="4" t="b">
        <f t="shared" ca="1" si="95"/>
        <v>0</v>
      </c>
      <c r="C89" s="4" t="b">
        <f t="shared" si="54"/>
        <v>0</v>
      </c>
      <c r="D89" s="4"/>
      <c r="E89" s="2" t="s">
        <v>242</v>
      </c>
      <c r="F89" s="10">
        <v>38106</v>
      </c>
      <c r="G89" s="4"/>
      <c r="H89" s="4" t="s">
        <v>557</v>
      </c>
      <c r="I89" s="93">
        <f t="shared" si="92"/>
        <v>15</v>
      </c>
      <c r="J89" s="198" t="str">
        <f>VLOOKUP($I89,Categorie!$A$1:$B$27,2,FALSE)</f>
        <v>JUN/SEN</v>
      </c>
      <c r="K89" s="12" t="str">
        <f t="shared" si="40"/>
        <v>JUN</v>
      </c>
      <c r="L89" s="13">
        <f t="shared" si="78"/>
        <v>42854</v>
      </c>
      <c r="M89" s="13" t="str">
        <f t="shared" ca="1" si="79"/>
        <v/>
      </c>
      <c r="N89" s="12"/>
      <c r="O89" s="12"/>
      <c r="P89" s="12" t="str">
        <f>VLOOKUP($E89,'Listing PCS'!$B$2:$D$1032,3,FALSE)</f>
        <v>JUN</v>
      </c>
      <c r="Q89" s="13">
        <f>VLOOKUP($E89,'Listing PCS'!$B$2:$F$1032,5,FALSE)</f>
        <v>43386</v>
      </c>
      <c r="R89" s="12"/>
      <c r="S89" s="204" t="s">
        <v>565</v>
      </c>
      <c r="T89" s="12">
        <f>VLOOKUP($E89,'Listing PCS'!$B$2:$I$1032,8,FALSE)</f>
        <v>0</v>
      </c>
      <c r="U89" s="13"/>
      <c r="V89" s="13" t="str">
        <f>IF(ISERROR(VLOOKUP(CONCATENATE($E89," ",V$1),'Listing TES'!$A$2:$I$1247,6,FALSE)),"-",VLOOKUP(CONCATENATE($E89," ",V$1),'Listing TES'!$A$2:$I$1247,6,FALSE))</f>
        <v>-</v>
      </c>
      <c r="W89" s="13" t="str">
        <f>IF(ISERROR(VLOOKUP(CONCATENATE($E89," ",W$1),'Listing TES'!$A$2:$I$1247,6,FALSE)),"-",VLOOKUP(CONCATENATE($E89," ",W$1),'Listing TES'!$A$2:$I$1247,6,FALSE))</f>
        <v>-</v>
      </c>
      <c r="X89" s="13">
        <f>IF(ISERROR(VLOOKUP(CONCATENATE($E89," ",X$1),'Listing TES'!$A$2:$I$1247,6,FALSE)),"-",VLOOKUP(CONCATENATE($E89," ",X$1),'Listing TES'!$A$2:$I$1247,6,FALSE))</f>
        <v>41741</v>
      </c>
      <c r="Y89" s="13" t="str">
        <f>IF(ISERROR(VLOOKUP(CONCATENATE($E89," ",Y$1),'Listing TES'!$A$2:$I$1247,6,FALSE)),"-",VLOOKUP(CONCATENATE($E89," ",Y$1),'Listing TES'!$A$2:$I$1247,6,FALSE))</f>
        <v>-</v>
      </c>
      <c r="Z89" s="13">
        <f>IF(ISERROR(VLOOKUP(CONCATENATE($E89," ",Z$1),'Listing TES'!$A$2:$I$1247,6,FALSE)),"-",VLOOKUP(CONCATENATE($E89," ",Z$1),'Listing TES'!$A$2:$I$1247,6,FALSE))</f>
        <v>42476</v>
      </c>
      <c r="AA89" s="13">
        <f>IF(ISERROR(VLOOKUP(CONCATENATE($E89," ",AA$1),'Listing TES'!$A$2:$I$1247,6,FALSE)),"-",VLOOKUP(CONCATENATE($E89," ",AA$1),'Listing TES'!$A$2:$I$1247,6,FALSE))</f>
        <v>42854</v>
      </c>
      <c r="AB89" s="13" t="str">
        <f>IF(ISERROR(VLOOKUP(CONCATENATE($E89," ",AB$1),'Listing TES'!$A$2:$I$1247,6,FALSE)),"-",VLOOKUP(CONCATENATE($E89," ",AB$1),'Listing TES'!$A$2:$I$1247,6,FALSE))</f>
        <v>-</v>
      </c>
      <c r="AC89" s="13" t="str">
        <f>IF(ISERROR(VLOOKUP(CONCATENATE($E89," ",AC$1),'Listing TES'!$A$2:$I$1247,6,FALSE)),"-",VLOOKUP(CONCATENATE($E89," ",AC$1),'Listing TES'!$A$2:$I$1247,6,FALSE))</f>
        <v>-</v>
      </c>
      <c r="AD89" s="13"/>
      <c r="AF89" s="142" t="str">
        <f t="shared" si="91"/>
        <v>-</v>
      </c>
      <c r="AG89" s="142" t="str">
        <f t="shared" si="80"/>
        <v>-</v>
      </c>
      <c r="AH89" s="142" t="str">
        <f t="shared" si="81"/>
        <v>-</v>
      </c>
      <c r="AI89" s="142" t="str">
        <f t="shared" si="82"/>
        <v>-</v>
      </c>
      <c r="AJ89" s="142">
        <f t="shared" si="83"/>
        <v>378</v>
      </c>
      <c r="AK89" s="142" t="str">
        <f t="shared" si="84"/>
        <v>-</v>
      </c>
      <c r="AL89" s="13"/>
      <c r="AN89" s="142" t="str">
        <f t="shared" si="85"/>
        <v>-</v>
      </c>
      <c r="AO89" s="142" t="str">
        <f t="shared" si="86"/>
        <v>-</v>
      </c>
      <c r="AP89" s="142" t="str">
        <f t="shared" si="87"/>
        <v>-</v>
      </c>
      <c r="AQ89" s="142" t="str">
        <f t="shared" si="88"/>
        <v>-</v>
      </c>
      <c r="AR89" s="142" t="str">
        <f t="shared" si="89"/>
        <v>-</v>
      </c>
      <c r="AS89" s="142" t="str">
        <f t="shared" si="90"/>
        <v>-</v>
      </c>
    </row>
    <row r="90" spans="1:53" x14ac:dyDescent="0.25">
      <c r="A90" s="22" t="str">
        <f>IF(ISERROR(VLOOKUP($E90,'Listing TES'!$B$2:$B$1247,1,FALSE)),"Not listed","Listed")</f>
        <v>Listed</v>
      </c>
      <c r="B90" s="4" t="b">
        <f t="shared" ca="1" si="95"/>
        <v>0</v>
      </c>
      <c r="C90" s="4" t="b">
        <f t="shared" si="54"/>
        <v>0</v>
      </c>
      <c r="D90" s="4"/>
      <c r="E90" s="2" t="s">
        <v>612</v>
      </c>
      <c r="F90" s="10">
        <v>39921</v>
      </c>
      <c r="G90" s="4" t="s">
        <v>610</v>
      </c>
      <c r="H90" s="4" t="s">
        <v>557</v>
      </c>
      <c r="I90" s="93">
        <f t="shared" si="92"/>
        <v>10</v>
      </c>
      <c r="J90" s="198" t="str">
        <f>VLOOKUP($I90,Categorie!$A$1:$B$27,2,FALSE)</f>
        <v>BNO/INO/ANO</v>
      </c>
      <c r="K90" s="12" t="str">
        <f t="shared" si="40"/>
        <v>PRE</v>
      </c>
      <c r="L90" s="13">
        <f t="shared" si="78"/>
        <v>43428</v>
      </c>
      <c r="M90" s="13" t="str">
        <f t="shared" ca="1" si="79"/>
        <v/>
      </c>
      <c r="N90" s="12"/>
      <c r="O90" s="12"/>
      <c r="P90" s="12" t="str">
        <f>VLOOKUP($E90,'Listing PCS'!$B$2:$D$1032,3,FALSE)</f>
        <v>-</v>
      </c>
      <c r="Q90" s="13">
        <f>VLOOKUP($E90,'Listing PCS'!$B$2:$F$1032,5,FALSE)</f>
        <v>43428</v>
      </c>
      <c r="R90" s="12"/>
      <c r="S90" s="12" t="str">
        <f>IF(ISERROR(SEARCH(K90,J90)),"-",K90)</f>
        <v>-</v>
      </c>
      <c r="T90" s="12">
        <f>VLOOKUP($E90,'Listing PCS'!$B$2:$I$1032,8,FALSE)</f>
        <v>0</v>
      </c>
      <c r="U90" s="13"/>
      <c r="V90" s="13">
        <f>IF(ISERROR(VLOOKUP(CONCATENATE($E90," ",V$1),'Listing TES'!$A$2:$I$1247,6,FALSE)),"-",VLOOKUP(CONCATENATE($E90," ",V$1),'Listing TES'!$A$2:$I$1247,6,FALSE))</f>
        <v>43428</v>
      </c>
      <c r="W90" s="13" t="str">
        <f>IF(ISERROR(VLOOKUP(CONCATENATE($E90," ",W$1),'Listing TES'!$A$2:$I$1247,6,FALSE)),"-",VLOOKUP(CONCATENATE($E90," ",W$1),'Listing TES'!$A$2:$I$1247,6,FALSE))</f>
        <v>-</v>
      </c>
      <c r="X90" s="13" t="str">
        <f>IF(ISERROR(VLOOKUP(CONCATENATE($E90," ",X$1),'Listing TES'!$A$2:$I$1247,6,FALSE)),"-",VLOOKUP(CONCATENATE($E90," ",X$1),'Listing TES'!$A$2:$I$1247,6,FALSE))</f>
        <v>-</v>
      </c>
      <c r="Y90" s="13" t="str">
        <f>IF(ISERROR(VLOOKUP(CONCATENATE($E90," ",Y$1),'Listing TES'!$A$2:$I$1247,6,FALSE)),"-",VLOOKUP(CONCATENATE($E90," ",Y$1),'Listing TES'!$A$2:$I$1247,6,FALSE))</f>
        <v>-</v>
      </c>
      <c r="Z90" s="13" t="str">
        <f>IF(ISERROR(VLOOKUP(CONCATENATE($E90," ",Z$1),'Listing TES'!$A$2:$I$1247,6,FALSE)),"-",VLOOKUP(CONCATENATE($E90," ",Z$1),'Listing TES'!$A$2:$I$1247,6,FALSE))</f>
        <v>-</v>
      </c>
      <c r="AA90" s="13" t="str">
        <f>IF(ISERROR(VLOOKUP(CONCATENATE($E90," ",AA$1),'Listing TES'!$A$2:$I$1247,6,FALSE)),"-",VLOOKUP(CONCATENATE($E90," ",AA$1),'Listing TES'!$A$2:$I$1247,6,FALSE))</f>
        <v>-</v>
      </c>
      <c r="AB90" s="13" t="str">
        <f>IF(ISERROR(VLOOKUP(CONCATENATE($E90," ",AB$1),'Listing TES'!$A$2:$I$1247,6,FALSE)),"-",VLOOKUP(CONCATENATE($E90," ",AB$1),'Listing TES'!$A$2:$I$1247,6,FALSE))</f>
        <v>-</v>
      </c>
      <c r="AC90" s="13" t="str">
        <f>IF(ISERROR(VLOOKUP(CONCATENATE($E90," ",AC$1),'Listing TES'!$A$2:$I$1247,6,FALSE)),"-",VLOOKUP(CONCATENATE($E90," ",AC$1),'Listing TES'!$A$2:$I$1247,6,FALSE))</f>
        <v>-</v>
      </c>
      <c r="AD90" s="13"/>
      <c r="AF90" s="142" t="str">
        <f t="shared" si="91"/>
        <v>-</v>
      </c>
      <c r="AG90" s="142" t="str">
        <f t="shared" si="80"/>
        <v>-</v>
      </c>
      <c r="AH90" s="142" t="str">
        <f t="shared" si="81"/>
        <v>-</v>
      </c>
      <c r="AI90" s="142" t="str">
        <f t="shared" si="82"/>
        <v>-</v>
      </c>
      <c r="AJ90" s="142" t="str">
        <f t="shared" si="83"/>
        <v>-</v>
      </c>
      <c r="AK90" s="142" t="str">
        <f t="shared" si="84"/>
        <v>-</v>
      </c>
      <c r="AL90" s="13"/>
      <c r="AN90" s="142" t="str">
        <f t="shared" si="85"/>
        <v>-</v>
      </c>
      <c r="AO90" s="142" t="str">
        <f t="shared" si="86"/>
        <v>-</v>
      </c>
      <c r="AP90" s="142" t="str">
        <f t="shared" si="87"/>
        <v>-</v>
      </c>
      <c r="AQ90" s="142" t="str">
        <f t="shared" si="88"/>
        <v>-</v>
      </c>
      <c r="AR90" s="142" t="str">
        <f t="shared" si="89"/>
        <v>-</v>
      </c>
      <c r="AS90" s="142" t="str">
        <f t="shared" si="90"/>
        <v>-</v>
      </c>
      <c r="AW90" s="9" t="s">
        <v>557</v>
      </c>
    </row>
    <row r="91" spans="1:53" x14ac:dyDescent="0.25">
      <c r="A91" s="22" t="str">
        <f>IF(ISERROR(VLOOKUP($E91,'Listing TES'!$B$2:$B$1247,1,FALSE)),"Not listed","Listed")</f>
        <v>Listed</v>
      </c>
      <c r="B91" s="4" t="b">
        <f t="shared" ca="1" si="95"/>
        <v>0</v>
      </c>
      <c r="C91" s="4" t="b">
        <f t="shared" si="54"/>
        <v>0</v>
      </c>
      <c r="D91" s="4"/>
      <c r="E91" s="2" t="s">
        <v>340</v>
      </c>
      <c r="F91" s="10">
        <v>37398</v>
      </c>
      <c r="G91" s="4"/>
      <c r="H91" s="4" t="s">
        <v>557</v>
      </c>
      <c r="I91" s="93">
        <f t="shared" si="92"/>
        <v>17</v>
      </c>
      <c r="J91" s="198" t="str">
        <f>VLOOKUP($I91,Categorie!$A$1:$B$27,2,FALSE)</f>
        <v>JUN/SEN</v>
      </c>
      <c r="K91" s="12" t="str">
        <f t="shared" si="40"/>
        <v>BNO</v>
      </c>
      <c r="L91" s="13">
        <f t="shared" si="78"/>
        <v>42042</v>
      </c>
      <c r="M91" s="13" t="str">
        <f t="shared" ca="1" si="79"/>
        <v/>
      </c>
      <c r="N91" s="12"/>
      <c r="O91" s="12"/>
      <c r="P91" s="12" t="str">
        <f>VLOOKUP($E91,'Listing PCS'!$B$2:$D$1032,3,FALSE)</f>
        <v>-</v>
      </c>
      <c r="Q91" s="13">
        <f>VLOOKUP($E91,'Listing PCS'!$B$2:$F$1032,5,FALSE)</f>
        <v>43252</v>
      </c>
      <c r="R91" s="12"/>
      <c r="S91" s="12" t="str">
        <f t="shared" ref="S91:S102" si="96">IF(ISERROR(SEARCH(K91,J91)),"-",K91)</f>
        <v>-</v>
      </c>
      <c r="T91" s="12" t="str">
        <f>VLOOKUP($E91,'Listing PCS'!$B$2:$I$1032,8,FALSE)</f>
        <v>-</v>
      </c>
      <c r="U91" s="13"/>
      <c r="V91" s="13" t="str">
        <f>IF(ISERROR(VLOOKUP(CONCATENATE($E91," ",V$1),'Listing TES'!$A$2:$I$1247,6,FALSE)),"-",VLOOKUP(CONCATENATE($E91," ",V$1),'Listing TES'!$A$2:$I$1247,6,FALSE))</f>
        <v>-</v>
      </c>
      <c r="W91" s="13" t="str">
        <f>IF(ISERROR(VLOOKUP(CONCATENATE($E91," ",W$1),'Listing TES'!$A$2:$I$1247,6,FALSE)),"-",VLOOKUP(CONCATENATE($E91," ",W$1),'Listing TES'!$A$2:$I$1247,6,FALSE))</f>
        <v>-</v>
      </c>
      <c r="X91" s="13">
        <f>IF(ISERROR(VLOOKUP(CONCATENATE($E91," ",X$1),'Listing TES'!$A$2:$I$1247,6,FALSE)),"-",VLOOKUP(CONCATENATE($E91," ",X$1),'Listing TES'!$A$2:$I$1247,6,FALSE))</f>
        <v>42042</v>
      </c>
      <c r="Y91" s="13" t="str">
        <f>IF(ISERROR(VLOOKUP(CONCATENATE($E91," ",Y$1),'Listing TES'!$A$2:$I$1247,6,FALSE)),"-",VLOOKUP(CONCATENATE($E91," ",Y$1),'Listing TES'!$A$2:$I$1247,6,FALSE))</f>
        <v>-</v>
      </c>
      <c r="Z91" s="13" t="str">
        <f>IF(ISERROR(VLOOKUP(CONCATENATE($E91," ",Z$1),'Listing TES'!$A$2:$I$1247,6,FALSE)),"-",VLOOKUP(CONCATENATE($E91," ",Z$1),'Listing TES'!$A$2:$I$1247,6,FALSE))</f>
        <v>-</v>
      </c>
      <c r="AA91" s="13" t="str">
        <f>IF(ISERROR(VLOOKUP(CONCATENATE($E91," ",AA$1),'Listing TES'!$A$2:$I$1247,6,FALSE)),"-",VLOOKUP(CONCATENATE($E91," ",AA$1),'Listing TES'!$A$2:$I$1247,6,FALSE))</f>
        <v>-</v>
      </c>
      <c r="AB91" s="13" t="str">
        <f>IF(ISERROR(VLOOKUP(CONCATENATE($E91," ",AB$1),'Listing TES'!$A$2:$I$1247,6,FALSE)),"-",VLOOKUP(CONCATENATE($E91," ",AB$1),'Listing TES'!$A$2:$I$1247,6,FALSE))</f>
        <v>-</v>
      </c>
      <c r="AC91" s="13" t="str">
        <f>IF(ISERROR(VLOOKUP(CONCATENATE($E91," ",AC$1),'Listing TES'!$A$2:$I$1247,6,FALSE)),"-",VLOOKUP(CONCATENATE($E91," ",AC$1),'Listing TES'!$A$2:$I$1247,6,FALSE))</f>
        <v>-</v>
      </c>
      <c r="AD91" s="13"/>
      <c r="AF91" s="142" t="str">
        <f t="shared" si="91"/>
        <v>-</v>
      </c>
      <c r="AG91" s="142" t="str">
        <f t="shared" si="80"/>
        <v>-</v>
      </c>
      <c r="AH91" s="142" t="str">
        <f t="shared" si="81"/>
        <v>-</v>
      </c>
      <c r="AI91" s="142" t="str">
        <f t="shared" si="82"/>
        <v>-</v>
      </c>
      <c r="AJ91" s="142" t="str">
        <f t="shared" si="83"/>
        <v>-</v>
      </c>
      <c r="AK91" s="142" t="str">
        <f t="shared" si="84"/>
        <v>-</v>
      </c>
      <c r="AL91" s="13"/>
      <c r="AN91" s="142" t="str">
        <f t="shared" si="85"/>
        <v>-</v>
      </c>
      <c r="AO91" s="142" t="str">
        <f t="shared" si="86"/>
        <v>-</v>
      </c>
      <c r="AP91" s="142" t="str">
        <f t="shared" si="87"/>
        <v>-</v>
      </c>
      <c r="AQ91" s="142" t="str">
        <f t="shared" si="88"/>
        <v>-</v>
      </c>
      <c r="AR91" s="142" t="str">
        <f t="shared" si="89"/>
        <v>-</v>
      </c>
      <c r="AS91" s="142" t="str">
        <f t="shared" si="90"/>
        <v>-</v>
      </c>
    </row>
    <row r="92" spans="1:53" x14ac:dyDescent="0.25">
      <c r="A92" s="22" t="str">
        <f>IF(ISERROR(VLOOKUP($E92,'Listing TES'!$B$2:$B$1247,1,FALSE)),"Not listed","Listed")</f>
        <v>Listed</v>
      </c>
      <c r="B92" s="4" t="b">
        <f ca="1">TODAY()-MAX(V92:AC92)&lt;95</f>
        <v>0</v>
      </c>
      <c r="C92" s="4" t="b">
        <f t="shared" si="54"/>
        <v>0</v>
      </c>
      <c r="D92" s="4"/>
      <c r="E92" s="2" t="s">
        <v>501</v>
      </c>
      <c r="F92" s="10">
        <v>38580</v>
      </c>
      <c r="G92" s="4"/>
      <c r="H92" s="4" t="s">
        <v>557</v>
      </c>
      <c r="I92" s="93">
        <f t="shared" si="92"/>
        <v>13</v>
      </c>
      <c r="J92" s="198" t="str">
        <f>VLOOKUP($I92,Categorie!$A$1:$B$27,2,FALSE)</f>
        <v>INO/ANO/JUN</v>
      </c>
      <c r="K92" s="12" t="str">
        <f t="shared" si="40"/>
        <v>BNO</v>
      </c>
      <c r="L92" s="13">
        <f t="shared" si="78"/>
        <v>43554</v>
      </c>
      <c r="M92" s="13" t="str">
        <f t="shared" ca="1" si="79"/>
        <v/>
      </c>
      <c r="N92" s="12"/>
      <c r="O92" s="12"/>
      <c r="P92" s="12" t="str">
        <f>VLOOKUP($E92,'Listing PCS'!$B$2:$D$1032,3,FALSE)</f>
        <v>INO</v>
      </c>
      <c r="Q92" s="13">
        <f>VLOOKUP($E92,'Listing PCS'!$B$2:$F$1032,5,FALSE)</f>
        <v>43765</v>
      </c>
      <c r="R92" s="12"/>
      <c r="S92" s="12" t="str">
        <f t="shared" si="96"/>
        <v>-</v>
      </c>
      <c r="T92" s="12">
        <f>VLOOKUP($E92,'Listing PCS'!$B$2:$I$1032,8,FALSE)</f>
        <v>0</v>
      </c>
      <c r="U92" s="13"/>
      <c r="V92" s="13">
        <f>IF(ISERROR(VLOOKUP(CONCATENATE($E92," ",V$1),'Listing TES'!$A$2:$I$1247,6,FALSE)),"-",VLOOKUP(CONCATENATE($E92," ",V$1),'Listing TES'!$A$2:$I$1247,6,FALSE))</f>
        <v>43372</v>
      </c>
      <c r="W92" s="13">
        <f>IF(ISERROR(VLOOKUP(CONCATENATE($E92," ",W$1),'Listing TES'!$A$2:$I$1247,6,FALSE)),"-",VLOOKUP(CONCATENATE($E92," ",W$1),'Listing TES'!$A$2:$I$1247,6,FALSE))</f>
        <v>43414</v>
      </c>
      <c r="X92" s="13">
        <f>IF(ISERROR(VLOOKUP(CONCATENATE($E92," ",X$1),'Listing TES'!$A$2:$I$1247,6,FALSE)),"-",VLOOKUP(CONCATENATE($E92," ",X$1),'Listing TES'!$A$2:$I$1247,6,FALSE))</f>
        <v>43554</v>
      </c>
      <c r="Y92" s="13" t="str">
        <f>IF(ISERROR(VLOOKUP(CONCATENATE($E92," ",Y$1),'Listing TES'!$A$2:$I$1247,6,FALSE)),"-",VLOOKUP(CONCATENATE($E92," ",Y$1),'Listing TES'!$A$2:$I$1247,6,FALSE))</f>
        <v>-</v>
      </c>
      <c r="Z92" s="13" t="str">
        <f>IF(ISERROR(VLOOKUP(CONCATENATE($E92," ",Z$1),'Listing TES'!$A$2:$I$1247,6,FALSE)),"-",VLOOKUP(CONCATENATE($E92," ",Z$1),'Listing TES'!$A$2:$I$1247,6,FALSE))</f>
        <v>-</v>
      </c>
      <c r="AA92" s="13" t="str">
        <f>IF(ISERROR(VLOOKUP(CONCATENATE($E92," ",AA$1),'Listing TES'!$A$2:$I$1247,6,FALSE)),"-",VLOOKUP(CONCATENATE($E92," ",AA$1),'Listing TES'!$A$2:$I$1247,6,FALSE))</f>
        <v>-</v>
      </c>
      <c r="AB92" s="13" t="str">
        <f>IF(ISERROR(VLOOKUP(CONCATENATE($E92," ",AB$1),'Listing TES'!$A$2:$I$1247,6,FALSE)),"-",VLOOKUP(CONCATENATE($E92," ",AB$1),'Listing TES'!$A$2:$I$1247,6,FALSE))</f>
        <v>-</v>
      </c>
      <c r="AC92" s="13" t="str">
        <f>IF(ISERROR(VLOOKUP(CONCATENATE($E92," ",AC$1),'Listing TES'!$A$2:$I$1247,6,FALSE)),"-",VLOOKUP(CONCATENATE($E92," ",AC$1),'Listing TES'!$A$2:$I$1247,6,FALSE))</f>
        <v>-</v>
      </c>
      <c r="AD92" s="13"/>
      <c r="AF92" s="142">
        <f t="shared" si="91"/>
        <v>42</v>
      </c>
      <c r="AG92" s="142">
        <f t="shared" si="80"/>
        <v>140</v>
      </c>
      <c r="AH92" s="142" t="str">
        <f t="shared" si="81"/>
        <v>-</v>
      </c>
      <c r="AI92" s="142" t="str">
        <f t="shared" si="82"/>
        <v>-</v>
      </c>
      <c r="AJ92" s="142" t="str">
        <f t="shared" si="83"/>
        <v>-</v>
      </c>
      <c r="AK92" s="142" t="str">
        <f t="shared" si="84"/>
        <v>-</v>
      </c>
      <c r="AL92" s="13"/>
      <c r="AN92" s="142">
        <f t="shared" si="85"/>
        <v>42</v>
      </c>
      <c r="AO92" s="142">
        <f t="shared" si="86"/>
        <v>182</v>
      </c>
      <c r="AP92" s="142" t="str">
        <f t="shared" si="87"/>
        <v>-</v>
      </c>
      <c r="AQ92" s="142" t="str">
        <f t="shared" si="88"/>
        <v>-</v>
      </c>
      <c r="AR92" s="142" t="str">
        <f t="shared" si="89"/>
        <v>-</v>
      </c>
      <c r="AS92" s="142" t="str">
        <f t="shared" si="90"/>
        <v>-</v>
      </c>
    </row>
    <row r="93" spans="1:53" x14ac:dyDescent="0.25">
      <c r="A93" s="22" t="str">
        <f>IF(ISERROR(VLOOKUP($E93,'Listing TES'!$B$2:$B$1247,1,FALSE)),"Not listed","Listed")</f>
        <v>Listed</v>
      </c>
      <c r="B93" s="4" t="b">
        <f ca="1">TODAY()-MAX(V93:AC93)&lt;95</f>
        <v>0</v>
      </c>
      <c r="C93" s="4" t="b">
        <f t="shared" si="54"/>
        <v>0</v>
      </c>
      <c r="D93" s="4"/>
      <c r="E93" s="2" t="s">
        <v>453</v>
      </c>
      <c r="F93" s="10">
        <v>39174</v>
      </c>
      <c r="G93" s="4"/>
      <c r="H93" s="4" t="s">
        <v>557</v>
      </c>
      <c r="I93" s="93">
        <f t="shared" si="92"/>
        <v>12</v>
      </c>
      <c r="J93" s="198" t="str">
        <f>VLOOKUP($I93,Categorie!$A$1:$B$27,2,FALSE)</f>
        <v>BNO/INO/ANO</v>
      </c>
      <c r="K93" s="12" t="str">
        <f t="shared" si="40"/>
        <v>ANO</v>
      </c>
      <c r="L93" s="13">
        <f t="shared" si="78"/>
        <v>43792</v>
      </c>
      <c r="M93" s="13" t="str">
        <f t="shared" ca="1" si="79"/>
        <v/>
      </c>
      <c r="N93" s="12"/>
      <c r="O93" s="12"/>
      <c r="P93" s="12" t="str">
        <f>VLOOKUP($E93,'Listing PCS'!$B$2:$D$1032,3,FALSE)</f>
        <v>ANO</v>
      </c>
      <c r="Q93" s="13">
        <f>VLOOKUP($E93,'Listing PCS'!$B$2:$F$1032,5,FALSE)</f>
        <v>43757</v>
      </c>
      <c r="R93" s="12"/>
      <c r="S93" s="12" t="str">
        <f t="shared" si="96"/>
        <v>ANO</v>
      </c>
      <c r="T93" s="12">
        <f>VLOOKUP($E93,'Listing PCS'!$B$2:$I$1032,8,FALSE)</f>
        <v>0</v>
      </c>
      <c r="U93" s="13"/>
      <c r="V93" s="13">
        <f>IF(ISERROR(VLOOKUP(CONCATENATE($E93," ",V$1),'Listing TES'!$A$2:$I$1247,6,FALSE)),"-",VLOOKUP(CONCATENATE($E93," ",V$1),'Listing TES'!$A$2:$I$1247,6,FALSE))</f>
        <v>43065</v>
      </c>
      <c r="W93" s="13">
        <f>IF(ISERROR(VLOOKUP(CONCATENATE($E93," ",W$1),'Listing TES'!$A$2:$I$1247,6,FALSE)),"-",VLOOKUP(CONCATENATE($E93," ",W$1),'Listing TES'!$A$2:$I$1247,6,FALSE))</f>
        <v>43183</v>
      </c>
      <c r="X93" s="13">
        <f>IF(ISERROR(VLOOKUP(CONCATENATE($E93," ",X$1),'Listing TES'!$A$2:$I$1247,6,FALSE)),"-",VLOOKUP(CONCATENATE($E93," ",X$1),'Listing TES'!$A$2:$I$1247,6,FALSE))</f>
        <v>43197</v>
      </c>
      <c r="Y93" s="13">
        <f>IF(ISERROR(VLOOKUP(CONCATENATE($E93," ",Y$1),'Listing TES'!$A$2:$I$1247,6,FALSE)),"-",VLOOKUP(CONCATENATE($E93," ",Y$1),'Listing TES'!$A$2:$I$1247,6,FALSE))</f>
        <v>43386</v>
      </c>
      <c r="Z93" s="13">
        <f>IF(ISERROR(VLOOKUP(CONCATENATE($E93," ",Z$1),'Listing TES'!$A$2:$I$1247,6,FALSE)),"-",VLOOKUP(CONCATENATE($E93," ",Z$1),'Listing TES'!$A$2:$I$1247,6,FALSE))</f>
        <v>43792</v>
      </c>
      <c r="AA93" s="13" t="str">
        <f>IF(ISERROR(VLOOKUP(CONCATENATE($E93," ",AA$1),'Listing TES'!$A$2:$I$1247,6,FALSE)),"-",VLOOKUP(CONCATENATE($E93," ",AA$1),'Listing TES'!$A$2:$I$1247,6,FALSE))</f>
        <v>-</v>
      </c>
      <c r="AB93" s="13" t="str">
        <f>IF(ISERROR(VLOOKUP(CONCATENATE($E93," ",AB$1),'Listing TES'!$A$2:$I$1247,6,FALSE)),"-",VLOOKUP(CONCATENATE($E93," ",AB$1),'Listing TES'!$A$2:$I$1247,6,FALSE))</f>
        <v>-</v>
      </c>
      <c r="AC93" s="13" t="str">
        <f>IF(ISERROR(VLOOKUP(CONCATENATE($E93," ",AC$1),'Listing TES'!$A$2:$I$1247,6,FALSE)),"-",VLOOKUP(CONCATENATE($E93," ",AC$1),'Listing TES'!$A$2:$I$1247,6,FALSE))</f>
        <v>-</v>
      </c>
      <c r="AD93" s="13"/>
      <c r="AF93" s="142">
        <f t="shared" si="91"/>
        <v>118</v>
      </c>
      <c r="AG93" s="142">
        <f t="shared" si="80"/>
        <v>14</v>
      </c>
      <c r="AH93" s="142">
        <f t="shared" si="81"/>
        <v>189</v>
      </c>
      <c r="AI93" s="142">
        <f t="shared" si="82"/>
        <v>406</v>
      </c>
      <c r="AJ93" s="142" t="str">
        <f t="shared" si="83"/>
        <v>-</v>
      </c>
      <c r="AK93" s="142" t="str">
        <f t="shared" si="84"/>
        <v>-</v>
      </c>
      <c r="AL93" s="13"/>
      <c r="AN93" s="142">
        <f t="shared" si="85"/>
        <v>118</v>
      </c>
      <c r="AO93" s="142">
        <f t="shared" si="86"/>
        <v>132</v>
      </c>
      <c r="AP93" s="142">
        <f t="shared" si="87"/>
        <v>321</v>
      </c>
      <c r="AQ93" s="142">
        <f t="shared" si="88"/>
        <v>727</v>
      </c>
      <c r="AR93" s="142" t="str">
        <f t="shared" si="89"/>
        <v>-</v>
      </c>
      <c r="AS93" s="142" t="str">
        <f t="shared" si="90"/>
        <v>-</v>
      </c>
    </row>
    <row r="94" spans="1:53" hidden="1" x14ac:dyDescent="0.25">
      <c r="A94" s="22" t="str">
        <f>IF(ISERROR(VLOOKUP($E94,'Listing TES'!$B$2:$B$1247,1,FALSE)),"Not listed","Listed")</f>
        <v>Listed</v>
      </c>
      <c r="B94" s="4" t="b">
        <f t="shared" ca="1" si="95"/>
        <v>0</v>
      </c>
      <c r="C94" s="4" t="e">
        <f t="shared" si="54"/>
        <v>#VALUE!</v>
      </c>
      <c r="D94" s="4" t="s">
        <v>537</v>
      </c>
      <c r="E94" s="2" t="s">
        <v>98</v>
      </c>
      <c r="F94" s="10">
        <v>37755</v>
      </c>
      <c r="G94" s="4"/>
      <c r="H94" s="4" t="s">
        <v>537</v>
      </c>
      <c r="I94" s="93">
        <f t="shared" si="77"/>
        <v>15</v>
      </c>
      <c r="J94" s="198" t="str">
        <f>VLOOKUP($I94,Categorie!$A$1:$B$27,2,FALSE)</f>
        <v>JUN/SEN</v>
      </c>
      <c r="K94" s="12" t="str">
        <f t="shared" si="40"/>
        <v>Niet geslaagd</v>
      </c>
      <c r="L94" s="13" t="str">
        <f t="shared" si="78"/>
        <v>-</v>
      </c>
      <c r="M94" s="13" t="str">
        <f t="shared" ca="1" si="79"/>
        <v/>
      </c>
      <c r="N94" s="12"/>
      <c r="O94" s="12"/>
      <c r="P94" s="12" t="str">
        <f>VLOOKUP($E94,'Listing PCS'!$B$2:$D$1032,3,FALSE)</f>
        <v>-</v>
      </c>
      <c r="Q94" s="13">
        <f>VLOOKUP($E94,'Listing PCS'!$B$2:$F$1032,5,FALSE)</f>
        <v>43252</v>
      </c>
      <c r="R94" s="12"/>
      <c r="S94" s="12" t="str">
        <f t="shared" si="96"/>
        <v>-</v>
      </c>
      <c r="T94" s="12" t="str">
        <f>VLOOKUP($E94,'Listing PCS'!$B$2:$I$1032,8,FALSE)</f>
        <v>-</v>
      </c>
      <c r="U94" s="13"/>
      <c r="V94" s="13" t="str">
        <f>IF(ISERROR(VLOOKUP(CONCATENATE($E94," ",V$1),'Listing TES'!$A$2:$I$1247,6,FALSE)),"-",VLOOKUP(CONCATENATE($E94," ",V$1),'Listing TES'!$A$2:$I$1247,6,FALSE))</f>
        <v>-</v>
      </c>
      <c r="W94" s="13" t="str">
        <f>IF(ISERROR(VLOOKUP(CONCATENATE($E94," ",W$1),'Listing TES'!$A$2:$I$1247,6,FALSE)),"-",VLOOKUP(CONCATENATE($E94," ",W$1),'Listing TES'!$A$2:$I$1247,6,FALSE))</f>
        <v>-</v>
      </c>
      <c r="X94" s="13" t="str">
        <f>IF(ISERROR(VLOOKUP(CONCATENATE($E94," ",X$1),'Listing TES'!$A$2:$I$1247,6,FALSE)),"-",VLOOKUP(CONCATENATE($E94," ",X$1),'Listing TES'!$A$2:$I$1247,6,FALSE))</f>
        <v>-</v>
      </c>
      <c r="Y94" s="13" t="str">
        <f>IF(ISERROR(VLOOKUP(CONCATENATE($E94," ",Y$1),'Listing TES'!$A$2:$I$1247,6,FALSE)),"-",VLOOKUP(CONCATENATE($E94," ",Y$1),'Listing TES'!$A$2:$I$1247,6,FALSE))</f>
        <v>-</v>
      </c>
      <c r="Z94" s="13" t="str">
        <f>IF(ISERROR(VLOOKUP(CONCATENATE($E94," ",Z$1),'Listing TES'!$A$2:$I$1247,6,FALSE)),"-",VLOOKUP(CONCATENATE($E94," ",Z$1),'Listing TES'!$A$2:$I$1247,6,FALSE))</f>
        <v>-</v>
      </c>
      <c r="AA94" s="13" t="str">
        <f>IF(ISERROR(VLOOKUP(CONCATENATE($E94," ",AA$1),'Listing TES'!$A$2:$I$1247,6,FALSE)),"-",VLOOKUP(CONCATENATE($E94," ",AA$1),'Listing TES'!$A$2:$I$1247,6,FALSE))</f>
        <v>-</v>
      </c>
      <c r="AB94" s="13" t="str">
        <f>IF(ISERROR(VLOOKUP(CONCATENATE($E94," ",AB$1),'Listing TES'!$A$2:$I$1247,6,FALSE)),"-",VLOOKUP(CONCATENATE($E94," ",AB$1),'Listing TES'!$A$2:$I$1247,6,FALSE))</f>
        <v>-</v>
      </c>
      <c r="AC94" s="13" t="str">
        <f>IF(ISERROR(VLOOKUP(CONCATENATE($E94," ",AC$1),'Listing TES'!$A$2:$I$1247,6,FALSE)),"-",VLOOKUP(CONCATENATE($E94," ",AC$1),'Listing TES'!$A$2:$I$1247,6,FALSE))</f>
        <v>-</v>
      </c>
      <c r="AD94" s="13"/>
      <c r="AF94" s="142" t="str">
        <f t="shared" si="91"/>
        <v>-</v>
      </c>
      <c r="AG94" s="142" t="str">
        <f t="shared" si="80"/>
        <v>-</v>
      </c>
      <c r="AH94" s="142" t="str">
        <f t="shared" si="81"/>
        <v>-</v>
      </c>
      <c r="AI94" s="142" t="str">
        <f t="shared" si="82"/>
        <v>-</v>
      </c>
      <c r="AJ94" s="142" t="str">
        <f t="shared" si="83"/>
        <v>-</v>
      </c>
      <c r="AK94" s="142" t="str">
        <f t="shared" si="84"/>
        <v>-</v>
      </c>
      <c r="AL94" s="13"/>
      <c r="AN94" s="142" t="str">
        <f t="shared" si="85"/>
        <v>-</v>
      </c>
      <c r="AO94" s="142" t="str">
        <f t="shared" si="86"/>
        <v>-</v>
      </c>
      <c r="AP94" s="142" t="str">
        <f t="shared" si="87"/>
        <v>-</v>
      </c>
      <c r="AQ94" s="142" t="str">
        <f t="shared" si="88"/>
        <v>-</v>
      </c>
      <c r="AR94" s="142" t="str">
        <f t="shared" si="89"/>
        <v>-</v>
      </c>
      <c r="AS94" s="142" t="str">
        <f t="shared" si="90"/>
        <v>-</v>
      </c>
    </row>
    <row r="95" spans="1:53" hidden="1" x14ac:dyDescent="0.25">
      <c r="A95" s="80" t="str">
        <f>IF(ISERROR(VLOOKUP($E95,'Listing TES'!$B$2:$B$1247,1,FALSE)),"Not listed","Listed")</f>
        <v>Listed</v>
      </c>
      <c r="B95" s="81" t="b">
        <f ca="1">TODAY()-MAX(V95:AC95)&lt;95</f>
        <v>0</v>
      </c>
      <c r="C95" s="81" t="e">
        <f t="shared" si="54"/>
        <v>#VALUE!</v>
      </c>
      <c r="D95" s="81" t="s">
        <v>537</v>
      </c>
      <c r="E95" s="2" t="s">
        <v>623</v>
      </c>
      <c r="F95" s="10">
        <v>39942</v>
      </c>
      <c r="G95" s="4"/>
      <c r="H95" s="4" t="s">
        <v>557</v>
      </c>
      <c r="I95" s="93">
        <f>DATEDIF(F95,DATE(2018,7,1),"y")</f>
        <v>9</v>
      </c>
      <c r="J95" s="198" t="str">
        <f>VLOOKUP($I95,Categorie!$A$1:$B$27,2,FALSE)</f>
        <v>MIN/BNO/INO</v>
      </c>
      <c r="K95" s="12" t="str">
        <f>IF(ISBLANK(O95),IF(AC95&lt;&gt;"-",AC$1,IF(AB95&lt;&gt;"-",AB$1,IF(AA95&lt;&gt;"-",AA$1,IF(Z95&lt;&gt;"-",Z$1,IF(Y95&lt;&gt;"-",Y$1,IF(X95&lt;&gt;"-",X$1,IF(W95&lt;&gt;"-",W$1,IF(V95&lt;&gt;"-",V$1,IF(A95="Listed","Niet geslaagd","Geen info"))))))))),O95)</f>
        <v>Niet geslaagd</v>
      </c>
      <c r="L95" s="13" t="str">
        <f>IF(MAX(V95:AC95)=0,"-",MAX(V95:AC95))</f>
        <v>-</v>
      </c>
      <c r="M95" s="13" t="str">
        <f ca="1">IF(B95=TRUE,IF(ISBLANK(N95),IF(K95="PRE","",EDATE(L95,3)),N95),"")</f>
        <v/>
      </c>
      <c r="N95" s="12"/>
      <c r="O95" s="12"/>
      <c r="P95" s="12" t="str">
        <f>VLOOKUP($E95,'Listing PCS'!$B$2:$D$1032,3,FALSE)</f>
        <v>-</v>
      </c>
      <c r="Q95" s="13">
        <f>VLOOKUP($E95,'Listing PCS'!$B$2:$F$1032,5,FALSE)</f>
        <v>43491</v>
      </c>
      <c r="R95" s="12"/>
      <c r="S95" s="12" t="str">
        <f>IF(ISERROR(SEARCH(K95,J95)),"-",K95)</f>
        <v>-</v>
      </c>
      <c r="T95" s="12">
        <f>VLOOKUP($E95,'Listing PCS'!$B$2:$I$1032,8,FALSE)</f>
        <v>0</v>
      </c>
      <c r="U95" s="13"/>
      <c r="V95" s="13" t="str">
        <f>IF(ISERROR(VLOOKUP(CONCATENATE($E95," ",V$1),'Listing TES'!$A$2:$I$1247,6,FALSE)),"-",VLOOKUP(CONCATENATE($E95," ",V$1),'Listing TES'!$A$2:$I$1247,6,FALSE))</f>
        <v>-</v>
      </c>
      <c r="W95" s="13" t="str">
        <f>IF(ISERROR(VLOOKUP(CONCATENATE($E95," ",W$1),'Listing TES'!$A$2:$I$1247,6,FALSE)),"-",VLOOKUP(CONCATENATE($E95," ",W$1),'Listing TES'!$A$2:$I$1247,6,FALSE))</f>
        <v>-</v>
      </c>
      <c r="X95" s="13" t="str">
        <f>IF(ISERROR(VLOOKUP(CONCATENATE($E95," ",X$1),'Listing TES'!$A$2:$I$1247,6,FALSE)),"-",VLOOKUP(CONCATENATE($E95," ",X$1),'Listing TES'!$A$2:$I$1247,6,FALSE))</f>
        <v>-</v>
      </c>
      <c r="Y95" s="13" t="str">
        <f>IF(ISERROR(VLOOKUP(CONCATENATE($E95," ",Y$1),'Listing TES'!$A$2:$I$1247,6,FALSE)),"-",VLOOKUP(CONCATENATE($E95," ",Y$1),'Listing TES'!$A$2:$I$1247,6,FALSE))</f>
        <v>-</v>
      </c>
      <c r="Z95" s="13" t="str">
        <f>IF(ISERROR(VLOOKUP(CONCATENATE($E95," ",Z$1),'Listing TES'!$A$2:$I$1247,6,FALSE)),"-",VLOOKUP(CONCATENATE($E95," ",Z$1),'Listing TES'!$A$2:$I$1247,6,FALSE))</f>
        <v>-</v>
      </c>
      <c r="AA95" s="13" t="str">
        <f>IF(ISERROR(VLOOKUP(CONCATENATE($E95," ",AA$1),'Listing TES'!$A$2:$I$1247,6,FALSE)),"-",VLOOKUP(CONCATENATE($E95," ",AA$1),'Listing TES'!$A$2:$I$1247,6,FALSE))</f>
        <v>-</v>
      </c>
      <c r="AB95" s="13" t="str">
        <f>IF(ISERROR(VLOOKUP(CONCATENATE($E95," ",AB$1),'Listing TES'!$A$2:$I$1247,6,FALSE)),"-",VLOOKUP(CONCATENATE($E95," ",AB$1),'Listing TES'!$A$2:$I$1247,6,FALSE))</f>
        <v>-</v>
      </c>
      <c r="AC95" s="13" t="str">
        <f>IF(ISERROR(VLOOKUP(CONCATENATE($E95," ",AC$1),'Listing TES'!$A$2:$I$1247,6,FALSE)),"-",VLOOKUP(CONCATENATE($E95," ",AC$1),'Listing TES'!$A$2:$I$1247,6,FALSE))</f>
        <v>-</v>
      </c>
      <c r="AD95" s="13"/>
      <c r="AF95" s="142" t="str">
        <f t="shared" ref="AF95:AK95" si="97">IF(AND(V95&lt;&gt;"-",W95&lt;&gt;"-"),W95-V95,"-")</f>
        <v>-</v>
      </c>
      <c r="AG95" s="142" t="str">
        <f t="shared" si="97"/>
        <v>-</v>
      </c>
      <c r="AH95" s="142" t="str">
        <f t="shared" si="97"/>
        <v>-</v>
      </c>
      <c r="AI95" s="142" t="str">
        <f t="shared" si="97"/>
        <v>-</v>
      </c>
      <c r="AJ95" s="142" t="str">
        <f t="shared" si="97"/>
        <v>-</v>
      </c>
      <c r="AK95" s="142" t="str">
        <f t="shared" si="97"/>
        <v>-</v>
      </c>
      <c r="AL95" s="102"/>
      <c r="AN95" s="142" t="str">
        <f t="shared" ref="AN95:AS95" si="98">IF(AND($V95&lt;&gt;"-",W95&lt;&gt;"-"),W95-$V95,"-")</f>
        <v>-</v>
      </c>
      <c r="AO95" s="142" t="str">
        <f t="shared" si="98"/>
        <v>-</v>
      </c>
      <c r="AP95" s="142" t="str">
        <f t="shared" si="98"/>
        <v>-</v>
      </c>
      <c r="AQ95" s="142" t="str">
        <f t="shared" si="98"/>
        <v>-</v>
      </c>
      <c r="AR95" s="142" t="str">
        <f t="shared" si="98"/>
        <v>-</v>
      </c>
      <c r="AS95" s="142" t="str">
        <f t="shared" si="98"/>
        <v>-</v>
      </c>
    </row>
    <row r="96" spans="1:53" x14ac:dyDescent="0.25">
      <c r="A96" s="22" t="str">
        <f>IF(ISERROR(VLOOKUP($E96,'Listing TES'!$B$2:$B$1247,1,FALSE)),"Not listed","Listed")</f>
        <v>Listed</v>
      </c>
      <c r="B96" s="4" t="b">
        <f t="shared" ca="1" si="95"/>
        <v>0</v>
      </c>
      <c r="C96" s="4" t="b">
        <f t="shared" si="54"/>
        <v>0</v>
      </c>
      <c r="D96" s="4"/>
      <c r="E96" s="2" t="s">
        <v>167</v>
      </c>
      <c r="F96" s="10">
        <v>39343</v>
      </c>
      <c r="G96" s="4"/>
      <c r="H96" s="4" t="s">
        <v>557</v>
      </c>
      <c r="I96" s="93">
        <f t="shared" ref="I96:I104" si="99">DATEDIF(F96,DATE(2019,7,1),"y")</f>
        <v>11</v>
      </c>
      <c r="J96" s="198" t="str">
        <f>VLOOKUP($I96,Categorie!$A$1:$B$27,2,FALSE)</f>
        <v>BNO/INO/ANO</v>
      </c>
      <c r="K96" s="12" t="str">
        <f t="shared" si="40"/>
        <v>MIN</v>
      </c>
      <c r="L96" s="13">
        <f t="shared" si="78"/>
        <v>42784</v>
      </c>
      <c r="M96" s="13" t="str">
        <f t="shared" ca="1" si="79"/>
        <v/>
      </c>
      <c r="N96" s="12"/>
      <c r="O96" s="12"/>
      <c r="P96" s="12" t="str">
        <f>VLOOKUP($E96,'Listing PCS'!$B$2:$D$1032,3,FALSE)</f>
        <v>-</v>
      </c>
      <c r="Q96" s="13">
        <f>VLOOKUP($E96,'Listing PCS'!$B$2:$F$1032,5,FALSE)</f>
        <v>43252</v>
      </c>
      <c r="R96" s="12"/>
      <c r="S96" s="12" t="str">
        <f t="shared" si="96"/>
        <v>-</v>
      </c>
      <c r="T96" s="12" t="str">
        <f>VLOOKUP($E96,'Listing PCS'!$B$2:$I$1032,8,FALSE)</f>
        <v>B</v>
      </c>
      <c r="U96" s="13"/>
      <c r="V96" s="13">
        <f>IF(ISERROR(VLOOKUP(CONCATENATE($E96," ",V$1),'Listing TES'!$A$2:$I$1247,6,FALSE)),"-",VLOOKUP(CONCATENATE($E96," ",V$1),'Listing TES'!$A$2:$I$1247,6,FALSE))</f>
        <v>42323</v>
      </c>
      <c r="W96" s="13">
        <f>IF(ISERROR(VLOOKUP(CONCATENATE($E96," ",W$1),'Listing TES'!$A$2:$I$1247,6,FALSE)),"-",VLOOKUP(CONCATENATE($E96," ",W$1),'Listing TES'!$A$2:$I$1247,6,FALSE))</f>
        <v>42784</v>
      </c>
      <c r="X96" s="13" t="str">
        <f>IF(ISERROR(VLOOKUP(CONCATENATE($E96," ",X$1),'Listing TES'!$A$2:$I$1247,6,FALSE)),"-",VLOOKUP(CONCATENATE($E96," ",X$1),'Listing TES'!$A$2:$I$1247,6,FALSE))</f>
        <v>-</v>
      </c>
      <c r="Y96" s="13" t="str">
        <f>IF(ISERROR(VLOOKUP(CONCATENATE($E96," ",Y$1),'Listing TES'!$A$2:$I$1247,6,FALSE)),"-",VLOOKUP(CONCATENATE($E96," ",Y$1),'Listing TES'!$A$2:$I$1247,6,FALSE))</f>
        <v>-</v>
      </c>
      <c r="Z96" s="13" t="str">
        <f>IF(ISERROR(VLOOKUP(CONCATENATE($E96," ",Z$1),'Listing TES'!$A$2:$I$1247,6,FALSE)),"-",VLOOKUP(CONCATENATE($E96," ",Z$1),'Listing TES'!$A$2:$I$1247,6,FALSE))</f>
        <v>-</v>
      </c>
      <c r="AA96" s="13" t="str">
        <f>IF(ISERROR(VLOOKUP(CONCATENATE($E96," ",AA$1),'Listing TES'!$A$2:$I$1247,6,FALSE)),"-",VLOOKUP(CONCATENATE($E96," ",AA$1),'Listing TES'!$A$2:$I$1247,6,FALSE))</f>
        <v>-</v>
      </c>
      <c r="AB96" s="13" t="str">
        <f>IF(ISERROR(VLOOKUP(CONCATENATE($E96," ",AB$1),'Listing TES'!$A$2:$I$1247,6,FALSE)),"-",VLOOKUP(CONCATENATE($E96," ",AB$1),'Listing TES'!$A$2:$I$1247,6,FALSE))</f>
        <v>-</v>
      </c>
      <c r="AC96" s="13" t="str">
        <f>IF(ISERROR(VLOOKUP(CONCATENATE($E96," ",AC$1),'Listing TES'!$A$2:$I$1247,6,FALSE)),"-",VLOOKUP(CONCATENATE($E96," ",AC$1),'Listing TES'!$A$2:$I$1247,6,FALSE))</f>
        <v>-</v>
      </c>
      <c r="AD96" s="13"/>
      <c r="AF96" s="142">
        <f t="shared" si="91"/>
        <v>461</v>
      </c>
      <c r="AG96" s="142" t="str">
        <f t="shared" si="80"/>
        <v>-</v>
      </c>
      <c r="AH96" s="142" t="str">
        <f t="shared" si="81"/>
        <v>-</v>
      </c>
      <c r="AI96" s="142" t="str">
        <f t="shared" si="82"/>
        <v>-</v>
      </c>
      <c r="AJ96" s="142" t="str">
        <f t="shared" si="83"/>
        <v>-</v>
      </c>
      <c r="AK96" s="142" t="str">
        <f t="shared" si="84"/>
        <v>-</v>
      </c>
      <c r="AL96" s="13"/>
      <c r="AN96" s="142">
        <f t="shared" si="85"/>
        <v>461</v>
      </c>
      <c r="AO96" s="142" t="str">
        <f t="shared" si="86"/>
        <v>-</v>
      </c>
      <c r="AP96" s="142" t="str">
        <f t="shared" si="87"/>
        <v>-</v>
      </c>
      <c r="AQ96" s="142" t="str">
        <f t="shared" si="88"/>
        <v>-</v>
      </c>
      <c r="AR96" s="142" t="str">
        <f t="shared" si="89"/>
        <v>-</v>
      </c>
      <c r="AS96" s="142" t="str">
        <f t="shared" si="90"/>
        <v>-</v>
      </c>
      <c r="AW96" s="9" t="s">
        <v>557</v>
      </c>
    </row>
    <row r="97" spans="1:53" x14ac:dyDescent="0.25">
      <c r="A97" s="22" t="str">
        <f>IF(ISERROR(VLOOKUP($E97,'Listing TES'!$B$2:$B$1247,1,FALSE)),"Not listed","Listed")</f>
        <v>Not listed</v>
      </c>
      <c r="B97" s="4" t="b">
        <f t="shared" ca="1" si="95"/>
        <v>0</v>
      </c>
      <c r="C97" s="4" t="e">
        <f t="shared" si="54"/>
        <v>#VALUE!</v>
      </c>
      <c r="D97" s="4"/>
      <c r="E97" s="2" t="s">
        <v>384</v>
      </c>
      <c r="F97" s="10">
        <v>36227</v>
      </c>
      <c r="G97" s="4"/>
      <c r="H97" s="4" t="s">
        <v>557</v>
      </c>
      <c r="I97" s="93">
        <f t="shared" si="99"/>
        <v>20</v>
      </c>
      <c r="J97" s="198" t="str">
        <f>VLOOKUP($I97,Categorie!$A$1:$B$27,2,FALSE)</f>
        <v>SEN</v>
      </c>
      <c r="K97" s="12" t="str">
        <f t="shared" ref="K97:K172" si="100">IF(ISBLANK(O97),IF(AC97&lt;&gt;"-",AC$1,IF(AB97&lt;&gt;"-",AB$1,IF(AA97&lt;&gt;"-",AA$1,IF(Z97&lt;&gt;"-",Z$1,IF(Y97&lt;&gt;"-",Y$1,IF(X97&lt;&gt;"-",X$1,IF(W97&lt;&gt;"-",W$1,IF(V97&lt;&gt;"-",V$1,IF(A97="Listed","Niet geslaagd","Geen info"))))))))),O97)</f>
        <v>INO</v>
      </c>
      <c r="L97" s="13" t="str">
        <f t="shared" si="78"/>
        <v>-</v>
      </c>
      <c r="M97" s="13" t="str">
        <f t="shared" ca="1" si="79"/>
        <v/>
      </c>
      <c r="N97" s="12"/>
      <c r="O97" s="12" t="s">
        <v>564</v>
      </c>
      <c r="P97" s="12" t="str">
        <f>VLOOKUP($E97,'Listing PCS'!$B$2:$D$1032,3,FALSE)</f>
        <v>INO</v>
      </c>
      <c r="Q97" s="13">
        <f>VLOOKUP($E97,'Listing PCS'!$B$2:$F$1032,5,FALSE)</f>
        <v>43589</v>
      </c>
      <c r="R97" s="12"/>
      <c r="S97" s="12" t="str">
        <f t="shared" si="96"/>
        <v>-</v>
      </c>
      <c r="T97" s="12">
        <f>VLOOKUP($E97,'Listing PCS'!$B$2:$I$1032,8,FALSE)</f>
        <v>0</v>
      </c>
      <c r="U97" s="13"/>
      <c r="V97" s="13" t="str">
        <f>IF(ISERROR(VLOOKUP(CONCATENATE($E97," ",V$1),'Listing TES'!$A$2:$I$1247,6,FALSE)),"-",VLOOKUP(CONCATENATE($E97," ",V$1),'Listing TES'!$A$2:$I$1247,6,FALSE))</f>
        <v>-</v>
      </c>
      <c r="W97" s="13" t="str">
        <f>IF(ISERROR(VLOOKUP(CONCATENATE($E97," ",W$1),'Listing TES'!$A$2:$I$1247,6,FALSE)),"-",VLOOKUP(CONCATENATE($E97," ",W$1),'Listing TES'!$A$2:$I$1247,6,FALSE))</f>
        <v>-</v>
      </c>
      <c r="X97" s="13" t="str">
        <f>IF(ISERROR(VLOOKUP(CONCATENATE($E97," ",X$1),'Listing TES'!$A$2:$I$1247,6,FALSE)),"-",VLOOKUP(CONCATENATE($E97," ",X$1),'Listing TES'!$A$2:$I$1247,6,FALSE))</f>
        <v>-</v>
      </c>
      <c r="Y97" s="91" t="str">
        <f>IF(ISERROR(VLOOKUP(CONCATENATE($E97," ",Y$1),'Listing TES'!$A$2:$I$1247,6,FALSE)),"-",VLOOKUP(CONCATENATE($E97," ",Y$1),'Listing TES'!$A$2:$I$1247,6,FALSE))</f>
        <v>-</v>
      </c>
      <c r="Z97" s="13" t="str">
        <f>IF(ISERROR(VLOOKUP(CONCATENATE($E97," ",Z$1),'Listing TES'!$A$2:$I$1247,6,FALSE)),"-",VLOOKUP(CONCATENATE($E97," ",Z$1),'Listing TES'!$A$2:$I$1247,6,FALSE))</f>
        <v>-</v>
      </c>
      <c r="AA97" s="13" t="str">
        <f>IF(ISERROR(VLOOKUP(CONCATENATE($E97," ",AA$1),'Listing TES'!$A$2:$I$1247,6,FALSE)),"-",VLOOKUP(CONCATENATE($E97," ",AA$1),'Listing TES'!$A$2:$I$1247,6,FALSE))</f>
        <v>-</v>
      </c>
      <c r="AB97" s="13" t="str">
        <f>IF(ISERROR(VLOOKUP(CONCATENATE($E97," ",AB$1),'Listing TES'!$A$2:$I$1247,6,FALSE)),"-",VLOOKUP(CONCATENATE($E97," ",AB$1),'Listing TES'!$A$2:$I$1247,6,FALSE))</f>
        <v>-</v>
      </c>
      <c r="AC97" s="13" t="str">
        <f>IF(ISERROR(VLOOKUP(CONCATENATE($E97," ",AC$1),'Listing TES'!$A$2:$I$1247,6,FALSE)),"-",VLOOKUP(CONCATENATE($E97," ",AC$1),'Listing TES'!$A$2:$I$1247,6,FALSE))</f>
        <v>-</v>
      </c>
      <c r="AD97" s="13"/>
      <c r="AF97" s="142" t="str">
        <f t="shared" si="91"/>
        <v>-</v>
      </c>
      <c r="AG97" s="142" t="str">
        <f t="shared" si="80"/>
        <v>-</v>
      </c>
      <c r="AH97" s="142" t="str">
        <f t="shared" si="81"/>
        <v>-</v>
      </c>
      <c r="AI97" s="142" t="str">
        <f t="shared" si="82"/>
        <v>-</v>
      </c>
      <c r="AJ97" s="142" t="str">
        <f t="shared" si="83"/>
        <v>-</v>
      </c>
      <c r="AK97" s="142" t="str">
        <f t="shared" si="84"/>
        <v>-</v>
      </c>
      <c r="AL97" s="13"/>
      <c r="AN97" s="142" t="str">
        <f t="shared" si="85"/>
        <v>-</v>
      </c>
      <c r="AO97" s="142" t="str">
        <f t="shared" si="86"/>
        <v>-</v>
      </c>
      <c r="AP97" s="142" t="str">
        <f t="shared" si="87"/>
        <v>-</v>
      </c>
      <c r="AQ97" s="142" t="str">
        <f t="shared" si="88"/>
        <v>-</v>
      </c>
      <c r="AR97" s="142" t="str">
        <f t="shared" si="89"/>
        <v>-</v>
      </c>
      <c r="AS97" s="142" t="str">
        <f t="shared" si="90"/>
        <v>-</v>
      </c>
      <c r="AW97" s="9" t="s">
        <v>557</v>
      </c>
      <c r="AZ97" s="9" t="s">
        <v>557</v>
      </c>
    </row>
    <row r="98" spans="1:53" x14ac:dyDescent="0.25">
      <c r="A98" s="22" t="str">
        <f>IF(ISERROR(VLOOKUP($E98,'Listing TES'!$B$2:$B$1247,1,FALSE)),"Not listed","Listed")</f>
        <v>Listed</v>
      </c>
      <c r="B98" s="4" t="b">
        <f t="shared" ca="1" si="95"/>
        <v>0</v>
      </c>
      <c r="C98" s="4" t="b">
        <f t="shared" si="54"/>
        <v>0</v>
      </c>
      <c r="D98" s="4"/>
      <c r="E98" s="2" t="s">
        <v>496</v>
      </c>
      <c r="F98" s="10">
        <v>37130</v>
      </c>
      <c r="G98" s="4"/>
      <c r="H98" s="4" t="s">
        <v>557</v>
      </c>
      <c r="I98" s="93">
        <f t="shared" si="99"/>
        <v>17</v>
      </c>
      <c r="J98" s="198" t="str">
        <f>VLOOKUP($I98,Categorie!$A$1:$B$27,2,FALSE)</f>
        <v>JUN/SEN</v>
      </c>
      <c r="K98" s="12" t="str">
        <f t="shared" si="100"/>
        <v>JUN</v>
      </c>
      <c r="L98" s="13">
        <f t="shared" si="78"/>
        <v>43225</v>
      </c>
      <c r="M98" s="13" t="str">
        <f t="shared" ca="1" si="79"/>
        <v/>
      </c>
      <c r="N98" s="12"/>
      <c r="O98" s="12"/>
      <c r="P98" s="12" t="str">
        <f>VLOOKUP($E98,'Listing PCS'!$B$2:$D$1032,3,FALSE)</f>
        <v>JUN</v>
      </c>
      <c r="Q98" s="13">
        <f>VLOOKUP($E98,'Listing PCS'!$B$2:$F$1032,5,FALSE)</f>
        <v>43386</v>
      </c>
      <c r="R98" s="12"/>
      <c r="S98" s="12" t="str">
        <f t="shared" si="96"/>
        <v>JUN</v>
      </c>
      <c r="T98" s="12">
        <f>VLOOKUP($E98,'Listing PCS'!$B$2:$I$1032,8,FALSE)</f>
        <v>0</v>
      </c>
      <c r="U98" s="13"/>
      <c r="V98" s="13" t="str">
        <f>IF(ISERROR(VLOOKUP(CONCATENATE($E98," ",V$1),'Listing TES'!$A$2:$I$1247,6,FALSE)),"-",VLOOKUP(CONCATENATE($E98," ",V$1),'Listing TES'!$A$2:$I$1247,6,FALSE))</f>
        <v>-</v>
      </c>
      <c r="W98" s="13" t="str">
        <f>IF(ISERROR(VLOOKUP(CONCATENATE($E98," ",W$1),'Listing TES'!$A$2:$I$1247,6,FALSE)),"-",VLOOKUP(CONCATENATE($E98," ",W$1),'Listing TES'!$A$2:$I$1247,6,FALSE))</f>
        <v>-</v>
      </c>
      <c r="X98" s="13">
        <f>IF(ISERROR(VLOOKUP(CONCATENATE($E98," ",X$1),'Listing TES'!$A$2:$I$1247,6,FALSE)),"-",VLOOKUP(CONCATENATE($E98," ",X$1),'Listing TES'!$A$2:$I$1247,6,FALSE))</f>
        <v>41741</v>
      </c>
      <c r="Y98" s="13">
        <f>IF(ISERROR(VLOOKUP(CONCATENATE($E98," ",Y$1),'Listing TES'!$A$2:$I$1247,6,FALSE)),"-",VLOOKUP(CONCATENATE($E98," ",Y$1),'Listing TES'!$A$2:$I$1247,6,FALSE))</f>
        <v>42301</v>
      </c>
      <c r="Z98" s="13">
        <f>IF(ISERROR(VLOOKUP(CONCATENATE($E98," ",Z$1),'Listing TES'!$A$2:$I$1247,6,FALSE)),"-",VLOOKUP(CONCATENATE($E98," ",Z$1),'Listing TES'!$A$2:$I$1247,6,FALSE))</f>
        <v>43183</v>
      </c>
      <c r="AA98" s="13">
        <f>IF(ISERROR(VLOOKUP(CONCATENATE($E98," ",AA$1),'Listing TES'!$A$2:$I$1247,6,FALSE)),"-",VLOOKUP(CONCATENATE($E98," ",AA$1),'Listing TES'!$A$2:$I$1247,6,FALSE))</f>
        <v>43225</v>
      </c>
      <c r="AB98" s="13" t="str">
        <f>IF(ISERROR(VLOOKUP(CONCATENATE($E98," ",AB$1),'Listing TES'!$A$2:$I$1247,6,FALSE)),"-",VLOOKUP(CONCATENATE($E98," ",AB$1),'Listing TES'!$A$2:$I$1247,6,FALSE))</f>
        <v>-</v>
      </c>
      <c r="AC98" s="13" t="str">
        <f>IF(ISERROR(VLOOKUP(CONCATENATE($E98," ",AC$1),'Listing TES'!$A$2:$I$1247,6,FALSE)),"-",VLOOKUP(CONCATENATE($E98," ",AC$1),'Listing TES'!$A$2:$I$1247,6,FALSE))</f>
        <v>-</v>
      </c>
      <c r="AD98" s="13"/>
      <c r="AF98" s="142" t="str">
        <f t="shared" si="91"/>
        <v>-</v>
      </c>
      <c r="AG98" s="142" t="str">
        <f t="shared" si="80"/>
        <v>-</v>
      </c>
      <c r="AH98" s="142">
        <f t="shared" si="81"/>
        <v>560</v>
      </c>
      <c r="AI98" s="142">
        <f t="shared" si="82"/>
        <v>882</v>
      </c>
      <c r="AJ98" s="142">
        <f t="shared" si="83"/>
        <v>42</v>
      </c>
      <c r="AK98" s="142" t="str">
        <f t="shared" si="84"/>
        <v>-</v>
      </c>
      <c r="AL98" s="13"/>
      <c r="AN98" s="142" t="str">
        <f t="shared" si="85"/>
        <v>-</v>
      </c>
      <c r="AO98" s="142" t="str">
        <f t="shared" si="86"/>
        <v>-</v>
      </c>
      <c r="AP98" s="142" t="str">
        <f t="shared" si="87"/>
        <v>-</v>
      </c>
      <c r="AQ98" s="142" t="str">
        <f t="shared" si="88"/>
        <v>-</v>
      </c>
      <c r="AR98" s="142" t="str">
        <f t="shared" si="89"/>
        <v>-</v>
      </c>
      <c r="AS98" s="142" t="str">
        <f t="shared" si="90"/>
        <v>-</v>
      </c>
      <c r="AW98" s="9" t="s">
        <v>557</v>
      </c>
      <c r="AZ98" s="9" t="s">
        <v>557</v>
      </c>
    </row>
    <row r="99" spans="1:53" x14ac:dyDescent="0.25">
      <c r="A99" s="22" t="str">
        <f>IF(ISERROR(VLOOKUP($E99,'Listing TES'!$B$2:$B$1247,1,FALSE)),"Not listed","Listed")</f>
        <v>Listed</v>
      </c>
      <c r="B99" s="4" t="b">
        <f t="shared" ca="1" si="95"/>
        <v>0</v>
      </c>
      <c r="C99" s="4" t="b">
        <f t="shared" si="54"/>
        <v>0</v>
      </c>
      <c r="D99" s="4"/>
      <c r="E99" s="2" t="s">
        <v>319</v>
      </c>
      <c r="F99" s="10">
        <v>37348</v>
      </c>
      <c r="G99" s="4"/>
      <c r="H99" s="4" t="s">
        <v>557</v>
      </c>
      <c r="I99" s="93">
        <f t="shared" si="99"/>
        <v>17</v>
      </c>
      <c r="J99" s="198" t="str">
        <f>VLOOKUP($I99,Categorie!$A$1:$B$27,2,FALSE)</f>
        <v>JUN/SEN</v>
      </c>
      <c r="K99" s="12" t="str">
        <f t="shared" si="100"/>
        <v>PRE</v>
      </c>
      <c r="L99" s="13">
        <f t="shared" si="78"/>
        <v>42469</v>
      </c>
      <c r="M99" s="13" t="str">
        <f t="shared" ca="1" si="79"/>
        <v/>
      </c>
      <c r="N99" s="12"/>
      <c r="O99" s="12"/>
      <c r="P99" s="12" t="str">
        <f>VLOOKUP($E99,'Listing PCS'!$B$2:$D$1032,3,FALSE)</f>
        <v>-</v>
      </c>
      <c r="Q99" s="13">
        <f>VLOOKUP($E99,'Listing PCS'!$B$2:$F$1032,5,FALSE)</f>
        <v>43252</v>
      </c>
      <c r="R99" s="12"/>
      <c r="S99" s="12" t="str">
        <f t="shared" si="96"/>
        <v>-</v>
      </c>
      <c r="T99" s="12" t="str">
        <f>VLOOKUP($E99,'Listing PCS'!$B$2:$I$1032,8,FALSE)</f>
        <v>-</v>
      </c>
      <c r="U99" s="13"/>
      <c r="V99" s="13">
        <f>IF(ISERROR(VLOOKUP(CONCATENATE($E99," ",V$1),'Listing TES'!$A$2:$I$1247,6,FALSE)),"-",VLOOKUP(CONCATENATE($E99," ",V$1),'Listing TES'!$A$2:$I$1247,6,FALSE))</f>
        <v>42469</v>
      </c>
      <c r="W99" s="13" t="str">
        <f>IF(ISERROR(VLOOKUP(CONCATENATE($E99," ",W$1),'Listing TES'!$A$2:$I$1247,6,FALSE)),"-",VLOOKUP(CONCATENATE($E99," ",W$1),'Listing TES'!$A$2:$I$1247,6,FALSE))</f>
        <v>-</v>
      </c>
      <c r="X99" s="13" t="str">
        <f>IF(ISERROR(VLOOKUP(CONCATENATE($E99," ",X$1),'Listing TES'!$A$2:$I$1247,6,FALSE)),"-",VLOOKUP(CONCATENATE($E99," ",X$1),'Listing TES'!$A$2:$I$1247,6,FALSE))</f>
        <v>-</v>
      </c>
      <c r="Y99" s="13" t="str">
        <f>IF(ISERROR(VLOOKUP(CONCATENATE($E99," ",Y$1),'Listing TES'!$A$2:$I$1247,6,FALSE)),"-",VLOOKUP(CONCATENATE($E99," ",Y$1),'Listing TES'!$A$2:$I$1247,6,FALSE))</f>
        <v>-</v>
      </c>
      <c r="Z99" s="13" t="str">
        <f>IF(ISERROR(VLOOKUP(CONCATENATE($E99," ",Z$1),'Listing TES'!$A$2:$I$1247,6,FALSE)),"-",VLOOKUP(CONCATENATE($E99," ",Z$1),'Listing TES'!$A$2:$I$1247,6,FALSE))</f>
        <v>-</v>
      </c>
      <c r="AA99" s="13" t="str">
        <f>IF(ISERROR(VLOOKUP(CONCATENATE($E99," ",AA$1),'Listing TES'!$A$2:$I$1247,6,FALSE)),"-",VLOOKUP(CONCATENATE($E99," ",AA$1),'Listing TES'!$A$2:$I$1247,6,FALSE))</f>
        <v>-</v>
      </c>
      <c r="AB99" s="13" t="str">
        <f>IF(ISERROR(VLOOKUP(CONCATENATE($E99," ",AB$1),'Listing TES'!$A$2:$I$1247,6,FALSE)),"-",VLOOKUP(CONCATENATE($E99," ",AB$1),'Listing TES'!$A$2:$I$1247,6,FALSE))</f>
        <v>-</v>
      </c>
      <c r="AC99" s="13" t="str">
        <f>IF(ISERROR(VLOOKUP(CONCATENATE($E99," ",AC$1),'Listing TES'!$A$2:$I$1247,6,FALSE)),"-",VLOOKUP(CONCATENATE($E99," ",AC$1),'Listing TES'!$A$2:$I$1247,6,FALSE))</f>
        <v>-</v>
      </c>
      <c r="AD99" s="13"/>
      <c r="AF99" s="142" t="str">
        <f t="shared" si="91"/>
        <v>-</v>
      </c>
      <c r="AG99" s="142" t="str">
        <f t="shared" si="80"/>
        <v>-</v>
      </c>
      <c r="AH99" s="142" t="str">
        <f t="shared" si="81"/>
        <v>-</v>
      </c>
      <c r="AI99" s="142" t="str">
        <f t="shared" si="82"/>
        <v>-</v>
      </c>
      <c r="AJ99" s="142" t="str">
        <f t="shared" si="83"/>
        <v>-</v>
      </c>
      <c r="AK99" s="142" t="str">
        <f t="shared" si="84"/>
        <v>-</v>
      </c>
      <c r="AL99" s="13"/>
      <c r="AN99" s="142" t="str">
        <f t="shared" si="85"/>
        <v>-</v>
      </c>
      <c r="AO99" s="142" t="str">
        <f t="shared" si="86"/>
        <v>-</v>
      </c>
      <c r="AP99" s="142" t="str">
        <f t="shared" si="87"/>
        <v>-</v>
      </c>
      <c r="AQ99" s="142" t="str">
        <f t="shared" si="88"/>
        <v>-</v>
      </c>
      <c r="AR99" s="142" t="str">
        <f t="shared" si="89"/>
        <v>-</v>
      </c>
      <c r="AS99" s="142" t="str">
        <f t="shared" si="90"/>
        <v>-</v>
      </c>
    </row>
    <row r="100" spans="1:53" x14ac:dyDescent="0.25">
      <c r="A100" s="22" t="str">
        <f>IF(ISERROR(VLOOKUP($E100,'Listing TES'!$B$2:$B$1247,1,FALSE)),"Not listed","Listed")</f>
        <v>Listed</v>
      </c>
      <c r="B100" s="4" t="b">
        <f ca="1">TODAY()-MAX(V100:AC100)&lt;95</f>
        <v>0</v>
      </c>
      <c r="C100" s="4" t="b">
        <f t="shared" si="54"/>
        <v>0</v>
      </c>
      <c r="D100" s="4"/>
      <c r="E100" s="2" t="s">
        <v>526</v>
      </c>
      <c r="F100" s="10">
        <v>40987</v>
      </c>
      <c r="G100" s="4" t="s">
        <v>610</v>
      </c>
      <c r="H100" s="4" t="s">
        <v>557</v>
      </c>
      <c r="I100" s="93">
        <f t="shared" si="99"/>
        <v>7</v>
      </c>
      <c r="J100" s="198" t="str">
        <f>VLOOKUP($I100,Categorie!$A$1:$B$27,2,FALSE)</f>
        <v>MIN/BNO/INO</v>
      </c>
      <c r="K100" s="12" t="str">
        <f t="shared" si="100"/>
        <v>MIN</v>
      </c>
      <c r="L100" s="13">
        <f t="shared" si="78"/>
        <v>43750</v>
      </c>
      <c r="M100" s="13" t="str">
        <f t="shared" ca="1" si="79"/>
        <v/>
      </c>
      <c r="N100" s="12"/>
      <c r="O100" s="12"/>
      <c r="P100" s="12" t="str">
        <f>VLOOKUP($E100,'Listing PCS'!$B$2:$D$1032,3,FALSE)</f>
        <v>MIN</v>
      </c>
      <c r="Q100" s="13">
        <f>VLOOKUP($E100,'Listing PCS'!$B$2:$F$1032,5,FALSE)</f>
        <v>43577</v>
      </c>
      <c r="R100" s="12"/>
      <c r="S100" s="12" t="str">
        <f t="shared" si="96"/>
        <v>MIN</v>
      </c>
      <c r="T100" s="12">
        <f>VLOOKUP($E100,'Listing PCS'!$B$2:$I$1032,8,FALSE)</f>
        <v>0</v>
      </c>
      <c r="U100" s="13"/>
      <c r="V100" s="13">
        <f>IF(ISERROR(VLOOKUP(CONCATENATE($E100," ",V$1),'Listing TES'!$A$2:$I$1247,6,FALSE)),"-",VLOOKUP(CONCATENATE($E100," ",V$1),'Listing TES'!$A$2:$I$1247,6,FALSE))</f>
        <v>43526</v>
      </c>
      <c r="W100" s="13">
        <f>IF(ISERROR(VLOOKUP(CONCATENATE($E100," ",W$1),'Listing TES'!$A$2:$I$1247,6,FALSE)),"-",VLOOKUP(CONCATENATE($E100," ",W$1),'Listing TES'!$A$2:$I$1247,6,FALSE))</f>
        <v>43750</v>
      </c>
      <c r="X100" s="13" t="str">
        <f>IF(ISERROR(VLOOKUP(CONCATENATE($E100," ",X$1),'Listing TES'!$A$2:$I$1247,6,FALSE)),"-",VLOOKUP(CONCATENATE($E100," ",X$1),'Listing TES'!$A$2:$I$1247,6,FALSE))</f>
        <v>-</v>
      </c>
      <c r="Y100" s="13" t="str">
        <f>IF(ISERROR(VLOOKUP(CONCATENATE($E100," ",Y$1),'Listing TES'!$A$2:$I$1247,6,FALSE)),"-",VLOOKUP(CONCATENATE($E100," ",Y$1),'Listing TES'!$A$2:$I$1247,6,FALSE))</f>
        <v>-</v>
      </c>
      <c r="Z100" s="13" t="str">
        <f>IF(ISERROR(VLOOKUP(CONCATENATE($E100," ",Z$1),'Listing TES'!$A$2:$I$1247,6,FALSE)),"-",VLOOKUP(CONCATENATE($E100," ",Z$1),'Listing TES'!$A$2:$I$1247,6,FALSE))</f>
        <v>-</v>
      </c>
      <c r="AA100" s="13" t="str">
        <f>IF(ISERROR(VLOOKUP(CONCATENATE($E100," ",AA$1),'Listing TES'!$A$2:$I$1247,6,FALSE)),"-",VLOOKUP(CONCATENATE($E100," ",AA$1),'Listing TES'!$A$2:$I$1247,6,FALSE))</f>
        <v>-</v>
      </c>
      <c r="AB100" s="13" t="str">
        <f>IF(ISERROR(VLOOKUP(CONCATENATE($E100," ",AB$1),'Listing TES'!$A$2:$I$1247,6,FALSE)),"-",VLOOKUP(CONCATENATE($E100," ",AB$1),'Listing TES'!$A$2:$I$1247,6,FALSE))</f>
        <v>-</v>
      </c>
      <c r="AC100" s="13" t="str">
        <f>IF(ISERROR(VLOOKUP(CONCATENATE($E100," ",AC$1),'Listing TES'!$A$2:$I$1247,6,FALSE)),"-",VLOOKUP(CONCATENATE($E100," ",AC$1),'Listing TES'!$A$2:$I$1247,6,FALSE))</f>
        <v>-</v>
      </c>
      <c r="AD100" s="13"/>
      <c r="AF100" s="142">
        <f t="shared" si="91"/>
        <v>224</v>
      </c>
      <c r="AG100" s="142" t="str">
        <f t="shared" si="80"/>
        <v>-</v>
      </c>
      <c r="AH100" s="142" t="str">
        <f t="shared" si="81"/>
        <v>-</v>
      </c>
      <c r="AI100" s="142" t="str">
        <f t="shared" si="82"/>
        <v>-</v>
      </c>
      <c r="AJ100" s="142" t="str">
        <f t="shared" si="83"/>
        <v>-</v>
      </c>
      <c r="AK100" s="142" t="str">
        <f t="shared" si="84"/>
        <v>-</v>
      </c>
      <c r="AL100" s="13"/>
      <c r="AN100" s="142">
        <f t="shared" si="85"/>
        <v>224</v>
      </c>
      <c r="AO100" s="142" t="str">
        <f t="shared" si="86"/>
        <v>-</v>
      </c>
      <c r="AP100" s="142" t="str">
        <f t="shared" si="87"/>
        <v>-</v>
      </c>
      <c r="AQ100" s="142" t="str">
        <f t="shared" si="88"/>
        <v>-</v>
      </c>
      <c r="AR100" s="142" t="str">
        <f t="shared" si="89"/>
        <v>-</v>
      </c>
      <c r="AS100" s="142" t="str">
        <f t="shared" si="90"/>
        <v>-</v>
      </c>
    </row>
    <row r="101" spans="1:53" x14ac:dyDescent="0.25">
      <c r="A101" s="22" t="str">
        <f>IF(ISERROR(VLOOKUP($E101,'Listing TES'!$B$2:$B$1247,1,FALSE)),"Not listed","Listed")</f>
        <v>Listed</v>
      </c>
      <c r="B101" s="4" t="b">
        <f t="shared" ca="1" si="95"/>
        <v>0</v>
      </c>
      <c r="C101" s="4" t="b">
        <f t="shared" si="54"/>
        <v>0</v>
      </c>
      <c r="D101" s="4"/>
      <c r="E101" s="2" t="s">
        <v>120</v>
      </c>
      <c r="F101" s="10">
        <v>38675</v>
      </c>
      <c r="G101" s="4"/>
      <c r="H101" s="4" t="s">
        <v>557</v>
      </c>
      <c r="I101" s="93">
        <f t="shared" si="99"/>
        <v>13</v>
      </c>
      <c r="J101" s="198" t="str">
        <f>VLOOKUP($I101,Categorie!$A$1:$B$27,2,FALSE)</f>
        <v>INO/ANO/JUN</v>
      </c>
      <c r="K101" s="12" t="str">
        <f t="shared" si="100"/>
        <v>JUN</v>
      </c>
      <c r="L101" s="13">
        <f t="shared" si="78"/>
        <v>43393</v>
      </c>
      <c r="M101" s="13" t="str">
        <f t="shared" ca="1" si="79"/>
        <v/>
      </c>
      <c r="N101" s="12"/>
      <c r="O101" s="12"/>
      <c r="P101" s="12" t="str">
        <f>VLOOKUP($E101,'Listing PCS'!$B$2:$D$1032,3,FALSE)</f>
        <v>JUN</v>
      </c>
      <c r="Q101" s="13">
        <f>VLOOKUP($E101,'Listing PCS'!$B$2:$F$1032,5,FALSE)</f>
        <v>43498</v>
      </c>
      <c r="R101" s="12"/>
      <c r="S101" s="12" t="str">
        <f t="shared" si="96"/>
        <v>JUN</v>
      </c>
      <c r="T101" s="12">
        <f>VLOOKUP($E101,'Listing PCS'!$B$2:$I$1032,8,FALSE)</f>
        <v>0</v>
      </c>
      <c r="U101" s="13"/>
      <c r="V101" s="13" t="str">
        <f>IF(ISERROR(VLOOKUP(CONCATENATE($E101," ",V$1),'Listing TES'!$A$2:$I$1247,6,FALSE)),"-",VLOOKUP(CONCATENATE($E101," ",V$1),'Listing TES'!$A$2:$I$1247,6,FALSE))</f>
        <v>-</v>
      </c>
      <c r="W101" s="13" t="str">
        <f>IF(ISERROR(VLOOKUP(CONCATENATE($E101," ",W$1),'Listing TES'!$A$2:$I$1247,6,FALSE)),"-",VLOOKUP(CONCATENATE($E101," ",W$1),'Listing TES'!$A$2:$I$1247,6,FALSE))</f>
        <v>-</v>
      </c>
      <c r="X101" s="13">
        <f>IF(ISERROR(VLOOKUP(CONCATENATE($E101," ",X$1),'Listing TES'!$A$2:$I$1247,6,FALSE)),"-",VLOOKUP(CONCATENATE($E101," ",X$1),'Listing TES'!$A$2:$I$1247,6,FALSE))</f>
        <v>41951</v>
      </c>
      <c r="Y101" s="13" t="str">
        <f>IF(ISERROR(VLOOKUP(CONCATENATE($E101," ",Y$1),'Listing TES'!$A$2:$I$1247,6,FALSE)),"-",VLOOKUP(CONCATENATE($E101," ",Y$1),'Listing TES'!$A$2:$I$1247,6,FALSE))</f>
        <v>-</v>
      </c>
      <c r="Z101" s="13">
        <f>IF(ISERROR(VLOOKUP(CONCATENATE($E101," ",Z$1),'Listing TES'!$A$2:$I$1247,6,FALSE)),"-",VLOOKUP(CONCATENATE($E101," ",Z$1),'Listing TES'!$A$2:$I$1247,6,FALSE))</f>
        <v>42658</v>
      </c>
      <c r="AA101" s="13">
        <f>IF(ISERROR(VLOOKUP(CONCATENATE($E101," ",AA$1),'Listing TES'!$A$2:$I$1247,6,FALSE)),"-",VLOOKUP(CONCATENATE($E101," ",AA$1),'Listing TES'!$A$2:$I$1247,6,FALSE))</f>
        <v>43393</v>
      </c>
      <c r="AB101" s="13" t="str">
        <f>IF(ISERROR(VLOOKUP(CONCATENATE($E101," ",AB$1),'Listing TES'!$A$2:$I$1247,6,FALSE)),"-",VLOOKUP(CONCATENATE($E101," ",AB$1),'Listing TES'!$A$2:$I$1247,6,FALSE))</f>
        <v>-</v>
      </c>
      <c r="AC101" s="13" t="str">
        <f>IF(ISERROR(VLOOKUP(CONCATENATE($E101," ",AC$1),'Listing TES'!$A$2:$I$1247,6,FALSE)),"-",VLOOKUP(CONCATENATE($E101," ",AC$1),'Listing TES'!$A$2:$I$1247,6,FALSE))</f>
        <v>-</v>
      </c>
      <c r="AD101" s="13"/>
      <c r="AF101" s="142" t="str">
        <f t="shared" si="91"/>
        <v>-</v>
      </c>
      <c r="AG101" s="142" t="str">
        <f t="shared" si="80"/>
        <v>-</v>
      </c>
      <c r="AH101" s="142" t="str">
        <f t="shared" si="81"/>
        <v>-</v>
      </c>
      <c r="AI101" s="142" t="str">
        <f t="shared" si="82"/>
        <v>-</v>
      </c>
      <c r="AJ101" s="142">
        <f t="shared" si="83"/>
        <v>735</v>
      </c>
      <c r="AK101" s="142" t="str">
        <f t="shared" si="84"/>
        <v>-</v>
      </c>
      <c r="AL101" s="13"/>
      <c r="AN101" s="142" t="str">
        <f t="shared" si="85"/>
        <v>-</v>
      </c>
      <c r="AO101" s="142" t="str">
        <f t="shared" si="86"/>
        <v>-</v>
      </c>
      <c r="AP101" s="142" t="str">
        <f t="shared" si="87"/>
        <v>-</v>
      </c>
      <c r="AQ101" s="142" t="str">
        <f t="shared" si="88"/>
        <v>-</v>
      </c>
      <c r="AR101" s="142" t="str">
        <f t="shared" si="89"/>
        <v>-</v>
      </c>
      <c r="AS101" s="142" t="str">
        <f t="shared" si="90"/>
        <v>-</v>
      </c>
    </row>
    <row r="102" spans="1:53" x14ac:dyDescent="0.25">
      <c r="A102" s="22" t="str">
        <f>IF(ISERROR(VLOOKUP($E102,'Listing TES'!$B$2:$B$1247,1,FALSE)),"Not listed","Listed")</f>
        <v>Listed</v>
      </c>
      <c r="B102" s="4" t="b">
        <f t="shared" ca="1" si="95"/>
        <v>0</v>
      </c>
      <c r="C102" s="4" t="b">
        <f t="shared" si="54"/>
        <v>0</v>
      </c>
      <c r="D102" s="4"/>
      <c r="E102" s="2" t="s">
        <v>339</v>
      </c>
      <c r="F102" s="10">
        <v>37676</v>
      </c>
      <c r="G102" s="4"/>
      <c r="H102" s="4" t="s">
        <v>557</v>
      </c>
      <c r="I102" s="93">
        <f t="shared" si="99"/>
        <v>16</v>
      </c>
      <c r="J102" s="198" t="str">
        <f>VLOOKUP($I102,Categorie!$A$1:$B$27,2,FALSE)</f>
        <v>JUN/SEN</v>
      </c>
      <c r="K102" s="12" t="str">
        <f t="shared" si="100"/>
        <v>INO</v>
      </c>
      <c r="L102" s="13">
        <f t="shared" si="78"/>
        <v>42063</v>
      </c>
      <c r="M102" s="13" t="str">
        <f t="shared" ca="1" si="79"/>
        <v/>
      </c>
      <c r="N102" s="12"/>
      <c r="O102" s="12"/>
      <c r="P102" s="12" t="str">
        <f>VLOOKUP($E102,'Listing PCS'!$B$2:$D$1032,3,FALSE)</f>
        <v>-</v>
      </c>
      <c r="Q102" s="13">
        <f>VLOOKUP($E102,'Listing PCS'!$B$2:$F$1032,5,FALSE)</f>
        <v>43252</v>
      </c>
      <c r="R102" s="12"/>
      <c r="S102" s="12" t="str">
        <f t="shared" si="96"/>
        <v>-</v>
      </c>
      <c r="T102" s="12" t="str">
        <f>VLOOKUP($E102,'Listing PCS'!$B$2:$I$1032,8,FALSE)</f>
        <v>-</v>
      </c>
      <c r="U102" s="13"/>
      <c r="V102" s="13" t="str">
        <f>IF(ISERROR(VLOOKUP(CONCATENATE($E102," ",V$1),'Listing TES'!$A$2:$I$1247,6,FALSE)),"-",VLOOKUP(CONCATENATE($E102," ",V$1),'Listing TES'!$A$2:$I$1247,6,FALSE))</f>
        <v>-</v>
      </c>
      <c r="W102" s="13" t="str">
        <f>IF(ISERROR(VLOOKUP(CONCATENATE($E102," ",W$1),'Listing TES'!$A$2:$I$1247,6,FALSE)),"-",VLOOKUP(CONCATENATE($E102," ",W$1),'Listing TES'!$A$2:$I$1247,6,FALSE))</f>
        <v>-</v>
      </c>
      <c r="X102" s="13" t="str">
        <f>IF(ISERROR(VLOOKUP(CONCATENATE($E102," ",X$1),'Listing TES'!$A$2:$I$1247,6,FALSE)),"-",VLOOKUP(CONCATENATE($E102," ",X$1),'Listing TES'!$A$2:$I$1247,6,FALSE))</f>
        <v>-</v>
      </c>
      <c r="Y102" s="13">
        <f>IF(ISERROR(VLOOKUP(CONCATENATE($E102," ",Y$1),'Listing TES'!$A$2:$I$1247,6,FALSE)),"-",VLOOKUP(CONCATENATE($E102," ",Y$1),'Listing TES'!$A$2:$I$1247,6,FALSE))</f>
        <v>42063</v>
      </c>
      <c r="Z102" s="13" t="str">
        <f>IF(ISERROR(VLOOKUP(CONCATENATE($E102," ",Z$1),'Listing TES'!$A$2:$I$1247,6,FALSE)),"-",VLOOKUP(CONCATENATE($E102," ",Z$1),'Listing TES'!$A$2:$I$1247,6,FALSE))</f>
        <v>-</v>
      </c>
      <c r="AA102" s="13" t="str">
        <f>IF(ISERROR(VLOOKUP(CONCATENATE($E102," ",AA$1),'Listing TES'!$A$2:$I$1247,6,FALSE)),"-",VLOOKUP(CONCATENATE($E102," ",AA$1),'Listing TES'!$A$2:$I$1247,6,FALSE))</f>
        <v>-</v>
      </c>
      <c r="AB102" s="13" t="str">
        <f>IF(ISERROR(VLOOKUP(CONCATENATE($E102," ",AB$1),'Listing TES'!$A$2:$I$1247,6,FALSE)),"-",VLOOKUP(CONCATENATE($E102," ",AB$1),'Listing TES'!$A$2:$I$1247,6,FALSE))</f>
        <v>-</v>
      </c>
      <c r="AC102" s="13" t="str">
        <f>IF(ISERROR(VLOOKUP(CONCATENATE($E102," ",AC$1),'Listing TES'!$A$2:$I$1247,6,FALSE)),"-",VLOOKUP(CONCATENATE($E102," ",AC$1),'Listing TES'!$A$2:$I$1247,6,FALSE))</f>
        <v>-</v>
      </c>
      <c r="AD102" s="13"/>
      <c r="AF102" s="142" t="str">
        <f t="shared" si="91"/>
        <v>-</v>
      </c>
      <c r="AG102" s="142" t="str">
        <f t="shared" si="80"/>
        <v>-</v>
      </c>
      <c r="AH102" s="142" t="str">
        <f t="shared" si="81"/>
        <v>-</v>
      </c>
      <c r="AI102" s="142" t="str">
        <f t="shared" si="82"/>
        <v>-</v>
      </c>
      <c r="AJ102" s="142" t="str">
        <f t="shared" si="83"/>
        <v>-</v>
      </c>
      <c r="AK102" s="142" t="str">
        <f t="shared" si="84"/>
        <v>-</v>
      </c>
      <c r="AL102" s="13"/>
      <c r="AN102" s="142" t="str">
        <f t="shared" si="85"/>
        <v>-</v>
      </c>
      <c r="AO102" s="142" t="str">
        <f t="shared" si="86"/>
        <v>-</v>
      </c>
      <c r="AP102" s="142" t="str">
        <f t="shared" si="87"/>
        <v>-</v>
      </c>
      <c r="AQ102" s="142" t="str">
        <f t="shared" si="88"/>
        <v>-</v>
      </c>
      <c r="AR102" s="142" t="str">
        <f t="shared" si="89"/>
        <v>-</v>
      </c>
      <c r="AS102" s="142" t="str">
        <f t="shared" si="90"/>
        <v>-</v>
      </c>
    </row>
    <row r="103" spans="1:53" x14ac:dyDescent="0.25">
      <c r="A103" s="22" t="str">
        <f>IF(ISERROR(VLOOKUP($E103,'Listing TES'!$B$2:$B$1247,1,FALSE)),"Not listed","Listed")</f>
        <v>Listed</v>
      </c>
      <c r="B103" s="4" t="b">
        <f t="shared" ca="1" si="95"/>
        <v>0</v>
      </c>
      <c r="C103" s="4" t="b">
        <f t="shared" si="54"/>
        <v>0</v>
      </c>
      <c r="D103" s="4"/>
      <c r="E103" s="2" t="s">
        <v>119</v>
      </c>
      <c r="F103" s="10">
        <v>39276</v>
      </c>
      <c r="G103" s="4"/>
      <c r="H103" s="4" t="s">
        <v>557</v>
      </c>
      <c r="I103" s="93">
        <f t="shared" si="99"/>
        <v>11</v>
      </c>
      <c r="J103" s="198" t="str">
        <f>VLOOKUP($I103,Categorie!$A$1:$B$27,2,FALSE)</f>
        <v>BNO/INO/ANO</v>
      </c>
      <c r="K103" s="12" t="str">
        <f t="shared" si="100"/>
        <v>INO</v>
      </c>
      <c r="L103" s="13">
        <f t="shared" si="78"/>
        <v>42854</v>
      </c>
      <c r="M103" s="13" t="str">
        <f t="shared" ca="1" si="79"/>
        <v/>
      </c>
      <c r="N103" s="12"/>
      <c r="O103" s="12"/>
      <c r="P103" s="12" t="str">
        <f>VLOOKUP($E103,'Listing PCS'!$B$2:$D$1032,3,FALSE)</f>
        <v>INO</v>
      </c>
      <c r="Q103" s="13">
        <f>VLOOKUP($E103,'Listing PCS'!$B$2:$F$1032,5,FALSE)</f>
        <v>43252</v>
      </c>
      <c r="R103" s="12"/>
      <c r="S103" s="198" t="s">
        <v>563</v>
      </c>
      <c r="T103" s="12" t="str">
        <f>VLOOKUP($E103,'Listing PCS'!$B$2:$I$1032,8,FALSE)</f>
        <v>A</v>
      </c>
      <c r="U103" s="13"/>
      <c r="V103" s="13">
        <f>IF(ISERROR(VLOOKUP(CONCATENATE($E103," ",V$1),'Listing TES'!$A$2:$I$1247,6,FALSE)),"-",VLOOKUP(CONCATENATE($E103," ",V$1),'Listing TES'!$A$2:$I$1247,6,FALSE))</f>
        <v>42323</v>
      </c>
      <c r="W103" s="13">
        <f>IF(ISERROR(VLOOKUP(CONCATENATE($E103," ",W$1),'Listing TES'!$A$2:$I$1247,6,FALSE)),"-",VLOOKUP(CONCATENATE($E103," ",W$1),'Listing TES'!$A$2:$I$1247,6,FALSE))</f>
        <v>42651</v>
      </c>
      <c r="X103" s="13">
        <f>IF(ISERROR(VLOOKUP(CONCATENATE($E103," ",X$1),'Listing TES'!$A$2:$I$1247,6,FALSE)),"-",VLOOKUP(CONCATENATE($E103," ",X$1),'Listing TES'!$A$2:$I$1247,6,FALSE))</f>
        <v>42784</v>
      </c>
      <c r="Y103" s="13">
        <f>IF(ISERROR(VLOOKUP(CONCATENATE($E103," ",Y$1),'Listing TES'!$A$2:$I$1247,6,FALSE)),"-",VLOOKUP(CONCATENATE($E103," ",Y$1),'Listing TES'!$A$2:$I$1247,6,FALSE))</f>
        <v>42854</v>
      </c>
      <c r="Z103" s="13" t="str">
        <f>IF(ISERROR(VLOOKUP(CONCATENATE($E103," ",Z$1),'Listing TES'!$A$2:$I$1247,6,FALSE)),"-",VLOOKUP(CONCATENATE($E103," ",Z$1),'Listing TES'!$A$2:$I$1247,6,FALSE))</f>
        <v>-</v>
      </c>
      <c r="AA103" s="13" t="str">
        <f>IF(ISERROR(VLOOKUP(CONCATENATE($E103," ",AA$1),'Listing TES'!$A$2:$I$1247,6,FALSE)),"-",VLOOKUP(CONCATENATE($E103," ",AA$1),'Listing TES'!$A$2:$I$1247,6,FALSE))</f>
        <v>-</v>
      </c>
      <c r="AB103" s="13" t="str">
        <f>IF(ISERROR(VLOOKUP(CONCATENATE($E103," ",AB$1),'Listing TES'!$A$2:$I$1247,6,FALSE)),"-",VLOOKUP(CONCATENATE($E103," ",AB$1),'Listing TES'!$A$2:$I$1247,6,FALSE))</f>
        <v>-</v>
      </c>
      <c r="AC103" s="13" t="str">
        <f>IF(ISERROR(VLOOKUP(CONCATENATE($E103," ",AC$1),'Listing TES'!$A$2:$I$1247,6,FALSE)),"-",VLOOKUP(CONCATENATE($E103," ",AC$1),'Listing TES'!$A$2:$I$1247,6,FALSE))</f>
        <v>-</v>
      </c>
      <c r="AD103" s="13"/>
      <c r="AF103" s="142">
        <f t="shared" si="91"/>
        <v>328</v>
      </c>
      <c r="AG103" s="142">
        <f t="shared" si="80"/>
        <v>133</v>
      </c>
      <c r="AH103" s="142">
        <f t="shared" si="81"/>
        <v>70</v>
      </c>
      <c r="AI103" s="142" t="str">
        <f t="shared" si="82"/>
        <v>-</v>
      </c>
      <c r="AJ103" s="142" t="str">
        <f t="shared" si="83"/>
        <v>-</v>
      </c>
      <c r="AK103" s="142" t="str">
        <f t="shared" si="84"/>
        <v>-</v>
      </c>
      <c r="AL103" s="13"/>
      <c r="AN103" s="142">
        <f t="shared" si="85"/>
        <v>328</v>
      </c>
      <c r="AO103" s="142">
        <f t="shared" si="86"/>
        <v>461</v>
      </c>
      <c r="AP103" s="142">
        <f t="shared" si="87"/>
        <v>531</v>
      </c>
      <c r="AQ103" s="142" t="str">
        <f t="shared" si="88"/>
        <v>-</v>
      </c>
      <c r="AR103" s="142" t="str">
        <f t="shared" si="89"/>
        <v>-</v>
      </c>
      <c r="AS103" s="142" t="str">
        <f t="shared" si="90"/>
        <v>-</v>
      </c>
      <c r="BA103" s="9" t="s">
        <v>557</v>
      </c>
    </row>
    <row r="104" spans="1:53" x14ac:dyDescent="0.25">
      <c r="A104" s="22" t="str">
        <f>IF(ISERROR(VLOOKUP($E104,'Listing TES'!$B$2:$B$1247,1,FALSE)),"Not listed","Listed")</f>
        <v>Listed</v>
      </c>
      <c r="B104" s="4" t="b">
        <f t="shared" ca="1" si="95"/>
        <v>0</v>
      </c>
      <c r="C104" s="4" t="b">
        <f t="shared" si="54"/>
        <v>0</v>
      </c>
      <c r="D104" s="4"/>
      <c r="E104" s="2" t="s">
        <v>93</v>
      </c>
      <c r="F104" s="10">
        <v>36572</v>
      </c>
      <c r="G104" s="4"/>
      <c r="H104" s="4" t="s">
        <v>557</v>
      </c>
      <c r="I104" s="93">
        <f t="shared" si="99"/>
        <v>19</v>
      </c>
      <c r="J104" s="198" t="str">
        <f>VLOOKUP($I104,Categorie!$A$1:$B$27,2,FALSE)</f>
        <v>SEN</v>
      </c>
      <c r="K104" s="12" t="str">
        <f t="shared" si="100"/>
        <v>INO</v>
      </c>
      <c r="L104" s="13">
        <f t="shared" si="78"/>
        <v>42476</v>
      </c>
      <c r="M104" s="13" t="str">
        <f t="shared" ca="1" si="79"/>
        <v/>
      </c>
      <c r="N104" s="12"/>
      <c r="O104" s="12"/>
      <c r="P104" s="12" t="str">
        <f>VLOOKUP($E104,'Listing PCS'!$B$2:$D$1032,3,FALSE)</f>
        <v>ANO</v>
      </c>
      <c r="Q104" s="13">
        <f>VLOOKUP($E104,'Listing PCS'!$B$2:$F$1032,5,FALSE)</f>
        <v>43386</v>
      </c>
      <c r="R104" s="12"/>
      <c r="S104" s="12" t="str">
        <f>IF(ISERROR(SEARCH(K104,J104)),"-",K104)</f>
        <v>-</v>
      </c>
      <c r="T104" s="12">
        <f>VLOOKUP($E104,'Listing PCS'!$B$2:$I$1032,8,FALSE)</f>
        <v>0</v>
      </c>
      <c r="U104" s="13"/>
      <c r="V104" s="13" t="str">
        <f>IF(ISERROR(VLOOKUP(CONCATENATE($E104," ",V$1),'Listing TES'!$A$2:$I$1247,6,FALSE)),"-",VLOOKUP(CONCATENATE($E104," ",V$1),'Listing TES'!$A$2:$I$1247,6,FALSE))</f>
        <v>-</v>
      </c>
      <c r="W104" s="13" t="str">
        <f>IF(ISERROR(VLOOKUP(CONCATENATE($E104," ",W$1),'Listing TES'!$A$2:$I$1247,6,FALSE)),"-",VLOOKUP(CONCATENATE($E104," ",W$1),'Listing TES'!$A$2:$I$1247,6,FALSE))</f>
        <v>-</v>
      </c>
      <c r="X104" s="13" t="str">
        <f>IF(ISERROR(VLOOKUP(CONCATENATE($E104," ",X$1),'Listing TES'!$A$2:$I$1247,6,FALSE)),"-",VLOOKUP(CONCATENATE($E104," ",X$1),'Listing TES'!$A$2:$I$1247,6,FALSE))</f>
        <v>-</v>
      </c>
      <c r="Y104" s="13">
        <f>IF(ISERROR(VLOOKUP(CONCATENATE($E104," ",Y$1),'Listing TES'!$A$2:$I$1247,6,FALSE)),"-",VLOOKUP(CONCATENATE($E104," ",Y$1),'Listing TES'!$A$2:$I$1247,6,FALSE))</f>
        <v>42476</v>
      </c>
      <c r="Z104" s="13" t="str">
        <f>IF(ISERROR(VLOOKUP(CONCATENATE($E104," ",Z$1),'Listing TES'!$A$2:$I$1247,6,FALSE)),"-",VLOOKUP(CONCATENATE($E104," ",Z$1),'Listing TES'!$A$2:$I$1247,6,FALSE))</f>
        <v>-</v>
      </c>
      <c r="AA104" s="13" t="str">
        <f>IF(ISERROR(VLOOKUP(CONCATENATE($E104," ",AA$1),'Listing TES'!$A$2:$I$1247,6,FALSE)),"-",VLOOKUP(CONCATENATE($E104," ",AA$1),'Listing TES'!$A$2:$I$1247,6,FALSE))</f>
        <v>-</v>
      </c>
      <c r="AB104" s="13" t="str">
        <f>IF(ISERROR(VLOOKUP(CONCATENATE($E104," ",AB$1),'Listing TES'!$A$2:$I$1247,6,FALSE)),"-",VLOOKUP(CONCATENATE($E104," ",AB$1),'Listing TES'!$A$2:$I$1247,6,FALSE))</f>
        <v>-</v>
      </c>
      <c r="AC104" s="13" t="str">
        <f>IF(ISERROR(VLOOKUP(CONCATENATE($E104," ",AC$1),'Listing TES'!$A$2:$I$1247,6,FALSE)),"-",VLOOKUP(CONCATENATE($E104," ",AC$1),'Listing TES'!$A$2:$I$1247,6,FALSE))</f>
        <v>-</v>
      </c>
      <c r="AD104" s="13"/>
      <c r="AF104" s="142" t="str">
        <f t="shared" si="91"/>
        <v>-</v>
      </c>
      <c r="AG104" s="142" t="str">
        <f t="shared" si="80"/>
        <v>-</v>
      </c>
      <c r="AH104" s="142" t="str">
        <f t="shared" si="81"/>
        <v>-</v>
      </c>
      <c r="AI104" s="142" t="str">
        <f t="shared" si="82"/>
        <v>-</v>
      </c>
      <c r="AJ104" s="142" t="str">
        <f t="shared" si="83"/>
        <v>-</v>
      </c>
      <c r="AK104" s="142" t="str">
        <f t="shared" si="84"/>
        <v>-</v>
      </c>
      <c r="AL104" s="13"/>
      <c r="AN104" s="142" t="str">
        <f t="shared" si="85"/>
        <v>-</v>
      </c>
      <c r="AO104" s="142" t="str">
        <f t="shared" si="86"/>
        <v>-</v>
      </c>
      <c r="AP104" s="142" t="str">
        <f t="shared" si="87"/>
        <v>-</v>
      </c>
      <c r="AQ104" s="142" t="str">
        <f t="shared" si="88"/>
        <v>-</v>
      </c>
      <c r="AR104" s="142" t="str">
        <f t="shared" si="89"/>
        <v>-</v>
      </c>
      <c r="AS104" s="142" t="str">
        <f t="shared" si="90"/>
        <v>-</v>
      </c>
      <c r="AZ104" s="9" t="s">
        <v>557</v>
      </c>
    </row>
    <row r="105" spans="1:53" hidden="1" x14ac:dyDescent="0.25">
      <c r="A105" s="22" t="str">
        <f>IF(ISERROR(VLOOKUP($E105,'Listing TES'!$B$2:$B$1247,1,FALSE)),"Not listed","Listed")</f>
        <v>Listed</v>
      </c>
      <c r="B105" s="4" t="b">
        <f t="shared" ca="1" si="95"/>
        <v>0</v>
      </c>
      <c r="C105" s="4" t="e">
        <f t="shared" si="54"/>
        <v>#VALUE!</v>
      </c>
      <c r="D105" s="4" t="s">
        <v>537</v>
      </c>
      <c r="E105" s="2" t="s">
        <v>99</v>
      </c>
      <c r="F105" s="10">
        <v>39833</v>
      </c>
      <c r="G105" s="4"/>
      <c r="H105" s="4" t="s">
        <v>557</v>
      </c>
      <c r="I105" s="93">
        <f t="shared" si="77"/>
        <v>9</v>
      </c>
      <c r="J105" s="198" t="str">
        <f>VLOOKUP($I105,Categorie!$A$1:$B$27,2,FALSE)</f>
        <v>MIN/BNO/INO</v>
      </c>
      <c r="K105" s="12" t="str">
        <f t="shared" si="100"/>
        <v>Niet geslaagd</v>
      </c>
      <c r="L105" s="13" t="str">
        <f t="shared" si="78"/>
        <v>-</v>
      </c>
      <c r="M105" s="13" t="str">
        <f t="shared" ca="1" si="79"/>
        <v/>
      </c>
      <c r="N105" s="12"/>
      <c r="O105" s="12"/>
      <c r="P105" s="12" t="str">
        <f>VLOOKUP($E105,'Listing PCS'!$B$2:$D$1032,3,FALSE)</f>
        <v>-</v>
      </c>
      <c r="Q105" s="13">
        <f>VLOOKUP($E105,'Listing PCS'!$B$2:$F$1032,5,FALSE)</f>
        <v>43252</v>
      </c>
      <c r="R105" s="12"/>
      <c r="S105" s="12" t="str">
        <f>IF(ISERROR(SEARCH(K105,J105)),"-",K105)</f>
        <v>-</v>
      </c>
      <c r="T105" s="12" t="str">
        <f>VLOOKUP($E105,'Listing PCS'!$B$2:$I$1032,8,FALSE)</f>
        <v>-</v>
      </c>
      <c r="U105" s="13"/>
      <c r="V105" s="13" t="str">
        <f>IF(ISERROR(VLOOKUP(CONCATENATE($E105," ",V$1),'Listing TES'!$A$2:$I$1247,6,FALSE)),"-",VLOOKUP(CONCATENATE($E105," ",V$1),'Listing TES'!$A$2:$I$1247,6,FALSE))</f>
        <v>-</v>
      </c>
      <c r="W105" s="13" t="str">
        <f>IF(ISERROR(VLOOKUP(CONCATENATE($E105," ",W$1),'Listing TES'!$A$2:$I$1247,6,FALSE)),"-",VLOOKUP(CONCATENATE($E105," ",W$1),'Listing TES'!$A$2:$I$1247,6,FALSE))</f>
        <v>-</v>
      </c>
      <c r="X105" s="13" t="str">
        <f>IF(ISERROR(VLOOKUP(CONCATENATE($E105," ",X$1),'Listing TES'!$A$2:$I$1247,6,FALSE)),"-",VLOOKUP(CONCATENATE($E105," ",X$1),'Listing TES'!$A$2:$I$1247,6,FALSE))</f>
        <v>-</v>
      </c>
      <c r="Y105" s="13" t="str">
        <f>IF(ISERROR(VLOOKUP(CONCATENATE($E105," ",Y$1),'Listing TES'!$A$2:$I$1247,6,FALSE)),"-",VLOOKUP(CONCATENATE($E105," ",Y$1),'Listing TES'!$A$2:$I$1247,6,FALSE))</f>
        <v>-</v>
      </c>
      <c r="Z105" s="13" t="str">
        <f>IF(ISERROR(VLOOKUP(CONCATENATE($E105," ",Z$1),'Listing TES'!$A$2:$I$1247,6,FALSE)),"-",VLOOKUP(CONCATENATE($E105," ",Z$1),'Listing TES'!$A$2:$I$1247,6,FALSE))</f>
        <v>-</v>
      </c>
      <c r="AA105" s="13" t="str">
        <f>IF(ISERROR(VLOOKUP(CONCATENATE($E105," ",AA$1),'Listing TES'!$A$2:$I$1247,6,FALSE)),"-",VLOOKUP(CONCATENATE($E105," ",AA$1),'Listing TES'!$A$2:$I$1247,6,FALSE))</f>
        <v>-</v>
      </c>
      <c r="AB105" s="13" t="str">
        <f>IF(ISERROR(VLOOKUP(CONCATENATE($E105," ",AB$1),'Listing TES'!$A$2:$I$1247,6,FALSE)),"-",VLOOKUP(CONCATENATE($E105," ",AB$1),'Listing TES'!$A$2:$I$1247,6,FALSE))</f>
        <v>-</v>
      </c>
      <c r="AC105" s="13" t="str">
        <f>IF(ISERROR(VLOOKUP(CONCATENATE($E105," ",AC$1),'Listing TES'!$A$2:$I$1247,6,FALSE)),"-",VLOOKUP(CONCATENATE($E105," ",AC$1),'Listing TES'!$A$2:$I$1247,6,FALSE))</f>
        <v>-</v>
      </c>
      <c r="AD105" s="13"/>
      <c r="AF105" s="142" t="str">
        <f t="shared" si="91"/>
        <v>-</v>
      </c>
      <c r="AG105" s="142" t="str">
        <f t="shared" si="80"/>
        <v>-</v>
      </c>
      <c r="AH105" s="142" t="str">
        <f t="shared" si="81"/>
        <v>-</v>
      </c>
      <c r="AI105" s="142" t="str">
        <f t="shared" si="82"/>
        <v>-</v>
      </c>
      <c r="AJ105" s="142" t="str">
        <f t="shared" si="83"/>
        <v>-</v>
      </c>
      <c r="AK105" s="142" t="str">
        <f t="shared" si="84"/>
        <v>-</v>
      </c>
      <c r="AL105" s="13"/>
      <c r="AN105" s="142" t="str">
        <f t="shared" si="85"/>
        <v>-</v>
      </c>
      <c r="AO105" s="142" t="str">
        <f t="shared" si="86"/>
        <v>-</v>
      </c>
      <c r="AP105" s="142" t="str">
        <f t="shared" si="87"/>
        <v>-</v>
      </c>
      <c r="AQ105" s="142" t="str">
        <f t="shared" si="88"/>
        <v>-</v>
      </c>
      <c r="AR105" s="142" t="str">
        <f t="shared" si="89"/>
        <v>-</v>
      </c>
      <c r="AS105" s="142" t="str">
        <f t="shared" si="90"/>
        <v>-</v>
      </c>
    </row>
    <row r="106" spans="1:53" x14ac:dyDescent="0.25">
      <c r="A106" s="22" t="str">
        <f>IF(ISERROR(VLOOKUP($E106,'Listing TES'!$B$2:$B$1247,1,FALSE)),"Not listed","Listed")</f>
        <v>Listed</v>
      </c>
      <c r="B106" s="4" t="b">
        <f t="shared" ca="1" si="95"/>
        <v>0</v>
      </c>
      <c r="C106" s="4" t="b">
        <f t="shared" si="54"/>
        <v>0</v>
      </c>
      <c r="D106" s="4"/>
      <c r="E106" s="2" t="s">
        <v>315</v>
      </c>
      <c r="F106" s="10">
        <v>35563</v>
      </c>
      <c r="G106" s="4"/>
      <c r="H106" s="4" t="s">
        <v>557</v>
      </c>
      <c r="I106" s="93">
        <f t="shared" ref="I106:I126" si="101">DATEDIF(F106,DATE(2019,7,1),"y")</f>
        <v>22</v>
      </c>
      <c r="J106" s="198" t="str">
        <f>VLOOKUP($I106,Categorie!$A$1:$B$27,2,FALSE)</f>
        <v>SEN</v>
      </c>
      <c r="K106" s="12" t="str">
        <f t="shared" si="100"/>
        <v>PRE</v>
      </c>
      <c r="L106" s="13">
        <f t="shared" si="78"/>
        <v>42469</v>
      </c>
      <c r="M106" s="13" t="str">
        <f t="shared" ca="1" si="79"/>
        <v/>
      </c>
      <c r="N106" s="12"/>
      <c r="O106" s="12"/>
      <c r="P106" s="12" t="str">
        <f>VLOOKUP($E106,'Listing PCS'!$B$2:$D$1032,3,FALSE)</f>
        <v>-</v>
      </c>
      <c r="Q106" s="13">
        <f>VLOOKUP($E106,'Listing PCS'!$B$2:$F$1032,5,FALSE)</f>
        <v>43252</v>
      </c>
      <c r="R106" s="12"/>
      <c r="S106" s="12" t="str">
        <f>IF(ISERROR(SEARCH(K106,J106)),"-",K106)</f>
        <v>-</v>
      </c>
      <c r="T106" s="12" t="str">
        <f>VLOOKUP($E106,'Listing PCS'!$B$2:$I$1032,8,FALSE)</f>
        <v>-</v>
      </c>
      <c r="U106" s="13"/>
      <c r="V106" s="13">
        <f>IF(ISERROR(VLOOKUP(CONCATENATE($E106," ",V$1),'Listing TES'!$A$2:$I$1247,6,FALSE)),"-",VLOOKUP(CONCATENATE($E106," ",V$1),'Listing TES'!$A$2:$I$1247,6,FALSE))</f>
        <v>42469</v>
      </c>
      <c r="W106" s="13" t="str">
        <f>IF(ISERROR(VLOOKUP(CONCATENATE($E106," ",W$1),'Listing TES'!$A$2:$I$1247,6,FALSE)),"-",VLOOKUP(CONCATENATE($E106," ",W$1),'Listing TES'!$A$2:$I$1247,6,FALSE))</f>
        <v>-</v>
      </c>
      <c r="X106" s="13" t="str">
        <f>IF(ISERROR(VLOOKUP(CONCATENATE($E106," ",X$1),'Listing TES'!$A$2:$I$1247,6,FALSE)),"-",VLOOKUP(CONCATENATE($E106," ",X$1),'Listing TES'!$A$2:$I$1247,6,FALSE))</f>
        <v>-</v>
      </c>
      <c r="Y106" s="13" t="str">
        <f>IF(ISERROR(VLOOKUP(CONCATENATE($E106," ",Y$1),'Listing TES'!$A$2:$I$1247,6,FALSE)),"-",VLOOKUP(CONCATENATE($E106," ",Y$1),'Listing TES'!$A$2:$I$1247,6,FALSE))</f>
        <v>-</v>
      </c>
      <c r="Z106" s="13" t="str">
        <f>IF(ISERROR(VLOOKUP(CONCATENATE($E106," ",Z$1),'Listing TES'!$A$2:$I$1247,6,FALSE)),"-",VLOOKUP(CONCATENATE($E106," ",Z$1),'Listing TES'!$A$2:$I$1247,6,FALSE))</f>
        <v>-</v>
      </c>
      <c r="AA106" s="13" t="str">
        <f>IF(ISERROR(VLOOKUP(CONCATENATE($E106," ",AA$1),'Listing TES'!$A$2:$I$1247,6,FALSE)),"-",VLOOKUP(CONCATENATE($E106," ",AA$1),'Listing TES'!$A$2:$I$1247,6,FALSE))</f>
        <v>-</v>
      </c>
      <c r="AB106" s="13" t="str">
        <f>IF(ISERROR(VLOOKUP(CONCATENATE($E106," ",AB$1),'Listing TES'!$A$2:$I$1247,6,FALSE)),"-",VLOOKUP(CONCATENATE($E106," ",AB$1),'Listing TES'!$A$2:$I$1247,6,FALSE))</f>
        <v>-</v>
      </c>
      <c r="AC106" s="13" t="str">
        <f>IF(ISERROR(VLOOKUP(CONCATENATE($E106," ",AC$1),'Listing TES'!$A$2:$I$1247,6,FALSE)),"-",VLOOKUP(CONCATENATE($E106," ",AC$1),'Listing TES'!$A$2:$I$1247,6,FALSE))</f>
        <v>-</v>
      </c>
      <c r="AD106" s="13"/>
      <c r="AF106" s="142" t="str">
        <f t="shared" si="91"/>
        <v>-</v>
      </c>
      <c r="AG106" s="142" t="str">
        <f t="shared" si="80"/>
        <v>-</v>
      </c>
      <c r="AH106" s="142" t="str">
        <f t="shared" si="81"/>
        <v>-</v>
      </c>
      <c r="AI106" s="142" t="str">
        <f t="shared" si="82"/>
        <v>-</v>
      </c>
      <c r="AJ106" s="142" t="str">
        <f t="shared" si="83"/>
        <v>-</v>
      </c>
      <c r="AK106" s="142" t="str">
        <f t="shared" si="84"/>
        <v>-</v>
      </c>
      <c r="AL106" s="13"/>
      <c r="AN106" s="142" t="str">
        <f t="shared" si="85"/>
        <v>-</v>
      </c>
      <c r="AO106" s="142" t="str">
        <f t="shared" si="86"/>
        <v>-</v>
      </c>
      <c r="AP106" s="142" t="str">
        <f t="shared" si="87"/>
        <v>-</v>
      </c>
      <c r="AQ106" s="142" t="str">
        <f t="shared" si="88"/>
        <v>-</v>
      </c>
      <c r="AR106" s="142" t="str">
        <f t="shared" si="89"/>
        <v>-</v>
      </c>
      <c r="AS106" s="142" t="str">
        <f t="shared" si="90"/>
        <v>-</v>
      </c>
    </row>
    <row r="107" spans="1:53" x14ac:dyDescent="0.25">
      <c r="A107" s="80" t="str">
        <f>IF(ISERROR(VLOOKUP($E107,'Listing TES'!$B$2:$B$1247,1,FALSE)),"Not listed","Listed")</f>
        <v>Listed</v>
      </c>
      <c r="B107" s="81" t="b">
        <f ca="1">TODAY()-MAX(V107:AC107)&lt;95</f>
        <v>1</v>
      </c>
      <c r="C107" s="81" t="b">
        <f t="shared" si="54"/>
        <v>1</v>
      </c>
      <c r="D107" s="81"/>
      <c r="E107" s="2" t="s">
        <v>630</v>
      </c>
      <c r="F107" s="10">
        <v>39842</v>
      </c>
      <c r="G107" s="4" t="s">
        <v>610</v>
      </c>
      <c r="H107" s="4" t="s">
        <v>557</v>
      </c>
      <c r="I107" s="93">
        <f t="shared" si="101"/>
        <v>10</v>
      </c>
      <c r="J107" s="198" t="str">
        <f>VLOOKUP($I107,Categorie!$A$1:$B$27,2,FALSE)</f>
        <v>BNO/INO/ANO</v>
      </c>
      <c r="K107" s="12" t="str">
        <f>IF(ISBLANK(O107),IF(AC107&lt;&gt;"-",AC$1,IF(AB107&lt;&gt;"-",AB$1,IF(AA107&lt;&gt;"-",AA$1,IF(Z107&lt;&gt;"-",Z$1,IF(Y107&lt;&gt;"-",Y$1,IF(X107&lt;&gt;"-",X$1,IF(W107&lt;&gt;"-",W$1,IF(V107&lt;&gt;"-",V$1,IF(A107="Listed","Niet geslaagd","Geen info"))))))))),O107)</f>
        <v>MIN</v>
      </c>
      <c r="L107" s="13">
        <f>IF(MAX(V107:AC107)=0,"-",MAX(V107:AC107))</f>
        <v>43897</v>
      </c>
      <c r="M107" s="13">
        <f ca="1">IF(B107=TRUE,IF(ISBLANK(N107),IF(K107="PRE","",EDATE(L107,3)),N107),"")</f>
        <v>43989</v>
      </c>
      <c r="N107" s="12"/>
      <c r="O107" s="12"/>
      <c r="P107" s="12" t="str">
        <f>VLOOKUP($E107,'Listing PCS'!$B$2:$D$1032,3,FALSE)</f>
        <v>MIN</v>
      </c>
      <c r="Q107" s="13">
        <f>VLOOKUP($E107,'Listing PCS'!$B$2:$F$1032,5,FALSE)</f>
        <v>43876</v>
      </c>
      <c r="R107" s="12"/>
      <c r="S107" s="12" t="str">
        <f>IF(ISERROR(SEARCH(K107,J107)),"-",K107)</f>
        <v>-</v>
      </c>
      <c r="T107" s="12">
        <f>VLOOKUP($E107,'Listing PCS'!$B$2:$I$1032,8,FALSE)</f>
        <v>0</v>
      </c>
      <c r="U107" s="13"/>
      <c r="V107" s="13">
        <f>IF(ISERROR(VLOOKUP(CONCATENATE($E107," ",V$1),'Listing TES'!$A$2:$I$1247,6,FALSE)),"-",VLOOKUP(CONCATENATE($E107," ",V$1),'Listing TES'!$A$2:$I$1247,6,FALSE))</f>
        <v>43526</v>
      </c>
      <c r="W107" s="13">
        <f>IF(ISERROR(VLOOKUP(CONCATENATE($E107," ",W$1),'Listing TES'!$A$2:$I$1247,6,FALSE)),"-",VLOOKUP(CONCATENATE($E107," ",W$1),'Listing TES'!$A$2:$I$1247,6,FALSE))</f>
        <v>43897</v>
      </c>
      <c r="X107" s="13" t="str">
        <f>IF(ISERROR(VLOOKUP(CONCATENATE($E107," ",X$1),'Listing TES'!$A$2:$I$1247,6,FALSE)),"-",VLOOKUP(CONCATENATE($E107," ",X$1),'Listing TES'!$A$2:$I$1247,6,FALSE))</f>
        <v>-</v>
      </c>
      <c r="Y107" s="13" t="str">
        <f>IF(ISERROR(VLOOKUP(CONCATENATE($E107," ",Y$1),'Listing TES'!$A$2:$I$1247,6,FALSE)),"-",VLOOKUP(CONCATENATE($E107," ",Y$1),'Listing TES'!$A$2:$I$1247,6,FALSE))</f>
        <v>-</v>
      </c>
      <c r="Z107" s="13" t="str">
        <f>IF(ISERROR(VLOOKUP(CONCATENATE($E107," ",Z$1),'Listing TES'!$A$2:$I$1247,6,FALSE)),"-",VLOOKUP(CONCATENATE($E107," ",Z$1),'Listing TES'!$A$2:$I$1247,6,FALSE))</f>
        <v>-</v>
      </c>
      <c r="AA107" s="13" t="str">
        <f>IF(ISERROR(VLOOKUP(CONCATENATE($E107," ",AA$1),'Listing TES'!$A$2:$I$1247,6,FALSE)),"-",VLOOKUP(CONCATENATE($E107," ",AA$1),'Listing TES'!$A$2:$I$1247,6,FALSE))</f>
        <v>-</v>
      </c>
      <c r="AB107" s="13" t="str">
        <f>IF(ISERROR(VLOOKUP(CONCATENATE($E107," ",AB$1),'Listing TES'!$A$2:$I$1247,6,FALSE)),"-",VLOOKUP(CONCATENATE($E107," ",AB$1),'Listing TES'!$A$2:$I$1247,6,FALSE))</f>
        <v>-</v>
      </c>
      <c r="AC107" s="13" t="str">
        <f>IF(ISERROR(VLOOKUP(CONCATENATE($E107," ",AC$1),'Listing TES'!$A$2:$I$1247,6,FALSE)),"-",VLOOKUP(CONCATENATE($E107," ",AC$1),'Listing TES'!$A$2:$I$1247,6,FALSE))</f>
        <v>-</v>
      </c>
      <c r="AD107" s="13"/>
      <c r="AF107" s="142">
        <f t="shared" ref="AF107:AK107" si="102">IF(AND(V107&lt;&gt;"-",W107&lt;&gt;"-"),W107-V107,"-")</f>
        <v>371</v>
      </c>
      <c r="AG107" s="142" t="str">
        <f t="shared" si="102"/>
        <v>-</v>
      </c>
      <c r="AH107" s="142" t="str">
        <f t="shared" si="102"/>
        <v>-</v>
      </c>
      <c r="AI107" s="142" t="str">
        <f t="shared" si="102"/>
        <v>-</v>
      </c>
      <c r="AJ107" s="142" t="str">
        <f t="shared" si="102"/>
        <v>-</v>
      </c>
      <c r="AK107" s="142" t="str">
        <f t="shared" si="102"/>
        <v>-</v>
      </c>
      <c r="AL107" s="102"/>
      <c r="AN107" s="142">
        <f t="shared" ref="AN107:AS107" si="103">IF(AND($V107&lt;&gt;"-",W107&lt;&gt;"-"),W107-$V107,"-")</f>
        <v>371</v>
      </c>
      <c r="AO107" s="142" t="str">
        <f t="shared" si="103"/>
        <v>-</v>
      </c>
      <c r="AP107" s="142" t="str">
        <f t="shared" si="103"/>
        <v>-</v>
      </c>
      <c r="AQ107" s="142" t="str">
        <f t="shared" si="103"/>
        <v>-</v>
      </c>
      <c r="AR107" s="142" t="str">
        <f t="shared" si="103"/>
        <v>-</v>
      </c>
      <c r="AS107" s="142" t="str">
        <f t="shared" si="103"/>
        <v>-</v>
      </c>
    </row>
    <row r="108" spans="1:53" x14ac:dyDescent="0.25">
      <c r="A108" s="22" t="str">
        <f>IF(ISERROR(VLOOKUP($E108,'Listing TES'!$B$2:$B$1247,1,FALSE)),"Not listed","Listed")</f>
        <v>Listed</v>
      </c>
      <c r="B108" s="4" t="b">
        <f t="shared" ca="1" si="95"/>
        <v>0</v>
      </c>
      <c r="C108" s="4" t="b">
        <f t="shared" si="54"/>
        <v>0</v>
      </c>
      <c r="D108" s="4"/>
      <c r="E108" s="2" t="s">
        <v>122</v>
      </c>
      <c r="F108" s="10">
        <v>37271</v>
      </c>
      <c r="G108" s="4"/>
      <c r="H108" s="4" t="s">
        <v>557</v>
      </c>
      <c r="I108" s="93">
        <f t="shared" si="101"/>
        <v>17</v>
      </c>
      <c r="J108" s="198" t="str">
        <f>VLOOKUP($I108,Categorie!$A$1:$B$27,2,FALSE)</f>
        <v>JUN/SEN</v>
      </c>
      <c r="K108" s="12" t="str">
        <f t="shared" si="100"/>
        <v>SEN</v>
      </c>
      <c r="L108" s="13">
        <f t="shared" si="78"/>
        <v>42658</v>
      </c>
      <c r="M108" s="13" t="str">
        <f t="shared" ca="1" si="79"/>
        <v/>
      </c>
      <c r="N108" s="12"/>
      <c r="O108" s="12"/>
      <c r="P108" s="12" t="str">
        <f>VLOOKUP($E108,'Listing PCS'!$B$2:$D$1032,3,FALSE)</f>
        <v>SEN</v>
      </c>
      <c r="Q108" s="13">
        <f>VLOOKUP($E108,'Listing PCS'!$B$2:$F$1032,5,FALSE)</f>
        <v>43252</v>
      </c>
      <c r="R108" s="12"/>
      <c r="S108" s="204" t="s">
        <v>6</v>
      </c>
      <c r="T108" s="12" t="str">
        <f>VLOOKUP($E108,'Listing PCS'!$B$2:$I$1032,8,FALSE)</f>
        <v>A</v>
      </c>
      <c r="U108" s="13"/>
      <c r="V108" s="13" t="str">
        <f>IF(ISERROR(VLOOKUP(CONCATENATE($E108," ",V$1),'Listing TES'!$A$2:$I$1247,6,FALSE)),"-",VLOOKUP(CONCATENATE($E108," ",V$1),'Listing TES'!$A$2:$I$1247,6,FALSE))</f>
        <v>-</v>
      </c>
      <c r="W108" s="13" t="str">
        <f>IF(ISERROR(VLOOKUP(CONCATENATE($E108," ",W$1),'Listing TES'!$A$2:$I$1247,6,FALSE)),"-",VLOOKUP(CONCATENATE($E108," ",W$1),'Listing TES'!$A$2:$I$1247,6,FALSE))</f>
        <v>-</v>
      </c>
      <c r="X108" s="13" t="str">
        <f>IF(ISERROR(VLOOKUP(CONCATENATE($E108," ",X$1),'Listing TES'!$A$2:$I$1247,6,FALSE)),"-",VLOOKUP(CONCATENATE($E108," ",X$1),'Listing TES'!$A$2:$I$1247,6,FALSE))</f>
        <v>-</v>
      </c>
      <c r="Y108" s="13" t="str">
        <f>IF(ISERROR(VLOOKUP(CONCATENATE($E108," ",Y$1),'Listing TES'!$A$2:$I$1247,6,FALSE)),"-",VLOOKUP(CONCATENATE($E108," ",Y$1),'Listing TES'!$A$2:$I$1247,6,FALSE))</f>
        <v>-</v>
      </c>
      <c r="Z108" s="13" t="str">
        <f>IF(ISERROR(VLOOKUP(CONCATENATE($E108," ",Z$1),'Listing TES'!$A$2:$I$1247,6,FALSE)),"-",VLOOKUP(CONCATENATE($E108," ",Z$1),'Listing TES'!$A$2:$I$1247,6,FALSE))</f>
        <v>-</v>
      </c>
      <c r="AA108" s="13">
        <f>IF(ISERROR(VLOOKUP(CONCATENATE($E108," ",AA$1),'Listing TES'!$A$2:$I$1247,6,FALSE)),"-",VLOOKUP(CONCATENATE($E108," ",AA$1),'Listing TES'!$A$2:$I$1247,6,FALSE))</f>
        <v>41923</v>
      </c>
      <c r="AB108" s="13">
        <f>IF(ISERROR(VLOOKUP(CONCATENATE($E108," ",AB$1),'Listing TES'!$A$2:$I$1247,6,FALSE)),"-",VLOOKUP(CONCATENATE($E108," ",AB$1),'Listing TES'!$A$2:$I$1247,6,FALSE))</f>
        <v>42658</v>
      </c>
      <c r="AC108" s="13" t="str">
        <f>IF(ISERROR(VLOOKUP(CONCATENATE($E108," ",AC$1),'Listing TES'!$A$2:$I$1247,6,FALSE)),"-",VLOOKUP(CONCATENATE($E108," ",AC$1),'Listing TES'!$A$2:$I$1247,6,FALSE))</f>
        <v>-</v>
      </c>
      <c r="AD108" s="13"/>
      <c r="AF108" s="142" t="str">
        <f t="shared" si="91"/>
        <v>-</v>
      </c>
      <c r="AG108" s="142" t="str">
        <f t="shared" si="80"/>
        <v>-</v>
      </c>
      <c r="AH108" s="142" t="str">
        <f t="shared" si="81"/>
        <v>-</v>
      </c>
      <c r="AI108" s="142" t="str">
        <f t="shared" si="82"/>
        <v>-</v>
      </c>
      <c r="AJ108" s="142" t="str">
        <f t="shared" si="83"/>
        <v>-</v>
      </c>
      <c r="AK108" s="142">
        <f t="shared" si="84"/>
        <v>735</v>
      </c>
      <c r="AL108" s="13"/>
      <c r="AN108" s="142" t="str">
        <f t="shared" si="85"/>
        <v>-</v>
      </c>
      <c r="AO108" s="142" t="str">
        <f t="shared" si="86"/>
        <v>-</v>
      </c>
      <c r="AP108" s="142" t="str">
        <f t="shared" si="87"/>
        <v>-</v>
      </c>
      <c r="AQ108" s="142" t="str">
        <f t="shared" si="88"/>
        <v>-</v>
      </c>
      <c r="AR108" s="142" t="str">
        <f t="shared" si="89"/>
        <v>-</v>
      </c>
      <c r="AS108" s="142" t="str">
        <f t="shared" si="90"/>
        <v>-</v>
      </c>
    </row>
    <row r="109" spans="1:53" x14ac:dyDescent="0.25">
      <c r="A109" s="80" t="str">
        <f>IF(ISERROR(VLOOKUP($E109,'Listing TES'!$B$2:$B$1247,1,FALSE)),"Not listed","Listed")</f>
        <v>Listed</v>
      </c>
      <c r="B109" s="81" t="b">
        <f ca="1">TODAY()-MAX(V109:AC109)&lt;95</f>
        <v>0</v>
      </c>
      <c r="C109" s="81" t="b">
        <f t="shared" si="54"/>
        <v>0</v>
      </c>
      <c r="D109" s="81"/>
      <c r="E109" s="2" t="s">
        <v>638</v>
      </c>
      <c r="F109" s="10">
        <v>39391</v>
      </c>
      <c r="G109" s="4"/>
      <c r="H109" s="4" t="s">
        <v>557</v>
      </c>
      <c r="I109" s="93">
        <f t="shared" si="101"/>
        <v>11</v>
      </c>
      <c r="J109" s="198" t="str">
        <f>VLOOKUP($I109,Categorie!$A$1:$B$27,2,FALSE)</f>
        <v>BNO/INO/ANO</v>
      </c>
      <c r="K109" s="12" t="str">
        <f>IF(ISBLANK(O109),IF(AC109&lt;&gt;"-",AC$1,IF(AB109&lt;&gt;"-",AB$1,IF(AA109&lt;&gt;"-",AA$1,IF(Z109&lt;&gt;"-",Z$1,IF(Y109&lt;&gt;"-",Y$1,IF(X109&lt;&gt;"-",X$1,IF(W109&lt;&gt;"-",W$1,IF(V109&lt;&gt;"-",V$1,IF(A109="Listed","Niet geslaagd","Geen info"))))))))),O109)</f>
        <v>PRE</v>
      </c>
      <c r="L109" s="13">
        <f>IF(MAX(V109:AC109)=0,"-",MAX(V109:AC109))</f>
        <v>43491</v>
      </c>
      <c r="M109" s="13" t="str">
        <f ca="1">IF(B109=TRUE,IF(ISBLANK(N109),IF(K109="PRE","",EDATE(L109,3)),N109),"")</f>
        <v/>
      </c>
      <c r="N109" s="12"/>
      <c r="O109" s="12"/>
      <c r="P109" s="12" t="str">
        <f>VLOOKUP($E109,'Listing PCS'!$B$2:$D$1032,3,FALSE)</f>
        <v>-</v>
      </c>
      <c r="Q109" s="13">
        <f>VLOOKUP($E109,'Listing PCS'!$B$2:$F$1032,5,FALSE)</f>
        <v>43491</v>
      </c>
      <c r="R109" s="12"/>
      <c r="S109" s="12" t="str">
        <f>IF(ISERROR(SEARCH(K109,J109)),"-",K109)</f>
        <v>-</v>
      </c>
      <c r="T109" s="12">
        <f>VLOOKUP($E109,'Listing PCS'!$B$2:$I$1032,8,FALSE)</f>
        <v>0</v>
      </c>
      <c r="U109" s="13"/>
      <c r="V109" s="13">
        <f>IF(ISERROR(VLOOKUP(CONCATENATE($E109," ",V$1),'Listing TES'!$A$2:$I$1247,6,FALSE)),"-",VLOOKUP(CONCATENATE($E109," ",V$1),'Listing TES'!$A$2:$I$1247,6,FALSE))</f>
        <v>43491</v>
      </c>
      <c r="W109" s="13" t="str">
        <f>IF(ISERROR(VLOOKUP(CONCATENATE($E109," ",W$1),'Listing TES'!$A$2:$I$1247,6,FALSE)),"-",VLOOKUP(CONCATENATE($E109," ",W$1),'Listing TES'!$A$2:$I$1247,6,FALSE))</f>
        <v>-</v>
      </c>
      <c r="X109" s="13" t="str">
        <f>IF(ISERROR(VLOOKUP(CONCATENATE($E109," ",X$1),'Listing TES'!$A$2:$I$1247,6,FALSE)),"-",VLOOKUP(CONCATENATE($E109," ",X$1),'Listing TES'!$A$2:$I$1247,6,FALSE))</f>
        <v>-</v>
      </c>
      <c r="Y109" s="13" t="str">
        <f>IF(ISERROR(VLOOKUP(CONCATENATE($E109," ",Y$1),'Listing TES'!$A$2:$I$1247,6,FALSE)),"-",VLOOKUP(CONCATENATE($E109," ",Y$1),'Listing TES'!$A$2:$I$1247,6,FALSE))</f>
        <v>-</v>
      </c>
      <c r="Z109" s="13" t="str">
        <f>IF(ISERROR(VLOOKUP(CONCATENATE($E109," ",Z$1),'Listing TES'!$A$2:$I$1247,6,FALSE)),"-",VLOOKUP(CONCATENATE($E109," ",Z$1),'Listing TES'!$A$2:$I$1247,6,FALSE))</f>
        <v>-</v>
      </c>
      <c r="AA109" s="13" t="str">
        <f>IF(ISERROR(VLOOKUP(CONCATENATE($E109," ",AA$1),'Listing TES'!$A$2:$I$1247,6,FALSE)),"-",VLOOKUP(CONCATENATE($E109," ",AA$1),'Listing TES'!$A$2:$I$1247,6,FALSE))</f>
        <v>-</v>
      </c>
      <c r="AB109" s="13" t="str">
        <f>IF(ISERROR(VLOOKUP(CONCATENATE($E109," ",AB$1),'Listing TES'!$A$2:$I$1247,6,FALSE)),"-",VLOOKUP(CONCATENATE($E109," ",AB$1),'Listing TES'!$A$2:$I$1247,6,FALSE))</f>
        <v>-</v>
      </c>
      <c r="AC109" s="13" t="str">
        <f>IF(ISERROR(VLOOKUP(CONCATENATE($E109," ",AC$1),'Listing TES'!$A$2:$I$1247,6,FALSE)),"-",VLOOKUP(CONCATENATE($E109," ",AC$1),'Listing TES'!$A$2:$I$1247,6,FALSE))</f>
        <v>-</v>
      </c>
      <c r="AD109" s="13"/>
      <c r="AF109" s="142" t="str">
        <f t="shared" ref="AF109:AK109" si="104">IF(AND(V109&lt;&gt;"-",W109&lt;&gt;"-"),W109-V109,"-")</f>
        <v>-</v>
      </c>
      <c r="AG109" s="142" t="str">
        <f t="shared" si="104"/>
        <v>-</v>
      </c>
      <c r="AH109" s="142" t="str">
        <f t="shared" si="104"/>
        <v>-</v>
      </c>
      <c r="AI109" s="142" t="str">
        <f t="shared" si="104"/>
        <v>-</v>
      </c>
      <c r="AJ109" s="142" t="str">
        <f t="shared" si="104"/>
        <v>-</v>
      </c>
      <c r="AK109" s="142" t="str">
        <f t="shared" si="104"/>
        <v>-</v>
      </c>
      <c r="AL109" s="102"/>
      <c r="AN109" s="142" t="str">
        <f t="shared" ref="AN109:AS109" si="105">IF(AND($V109&lt;&gt;"-",W109&lt;&gt;"-"),W109-$V109,"-")</f>
        <v>-</v>
      </c>
      <c r="AO109" s="142" t="str">
        <f t="shared" si="105"/>
        <v>-</v>
      </c>
      <c r="AP109" s="142" t="str">
        <f t="shared" si="105"/>
        <v>-</v>
      </c>
      <c r="AQ109" s="142" t="str">
        <f t="shared" si="105"/>
        <v>-</v>
      </c>
      <c r="AR109" s="142" t="str">
        <f t="shared" si="105"/>
        <v>-</v>
      </c>
      <c r="AS109" s="142" t="str">
        <f t="shared" si="105"/>
        <v>-</v>
      </c>
    </row>
    <row r="110" spans="1:53" x14ac:dyDescent="0.25">
      <c r="A110" s="80" t="str">
        <f>IF(ISERROR(VLOOKUP($E110,'Listing TES'!$B$2:$B$1247,1,FALSE)),"Not listed","Listed")</f>
        <v>Listed</v>
      </c>
      <c r="B110" s="81" t="b">
        <f ca="1">TODAY()-MAX(V110:AC110)&lt;95</f>
        <v>1</v>
      </c>
      <c r="C110" s="81" t="b">
        <f t="shared" si="54"/>
        <v>0</v>
      </c>
      <c r="D110" s="81"/>
      <c r="E110" s="2" t="s">
        <v>693</v>
      </c>
      <c r="F110" s="10">
        <v>40880</v>
      </c>
      <c r="G110" s="4" t="s">
        <v>610</v>
      </c>
      <c r="H110" s="4" t="s">
        <v>557</v>
      </c>
      <c r="I110" s="93">
        <f t="shared" ref="I110" si="106">DATEDIF(F110,DATE(2019,7,1),"y")</f>
        <v>7</v>
      </c>
      <c r="J110" s="198" t="str">
        <f>VLOOKUP($I110,Categorie!$A$1:$B$27,2,FALSE)</f>
        <v>MIN/BNO/INO</v>
      </c>
      <c r="K110" s="12" t="str">
        <f>IF(ISBLANK(O110),IF(AC110&lt;&gt;"-",AC$1,IF(AB110&lt;&gt;"-",AB$1,IF(AA110&lt;&gt;"-",AA$1,IF(Z110&lt;&gt;"-",Z$1,IF(Y110&lt;&gt;"-",Y$1,IF(X110&lt;&gt;"-",X$1,IF(W110&lt;&gt;"-",W$1,IF(V110&lt;&gt;"-",V$1,IF(A110="Listed","Niet geslaagd","Geen info"))))))))),O110)</f>
        <v>PRE</v>
      </c>
      <c r="L110" s="13">
        <f>IF(MAX(V110:AC110)=0,"-",MAX(V110:AC110))</f>
        <v>43855</v>
      </c>
      <c r="M110" s="13" t="str">
        <f ca="1">IF(B110=TRUE,IF(ISBLANK(N110),IF(K110="PRE","",EDATE(L110,3)),N110),"")</f>
        <v/>
      </c>
      <c r="N110" s="12"/>
      <c r="O110" s="12"/>
      <c r="P110" s="12" t="str">
        <f>VLOOKUP($E110,'Listing PCS'!$B$2:$D$1032,3,FALSE)</f>
        <v>-</v>
      </c>
      <c r="Q110" s="13">
        <f>VLOOKUP($E110,'Listing PCS'!$B$2:$F$1032,5,FALSE)</f>
        <v>43855</v>
      </c>
      <c r="R110" s="12"/>
      <c r="S110" s="12" t="str">
        <f>IF(ISERROR(SEARCH(K110,J110)),"-",K110)</f>
        <v>-</v>
      </c>
      <c r="T110" s="12">
        <f>VLOOKUP($E110,'Listing PCS'!$B$2:$I$1032,8,FALSE)</f>
        <v>0</v>
      </c>
      <c r="U110" s="13"/>
      <c r="V110" s="13">
        <f>IF(ISERROR(VLOOKUP(CONCATENATE($E110," ",V$1),'Listing TES'!$A$2:$I$1247,6,FALSE)),"-",VLOOKUP(CONCATENATE($E110," ",V$1),'Listing TES'!$A$2:$I$1247,6,FALSE))</f>
        <v>43855</v>
      </c>
      <c r="W110" s="13" t="str">
        <f>IF(ISERROR(VLOOKUP(CONCATENATE($E110," ",W$1),'Listing TES'!$A$2:$I$1247,6,FALSE)),"-",VLOOKUP(CONCATENATE($E110," ",W$1),'Listing TES'!$A$2:$I$1247,6,FALSE))</f>
        <v>-</v>
      </c>
      <c r="X110" s="13" t="str">
        <f>IF(ISERROR(VLOOKUP(CONCATENATE($E110," ",X$1),'Listing TES'!$A$2:$I$1247,6,FALSE)),"-",VLOOKUP(CONCATENATE($E110," ",X$1),'Listing TES'!$A$2:$I$1247,6,FALSE))</f>
        <v>-</v>
      </c>
      <c r="Y110" s="13" t="str">
        <f>IF(ISERROR(VLOOKUP(CONCATENATE($E110," ",Y$1),'Listing TES'!$A$2:$I$1247,6,FALSE)),"-",VLOOKUP(CONCATENATE($E110," ",Y$1),'Listing TES'!$A$2:$I$1247,6,FALSE))</f>
        <v>-</v>
      </c>
      <c r="Z110" s="13" t="str">
        <f>IF(ISERROR(VLOOKUP(CONCATENATE($E110," ",Z$1),'Listing TES'!$A$2:$I$1247,6,FALSE)),"-",VLOOKUP(CONCATENATE($E110," ",Z$1),'Listing TES'!$A$2:$I$1247,6,FALSE))</f>
        <v>-</v>
      </c>
      <c r="AA110" s="13" t="str">
        <f>IF(ISERROR(VLOOKUP(CONCATENATE($E110," ",AA$1),'Listing TES'!$A$2:$I$1247,6,FALSE)),"-",VLOOKUP(CONCATENATE($E110," ",AA$1),'Listing TES'!$A$2:$I$1247,6,FALSE))</f>
        <v>-</v>
      </c>
      <c r="AB110" s="13" t="str">
        <f>IF(ISERROR(VLOOKUP(CONCATENATE($E110," ",AB$1),'Listing TES'!$A$2:$I$1247,6,FALSE)),"-",VLOOKUP(CONCATENATE($E110," ",AB$1),'Listing TES'!$A$2:$I$1247,6,FALSE))</f>
        <v>-</v>
      </c>
      <c r="AC110" s="13" t="str">
        <f>IF(ISERROR(VLOOKUP(CONCATENATE($E110," ",AC$1),'Listing TES'!$A$2:$I$1247,6,FALSE)),"-",VLOOKUP(CONCATENATE($E110," ",AC$1),'Listing TES'!$A$2:$I$1247,6,FALSE))</f>
        <v>-</v>
      </c>
      <c r="AD110" s="13"/>
      <c r="AF110" s="142" t="str">
        <f t="shared" ref="AF110" si="107">IF(AND(V110&lt;&gt;"-",W110&lt;&gt;"-"),W110-V110,"-")</f>
        <v>-</v>
      </c>
      <c r="AG110" s="142" t="str">
        <f t="shared" ref="AG110" si="108">IF(AND(W110&lt;&gt;"-",X110&lt;&gt;"-"),X110-W110,"-")</f>
        <v>-</v>
      </c>
      <c r="AH110" s="142" t="str">
        <f t="shared" ref="AH110" si="109">IF(AND(X110&lt;&gt;"-",Y110&lt;&gt;"-"),Y110-X110,"-")</f>
        <v>-</v>
      </c>
      <c r="AI110" s="142" t="str">
        <f t="shared" ref="AI110" si="110">IF(AND(Y110&lt;&gt;"-",Z110&lt;&gt;"-"),Z110-Y110,"-")</f>
        <v>-</v>
      </c>
      <c r="AJ110" s="142" t="str">
        <f t="shared" ref="AJ110" si="111">IF(AND(Z110&lt;&gt;"-",AA110&lt;&gt;"-"),AA110-Z110,"-")</f>
        <v>-</v>
      </c>
      <c r="AK110" s="142" t="str">
        <f t="shared" ref="AK110" si="112">IF(AND(AA110&lt;&gt;"-",AB110&lt;&gt;"-"),AB110-AA110,"-")</f>
        <v>-</v>
      </c>
      <c r="AL110" s="102"/>
      <c r="AN110" s="142" t="str">
        <f t="shared" ref="AN110" si="113">IF(AND($V110&lt;&gt;"-",W110&lt;&gt;"-"),W110-$V110,"-")</f>
        <v>-</v>
      </c>
      <c r="AO110" s="142" t="str">
        <f t="shared" ref="AO110" si="114">IF(AND($V110&lt;&gt;"-",X110&lt;&gt;"-"),X110-$V110,"-")</f>
        <v>-</v>
      </c>
      <c r="AP110" s="142" t="str">
        <f t="shared" ref="AP110" si="115">IF(AND($V110&lt;&gt;"-",Y110&lt;&gt;"-"),Y110-$V110,"-")</f>
        <v>-</v>
      </c>
      <c r="AQ110" s="142" t="str">
        <f t="shared" ref="AQ110" si="116">IF(AND($V110&lt;&gt;"-",Z110&lt;&gt;"-"),Z110-$V110,"-")</f>
        <v>-</v>
      </c>
      <c r="AR110" s="142" t="str">
        <f t="shared" ref="AR110" si="117">IF(AND($V110&lt;&gt;"-",AA110&lt;&gt;"-"),AA110-$V110,"-")</f>
        <v>-</v>
      </c>
      <c r="AS110" s="142" t="str">
        <f t="shared" ref="AS110" si="118">IF(AND($V110&lt;&gt;"-",AB110&lt;&gt;"-"),AB110-$V110,"-")</f>
        <v>-</v>
      </c>
    </row>
    <row r="111" spans="1:53" x14ac:dyDescent="0.25">
      <c r="A111" s="22" t="str">
        <f>IF(ISERROR(VLOOKUP($E111,'Listing TES'!$B$2:$B$1247,1,FALSE)),"Not listed","Listed")</f>
        <v>Listed</v>
      </c>
      <c r="B111" s="4" t="b">
        <f t="shared" ca="1" si="95"/>
        <v>0</v>
      </c>
      <c r="C111" s="4" t="b">
        <f t="shared" si="54"/>
        <v>0</v>
      </c>
      <c r="D111" s="4"/>
      <c r="E111" s="208" t="s">
        <v>94</v>
      </c>
      <c r="F111" s="10">
        <v>37626</v>
      </c>
      <c r="G111" s="212"/>
      <c r="H111" s="4" t="s">
        <v>557</v>
      </c>
      <c r="I111" s="93">
        <f t="shared" si="101"/>
        <v>16</v>
      </c>
      <c r="J111" s="198" t="str">
        <f>VLOOKUP($I111,Categorie!$A$1:$B$27,2,FALSE)</f>
        <v>JUN/SEN</v>
      </c>
      <c r="K111" s="12" t="str">
        <f t="shared" si="100"/>
        <v>JUN</v>
      </c>
      <c r="L111" s="13">
        <f t="shared" si="78"/>
        <v>42854</v>
      </c>
      <c r="M111" s="13" t="str">
        <f t="shared" ca="1" si="79"/>
        <v/>
      </c>
      <c r="N111" s="12"/>
      <c r="O111" s="12"/>
      <c r="P111" s="12" t="str">
        <f>VLOOKUP($E111,'Listing PCS'!$B$2:$D$1032,3,FALSE)</f>
        <v>ANO</v>
      </c>
      <c r="Q111" s="13">
        <f>VLOOKUP($E111,'Listing PCS'!$B$2:$F$1032,5,FALSE)</f>
        <v>43252</v>
      </c>
      <c r="R111" s="12"/>
      <c r="S111" s="12" t="str">
        <f t="shared" ref="S111:S121" si="119">IF(ISERROR(SEARCH(K111,J111)),"-",K111)</f>
        <v>JUN</v>
      </c>
      <c r="T111" s="12" t="str">
        <f>VLOOKUP($E111,'Listing PCS'!$B$2:$I$1032,8,FALSE)</f>
        <v>A 31/12</v>
      </c>
      <c r="U111" s="13"/>
      <c r="V111" s="13" t="str">
        <f>IF(ISERROR(VLOOKUP(CONCATENATE($E111," ",V$1),'Listing TES'!$A$2:$I$1247,6,FALSE)),"-",VLOOKUP(CONCATENATE($E111," ",V$1),'Listing TES'!$A$2:$I$1247,6,FALSE))</f>
        <v>-</v>
      </c>
      <c r="W111" s="13" t="str">
        <f>IF(ISERROR(VLOOKUP(CONCATENATE($E111," ",W$1),'Listing TES'!$A$2:$I$1247,6,FALSE)),"-",VLOOKUP(CONCATENATE($E111," ",W$1),'Listing TES'!$A$2:$I$1247,6,FALSE))</f>
        <v>-</v>
      </c>
      <c r="X111" s="13" t="str">
        <f>IF(ISERROR(VLOOKUP(CONCATENATE($E111," ",X$1),'Listing TES'!$A$2:$I$1247,6,FALSE)),"-",VLOOKUP(CONCATENATE($E111," ",X$1),'Listing TES'!$A$2:$I$1247,6,FALSE))</f>
        <v>-</v>
      </c>
      <c r="Y111" s="13">
        <f>IF(ISERROR(VLOOKUP(CONCATENATE($E111," ",Y$1),'Listing TES'!$A$2:$I$1247,6,FALSE)),"-",VLOOKUP(CONCATENATE($E111," ",Y$1),'Listing TES'!$A$2:$I$1247,6,FALSE))</f>
        <v>41951</v>
      </c>
      <c r="Z111" s="13">
        <f>IF(ISERROR(VLOOKUP(CONCATENATE($E111," ",Z$1),'Listing TES'!$A$2:$I$1247,6,FALSE)),"-",VLOOKUP(CONCATENATE($E111," ",Z$1),'Listing TES'!$A$2:$I$1247,6,FALSE))</f>
        <v>42476</v>
      </c>
      <c r="AA111" s="13">
        <f>IF(ISERROR(VLOOKUP(CONCATENATE($E111," ",AA$1),'Listing TES'!$A$2:$I$1247,6,FALSE)),"-",VLOOKUP(CONCATENATE($E111," ",AA$1),'Listing TES'!$A$2:$I$1247,6,FALSE))</f>
        <v>42854</v>
      </c>
      <c r="AB111" s="13" t="str">
        <f>IF(ISERROR(VLOOKUP(CONCATENATE($E111," ",AB$1),'Listing TES'!$A$2:$I$1247,6,FALSE)),"-",VLOOKUP(CONCATENATE($E111," ",AB$1),'Listing TES'!$A$2:$I$1247,6,FALSE))</f>
        <v>-</v>
      </c>
      <c r="AC111" s="13" t="str">
        <f>IF(ISERROR(VLOOKUP(CONCATENATE($E111," ",AC$1),'Listing TES'!$A$2:$I$1247,6,FALSE)),"-",VLOOKUP(CONCATENATE($E111," ",AC$1),'Listing TES'!$A$2:$I$1247,6,FALSE))</f>
        <v>-</v>
      </c>
      <c r="AD111" s="13"/>
      <c r="AF111" s="142" t="str">
        <f t="shared" si="91"/>
        <v>-</v>
      </c>
      <c r="AG111" s="142" t="str">
        <f t="shared" si="80"/>
        <v>-</v>
      </c>
      <c r="AH111" s="142" t="str">
        <f t="shared" si="81"/>
        <v>-</v>
      </c>
      <c r="AI111" s="142">
        <f t="shared" si="82"/>
        <v>525</v>
      </c>
      <c r="AJ111" s="142">
        <f t="shared" si="83"/>
        <v>378</v>
      </c>
      <c r="AK111" s="142" t="str">
        <f t="shared" si="84"/>
        <v>-</v>
      </c>
      <c r="AL111" s="13"/>
      <c r="AN111" s="142" t="str">
        <f t="shared" si="85"/>
        <v>-</v>
      </c>
      <c r="AO111" s="142" t="str">
        <f t="shared" si="86"/>
        <v>-</v>
      </c>
      <c r="AP111" s="142" t="str">
        <f t="shared" si="87"/>
        <v>-</v>
      </c>
      <c r="AQ111" s="142" t="str">
        <f t="shared" si="88"/>
        <v>-</v>
      </c>
      <c r="AR111" s="142" t="str">
        <f t="shared" si="89"/>
        <v>-</v>
      </c>
      <c r="AS111" s="142" t="str">
        <f t="shared" si="90"/>
        <v>-</v>
      </c>
    </row>
    <row r="112" spans="1:53" x14ac:dyDescent="0.25">
      <c r="A112" s="22" t="str">
        <f>IF(ISERROR(VLOOKUP($E112,'Listing TES'!$B$2:$B$1247,1,FALSE)),"Not listed","Listed")</f>
        <v>Listed</v>
      </c>
      <c r="B112" s="4" t="b">
        <f t="shared" ca="1" si="95"/>
        <v>0</v>
      </c>
      <c r="C112" s="4" t="b">
        <f t="shared" si="54"/>
        <v>0</v>
      </c>
      <c r="D112" s="4"/>
      <c r="E112" s="2" t="s">
        <v>92</v>
      </c>
      <c r="F112" s="10">
        <v>38194</v>
      </c>
      <c r="G112" s="4"/>
      <c r="H112" s="4" t="s">
        <v>557</v>
      </c>
      <c r="I112" s="93">
        <f t="shared" si="101"/>
        <v>14</v>
      </c>
      <c r="J112" s="198" t="str">
        <f>VLOOKUP($I112,Categorie!$A$1:$B$27,2,FALSE)</f>
        <v>INO/ANO/JUN</v>
      </c>
      <c r="K112" s="12" t="str">
        <f t="shared" si="100"/>
        <v>ANO</v>
      </c>
      <c r="L112" s="13">
        <f t="shared" si="78"/>
        <v>43400</v>
      </c>
      <c r="M112" s="13" t="str">
        <f t="shared" ca="1" si="79"/>
        <v/>
      </c>
      <c r="N112" s="12"/>
      <c r="O112" s="12"/>
      <c r="P112" s="12" t="str">
        <f>VLOOKUP($E112,'Listing PCS'!$B$2:$D$1032,3,FALSE)</f>
        <v>ANO</v>
      </c>
      <c r="Q112" s="13">
        <f>VLOOKUP($E112,'Listing PCS'!$B$2:$F$1032,5,FALSE)</f>
        <v>43568</v>
      </c>
      <c r="R112" s="12"/>
      <c r="S112" s="12" t="str">
        <f t="shared" si="119"/>
        <v>ANO</v>
      </c>
      <c r="T112" s="12">
        <f>VLOOKUP($E112,'Listing PCS'!$B$2:$I$1032,8,FALSE)</f>
        <v>0</v>
      </c>
      <c r="U112" s="13"/>
      <c r="V112" s="13" t="str">
        <f>IF(ISERROR(VLOOKUP(CONCATENATE($E112," ",V$1),'Listing TES'!$A$2:$I$1247,6,FALSE)),"-",VLOOKUP(CONCATENATE($E112," ",V$1),'Listing TES'!$A$2:$I$1247,6,FALSE))</f>
        <v>-</v>
      </c>
      <c r="W112" s="13" t="str">
        <f>IF(ISERROR(VLOOKUP(CONCATENATE($E112," ",W$1),'Listing TES'!$A$2:$I$1247,6,FALSE)),"-",VLOOKUP(CONCATENATE($E112," ",W$1),'Listing TES'!$A$2:$I$1247,6,FALSE))</f>
        <v>-</v>
      </c>
      <c r="X112" s="13" t="str">
        <f>IF(ISERROR(VLOOKUP(CONCATENATE($E112," ",X$1),'Listing TES'!$A$2:$I$1247,6,FALSE)),"-",VLOOKUP(CONCATENATE($E112," ",X$1),'Listing TES'!$A$2:$I$1247,6,FALSE))</f>
        <v>-</v>
      </c>
      <c r="Y112" s="91" t="str">
        <f>IF(ISERROR(VLOOKUP(CONCATENATE($E112," ",Y$1),'Listing TES'!$A$2:$I$1247,6,FALSE)),"-",VLOOKUP(CONCATENATE($E112," ",Y$1),'Listing TES'!$A$2:$I$1247,6,FALSE))</f>
        <v>-</v>
      </c>
      <c r="Z112" s="13">
        <f>IF(ISERROR(VLOOKUP(CONCATENATE($E112," ",Z$1),'Listing TES'!$A$2:$I$1247,6,FALSE)),"-",VLOOKUP(CONCATENATE($E112," ",Z$1),'Listing TES'!$A$2:$I$1247,6,FALSE))</f>
        <v>43400</v>
      </c>
      <c r="AA112" s="13" t="str">
        <f>IF(ISERROR(VLOOKUP(CONCATENATE($E112," ",AA$1),'Listing TES'!$A$2:$I$1247,6,FALSE)),"-",VLOOKUP(CONCATENATE($E112," ",AA$1),'Listing TES'!$A$2:$I$1247,6,FALSE))</f>
        <v>-</v>
      </c>
      <c r="AB112" s="13" t="str">
        <f>IF(ISERROR(VLOOKUP(CONCATENATE($E112," ",AB$1),'Listing TES'!$A$2:$I$1247,6,FALSE)),"-",VLOOKUP(CONCATENATE($E112," ",AB$1),'Listing TES'!$A$2:$I$1247,6,FALSE))</f>
        <v>-</v>
      </c>
      <c r="AC112" s="13" t="str">
        <f>IF(ISERROR(VLOOKUP(CONCATENATE($E112," ",AC$1),'Listing TES'!$A$2:$I$1247,6,FALSE)),"-",VLOOKUP(CONCATENATE($E112," ",AC$1),'Listing TES'!$A$2:$I$1247,6,FALSE))</f>
        <v>-</v>
      </c>
      <c r="AD112" s="13"/>
      <c r="AF112" s="142" t="str">
        <f t="shared" si="91"/>
        <v>-</v>
      </c>
      <c r="AG112" s="142" t="str">
        <f t="shared" si="80"/>
        <v>-</v>
      </c>
      <c r="AH112" s="142" t="str">
        <f t="shared" si="81"/>
        <v>-</v>
      </c>
      <c r="AI112" s="142" t="str">
        <f t="shared" si="82"/>
        <v>-</v>
      </c>
      <c r="AJ112" s="142" t="str">
        <f t="shared" si="83"/>
        <v>-</v>
      </c>
      <c r="AK112" s="142" t="str">
        <f t="shared" si="84"/>
        <v>-</v>
      </c>
      <c r="AL112" s="13"/>
      <c r="AN112" s="142" t="str">
        <f t="shared" si="85"/>
        <v>-</v>
      </c>
      <c r="AO112" s="142" t="str">
        <f t="shared" si="86"/>
        <v>-</v>
      </c>
      <c r="AP112" s="142" t="str">
        <f t="shared" si="87"/>
        <v>-</v>
      </c>
      <c r="AQ112" s="142" t="str">
        <f t="shared" si="88"/>
        <v>-</v>
      </c>
      <c r="AR112" s="142" t="str">
        <f t="shared" si="89"/>
        <v>-</v>
      </c>
      <c r="AS112" s="142" t="str">
        <f t="shared" si="90"/>
        <v>-</v>
      </c>
      <c r="AZ112" s="9" t="s">
        <v>557</v>
      </c>
    </row>
    <row r="113" spans="1:52" x14ac:dyDescent="0.25">
      <c r="A113" s="22" t="str">
        <f>IF(ISERROR(VLOOKUP($E113,'Listing TES'!$B$2:$B$1247,1,FALSE)),"Not listed","Listed")</f>
        <v>Listed</v>
      </c>
      <c r="B113" s="4" t="b">
        <f t="shared" ca="1" si="95"/>
        <v>0</v>
      </c>
      <c r="C113" s="4" t="b">
        <f t="shared" si="54"/>
        <v>0</v>
      </c>
      <c r="D113" s="4"/>
      <c r="E113" s="2" t="s">
        <v>347</v>
      </c>
      <c r="F113" s="10">
        <v>38240</v>
      </c>
      <c r="G113" s="4"/>
      <c r="H113" s="4" t="s">
        <v>557</v>
      </c>
      <c r="I113" s="93">
        <f t="shared" si="101"/>
        <v>14</v>
      </c>
      <c r="J113" s="198" t="str">
        <f>VLOOKUP($I113,Categorie!$A$1:$B$27,2,FALSE)</f>
        <v>INO/ANO/JUN</v>
      </c>
      <c r="K113" s="12" t="str">
        <f t="shared" si="100"/>
        <v>INO</v>
      </c>
      <c r="L113" s="13">
        <f t="shared" si="78"/>
        <v>43071</v>
      </c>
      <c r="M113" s="13" t="str">
        <f t="shared" ca="1" si="79"/>
        <v/>
      </c>
      <c r="N113" s="12"/>
      <c r="O113" s="12"/>
      <c r="P113" s="12" t="str">
        <f>VLOOKUP($E113,'Listing PCS'!$B$2:$D$1032,3,FALSE)</f>
        <v>INO</v>
      </c>
      <c r="Q113" s="13">
        <f>VLOOKUP($E113,'Listing PCS'!$B$2:$F$1032,5,FALSE)</f>
        <v>43554</v>
      </c>
      <c r="R113" s="12"/>
      <c r="S113" s="12" t="str">
        <f t="shared" si="119"/>
        <v>INO</v>
      </c>
      <c r="T113" s="12">
        <f>VLOOKUP($E113,'Listing PCS'!$B$2:$I$1032,8,FALSE)</f>
        <v>0</v>
      </c>
      <c r="U113" s="13"/>
      <c r="V113" s="13" t="str">
        <f>IF(ISERROR(VLOOKUP(CONCATENATE($E113," ",V$1),'Listing TES'!$A$2:$I$1247,6,FALSE)),"-",VLOOKUP(CONCATENATE($E113," ",V$1),'Listing TES'!$A$2:$I$1247,6,FALSE))</f>
        <v>-</v>
      </c>
      <c r="W113" s="13" t="str">
        <f>IF(ISERROR(VLOOKUP(CONCATENATE($E113," ",W$1),'Listing TES'!$A$2:$I$1247,6,FALSE)),"-",VLOOKUP(CONCATENATE($E113," ",W$1),'Listing TES'!$A$2:$I$1247,6,FALSE))</f>
        <v>-</v>
      </c>
      <c r="X113" s="13">
        <f>IF(ISERROR(VLOOKUP(CONCATENATE($E113," ",X$1),'Listing TES'!$A$2:$I$1247,6,FALSE)),"-",VLOOKUP(CONCATENATE($E113," ",X$1),'Listing TES'!$A$2:$I$1247,6,FALSE))</f>
        <v>41951</v>
      </c>
      <c r="Y113" s="13">
        <f>IF(ISERROR(VLOOKUP(CONCATENATE($E113," ",Y$1),'Listing TES'!$A$2:$I$1247,6,FALSE)),"-",VLOOKUP(CONCATENATE($E113," ",Y$1),'Listing TES'!$A$2:$I$1247,6,FALSE))</f>
        <v>43071</v>
      </c>
      <c r="Z113" s="13" t="str">
        <f>IF(ISERROR(VLOOKUP(CONCATENATE($E113," ",Z$1),'Listing TES'!$A$2:$I$1247,6,FALSE)),"-",VLOOKUP(CONCATENATE($E113," ",Z$1),'Listing TES'!$A$2:$I$1247,6,FALSE))</f>
        <v>-</v>
      </c>
      <c r="AA113" s="13" t="str">
        <f>IF(ISERROR(VLOOKUP(CONCATENATE($E113," ",AA$1),'Listing TES'!$A$2:$I$1247,6,FALSE)),"-",VLOOKUP(CONCATENATE($E113," ",AA$1),'Listing TES'!$A$2:$I$1247,6,FALSE))</f>
        <v>-</v>
      </c>
      <c r="AB113" s="13" t="str">
        <f>IF(ISERROR(VLOOKUP(CONCATENATE($E113," ",AB$1),'Listing TES'!$A$2:$I$1247,6,FALSE)),"-",VLOOKUP(CONCATENATE($E113," ",AB$1),'Listing TES'!$A$2:$I$1247,6,FALSE))</f>
        <v>-</v>
      </c>
      <c r="AC113" s="13" t="str">
        <f>IF(ISERROR(VLOOKUP(CONCATENATE($E113," ",AC$1),'Listing TES'!$A$2:$I$1247,6,FALSE)),"-",VLOOKUP(CONCATENATE($E113," ",AC$1),'Listing TES'!$A$2:$I$1247,6,FALSE))</f>
        <v>-</v>
      </c>
      <c r="AD113" s="13"/>
      <c r="AF113" s="142" t="str">
        <f t="shared" si="91"/>
        <v>-</v>
      </c>
      <c r="AG113" s="142" t="str">
        <f t="shared" si="80"/>
        <v>-</v>
      </c>
      <c r="AH113" s="142">
        <f t="shared" si="81"/>
        <v>1120</v>
      </c>
      <c r="AI113" s="142" t="str">
        <f t="shared" si="82"/>
        <v>-</v>
      </c>
      <c r="AJ113" s="142" t="str">
        <f t="shared" si="83"/>
        <v>-</v>
      </c>
      <c r="AK113" s="142" t="str">
        <f t="shared" si="84"/>
        <v>-</v>
      </c>
      <c r="AL113" s="13"/>
      <c r="AN113" s="142" t="str">
        <f t="shared" si="85"/>
        <v>-</v>
      </c>
      <c r="AO113" s="142" t="str">
        <f t="shared" si="86"/>
        <v>-</v>
      </c>
      <c r="AP113" s="142" t="str">
        <f t="shared" si="87"/>
        <v>-</v>
      </c>
      <c r="AQ113" s="142" t="str">
        <f t="shared" si="88"/>
        <v>-</v>
      </c>
      <c r="AR113" s="142" t="str">
        <f t="shared" si="89"/>
        <v>-</v>
      </c>
      <c r="AS113" s="142" t="str">
        <f t="shared" si="90"/>
        <v>-</v>
      </c>
    </row>
    <row r="114" spans="1:52" x14ac:dyDescent="0.25">
      <c r="A114" s="22" t="str">
        <f>IF(ISERROR(VLOOKUP($E114,'Listing TES'!$B$2:$B$1247,1,FALSE)),"Not listed","Listed")</f>
        <v>Listed</v>
      </c>
      <c r="B114" s="4" t="b">
        <f t="shared" ca="1" si="95"/>
        <v>0</v>
      </c>
      <c r="C114" s="4" t="b">
        <f t="shared" si="54"/>
        <v>0</v>
      </c>
      <c r="D114" s="4"/>
      <c r="E114" s="2" t="s">
        <v>59</v>
      </c>
      <c r="F114" s="10">
        <v>39969</v>
      </c>
      <c r="G114" s="4"/>
      <c r="H114" s="4" t="s">
        <v>557</v>
      </c>
      <c r="I114" s="93">
        <f t="shared" si="101"/>
        <v>10</v>
      </c>
      <c r="J114" s="198" t="str">
        <f>VLOOKUP($I114,Categorie!$A$1:$B$27,2,FALSE)</f>
        <v>BNO/INO/ANO</v>
      </c>
      <c r="K114" s="12" t="str">
        <f t="shared" si="100"/>
        <v>PRE</v>
      </c>
      <c r="L114" s="13">
        <f t="shared" si="78"/>
        <v>42813</v>
      </c>
      <c r="M114" s="13" t="str">
        <f t="shared" ca="1" si="79"/>
        <v/>
      </c>
      <c r="N114" s="12"/>
      <c r="O114" s="12"/>
      <c r="P114" s="12" t="str">
        <f>VLOOKUP($E114,'Listing PCS'!$B$2:$D$1032,3,FALSE)</f>
        <v>BNO</v>
      </c>
      <c r="Q114" s="13">
        <f>VLOOKUP($E114,'Listing PCS'!$B$2:$F$1032,5,FALSE)</f>
        <v>43386</v>
      </c>
      <c r="R114" s="12"/>
      <c r="S114" s="12" t="str">
        <f t="shared" si="119"/>
        <v>-</v>
      </c>
      <c r="T114" s="211">
        <f>VLOOKUP($E114,'Listing PCS'!$B$2:$I$1032,8,FALSE)</f>
        <v>0</v>
      </c>
      <c r="U114" s="13"/>
      <c r="V114" s="13">
        <f>IF(ISERROR(VLOOKUP(CONCATENATE($E114," ",V$1),'Listing TES'!$A$2:$I$1247,6,FALSE)),"-",VLOOKUP(CONCATENATE($E114," ",V$1),'Listing TES'!$A$2:$I$1247,6,FALSE))</f>
        <v>42813</v>
      </c>
      <c r="W114" s="13" t="str">
        <f>IF(ISERROR(VLOOKUP(CONCATENATE($E114," ",W$1),'Listing TES'!$A$2:$I$1247,6,FALSE)),"-",VLOOKUP(CONCATENATE($E114," ",W$1),'Listing TES'!$A$2:$I$1247,6,FALSE))</f>
        <v>-</v>
      </c>
      <c r="X114" s="13" t="str">
        <f>IF(ISERROR(VLOOKUP(CONCATENATE($E114," ",X$1),'Listing TES'!$A$2:$I$1247,6,FALSE)),"-",VLOOKUP(CONCATENATE($E114," ",X$1),'Listing TES'!$A$2:$I$1247,6,FALSE))</f>
        <v>-</v>
      </c>
      <c r="Y114" s="13" t="str">
        <f>IF(ISERROR(VLOOKUP(CONCATENATE($E114," ",Y$1),'Listing TES'!$A$2:$I$1247,6,FALSE)),"-",VLOOKUP(CONCATENATE($E114," ",Y$1),'Listing TES'!$A$2:$I$1247,6,FALSE))</f>
        <v>-</v>
      </c>
      <c r="Z114" s="13" t="str">
        <f>IF(ISERROR(VLOOKUP(CONCATENATE($E114," ",Z$1),'Listing TES'!$A$2:$I$1247,6,FALSE)),"-",VLOOKUP(CONCATENATE($E114," ",Z$1),'Listing TES'!$A$2:$I$1247,6,FALSE))</f>
        <v>-</v>
      </c>
      <c r="AA114" s="13" t="str">
        <f>IF(ISERROR(VLOOKUP(CONCATENATE($E114," ",AA$1),'Listing TES'!$A$2:$I$1247,6,FALSE)),"-",VLOOKUP(CONCATENATE($E114," ",AA$1),'Listing TES'!$A$2:$I$1247,6,FALSE))</f>
        <v>-</v>
      </c>
      <c r="AB114" s="13" t="str">
        <f>IF(ISERROR(VLOOKUP(CONCATENATE($E114," ",AB$1),'Listing TES'!$A$2:$I$1247,6,FALSE)),"-",VLOOKUP(CONCATENATE($E114," ",AB$1),'Listing TES'!$A$2:$I$1247,6,FALSE))</f>
        <v>-</v>
      </c>
      <c r="AC114" s="13" t="str">
        <f>IF(ISERROR(VLOOKUP(CONCATENATE($E114," ",AC$1),'Listing TES'!$A$2:$I$1247,6,FALSE)),"-",VLOOKUP(CONCATENATE($E114," ",AC$1),'Listing TES'!$A$2:$I$1247,6,FALSE))</f>
        <v>-</v>
      </c>
      <c r="AD114" s="13"/>
      <c r="AF114" s="142" t="str">
        <f t="shared" si="91"/>
        <v>-</v>
      </c>
      <c r="AG114" s="142" t="str">
        <f t="shared" si="80"/>
        <v>-</v>
      </c>
      <c r="AH114" s="142" t="str">
        <f t="shared" si="81"/>
        <v>-</v>
      </c>
      <c r="AI114" s="142" t="str">
        <f t="shared" si="82"/>
        <v>-</v>
      </c>
      <c r="AJ114" s="142" t="str">
        <f t="shared" si="83"/>
        <v>-</v>
      </c>
      <c r="AK114" s="142" t="str">
        <f t="shared" si="84"/>
        <v>-</v>
      </c>
      <c r="AL114" s="13"/>
      <c r="AN114" s="142" t="str">
        <f t="shared" si="85"/>
        <v>-</v>
      </c>
      <c r="AO114" s="142" t="str">
        <f t="shared" si="86"/>
        <v>-</v>
      </c>
      <c r="AP114" s="142" t="str">
        <f t="shared" si="87"/>
        <v>-</v>
      </c>
      <c r="AQ114" s="142" t="str">
        <f t="shared" si="88"/>
        <v>-</v>
      </c>
      <c r="AR114" s="142" t="str">
        <f t="shared" si="89"/>
        <v>-</v>
      </c>
      <c r="AS114" s="142" t="str">
        <f t="shared" si="90"/>
        <v>-</v>
      </c>
    </row>
    <row r="115" spans="1:52" x14ac:dyDescent="0.25">
      <c r="A115" s="22" t="str">
        <f>IF(ISERROR(VLOOKUP($E115,'Listing TES'!$B$2:$B$1247,1,FALSE)),"Not listed","Listed")</f>
        <v>Listed</v>
      </c>
      <c r="B115" s="4" t="b">
        <f t="shared" ca="1" si="95"/>
        <v>0</v>
      </c>
      <c r="C115" s="4" t="b">
        <f t="shared" si="54"/>
        <v>0</v>
      </c>
      <c r="D115" s="4"/>
      <c r="E115" s="2" t="s">
        <v>51</v>
      </c>
      <c r="F115" s="10">
        <v>39395</v>
      </c>
      <c r="G115" s="4"/>
      <c r="H115" s="4" t="s">
        <v>557</v>
      </c>
      <c r="I115" s="93">
        <f t="shared" si="101"/>
        <v>11</v>
      </c>
      <c r="J115" s="198" t="str">
        <f>VLOOKUP($I115,Categorie!$A$1:$B$27,2,FALSE)</f>
        <v>BNO/INO/ANO</v>
      </c>
      <c r="K115" s="12" t="str">
        <f t="shared" si="100"/>
        <v>BNO</v>
      </c>
      <c r="L115" s="13">
        <f t="shared" si="78"/>
        <v>43218</v>
      </c>
      <c r="M115" s="13" t="str">
        <f t="shared" ca="1" si="79"/>
        <v/>
      </c>
      <c r="N115" s="12"/>
      <c r="O115" s="12"/>
      <c r="P115" s="12" t="str">
        <f>VLOOKUP($E115,'Listing PCS'!$B$2:$D$1032,3,FALSE)</f>
        <v>BNO</v>
      </c>
      <c r="Q115" s="13">
        <f>VLOOKUP($E115,'Listing PCS'!$B$2:$F$1032,5,FALSE)</f>
        <v>43386</v>
      </c>
      <c r="R115" s="12"/>
      <c r="S115" s="12" t="str">
        <f t="shared" si="119"/>
        <v>BNO</v>
      </c>
      <c r="T115" s="12">
        <f>VLOOKUP($E115,'Listing PCS'!$B$2:$I$1032,8,FALSE)</f>
        <v>0</v>
      </c>
      <c r="U115" s="13"/>
      <c r="V115" s="13">
        <f>IF(ISERROR(VLOOKUP(CONCATENATE($E115," ",V$1),'Listing TES'!$A$2:$I$1247,6,FALSE)),"-",VLOOKUP(CONCATENATE($E115," ",V$1),'Listing TES'!$A$2:$I$1247,6,FALSE))</f>
        <v>42813</v>
      </c>
      <c r="W115" s="13">
        <f>IF(ISERROR(VLOOKUP(CONCATENATE($E115," ",W$1),'Listing TES'!$A$2:$I$1247,6,FALSE)),"-",VLOOKUP(CONCATENATE($E115," ",W$1),'Listing TES'!$A$2:$I$1247,6,FALSE))</f>
        <v>43078</v>
      </c>
      <c r="X115" s="13">
        <f>IF(ISERROR(VLOOKUP(CONCATENATE($E115," ",X$1),'Listing TES'!$A$2:$I$1247,6,FALSE)),"-",VLOOKUP(CONCATENATE($E115," ",X$1),'Listing TES'!$A$2:$I$1247,6,FALSE))</f>
        <v>43218</v>
      </c>
      <c r="Y115" s="13" t="str">
        <f>IF(ISERROR(VLOOKUP(CONCATENATE($E115," ",Y$1),'Listing TES'!$A$2:$I$1247,6,FALSE)),"-",VLOOKUP(CONCATENATE($E115," ",Y$1),'Listing TES'!$A$2:$I$1247,6,FALSE))</f>
        <v>-</v>
      </c>
      <c r="Z115" s="13" t="str">
        <f>IF(ISERROR(VLOOKUP(CONCATENATE($E115," ",Z$1),'Listing TES'!$A$2:$I$1247,6,FALSE)),"-",VLOOKUP(CONCATENATE($E115," ",Z$1),'Listing TES'!$A$2:$I$1247,6,FALSE))</f>
        <v>-</v>
      </c>
      <c r="AA115" s="13" t="str">
        <f>IF(ISERROR(VLOOKUP(CONCATENATE($E115," ",AA$1),'Listing TES'!$A$2:$I$1247,6,FALSE)),"-",VLOOKUP(CONCATENATE($E115," ",AA$1),'Listing TES'!$A$2:$I$1247,6,FALSE))</f>
        <v>-</v>
      </c>
      <c r="AB115" s="13" t="str">
        <f>IF(ISERROR(VLOOKUP(CONCATENATE($E115," ",AB$1),'Listing TES'!$A$2:$I$1247,6,FALSE)),"-",VLOOKUP(CONCATENATE($E115," ",AB$1),'Listing TES'!$A$2:$I$1247,6,FALSE))</f>
        <v>-</v>
      </c>
      <c r="AC115" s="13" t="str">
        <f>IF(ISERROR(VLOOKUP(CONCATENATE($E115," ",AC$1),'Listing TES'!$A$2:$I$1247,6,FALSE)),"-",VLOOKUP(CONCATENATE($E115," ",AC$1),'Listing TES'!$A$2:$I$1247,6,FALSE))</f>
        <v>-</v>
      </c>
      <c r="AD115" s="13"/>
      <c r="AF115" s="142">
        <f t="shared" si="91"/>
        <v>265</v>
      </c>
      <c r="AG115" s="142">
        <f t="shared" si="80"/>
        <v>140</v>
      </c>
      <c r="AH115" s="142" t="str">
        <f t="shared" si="81"/>
        <v>-</v>
      </c>
      <c r="AI115" s="142" t="str">
        <f t="shared" si="82"/>
        <v>-</v>
      </c>
      <c r="AJ115" s="142" t="str">
        <f t="shared" si="83"/>
        <v>-</v>
      </c>
      <c r="AK115" s="142" t="str">
        <f t="shared" si="84"/>
        <v>-</v>
      </c>
      <c r="AL115" s="13"/>
      <c r="AN115" s="142">
        <f t="shared" si="85"/>
        <v>265</v>
      </c>
      <c r="AO115" s="142">
        <f t="shared" si="86"/>
        <v>405</v>
      </c>
      <c r="AP115" s="142" t="str">
        <f t="shared" si="87"/>
        <v>-</v>
      </c>
      <c r="AQ115" s="142" t="str">
        <f t="shared" si="88"/>
        <v>-</v>
      </c>
      <c r="AR115" s="142" t="str">
        <f t="shared" si="89"/>
        <v>-</v>
      </c>
      <c r="AS115" s="142" t="str">
        <f t="shared" si="90"/>
        <v>-</v>
      </c>
    </row>
    <row r="116" spans="1:52" x14ac:dyDescent="0.25">
      <c r="A116" s="22" t="str">
        <f>IF(ISERROR(VLOOKUP($E116,'Listing TES'!$B$2:$B$1247,1,FALSE)),"Not listed","Listed")</f>
        <v>Listed</v>
      </c>
      <c r="B116" s="4" t="b">
        <f t="shared" ca="1" si="95"/>
        <v>0</v>
      </c>
      <c r="C116" s="4" t="b">
        <f t="shared" si="54"/>
        <v>0</v>
      </c>
      <c r="D116" s="4"/>
      <c r="E116" s="2" t="s">
        <v>61</v>
      </c>
      <c r="F116" s="10">
        <v>38855</v>
      </c>
      <c r="G116" s="4"/>
      <c r="H116" s="4" t="s">
        <v>557</v>
      </c>
      <c r="I116" s="93">
        <f t="shared" si="101"/>
        <v>13</v>
      </c>
      <c r="J116" s="198" t="str">
        <f>VLOOKUP($I116,Categorie!$A$1:$B$27,2,FALSE)</f>
        <v>INO/ANO/JUN</v>
      </c>
      <c r="K116" s="12" t="str">
        <f t="shared" si="100"/>
        <v>BNO</v>
      </c>
      <c r="L116" s="13">
        <f t="shared" si="78"/>
        <v>43386</v>
      </c>
      <c r="M116" s="13" t="str">
        <f t="shared" ca="1" si="79"/>
        <v/>
      </c>
      <c r="N116" s="12"/>
      <c r="O116" s="12"/>
      <c r="P116" s="12" t="str">
        <f>VLOOKUP($E116,'Listing PCS'!$B$2:$D$1032,3,FALSE)</f>
        <v>BNO</v>
      </c>
      <c r="Q116" s="13">
        <f>VLOOKUP($E116,'Listing PCS'!$B$2:$F$1032,5,FALSE)</f>
        <v>43386</v>
      </c>
      <c r="R116" s="12"/>
      <c r="S116" s="12" t="str">
        <f t="shared" si="119"/>
        <v>-</v>
      </c>
      <c r="T116" s="12">
        <f>VLOOKUP($E116,'Listing PCS'!$B$2:$I$1032,8,FALSE)</f>
        <v>0</v>
      </c>
      <c r="U116" s="13"/>
      <c r="V116" s="13">
        <f>IF(ISERROR(VLOOKUP(CONCATENATE($E116," ",V$1),'Listing TES'!$A$2:$I$1247,6,FALSE)),"-",VLOOKUP(CONCATENATE($E116," ",V$1),'Listing TES'!$A$2:$I$1247,6,FALSE))</f>
        <v>42813</v>
      </c>
      <c r="W116" s="13">
        <f>IF(ISERROR(VLOOKUP(CONCATENATE($E116," ",W$1),'Listing TES'!$A$2:$I$1247,6,FALSE)),"-",VLOOKUP(CONCATENATE($E116," ",W$1),'Listing TES'!$A$2:$I$1247,6,FALSE))</f>
        <v>43183</v>
      </c>
      <c r="X116" s="13">
        <f>IF(ISERROR(VLOOKUP(CONCATENATE($E116," ",X$1),'Listing TES'!$A$2:$I$1247,6,FALSE)),"-",VLOOKUP(CONCATENATE($E116," ",X$1),'Listing TES'!$A$2:$I$1247,6,FALSE))</f>
        <v>43386</v>
      </c>
      <c r="Y116" s="13" t="str">
        <f>IF(ISERROR(VLOOKUP(CONCATENATE($E116," ",Y$1),'Listing TES'!$A$2:$I$1247,6,FALSE)),"-",VLOOKUP(CONCATENATE($E116," ",Y$1),'Listing TES'!$A$2:$I$1247,6,FALSE))</f>
        <v>-</v>
      </c>
      <c r="Z116" s="13" t="str">
        <f>IF(ISERROR(VLOOKUP(CONCATENATE($E116," ",Z$1),'Listing TES'!$A$2:$I$1247,6,FALSE)),"-",VLOOKUP(CONCATENATE($E116," ",Z$1),'Listing TES'!$A$2:$I$1247,6,FALSE))</f>
        <v>-</v>
      </c>
      <c r="AA116" s="13" t="str">
        <f>IF(ISERROR(VLOOKUP(CONCATENATE($E116," ",AA$1),'Listing TES'!$A$2:$I$1247,6,FALSE)),"-",VLOOKUP(CONCATENATE($E116," ",AA$1),'Listing TES'!$A$2:$I$1247,6,FALSE))</f>
        <v>-</v>
      </c>
      <c r="AB116" s="13" t="str">
        <f>IF(ISERROR(VLOOKUP(CONCATENATE($E116," ",AB$1),'Listing TES'!$A$2:$I$1247,6,FALSE)),"-",VLOOKUP(CONCATENATE($E116," ",AB$1),'Listing TES'!$A$2:$I$1247,6,FALSE))</f>
        <v>-</v>
      </c>
      <c r="AC116" s="13" t="str">
        <f>IF(ISERROR(VLOOKUP(CONCATENATE($E116," ",AC$1),'Listing TES'!$A$2:$I$1247,6,FALSE)),"-",VLOOKUP(CONCATENATE($E116," ",AC$1),'Listing TES'!$A$2:$I$1247,6,FALSE))</f>
        <v>-</v>
      </c>
      <c r="AD116" s="13"/>
      <c r="AF116" s="142">
        <f t="shared" si="91"/>
        <v>370</v>
      </c>
      <c r="AG116" s="142">
        <f t="shared" si="80"/>
        <v>203</v>
      </c>
      <c r="AH116" s="142" t="str">
        <f t="shared" si="81"/>
        <v>-</v>
      </c>
      <c r="AI116" s="142" t="str">
        <f t="shared" si="82"/>
        <v>-</v>
      </c>
      <c r="AJ116" s="142" t="str">
        <f t="shared" si="83"/>
        <v>-</v>
      </c>
      <c r="AK116" s="142" t="str">
        <f t="shared" si="84"/>
        <v>-</v>
      </c>
      <c r="AL116" s="13"/>
      <c r="AN116" s="142">
        <f t="shared" si="85"/>
        <v>370</v>
      </c>
      <c r="AO116" s="142">
        <f t="shared" si="86"/>
        <v>573</v>
      </c>
      <c r="AP116" s="142" t="str">
        <f t="shared" si="87"/>
        <v>-</v>
      </c>
      <c r="AQ116" s="142" t="str">
        <f t="shared" si="88"/>
        <v>-</v>
      </c>
      <c r="AR116" s="142" t="str">
        <f t="shared" si="89"/>
        <v>-</v>
      </c>
      <c r="AS116" s="142" t="str">
        <f t="shared" si="90"/>
        <v>-</v>
      </c>
    </row>
    <row r="117" spans="1:52" x14ac:dyDescent="0.25">
      <c r="A117" s="22" t="str">
        <f>IF(ISERROR(VLOOKUP($E117,'Listing TES'!$B$2:$B$1247,1,FALSE)),"Not listed","Listed")</f>
        <v>Listed</v>
      </c>
      <c r="B117" s="4" t="b">
        <f t="shared" ca="1" si="95"/>
        <v>0</v>
      </c>
      <c r="C117" s="4" t="b">
        <f t="shared" si="54"/>
        <v>0</v>
      </c>
      <c r="D117" s="4"/>
      <c r="E117" s="2" t="s">
        <v>304</v>
      </c>
      <c r="F117" s="10">
        <v>38241</v>
      </c>
      <c r="G117" s="4"/>
      <c r="H117" s="4" t="s">
        <v>557</v>
      </c>
      <c r="I117" s="93">
        <f t="shared" si="101"/>
        <v>14</v>
      </c>
      <c r="J117" s="198" t="str">
        <f>VLOOKUP($I117,Categorie!$A$1:$B$27,2,FALSE)</f>
        <v>INO/ANO/JUN</v>
      </c>
      <c r="K117" s="12" t="str">
        <f t="shared" si="100"/>
        <v>PRE</v>
      </c>
      <c r="L117" s="13">
        <f t="shared" si="78"/>
        <v>42323</v>
      </c>
      <c r="M117" s="13" t="str">
        <f t="shared" ca="1" si="79"/>
        <v/>
      </c>
      <c r="N117" s="12"/>
      <c r="O117" s="12"/>
      <c r="P117" s="12" t="str">
        <f>VLOOKUP($E117,'Listing PCS'!$B$2:$D$1032,3,FALSE)</f>
        <v>-</v>
      </c>
      <c r="Q117" s="13">
        <f>VLOOKUP($E117,'Listing PCS'!$B$2:$F$1032,5,FALSE)</f>
        <v>43252</v>
      </c>
      <c r="R117" s="12"/>
      <c r="S117" s="12" t="str">
        <f t="shared" si="119"/>
        <v>-</v>
      </c>
      <c r="T117" s="12" t="str">
        <f>VLOOKUP($E117,'Listing PCS'!$B$2:$I$1032,8,FALSE)</f>
        <v>-</v>
      </c>
      <c r="U117" s="13"/>
      <c r="V117" s="13">
        <f>IF(ISERROR(VLOOKUP(CONCATENATE($E117," ",V$1),'Listing TES'!$A$2:$I$1247,6,FALSE)),"-",VLOOKUP(CONCATENATE($E117," ",V$1),'Listing TES'!$A$2:$I$1247,6,FALSE))</f>
        <v>42323</v>
      </c>
      <c r="W117" s="13" t="str">
        <f>IF(ISERROR(VLOOKUP(CONCATENATE($E117," ",W$1),'Listing TES'!$A$2:$I$1247,6,FALSE)),"-",VLOOKUP(CONCATENATE($E117," ",W$1),'Listing TES'!$A$2:$I$1247,6,FALSE))</f>
        <v>-</v>
      </c>
      <c r="X117" s="13" t="str">
        <f>IF(ISERROR(VLOOKUP(CONCATENATE($E117," ",X$1),'Listing TES'!$A$2:$I$1247,6,FALSE)),"-",VLOOKUP(CONCATENATE($E117," ",X$1),'Listing TES'!$A$2:$I$1247,6,FALSE))</f>
        <v>-</v>
      </c>
      <c r="Y117" s="13" t="str">
        <f>IF(ISERROR(VLOOKUP(CONCATENATE($E117," ",Y$1),'Listing TES'!$A$2:$I$1247,6,FALSE)),"-",VLOOKUP(CONCATENATE($E117," ",Y$1),'Listing TES'!$A$2:$I$1247,6,FALSE))</f>
        <v>-</v>
      </c>
      <c r="Z117" s="13" t="str">
        <f>IF(ISERROR(VLOOKUP(CONCATENATE($E117," ",Z$1),'Listing TES'!$A$2:$I$1247,6,FALSE)),"-",VLOOKUP(CONCATENATE($E117," ",Z$1),'Listing TES'!$A$2:$I$1247,6,FALSE))</f>
        <v>-</v>
      </c>
      <c r="AA117" s="13" t="str">
        <f>IF(ISERROR(VLOOKUP(CONCATENATE($E117," ",AA$1),'Listing TES'!$A$2:$I$1247,6,FALSE)),"-",VLOOKUP(CONCATENATE($E117," ",AA$1),'Listing TES'!$A$2:$I$1247,6,FALSE))</f>
        <v>-</v>
      </c>
      <c r="AB117" s="13" t="str">
        <f>IF(ISERROR(VLOOKUP(CONCATENATE($E117," ",AB$1),'Listing TES'!$A$2:$I$1247,6,FALSE)),"-",VLOOKUP(CONCATENATE($E117," ",AB$1),'Listing TES'!$A$2:$I$1247,6,FALSE))</f>
        <v>-</v>
      </c>
      <c r="AC117" s="13" t="str">
        <f>IF(ISERROR(VLOOKUP(CONCATENATE($E117," ",AC$1),'Listing TES'!$A$2:$I$1247,6,FALSE)),"-",VLOOKUP(CONCATENATE($E117," ",AC$1),'Listing TES'!$A$2:$I$1247,6,FALSE))</f>
        <v>-</v>
      </c>
      <c r="AD117" s="13"/>
      <c r="AF117" s="142" t="str">
        <f t="shared" si="91"/>
        <v>-</v>
      </c>
      <c r="AG117" s="142" t="str">
        <f t="shared" si="80"/>
        <v>-</v>
      </c>
      <c r="AH117" s="142" t="str">
        <f t="shared" si="81"/>
        <v>-</v>
      </c>
      <c r="AI117" s="142" t="str">
        <f t="shared" si="82"/>
        <v>-</v>
      </c>
      <c r="AJ117" s="142" t="str">
        <f t="shared" si="83"/>
        <v>-</v>
      </c>
      <c r="AK117" s="142" t="str">
        <f t="shared" si="84"/>
        <v>-</v>
      </c>
      <c r="AL117" s="13"/>
      <c r="AN117" s="142" t="str">
        <f t="shared" si="85"/>
        <v>-</v>
      </c>
      <c r="AO117" s="142" t="str">
        <f t="shared" si="86"/>
        <v>-</v>
      </c>
      <c r="AP117" s="142" t="str">
        <f t="shared" si="87"/>
        <v>-</v>
      </c>
      <c r="AQ117" s="142" t="str">
        <f t="shared" si="88"/>
        <v>-</v>
      </c>
      <c r="AR117" s="142" t="str">
        <f t="shared" si="89"/>
        <v>-</v>
      </c>
      <c r="AS117" s="142" t="str">
        <f t="shared" si="90"/>
        <v>-</v>
      </c>
    </row>
    <row r="118" spans="1:52" x14ac:dyDescent="0.25">
      <c r="A118" s="80" t="str">
        <f>IF(ISERROR(VLOOKUP($E118,'Listing TES'!$B$2:$B$1247,1,FALSE)),"Not listed","Listed")</f>
        <v>Listed</v>
      </c>
      <c r="B118" s="81" t="b">
        <f ca="1">TODAY()-MAX(V118:AC118)&lt;95</f>
        <v>0</v>
      </c>
      <c r="C118" s="81" t="b">
        <f t="shared" si="54"/>
        <v>0</v>
      </c>
      <c r="D118" s="81"/>
      <c r="E118" s="2" t="s">
        <v>697</v>
      </c>
      <c r="F118" s="10">
        <v>38520</v>
      </c>
      <c r="G118" s="4" t="s">
        <v>610</v>
      </c>
      <c r="H118" s="4" t="s">
        <v>557</v>
      </c>
      <c r="I118" s="93">
        <f t="shared" si="101"/>
        <v>14</v>
      </c>
      <c r="J118" s="198" t="str">
        <f>VLOOKUP($I118,Categorie!$A$1:$B$27,2,FALSE)</f>
        <v>INO/ANO/JUN</v>
      </c>
      <c r="K118" s="12" t="str">
        <f>IF(ISBLANK(O118),IF(AC118&lt;&gt;"-",AC$1,IF(AB118&lt;&gt;"-",AB$1,IF(AA118&lt;&gt;"-",AA$1,IF(Z118&lt;&gt;"-",Z$1,IF(Y118&lt;&gt;"-",Y$1,IF(X118&lt;&gt;"-",X$1,IF(W118&lt;&gt;"-",W$1,IF(V118&lt;&gt;"-",V$1,IF(A118="Listed","Niet geslaagd","Geen info"))))))))),O118)</f>
        <v>PRE</v>
      </c>
      <c r="L118" s="13">
        <f>IF(MAX(V118:AC118)=0,"-",MAX(V118:AC118))</f>
        <v>43799</v>
      </c>
      <c r="M118" s="13" t="str">
        <f ca="1">IF(B118=TRUE,IF(ISBLANK(N118),IF(K118="PRE","",EDATE(L118,3)),N118),"")</f>
        <v/>
      </c>
      <c r="N118" s="12"/>
      <c r="O118" s="12"/>
      <c r="P118" s="12" t="str">
        <f>VLOOKUP($E118,'Listing PCS'!$B$2:$D$1032,3,FALSE)</f>
        <v>-</v>
      </c>
      <c r="Q118" s="13">
        <f>VLOOKUP($E118,'Listing PCS'!$B$2:$F$1032,5,FALSE)</f>
        <v>43799</v>
      </c>
      <c r="R118" s="12"/>
      <c r="S118" s="12" t="str">
        <f>IF(ISERROR(SEARCH(K118,J118)),"-",K118)</f>
        <v>-</v>
      </c>
      <c r="T118" s="12">
        <f>VLOOKUP($E118,'Listing PCS'!$B$2:$I$1032,8,FALSE)</f>
        <v>0</v>
      </c>
      <c r="U118" s="13"/>
      <c r="V118" s="13">
        <f>IF(ISERROR(VLOOKUP(CONCATENATE($E118," ",V$1),'Listing TES'!$A$2:$I$1247,6,FALSE)),"-",VLOOKUP(CONCATENATE($E118," ",V$1),'Listing TES'!$A$2:$I$1247,6,FALSE))</f>
        <v>43799</v>
      </c>
      <c r="W118" s="13" t="str">
        <f>IF(ISERROR(VLOOKUP(CONCATENATE($E118," ",W$1),'Listing TES'!$A$2:$I$1247,6,FALSE)),"-",VLOOKUP(CONCATENATE($E118," ",W$1),'Listing TES'!$A$2:$I$1247,6,FALSE))</f>
        <v>-</v>
      </c>
      <c r="X118" s="13" t="str">
        <f>IF(ISERROR(VLOOKUP(CONCATENATE($E118," ",X$1),'Listing TES'!$A$2:$I$1247,6,FALSE)),"-",VLOOKUP(CONCATENATE($E118," ",X$1),'Listing TES'!$A$2:$I$1247,6,FALSE))</f>
        <v>-</v>
      </c>
      <c r="Y118" s="13" t="str">
        <f>IF(ISERROR(VLOOKUP(CONCATENATE($E118," ",Y$1),'Listing TES'!$A$2:$I$1247,6,FALSE)),"-",VLOOKUP(CONCATENATE($E118," ",Y$1),'Listing TES'!$A$2:$I$1247,6,FALSE))</f>
        <v>-</v>
      </c>
      <c r="Z118" s="13" t="str">
        <f>IF(ISERROR(VLOOKUP(CONCATENATE($E118," ",Z$1),'Listing TES'!$A$2:$I$1247,6,FALSE)),"-",VLOOKUP(CONCATENATE($E118," ",Z$1),'Listing TES'!$A$2:$I$1247,6,FALSE))</f>
        <v>-</v>
      </c>
      <c r="AA118" s="13" t="str">
        <f>IF(ISERROR(VLOOKUP(CONCATENATE($E118," ",AA$1),'Listing TES'!$A$2:$I$1247,6,FALSE)),"-",VLOOKUP(CONCATENATE($E118," ",AA$1),'Listing TES'!$A$2:$I$1247,6,FALSE))</f>
        <v>-</v>
      </c>
      <c r="AB118" s="13" t="str">
        <f>IF(ISERROR(VLOOKUP(CONCATENATE($E118," ",AB$1),'Listing TES'!$A$2:$I$1247,6,FALSE)),"-",VLOOKUP(CONCATENATE($E118," ",AB$1),'Listing TES'!$A$2:$I$1247,6,FALSE))</f>
        <v>-</v>
      </c>
      <c r="AC118" s="13" t="str">
        <f>IF(ISERROR(VLOOKUP(CONCATENATE($E118," ",AC$1),'Listing TES'!$A$2:$I$1247,6,FALSE)),"-",VLOOKUP(CONCATENATE($E118," ",AC$1),'Listing TES'!$A$2:$I$1247,6,FALSE))</f>
        <v>-</v>
      </c>
      <c r="AD118" s="13"/>
      <c r="AF118" s="142" t="str">
        <f t="shared" si="91"/>
        <v>-</v>
      </c>
      <c r="AG118" s="142" t="str">
        <f t="shared" si="80"/>
        <v>-</v>
      </c>
      <c r="AH118" s="142" t="str">
        <f t="shared" si="81"/>
        <v>-</v>
      </c>
      <c r="AI118" s="142" t="str">
        <f t="shared" si="82"/>
        <v>-</v>
      </c>
      <c r="AJ118" s="142" t="str">
        <f t="shared" si="83"/>
        <v>-</v>
      </c>
      <c r="AK118" s="142" t="str">
        <f t="shared" si="84"/>
        <v>-</v>
      </c>
      <c r="AL118" s="102"/>
      <c r="AN118" s="142" t="str">
        <f t="shared" si="85"/>
        <v>-</v>
      </c>
      <c r="AO118" s="142" t="str">
        <f t="shared" si="86"/>
        <v>-</v>
      </c>
      <c r="AP118" s="142" t="str">
        <f t="shared" si="87"/>
        <v>-</v>
      </c>
      <c r="AQ118" s="142" t="str">
        <f t="shared" si="88"/>
        <v>-</v>
      </c>
      <c r="AR118" s="142" t="str">
        <f t="shared" si="89"/>
        <v>-</v>
      </c>
      <c r="AS118" s="142" t="str">
        <f t="shared" si="90"/>
        <v>-</v>
      </c>
    </row>
    <row r="119" spans="1:52" x14ac:dyDescent="0.25">
      <c r="A119" s="80" t="str">
        <f>IF(ISERROR(VLOOKUP($E119,'Listing TES'!$B$2:$B$1247,1,FALSE)),"Not listed","Listed")</f>
        <v>Listed</v>
      </c>
      <c r="B119" s="81" t="b">
        <f ca="1">TODAY()-MAX(V119:AC119)&lt;95</f>
        <v>0</v>
      </c>
      <c r="C119" s="81" t="b">
        <f t="shared" si="54"/>
        <v>0</v>
      </c>
      <c r="D119" s="81"/>
      <c r="E119" s="2" t="s">
        <v>692</v>
      </c>
      <c r="F119" s="10">
        <v>40449</v>
      </c>
      <c r="G119" s="4" t="s">
        <v>610</v>
      </c>
      <c r="H119" s="4" t="s">
        <v>557</v>
      </c>
      <c r="I119" s="93">
        <f t="shared" ref="I119" si="120">DATEDIF(F119,DATE(2019,7,1),"y")</f>
        <v>8</v>
      </c>
      <c r="J119" s="198" t="str">
        <f>VLOOKUP($I119,Categorie!$A$1:$B$27,2,FALSE)</f>
        <v>MIN/BNO/INO</v>
      </c>
      <c r="K119" s="12" t="str">
        <f>IF(ISBLANK(O119),IF(AC119&lt;&gt;"-",AC$1,IF(AB119&lt;&gt;"-",AB$1,IF(AA119&lt;&gt;"-",AA$1,IF(Z119&lt;&gt;"-",Z$1,IF(Y119&lt;&gt;"-",Y$1,IF(X119&lt;&gt;"-",X$1,IF(W119&lt;&gt;"-",W$1,IF(V119&lt;&gt;"-",V$1,IF(A119="Listed","Niet geslaagd","Geen info"))))))))),O119)</f>
        <v>PRE</v>
      </c>
      <c r="L119" s="13">
        <f>IF(MAX(V119:AC119)=0,"-",MAX(V119:AC119))</f>
        <v>43799</v>
      </c>
      <c r="M119" s="13" t="str">
        <f ca="1">IF(B119=TRUE,IF(ISBLANK(N119),IF(K119="PRE","",EDATE(L119,3)),N119),"")</f>
        <v/>
      </c>
      <c r="N119" s="12"/>
      <c r="O119" s="12"/>
      <c r="P119" s="12" t="str">
        <f>VLOOKUP($E119,'Listing PCS'!$B$2:$D$1032,3,FALSE)</f>
        <v>-</v>
      </c>
      <c r="Q119" s="13">
        <f>VLOOKUP($E119,'Listing PCS'!$B$2:$F$1032,5,FALSE)</f>
        <v>43799</v>
      </c>
      <c r="R119" s="12"/>
      <c r="S119" s="12" t="str">
        <f>IF(ISERROR(SEARCH(K119,J119)),"-",K119)</f>
        <v>-</v>
      </c>
      <c r="T119" s="12">
        <f>VLOOKUP($E119,'Listing PCS'!$B$2:$I$1032,8,FALSE)</f>
        <v>0</v>
      </c>
      <c r="U119" s="13"/>
      <c r="V119" s="13">
        <f>IF(ISERROR(VLOOKUP(CONCATENATE($E119," ",V$1),'Listing TES'!$A$2:$I$1247,6,FALSE)),"-",VLOOKUP(CONCATENATE($E119," ",V$1),'Listing TES'!$A$2:$I$1247,6,FALSE))</f>
        <v>43799</v>
      </c>
      <c r="W119" s="13" t="str">
        <f>IF(ISERROR(VLOOKUP(CONCATENATE($E119," ",W$1),'Listing TES'!$A$2:$I$1247,6,FALSE)),"-",VLOOKUP(CONCATENATE($E119," ",W$1),'Listing TES'!$A$2:$I$1247,6,FALSE))</f>
        <v>-</v>
      </c>
      <c r="X119" s="13" t="str">
        <f>IF(ISERROR(VLOOKUP(CONCATENATE($E119," ",X$1),'Listing TES'!$A$2:$I$1247,6,FALSE)),"-",VLOOKUP(CONCATENATE($E119," ",X$1),'Listing TES'!$A$2:$I$1247,6,FALSE))</f>
        <v>-</v>
      </c>
      <c r="Y119" s="13" t="str">
        <f>IF(ISERROR(VLOOKUP(CONCATENATE($E119," ",Y$1),'Listing TES'!$A$2:$I$1247,6,FALSE)),"-",VLOOKUP(CONCATENATE($E119," ",Y$1),'Listing TES'!$A$2:$I$1247,6,FALSE))</f>
        <v>-</v>
      </c>
      <c r="Z119" s="13" t="str">
        <f>IF(ISERROR(VLOOKUP(CONCATENATE($E119," ",Z$1),'Listing TES'!$A$2:$I$1247,6,FALSE)),"-",VLOOKUP(CONCATENATE($E119," ",Z$1),'Listing TES'!$A$2:$I$1247,6,FALSE))</f>
        <v>-</v>
      </c>
      <c r="AA119" s="13" t="str">
        <f>IF(ISERROR(VLOOKUP(CONCATENATE($E119," ",AA$1),'Listing TES'!$A$2:$I$1247,6,FALSE)),"-",VLOOKUP(CONCATENATE($E119," ",AA$1),'Listing TES'!$A$2:$I$1247,6,FALSE))</f>
        <v>-</v>
      </c>
      <c r="AB119" s="13" t="str">
        <f>IF(ISERROR(VLOOKUP(CONCATENATE($E119," ",AB$1),'Listing TES'!$A$2:$I$1247,6,FALSE)),"-",VLOOKUP(CONCATENATE($E119," ",AB$1),'Listing TES'!$A$2:$I$1247,6,FALSE))</f>
        <v>-</v>
      </c>
      <c r="AC119" s="13" t="str">
        <f>IF(ISERROR(VLOOKUP(CONCATENATE($E119," ",AC$1),'Listing TES'!$A$2:$I$1247,6,FALSE)),"-",VLOOKUP(CONCATENATE($E119," ",AC$1),'Listing TES'!$A$2:$I$1247,6,FALSE))</f>
        <v>-</v>
      </c>
      <c r="AD119" s="13"/>
      <c r="AF119" s="142" t="str">
        <f t="shared" ref="AF119" si="121">IF(AND(V119&lt;&gt;"-",W119&lt;&gt;"-"),W119-V119,"-")</f>
        <v>-</v>
      </c>
      <c r="AG119" s="142" t="str">
        <f t="shared" ref="AG119" si="122">IF(AND(W119&lt;&gt;"-",X119&lt;&gt;"-"),X119-W119,"-")</f>
        <v>-</v>
      </c>
      <c r="AH119" s="142" t="str">
        <f t="shared" ref="AH119" si="123">IF(AND(X119&lt;&gt;"-",Y119&lt;&gt;"-"),Y119-X119,"-")</f>
        <v>-</v>
      </c>
      <c r="AI119" s="142" t="str">
        <f t="shared" ref="AI119" si="124">IF(AND(Y119&lt;&gt;"-",Z119&lt;&gt;"-"),Z119-Y119,"-")</f>
        <v>-</v>
      </c>
      <c r="AJ119" s="142" t="str">
        <f t="shared" ref="AJ119" si="125">IF(AND(Z119&lt;&gt;"-",AA119&lt;&gt;"-"),AA119-Z119,"-")</f>
        <v>-</v>
      </c>
      <c r="AK119" s="142" t="str">
        <f t="shared" ref="AK119" si="126">IF(AND(AA119&lt;&gt;"-",AB119&lt;&gt;"-"),AB119-AA119,"-")</f>
        <v>-</v>
      </c>
      <c r="AL119" s="102"/>
      <c r="AN119" s="142" t="str">
        <f t="shared" ref="AN119" si="127">IF(AND($V119&lt;&gt;"-",W119&lt;&gt;"-"),W119-$V119,"-")</f>
        <v>-</v>
      </c>
      <c r="AO119" s="142" t="str">
        <f t="shared" ref="AO119" si="128">IF(AND($V119&lt;&gt;"-",X119&lt;&gt;"-"),X119-$V119,"-")</f>
        <v>-</v>
      </c>
      <c r="AP119" s="142" t="str">
        <f t="shared" ref="AP119" si="129">IF(AND($V119&lt;&gt;"-",Y119&lt;&gt;"-"),Y119-$V119,"-")</f>
        <v>-</v>
      </c>
      <c r="AQ119" s="142" t="str">
        <f t="shared" ref="AQ119" si="130">IF(AND($V119&lt;&gt;"-",Z119&lt;&gt;"-"),Z119-$V119,"-")</f>
        <v>-</v>
      </c>
      <c r="AR119" s="142" t="str">
        <f t="shared" ref="AR119" si="131">IF(AND($V119&lt;&gt;"-",AA119&lt;&gt;"-"),AA119-$V119,"-")</f>
        <v>-</v>
      </c>
      <c r="AS119" s="142" t="str">
        <f t="shared" ref="AS119" si="132">IF(AND($V119&lt;&gt;"-",AB119&lt;&gt;"-"),AB119-$V119,"-")</f>
        <v>-</v>
      </c>
    </row>
    <row r="120" spans="1:52" x14ac:dyDescent="0.25">
      <c r="A120" s="80" t="str">
        <f>IF(ISERROR(VLOOKUP($E120,'Listing TES'!$B$2:$B$1247,1,FALSE)),"Not listed","Listed")</f>
        <v>Listed</v>
      </c>
      <c r="B120" s="81" t="b">
        <f ca="1">TODAY()-MAX(V120:AC120)&lt;95</f>
        <v>1</v>
      </c>
      <c r="C120" s="81" t="b">
        <f t="shared" si="54"/>
        <v>0</v>
      </c>
      <c r="D120" s="81"/>
      <c r="E120" s="2" t="s">
        <v>700</v>
      </c>
      <c r="F120" s="10">
        <v>40396</v>
      </c>
      <c r="G120" s="4"/>
      <c r="H120" s="4" t="s">
        <v>557</v>
      </c>
      <c r="I120" s="93">
        <f t="shared" ref="I120" si="133">DATEDIF(F120,DATE(2019,7,1),"y")</f>
        <v>8</v>
      </c>
      <c r="J120" s="198" t="str">
        <f>VLOOKUP($I120,Categorie!$A$1:$B$27,2,FALSE)</f>
        <v>MIN/BNO/INO</v>
      </c>
      <c r="K120" s="12" t="str">
        <f>IF(ISBLANK(O120),IF(AC120&lt;&gt;"-",AC$1,IF(AB120&lt;&gt;"-",AB$1,IF(AA120&lt;&gt;"-",AA$1,IF(Z120&lt;&gt;"-",Z$1,IF(Y120&lt;&gt;"-",Y$1,IF(X120&lt;&gt;"-",X$1,IF(W120&lt;&gt;"-",W$1,IF(V120&lt;&gt;"-",V$1,IF(A120="Listed","Niet geslaagd","Geen info"))))))))),O120)</f>
        <v>PRE</v>
      </c>
      <c r="L120" s="13">
        <f>IF(MAX(V120:AC120)=0,"-",MAX(V120:AC120))</f>
        <v>43855</v>
      </c>
      <c r="M120" s="13" t="str">
        <f ca="1">IF(B120=TRUE,IF(ISBLANK(N120),IF(K120="PRE","",EDATE(L120,3)),N120),"")</f>
        <v/>
      </c>
      <c r="N120" s="12"/>
      <c r="O120" s="12"/>
      <c r="P120" s="12" t="str">
        <f>VLOOKUP($E120,'Listing PCS'!$B$2:$D$1032,3,FALSE)</f>
        <v>-</v>
      </c>
      <c r="Q120" s="13">
        <f>VLOOKUP($E120,'Listing PCS'!$B$2:$F$1032,5,FALSE)</f>
        <v>43855</v>
      </c>
      <c r="R120" s="12"/>
      <c r="S120" s="12" t="str">
        <f>IF(ISERROR(SEARCH(K120,J120)),"-",K120)</f>
        <v>-</v>
      </c>
      <c r="T120" s="12">
        <f>VLOOKUP($E120,'Listing PCS'!$B$2:$I$1032,8,FALSE)</f>
        <v>0</v>
      </c>
      <c r="U120" s="13"/>
      <c r="V120" s="13">
        <f>IF(ISERROR(VLOOKUP(CONCATENATE($E120," ",V$1),'Listing TES'!$A$2:$I$1247,6,FALSE)),"-",VLOOKUP(CONCATENATE($E120," ",V$1),'Listing TES'!$A$2:$I$1247,6,FALSE))</f>
        <v>43855</v>
      </c>
      <c r="W120" s="13" t="str">
        <f>IF(ISERROR(VLOOKUP(CONCATENATE($E120," ",W$1),'Listing TES'!$A$2:$I$1247,6,FALSE)),"-",VLOOKUP(CONCATENATE($E120," ",W$1),'Listing TES'!$A$2:$I$1247,6,FALSE))</f>
        <v>-</v>
      </c>
      <c r="X120" s="13" t="str">
        <f>IF(ISERROR(VLOOKUP(CONCATENATE($E120," ",X$1),'Listing TES'!$A$2:$I$1247,6,FALSE)),"-",VLOOKUP(CONCATENATE($E120," ",X$1),'Listing TES'!$A$2:$I$1247,6,FALSE))</f>
        <v>-</v>
      </c>
      <c r="Y120" s="13" t="str">
        <f>IF(ISERROR(VLOOKUP(CONCATENATE($E120," ",Y$1),'Listing TES'!$A$2:$I$1247,6,FALSE)),"-",VLOOKUP(CONCATENATE($E120," ",Y$1),'Listing TES'!$A$2:$I$1247,6,FALSE))</f>
        <v>-</v>
      </c>
      <c r="Z120" s="13" t="str">
        <f>IF(ISERROR(VLOOKUP(CONCATENATE($E120," ",Z$1),'Listing TES'!$A$2:$I$1247,6,FALSE)),"-",VLOOKUP(CONCATENATE($E120," ",Z$1),'Listing TES'!$A$2:$I$1247,6,FALSE))</f>
        <v>-</v>
      </c>
      <c r="AA120" s="13" t="str">
        <f>IF(ISERROR(VLOOKUP(CONCATENATE($E120," ",AA$1),'Listing TES'!$A$2:$I$1247,6,FALSE)),"-",VLOOKUP(CONCATENATE($E120," ",AA$1),'Listing TES'!$A$2:$I$1247,6,FALSE))</f>
        <v>-</v>
      </c>
      <c r="AB120" s="13" t="str">
        <f>IF(ISERROR(VLOOKUP(CONCATENATE($E120," ",AB$1),'Listing TES'!$A$2:$I$1247,6,FALSE)),"-",VLOOKUP(CONCATENATE($E120," ",AB$1),'Listing TES'!$A$2:$I$1247,6,FALSE))</f>
        <v>-</v>
      </c>
      <c r="AC120" s="13" t="str">
        <f>IF(ISERROR(VLOOKUP(CONCATENATE($E120," ",AC$1),'Listing TES'!$A$2:$I$1247,6,FALSE)),"-",VLOOKUP(CONCATENATE($E120," ",AC$1),'Listing TES'!$A$2:$I$1247,6,FALSE))</f>
        <v>-</v>
      </c>
      <c r="AD120" s="13"/>
      <c r="AF120" s="142" t="str">
        <f t="shared" ref="AF120" si="134">IF(AND(V120&lt;&gt;"-",W120&lt;&gt;"-"),W120-V120,"-")</f>
        <v>-</v>
      </c>
      <c r="AG120" s="142" t="str">
        <f t="shared" ref="AG120" si="135">IF(AND(W120&lt;&gt;"-",X120&lt;&gt;"-"),X120-W120,"-")</f>
        <v>-</v>
      </c>
      <c r="AH120" s="142" t="str">
        <f t="shared" ref="AH120" si="136">IF(AND(X120&lt;&gt;"-",Y120&lt;&gt;"-"),Y120-X120,"-")</f>
        <v>-</v>
      </c>
      <c r="AI120" s="142" t="str">
        <f t="shared" ref="AI120" si="137">IF(AND(Y120&lt;&gt;"-",Z120&lt;&gt;"-"),Z120-Y120,"-")</f>
        <v>-</v>
      </c>
      <c r="AJ120" s="142" t="str">
        <f t="shared" ref="AJ120" si="138">IF(AND(Z120&lt;&gt;"-",AA120&lt;&gt;"-"),AA120-Z120,"-")</f>
        <v>-</v>
      </c>
      <c r="AK120" s="142" t="str">
        <f t="shared" ref="AK120" si="139">IF(AND(AA120&lt;&gt;"-",AB120&lt;&gt;"-"),AB120-AA120,"-")</f>
        <v>-</v>
      </c>
      <c r="AL120" s="102"/>
      <c r="AN120" s="142" t="str">
        <f t="shared" ref="AN120" si="140">IF(AND($V120&lt;&gt;"-",W120&lt;&gt;"-"),W120-$V120,"-")</f>
        <v>-</v>
      </c>
      <c r="AO120" s="142" t="str">
        <f t="shared" ref="AO120" si="141">IF(AND($V120&lt;&gt;"-",X120&lt;&gt;"-"),X120-$V120,"-")</f>
        <v>-</v>
      </c>
      <c r="AP120" s="142" t="str">
        <f t="shared" ref="AP120" si="142">IF(AND($V120&lt;&gt;"-",Y120&lt;&gt;"-"),Y120-$V120,"-")</f>
        <v>-</v>
      </c>
      <c r="AQ120" s="142" t="str">
        <f t="shared" ref="AQ120" si="143">IF(AND($V120&lt;&gt;"-",Z120&lt;&gt;"-"),Z120-$V120,"-")</f>
        <v>-</v>
      </c>
      <c r="AR120" s="142" t="str">
        <f t="shared" ref="AR120" si="144">IF(AND($V120&lt;&gt;"-",AA120&lt;&gt;"-"),AA120-$V120,"-")</f>
        <v>-</v>
      </c>
      <c r="AS120" s="142" t="str">
        <f t="shared" ref="AS120" si="145">IF(AND($V120&lt;&gt;"-",AB120&lt;&gt;"-"),AB120-$V120,"-")</f>
        <v>-</v>
      </c>
    </row>
    <row r="121" spans="1:52" x14ac:dyDescent="0.25">
      <c r="A121" s="22" t="str">
        <f>IF(ISERROR(VLOOKUP($E121,'Listing TES'!$B$2:$B$1247,1,FALSE)),"Not listed","Listed")</f>
        <v>Listed</v>
      </c>
      <c r="B121" s="4" t="b">
        <f ca="1">TODAY()-MAX(V121:AC121)&lt;95</f>
        <v>0</v>
      </c>
      <c r="C121" s="4" t="b">
        <f t="shared" si="54"/>
        <v>0</v>
      </c>
      <c r="D121" s="4"/>
      <c r="E121" s="2" t="s">
        <v>450</v>
      </c>
      <c r="F121" s="10">
        <v>39486</v>
      </c>
      <c r="G121" s="4"/>
      <c r="H121" s="4" t="s">
        <v>557</v>
      </c>
      <c r="I121" s="93">
        <f t="shared" si="101"/>
        <v>11</v>
      </c>
      <c r="J121" s="198" t="str">
        <f>VLOOKUP($I121,Categorie!$A$1:$B$27,2,FALSE)</f>
        <v>BNO/INO/ANO</v>
      </c>
      <c r="K121" s="12" t="str">
        <f t="shared" si="100"/>
        <v>BNO</v>
      </c>
      <c r="L121" s="13">
        <f t="shared" si="78"/>
        <v>43197</v>
      </c>
      <c r="M121" s="13" t="str">
        <f t="shared" ca="1" si="79"/>
        <v/>
      </c>
      <c r="N121" s="12"/>
      <c r="O121" s="12"/>
      <c r="P121" s="12" t="str">
        <f>VLOOKUP($E121,'Listing PCS'!$B$2:$D$1032,3,FALSE)</f>
        <v>INO</v>
      </c>
      <c r="Q121" s="13">
        <f>VLOOKUP($E121,'Listing PCS'!$B$2:$F$1032,5,FALSE)</f>
        <v>43568</v>
      </c>
      <c r="R121" s="12"/>
      <c r="S121" s="12" t="str">
        <f t="shared" si="119"/>
        <v>BNO</v>
      </c>
      <c r="T121" s="12">
        <f>VLOOKUP($E121,'Listing PCS'!$B$2:$I$1032,8,FALSE)</f>
        <v>0</v>
      </c>
      <c r="U121" s="13"/>
      <c r="V121" s="13">
        <f>IF(ISERROR(VLOOKUP(CONCATENATE($E121," ",V$1),'Listing TES'!$A$2:$I$1247,6,FALSE)),"-",VLOOKUP(CONCATENATE($E121," ",V$1),'Listing TES'!$A$2:$I$1247,6,FALSE))</f>
        <v>43065</v>
      </c>
      <c r="W121" s="13">
        <f>IF(ISERROR(VLOOKUP(CONCATENATE($E121," ",W$1),'Listing TES'!$A$2:$I$1247,6,FALSE)),"-",VLOOKUP(CONCATENATE($E121," ",W$1),'Listing TES'!$A$2:$I$1247,6,FALSE))</f>
        <v>43113</v>
      </c>
      <c r="X121" s="13">
        <f>IF(ISERROR(VLOOKUP(CONCATENATE($E121," ",X$1),'Listing TES'!$A$2:$I$1247,6,FALSE)),"-",VLOOKUP(CONCATENATE($E121," ",X$1),'Listing TES'!$A$2:$I$1247,6,FALSE))</f>
        <v>43197</v>
      </c>
      <c r="Y121" s="13" t="str">
        <f>IF(ISERROR(VLOOKUP(CONCATENATE($E121," ",Y$1),'Listing TES'!$A$2:$I$1247,6,FALSE)),"-",VLOOKUP(CONCATENATE($E121," ",Y$1),'Listing TES'!$A$2:$I$1247,6,FALSE))</f>
        <v>-</v>
      </c>
      <c r="Z121" s="13" t="str">
        <f>IF(ISERROR(VLOOKUP(CONCATENATE($E121," ",Z$1),'Listing TES'!$A$2:$I$1247,6,FALSE)),"-",VLOOKUP(CONCATENATE($E121," ",Z$1),'Listing TES'!$A$2:$I$1247,6,FALSE))</f>
        <v>-</v>
      </c>
      <c r="AA121" s="13" t="str">
        <f>IF(ISERROR(VLOOKUP(CONCATENATE($E121," ",AA$1),'Listing TES'!$A$2:$I$1247,6,FALSE)),"-",VLOOKUP(CONCATENATE($E121," ",AA$1),'Listing TES'!$A$2:$I$1247,6,FALSE))</f>
        <v>-</v>
      </c>
      <c r="AB121" s="13" t="str">
        <f>IF(ISERROR(VLOOKUP(CONCATENATE($E121," ",AB$1),'Listing TES'!$A$2:$I$1247,6,FALSE)),"-",VLOOKUP(CONCATENATE($E121," ",AB$1),'Listing TES'!$A$2:$I$1247,6,FALSE))</f>
        <v>-</v>
      </c>
      <c r="AC121" s="13" t="str">
        <f>IF(ISERROR(VLOOKUP(CONCATENATE($E121," ",AC$1),'Listing TES'!$A$2:$I$1247,6,FALSE)),"-",VLOOKUP(CONCATENATE($E121," ",AC$1),'Listing TES'!$A$2:$I$1247,6,FALSE))</f>
        <v>-</v>
      </c>
      <c r="AD121" s="13"/>
      <c r="AF121" s="142">
        <f t="shared" si="91"/>
        <v>48</v>
      </c>
      <c r="AG121" s="142">
        <f t="shared" si="80"/>
        <v>84</v>
      </c>
      <c r="AH121" s="142" t="str">
        <f t="shared" si="81"/>
        <v>-</v>
      </c>
      <c r="AI121" s="142" t="str">
        <f t="shared" si="82"/>
        <v>-</v>
      </c>
      <c r="AJ121" s="142" t="str">
        <f t="shared" si="83"/>
        <v>-</v>
      </c>
      <c r="AK121" s="142" t="str">
        <f t="shared" si="84"/>
        <v>-</v>
      </c>
      <c r="AL121" s="13"/>
      <c r="AN121" s="142">
        <f t="shared" si="85"/>
        <v>48</v>
      </c>
      <c r="AO121" s="142">
        <f t="shared" si="86"/>
        <v>132</v>
      </c>
      <c r="AP121" s="142" t="str">
        <f t="shared" si="87"/>
        <v>-</v>
      </c>
      <c r="AQ121" s="142" t="str">
        <f t="shared" si="88"/>
        <v>-</v>
      </c>
      <c r="AR121" s="142" t="str">
        <f t="shared" si="89"/>
        <v>-</v>
      </c>
      <c r="AS121" s="142" t="str">
        <f t="shared" si="90"/>
        <v>-</v>
      </c>
    </row>
    <row r="122" spans="1:52" x14ac:dyDescent="0.25">
      <c r="A122" s="22" t="str">
        <f>IF(ISERROR(VLOOKUP($E122,'Listing TES'!$B$2:$B$1247,1,FALSE)),"Not listed","Listed")</f>
        <v>Listed</v>
      </c>
      <c r="B122" s="4" t="b">
        <f t="shared" ca="1" si="95"/>
        <v>0</v>
      </c>
      <c r="C122" s="4" t="b">
        <f t="shared" si="54"/>
        <v>0</v>
      </c>
      <c r="D122" s="4"/>
      <c r="E122" s="2" t="s">
        <v>253</v>
      </c>
      <c r="F122" s="10">
        <v>39820</v>
      </c>
      <c r="G122" s="4"/>
      <c r="H122" s="4" t="s">
        <v>557</v>
      </c>
      <c r="I122" s="93">
        <f t="shared" si="101"/>
        <v>10</v>
      </c>
      <c r="J122" s="198" t="str">
        <f>VLOOKUP($I122,Categorie!$A$1:$B$27,2,FALSE)</f>
        <v>BNO/INO/ANO</v>
      </c>
      <c r="K122" s="12" t="str">
        <f t="shared" si="100"/>
        <v>INO</v>
      </c>
      <c r="L122" s="13">
        <f t="shared" si="78"/>
        <v>43393</v>
      </c>
      <c r="M122" s="13" t="str">
        <f t="shared" ca="1" si="79"/>
        <v/>
      </c>
      <c r="N122" s="12"/>
      <c r="O122" s="12"/>
      <c r="P122" s="12" t="str">
        <f>VLOOKUP($E122,'Listing PCS'!$B$2:$D$1032,3,FALSE)</f>
        <v>INO</v>
      </c>
      <c r="Q122" s="13">
        <f>VLOOKUP($E122,'Listing PCS'!$B$2:$F$1032,5,FALSE)</f>
        <v>43876</v>
      </c>
      <c r="R122" s="12"/>
      <c r="S122" s="198" t="s">
        <v>2</v>
      </c>
      <c r="T122" s="12">
        <f>VLOOKUP($E122,'Listing PCS'!$B$2:$I$1032,8,FALSE)</f>
        <v>0</v>
      </c>
      <c r="U122" s="13"/>
      <c r="V122" s="13">
        <f>IF(ISERROR(VLOOKUP(CONCATENATE($E122," ",V$1),'Listing TES'!$A$2:$I$1247,6,FALSE)),"-",VLOOKUP(CONCATENATE($E122," ",V$1),'Listing TES'!$A$2:$I$1247,6,FALSE))</f>
        <v>42448</v>
      </c>
      <c r="W122" s="13">
        <f>IF(ISERROR(VLOOKUP(CONCATENATE($E122," ",W$1),'Listing TES'!$A$2:$I$1247,6,FALSE)),"-",VLOOKUP(CONCATENATE($E122," ",W$1),'Listing TES'!$A$2:$I$1247,6,FALSE))</f>
        <v>43036</v>
      </c>
      <c r="X122" s="13">
        <f>IF(ISERROR(VLOOKUP(CONCATENATE($E122," ",X$1),'Listing TES'!$A$2:$I$1247,6,FALSE)),"-",VLOOKUP(CONCATENATE($E122," ",X$1),'Listing TES'!$A$2:$I$1247,6,FALSE))</f>
        <v>43192</v>
      </c>
      <c r="Y122" s="13">
        <f>IF(ISERROR(VLOOKUP(CONCATENATE($E122," ",Y$1),'Listing TES'!$A$2:$I$1247,6,FALSE)),"-",VLOOKUP(CONCATENATE($E122," ",Y$1),'Listing TES'!$A$2:$I$1247,6,FALSE))</f>
        <v>43393</v>
      </c>
      <c r="Z122" s="13" t="str">
        <f>IF(ISERROR(VLOOKUP(CONCATENATE($E122," ",Z$1),'Listing TES'!$A$2:$I$1247,6,FALSE)),"-",VLOOKUP(CONCATENATE($E122," ",Z$1),'Listing TES'!$A$2:$I$1247,6,FALSE))</f>
        <v>-</v>
      </c>
      <c r="AA122" s="13" t="str">
        <f>IF(ISERROR(VLOOKUP(CONCATENATE($E122," ",AA$1),'Listing TES'!$A$2:$I$1247,6,FALSE)),"-",VLOOKUP(CONCATENATE($E122," ",AA$1),'Listing TES'!$A$2:$I$1247,6,FALSE))</f>
        <v>-</v>
      </c>
      <c r="AB122" s="13" t="str">
        <f>IF(ISERROR(VLOOKUP(CONCATENATE($E122," ",AB$1),'Listing TES'!$A$2:$I$1247,6,FALSE)),"-",VLOOKUP(CONCATENATE($E122," ",AB$1),'Listing TES'!$A$2:$I$1247,6,FALSE))</f>
        <v>-</v>
      </c>
      <c r="AC122" s="13" t="str">
        <f>IF(ISERROR(VLOOKUP(CONCATENATE($E122," ",AC$1),'Listing TES'!$A$2:$I$1247,6,FALSE)),"-",VLOOKUP(CONCATENATE($E122," ",AC$1),'Listing TES'!$A$2:$I$1247,6,FALSE))</f>
        <v>-</v>
      </c>
      <c r="AD122" s="13"/>
      <c r="AF122" s="142">
        <f t="shared" si="91"/>
        <v>588</v>
      </c>
      <c r="AG122" s="142">
        <f t="shared" si="80"/>
        <v>156</v>
      </c>
      <c r="AH122" s="142">
        <f t="shared" si="81"/>
        <v>201</v>
      </c>
      <c r="AI122" s="142" t="str">
        <f t="shared" si="82"/>
        <v>-</v>
      </c>
      <c r="AJ122" s="142" t="str">
        <f t="shared" si="83"/>
        <v>-</v>
      </c>
      <c r="AK122" s="142" t="str">
        <f t="shared" si="84"/>
        <v>-</v>
      </c>
      <c r="AL122" s="13"/>
      <c r="AN122" s="142">
        <f t="shared" si="85"/>
        <v>588</v>
      </c>
      <c r="AO122" s="142">
        <f t="shared" si="86"/>
        <v>744</v>
      </c>
      <c r="AP122" s="142">
        <f t="shared" si="87"/>
        <v>945</v>
      </c>
      <c r="AQ122" s="142" t="str">
        <f t="shared" si="88"/>
        <v>-</v>
      </c>
      <c r="AR122" s="142" t="str">
        <f t="shared" si="89"/>
        <v>-</v>
      </c>
      <c r="AS122" s="142" t="str">
        <f t="shared" si="90"/>
        <v>-</v>
      </c>
      <c r="AW122" s="9" t="s">
        <v>557</v>
      </c>
      <c r="AZ122" s="9" t="s">
        <v>557</v>
      </c>
    </row>
    <row r="123" spans="1:52" x14ac:dyDescent="0.25">
      <c r="A123" s="22" t="str">
        <f>IF(ISERROR(VLOOKUP($E123,'Listing TES'!$B$2:$B$1247,1,FALSE)),"Not listed","Listed")</f>
        <v>Listed</v>
      </c>
      <c r="B123" s="4" t="b">
        <f t="shared" ca="1" si="95"/>
        <v>0</v>
      </c>
      <c r="C123" s="4" t="b">
        <f t="shared" si="54"/>
        <v>0</v>
      </c>
      <c r="D123" s="4"/>
      <c r="E123" s="2" t="s">
        <v>95</v>
      </c>
      <c r="F123" s="10">
        <v>36443</v>
      </c>
      <c r="G123" s="4"/>
      <c r="H123" s="4" t="s">
        <v>557</v>
      </c>
      <c r="I123" s="93">
        <f t="shared" si="101"/>
        <v>19</v>
      </c>
      <c r="J123" s="198" t="str">
        <f>VLOOKUP($I123,Categorie!$A$1:$B$27,2,FALSE)</f>
        <v>SEN</v>
      </c>
      <c r="K123" s="12" t="str">
        <f t="shared" si="100"/>
        <v>JUN</v>
      </c>
      <c r="L123" s="13">
        <f t="shared" si="78"/>
        <v>42308</v>
      </c>
      <c r="M123" s="13" t="str">
        <f t="shared" ca="1" si="79"/>
        <v/>
      </c>
      <c r="N123" s="12"/>
      <c r="O123" s="12"/>
      <c r="P123" s="12" t="str">
        <f>VLOOKUP($E123,'Listing PCS'!$B$2:$D$1032,3,FALSE)</f>
        <v>JUN</v>
      </c>
      <c r="Q123" s="13">
        <f>VLOOKUP($E123,'Listing PCS'!$B$2:$F$1032,5,FALSE)</f>
        <v>43252</v>
      </c>
      <c r="R123" s="12"/>
      <c r="S123" s="12" t="str">
        <f t="shared" ref="S123:S134" si="146">IF(ISERROR(SEARCH(K123,J123)),"-",K123)</f>
        <v>-</v>
      </c>
      <c r="T123" s="12" t="str">
        <f>VLOOKUP($E123,'Listing PCS'!$B$2:$I$1032,8,FALSE)</f>
        <v>A</v>
      </c>
      <c r="U123" s="13"/>
      <c r="V123" s="13" t="str">
        <f>IF(ISERROR(VLOOKUP(CONCATENATE($E123," ",V$1),'Listing TES'!$A$2:$I$1247,6,FALSE)),"-",VLOOKUP(CONCATENATE($E123," ",V$1),'Listing TES'!$A$2:$I$1247,6,FALSE))</f>
        <v>-</v>
      </c>
      <c r="W123" s="13" t="str">
        <f>IF(ISERROR(VLOOKUP(CONCATENATE($E123," ",W$1),'Listing TES'!$A$2:$I$1247,6,FALSE)),"-",VLOOKUP(CONCATENATE($E123," ",W$1),'Listing TES'!$A$2:$I$1247,6,FALSE))</f>
        <v>-</v>
      </c>
      <c r="X123" s="13" t="str">
        <f>IF(ISERROR(VLOOKUP(CONCATENATE($E123," ",X$1),'Listing TES'!$A$2:$I$1247,6,FALSE)),"-",VLOOKUP(CONCATENATE($E123," ",X$1),'Listing TES'!$A$2:$I$1247,6,FALSE))</f>
        <v>-</v>
      </c>
      <c r="Y123" s="13" t="str">
        <f>IF(ISERROR(VLOOKUP(CONCATENATE($E123," ",Y$1),'Listing TES'!$A$2:$I$1247,6,FALSE)),"-",VLOOKUP(CONCATENATE($E123," ",Y$1),'Listing TES'!$A$2:$I$1247,6,FALSE))</f>
        <v>-</v>
      </c>
      <c r="Z123" s="13">
        <f>IF(ISERROR(VLOOKUP(CONCATENATE($E123," ",Z$1),'Listing TES'!$A$2:$I$1247,6,FALSE)),"-",VLOOKUP(CONCATENATE($E123," ",Z$1),'Listing TES'!$A$2:$I$1247,6,FALSE))</f>
        <v>42034</v>
      </c>
      <c r="AA123" s="13">
        <f>IF(ISERROR(VLOOKUP(CONCATENATE($E123," ",AA$1),'Listing TES'!$A$2:$I$1247,6,FALSE)),"-",VLOOKUP(CONCATENATE($E123," ",AA$1),'Listing TES'!$A$2:$I$1247,6,FALSE))</f>
        <v>42308</v>
      </c>
      <c r="AB123" s="13" t="str">
        <f>IF(ISERROR(VLOOKUP(CONCATENATE($E123," ",AB$1),'Listing TES'!$A$2:$I$1247,6,FALSE)),"-",VLOOKUP(CONCATENATE($E123," ",AB$1),'Listing TES'!$A$2:$I$1247,6,FALSE))</f>
        <v>-</v>
      </c>
      <c r="AC123" s="13" t="str">
        <f>IF(ISERROR(VLOOKUP(CONCATENATE($E123," ",AC$1),'Listing TES'!$A$2:$I$1247,6,FALSE)),"-",VLOOKUP(CONCATENATE($E123," ",AC$1),'Listing TES'!$A$2:$I$1247,6,FALSE))</f>
        <v>-</v>
      </c>
      <c r="AD123" s="13"/>
      <c r="AF123" s="142" t="str">
        <f t="shared" si="91"/>
        <v>-</v>
      </c>
      <c r="AG123" s="142" t="str">
        <f t="shared" si="80"/>
        <v>-</v>
      </c>
      <c r="AH123" s="142" t="str">
        <f t="shared" si="81"/>
        <v>-</v>
      </c>
      <c r="AI123" s="142" t="str">
        <f t="shared" si="82"/>
        <v>-</v>
      </c>
      <c r="AJ123" s="142">
        <f t="shared" si="83"/>
        <v>274</v>
      </c>
      <c r="AK123" s="142" t="str">
        <f t="shared" si="84"/>
        <v>-</v>
      </c>
      <c r="AL123" s="13"/>
      <c r="AN123" s="142" t="str">
        <f t="shared" si="85"/>
        <v>-</v>
      </c>
      <c r="AO123" s="142" t="str">
        <f t="shared" si="86"/>
        <v>-</v>
      </c>
      <c r="AP123" s="142" t="str">
        <f t="shared" si="87"/>
        <v>-</v>
      </c>
      <c r="AQ123" s="142" t="str">
        <f t="shared" si="88"/>
        <v>-</v>
      </c>
      <c r="AR123" s="142" t="str">
        <f t="shared" si="89"/>
        <v>-</v>
      </c>
      <c r="AS123" s="142" t="str">
        <f t="shared" si="90"/>
        <v>-</v>
      </c>
      <c r="AZ123" s="9" t="s">
        <v>557</v>
      </c>
    </row>
    <row r="124" spans="1:52" x14ac:dyDescent="0.25">
      <c r="A124" s="22" t="str">
        <f>IF(ISERROR(VLOOKUP($E124,'Listing TES'!$B$2:$B$1247,1,FALSE)),"Not listed","Listed")</f>
        <v>Listed</v>
      </c>
      <c r="B124" s="4" t="b">
        <f t="shared" ca="1" si="95"/>
        <v>0</v>
      </c>
      <c r="C124" s="4" t="b">
        <f t="shared" si="54"/>
        <v>0</v>
      </c>
      <c r="D124" s="4"/>
      <c r="E124" s="2" t="s">
        <v>296</v>
      </c>
      <c r="F124" s="10">
        <v>36242</v>
      </c>
      <c r="G124" s="4"/>
      <c r="H124" s="4" t="s">
        <v>557</v>
      </c>
      <c r="I124" s="93">
        <f t="shared" si="101"/>
        <v>20</v>
      </c>
      <c r="J124" s="198" t="str">
        <f>VLOOKUP($I124,Categorie!$A$1:$B$27,2,FALSE)</f>
        <v>SEN</v>
      </c>
      <c r="K124" s="12" t="str">
        <f t="shared" si="100"/>
        <v>JUN</v>
      </c>
      <c r="L124" s="13">
        <f t="shared" si="78"/>
        <v>42301</v>
      </c>
      <c r="M124" s="13" t="str">
        <f t="shared" ca="1" si="79"/>
        <v/>
      </c>
      <c r="N124" s="12"/>
      <c r="O124" s="12"/>
      <c r="P124" s="12" t="str">
        <f>VLOOKUP($E124,'Listing PCS'!$B$2:$D$1032,3,FALSE)</f>
        <v>-</v>
      </c>
      <c r="Q124" s="13">
        <f>VLOOKUP($E124,'Listing PCS'!$B$2:$F$1032,5,FALSE)</f>
        <v>43252</v>
      </c>
      <c r="R124" s="12"/>
      <c r="S124" s="12" t="str">
        <f t="shared" si="146"/>
        <v>-</v>
      </c>
      <c r="T124" s="12" t="str">
        <f>VLOOKUP($E124,'Listing PCS'!$B$2:$I$1032,8,FALSE)</f>
        <v>-</v>
      </c>
      <c r="U124" s="13"/>
      <c r="V124" s="13" t="str">
        <f>IF(ISERROR(VLOOKUP(CONCATENATE($E124," ",V$1),'Listing TES'!$A$2:$I$1247,6,FALSE)),"-",VLOOKUP(CONCATENATE($E124," ",V$1),'Listing TES'!$A$2:$I$1247,6,FALSE))</f>
        <v>-</v>
      </c>
      <c r="W124" s="13" t="str">
        <f>IF(ISERROR(VLOOKUP(CONCATENATE($E124," ",W$1),'Listing TES'!$A$2:$I$1247,6,FALSE)),"-",VLOOKUP(CONCATENATE($E124," ",W$1),'Listing TES'!$A$2:$I$1247,6,FALSE))</f>
        <v>-</v>
      </c>
      <c r="X124" s="13" t="str">
        <f>IF(ISERROR(VLOOKUP(CONCATENATE($E124," ",X$1),'Listing TES'!$A$2:$I$1247,6,FALSE)),"-",VLOOKUP(CONCATENATE($E124," ",X$1),'Listing TES'!$A$2:$I$1247,6,FALSE))</f>
        <v>-</v>
      </c>
      <c r="Y124" s="13" t="str">
        <f>IF(ISERROR(VLOOKUP(CONCATENATE($E124," ",Y$1),'Listing TES'!$A$2:$I$1247,6,FALSE)),"-",VLOOKUP(CONCATENATE($E124," ",Y$1),'Listing TES'!$A$2:$I$1247,6,FALSE))</f>
        <v>-</v>
      </c>
      <c r="Z124" s="13">
        <f>IF(ISERROR(VLOOKUP(CONCATENATE($E124," ",Z$1),'Listing TES'!$A$2:$I$1247,6,FALSE)),"-",VLOOKUP(CONCATENATE($E124," ",Z$1),'Listing TES'!$A$2:$I$1247,6,FALSE))</f>
        <v>41671</v>
      </c>
      <c r="AA124" s="13">
        <f>IF(ISERROR(VLOOKUP(CONCATENATE($E124," ",AA$1),'Listing TES'!$A$2:$I$1247,6,FALSE)),"-",VLOOKUP(CONCATENATE($E124," ",AA$1),'Listing TES'!$A$2:$I$1247,6,FALSE))</f>
        <v>42301</v>
      </c>
      <c r="AB124" s="13" t="str">
        <f>IF(ISERROR(VLOOKUP(CONCATENATE($E124," ",AB$1),'Listing TES'!$A$2:$I$1247,6,FALSE)),"-",VLOOKUP(CONCATENATE($E124," ",AB$1),'Listing TES'!$A$2:$I$1247,6,FALSE))</f>
        <v>-</v>
      </c>
      <c r="AC124" s="13" t="str">
        <f>IF(ISERROR(VLOOKUP(CONCATENATE($E124," ",AC$1),'Listing TES'!$A$2:$I$1247,6,FALSE)),"-",VLOOKUP(CONCATENATE($E124," ",AC$1),'Listing TES'!$A$2:$I$1247,6,FALSE))</f>
        <v>-</v>
      </c>
      <c r="AD124" s="13"/>
      <c r="AF124" s="142" t="str">
        <f t="shared" si="91"/>
        <v>-</v>
      </c>
      <c r="AG124" s="142" t="str">
        <f t="shared" si="80"/>
        <v>-</v>
      </c>
      <c r="AH124" s="142" t="str">
        <f t="shared" si="81"/>
        <v>-</v>
      </c>
      <c r="AI124" s="142" t="str">
        <f t="shared" si="82"/>
        <v>-</v>
      </c>
      <c r="AJ124" s="142">
        <f t="shared" si="83"/>
        <v>630</v>
      </c>
      <c r="AK124" s="142" t="str">
        <f t="shared" si="84"/>
        <v>-</v>
      </c>
      <c r="AL124" s="13"/>
      <c r="AN124" s="142" t="str">
        <f t="shared" si="85"/>
        <v>-</v>
      </c>
      <c r="AO124" s="142" t="str">
        <f t="shared" si="86"/>
        <v>-</v>
      </c>
      <c r="AP124" s="142" t="str">
        <f t="shared" si="87"/>
        <v>-</v>
      </c>
      <c r="AQ124" s="142" t="str">
        <f t="shared" si="88"/>
        <v>-</v>
      </c>
      <c r="AR124" s="142" t="str">
        <f t="shared" si="89"/>
        <v>-</v>
      </c>
      <c r="AS124" s="142" t="str">
        <f t="shared" si="90"/>
        <v>-</v>
      </c>
    </row>
    <row r="125" spans="1:52" x14ac:dyDescent="0.25">
      <c r="A125" s="22" t="str">
        <f>IF(ISERROR(VLOOKUP($E125,'Listing TES'!$B$2:$B$1247,1,FALSE)),"Not listed","Listed")</f>
        <v>Listed</v>
      </c>
      <c r="B125" s="4" t="b">
        <f t="shared" ca="1" si="95"/>
        <v>0</v>
      </c>
      <c r="C125" s="4" t="b">
        <f t="shared" si="54"/>
        <v>0</v>
      </c>
      <c r="D125" s="4"/>
      <c r="E125" s="2" t="s">
        <v>217</v>
      </c>
      <c r="F125" s="10">
        <v>36773</v>
      </c>
      <c r="G125" s="4"/>
      <c r="H125" s="4" t="s">
        <v>557</v>
      </c>
      <c r="I125" s="93">
        <f t="shared" si="101"/>
        <v>18</v>
      </c>
      <c r="J125" s="198" t="str">
        <f>VLOOKUP($I125,Categorie!$A$1:$B$27,2,FALSE)</f>
        <v>JUN/SEN</v>
      </c>
      <c r="K125" s="12" t="str">
        <f t="shared" si="100"/>
        <v>INO</v>
      </c>
      <c r="L125" s="13">
        <f t="shared" si="78"/>
        <v>42490</v>
      </c>
      <c r="M125" s="13" t="str">
        <f t="shared" ca="1" si="79"/>
        <v/>
      </c>
      <c r="N125" s="12"/>
      <c r="O125" s="12"/>
      <c r="P125" s="12" t="str">
        <f>VLOOKUP($E125,'Listing PCS'!$B$2:$D$1032,3,FALSE)</f>
        <v>-</v>
      </c>
      <c r="Q125" s="13">
        <f>VLOOKUP($E125,'Listing PCS'!$B$2:$F$1032,5,FALSE)</f>
        <v>43252</v>
      </c>
      <c r="R125" s="12"/>
      <c r="S125" s="12" t="str">
        <f t="shared" si="146"/>
        <v>-</v>
      </c>
      <c r="T125" s="12" t="str">
        <f>VLOOKUP($E125,'Listing PCS'!$B$2:$I$1032,8,FALSE)</f>
        <v>-</v>
      </c>
      <c r="U125" s="13"/>
      <c r="V125" s="13" t="str">
        <f>IF(ISERROR(VLOOKUP(CONCATENATE($E125," ",V$1),'Listing TES'!$A$2:$I$1247,6,FALSE)),"-",VLOOKUP(CONCATENATE($E125," ",V$1),'Listing TES'!$A$2:$I$1247,6,FALSE))</f>
        <v>-</v>
      </c>
      <c r="W125" s="13" t="str">
        <f>IF(ISERROR(VLOOKUP(CONCATENATE($E125," ",W$1),'Listing TES'!$A$2:$I$1247,6,FALSE)),"-",VLOOKUP(CONCATENATE($E125," ",W$1),'Listing TES'!$A$2:$I$1247,6,FALSE))</f>
        <v>-</v>
      </c>
      <c r="X125" s="13" t="str">
        <f>IF(ISERROR(VLOOKUP(CONCATENATE($E125," ",X$1),'Listing TES'!$A$2:$I$1247,6,FALSE)),"-",VLOOKUP(CONCATENATE($E125," ",X$1),'Listing TES'!$A$2:$I$1247,6,FALSE))</f>
        <v>-</v>
      </c>
      <c r="Y125" s="13">
        <f>IF(ISERROR(VLOOKUP(CONCATENATE($E125," ",Y$1),'Listing TES'!$A$2:$I$1247,6,FALSE)),"-",VLOOKUP(CONCATENATE($E125," ",Y$1),'Listing TES'!$A$2:$I$1247,6,FALSE))</f>
        <v>42490</v>
      </c>
      <c r="Z125" s="13" t="str">
        <f>IF(ISERROR(VLOOKUP(CONCATENATE($E125," ",Z$1),'Listing TES'!$A$2:$I$1247,6,FALSE)),"-",VLOOKUP(CONCATENATE($E125," ",Z$1),'Listing TES'!$A$2:$I$1247,6,FALSE))</f>
        <v>-</v>
      </c>
      <c r="AA125" s="13" t="str">
        <f>IF(ISERROR(VLOOKUP(CONCATENATE($E125," ",AA$1),'Listing TES'!$A$2:$I$1247,6,FALSE)),"-",VLOOKUP(CONCATENATE($E125," ",AA$1),'Listing TES'!$A$2:$I$1247,6,FALSE))</f>
        <v>-</v>
      </c>
      <c r="AB125" s="13" t="str">
        <f>IF(ISERROR(VLOOKUP(CONCATENATE($E125," ",AB$1),'Listing TES'!$A$2:$I$1247,6,FALSE)),"-",VLOOKUP(CONCATENATE($E125," ",AB$1),'Listing TES'!$A$2:$I$1247,6,FALSE))</f>
        <v>-</v>
      </c>
      <c r="AC125" s="13" t="str">
        <f>IF(ISERROR(VLOOKUP(CONCATENATE($E125," ",AC$1),'Listing TES'!$A$2:$I$1247,6,FALSE)),"-",VLOOKUP(CONCATENATE($E125," ",AC$1),'Listing TES'!$A$2:$I$1247,6,FALSE))</f>
        <v>-</v>
      </c>
      <c r="AD125" s="13"/>
      <c r="AF125" s="142" t="str">
        <f t="shared" si="91"/>
        <v>-</v>
      </c>
      <c r="AG125" s="142" t="str">
        <f t="shared" si="80"/>
        <v>-</v>
      </c>
      <c r="AH125" s="142" t="str">
        <f t="shared" si="81"/>
        <v>-</v>
      </c>
      <c r="AI125" s="142" t="str">
        <f t="shared" si="82"/>
        <v>-</v>
      </c>
      <c r="AJ125" s="142" t="str">
        <f t="shared" si="83"/>
        <v>-</v>
      </c>
      <c r="AK125" s="142" t="str">
        <f t="shared" si="84"/>
        <v>-</v>
      </c>
      <c r="AL125" s="13"/>
      <c r="AN125" s="142" t="str">
        <f t="shared" si="85"/>
        <v>-</v>
      </c>
      <c r="AO125" s="142" t="str">
        <f t="shared" si="86"/>
        <v>-</v>
      </c>
      <c r="AP125" s="142" t="str">
        <f t="shared" si="87"/>
        <v>-</v>
      </c>
      <c r="AQ125" s="142" t="str">
        <f t="shared" si="88"/>
        <v>-</v>
      </c>
      <c r="AR125" s="142" t="str">
        <f t="shared" si="89"/>
        <v>-</v>
      </c>
      <c r="AS125" s="142" t="str">
        <f t="shared" si="90"/>
        <v>-</v>
      </c>
    </row>
    <row r="126" spans="1:52" x14ac:dyDescent="0.25">
      <c r="A126" s="22" t="str">
        <f>IF(ISERROR(VLOOKUP($E126,'Listing TES'!$B$2:$B$1247,1,FALSE)),"Not listed","Listed")</f>
        <v>Listed</v>
      </c>
      <c r="B126" s="4" t="b">
        <f ca="1">TODAY()-MAX(V126:AC126)&lt;95</f>
        <v>0</v>
      </c>
      <c r="C126" s="4" t="b">
        <f t="shared" si="54"/>
        <v>0</v>
      </c>
      <c r="D126" s="4"/>
      <c r="E126" s="2" t="s">
        <v>473</v>
      </c>
      <c r="F126" s="10">
        <v>40046</v>
      </c>
      <c r="G126" s="4"/>
      <c r="H126" s="4" t="s">
        <v>557</v>
      </c>
      <c r="I126" s="93">
        <f t="shared" si="101"/>
        <v>9</v>
      </c>
      <c r="J126" s="198" t="str">
        <f>VLOOKUP($I126,Categorie!$A$1:$B$27,2,FALSE)</f>
        <v>MIN/BNO/INO</v>
      </c>
      <c r="K126" s="12" t="str">
        <f t="shared" si="100"/>
        <v>PRE</v>
      </c>
      <c r="L126" s="13">
        <f t="shared" si="78"/>
        <v>43127</v>
      </c>
      <c r="M126" s="13" t="str">
        <f t="shared" ca="1" si="79"/>
        <v/>
      </c>
      <c r="N126" s="12"/>
      <c r="O126" s="12"/>
      <c r="P126" s="12" t="str">
        <f>VLOOKUP($E126,'Listing PCS'!$B$2:$D$1032,3,FALSE)</f>
        <v>-</v>
      </c>
      <c r="Q126" s="13">
        <f>VLOOKUP($E126,'Listing PCS'!$B$2:$F$1032,5,FALSE)</f>
        <v>43252</v>
      </c>
      <c r="R126" s="12"/>
      <c r="S126" s="12" t="str">
        <f t="shared" si="146"/>
        <v>-</v>
      </c>
      <c r="T126" s="12" t="str">
        <f>VLOOKUP($E126,'Listing PCS'!$B$2:$I$1032,8,FALSE)</f>
        <v>B</v>
      </c>
      <c r="U126" s="13"/>
      <c r="V126" s="13">
        <f>IF(ISERROR(VLOOKUP(CONCATENATE($E126," ",V$1),'Listing TES'!$A$2:$I$1247,6,FALSE)),"-",VLOOKUP(CONCATENATE($E126," ",V$1),'Listing TES'!$A$2:$I$1247,6,FALSE))</f>
        <v>43127</v>
      </c>
      <c r="W126" s="13" t="str">
        <f>IF(ISERROR(VLOOKUP(CONCATENATE($E126," ",W$1),'Listing TES'!$A$2:$I$1247,6,FALSE)),"-",VLOOKUP(CONCATENATE($E126," ",W$1),'Listing TES'!$A$2:$I$1247,6,FALSE))</f>
        <v>-</v>
      </c>
      <c r="X126" s="13" t="str">
        <f>IF(ISERROR(VLOOKUP(CONCATENATE($E126," ",X$1),'Listing TES'!$A$2:$I$1247,6,FALSE)),"-",VLOOKUP(CONCATENATE($E126," ",X$1),'Listing TES'!$A$2:$I$1247,6,FALSE))</f>
        <v>-</v>
      </c>
      <c r="Y126" s="13" t="str">
        <f>IF(ISERROR(VLOOKUP(CONCATENATE($E126," ",Y$1),'Listing TES'!$A$2:$I$1247,6,FALSE)),"-",VLOOKUP(CONCATENATE($E126," ",Y$1),'Listing TES'!$A$2:$I$1247,6,FALSE))</f>
        <v>-</v>
      </c>
      <c r="Z126" s="13" t="str">
        <f>IF(ISERROR(VLOOKUP(CONCATENATE($E126," ",Z$1),'Listing TES'!$A$2:$I$1247,6,FALSE)),"-",VLOOKUP(CONCATENATE($E126," ",Z$1),'Listing TES'!$A$2:$I$1247,6,FALSE))</f>
        <v>-</v>
      </c>
      <c r="AA126" s="13" t="str">
        <f>IF(ISERROR(VLOOKUP(CONCATENATE($E126," ",AA$1),'Listing TES'!$A$2:$I$1247,6,FALSE)),"-",VLOOKUP(CONCATENATE($E126," ",AA$1),'Listing TES'!$A$2:$I$1247,6,FALSE))</f>
        <v>-</v>
      </c>
      <c r="AB126" s="13" t="str">
        <f>IF(ISERROR(VLOOKUP(CONCATENATE($E126," ",AB$1),'Listing TES'!$A$2:$I$1247,6,FALSE)),"-",VLOOKUP(CONCATENATE($E126," ",AB$1),'Listing TES'!$A$2:$I$1247,6,FALSE))</f>
        <v>-</v>
      </c>
      <c r="AC126" s="13" t="str">
        <f>IF(ISERROR(VLOOKUP(CONCATENATE($E126," ",AC$1),'Listing TES'!$A$2:$I$1247,6,FALSE)),"-",VLOOKUP(CONCATENATE($E126," ",AC$1),'Listing TES'!$A$2:$I$1247,6,FALSE))</f>
        <v>-</v>
      </c>
      <c r="AD126" s="13"/>
      <c r="AF126" s="142" t="str">
        <f t="shared" si="91"/>
        <v>-</v>
      </c>
      <c r="AG126" s="142" t="str">
        <f t="shared" si="80"/>
        <v>-</v>
      </c>
      <c r="AH126" s="142" t="str">
        <f t="shared" si="81"/>
        <v>-</v>
      </c>
      <c r="AI126" s="142" t="str">
        <f t="shared" si="82"/>
        <v>-</v>
      </c>
      <c r="AJ126" s="142" t="str">
        <f t="shared" si="83"/>
        <v>-</v>
      </c>
      <c r="AK126" s="142" t="str">
        <f t="shared" si="84"/>
        <v>-</v>
      </c>
      <c r="AL126" s="13"/>
      <c r="AN126" s="142" t="str">
        <f t="shared" si="85"/>
        <v>-</v>
      </c>
      <c r="AO126" s="142" t="str">
        <f t="shared" si="86"/>
        <v>-</v>
      </c>
      <c r="AP126" s="142" t="str">
        <f t="shared" si="87"/>
        <v>-</v>
      </c>
      <c r="AQ126" s="142" t="str">
        <f t="shared" si="88"/>
        <v>-</v>
      </c>
      <c r="AR126" s="142" t="str">
        <f t="shared" si="89"/>
        <v>-</v>
      </c>
      <c r="AS126" s="142" t="str">
        <f t="shared" si="90"/>
        <v>-</v>
      </c>
    </row>
    <row r="127" spans="1:52" hidden="1" x14ac:dyDescent="0.25">
      <c r="A127" s="22" t="str">
        <f>IF(ISERROR(VLOOKUP($E127,'Listing TES'!$B$2:$B$1247,1,FALSE)),"Not listed","Listed")</f>
        <v>Listed</v>
      </c>
      <c r="B127" s="4" t="b">
        <f ca="1">TODAY()-MAX(V127:AC127)&lt;95</f>
        <v>0</v>
      </c>
      <c r="C127" s="4" t="e">
        <f t="shared" si="54"/>
        <v>#VALUE!</v>
      </c>
      <c r="D127" s="4" t="s">
        <v>537</v>
      </c>
      <c r="E127" s="2" t="s">
        <v>522</v>
      </c>
      <c r="F127" s="10">
        <v>39921</v>
      </c>
      <c r="G127" s="4"/>
      <c r="H127" s="4" t="s">
        <v>557</v>
      </c>
      <c r="I127" s="93">
        <f t="shared" si="77"/>
        <v>9</v>
      </c>
      <c r="J127" s="198" t="str">
        <f>VLOOKUP($I127,Categorie!$A$1:$B$27,2,FALSE)</f>
        <v>MIN/BNO/INO</v>
      </c>
      <c r="K127" s="12" t="str">
        <f t="shared" si="100"/>
        <v>Niet geslaagd</v>
      </c>
      <c r="L127" s="13" t="str">
        <f t="shared" si="78"/>
        <v>-</v>
      </c>
      <c r="M127" s="13" t="str">
        <f t="shared" ca="1" si="79"/>
        <v/>
      </c>
      <c r="N127" s="12"/>
      <c r="O127" s="12"/>
      <c r="P127" s="12" t="str">
        <f>VLOOKUP($E127,'Listing PCS'!$B$2:$D$1032,3,FALSE)</f>
        <v>-</v>
      </c>
      <c r="Q127" s="13">
        <f>VLOOKUP($E127,'Listing PCS'!$B$2:$F$1032,5,FALSE)</f>
        <v>43252</v>
      </c>
      <c r="R127" s="12"/>
      <c r="S127" s="12" t="str">
        <f t="shared" si="146"/>
        <v>-</v>
      </c>
      <c r="T127" s="12" t="str">
        <f>VLOOKUP($E127,'Listing PCS'!$B$2:$I$1032,8,FALSE)</f>
        <v>-</v>
      </c>
      <c r="U127" s="13"/>
      <c r="V127" s="13" t="str">
        <f>IF(ISERROR(VLOOKUP(CONCATENATE($E127," ",V$1),'Listing TES'!$A$2:$I$1247,6,FALSE)),"-",VLOOKUP(CONCATENATE($E127," ",V$1),'Listing TES'!$A$2:$I$1247,6,FALSE))</f>
        <v>-</v>
      </c>
      <c r="W127" s="13" t="str">
        <f>IF(ISERROR(VLOOKUP(CONCATENATE($E127," ",W$1),'Listing TES'!$A$2:$I$1247,6,FALSE)),"-",VLOOKUP(CONCATENATE($E127," ",W$1),'Listing TES'!$A$2:$I$1247,6,FALSE))</f>
        <v>-</v>
      </c>
      <c r="X127" s="13" t="str">
        <f>IF(ISERROR(VLOOKUP(CONCATENATE($E127," ",X$1),'Listing TES'!$A$2:$I$1247,6,FALSE)),"-",VLOOKUP(CONCATENATE($E127," ",X$1),'Listing TES'!$A$2:$I$1247,6,FALSE))</f>
        <v>-</v>
      </c>
      <c r="Y127" s="13" t="str">
        <f>IF(ISERROR(VLOOKUP(CONCATENATE($E127," ",Y$1),'Listing TES'!$A$2:$I$1247,6,FALSE)),"-",VLOOKUP(CONCATENATE($E127," ",Y$1),'Listing TES'!$A$2:$I$1247,6,FALSE))</f>
        <v>-</v>
      </c>
      <c r="Z127" s="13" t="str">
        <f>IF(ISERROR(VLOOKUP(CONCATENATE($E127," ",Z$1),'Listing TES'!$A$2:$I$1247,6,FALSE)),"-",VLOOKUP(CONCATENATE($E127," ",Z$1),'Listing TES'!$A$2:$I$1247,6,FALSE))</f>
        <v>-</v>
      </c>
      <c r="AA127" s="13" t="str">
        <f>IF(ISERROR(VLOOKUP(CONCATENATE($E127," ",AA$1),'Listing TES'!$A$2:$I$1247,6,FALSE)),"-",VLOOKUP(CONCATENATE($E127," ",AA$1),'Listing TES'!$A$2:$I$1247,6,FALSE))</f>
        <v>-</v>
      </c>
      <c r="AB127" s="13" t="str">
        <f>IF(ISERROR(VLOOKUP(CONCATENATE($E127," ",AB$1),'Listing TES'!$A$2:$I$1247,6,FALSE)),"-",VLOOKUP(CONCATENATE($E127," ",AB$1),'Listing TES'!$A$2:$I$1247,6,FALSE))</f>
        <v>-</v>
      </c>
      <c r="AC127" s="13" t="str">
        <f>IF(ISERROR(VLOOKUP(CONCATENATE($E127," ",AC$1),'Listing TES'!$A$2:$I$1247,6,FALSE)),"-",VLOOKUP(CONCATENATE($E127," ",AC$1),'Listing TES'!$A$2:$I$1247,6,FALSE))</f>
        <v>-</v>
      </c>
      <c r="AD127" s="13"/>
      <c r="AF127" s="142" t="str">
        <f t="shared" si="91"/>
        <v>-</v>
      </c>
      <c r="AG127" s="142" t="str">
        <f t="shared" si="80"/>
        <v>-</v>
      </c>
      <c r="AH127" s="142" t="str">
        <f t="shared" si="81"/>
        <v>-</v>
      </c>
      <c r="AI127" s="142" t="str">
        <f t="shared" si="82"/>
        <v>-</v>
      </c>
      <c r="AJ127" s="142" t="str">
        <f t="shared" si="83"/>
        <v>-</v>
      </c>
      <c r="AK127" s="142" t="str">
        <f t="shared" si="84"/>
        <v>-</v>
      </c>
      <c r="AL127" s="13"/>
      <c r="AN127" s="142" t="str">
        <f t="shared" si="85"/>
        <v>-</v>
      </c>
      <c r="AO127" s="142" t="str">
        <f t="shared" si="86"/>
        <v>-</v>
      </c>
      <c r="AP127" s="142" t="str">
        <f t="shared" si="87"/>
        <v>-</v>
      </c>
      <c r="AQ127" s="142" t="str">
        <f t="shared" si="88"/>
        <v>-</v>
      </c>
      <c r="AR127" s="142" t="str">
        <f t="shared" si="89"/>
        <v>-</v>
      </c>
      <c r="AS127" s="142" t="str">
        <f t="shared" si="90"/>
        <v>-</v>
      </c>
    </row>
    <row r="128" spans="1:52" x14ac:dyDescent="0.25">
      <c r="A128" s="22" t="str">
        <f>IF(ISERROR(VLOOKUP($E128,'Listing TES'!$B$2:$B$1247,1,FALSE)),"Not listed","Listed")</f>
        <v>Listed</v>
      </c>
      <c r="B128" s="4" t="b">
        <f t="shared" ca="1" si="95"/>
        <v>0</v>
      </c>
      <c r="C128" s="4" t="b">
        <f t="shared" si="54"/>
        <v>0</v>
      </c>
      <c r="D128" s="4"/>
      <c r="E128" s="2" t="s">
        <v>272</v>
      </c>
      <c r="F128" s="10">
        <v>36812</v>
      </c>
      <c r="G128" s="4"/>
      <c r="H128" s="4" t="s">
        <v>557</v>
      </c>
      <c r="I128" s="93">
        <f t="shared" ref="I128:I134" si="147">DATEDIF(F128,DATE(2019,7,1),"y")</f>
        <v>18</v>
      </c>
      <c r="J128" s="198" t="str">
        <f>VLOOKUP($I128,Categorie!$A$1:$B$27,2,FALSE)</f>
        <v>JUN/SEN</v>
      </c>
      <c r="K128" s="12" t="str">
        <f t="shared" si="100"/>
        <v>BNO</v>
      </c>
      <c r="L128" s="13">
        <f t="shared" si="78"/>
        <v>42385</v>
      </c>
      <c r="M128" s="13" t="str">
        <f t="shared" ca="1" si="79"/>
        <v/>
      </c>
      <c r="N128" s="12"/>
      <c r="O128" s="12"/>
      <c r="P128" s="12" t="str">
        <f>VLOOKUP($E128,'Listing PCS'!$B$2:$D$1032,3,FALSE)</f>
        <v>INO</v>
      </c>
      <c r="Q128" s="13">
        <f>VLOOKUP($E128,'Listing PCS'!$B$2:$F$1032,5,FALSE)</f>
        <v>43252</v>
      </c>
      <c r="R128" s="12"/>
      <c r="S128" s="12" t="str">
        <f t="shared" si="146"/>
        <v>-</v>
      </c>
      <c r="T128" s="12" t="str">
        <f>VLOOKUP($E128,'Listing PCS'!$B$2:$I$1032,8,FALSE)</f>
        <v>B</v>
      </c>
      <c r="U128" s="13"/>
      <c r="V128" s="13" t="str">
        <f>IF(ISERROR(VLOOKUP(CONCATENATE($E128," ",V$1),'Listing TES'!$A$2:$I$1247,6,FALSE)),"-",VLOOKUP(CONCATENATE($E128," ",V$1),'Listing TES'!$A$2:$I$1247,6,FALSE))</f>
        <v>-</v>
      </c>
      <c r="W128" s="13">
        <f>IF(ISERROR(VLOOKUP(CONCATENATE($E128," ",W$1),'Listing TES'!$A$2:$I$1247,6,FALSE)),"-",VLOOKUP(CONCATENATE($E128," ",W$1),'Listing TES'!$A$2:$I$1247,6,FALSE))</f>
        <v>42385</v>
      </c>
      <c r="X128" s="13">
        <f>IF(ISERROR(VLOOKUP(CONCATENATE($E128," ",X$1),'Listing TES'!$A$2:$I$1247,6,FALSE)),"-",VLOOKUP(CONCATENATE($E128," ",X$1),'Listing TES'!$A$2:$I$1247,6,FALSE))</f>
        <v>42385</v>
      </c>
      <c r="Y128" s="13" t="str">
        <f>IF(ISERROR(VLOOKUP(CONCATENATE($E128," ",Y$1),'Listing TES'!$A$2:$I$1247,6,FALSE)),"-",VLOOKUP(CONCATENATE($E128," ",Y$1),'Listing TES'!$A$2:$I$1247,6,FALSE))</f>
        <v>-</v>
      </c>
      <c r="Z128" s="13" t="str">
        <f>IF(ISERROR(VLOOKUP(CONCATENATE($E128," ",Z$1),'Listing TES'!$A$2:$I$1247,6,FALSE)),"-",VLOOKUP(CONCATENATE($E128," ",Z$1),'Listing TES'!$A$2:$I$1247,6,FALSE))</f>
        <v>-</v>
      </c>
      <c r="AA128" s="13" t="str">
        <f>IF(ISERROR(VLOOKUP(CONCATENATE($E128," ",AA$1),'Listing TES'!$A$2:$I$1247,6,FALSE)),"-",VLOOKUP(CONCATENATE($E128," ",AA$1),'Listing TES'!$A$2:$I$1247,6,FALSE))</f>
        <v>-</v>
      </c>
      <c r="AB128" s="13" t="str">
        <f>IF(ISERROR(VLOOKUP(CONCATENATE($E128," ",AB$1),'Listing TES'!$A$2:$I$1247,6,FALSE)),"-",VLOOKUP(CONCATENATE($E128," ",AB$1),'Listing TES'!$A$2:$I$1247,6,FALSE))</f>
        <v>-</v>
      </c>
      <c r="AC128" s="13" t="str">
        <f>IF(ISERROR(VLOOKUP(CONCATENATE($E128," ",AC$1),'Listing TES'!$A$2:$I$1247,6,FALSE)),"-",VLOOKUP(CONCATENATE($E128," ",AC$1),'Listing TES'!$A$2:$I$1247,6,FALSE))</f>
        <v>-</v>
      </c>
      <c r="AD128" s="13"/>
      <c r="AF128" s="142" t="str">
        <f t="shared" si="91"/>
        <v>-</v>
      </c>
      <c r="AG128" s="142">
        <f t="shared" si="80"/>
        <v>0</v>
      </c>
      <c r="AH128" s="142" t="str">
        <f t="shared" si="81"/>
        <v>-</v>
      </c>
      <c r="AI128" s="142" t="str">
        <f t="shared" si="82"/>
        <v>-</v>
      </c>
      <c r="AJ128" s="142" t="str">
        <f t="shared" si="83"/>
        <v>-</v>
      </c>
      <c r="AK128" s="142" t="str">
        <f t="shared" si="84"/>
        <v>-</v>
      </c>
      <c r="AL128" s="13"/>
      <c r="AN128" s="142" t="str">
        <f t="shared" si="85"/>
        <v>-</v>
      </c>
      <c r="AO128" s="142" t="str">
        <f t="shared" si="86"/>
        <v>-</v>
      </c>
      <c r="AP128" s="142" t="str">
        <f t="shared" si="87"/>
        <v>-</v>
      </c>
      <c r="AQ128" s="142" t="str">
        <f t="shared" si="88"/>
        <v>-</v>
      </c>
      <c r="AR128" s="142" t="str">
        <f t="shared" si="89"/>
        <v>-</v>
      </c>
      <c r="AS128" s="142" t="str">
        <f t="shared" si="90"/>
        <v>-</v>
      </c>
    </row>
    <row r="129" spans="1:52" x14ac:dyDescent="0.25">
      <c r="A129" s="22" t="str">
        <f>IF(ISERROR(VLOOKUP($E129,'Listing TES'!$B$2:$B$1247,1,FALSE)),"Not listed","Listed")</f>
        <v>Listed</v>
      </c>
      <c r="B129" s="4" t="b">
        <f t="shared" ca="1" si="95"/>
        <v>0</v>
      </c>
      <c r="C129" s="4" t="b">
        <f t="shared" si="54"/>
        <v>0</v>
      </c>
      <c r="D129" s="4"/>
      <c r="E129" s="2" t="s">
        <v>500</v>
      </c>
      <c r="F129" s="10">
        <v>38768</v>
      </c>
      <c r="G129" s="4"/>
      <c r="H129" s="4" t="s">
        <v>557</v>
      </c>
      <c r="I129" s="93">
        <f t="shared" si="147"/>
        <v>13</v>
      </c>
      <c r="J129" s="198" t="str">
        <f>VLOOKUP($I129,Categorie!$A$1:$B$27,2,FALSE)</f>
        <v>INO/ANO/JUN</v>
      </c>
      <c r="K129" s="12" t="str">
        <f t="shared" si="100"/>
        <v>PRE</v>
      </c>
      <c r="L129" s="13">
        <f t="shared" si="78"/>
        <v>43239</v>
      </c>
      <c r="M129" s="13" t="str">
        <f t="shared" ca="1" si="79"/>
        <v/>
      </c>
      <c r="N129" s="12"/>
      <c r="O129" s="12"/>
      <c r="P129" s="12" t="str">
        <f>VLOOKUP($E129,'Listing PCS'!$B$2:$D$1032,3,FALSE)</f>
        <v>-</v>
      </c>
      <c r="Q129" s="13">
        <f>VLOOKUP($E129,'Listing PCS'!$B$2:$F$1032,5,FALSE)</f>
        <v>43252</v>
      </c>
      <c r="R129" s="12"/>
      <c r="S129" s="12" t="str">
        <f t="shared" si="146"/>
        <v>-</v>
      </c>
      <c r="T129" s="12" t="str">
        <f>VLOOKUP($E129,'Listing PCS'!$B$2:$I$1032,8,FALSE)</f>
        <v>B</v>
      </c>
      <c r="U129" s="13"/>
      <c r="V129" s="13">
        <f>IF(ISERROR(VLOOKUP(CONCATENATE($E129," ",V$1),'Listing TES'!$A$2:$I$1247,6,FALSE)),"-",VLOOKUP(CONCATENATE($E129," ",V$1),'Listing TES'!$A$2:$I$1247,6,FALSE))</f>
        <v>43239</v>
      </c>
      <c r="W129" s="13" t="str">
        <f>IF(ISERROR(VLOOKUP(CONCATENATE($E129," ",W$1),'Listing TES'!$A$2:$I$1247,6,FALSE)),"-",VLOOKUP(CONCATENATE($E129," ",W$1),'Listing TES'!$A$2:$I$1247,6,FALSE))</f>
        <v>-</v>
      </c>
      <c r="X129" s="13" t="str">
        <f>IF(ISERROR(VLOOKUP(CONCATENATE($E129," ",X$1),'Listing TES'!$A$2:$I$1247,6,FALSE)),"-",VLOOKUP(CONCATENATE($E129," ",X$1),'Listing TES'!$A$2:$I$1247,6,FALSE))</f>
        <v>-</v>
      </c>
      <c r="Y129" s="13" t="str">
        <f>IF(ISERROR(VLOOKUP(CONCATENATE($E129," ",Y$1),'Listing TES'!$A$2:$I$1247,6,FALSE)),"-",VLOOKUP(CONCATENATE($E129," ",Y$1),'Listing TES'!$A$2:$I$1247,6,FALSE))</f>
        <v>-</v>
      </c>
      <c r="Z129" s="13" t="str">
        <f>IF(ISERROR(VLOOKUP(CONCATENATE($E129," ",Z$1),'Listing TES'!$A$2:$I$1247,6,FALSE)),"-",VLOOKUP(CONCATENATE($E129," ",Z$1),'Listing TES'!$A$2:$I$1247,6,FALSE))</f>
        <v>-</v>
      </c>
      <c r="AA129" s="13" t="str">
        <f>IF(ISERROR(VLOOKUP(CONCATENATE($E129," ",AA$1),'Listing TES'!$A$2:$I$1247,6,FALSE)),"-",VLOOKUP(CONCATENATE($E129," ",AA$1),'Listing TES'!$A$2:$I$1247,6,FALSE))</f>
        <v>-</v>
      </c>
      <c r="AB129" s="13" t="str">
        <f>IF(ISERROR(VLOOKUP(CONCATENATE($E129," ",AB$1),'Listing TES'!$A$2:$I$1247,6,FALSE)),"-",VLOOKUP(CONCATENATE($E129," ",AB$1),'Listing TES'!$A$2:$I$1247,6,FALSE))</f>
        <v>-</v>
      </c>
      <c r="AC129" s="13" t="str">
        <f>IF(ISERROR(VLOOKUP(CONCATENATE($E129," ",AC$1),'Listing TES'!$A$2:$I$1247,6,FALSE)),"-",VLOOKUP(CONCATENATE($E129," ",AC$1),'Listing TES'!$A$2:$I$1247,6,FALSE))</f>
        <v>-</v>
      </c>
      <c r="AD129" s="13"/>
      <c r="AF129" s="142" t="str">
        <f t="shared" si="91"/>
        <v>-</v>
      </c>
      <c r="AG129" s="142" t="str">
        <f t="shared" si="80"/>
        <v>-</v>
      </c>
      <c r="AH129" s="142" t="str">
        <f t="shared" si="81"/>
        <v>-</v>
      </c>
      <c r="AI129" s="142" t="str">
        <f t="shared" si="82"/>
        <v>-</v>
      </c>
      <c r="AJ129" s="142" t="str">
        <f t="shared" si="83"/>
        <v>-</v>
      </c>
      <c r="AK129" s="142" t="str">
        <f t="shared" si="84"/>
        <v>-</v>
      </c>
      <c r="AL129" s="13"/>
      <c r="AN129" s="142" t="str">
        <f t="shared" si="85"/>
        <v>-</v>
      </c>
      <c r="AO129" s="142" t="str">
        <f t="shared" si="86"/>
        <v>-</v>
      </c>
      <c r="AP129" s="142" t="str">
        <f t="shared" si="87"/>
        <v>-</v>
      </c>
      <c r="AQ129" s="142" t="str">
        <f t="shared" si="88"/>
        <v>-</v>
      </c>
      <c r="AR129" s="142" t="str">
        <f t="shared" si="89"/>
        <v>-</v>
      </c>
      <c r="AS129" s="142" t="str">
        <f t="shared" si="90"/>
        <v>-</v>
      </c>
    </row>
    <row r="130" spans="1:52" x14ac:dyDescent="0.25">
      <c r="A130" s="22" t="str">
        <f>IF(ISERROR(VLOOKUP($E130,'Listing TES'!$B$2:$B$1247,1,FALSE)),"Not listed","Listed")</f>
        <v>Listed</v>
      </c>
      <c r="B130" s="4" t="b">
        <f ca="1">TODAY()-MAX(V130:AC130)&lt;95</f>
        <v>0</v>
      </c>
      <c r="C130" s="4" t="b">
        <f t="shared" ref="C130:C193" si="148">MAX($L$2:$L$479)-$L130&lt;2</f>
        <v>0</v>
      </c>
      <c r="D130" s="4"/>
      <c r="E130" s="2" t="s">
        <v>657</v>
      </c>
      <c r="F130" s="10">
        <v>39942</v>
      </c>
      <c r="G130" s="4" t="s">
        <v>610</v>
      </c>
      <c r="H130" s="4" t="s">
        <v>557</v>
      </c>
      <c r="I130" s="93">
        <f t="shared" si="147"/>
        <v>10</v>
      </c>
      <c r="J130" s="198" t="str">
        <f>VLOOKUP($I130,Categorie!$A$1:$B$27,2,FALSE)</f>
        <v>BNO/INO/ANO</v>
      </c>
      <c r="K130" s="12" t="str">
        <f>IF(ISBLANK(O130),IF(AC130&lt;&gt;"-",AC$1,IF(AB130&lt;&gt;"-",AB$1,IF(AA130&lt;&gt;"-",AA$1,IF(Z130&lt;&gt;"-",Z$1,IF(Y130&lt;&gt;"-",Y$1,IF(X130&lt;&gt;"-",X$1,IF(W130&lt;&gt;"-",W$1,IF(V130&lt;&gt;"-",V$1,IF(A130="Listed","Niet geslaagd","Geen info"))))))))),O130)</f>
        <v>PRE</v>
      </c>
      <c r="L130" s="13">
        <f>IF(MAX(V130:AC130)=0,"-",MAX(V130:AC130))</f>
        <v>43526</v>
      </c>
      <c r="M130" s="13" t="str">
        <f ca="1">IF(B130=TRUE,IF(ISBLANK(N130),IF(K130="PRE","",EDATE(L130,3)),N130),"")</f>
        <v/>
      </c>
      <c r="N130" s="12"/>
      <c r="O130" s="12"/>
      <c r="P130" s="12" t="str">
        <f>VLOOKUP($E130,'Listing PCS'!$B$2:$D$1032,3,FALSE)</f>
        <v>-</v>
      </c>
      <c r="Q130" s="13">
        <f>VLOOKUP($E130,'Listing PCS'!$B$2:$F$1032,5,FALSE)</f>
        <v>43526</v>
      </c>
      <c r="R130" s="12"/>
      <c r="S130" s="12" t="str">
        <f>IF(ISERROR(SEARCH(K130,J130)),"-",K130)</f>
        <v>-</v>
      </c>
      <c r="T130" s="12">
        <f>VLOOKUP($E130,'Listing PCS'!$B$2:$I$1032,8,FALSE)</f>
        <v>0</v>
      </c>
      <c r="U130" s="13"/>
      <c r="V130" s="13">
        <f>IF(ISERROR(VLOOKUP(CONCATENATE($E130," ",V$1),'Listing TES'!$A$2:$I$1247,6,FALSE)),"-",VLOOKUP(CONCATENATE($E130," ",V$1),'Listing TES'!$A$2:$I$1247,6,FALSE))</f>
        <v>43526</v>
      </c>
      <c r="W130" s="13" t="str">
        <f>IF(ISERROR(VLOOKUP(CONCATENATE($E130," ",W$1),'Listing TES'!$A$2:$I$1247,6,FALSE)),"-",VLOOKUP(CONCATENATE($E130," ",W$1),'Listing TES'!$A$2:$I$1247,6,FALSE))</f>
        <v>-</v>
      </c>
      <c r="X130" s="13" t="str">
        <f>IF(ISERROR(VLOOKUP(CONCATENATE($E130," ",X$1),'Listing TES'!$A$2:$I$1247,6,FALSE)),"-",VLOOKUP(CONCATENATE($E130," ",X$1),'Listing TES'!$A$2:$I$1247,6,FALSE))</f>
        <v>-</v>
      </c>
      <c r="Y130" s="13" t="str">
        <f>IF(ISERROR(VLOOKUP(CONCATENATE($E130," ",Y$1),'Listing TES'!$A$2:$I$1247,6,FALSE)),"-",VLOOKUP(CONCATENATE($E130," ",Y$1),'Listing TES'!$A$2:$I$1247,6,FALSE))</f>
        <v>-</v>
      </c>
      <c r="Z130" s="13" t="str">
        <f>IF(ISERROR(VLOOKUP(CONCATENATE($E130," ",Z$1),'Listing TES'!$A$2:$I$1247,6,FALSE)),"-",VLOOKUP(CONCATENATE($E130," ",Z$1),'Listing TES'!$A$2:$I$1247,6,FALSE))</f>
        <v>-</v>
      </c>
      <c r="AA130" s="13" t="str">
        <f>IF(ISERROR(VLOOKUP(CONCATENATE($E130," ",AA$1),'Listing TES'!$A$2:$I$1247,6,FALSE)),"-",VLOOKUP(CONCATENATE($E130," ",AA$1),'Listing TES'!$A$2:$I$1247,6,FALSE))</f>
        <v>-</v>
      </c>
      <c r="AB130" s="13" t="str">
        <f>IF(ISERROR(VLOOKUP(CONCATENATE($E130," ",AB$1),'Listing TES'!$A$2:$I$1247,6,FALSE)),"-",VLOOKUP(CONCATENATE($E130," ",AB$1),'Listing TES'!$A$2:$I$1247,6,FALSE))</f>
        <v>-</v>
      </c>
      <c r="AC130" s="13" t="str">
        <f>IF(ISERROR(VLOOKUP(CONCATENATE($E130," ",AC$1),'Listing TES'!$A$2:$I$1247,6,FALSE)),"-",VLOOKUP(CONCATENATE($E130," ",AC$1),'Listing TES'!$A$2:$I$1247,6,FALSE))</f>
        <v>-</v>
      </c>
      <c r="AD130" s="13"/>
      <c r="AF130" s="142" t="str">
        <f t="shared" ref="AF130:AK130" si="149">IF(AND(V130&lt;&gt;"-",W130&lt;&gt;"-"),W130-V130,"-")</f>
        <v>-</v>
      </c>
      <c r="AG130" s="142" t="str">
        <f t="shared" si="149"/>
        <v>-</v>
      </c>
      <c r="AH130" s="142" t="str">
        <f t="shared" si="149"/>
        <v>-</v>
      </c>
      <c r="AI130" s="142" t="str">
        <f t="shared" si="149"/>
        <v>-</v>
      </c>
      <c r="AJ130" s="142" t="str">
        <f t="shared" si="149"/>
        <v>-</v>
      </c>
      <c r="AK130" s="142" t="str">
        <f t="shared" si="149"/>
        <v>-</v>
      </c>
      <c r="AL130" s="13"/>
      <c r="AN130" s="142" t="str">
        <f t="shared" ref="AN130:AS130" si="150">IF(AND($V130&lt;&gt;"-",W130&lt;&gt;"-"),W130-$V130,"-")</f>
        <v>-</v>
      </c>
      <c r="AO130" s="142" t="str">
        <f t="shared" si="150"/>
        <v>-</v>
      </c>
      <c r="AP130" s="142" t="str">
        <f t="shared" si="150"/>
        <v>-</v>
      </c>
      <c r="AQ130" s="142" t="str">
        <f t="shared" si="150"/>
        <v>-</v>
      </c>
      <c r="AR130" s="142" t="str">
        <f t="shared" si="150"/>
        <v>-</v>
      </c>
      <c r="AS130" s="142" t="str">
        <f t="shared" si="150"/>
        <v>-</v>
      </c>
    </row>
    <row r="131" spans="1:52" x14ac:dyDescent="0.25">
      <c r="A131" s="22" t="str">
        <f>IF(ISERROR(VLOOKUP($E131,'Listing TES'!$B$2:$B$1247,1,FALSE)),"Not listed","Listed")</f>
        <v>Listed</v>
      </c>
      <c r="B131" s="4" t="b">
        <f t="shared" ca="1" si="95"/>
        <v>0</v>
      </c>
      <c r="C131" s="4" t="b">
        <f t="shared" si="148"/>
        <v>0</v>
      </c>
      <c r="D131" s="4"/>
      <c r="E131" s="206" t="s">
        <v>341</v>
      </c>
      <c r="F131" s="10">
        <v>36361</v>
      </c>
      <c r="G131" s="211"/>
      <c r="H131" s="4" t="s">
        <v>557</v>
      </c>
      <c r="I131" s="93">
        <f t="shared" si="147"/>
        <v>19</v>
      </c>
      <c r="J131" s="198" t="str">
        <f>VLOOKUP($I131,Categorie!$A$1:$B$27,2,FALSE)</f>
        <v>SEN</v>
      </c>
      <c r="K131" s="12" t="str">
        <f t="shared" si="100"/>
        <v>JUN</v>
      </c>
      <c r="L131" s="13">
        <f t="shared" si="78"/>
        <v>42034</v>
      </c>
      <c r="M131" s="13" t="str">
        <f t="shared" ca="1" si="79"/>
        <v/>
      </c>
      <c r="N131" s="12"/>
      <c r="O131" s="12" t="s">
        <v>6</v>
      </c>
      <c r="P131" s="12" t="str">
        <f>VLOOKUP($E131,'Listing PCS'!$B$2:$D$1032,3,FALSE)</f>
        <v>-</v>
      </c>
      <c r="Q131" s="13">
        <f>VLOOKUP($E131,'Listing PCS'!$B$2:$F$1032,5,FALSE)</f>
        <v>43252</v>
      </c>
      <c r="R131" s="12"/>
      <c r="S131" s="12" t="str">
        <f t="shared" si="146"/>
        <v>-</v>
      </c>
      <c r="T131" s="12" t="str">
        <f>VLOOKUP($E131,'Listing PCS'!$B$2:$I$1032,8,FALSE)</f>
        <v>-</v>
      </c>
      <c r="U131" s="13"/>
      <c r="V131" s="13" t="str">
        <f>IF(ISERROR(VLOOKUP(CONCATENATE($E131," ",V$1),'Listing TES'!$A$2:$I$1247,6,FALSE)),"-",VLOOKUP(CONCATENATE($E131," ",V$1),'Listing TES'!$A$2:$I$1247,6,FALSE))</f>
        <v>-</v>
      </c>
      <c r="W131" s="13" t="str">
        <f>IF(ISERROR(VLOOKUP(CONCATENATE($E131," ",W$1),'Listing TES'!$A$2:$I$1247,6,FALSE)),"-",VLOOKUP(CONCATENATE($E131," ",W$1),'Listing TES'!$A$2:$I$1247,6,FALSE))</f>
        <v>-</v>
      </c>
      <c r="X131" s="13" t="str">
        <f>IF(ISERROR(VLOOKUP(CONCATENATE($E131," ",X$1),'Listing TES'!$A$2:$I$1247,6,FALSE)),"-",VLOOKUP(CONCATENATE($E131," ",X$1),'Listing TES'!$A$2:$I$1247,6,FALSE))</f>
        <v>-</v>
      </c>
      <c r="Y131" s="13" t="str">
        <f>IF(ISERROR(VLOOKUP(CONCATENATE($E131," ",Y$1),'Listing TES'!$A$2:$I$1247,6,FALSE)),"-",VLOOKUP(CONCATENATE($E131," ",Y$1),'Listing TES'!$A$2:$I$1247,6,FALSE))</f>
        <v>-</v>
      </c>
      <c r="Z131" s="13">
        <f>IF(ISERROR(VLOOKUP(CONCATENATE($E131," ",Z$1),'Listing TES'!$A$2:$I$1247,6,FALSE)),"-",VLOOKUP(CONCATENATE($E131," ",Z$1),'Listing TES'!$A$2:$I$1247,6,FALSE))</f>
        <v>42034</v>
      </c>
      <c r="AA131" s="13" t="str">
        <f>IF(ISERROR(VLOOKUP(CONCATENATE($E131," ",AA$1),'Listing TES'!$A$2:$I$1247,6,FALSE)),"-",VLOOKUP(CONCATENATE($E131," ",AA$1),'Listing TES'!$A$2:$I$1247,6,FALSE))</f>
        <v>-</v>
      </c>
      <c r="AB131" s="13" t="str">
        <f>IF(ISERROR(VLOOKUP(CONCATENATE($E131," ",AB$1),'Listing TES'!$A$2:$I$1247,6,FALSE)),"-",VLOOKUP(CONCATENATE($E131," ",AB$1),'Listing TES'!$A$2:$I$1247,6,FALSE))</f>
        <v>-</v>
      </c>
      <c r="AC131" s="13" t="str">
        <f>IF(ISERROR(VLOOKUP(CONCATENATE($E131," ",AC$1),'Listing TES'!$A$2:$I$1247,6,FALSE)),"-",VLOOKUP(CONCATENATE($E131," ",AC$1),'Listing TES'!$A$2:$I$1247,6,FALSE))</f>
        <v>-</v>
      </c>
      <c r="AD131" s="13"/>
      <c r="AF131" s="142" t="str">
        <f t="shared" si="91"/>
        <v>-</v>
      </c>
      <c r="AG131" s="142" t="str">
        <f t="shared" si="80"/>
        <v>-</v>
      </c>
      <c r="AH131" s="142" t="str">
        <f t="shared" si="81"/>
        <v>-</v>
      </c>
      <c r="AI131" s="142" t="str">
        <f t="shared" si="82"/>
        <v>-</v>
      </c>
      <c r="AJ131" s="142" t="str">
        <f t="shared" si="83"/>
        <v>-</v>
      </c>
      <c r="AK131" s="142" t="str">
        <f t="shared" si="84"/>
        <v>-</v>
      </c>
      <c r="AL131" s="13"/>
      <c r="AN131" s="142" t="str">
        <f t="shared" si="85"/>
        <v>-</v>
      </c>
      <c r="AO131" s="142" t="str">
        <f t="shared" si="86"/>
        <v>-</v>
      </c>
      <c r="AP131" s="142" t="str">
        <f t="shared" si="87"/>
        <v>-</v>
      </c>
      <c r="AQ131" s="142" t="str">
        <f t="shared" si="88"/>
        <v>-</v>
      </c>
      <c r="AR131" s="142" t="str">
        <f t="shared" si="89"/>
        <v>-</v>
      </c>
      <c r="AS131" s="142" t="str">
        <f t="shared" si="90"/>
        <v>-</v>
      </c>
    </row>
    <row r="132" spans="1:52" x14ac:dyDescent="0.25">
      <c r="A132" s="22" t="str">
        <f>IF(ISERROR(VLOOKUP($E132,'Listing TES'!$B$2:$B$1247,1,FALSE)),"Not listed","Listed")</f>
        <v>Listed</v>
      </c>
      <c r="B132" s="4" t="b">
        <f ca="1">TODAY()-MAX(V132:AC132)&lt;95</f>
        <v>0</v>
      </c>
      <c r="C132" s="4" t="b">
        <f t="shared" si="148"/>
        <v>0</v>
      </c>
      <c r="D132" s="4"/>
      <c r="E132" s="2" t="s">
        <v>446</v>
      </c>
      <c r="F132" s="10">
        <v>37904</v>
      </c>
      <c r="G132" s="4"/>
      <c r="H132" s="4" t="s">
        <v>557</v>
      </c>
      <c r="I132" s="93">
        <f t="shared" si="147"/>
        <v>15</v>
      </c>
      <c r="J132" s="198" t="str">
        <f>VLOOKUP($I132,Categorie!$A$1:$B$27,2,FALSE)</f>
        <v>JUN/SEN</v>
      </c>
      <c r="K132" s="12" t="str">
        <f t="shared" si="100"/>
        <v>MIN</v>
      </c>
      <c r="L132" s="13">
        <f t="shared" si="78"/>
        <v>43225</v>
      </c>
      <c r="M132" s="13" t="str">
        <f t="shared" ca="1" si="79"/>
        <v/>
      </c>
      <c r="N132" s="12"/>
      <c r="O132" s="12"/>
      <c r="P132" s="12" t="str">
        <f>VLOOKUP($E132,'Listing PCS'!$B$2:$D$1032,3,FALSE)</f>
        <v>MIN</v>
      </c>
      <c r="Q132" s="13">
        <f>VLOOKUP($E132,'Listing PCS'!$B$2:$F$1032,5,FALSE)</f>
        <v>43554</v>
      </c>
      <c r="R132" s="12"/>
      <c r="S132" s="12" t="str">
        <f t="shared" si="146"/>
        <v>-</v>
      </c>
      <c r="T132" s="12">
        <f>VLOOKUP($E132,'Listing PCS'!$B$2:$I$1032,8,FALSE)</f>
        <v>0</v>
      </c>
      <c r="U132" s="13"/>
      <c r="V132" s="13">
        <f>IF(ISERROR(VLOOKUP(CONCATENATE($E132," ",V$1),'Listing TES'!$A$2:$I$1247,6,FALSE)),"-",VLOOKUP(CONCATENATE($E132," ",V$1),'Listing TES'!$A$2:$I$1247,6,FALSE))</f>
        <v>43127</v>
      </c>
      <c r="W132" s="13">
        <f>IF(ISERROR(VLOOKUP(CONCATENATE($E132," ",W$1),'Listing TES'!$A$2:$I$1247,6,FALSE)),"-",VLOOKUP(CONCATENATE($E132," ",W$1),'Listing TES'!$A$2:$I$1247,6,FALSE))</f>
        <v>43225</v>
      </c>
      <c r="X132" s="13" t="str">
        <f>IF(ISERROR(VLOOKUP(CONCATENATE($E132," ",X$1),'Listing TES'!$A$2:$I$1247,6,FALSE)),"-",VLOOKUP(CONCATENATE($E132," ",X$1),'Listing TES'!$A$2:$I$1247,6,FALSE))</f>
        <v>-</v>
      </c>
      <c r="Y132" s="13" t="str">
        <f>IF(ISERROR(VLOOKUP(CONCATENATE($E132," ",Y$1),'Listing TES'!$A$2:$I$1247,6,FALSE)),"-",VLOOKUP(CONCATENATE($E132," ",Y$1),'Listing TES'!$A$2:$I$1247,6,FALSE))</f>
        <v>-</v>
      </c>
      <c r="Z132" s="13" t="str">
        <f>IF(ISERROR(VLOOKUP(CONCATENATE($E132," ",Z$1),'Listing TES'!$A$2:$I$1247,6,FALSE)),"-",VLOOKUP(CONCATENATE($E132," ",Z$1),'Listing TES'!$A$2:$I$1247,6,FALSE))</f>
        <v>-</v>
      </c>
      <c r="AA132" s="13" t="str">
        <f>IF(ISERROR(VLOOKUP(CONCATENATE($E132," ",AA$1),'Listing TES'!$A$2:$I$1247,6,FALSE)),"-",VLOOKUP(CONCATENATE($E132," ",AA$1),'Listing TES'!$A$2:$I$1247,6,FALSE))</f>
        <v>-</v>
      </c>
      <c r="AB132" s="13" t="str">
        <f>IF(ISERROR(VLOOKUP(CONCATENATE($E132," ",AB$1),'Listing TES'!$A$2:$I$1247,6,FALSE)),"-",VLOOKUP(CONCATENATE($E132," ",AB$1),'Listing TES'!$A$2:$I$1247,6,FALSE))</f>
        <v>-</v>
      </c>
      <c r="AC132" s="13" t="str">
        <f>IF(ISERROR(VLOOKUP(CONCATENATE($E132," ",AC$1),'Listing TES'!$A$2:$I$1247,6,FALSE)),"-",VLOOKUP(CONCATENATE($E132," ",AC$1),'Listing TES'!$A$2:$I$1247,6,FALSE))</f>
        <v>-</v>
      </c>
      <c r="AD132" s="13"/>
      <c r="AF132" s="142">
        <f t="shared" si="91"/>
        <v>98</v>
      </c>
      <c r="AG132" s="142" t="str">
        <f t="shared" si="80"/>
        <v>-</v>
      </c>
      <c r="AH132" s="142" t="str">
        <f t="shared" si="81"/>
        <v>-</v>
      </c>
      <c r="AI132" s="142" t="str">
        <f t="shared" si="82"/>
        <v>-</v>
      </c>
      <c r="AJ132" s="142" t="str">
        <f t="shared" si="83"/>
        <v>-</v>
      </c>
      <c r="AK132" s="142" t="str">
        <f t="shared" si="84"/>
        <v>-</v>
      </c>
      <c r="AL132" s="13"/>
      <c r="AN132" s="142">
        <f t="shared" si="85"/>
        <v>98</v>
      </c>
      <c r="AO132" s="142" t="str">
        <f t="shared" si="86"/>
        <v>-</v>
      </c>
      <c r="AP132" s="142" t="str">
        <f t="shared" si="87"/>
        <v>-</v>
      </c>
      <c r="AQ132" s="142" t="str">
        <f t="shared" si="88"/>
        <v>-</v>
      </c>
      <c r="AR132" s="142" t="str">
        <f t="shared" si="89"/>
        <v>-</v>
      </c>
      <c r="AS132" s="142" t="str">
        <f t="shared" si="90"/>
        <v>-</v>
      </c>
    </row>
    <row r="133" spans="1:52" x14ac:dyDescent="0.25">
      <c r="A133" s="22" t="str">
        <f>IF(ISERROR(VLOOKUP($E133,'Listing TES'!$B$2:$B$1247,1,FALSE)),"Not listed","Listed")</f>
        <v>Listed</v>
      </c>
      <c r="B133" s="4" t="b">
        <f t="shared" ca="1" si="95"/>
        <v>0</v>
      </c>
      <c r="C133" s="4" t="b">
        <f t="shared" si="148"/>
        <v>0</v>
      </c>
      <c r="D133" s="4"/>
      <c r="E133" s="2" t="s">
        <v>329</v>
      </c>
      <c r="F133" s="10">
        <v>37449</v>
      </c>
      <c r="G133" s="4"/>
      <c r="H133" s="4" t="s">
        <v>557</v>
      </c>
      <c r="I133" s="93">
        <f t="shared" si="147"/>
        <v>16</v>
      </c>
      <c r="J133" s="198" t="str">
        <f>VLOOKUP($I133,Categorie!$A$1:$B$27,2,FALSE)</f>
        <v>JUN/SEN</v>
      </c>
      <c r="K133" s="12" t="str">
        <f t="shared" si="100"/>
        <v>ANO</v>
      </c>
      <c r="L133" s="13">
        <f t="shared" si="78"/>
        <v>42105</v>
      </c>
      <c r="M133" s="13" t="str">
        <f t="shared" ca="1" si="79"/>
        <v/>
      </c>
      <c r="N133" s="12"/>
      <c r="O133" s="12"/>
      <c r="P133" s="12" t="str">
        <f>VLOOKUP($E133,'Listing PCS'!$B$2:$D$1032,3,FALSE)</f>
        <v>-</v>
      </c>
      <c r="Q133" s="13">
        <f>VLOOKUP($E133,'Listing PCS'!$B$2:$F$1032,5,FALSE)</f>
        <v>43252</v>
      </c>
      <c r="R133" s="12"/>
      <c r="S133" s="12" t="str">
        <f t="shared" si="146"/>
        <v>-</v>
      </c>
      <c r="T133" s="12" t="str">
        <f>VLOOKUP($E133,'Listing PCS'!$B$2:$I$1032,8,FALSE)</f>
        <v>-</v>
      </c>
      <c r="U133" s="13"/>
      <c r="V133" s="13" t="str">
        <f>IF(ISERROR(VLOOKUP(CONCATENATE($E133," ",V$1),'Listing TES'!$A$2:$I$1247,6,FALSE)),"-",VLOOKUP(CONCATENATE($E133," ",V$1),'Listing TES'!$A$2:$I$1247,6,FALSE))</f>
        <v>-</v>
      </c>
      <c r="W133" s="13" t="str">
        <f>IF(ISERROR(VLOOKUP(CONCATENATE($E133," ",W$1),'Listing TES'!$A$2:$I$1247,6,FALSE)),"-",VLOOKUP(CONCATENATE($E133," ",W$1),'Listing TES'!$A$2:$I$1247,6,FALSE))</f>
        <v>-</v>
      </c>
      <c r="X133" s="13" t="str">
        <f>IF(ISERROR(VLOOKUP(CONCATENATE($E133," ",X$1),'Listing TES'!$A$2:$I$1247,6,FALSE)),"-",VLOOKUP(CONCATENATE($E133," ",X$1),'Listing TES'!$A$2:$I$1247,6,FALSE))</f>
        <v>-</v>
      </c>
      <c r="Y133" s="13">
        <f>IF(ISERROR(VLOOKUP(CONCATENATE($E133," ",Y$1),'Listing TES'!$A$2:$I$1247,6,FALSE)),"-",VLOOKUP(CONCATENATE($E133," ",Y$1),'Listing TES'!$A$2:$I$1247,6,FALSE))</f>
        <v>42014</v>
      </c>
      <c r="Z133" s="13">
        <f>IF(ISERROR(VLOOKUP(CONCATENATE($E133," ",Z$1),'Listing TES'!$A$2:$I$1247,6,FALSE)),"-",VLOOKUP(CONCATENATE($E133," ",Z$1),'Listing TES'!$A$2:$I$1247,6,FALSE))</f>
        <v>42105</v>
      </c>
      <c r="AA133" s="13" t="str">
        <f>IF(ISERROR(VLOOKUP(CONCATENATE($E133," ",AA$1),'Listing TES'!$A$2:$I$1247,6,FALSE)),"-",VLOOKUP(CONCATENATE($E133," ",AA$1),'Listing TES'!$A$2:$I$1247,6,FALSE))</f>
        <v>-</v>
      </c>
      <c r="AB133" s="13" t="str">
        <f>IF(ISERROR(VLOOKUP(CONCATENATE($E133," ",AB$1),'Listing TES'!$A$2:$I$1247,6,FALSE)),"-",VLOOKUP(CONCATENATE($E133," ",AB$1),'Listing TES'!$A$2:$I$1247,6,FALSE))</f>
        <v>-</v>
      </c>
      <c r="AC133" s="13" t="str">
        <f>IF(ISERROR(VLOOKUP(CONCATENATE($E133," ",AC$1),'Listing TES'!$A$2:$I$1247,6,FALSE)),"-",VLOOKUP(CONCATENATE($E133," ",AC$1),'Listing TES'!$A$2:$I$1247,6,FALSE))</f>
        <v>-</v>
      </c>
      <c r="AD133" s="13"/>
      <c r="AF133" s="142" t="str">
        <f t="shared" si="91"/>
        <v>-</v>
      </c>
      <c r="AG133" s="142" t="str">
        <f t="shared" si="80"/>
        <v>-</v>
      </c>
      <c r="AH133" s="142" t="str">
        <f t="shared" si="81"/>
        <v>-</v>
      </c>
      <c r="AI133" s="142">
        <f t="shared" si="82"/>
        <v>91</v>
      </c>
      <c r="AJ133" s="142" t="str">
        <f t="shared" si="83"/>
        <v>-</v>
      </c>
      <c r="AK133" s="142" t="str">
        <f t="shared" si="84"/>
        <v>-</v>
      </c>
      <c r="AL133" s="13"/>
      <c r="AN133" s="142" t="str">
        <f t="shared" si="85"/>
        <v>-</v>
      </c>
      <c r="AO133" s="142" t="str">
        <f t="shared" si="86"/>
        <v>-</v>
      </c>
      <c r="AP133" s="142" t="str">
        <f t="shared" si="87"/>
        <v>-</v>
      </c>
      <c r="AQ133" s="142" t="str">
        <f t="shared" si="88"/>
        <v>-</v>
      </c>
      <c r="AR133" s="142" t="str">
        <f t="shared" si="89"/>
        <v>-</v>
      </c>
      <c r="AS133" s="142" t="str">
        <f t="shared" si="90"/>
        <v>-</v>
      </c>
    </row>
    <row r="134" spans="1:52" x14ac:dyDescent="0.25">
      <c r="A134" s="22" t="str">
        <f>IF(ISERROR(VLOOKUP($E134,'Listing TES'!$B$2:$B$1247,1,FALSE)),"Not listed","Listed")</f>
        <v>Listed</v>
      </c>
      <c r="B134" s="4" t="b">
        <f t="shared" ca="1" si="95"/>
        <v>0</v>
      </c>
      <c r="C134" s="4" t="b">
        <f t="shared" si="148"/>
        <v>0</v>
      </c>
      <c r="D134" s="4"/>
      <c r="E134" s="2" t="s">
        <v>368</v>
      </c>
      <c r="F134" s="10">
        <v>36642</v>
      </c>
      <c r="G134" s="4"/>
      <c r="H134" s="4" t="s">
        <v>557</v>
      </c>
      <c r="I134" s="93">
        <f t="shared" si="147"/>
        <v>19</v>
      </c>
      <c r="J134" s="198" t="str">
        <f>VLOOKUP($I134,Categorie!$A$1:$B$27,2,FALSE)</f>
        <v>SEN</v>
      </c>
      <c r="K134" s="12" t="str">
        <f t="shared" si="100"/>
        <v>ANO</v>
      </c>
      <c r="L134" s="13">
        <f t="shared" si="78"/>
        <v>41699</v>
      </c>
      <c r="M134" s="13" t="str">
        <f t="shared" ca="1" si="79"/>
        <v/>
      </c>
      <c r="N134" s="12"/>
      <c r="O134" s="12"/>
      <c r="P134" s="12" t="str">
        <f>VLOOKUP($E134,'Listing PCS'!$B$2:$D$1032,3,FALSE)</f>
        <v>-</v>
      </c>
      <c r="Q134" s="13">
        <f>VLOOKUP($E134,'Listing PCS'!$B$2:$F$1032,5,FALSE)</f>
        <v>43252</v>
      </c>
      <c r="R134" s="12"/>
      <c r="S134" s="12" t="str">
        <f t="shared" si="146"/>
        <v>-</v>
      </c>
      <c r="T134" s="12" t="str">
        <f>VLOOKUP($E134,'Listing PCS'!$B$2:$I$1032,8,FALSE)</f>
        <v>-</v>
      </c>
      <c r="U134" s="13"/>
      <c r="V134" s="13" t="str">
        <f>IF(ISERROR(VLOOKUP(CONCATENATE($E134," ",V$1),'Listing TES'!$A$2:$I$1247,6,FALSE)),"-",VLOOKUP(CONCATENATE($E134," ",V$1),'Listing TES'!$A$2:$I$1247,6,FALSE))</f>
        <v>-</v>
      </c>
      <c r="W134" s="13" t="str">
        <f>IF(ISERROR(VLOOKUP(CONCATENATE($E134," ",W$1),'Listing TES'!$A$2:$I$1247,6,FALSE)),"-",VLOOKUP(CONCATENATE($E134," ",W$1),'Listing TES'!$A$2:$I$1247,6,FALSE))</f>
        <v>-</v>
      </c>
      <c r="X134" s="13" t="str">
        <f>IF(ISERROR(VLOOKUP(CONCATENATE($E134," ",X$1),'Listing TES'!$A$2:$I$1247,6,FALSE)),"-",VLOOKUP(CONCATENATE($E134," ",X$1),'Listing TES'!$A$2:$I$1247,6,FALSE))</f>
        <v>-</v>
      </c>
      <c r="Y134" s="13" t="str">
        <f>IF(ISERROR(VLOOKUP(CONCATENATE($E134," ",Y$1),'Listing TES'!$A$2:$I$1247,6,FALSE)),"-",VLOOKUP(CONCATENATE($E134," ",Y$1),'Listing TES'!$A$2:$I$1247,6,FALSE))</f>
        <v>-</v>
      </c>
      <c r="Z134" s="13">
        <f>IF(ISERROR(VLOOKUP(CONCATENATE($E134," ",Z$1),'Listing TES'!$A$2:$I$1247,6,FALSE)),"-",VLOOKUP(CONCATENATE($E134," ",Z$1),'Listing TES'!$A$2:$I$1247,6,FALSE))</f>
        <v>41699</v>
      </c>
      <c r="AA134" s="13" t="str">
        <f>IF(ISERROR(VLOOKUP(CONCATENATE($E134," ",AA$1),'Listing TES'!$A$2:$I$1247,6,FALSE)),"-",VLOOKUP(CONCATENATE($E134," ",AA$1),'Listing TES'!$A$2:$I$1247,6,FALSE))</f>
        <v>-</v>
      </c>
      <c r="AB134" s="13" t="str">
        <f>IF(ISERROR(VLOOKUP(CONCATENATE($E134," ",AB$1),'Listing TES'!$A$2:$I$1247,6,FALSE)),"-",VLOOKUP(CONCATENATE($E134," ",AB$1),'Listing TES'!$A$2:$I$1247,6,FALSE))</f>
        <v>-</v>
      </c>
      <c r="AC134" s="13" t="str">
        <f>IF(ISERROR(VLOOKUP(CONCATENATE($E134," ",AC$1),'Listing TES'!$A$2:$I$1247,6,FALSE)),"-",VLOOKUP(CONCATENATE($E134," ",AC$1),'Listing TES'!$A$2:$I$1247,6,FALSE))</f>
        <v>-</v>
      </c>
      <c r="AD134" s="13"/>
      <c r="AF134" s="142" t="str">
        <f t="shared" si="91"/>
        <v>-</v>
      </c>
      <c r="AG134" s="142" t="str">
        <f t="shared" si="80"/>
        <v>-</v>
      </c>
      <c r="AH134" s="142" t="str">
        <f t="shared" si="81"/>
        <v>-</v>
      </c>
      <c r="AI134" s="142" t="str">
        <f t="shared" si="82"/>
        <v>-</v>
      </c>
      <c r="AJ134" s="142" t="str">
        <f t="shared" si="83"/>
        <v>-</v>
      </c>
      <c r="AK134" s="142" t="str">
        <f t="shared" si="84"/>
        <v>-</v>
      </c>
      <c r="AL134" s="13"/>
      <c r="AN134" s="142" t="str">
        <f t="shared" si="85"/>
        <v>-</v>
      </c>
      <c r="AO134" s="142" t="str">
        <f t="shared" si="86"/>
        <v>-</v>
      </c>
      <c r="AP134" s="142" t="str">
        <f t="shared" si="87"/>
        <v>-</v>
      </c>
      <c r="AQ134" s="142" t="str">
        <f t="shared" si="88"/>
        <v>-</v>
      </c>
      <c r="AR134" s="142" t="str">
        <f t="shared" si="89"/>
        <v>-</v>
      </c>
      <c r="AS134" s="142" t="str">
        <f t="shared" si="90"/>
        <v>-</v>
      </c>
    </row>
    <row r="135" spans="1:52" hidden="1" x14ac:dyDescent="0.25">
      <c r="A135" s="22" t="str">
        <f>IF(ISERROR(VLOOKUP($E135,'Listing TES'!$B$2:$B$1247,1,FALSE)),"Not listed","Listed")</f>
        <v>Listed</v>
      </c>
      <c r="B135" s="4" t="b">
        <f t="shared" ca="1" si="95"/>
        <v>0</v>
      </c>
      <c r="C135" s="4" t="b">
        <f t="shared" si="148"/>
        <v>0</v>
      </c>
      <c r="D135" s="4" t="s">
        <v>537</v>
      </c>
      <c r="E135" s="2" t="s">
        <v>171</v>
      </c>
      <c r="F135" s="10">
        <v>38884</v>
      </c>
      <c r="G135" s="4"/>
      <c r="H135" s="4" t="s">
        <v>537</v>
      </c>
      <c r="I135" s="93">
        <f t="shared" si="77"/>
        <v>12</v>
      </c>
      <c r="J135" s="198" t="str">
        <f>VLOOKUP($I135,Categorie!$A$1:$B$27,2,FALSE)</f>
        <v>BNO/INO/ANO</v>
      </c>
      <c r="K135" s="12" t="str">
        <f t="shared" si="100"/>
        <v>INO</v>
      </c>
      <c r="L135" s="13">
        <f t="shared" si="78"/>
        <v>42784</v>
      </c>
      <c r="M135" s="13" t="str">
        <f t="shared" ca="1" si="79"/>
        <v/>
      </c>
      <c r="N135" s="12"/>
      <c r="O135" s="12"/>
      <c r="P135" s="12" t="str">
        <f>VLOOKUP($E135,'Listing PCS'!$B$2:$D$1032,3,FALSE)</f>
        <v>INO</v>
      </c>
      <c r="Q135" s="13">
        <f>VLOOKUP($E135,'Listing PCS'!$B$2:$F$1032,5,FALSE)</f>
        <v>43252</v>
      </c>
      <c r="R135" s="12"/>
      <c r="S135" s="198" t="s">
        <v>563</v>
      </c>
      <c r="T135" s="12" t="str">
        <f>VLOOKUP($E135,'Listing PCS'!$B$2:$I$1032,8,FALSE)</f>
        <v>A</v>
      </c>
      <c r="U135" s="13"/>
      <c r="V135" s="13" t="str">
        <f>IF(ISERROR(VLOOKUP(CONCATENATE($E135," ",V$1),'Listing TES'!$A$2:$I$1247,6,FALSE)),"-",VLOOKUP(CONCATENATE($E135," ",V$1),'Listing TES'!$A$2:$I$1247,6,FALSE))</f>
        <v>-</v>
      </c>
      <c r="W135" s="13">
        <f>IF(ISERROR(VLOOKUP(CONCATENATE($E135," ",W$1),'Listing TES'!$A$2:$I$1247,6,FALSE)),"-",VLOOKUP(CONCATENATE($E135," ",W$1),'Listing TES'!$A$2:$I$1247,6,FALSE))</f>
        <v>42385</v>
      </c>
      <c r="X135" s="13">
        <f>IF(ISERROR(VLOOKUP(CONCATENATE($E135," ",X$1),'Listing TES'!$A$2:$I$1247,6,FALSE)),"-",VLOOKUP(CONCATENATE($E135," ",X$1),'Listing TES'!$A$2:$I$1247,6,FALSE))</f>
        <v>42497</v>
      </c>
      <c r="Y135" s="13">
        <f>IF(ISERROR(VLOOKUP(CONCATENATE($E135," ",Y$1),'Listing TES'!$A$2:$I$1247,6,FALSE)),"-",VLOOKUP(CONCATENATE($E135," ",Y$1),'Listing TES'!$A$2:$I$1247,6,FALSE))</f>
        <v>42784</v>
      </c>
      <c r="Z135" s="13" t="str">
        <f>IF(ISERROR(VLOOKUP(CONCATENATE($E135," ",Z$1),'Listing TES'!$A$2:$I$1247,6,FALSE)),"-",VLOOKUP(CONCATENATE($E135," ",Z$1),'Listing TES'!$A$2:$I$1247,6,FALSE))</f>
        <v>-</v>
      </c>
      <c r="AA135" s="13" t="str">
        <f>IF(ISERROR(VLOOKUP(CONCATENATE($E135," ",AA$1),'Listing TES'!$A$2:$I$1247,6,FALSE)),"-",VLOOKUP(CONCATENATE($E135," ",AA$1),'Listing TES'!$A$2:$I$1247,6,FALSE))</f>
        <v>-</v>
      </c>
      <c r="AB135" s="13" t="str">
        <f>IF(ISERROR(VLOOKUP(CONCATENATE($E135," ",AB$1),'Listing TES'!$A$2:$I$1247,6,FALSE)),"-",VLOOKUP(CONCATENATE($E135," ",AB$1),'Listing TES'!$A$2:$I$1247,6,FALSE))</f>
        <v>-</v>
      </c>
      <c r="AC135" s="13" t="str">
        <f>IF(ISERROR(VLOOKUP(CONCATENATE($E135," ",AC$1),'Listing TES'!$A$2:$I$1247,6,FALSE)),"-",VLOOKUP(CONCATENATE($E135," ",AC$1),'Listing TES'!$A$2:$I$1247,6,FALSE))</f>
        <v>-</v>
      </c>
      <c r="AD135" s="13"/>
      <c r="AF135" s="142" t="str">
        <f t="shared" si="91"/>
        <v>-</v>
      </c>
      <c r="AG135" s="142">
        <f t="shared" si="80"/>
        <v>112</v>
      </c>
      <c r="AH135" s="142">
        <f t="shared" si="81"/>
        <v>287</v>
      </c>
      <c r="AI135" s="142" t="str">
        <f t="shared" si="82"/>
        <v>-</v>
      </c>
      <c r="AJ135" s="142" t="str">
        <f t="shared" si="83"/>
        <v>-</v>
      </c>
      <c r="AK135" s="142" t="str">
        <f t="shared" si="84"/>
        <v>-</v>
      </c>
      <c r="AL135" s="13"/>
      <c r="AN135" s="142" t="str">
        <f t="shared" si="85"/>
        <v>-</v>
      </c>
      <c r="AO135" s="142" t="str">
        <f t="shared" si="86"/>
        <v>-</v>
      </c>
      <c r="AP135" s="142" t="str">
        <f t="shared" si="87"/>
        <v>-</v>
      </c>
      <c r="AQ135" s="142" t="str">
        <f t="shared" si="88"/>
        <v>-</v>
      </c>
      <c r="AR135" s="142" t="str">
        <f t="shared" si="89"/>
        <v>-</v>
      </c>
      <c r="AS135" s="142" t="str">
        <f t="shared" si="90"/>
        <v>-</v>
      </c>
      <c r="AZ135" s="9" t="s">
        <v>557</v>
      </c>
    </row>
    <row r="136" spans="1:52" x14ac:dyDescent="0.25">
      <c r="A136" s="22" t="str">
        <f>IF(ISERROR(VLOOKUP($E136,'Listing TES'!$B$2:$B$1247,1,FALSE)),"Not listed","Listed")</f>
        <v>Listed</v>
      </c>
      <c r="B136" s="4" t="b">
        <f t="shared" ca="1" si="95"/>
        <v>0</v>
      </c>
      <c r="C136" s="4" t="b">
        <f t="shared" si="148"/>
        <v>0</v>
      </c>
      <c r="D136" s="4"/>
      <c r="E136" s="2" t="s">
        <v>255</v>
      </c>
      <c r="F136" s="10">
        <v>36402</v>
      </c>
      <c r="G136" s="4"/>
      <c r="H136" s="4" t="s">
        <v>557</v>
      </c>
      <c r="I136" s="93">
        <f t="shared" ref="I136:I141" si="151">DATEDIF(F136,DATE(2019,7,1),"y")</f>
        <v>19</v>
      </c>
      <c r="J136" s="198" t="str">
        <f>VLOOKUP($I136,Categorie!$A$1:$B$27,2,FALSE)</f>
        <v>SEN</v>
      </c>
      <c r="K136" s="12" t="str">
        <f t="shared" si="100"/>
        <v>MIN</v>
      </c>
      <c r="L136" s="13">
        <f t="shared" si="78"/>
        <v>42861</v>
      </c>
      <c r="M136" s="13" t="str">
        <f t="shared" ca="1" si="79"/>
        <v/>
      </c>
      <c r="N136" s="12"/>
      <c r="O136" s="12"/>
      <c r="P136" s="12" t="str">
        <f>VLOOKUP($E136,'Listing PCS'!$B$2:$D$1032,3,FALSE)</f>
        <v>MIN</v>
      </c>
      <c r="Q136" s="13">
        <f>VLOOKUP($E136,'Listing PCS'!$B$2:$F$1032,5,FALSE)</f>
        <v>43252</v>
      </c>
      <c r="R136" s="12"/>
      <c r="S136" s="12" t="str">
        <f>IF(ISERROR(SEARCH(K136,J136)),"-",K136)</f>
        <v>-</v>
      </c>
      <c r="T136" s="12" t="str">
        <f>VLOOKUP($E136,'Listing PCS'!$B$2:$I$1032,8,FALSE)</f>
        <v>B</v>
      </c>
      <c r="U136" s="13"/>
      <c r="V136" s="13">
        <f>IF(ISERROR(VLOOKUP(CONCATENATE($E136," ",V$1),'Listing TES'!$A$2:$I$1247,6,FALSE)),"-",VLOOKUP(CONCATENATE($E136," ",V$1),'Listing TES'!$A$2:$I$1247,6,FALSE))</f>
        <v>42448</v>
      </c>
      <c r="W136" s="13">
        <f>IF(ISERROR(VLOOKUP(CONCATENATE($E136," ",W$1),'Listing TES'!$A$2:$I$1247,6,FALSE)),"-",VLOOKUP(CONCATENATE($E136," ",W$1),'Listing TES'!$A$2:$I$1247,6,FALSE))</f>
        <v>42861</v>
      </c>
      <c r="X136" s="13" t="str">
        <f>IF(ISERROR(VLOOKUP(CONCATENATE($E136," ",X$1),'Listing TES'!$A$2:$I$1247,6,FALSE)),"-",VLOOKUP(CONCATENATE($E136," ",X$1),'Listing TES'!$A$2:$I$1247,6,FALSE))</f>
        <v>-</v>
      </c>
      <c r="Y136" s="13" t="str">
        <f>IF(ISERROR(VLOOKUP(CONCATENATE($E136," ",Y$1),'Listing TES'!$A$2:$I$1247,6,FALSE)),"-",VLOOKUP(CONCATENATE($E136," ",Y$1),'Listing TES'!$A$2:$I$1247,6,FALSE))</f>
        <v>-</v>
      </c>
      <c r="Z136" s="13" t="str">
        <f>IF(ISERROR(VLOOKUP(CONCATENATE($E136," ",Z$1),'Listing TES'!$A$2:$I$1247,6,FALSE)),"-",VLOOKUP(CONCATENATE($E136," ",Z$1),'Listing TES'!$A$2:$I$1247,6,FALSE))</f>
        <v>-</v>
      </c>
      <c r="AA136" s="13" t="str">
        <f>IF(ISERROR(VLOOKUP(CONCATENATE($E136," ",AA$1),'Listing TES'!$A$2:$I$1247,6,FALSE)),"-",VLOOKUP(CONCATENATE($E136," ",AA$1),'Listing TES'!$A$2:$I$1247,6,FALSE))</f>
        <v>-</v>
      </c>
      <c r="AB136" s="13" t="str">
        <f>IF(ISERROR(VLOOKUP(CONCATENATE($E136," ",AB$1),'Listing TES'!$A$2:$I$1247,6,FALSE)),"-",VLOOKUP(CONCATENATE($E136," ",AB$1),'Listing TES'!$A$2:$I$1247,6,FALSE))</f>
        <v>-</v>
      </c>
      <c r="AC136" s="13" t="str">
        <f>IF(ISERROR(VLOOKUP(CONCATENATE($E136," ",AC$1),'Listing TES'!$A$2:$I$1247,6,FALSE)),"-",VLOOKUP(CONCATENATE($E136," ",AC$1),'Listing TES'!$A$2:$I$1247,6,FALSE))</f>
        <v>-</v>
      </c>
      <c r="AD136" s="13"/>
      <c r="AF136" s="142">
        <f t="shared" si="91"/>
        <v>413</v>
      </c>
      <c r="AG136" s="142" t="str">
        <f t="shared" si="80"/>
        <v>-</v>
      </c>
      <c r="AH136" s="142" t="str">
        <f t="shared" si="81"/>
        <v>-</v>
      </c>
      <c r="AI136" s="142" t="str">
        <f t="shared" si="82"/>
        <v>-</v>
      </c>
      <c r="AJ136" s="142" t="str">
        <f t="shared" si="83"/>
        <v>-</v>
      </c>
      <c r="AK136" s="142" t="str">
        <f t="shared" si="84"/>
        <v>-</v>
      </c>
      <c r="AL136" s="13"/>
      <c r="AN136" s="142">
        <f t="shared" si="85"/>
        <v>413</v>
      </c>
      <c r="AO136" s="142" t="str">
        <f t="shared" si="86"/>
        <v>-</v>
      </c>
      <c r="AP136" s="142" t="str">
        <f t="shared" si="87"/>
        <v>-</v>
      </c>
      <c r="AQ136" s="142" t="str">
        <f t="shared" si="88"/>
        <v>-</v>
      </c>
      <c r="AR136" s="142" t="str">
        <f t="shared" si="89"/>
        <v>-</v>
      </c>
      <c r="AS136" s="142" t="str">
        <f t="shared" si="90"/>
        <v>-</v>
      </c>
    </row>
    <row r="137" spans="1:52" x14ac:dyDescent="0.25">
      <c r="A137" s="22" t="str">
        <f>IF(ISERROR(VLOOKUP($E137,'Listing TES'!$B$2:$B$1247,1,FALSE)),"Not listed","Listed")</f>
        <v>Listed</v>
      </c>
      <c r="B137" s="4" t="b">
        <f t="shared" ca="1" si="95"/>
        <v>0</v>
      </c>
      <c r="C137" s="4" t="b">
        <f t="shared" si="148"/>
        <v>0</v>
      </c>
      <c r="D137" s="4"/>
      <c r="E137" s="2" t="s">
        <v>123</v>
      </c>
      <c r="F137" s="10">
        <v>38702</v>
      </c>
      <c r="G137" s="4"/>
      <c r="H137" s="4" t="s">
        <v>557</v>
      </c>
      <c r="I137" s="93">
        <f t="shared" si="151"/>
        <v>13</v>
      </c>
      <c r="J137" s="198" t="str">
        <f>VLOOKUP($I137,Categorie!$A$1:$B$27,2,FALSE)</f>
        <v>INO/ANO/JUN</v>
      </c>
      <c r="K137" s="12" t="str">
        <f t="shared" si="100"/>
        <v>INO</v>
      </c>
      <c r="L137" s="13">
        <f t="shared" si="78"/>
        <v>43204</v>
      </c>
      <c r="M137" s="13" t="str">
        <f t="shared" ca="1" si="79"/>
        <v/>
      </c>
      <c r="N137" s="12"/>
      <c r="O137" s="12"/>
      <c r="P137" s="12" t="str">
        <f>VLOOKUP($E137,'Listing PCS'!$B$2:$D$1032,3,FALSE)</f>
        <v>BNO</v>
      </c>
      <c r="Q137" s="13">
        <f>VLOOKUP($E137,'Listing PCS'!$B$2:$F$1032,5,FALSE)</f>
        <v>43252</v>
      </c>
      <c r="R137" s="12"/>
      <c r="S137" s="198" t="s">
        <v>563</v>
      </c>
      <c r="T137" s="12" t="str">
        <f>VLOOKUP($E137,'Listing PCS'!$B$2:$I$1032,8,FALSE)</f>
        <v>A</v>
      </c>
      <c r="U137" s="13"/>
      <c r="V137" s="13">
        <f>IF(ISERROR(VLOOKUP(CONCATENATE($E137," ",V$1),'Listing TES'!$A$2:$I$1247,6,FALSE)),"-",VLOOKUP(CONCATENATE($E137," ",V$1),'Listing TES'!$A$2:$I$1247,6,FALSE))</f>
        <v>42448</v>
      </c>
      <c r="W137" s="13">
        <f>IF(ISERROR(VLOOKUP(CONCATENATE($E137," ",W$1),'Listing TES'!$A$2:$I$1247,6,FALSE)),"-",VLOOKUP(CONCATENATE($E137," ",W$1),'Listing TES'!$A$2:$I$1247,6,FALSE))</f>
        <v>42462</v>
      </c>
      <c r="X137" s="13">
        <f>IF(ISERROR(VLOOKUP(CONCATENATE($E137," ",X$1),'Listing TES'!$A$2:$I$1247,6,FALSE)),"-",VLOOKUP(CONCATENATE($E137," ",X$1),'Listing TES'!$A$2:$I$1247,6,FALSE))</f>
        <v>42749</v>
      </c>
      <c r="Y137" s="13">
        <f>IF(ISERROR(VLOOKUP(CONCATENATE($E137," ",Y$1),'Listing TES'!$A$2:$I$1247,6,FALSE)),"-",VLOOKUP(CONCATENATE($E137," ",Y$1),'Listing TES'!$A$2:$I$1247,6,FALSE))</f>
        <v>43204</v>
      </c>
      <c r="Z137" s="13" t="str">
        <f>IF(ISERROR(VLOOKUP(CONCATENATE($E137," ",Z$1),'Listing TES'!$A$2:$I$1247,6,FALSE)),"-",VLOOKUP(CONCATENATE($E137," ",Z$1),'Listing TES'!$A$2:$I$1247,6,FALSE))</f>
        <v>-</v>
      </c>
      <c r="AA137" s="13" t="str">
        <f>IF(ISERROR(VLOOKUP(CONCATENATE($E137," ",AA$1),'Listing TES'!$A$2:$I$1247,6,FALSE)),"-",VLOOKUP(CONCATENATE($E137," ",AA$1),'Listing TES'!$A$2:$I$1247,6,FALSE))</f>
        <v>-</v>
      </c>
      <c r="AB137" s="13" t="str">
        <f>IF(ISERROR(VLOOKUP(CONCATENATE($E137," ",AB$1),'Listing TES'!$A$2:$I$1247,6,FALSE)),"-",VLOOKUP(CONCATENATE($E137," ",AB$1),'Listing TES'!$A$2:$I$1247,6,FALSE))</f>
        <v>-</v>
      </c>
      <c r="AC137" s="13" t="str">
        <f>IF(ISERROR(VLOOKUP(CONCATENATE($E137," ",AC$1),'Listing TES'!$A$2:$I$1247,6,FALSE)),"-",VLOOKUP(CONCATENATE($E137," ",AC$1),'Listing TES'!$A$2:$I$1247,6,FALSE))</f>
        <v>-</v>
      </c>
      <c r="AD137" s="13"/>
      <c r="AF137" s="142">
        <f t="shared" si="91"/>
        <v>14</v>
      </c>
      <c r="AG137" s="142">
        <f t="shared" si="80"/>
        <v>287</v>
      </c>
      <c r="AH137" s="142">
        <f t="shared" si="81"/>
        <v>455</v>
      </c>
      <c r="AI137" s="142" t="str">
        <f t="shared" si="82"/>
        <v>-</v>
      </c>
      <c r="AJ137" s="142" t="str">
        <f t="shared" si="83"/>
        <v>-</v>
      </c>
      <c r="AK137" s="142" t="str">
        <f t="shared" si="84"/>
        <v>-</v>
      </c>
      <c r="AL137" s="13"/>
      <c r="AN137" s="142">
        <f t="shared" si="85"/>
        <v>14</v>
      </c>
      <c r="AO137" s="142">
        <f t="shared" si="86"/>
        <v>301</v>
      </c>
      <c r="AP137" s="142">
        <f t="shared" si="87"/>
        <v>756</v>
      </c>
      <c r="AQ137" s="142" t="str">
        <f t="shared" si="88"/>
        <v>-</v>
      </c>
      <c r="AR137" s="142" t="str">
        <f t="shared" si="89"/>
        <v>-</v>
      </c>
      <c r="AS137" s="142" t="str">
        <f t="shared" si="90"/>
        <v>-</v>
      </c>
      <c r="AW137" s="9" t="s">
        <v>557</v>
      </c>
      <c r="AZ137" s="9" t="s">
        <v>557</v>
      </c>
    </row>
    <row r="138" spans="1:52" x14ac:dyDescent="0.25">
      <c r="A138" s="22" t="str">
        <f>IF(ISERROR(VLOOKUP($E138,'Listing TES'!$B$2:$B$1247,1,FALSE)),"Not listed","Listed")</f>
        <v>Listed</v>
      </c>
      <c r="B138" s="4" t="b">
        <f t="shared" ca="1" si="95"/>
        <v>0</v>
      </c>
      <c r="C138" s="4" t="b">
        <f t="shared" si="148"/>
        <v>0</v>
      </c>
      <c r="D138" s="4"/>
      <c r="E138" s="2" t="s">
        <v>256</v>
      </c>
      <c r="F138" s="10">
        <v>38171</v>
      </c>
      <c r="G138" s="4"/>
      <c r="H138" s="4" t="s">
        <v>557</v>
      </c>
      <c r="I138" s="93">
        <f t="shared" si="151"/>
        <v>14</v>
      </c>
      <c r="J138" s="198" t="str">
        <f>VLOOKUP($I138,Categorie!$A$1:$B$27,2,FALSE)</f>
        <v>INO/ANO/JUN</v>
      </c>
      <c r="K138" s="12" t="str">
        <f t="shared" si="100"/>
        <v>PRE</v>
      </c>
      <c r="L138" s="13">
        <f t="shared" si="78"/>
        <v>42448</v>
      </c>
      <c r="M138" s="13" t="str">
        <f t="shared" ca="1" si="79"/>
        <v/>
      </c>
      <c r="N138" s="12"/>
      <c r="O138" s="12"/>
      <c r="P138" s="12" t="str">
        <f>VLOOKUP($E138,'Listing PCS'!$B$2:$D$1032,3,FALSE)</f>
        <v>-</v>
      </c>
      <c r="Q138" s="13">
        <f>VLOOKUP($E138,'Listing PCS'!$B$2:$F$1032,5,FALSE)</f>
        <v>43252</v>
      </c>
      <c r="R138" s="12"/>
      <c r="S138" s="12" t="str">
        <f>IF(ISERROR(SEARCH(K138,J138)),"-",K138)</f>
        <v>-</v>
      </c>
      <c r="T138" s="12" t="str">
        <f>VLOOKUP($E138,'Listing PCS'!$B$2:$I$1032,8,FALSE)</f>
        <v>-</v>
      </c>
      <c r="U138" s="13"/>
      <c r="V138" s="13">
        <f>IF(ISERROR(VLOOKUP(CONCATENATE($E138," ",V$1),'Listing TES'!$A$2:$I$1247,6,FALSE)),"-",VLOOKUP(CONCATENATE($E138," ",V$1),'Listing TES'!$A$2:$I$1247,6,FALSE))</f>
        <v>42448</v>
      </c>
      <c r="W138" s="13" t="str">
        <f>IF(ISERROR(VLOOKUP(CONCATENATE($E138," ",W$1),'Listing TES'!$A$2:$I$1247,6,FALSE)),"-",VLOOKUP(CONCATENATE($E138," ",W$1),'Listing TES'!$A$2:$I$1247,6,FALSE))</f>
        <v>-</v>
      </c>
      <c r="X138" s="13" t="str">
        <f>IF(ISERROR(VLOOKUP(CONCATENATE($E138," ",X$1),'Listing TES'!$A$2:$I$1247,6,FALSE)),"-",VLOOKUP(CONCATENATE($E138," ",X$1),'Listing TES'!$A$2:$I$1247,6,FALSE))</f>
        <v>-</v>
      </c>
      <c r="Y138" s="13" t="str">
        <f>IF(ISERROR(VLOOKUP(CONCATENATE($E138," ",Y$1),'Listing TES'!$A$2:$I$1247,6,FALSE)),"-",VLOOKUP(CONCATENATE($E138," ",Y$1),'Listing TES'!$A$2:$I$1247,6,FALSE))</f>
        <v>-</v>
      </c>
      <c r="Z138" s="13" t="str">
        <f>IF(ISERROR(VLOOKUP(CONCATENATE($E138," ",Z$1),'Listing TES'!$A$2:$I$1247,6,FALSE)),"-",VLOOKUP(CONCATENATE($E138," ",Z$1),'Listing TES'!$A$2:$I$1247,6,FALSE))</f>
        <v>-</v>
      </c>
      <c r="AA138" s="13" t="str">
        <f>IF(ISERROR(VLOOKUP(CONCATENATE($E138," ",AA$1),'Listing TES'!$A$2:$I$1247,6,FALSE)),"-",VLOOKUP(CONCATENATE($E138," ",AA$1),'Listing TES'!$A$2:$I$1247,6,FALSE))</f>
        <v>-</v>
      </c>
      <c r="AB138" s="13" t="str">
        <f>IF(ISERROR(VLOOKUP(CONCATENATE($E138," ",AB$1),'Listing TES'!$A$2:$I$1247,6,FALSE)),"-",VLOOKUP(CONCATENATE($E138," ",AB$1),'Listing TES'!$A$2:$I$1247,6,FALSE))</f>
        <v>-</v>
      </c>
      <c r="AC138" s="13" t="str">
        <f>IF(ISERROR(VLOOKUP(CONCATENATE($E138," ",AC$1),'Listing TES'!$A$2:$I$1247,6,FALSE)),"-",VLOOKUP(CONCATENATE($E138," ",AC$1),'Listing TES'!$A$2:$I$1247,6,FALSE))</f>
        <v>-</v>
      </c>
      <c r="AD138" s="13"/>
      <c r="AF138" s="142" t="str">
        <f t="shared" si="91"/>
        <v>-</v>
      </c>
      <c r="AG138" s="142" t="str">
        <f t="shared" si="80"/>
        <v>-</v>
      </c>
      <c r="AH138" s="142" t="str">
        <f t="shared" si="81"/>
        <v>-</v>
      </c>
      <c r="AI138" s="142" t="str">
        <f t="shared" si="82"/>
        <v>-</v>
      </c>
      <c r="AJ138" s="142" t="str">
        <f t="shared" si="83"/>
        <v>-</v>
      </c>
      <c r="AK138" s="142" t="str">
        <f t="shared" si="84"/>
        <v>-</v>
      </c>
      <c r="AL138" s="13"/>
      <c r="AN138" s="142" t="str">
        <f t="shared" si="85"/>
        <v>-</v>
      </c>
      <c r="AO138" s="142" t="str">
        <f t="shared" si="86"/>
        <v>-</v>
      </c>
      <c r="AP138" s="142" t="str">
        <f t="shared" si="87"/>
        <v>-</v>
      </c>
      <c r="AQ138" s="142" t="str">
        <f t="shared" si="88"/>
        <v>-</v>
      </c>
      <c r="AR138" s="142" t="str">
        <f t="shared" si="89"/>
        <v>-</v>
      </c>
      <c r="AS138" s="142" t="str">
        <f t="shared" si="90"/>
        <v>-</v>
      </c>
    </row>
    <row r="139" spans="1:52" x14ac:dyDescent="0.25">
      <c r="A139" s="22" t="str">
        <f>IF(ISERROR(VLOOKUP($E139,'Listing TES'!$B$2:$B$1247,1,FALSE)),"Not listed","Listed")</f>
        <v>Listed</v>
      </c>
      <c r="B139" s="4" t="b">
        <f t="shared" ca="1" si="95"/>
        <v>0</v>
      </c>
      <c r="C139" s="4" t="b">
        <f t="shared" si="148"/>
        <v>0</v>
      </c>
      <c r="D139" s="4"/>
      <c r="E139" s="206" t="s">
        <v>333</v>
      </c>
      <c r="F139" s="10">
        <v>37539</v>
      </c>
      <c r="G139" s="12"/>
      <c r="H139" s="4" t="s">
        <v>557</v>
      </c>
      <c r="I139" s="93">
        <f t="shared" si="151"/>
        <v>16</v>
      </c>
      <c r="J139" s="198" t="str">
        <f>VLOOKUP($I139,Categorie!$A$1:$B$27,2,FALSE)</f>
        <v>JUN/SEN</v>
      </c>
      <c r="K139" s="12" t="str">
        <f t="shared" si="100"/>
        <v>JUN</v>
      </c>
      <c r="L139" s="13">
        <f t="shared" si="78"/>
        <v>42063</v>
      </c>
      <c r="M139" s="13" t="str">
        <f t="shared" ca="1" si="79"/>
        <v/>
      </c>
      <c r="N139" s="12"/>
      <c r="O139" s="12"/>
      <c r="P139" s="12" t="str">
        <f>VLOOKUP($E139,'Listing PCS'!$B$2:$D$1032,3,FALSE)</f>
        <v>JUN</v>
      </c>
      <c r="Q139" s="13">
        <f>VLOOKUP($E139,'Listing PCS'!$B$2:$F$1032,5,FALSE)</f>
        <v>43252</v>
      </c>
      <c r="R139" s="12"/>
      <c r="S139" s="12" t="str">
        <f>IF(ISERROR(SEARCH(K139,J139)),"-",K139)</f>
        <v>JUN</v>
      </c>
      <c r="T139" s="12" t="str">
        <f>VLOOKUP($E139,'Listing PCS'!$B$2:$I$1032,8,FALSE)</f>
        <v>A</v>
      </c>
      <c r="U139" s="13"/>
      <c r="V139" s="13" t="str">
        <f>IF(ISERROR(VLOOKUP(CONCATENATE($E139," ",V$1),'Listing TES'!$A$2:$I$1247,6,FALSE)),"-",VLOOKUP(CONCATENATE($E139," ",V$1),'Listing TES'!$A$2:$I$1247,6,FALSE))</f>
        <v>-</v>
      </c>
      <c r="W139" s="13" t="str">
        <f>IF(ISERROR(VLOOKUP(CONCATENATE($E139," ",W$1),'Listing TES'!$A$2:$I$1247,6,FALSE)),"-",VLOOKUP(CONCATENATE($E139," ",W$1),'Listing TES'!$A$2:$I$1247,6,FALSE))</f>
        <v>-</v>
      </c>
      <c r="X139" s="13" t="str">
        <f>IF(ISERROR(VLOOKUP(CONCATENATE($E139," ",X$1),'Listing TES'!$A$2:$I$1247,6,FALSE)),"-",VLOOKUP(CONCATENATE($E139," ",X$1),'Listing TES'!$A$2:$I$1247,6,FALSE))</f>
        <v>-</v>
      </c>
      <c r="Y139" s="13" t="str">
        <f>IF(ISERROR(VLOOKUP(CONCATENATE($E139," ",Y$1),'Listing TES'!$A$2:$I$1247,6,FALSE)),"-",VLOOKUP(CONCATENATE($E139," ",Y$1),'Listing TES'!$A$2:$I$1247,6,FALSE))</f>
        <v>-</v>
      </c>
      <c r="Z139" s="13">
        <f>IF(ISERROR(VLOOKUP(CONCATENATE($E139," ",Z$1),'Listing TES'!$A$2:$I$1247,6,FALSE)),"-",VLOOKUP(CONCATENATE($E139," ",Z$1),'Listing TES'!$A$2:$I$1247,6,FALSE))</f>
        <v>42021</v>
      </c>
      <c r="AA139" s="13">
        <f>IF(ISERROR(VLOOKUP(CONCATENATE($E139," ",AA$1),'Listing TES'!$A$2:$I$1247,6,FALSE)),"-",VLOOKUP(CONCATENATE($E139," ",AA$1),'Listing TES'!$A$2:$I$1247,6,FALSE))</f>
        <v>42063</v>
      </c>
      <c r="AB139" s="13" t="str">
        <f>IF(ISERROR(VLOOKUP(CONCATENATE($E139," ",AB$1),'Listing TES'!$A$2:$I$1247,6,FALSE)),"-",VLOOKUP(CONCATENATE($E139," ",AB$1),'Listing TES'!$A$2:$I$1247,6,FALSE))</f>
        <v>-</v>
      </c>
      <c r="AC139" s="13" t="str">
        <f>IF(ISERROR(VLOOKUP(CONCATENATE($E139," ",AC$1),'Listing TES'!$A$2:$I$1247,6,FALSE)),"-",VLOOKUP(CONCATENATE($E139," ",AC$1),'Listing TES'!$A$2:$I$1247,6,FALSE))</f>
        <v>-</v>
      </c>
      <c r="AD139" s="13"/>
      <c r="AF139" s="142" t="str">
        <f t="shared" si="91"/>
        <v>-</v>
      </c>
      <c r="AG139" s="142" t="str">
        <f t="shared" si="80"/>
        <v>-</v>
      </c>
      <c r="AH139" s="142" t="str">
        <f t="shared" si="81"/>
        <v>-</v>
      </c>
      <c r="AI139" s="142" t="str">
        <f t="shared" si="82"/>
        <v>-</v>
      </c>
      <c r="AJ139" s="142">
        <f t="shared" si="83"/>
        <v>42</v>
      </c>
      <c r="AK139" s="142" t="str">
        <f t="shared" si="84"/>
        <v>-</v>
      </c>
      <c r="AL139" s="13"/>
      <c r="AN139" s="142" t="str">
        <f t="shared" si="85"/>
        <v>-</v>
      </c>
      <c r="AO139" s="142" t="str">
        <f t="shared" si="86"/>
        <v>-</v>
      </c>
      <c r="AP139" s="142" t="str">
        <f t="shared" si="87"/>
        <v>-</v>
      </c>
      <c r="AQ139" s="142" t="str">
        <f t="shared" si="88"/>
        <v>-</v>
      </c>
      <c r="AR139" s="142" t="str">
        <f t="shared" si="89"/>
        <v>-</v>
      </c>
      <c r="AS139" s="142" t="str">
        <f t="shared" si="90"/>
        <v>-</v>
      </c>
    </row>
    <row r="140" spans="1:52" x14ac:dyDescent="0.25">
      <c r="A140" s="22" t="str">
        <f>IF(ISERROR(VLOOKUP($E140,'Listing TES'!$B$2:$B$1247,1,FALSE)),"Not listed","Listed")</f>
        <v>Listed</v>
      </c>
      <c r="B140" s="4" t="b">
        <f t="shared" ca="1" si="95"/>
        <v>0</v>
      </c>
      <c r="C140" s="4" t="b">
        <f t="shared" si="148"/>
        <v>0</v>
      </c>
      <c r="D140" s="4"/>
      <c r="E140" s="2" t="s">
        <v>124</v>
      </c>
      <c r="F140" s="10">
        <v>38420</v>
      </c>
      <c r="G140" s="4"/>
      <c r="H140" s="4" t="s">
        <v>557</v>
      </c>
      <c r="I140" s="93">
        <f t="shared" si="151"/>
        <v>14</v>
      </c>
      <c r="J140" s="198" t="str">
        <f>VLOOKUP($I140,Categorie!$A$1:$B$27,2,FALSE)</f>
        <v>INO/ANO/JUN</v>
      </c>
      <c r="K140" s="12" t="str">
        <f t="shared" si="100"/>
        <v>JUN</v>
      </c>
      <c r="L140" s="13">
        <f t="shared" si="78"/>
        <v>42658</v>
      </c>
      <c r="M140" s="13" t="str">
        <f t="shared" ca="1" si="79"/>
        <v/>
      </c>
      <c r="N140" s="12"/>
      <c r="O140" s="12"/>
      <c r="P140" s="12" t="str">
        <f>VLOOKUP($E140,'Listing PCS'!$B$2:$D$1032,3,FALSE)</f>
        <v>JUN</v>
      </c>
      <c r="Q140" s="13">
        <f>VLOOKUP($E140,'Listing PCS'!$B$2:$F$1032,5,FALSE)</f>
        <v>43477</v>
      </c>
      <c r="R140" s="12"/>
      <c r="S140" s="204" t="s">
        <v>565</v>
      </c>
      <c r="T140" s="12">
        <f>VLOOKUP($E140,'Listing PCS'!$B$2:$I$1032,8,FALSE)</f>
        <v>0</v>
      </c>
      <c r="U140" s="13"/>
      <c r="V140" s="13" t="str">
        <f>IF(ISERROR(VLOOKUP(CONCATENATE($E140," ",V$1),'Listing TES'!$A$2:$I$1247,6,FALSE)),"-",VLOOKUP(CONCATENATE($E140," ",V$1),'Listing TES'!$A$2:$I$1247,6,FALSE))</f>
        <v>-</v>
      </c>
      <c r="W140" s="13" t="str">
        <f>IF(ISERROR(VLOOKUP(CONCATENATE($E140," ",W$1),'Listing TES'!$A$2:$I$1247,6,FALSE)),"-",VLOOKUP(CONCATENATE($E140," ",W$1),'Listing TES'!$A$2:$I$1247,6,FALSE))</f>
        <v>-</v>
      </c>
      <c r="X140" s="13">
        <f>IF(ISERROR(VLOOKUP(CONCATENATE($E140," ",X$1),'Listing TES'!$A$2:$I$1247,6,FALSE)),"-",VLOOKUP(CONCATENATE($E140," ",X$1),'Listing TES'!$A$2:$I$1247,6,FALSE))</f>
        <v>42105</v>
      </c>
      <c r="Y140" s="13" t="str">
        <f>IF(ISERROR(VLOOKUP(CONCATENATE($E140," ",Y$1),'Listing TES'!$A$2:$I$1247,6,FALSE)),"-",VLOOKUP(CONCATENATE($E140," ",Y$1),'Listing TES'!$A$2:$I$1247,6,FALSE))</f>
        <v>-</v>
      </c>
      <c r="Z140" s="13">
        <f>IF(ISERROR(VLOOKUP(CONCATENATE($E140," ",Z$1),'Listing TES'!$A$2:$I$1247,6,FALSE)),"-",VLOOKUP(CONCATENATE($E140," ",Z$1),'Listing TES'!$A$2:$I$1247,6,FALSE))</f>
        <v>42497</v>
      </c>
      <c r="AA140" s="13">
        <f>IF(ISERROR(VLOOKUP(CONCATENATE($E140," ",AA$1),'Listing TES'!$A$2:$I$1247,6,FALSE)),"-",VLOOKUP(CONCATENATE($E140," ",AA$1),'Listing TES'!$A$2:$I$1247,6,FALSE))</f>
        <v>42658</v>
      </c>
      <c r="AB140" s="13" t="str">
        <f>IF(ISERROR(VLOOKUP(CONCATENATE($E140," ",AB$1),'Listing TES'!$A$2:$I$1247,6,FALSE)),"-",VLOOKUP(CONCATENATE($E140," ",AB$1),'Listing TES'!$A$2:$I$1247,6,FALSE))</f>
        <v>-</v>
      </c>
      <c r="AC140" s="13" t="str">
        <f>IF(ISERROR(VLOOKUP(CONCATENATE($E140," ",AC$1),'Listing TES'!$A$2:$I$1247,6,FALSE)),"-",VLOOKUP(CONCATENATE($E140," ",AC$1),'Listing TES'!$A$2:$I$1247,6,FALSE))</f>
        <v>-</v>
      </c>
      <c r="AD140" s="13"/>
      <c r="AF140" s="142" t="str">
        <f t="shared" si="91"/>
        <v>-</v>
      </c>
      <c r="AG140" s="142" t="str">
        <f t="shared" si="80"/>
        <v>-</v>
      </c>
      <c r="AH140" s="142" t="str">
        <f t="shared" si="81"/>
        <v>-</v>
      </c>
      <c r="AI140" s="142" t="str">
        <f t="shared" si="82"/>
        <v>-</v>
      </c>
      <c r="AJ140" s="142">
        <f t="shared" si="83"/>
        <v>161</v>
      </c>
      <c r="AK140" s="142" t="str">
        <f t="shared" si="84"/>
        <v>-</v>
      </c>
      <c r="AL140" s="13"/>
      <c r="AN140" s="142" t="str">
        <f t="shared" si="85"/>
        <v>-</v>
      </c>
      <c r="AO140" s="142" t="str">
        <f t="shared" si="86"/>
        <v>-</v>
      </c>
      <c r="AP140" s="142" t="str">
        <f t="shared" si="87"/>
        <v>-</v>
      </c>
      <c r="AQ140" s="142" t="str">
        <f t="shared" si="88"/>
        <v>-</v>
      </c>
      <c r="AR140" s="142" t="str">
        <f t="shared" si="89"/>
        <v>-</v>
      </c>
      <c r="AS140" s="142" t="str">
        <f t="shared" si="90"/>
        <v>-</v>
      </c>
    </row>
    <row r="141" spans="1:52" x14ac:dyDescent="0.25">
      <c r="A141" s="22" t="str">
        <f>IF(ISERROR(VLOOKUP($E141,'Listing TES'!$B$2:$B$1247,1,FALSE)),"Not listed","Listed")</f>
        <v>Listed</v>
      </c>
      <c r="B141" s="4" t="b">
        <f t="shared" ca="1" si="95"/>
        <v>0</v>
      </c>
      <c r="C141" s="4" t="b">
        <f t="shared" si="148"/>
        <v>0</v>
      </c>
      <c r="D141" s="4"/>
      <c r="E141" s="2" t="s">
        <v>223</v>
      </c>
      <c r="F141" s="10">
        <v>37329</v>
      </c>
      <c r="G141" s="4"/>
      <c r="H141" s="4" t="s">
        <v>557</v>
      </c>
      <c r="I141" s="93">
        <f t="shared" si="151"/>
        <v>17</v>
      </c>
      <c r="J141" s="198" t="str">
        <f>VLOOKUP($I141,Categorie!$A$1:$B$27,2,FALSE)</f>
        <v>JUN/SEN</v>
      </c>
      <c r="K141" s="12" t="str">
        <f t="shared" si="100"/>
        <v>JUN</v>
      </c>
      <c r="L141" s="13">
        <f t="shared" si="78"/>
        <v>42497</v>
      </c>
      <c r="M141" s="13" t="str">
        <f t="shared" ca="1" si="79"/>
        <v/>
      </c>
      <c r="N141" s="12"/>
      <c r="O141" s="12"/>
      <c r="P141" s="12" t="str">
        <f>VLOOKUP($E141,'Listing PCS'!$B$2:$D$1032,3,FALSE)</f>
        <v>JUN</v>
      </c>
      <c r="Q141" s="13">
        <f>VLOOKUP($E141,'Listing PCS'!$B$2:$F$1032,5,FALSE)</f>
        <v>43252</v>
      </c>
      <c r="R141" s="12"/>
      <c r="S141" s="12" t="str">
        <f t="shared" ref="S141:S154" si="152">IF(ISERROR(SEARCH(K141,J141)),"-",K141)</f>
        <v>JUN</v>
      </c>
      <c r="T141" s="12" t="str">
        <f>VLOOKUP($E141,'Listing PCS'!$B$2:$I$1032,8,FALSE)</f>
        <v>A</v>
      </c>
      <c r="U141" s="13"/>
      <c r="V141" s="13" t="str">
        <f>IF(ISERROR(VLOOKUP(CONCATENATE($E141," ",V$1),'Listing TES'!$A$2:$I$1247,6,FALSE)),"-",VLOOKUP(CONCATENATE($E141," ",V$1),'Listing TES'!$A$2:$I$1247,6,FALSE))</f>
        <v>-</v>
      </c>
      <c r="W141" s="13" t="str">
        <f>IF(ISERROR(VLOOKUP(CONCATENATE($E141," ",W$1),'Listing TES'!$A$2:$I$1247,6,FALSE)),"-",VLOOKUP(CONCATENATE($E141," ",W$1),'Listing TES'!$A$2:$I$1247,6,FALSE))</f>
        <v>-</v>
      </c>
      <c r="X141" s="13" t="str">
        <f>IF(ISERROR(VLOOKUP(CONCATENATE($E141," ",X$1),'Listing TES'!$A$2:$I$1247,6,FALSE)),"-",VLOOKUP(CONCATENATE($E141," ",X$1),'Listing TES'!$A$2:$I$1247,6,FALSE))</f>
        <v>-</v>
      </c>
      <c r="Y141" s="13">
        <f>IF(ISERROR(VLOOKUP(CONCATENATE($E141," ",Y$1),'Listing TES'!$A$2:$I$1247,6,FALSE)),"-",VLOOKUP(CONCATENATE($E141," ",Y$1),'Listing TES'!$A$2:$I$1247,6,FALSE))</f>
        <v>42105</v>
      </c>
      <c r="Z141" s="13">
        <f>IF(ISERROR(VLOOKUP(CONCATENATE($E141," ",Z$1),'Listing TES'!$A$2:$I$1247,6,FALSE)),"-",VLOOKUP(CONCATENATE($E141," ",Z$1),'Listing TES'!$A$2:$I$1247,6,FALSE))</f>
        <v>42315</v>
      </c>
      <c r="AA141" s="13">
        <f>IF(ISERROR(VLOOKUP(CONCATENATE($E141," ",AA$1),'Listing TES'!$A$2:$I$1247,6,FALSE)),"-",VLOOKUP(CONCATENATE($E141," ",AA$1),'Listing TES'!$A$2:$I$1247,6,FALSE))</f>
        <v>42497</v>
      </c>
      <c r="AB141" s="13" t="str">
        <f>IF(ISERROR(VLOOKUP(CONCATENATE($E141," ",AB$1),'Listing TES'!$A$2:$I$1247,6,FALSE)),"-",VLOOKUP(CONCATENATE($E141," ",AB$1),'Listing TES'!$A$2:$I$1247,6,FALSE))</f>
        <v>-</v>
      </c>
      <c r="AC141" s="13" t="str">
        <f>IF(ISERROR(VLOOKUP(CONCATENATE($E141," ",AC$1),'Listing TES'!$A$2:$I$1247,6,FALSE)),"-",VLOOKUP(CONCATENATE($E141," ",AC$1),'Listing TES'!$A$2:$I$1247,6,FALSE))</f>
        <v>-</v>
      </c>
      <c r="AD141" s="13"/>
      <c r="AF141" s="142" t="str">
        <f t="shared" si="91"/>
        <v>-</v>
      </c>
      <c r="AG141" s="142" t="str">
        <f t="shared" si="80"/>
        <v>-</v>
      </c>
      <c r="AH141" s="142" t="str">
        <f t="shared" si="81"/>
        <v>-</v>
      </c>
      <c r="AI141" s="142">
        <f t="shared" si="82"/>
        <v>210</v>
      </c>
      <c r="AJ141" s="142">
        <f t="shared" si="83"/>
        <v>182</v>
      </c>
      <c r="AK141" s="142" t="str">
        <f t="shared" si="84"/>
        <v>-</v>
      </c>
      <c r="AL141" s="13"/>
      <c r="AN141" s="142" t="str">
        <f t="shared" si="85"/>
        <v>-</v>
      </c>
      <c r="AO141" s="142" t="str">
        <f t="shared" si="86"/>
        <v>-</v>
      </c>
      <c r="AP141" s="142" t="str">
        <f t="shared" si="87"/>
        <v>-</v>
      </c>
      <c r="AQ141" s="142" t="str">
        <f t="shared" si="88"/>
        <v>-</v>
      </c>
      <c r="AR141" s="142" t="str">
        <f t="shared" si="89"/>
        <v>-</v>
      </c>
      <c r="AS141" s="142" t="str">
        <f t="shared" si="90"/>
        <v>-</v>
      </c>
    </row>
    <row r="142" spans="1:52" hidden="1" x14ac:dyDescent="0.25">
      <c r="A142" s="22" t="str">
        <f>IF(ISERROR(VLOOKUP($E142,'Listing TES'!$B$2:$B$1247,1,FALSE)),"Not listed","Listed")</f>
        <v>Listed</v>
      </c>
      <c r="B142" s="4" t="b">
        <f t="shared" ca="1" si="95"/>
        <v>0</v>
      </c>
      <c r="C142" s="4" t="e">
        <f t="shared" si="148"/>
        <v>#VALUE!</v>
      </c>
      <c r="D142" s="4" t="s">
        <v>537</v>
      </c>
      <c r="E142" s="2" t="s">
        <v>53</v>
      </c>
      <c r="F142" s="10">
        <v>38786</v>
      </c>
      <c r="G142" s="4"/>
      <c r="H142" s="4" t="s">
        <v>557</v>
      </c>
      <c r="I142" s="93">
        <f t="shared" si="77"/>
        <v>12</v>
      </c>
      <c r="J142" s="198" t="str">
        <f>VLOOKUP($I142,Categorie!$A$1:$B$27,2,FALSE)</f>
        <v>BNO/INO/ANO</v>
      </c>
      <c r="K142" s="12" t="str">
        <f t="shared" si="100"/>
        <v>Niet geslaagd</v>
      </c>
      <c r="L142" s="13" t="str">
        <f t="shared" si="78"/>
        <v>-</v>
      </c>
      <c r="M142" s="13" t="str">
        <f t="shared" ca="1" si="79"/>
        <v/>
      </c>
      <c r="N142" s="12"/>
      <c r="O142" s="12"/>
      <c r="P142" s="12" t="str">
        <f>VLOOKUP($E142,'Listing PCS'!$B$2:$D$1032,3,FALSE)</f>
        <v>-</v>
      </c>
      <c r="Q142" s="13">
        <f>VLOOKUP($E142,'Listing PCS'!$B$2:$F$1032,5,FALSE)</f>
        <v>43252</v>
      </c>
      <c r="R142" s="12"/>
      <c r="S142" s="12" t="str">
        <f t="shared" si="152"/>
        <v>-</v>
      </c>
      <c r="T142" s="12" t="str">
        <f>VLOOKUP($E142,'Listing PCS'!$B$2:$I$1032,8,FALSE)</f>
        <v>-</v>
      </c>
      <c r="U142" s="13"/>
      <c r="V142" s="13" t="str">
        <f>IF(ISERROR(VLOOKUP(CONCATENATE($E142," ",V$1),'Listing TES'!$A$2:$I$1247,6,FALSE)),"-",VLOOKUP(CONCATENATE($E142," ",V$1),'Listing TES'!$A$2:$I$1247,6,FALSE))</f>
        <v>-</v>
      </c>
      <c r="W142" s="13" t="str">
        <f>IF(ISERROR(VLOOKUP(CONCATENATE($E142," ",W$1),'Listing TES'!$A$2:$I$1247,6,FALSE)),"-",VLOOKUP(CONCATENATE($E142," ",W$1),'Listing TES'!$A$2:$I$1247,6,FALSE))</f>
        <v>-</v>
      </c>
      <c r="X142" s="13" t="str">
        <f>IF(ISERROR(VLOOKUP(CONCATENATE($E142," ",X$1),'Listing TES'!$A$2:$I$1247,6,FALSE)),"-",VLOOKUP(CONCATENATE($E142," ",X$1),'Listing TES'!$A$2:$I$1247,6,FALSE))</f>
        <v>-</v>
      </c>
      <c r="Y142" s="13" t="str">
        <f>IF(ISERROR(VLOOKUP(CONCATENATE($E142," ",Y$1),'Listing TES'!$A$2:$I$1247,6,FALSE)),"-",VLOOKUP(CONCATENATE($E142," ",Y$1),'Listing TES'!$A$2:$I$1247,6,FALSE))</f>
        <v>-</v>
      </c>
      <c r="Z142" s="13" t="str">
        <f>IF(ISERROR(VLOOKUP(CONCATENATE($E142," ",Z$1),'Listing TES'!$A$2:$I$1247,6,FALSE)),"-",VLOOKUP(CONCATENATE($E142," ",Z$1),'Listing TES'!$A$2:$I$1247,6,FALSE))</f>
        <v>-</v>
      </c>
      <c r="AA142" s="13" t="str">
        <f>IF(ISERROR(VLOOKUP(CONCATENATE($E142," ",AA$1),'Listing TES'!$A$2:$I$1247,6,FALSE)),"-",VLOOKUP(CONCATENATE($E142," ",AA$1),'Listing TES'!$A$2:$I$1247,6,FALSE))</f>
        <v>-</v>
      </c>
      <c r="AB142" s="13" t="str">
        <f>IF(ISERROR(VLOOKUP(CONCATENATE($E142," ",AB$1),'Listing TES'!$A$2:$I$1247,6,FALSE)),"-",VLOOKUP(CONCATENATE($E142," ",AB$1),'Listing TES'!$A$2:$I$1247,6,FALSE))</f>
        <v>-</v>
      </c>
      <c r="AC142" s="13" t="str">
        <f>IF(ISERROR(VLOOKUP(CONCATENATE($E142," ",AC$1),'Listing TES'!$A$2:$I$1247,6,FALSE)),"-",VLOOKUP(CONCATENATE($E142," ",AC$1),'Listing TES'!$A$2:$I$1247,6,FALSE))</f>
        <v>-</v>
      </c>
      <c r="AD142" s="13"/>
      <c r="AF142" s="142" t="str">
        <f t="shared" si="91"/>
        <v>-</v>
      </c>
      <c r="AG142" s="142" t="str">
        <f t="shared" si="80"/>
        <v>-</v>
      </c>
      <c r="AH142" s="142" t="str">
        <f t="shared" si="81"/>
        <v>-</v>
      </c>
      <c r="AI142" s="142" t="str">
        <f t="shared" si="82"/>
        <v>-</v>
      </c>
      <c r="AJ142" s="142" t="str">
        <f t="shared" si="83"/>
        <v>-</v>
      </c>
      <c r="AK142" s="142" t="str">
        <f t="shared" si="84"/>
        <v>-</v>
      </c>
      <c r="AL142" s="13"/>
      <c r="AN142" s="142" t="str">
        <f t="shared" si="85"/>
        <v>-</v>
      </c>
      <c r="AO142" s="142" t="str">
        <f t="shared" si="86"/>
        <v>-</v>
      </c>
      <c r="AP142" s="142" t="str">
        <f t="shared" si="87"/>
        <v>-</v>
      </c>
      <c r="AQ142" s="142" t="str">
        <f t="shared" si="88"/>
        <v>-</v>
      </c>
      <c r="AR142" s="142" t="str">
        <f t="shared" si="89"/>
        <v>-</v>
      </c>
      <c r="AS142" s="142" t="str">
        <f t="shared" si="90"/>
        <v>-</v>
      </c>
    </row>
    <row r="143" spans="1:52" x14ac:dyDescent="0.25">
      <c r="A143" s="22" t="str">
        <f>IF(ISERROR(VLOOKUP($E143,'Listing TES'!$B$2:$B$1247,1,FALSE)),"Not listed","Listed")</f>
        <v>Listed</v>
      </c>
      <c r="B143" s="4" t="b">
        <f t="shared" ca="1" si="95"/>
        <v>0</v>
      </c>
      <c r="C143" s="4" t="b">
        <f t="shared" si="148"/>
        <v>0</v>
      </c>
      <c r="D143" s="4"/>
      <c r="E143" s="2" t="s">
        <v>448</v>
      </c>
      <c r="F143" s="10">
        <v>40052</v>
      </c>
      <c r="G143" s="4"/>
      <c r="H143" s="4" t="s">
        <v>557</v>
      </c>
      <c r="I143" s="93">
        <f>DATEDIF(F143,DATE(2019,7,1),"y")</f>
        <v>9</v>
      </c>
      <c r="J143" s="198" t="str">
        <f>VLOOKUP($I143,Categorie!$A$1:$B$27,2,FALSE)</f>
        <v>MIN/BNO/INO</v>
      </c>
      <c r="K143" s="12" t="str">
        <f t="shared" si="100"/>
        <v>BNO</v>
      </c>
      <c r="L143" s="13">
        <f t="shared" si="78"/>
        <v>43400</v>
      </c>
      <c r="M143" s="13" t="str">
        <f t="shared" ca="1" si="79"/>
        <v/>
      </c>
      <c r="N143" s="12"/>
      <c r="O143" s="12"/>
      <c r="P143" s="12" t="str">
        <f>VLOOKUP($E143,'Listing PCS'!$B$2:$D$1032,3,FALSE)</f>
        <v>INO</v>
      </c>
      <c r="Q143" s="13">
        <f>VLOOKUP($E143,'Listing PCS'!$B$2:$F$1032,5,FALSE)</f>
        <v>43589</v>
      </c>
      <c r="R143" s="12"/>
      <c r="S143" s="12" t="str">
        <f t="shared" si="152"/>
        <v>BNO</v>
      </c>
      <c r="T143" s="12">
        <f>VLOOKUP($E143,'Listing PCS'!$B$2:$I$1032,8,FALSE)</f>
        <v>0</v>
      </c>
      <c r="U143" s="13"/>
      <c r="V143" s="13">
        <f>IF(ISERROR(VLOOKUP(CONCATENATE($E143," ",V$1),'Listing TES'!$A$2:$I$1247,6,FALSE)),"-",VLOOKUP(CONCATENATE($E143," ",V$1),'Listing TES'!$A$2:$I$1247,6,FALSE))</f>
        <v>43065</v>
      </c>
      <c r="W143" s="13">
        <f>IF(ISERROR(VLOOKUP(CONCATENATE($E143," ",W$1),'Listing TES'!$A$2:$I$1247,6,FALSE)),"-",VLOOKUP(CONCATENATE($E143," ",W$1),'Listing TES'!$A$2:$I$1247,6,FALSE))</f>
        <v>43192</v>
      </c>
      <c r="X143" s="13">
        <f>IF(ISERROR(VLOOKUP(CONCATENATE($E143," ",X$1),'Listing TES'!$A$2:$I$1247,6,FALSE)),"-",VLOOKUP(CONCATENATE($E143," ",X$1),'Listing TES'!$A$2:$I$1247,6,FALSE))</f>
        <v>43400</v>
      </c>
      <c r="Y143" s="13" t="str">
        <f>IF(ISERROR(VLOOKUP(CONCATENATE($E143," ",Y$1),'Listing TES'!$A$2:$I$1247,6,FALSE)),"-",VLOOKUP(CONCATENATE($E143," ",Y$1),'Listing TES'!$A$2:$I$1247,6,FALSE))</f>
        <v>-</v>
      </c>
      <c r="Z143" s="13" t="str">
        <f>IF(ISERROR(VLOOKUP(CONCATENATE($E143," ",Z$1),'Listing TES'!$A$2:$I$1247,6,FALSE)),"-",VLOOKUP(CONCATENATE($E143," ",Z$1),'Listing TES'!$A$2:$I$1247,6,FALSE))</f>
        <v>-</v>
      </c>
      <c r="AA143" s="13" t="str">
        <f>IF(ISERROR(VLOOKUP(CONCATENATE($E143," ",AA$1),'Listing TES'!$A$2:$I$1247,6,FALSE)),"-",VLOOKUP(CONCATENATE($E143," ",AA$1),'Listing TES'!$A$2:$I$1247,6,FALSE))</f>
        <v>-</v>
      </c>
      <c r="AB143" s="13" t="str">
        <f>IF(ISERROR(VLOOKUP(CONCATENATE($E143," ",AB$1),'Listing TES'!$A$2:$I$1247,6,FALSE)),"-",VLOOKUP(CONCATENATE($E143," ",AB$1),'Listing TES'!$A$2:$I$1247,6,FALSE))</f>
        <v>-</v>
      </c>
      <c r="AC143" s="13" t="str">
        <f>IF(ISERROR(VLOOKUP(CONCATENATE($E143," ",AC$1),'Listing TES'!$A$2:$I$1247,6,FALSE)),"-",VLOOKUP(CONCATENATE($E143," ",AC$1),'Listing TES'!$A$2:$I$1247,6,FALSE))</f>
        <v>-</v>
      </c>
      <c r="AD143" s="13"/>
      <c r="AF143" s="142">
        <f t="shared" si="91"/>
        <v>127</v>
      </c>
      <c r="AG143" s="142">
        <f t="shared" si="80"/>
        <v>208</v>
      </c>
      <c r="AH143" s="142" t="str">
        <f t="shared" si="81"/>
        <v>-</v>
      </c>
      <c r="AI143" s="142" t="str">
        <f t="shared" si="82"/>
        <v>-</v>
      </c>
      <c r="AJ143" s="142" t="str">
        <f t="shared" si="83"/>
        <v>-</v>
      </c>
      <c r="AK143" s="142" t="str">
        <f t="shared" si="84"/>
        <v>-</v>
      </c>
      <c r="AL143" s="13"/>
      <c r="AN143" s="142">
        <f t="shared" si="85"/>
        <v>127</v>
      </c>
      <c r="AO143" s="142">
        <f t="shared" si="86"/>
        <v>335</v>
      </c>
      <c r="AP143" s="142" t="str">
        <f t="shared" si="87"/>
        <v>-</v>
      </c>
      <c r="AQ143" s="142" t="str">
        <f t="shared" si="88"/>
        <v>-</v>
      </c>
      <c r="AR143" s="142" t="str">
        <f t="shared" si="89"/>
        <v>-</v>
      </c>
      <c r="AS143" s="142" t="str">
        <f t="shared" si="90"/>
        <v>-</v>
      </c>
    </row>
    <row r="144" spans="1:52" hidden="1" x14ac:dyDescent="0.25">
      <c r="A144" s="22" t="str">
        <f>IF(ISERROR(VLOOKUP($E144,'Listing TES'!$B$2:$B$1247,1,FALSE)),"Not listed","Listed")</f>
        <v>Listed</v>
      </c>
      <c r="B144" s="4" t="b">
        <f t="shared" ca="1" si="95"/>
        <v>0</v>
      </c>
      <c r="C144" s="4" t="e">
        <f t="shared" si="148"/>
        <v>#VALUE!</v>
      </c>
      <c r="D144" s="4" t="s">
        <v>537</v>
      </c>
      <c r="E144" s="2" t="s">
        <v>316</v>
      </c>
      <c r="F144" s="10">
        <v>35509</v>
      </c>
      <c r="G144" s="4"/>
      <c r="H144" s="4" t="s">
        <v>557</v>
      </c>
      <c r="I144" s="93">
        <f t="shared" si="77"/>
        <v>21</v>
      </c>
      <c r="J144" s="198" t="str">
        <f>VLOOKUP($I144,Categorie!$A$1:$B$27,2,FALSE)</f>
        <v>SEN</v>
      </c>
      <c r="K144" s="12" t="str">
        <f t="shared" si="100"/>
        <v>Niet geslaagd</v>
      </c>
      <c r="L144" s="13" t="str">
        <f t="shared" si="78"/>
        <v>-</v>
      </c>
      <c r="M144" s="13" t="str">
        <f t="shared" ca="1" si="79"/>
        <v/>
      </c>
      <c r="N144" s="12"/>
      <c r="O144" s="12"/>
      <c r="P144" s="12" t="str">
        <f>VLOOKUP($E144,'Listing PCS'!$B$2:$D$1032,3,FALSE)</f>
        <v>-</v>
      </c>
      <c r="Q144" s="13">
        <f>VLOOKUP($E144,'Listing PCS'!$B$2:$F$1032,5,FALSE)</f>
        <v>43252</v>
      </c>
      <c r="R144" s="12"/>
      <c r="S144" s="12" t="str">
        <f t="shared" si="152"/>
        <v>-</v>
      </c>
      <c r="T144" s="12" t="str">
        <f>VLOOKUP($E144,'Listing PCS'!$B$2:$I$1032,8,FALSE)</f>
        <v>-</v>
      </c>
      <c r="U144" s="13"/>
      <c r="V144" s="13" t="str">
        <f>IF(ISERROR(VLOOKUP(CONCATENATE($E144," ",V$1),'Listing TES'!$A$2:$I$1247,6,FALSE)),"-",VLOOKUP(CONCATENATE($E144," ",V$1),'Listing TES'!$A$2:$I$1247,6,FALSE))</f>
        <v>-</v>
      </c>
      <c r="W144" s="13" t="str">
        <f>IF(ISERROR(VLOOKUP(CONCATENATE($E144," ",W$1),'Listing TES'!$A$2:$I$1247,6,FALSE)),"-",VLOOKUP(CONCATENATE($E144," ",W$1),'Listing TES'!$A$2:$I$1247,6,FALSE))</f>
        <v>-</v>
      </c>
      <c r="X144" s="13" t="str">
        <f>IF(ISERROR(VLOOKUP(CONCATENATE($E144," ",X$1),'Listing TES'!$A$2:$I$1247,6,FALSE)),"-",VLOOKUP(CONCATENATE($E144," ",X$1),'Listing TES'!$A$2:$I$1247,6,FALSE))</f>
        <v>-</v>
      </c>
      <c r="Y144" s="13" t="str">
        <f>IF(ISERROR(VLOOKUP(CONCATENATE($E144," ",Y$1),'Listing TES'!$A$2:$I$1247,6,FALSE)),"-",VLOOKUP(CONCATENATE($E144," ",Y$1),'Listing TES'!$A$2:$I$1247,6,FALSE))</f>
        <v>-</v>
      </c>
      <c r="Z144" s="13" t="str">
        <f>IF(ISERROR(VLOOKUP(CONCATENATE($E144," ",Z$1),'Listing TES'!$A$2:$I$1247,6,FALSE)),"-",VLOOKUP(CONCATENATE($E144," ",Z$1),'Listing TES'!$A$2:$I$1247,6,FALSE))</f>
        <v>-</v>
      </c>
      <c r="AA144" s="13" t="str">
        <f>IF(ISERROR(VLOOKUP(CONCATENATE($E144," ",AA$1),'Listing TES'!$A$2:$I$1247,6,FALSE)),"-",VLOOKUP(CONCATENATE($E144," ",AA$1),'Listing TES'!$A$2:$I$1247,6,FALSE))</f>
        <v>-</v>
      </c>
      <c r="AB144" s="13" t="str">
        <f>IF(ISERROR(VLOOKUP(CONCATENATE($E144," ",AB$1),'Listing TES'!$A$2:$I$1247,6,FALSE)),"-",VLOOKUP(CONCATENATE($E144," ",AB$1),'Listing TES'!$A$2:$I$1247,6,FALSE))</f>
        <v>-</v>
      </c>
      <c r="AC144" s="13" t="str">
        <f>IF(ISERROR(VLOOKUP(CONCATENATE($E144," ",AC$1),'Listing TES'!$A$2:$I$1247,6,FALSE)),"-",VLOOKUP(CONCATENATE($E144," ",AC$1),'Listing TES'!$A$2:$I$1247,6,FALSE))</f>
        <v>-</v>
      </c>
      <c r="AD144" s="13"/>
      <c r="AF144" s="142" t="str">
        <f t="shared" si="91"/>
        <v>-</v>
      </c>
      <c r="AG144" s="142" t="str">
        <f t="shared" si="80"/>
        <v>-</v>
      </c>
      <c r="AH144" s="142" t="str">
        <f t="shared" si="81"/>
        <v>-</v>
      </c>
      <c r="AI144" s="142" t="str">
        <f t="shared" si="82"/>
        <v>-</v>
      </c>
      <c r="AJ144" s="142" t="str">
        <f t="shared" si="83"/>
        <v>-</v>
      </c>
      <c r="AK144" s="142" t="str">
        <f t="shared" si="84"/>
        <v>-</v>
      </c>
      <c r="AL144" s="13"/>
      <c r="AN144" s="142" t="str">
        <f t="shared" si="85"/>
        <v>-</v>
      </c>
      <c r="AO144" s="142" t="str">
        <f t="shared" si="86"/>
        <v>-</v>
      </c>
      <c r="AP144" s="142" t="str">
        <f t="shared" si="87"/>
        <v>-</v>
      </c>
      <c r="AQ144" s="142" t="str">
        <f t="shared" si="88"/>
        <v>-</v>
      </c>
      <c r="AR144" s="142" t="str">
        <f t="shared" si="89"/>
        <v>-</v>
      </c>
      <c r="AS144" s="142" t="str">
        <f t="shared" si="90"/>
        <v>-</v>
      </c>
    </row>
    <row r="145" spans="1:52" x14ac:dyDescent="0.25">
      <c r="A145" s="22" t="str">
        <f>IF(ISERROR(VLOOKUP($E145,'Listing TES'!$B$2:$B$1247,1,FALSE)),"Not listed","Listed")</f>
        <v>Listed</v>
      </c>
      <c r="B145" s="4" t="b">
        <f t="shared" ref="B145" ca="1" si="153">TODAY()-MAX(V145:AC145)&lt;95</f>
        <v>0</v>
      </c>
      <c r="C145" s="4" t="b">
        <f t="shared" si="148"/>
        <v>0</v>
      </c>
      <c r="D145" s="4"/>
      <c r="E145" s="2" t="s">
        <v>683</v>
      </c>
      <c r="F145" s="10">
        <v>40052</v>
      </c>
      <c r="G145" s="4"/>
      <c r="H145" s="4" t="s">
        <v>557</v>
      </c>
      <c r="I145" s="223">
        <f t="shared" ref="I145:I155" si="154">DATEDIF(F145,DATE(2019,7,1),"y")</f>
        <v>9</v>
      </c>
      <c r="J145" s="198" t="str">
        <f>VLOOKUP($I145,Categorie!$A$1:$B$27,2,FALSE)</f>
        <v>MIN/BNO/INO</v>
      </c>
      <c r="K145" s="12" t="str">
        <f t="shared" ref="K145" si="155">IF(ISBLANK(O145),IF(AC145&lt;&gt;"-",AC$1,IF(AB145&lt;&gt;"-",AB$1,IF(AA145&lt;&gt;"-",AA$1,IF(Z145&lt;&gt;"-",Z$1,IF(Y145&lt;&gt;"-",Y$1,IF(X145&lt;&gt;"-",X$1,IF(W145&lt;&gt;"-",W$1,IF(V145&lt;&gt;"-",V$1,IF(A145="Listed","Niet geslaagd","Geen info"))))))))),O145)</f>
        <v>PRE</v>
      </c>
      <c r="L145" s="13">
        <f t="shared" ref="L145" si="156">IF(MAX(V145:AC145)=0,"-",MAX(V145:AC145))</f>
        <v>43736</v>
      </c>
      <c r="M145" s="13" t="str">
        <f t="shared" ref="M145" ca="1" si="157">IF(B145=TRUE,IF(ISBLANK(N145),IF(K145="PRE","",EDATE(L145,3)),N145),"")</f>
        <v/>
      </c>
      <c r="N145" s="12"/>
      <c r="O145" s="12"/>
      <c r="P145" s="12" t="str">
        <f>VLOOKUP($E145,'Listing PCS'!$B$2:$D$1032,3,FALSE)</f>
        <v>-</v>
      </c>
      <c r="Q145" s="13">
        <f>VLOOKUP($E145,'Listing PCS'!$B$2:$F$1032,5,FALSE)</f>
        <v>43736</v>
      </c>
      <c r="R145" s="12"/>
      <c r="S145" s="12" t="str">
        <f t="shared" ref="S145" si="158">IF(ISERROR(SEARCH(K145,J145)),"-",K145)</f>
        <v>-</v>
      </c>
      <c r="T145" s="12">
        <f>VLOOKUP($E145,'Listing PCS'!$B$2:$I$1032,8,FALSE)</f>
        <v>0</v>
      </c>
      <c r="U145" s="13"/>
      <c r="V145" s="13">
        <f>IF(ISERROR(VLOOKUP(CONCATENATE($E145," ",V$1),'Listing TES'!$A$2:$I$1247,6,FALSE)),"-",VLOOKUP(CONCATENATE($E145," ",V$1),'Listing TES'!$A$2:$I$1247,6,FALSE))</f>
        <v>43736</v>
      </c>
      <c r="W145" s="13" t="str">
        <f>IF(ISERROR(VLOOKUP(CONCATENATE($E145," ",W$1),'Listing TES'!$A$2:$I$1247,6,FALSE)),"-",VLOOKUP(CONCATENATE($E145," ",W$1),'Listing TES'!$A$2:$I$1247,6,FALSE))</f>
        <v>-</v>
      </c>
      <c r="X145" s="13" t="str">
        <f>IF(ISERROR(VLOOKUP(CONCATENATE($E145," ",X$1),'Listing TES'!$A$2:$I$1247,6,FALSE)),"-",VLOOKUP(CONCATENATE($E145," ",X$1),'Listing TES'!$A$2:$I$1247,6,FALSE))</f>
        <v>-</v>
      </c>
      <c r="Y145" s="13" t="str">
        <f>IF(ISERROR(VLOOKUP(CONCATENATE($E145," ",Y$1),'Listing TES'!$A$2:$I$1247,6,FALSE)),"-",VLOOKUP(CONCATENATE($E145," ",Y$1),'Listing TES'!$A$2:$I$1247,6,FALSE))</f>
        <v>-</v>
      </c>
      <c r="Z145" s="13" t="str">
        <f>IF(ISERROR(VLOOKUP(CONCATENATE($E145," ",Z$1),'Listing TES'!$A$2:$I$1247,6,FALSE)),"-",VLOOKUP(CONCATENATE($E145," ",Z$1),'Listing TES'!$A$2:$I$1247,6,FALSE))</f>
        <v>-</v>
      </c>
      <c r="AA145" s="13" t="str">
        <f>IF(ISERROR(VLOOKUP(CONCATENATE($E145," ",AA$1),'Listing TES'!$A$2:$I$1247,6,FALSE)),"-",VLOOKUP(CONCATENATE($E145," ",AA$1),'Listing TES'!$A$2:$I$1247,6,FALSE))</f>
        <v>-</v>
      </c>
      <c r="AB145" s="13" t="str">
        <f>IF(ISERROR(VLOOKUP(CONCATENATE($E145," ",AB$1),'Listing TES'!$A$2:$I$1247,6,FALSE)),"-",VLOOKUP(CONCATENATE($E145," ",AB$1),'Listing TES'!$A$2:$I$1247,6,FALSE))</f>
        <v>-</v>
      </c>
      <c r="AC145" s="13" t="str">
        <f>IF(ISERROR(VLOOKUP(CONCATENATE($E145," ",AC$1),'Listing TES'!$A$2:$I$1247,6,FALSE)),"-",VLOOKUP(CONCATENATE($E145," ",AC$1),'Listing TES'!$A$2:$I$1247,6,FALSE))</f>
        <v>-</v>
      </c>
      <c r="AD145" s="13"/>
      <c r="AF145" s="142" t="str">
        <f t="shared" ref="AF145" si="159">IF(AND(V145&lt;&gt;"-",W145&lt;&gt;"-"),W145-V145,"-")</f>
        <v>-</v>
      </c>
      <c r="AG145" s="142" t="str">
        <f t="shared" ref="AG145" si="160">IF(AND(W145&lt;&gt;"-",X145&lt;&gt;"-"),X145-W145,"-")</f>
        <v>-</v>
      </c>
      <c r="AH145" s="142" t="str">
        <f t="shared" ref="AH145" si="161">IF(AND(X145&lt;&gt;"-",Y145&lt;&gt;"-"),Y145-X145,"-")</f>
        <v>-</v>
      </c>
      <c r="AI145" s="142" t="str">
        <f t="shared" ref="AI145" si="162">IF(AND(Y145&lt;&gt;"-",Z145&lt;&gt;"-"),Z145-Y145,"-")</f>
        <v>-</v>
      </c>
      <c r="AJ145" s="142" t="str">
        <f t="shared" ref="AJ145" si="163">IF(AND(Z145&lt;&gt;"-",AA145&lt;&gt;"-"),AA145-Z145,"-")</f>
        <v>-</v>
      </c>
      <c r="AK145" s="142" t="str">
        <f t="shared" ref="AK145" si="164">IF(AND(AA145&lt;&gt;"-",AB145&lt;&gt;"-"),AB145-AA145,"-")</f>
        <v>-</v>
      </c>
      <c r="AL145" s="13"/>
      <c r="AN145" s="142" t="str">
        <f t="shared" ref="AN145" si="165">IF(AND($V145&lt;&gt;"-",W145&lt;&gt;"-"),W145-$V145,"-")</f>
        <v>-</v>
      </c>
      <c r="AO145" s="142" t="str">
        <f t="shared" ref="AO145" si="166">IF(AND($V145&lt;&gt;"-",X145&lt;&gt;"-"),X145-$V145,"-")</f>
        <v>-</v>
      </c>
      <c r="AP145" s="142" t="str">
        <f t="shared" ref="AP145" si="167">IF(AND($V145&lt;&gt;"-",Y145&lt;&gt;"-"),Y145-$V145,"-")</f>
        <v>-</v>
      </c>
      <c r="AQ145" s="142" t="str">
        <f t="shared" ref="AQ145" si="168">IF(AND($V145&lt;&gt;"-",Z145&lt;&gt;"-"),Z145-$V145,"-")</f>
        <v>-</v>
      </c>
      <c r="AR145" s="142" t="str">
        <f t="shared" ref="AR145" si="169">IF(AND($V145&lt;&gt;"-",AA145&lt;&gt;"-"),AA145-$V145,"-")</f>
        <v>-</v>
      </c>
      <c r="AS145" s="142" t="str">
        <f t="shared" ref="AS145" si="170">IF(AND($V145&lt;&gt;"-",AB145&lt;&gt;"-"),AB145-$V145,"-")</f>
        <v>-</v>
      </c>
    </row>
    <row r="146" spans="1:52" x14ac:dyDescent="0.25">
      <c r="A146" s="22" t="str">
        <f>IF(ISERROR(VLOOKUP($E146,'Listing TES'!$B$2:$B$1247,1,FALSE)),"Not listed","Listed")</f>
        <v>Listed</v>
      </c>
      <c r="B146" s="4" t="b">
        <f t="shared" ca="1" si="95"/>
        <v>0</v>
      </c>
      <c r="C146" s="4" t="b">
        <f t="shared" si="148"/>
        <v>0</v>
      </c>
      <c r="D146" s="4"/>
      <c r="E146" s="2" t="s">
        <v>125</v>
      </c>
      <c r="F146" s="10">
        <v>37316</v>
      </c>
      <c r="G146" s="4"/>
      <c r="H146" s="4" t="s">
        <v>557</v>
      </c>
      <c r="I146" s="93">
        <f t="shared" si="154"/>
        <v>17</v>
      </c>
      <c r="J146" s="198" t="str">
        <f>VLOOKUP($I146,Categorie!$A$1:$B$27,2,FALSE)</f>
        <v>JUN/SEN</v>
      </c>
      <c r="K146" s="12" t="str">
        <f t="shared" si="100"/>
        <v>BNO</v>
      </c>
      <c r="L146" s="13">
        <f t="shared" si="78"/>
        <v>42658</v>
      </c>
      <c r="M146" s="13" t="str">
        <f t="shared" ca="1" si="79"/>
        <v/>
      </c>
      <c r="N146" s="12"/>
      <c r="O146" s="12"/>
      <c r="P146" s="12" t="str">
        <f>VLOOKUP($E146,'Listing PCS'!$B$2:$D$1032,3,FALSE)</f>
        <v>-</v>
      </c>
      <c r="Q146" s="13">
        <f>VLOOKUP($E146,'Listing PCS'!$B$2:$F$1032,5,FALSE)</f>
        <v>43252</v>
      </c>
      <c r="R146" s="12"/>
      <c r="S146" s="12" t="str">
        <f t="shared" si="152"/>
        <v>-</v>
      </c>
      <c r="T146" s="12" t="str">
        <f>VLOOKUP($E146,'Listing PCS'!$B$2:$I$1032,8,FALSE)</f>
        <v>-</v>
      </c>
      <c r="U146" s="13"/>
      <c r="V146" s="13" t="str">
        <f>IF(ISERROR(VLOOKUP(CONCATENATE($E146," ",V$1),'Listing TES'!$A$2:$I$1247,6,FALSE)),"-",VLOOKUP(CONCATENATE($E146," ",V$1),'Listing TES'!$A$2:$I$1247,6,FALSE))</f>
        <v>-</v>
      </c>
      <c r="W146" s="13">
        <f>IF(ISERROR(VLOOKUP(CONCATENATE($E146," ",W$1),'Listing TES'!$A$2:$I$1247,6,FALSE)),"-",VLOOKUP(CONCATENATE($E146," ",W$1),'Listing TES'!$A$2:$I$1247,6,FALSE))</f>
        <v>42301</v>
      </c>
      <c r="X146" s="13">
        <f>IF(ISERROR(VLOOKUP(CONCATENATE($E146," ",X$1),'Listing TES'!$A$2:$I$1247,6,FALSE)),"-",VLOOKUP(CONCATENATE($E146," ",X$1),'Listing TES'!$A$2:$I$1247,6,FALSE))</f>
        <v>42658</v>
      </c>
      <c r="Y146" s="13" t="str">
        <f>IF(ISERROR(VLOOKUP(CONCATENATE($E146," ",Y$1),'Listing TES'!$A$2:$I$1247,6,FALSE)),"-",VLOOKUP(CONCATENATE($E146," ",Y$1),'Listing TES'!$A$2:$I$1247,6,FALSE))</f>
        <v>-</v>
      </c>
      <c r="Z146" s="13" t="str">
        <f>IF(ISERROR(VLOOKUP(CONCATENATE($E146," ",Z$1),'Listing TES'!$A$2:$I$1247,6,FALSE)),"-",VLOOKUP(CONCATENATE($E146," ",Z$1),'Listing TES'!$A$2:$I$1247,6,FALSE))</f>
        <v>-</v>
      </c>
      <c r="AA146" s="13" t="str">
        <f>IF(ISERROR(VLOOKUP(CONCATENATE($E146," ",AA$1),'Listing TES'!$A$2:$I$1247,6,FALSE)),"-",VLOOKUP(CONCATENATE($E146," ",AA$1),'Listing TES'!$A$2:$I$1247,6,FALSE))</f>
        <v>-</v>
      </c>
      <c r="AB146" s="13" t="str">
        <f>IF(ISERROR(VLOOKUP(CONCATENATE($E146," ",AB$1),'Listing TES'!$A$2:$I$1247,6,FALSE)),"-",VLOOKUP(CONCATENATE($E146," ",AB$1),'Listing TES'!$A$2:$I$1247,6,FALSE))</f>
        <v>-</v>
      </c>
      <c r="AC146" s="13" t="str">
        <f>IF(ISERROR(VLOOKUP(CONCATENATE($E146," ",AC$1),'Listing TES'!$A$2:$I$1247,6,FALSE)),"-",VLOOKUP(CONCATENATE($E146," ",AC$1),'Listing TES'!$A$2:$I$1247,6,FALSE))</f>
        <v>-</v>
      </c>
      <c r="AD146" s="13"/>
      <c r="AF146" s="142" t="str">
        <f t="shared" si="91"/>
        <v>-</v>
      </c>
      <c r="AG146" s="142">
        <f t="shared" si="80"/>
        <v>357</v>
      </c>
      <c r="AH146" s="142" t="str">
        <f t="shared" si="81"/>
        <v>-</v>
      </c>
      <c r="AI146" s="142" t="str">
        <f t="shared" si="82"/>
        <v>-</v>
      </c>
      <c r="AJ146" s="142" t="str">
        <f t="shared" si="83"/>
        <v>-</v>
      </c>
      <c r="AK146" s="142" t="str">
        <f t="shared" si="84"/>
        <v>-</v>
      </c>
      <c r="AL146" s="13"/>
      <c r="AN146" s="142" t="str">
        <f t="shared" si="85"/>
        <v>-</v>
      </c>
      <c r="AO146" s="142" t="str">
        <f t="shared" si="86"/>
        <v>-</v>
      </c>
      <c r="AP146" s="142" t="str">
        <f t="shared" si="87"/>
        <v>-</v>
      </c>
      <c r="AQ146" s="142" t="str">
        <f t="shared" si="88"/>
        <v>-</v>
      </c>
      <c r="AR146" s="142" t="str">
        <f t="shared" si="89"/>
        <v>-</v>
      </c>
      <c r="AS146" s="142" t="str">
        <f t="shared" si="90"/>
        <v>-</v>
      </c>
    </row>
    <row r="147" spans="1:52" x14ac:dyDescent="0.25">
      <c r="A147" s="22" t="str">
        <f>IF(ISERROR(VLOOKUP($E147,'Listing TES'!$B$2:$B$1247,1,FALSE)),"Not listed","Listed")</f>
        <v>Not listed</v>
      </c>
      <c r="B147" s="4" t="b">
        <f t="shared" ca="1" si="95"/>
        <v>0</v>
      </c>
      <c r="C147" s="4" t="e">
        <f t="shared" si="148"/>
        <v>#VALUE!</v>
      </c>
      <c r="D147" s="4"/>
      <c r="E147" s="2" t="s">
        <v>403</v>
      </c>
      <c r="F147" s="10">
        <v>36865</v>
      </c>
      <c r="G147" s="4"/>
      <c r="H147" s="4" t="s">
        <v>557</v>
      </c>
      <c r="I147" s="93">
        <f t="shared" si="154"/>
        <v>18</v>
      </c>
      <c r="J147" s="198" t="str">
        <f>VLOOKUP($I147,Categorie!$A$1:$B$27,2,FALSE)</f>
        <v>JUN/SEN</v>
      </c>
      <c r="K147" s="12" t="str">
        <f t="shared" si="100"/>
        <v>PRE</v>
      </c>
      <c r="L147" s="13" t="str">
        <f t="shared" si="78"/>
        <v>-</v>
      </c>
      <c r="M147" s="13" t="str">
        <f t="shared" ca="1" si="79"/>
        <v/>
      </c>
      <c r="N147" s="12"/>
      <c r="O147" s="12" t="s">
        <v>1</v>
      </c>
      <c r="P147" s="12" t="str">
        <f>VLOOKUP($E147,'Listing PCS'!$B$2:$D$1032,3,FALSE)</f>
        <v>-</v>
      </c>
      <c r="Q147" s="13">
        <f>VLOOKUP($E147,'Listing PCS'!$B$2:$F$1032,5,FALSE)</f>
        <v>43252</v>
      </c>
      <c r="R147" s="12"/>
      <c r="S147" s="12" t="str">
        <f t="shared" si="152"/>
        <v>-</v>
      </c>
      <c r="T147" s="12" t="str">
        <f>VLOOKUP($E147,'Listing PCS'!$B$2:$I$1032,8,FALSE)</f>
        <v>-</v>
      </c>
      <c r="U147" s="13"/>
      <c r="V147" s="13" t="str">
        <f>IF(ISERROR(VLOOKUP(CONCATENATE($E147," ",V$1),'Listing TES'!$A$2:$I$1247,6,FALSE)),"-",VLOOKUP(CONCATENATE($E147," ",V$1),'Listing TES'!$A$2:$I$1247,6,FALSE))</f>
        <v>-</v>
      </c>
      <c r="W147" s="13" t="str">
        <f>IF(ISERROR(VLOOKUP(CONCATENATE($E147," ",W$1),'Listing TES'!$A$2:$I$1247,6,FALSE)),"-",VLOOKUP(CONCATENATE($E147," ",W$1),'Listing TES'!$A$2:$I$1247,6,FALSE))</f>
        <v>-</v>
      </c>
      <c r="X147" s="13" t="str">
        <f>IF(ISERROR(VLOOKUP(CONCATENATE($E147," ",X$1),'Listing TES'!$A$2:$I$1247,6,FALSE)),"-",VLOOKUP(CONCATENATE($E147," ",X$1),'Listing TES'!$A$2:$I$1247,6,FALSE))</f>
        <v>-</v>
      </c>
      <c r="Y147" s="13" t="str">
        <f>IF(ISERROR(VLOOKUP(CONCATENATE($E147," ",Y$1),'Listing TES'!$A$2:$I$1247,6,FALSE)),"-",VLOOKUP(CONCATENATE($E147," ",Y$1),'Listing TES'!$A$2:$I$1247,6,FALSE))</f>
        <v>-</v>
      </c>
      <c r="Z147" s="13" t="str">
        <f>IF(ISERROR(VLOOKUP(CONCATENATE($E147," ",Z$1),'Listing TES'!$A$2:$I$1247,6,FALSE)),"-",VLOOKUP(CONCATENATE($E147," ",Z$1),'Listing TES'!$A$2:$I$1247,6,FALSE))</f>
        <v>-</v>
      </c>
      <c r="AA147" s="13" t="str">
        <f>IF(ISERROR(VLOOKUP(CONCATENATE($E147," ",AA$1),'Listing TES'!$A$2:$I$1247,6,FALSE)),"-",VLOOKUP(CONCATENATE($E147," ",AA$1),'Listing TES'!$A$2:$I$1247,6,FALSE))</f>
        <v>-</v>
      </c>
      <c r="AB147" s="13" t="str">
        <f>IF(ISERROR(VLOOKUP(CONCATENATE($E147," ",AB$1),'Listing TES'!$A$2:$I$1247,6,FALSE)),"-",VLOOKUP(CONCATENATE($E147," ",AB$1),'Listing TES'!$A$2:$I$1247,6,FALSE))</f>
        <v>-</v>
      </c>
      <c r="AC147" s="13" t="str">
        <f>IF(ISERROR(VLOOKUP(CONCATENATE($E147," ",AC$1),'Listing TES'!$A$2:$I$1247,6,FALSE)),"-",VLOOKUP(CONCATENATE($E147," ",AC$1),'Listing TES'!$A$2:$I$1247,6,FALSE))</f>
        <v>-</v>
      </c>
      <c r="AD147" s="13"/>
      <c r="AF147" s="142" t="str">
        <f t="shared" si="91"/>
        <v>-</v>
      </c>
      <c r="AG147" s="142" t="str">
        <f t="shared" si="80"/>
        <v>-</v>
      </c>
      <c r="AH147" s="142" t="str">
        <f t="shared" si="81"/>
        <v>-</v>
      </c>
      <c r="AI147" s="142" t="str">
        <f t="shared" si="82"/>
        <v>-</v>
      </c>
      <c r="AJ147" s="142" t="str">
        <f t="shared" si="83"/>
        <v>-</v>
      </c>
      <c r="AK147" s="142" t="str">
        <f t="shared" si="84"/>
        <v>-</v>
      </c>
      <c r="AL147" s="13"/>
      <c r="AN147" s="142" t="str">
        <f t="shared" si="85"/>
        <v>-</v>
      </c>
      <c r="AO147" s="142" t="str">
        <f t="shared" si="86"/>
        <v>-</v>
      </c>
      <c r="AP147" s="142" t="str">
        <f t="shared" si="87"/>
        <v>-</v>
      </c>
      <c r="AQ147" s="142" t="str">
        <f t="shared" si="88"/>
        <v>-</v>
      </c>
      <c r="AR147" s="142" t="str">
        <f t="shared" si="89"/>
        <v>-</v>
      </c>
      <c r="AS147" s="142" t="str">
        <f t="shared" si="90"/>
        <v>-</v>
      </c>
    </row>
    <row r="148" spans="1:52" x14ac:dyDescent="0.25">
      <c r="A148" s="22" t="str">
        <f>IF(ISERROR(VLOOKUP($E148,'Listing TES'!$B$2:$B$1247,1,FALSE)),"Not listed","Listed")</f>
        <v>Listed</v>
      </c>
      <c r="B148" s="4" t="b">
        <f t="shared" ca="1" si="95"/>
        <v>0</v>
      </c>
      <c r="C148" s="4" t="b">
        <f t="shared" si="148"/>
        <v>0</v>
      </c>
      <c r="D148" s="4"/>
      <c r="E148" s="2" t="s">
        <v>362</v>
      </c>
      <c r="F148" s="10">
        <v>35977</v>
      </c>
      <c r="G148" s="4"/>
      <c r="H148" s="10" t="s">
        <v>557</v>
      </c>
      <c r="I148" s="93">
        <f t="shared" si="154"/>
        <v>21</v>
      </c>
      <c r="J148" s="198" t="str">
        <f>VLOOKUP($I148,Categorie!$A$1:$B$27,2,FALSE)</f>
        <v>SEN</v>
      </c>
      <c r="K148" s="12" t="str">
        <f t="shared" si="100"/>
        <v>JUN</v>
      </c>
      <c r="L148" s="13">
        <f t="shared" si="78"/>
        <v>41762</v>
      </c>
      <c r="M148" s="13" t="str">
        <f t="shared" ca="1" si="79"/>
        <v/>
      </c>
      <c r="N148" s="12"/>
      <c r="O148" s="12"/>
      <c r="P148" s="12" t="str">
        <f>VLOOKUP($E148,'Listing PCS'!$B$2:$D$1032,3,FALSE)</f>
        <v>-</v>
      </c>
      <c r="Q148" s="13">
        <f>VLOOKUP($E148,'Listing PCS'!$B$2:$F$1032,5,FALSE)</f>
        <v>43252</v>
      </c>
      <c r="R148" s="12"/>
      <c r="S148" s="12" t="str">
        <f t="shared" si="152"/>
        <v>-</v>
      </c>
      <c r="T148" s="12" t="str">
        <f>VLOOKUP($E148,'Listing PCS'!$B$2:$I$1032,8,FALSE)</f>
        <v>Q</v>
      </c>
      <c r="U148" s="13"/>
      <c r="V148" s="13" t="str">
        <f>IF(ISERROR(VLOOKUP(CONCATENATE($E148," ",V$1),'Listing TES'!$A$2:$I$1247,6,FALSE)),"-",VLOOKUP(CONCATENATE($E148," ",V$1),'Listing TES'!$A$2:$I$1247,6,FALSE))</f>
        <v>-</v>
      </c>
      <c r="W148" s="13" t="str">
        <f>IF(ISERROR(VLOOKUP(CONCATENATE($E148," ",W$1),'Listing TES'!$A$2:$I$1247,6,FALSE)),"-",VLOOKUP(CONCATENATE($E148," ",W$1),'Listing TES'!$A$2:$I$1247,6,FALSE))</f>
        <v>-</v>
      </c>
      <c r="X148" s="13" t="str">
        <f>IF(ISERROR(VLOOKUP(CONCATENATE($E148," ",X$1),'Listing TES'!$A$2:$I$1247,6,FALSE)),"-",VLOOKUP(CONCATENATE($E148," ",X$1),'Listing TES'!$A$2:$I$1247,6,FALSE))</f>
        <v>-</v>
      </c>
      <c r="Y148" s="13" t="str">
        <f>IF(ISERROR(VLOOKUP(CONCATENATE($E148," ",Y$1),'Listing TES'!$A$2:$I$1247,6,FALSE)),"-",VLOOKUP(CONCATENATE($E148," ",Y$1),'Listing TES'!$A$2:$I$1247,6,FALSE))</f>
        <v>-</v>
      </c>
      <c r="Z148" s="13" t="str">
        <f>IF(ISERROR(VLOOKUP(CONCATENATE($E148," ",Z$1),'Listing TES'!$A$2:$I$1247,6,FALSE)),"-",VLOOKUP(CONCATENATE($E148," ",Z$1),'Listing TES'!$A$2:$I$1247,6,FALSE))</f>
        <v>-</v>
      </c>
      <c r="AA148" s="13">
        <f>IF(ISERROR(VLOOKUP(CONCATENATE($E148," ",AA$1),'Listing TES'!$A$2:$I$1247,6,FALSE)),"-",VLOOKUP(CONCATENATE($E148," ",AA$1),'Listing TES'!$A$2:$I$1247,6,FALSE))</f>
        <v>41762</v>
      </c>
      <c r="AB148" s="13" t="str">
        <f>IF(ISERROR(VLOOKUP(CONCATENATE($E148," ",AB$1),'Listing TES'!$A$2:$I$1247,6,FALSE)),"-",VLOOKUP(CONCATENATE($E148," ",AB$1),'Listing TES'!$A$2:$I$1247,6,FALSE))</f>
        <v>-</v>
      </c>
      <c r="AC148" s="13" t="str">
        <f>IF(ISERROR(VLOOKUP(CONCATENATE($E148," ",AC$1),'Listing TES'!$A$2:$I$1247,6,FALSE)),"-",VLOOKUP(CONCATENATE($E148," ",AC$1),'Listing TES'!$A$2:$I$1247,6,FALSE))</f>
        <v>-</v>
      </c>
      <c r="AD148" s="13"/>
      <c r="AF148" s="142" t="str">
        <f t="shared" si="91"/>
        <v>-</v>
      </c>
      <c r="AG148" s="142" t="str">
        <f t="shared" si="80"/>
        <v>-</v>
      </c>
      <c r="AH148" s="142" t="str">
        <f t="shared" si="81"/>
        <v>-</v>
      </c>
      <c r="AI148" s="142" t="str">
        <f t="shared" si="82"/>
        <v>-</v>
      </c>
      <c r="AJ148" s="142" t="str">
        <f t="shared" si="83"/>
        <v>-</v>
      </c>
      <c r="AK148" s="142" t="str">
        <f t="shared" si="84"/>
        <v>-</v>
      </c>
      <c r="AL148" s="13"/>
      <c r="AN148" s="142" t="str">
        <f t="shared" si="85"/>
        <v>-</v>
      </c>
      <c r="AO148" s="142" t="str">
        <f t="shared" si="86"/>
        <v>-</v>
      </c>
      <c r="AP148" s="142" t="str">
        <f t="shared" si="87"/>
        <v>-</v>
      </c>
      <c r="AQ148" s="142" t="str">
        <f t="shared" si="88"/>
        <v>-</v>
      </c>
      <c r="AR148" s="142" t="str">
        <f t="shared" si="89"/>
        <v>-</v>
      </c>
      <c r="AS148" s="142" t="str">
        <f t="shared" si="90"/>
        <v>-</v>
      </c>
    </row>
    <row r="149" spans="1:52" x14ac:dyDescent="0.25">
      <c r="A149" s="22" t="str">
        <f>IF(ISERROR(VLOOKUP($E149,'Listing TES'!$B$2:$B$1247,1,FALSE)),"Not listed","Listed")</f>
        <v>Listed</v>
      </c>
      <c r="B149" s="4" t="b">
        <f t="shared" ca="1" si="95"/>
        <v>0</v>
      </c>
      <c r="C149" s="4" t="b">
        <f t="shared" si="148"/>
        <v>0</v>
      </c>
      <c r="D149" s="4"/>
      <c r="E149" s="2" t="s">
        <v>37</v>
      </c>
      <c r="F149" s="10">
        <v>37778</v>
      </c>
      <c r="G149" s="4"/>
      <c r="H149" s="4" t="s">
        <v>557</v>
      </c>
      <c r="I149" s="93">
        <f t="shared" si="154"/>
        <v>16</v>
      </c>
      <c r="J149" s="198" t="str">
        <f>VLOOKUP($I149,Categorie!$A$1:$B$27,2,FALSE)</f>
        <v>JUN/SEN</v>
      </c>
      <c r="K149" s="12" t="str">
        <f t="shared" si="100"/>
        <v>BNO</v>
      </c>
      <c r="L149" s="13">
        <f t="shared" si="78"/>
        <v>43043</v>
      </c>
      <c r="M149" s="13" t="str">
        <f t="shared" ca="1" si="79"/>
        <v/>
      </c>
      <c r="N149" s="12"/>
      <c r="O149" s="12"/>
      <c r="P149" s="12" t="str">
        <f>VLOOKUP($E149,'Listing PCS'!$B$2:$D$1032,3,FALSE)</f>
        <v>BNO</v>
      </c>
      <c r="Q149" s="13">
        <f>VLOOKUP($E149,'Listing PCS'!$B$2:$F$1032,5,FALSE)</f>
        <v>43386</v>
      </c>
      <c r="R149" s="12"/>
      <c r="S149" s="12" t="str">
        <f t="shared" si="152"/>
        <v>-</v>
      </c>
      <c r="T149" s="12">
        <f>VLOOKUP($E149,'Listing PCS'!$B$2:$I$1032,8,FALSE)</f>
        <v>0</v>
      </c>
      <c r="U149" s="13"/>
      <c r="V149" s="13">
        <f>IF(ISERROR(VLOOKUP(CONCATENATE($E149," ",V$1),'Listing TES'!$A$2:$I$1247,6,FALSE)),"-",VLOOKUP(CONCATENATE($E149," ",V$1),'Listing TES'!$A$2:$I$1247,6,FALSE))</f>
        <v>42680</v>
      </c>
      <c r="W149" s="13">
        <f>IF(ISERROR(VLOOKUP(CONCATENATE($E149," ",W$1),'Listing TES'!$A$2:$I$1247,6,FALSE)),"-",VLOOKUP(CONCATENATE($E149," ",W$1),'Listing TES'!$A$2:$I$1247,6,FALSE))</f>
        <v>42861</v>
      </c>
      <c r="X149" s="13">
        <f>IF(ISERROR(VLOOKUP(CONCATENATE($E149," ",X$1),'Listing TES'!$A$2:$I$1247,6,FALSE)),"-",VLOOKUP(CONCATENATE($E149," ",X$1),'Listing TES'!$A$2:$I$1247,6,FALSE))</f>
        <v>43043</v>
      </c>
      <c r="Y149" s="13" t="str">
        <f>IF(ISERROR(VLOOKUP(CONCATENATE($E149," ",Y$1),'Listing TES'!$A$2:$I$1247,6,FALSE)),"-",VLOOKUP(CONCATENATE($E149," ",Y$1),'Listing TES'!$A$2:$I$1247,6,FALSE))</f>
        <v>-</v>
      </c>
      <c r="Z149" s="13" t="str">
        <f>IF(ISERROR(VLOOKUP(CONCATENATE($E149," ",Z$1),'Listing TES'!$A$2:$I$1247,6,FALSE)),"-",VLOOKUP(CONCATENATE($E149," ",Z$1),'Listing TES'!$A$2:$I$1247,6,FALSE))</f>
        <v>-</v>
      </c>
      <c r="AA149" s="13" t="str">
        <f>IF(ISERROR(VLOOKUP(CONCATENATE($E149," ",AA$1),'Listing TES'!$A$2:$I$1247,6,FALSE)),"-",VLOOKUP(CONCATENATE($E149," ",AA$1),'Listing TES'!$A$2:$I$1247,6,FALSE))</f>
        <v>-</v>
      </c>
      <c r="AB149" s="13" t="str">
        <f>IF(ISERROR(VLOOKUP(CONCATENATE($E149," ",AB$1),'Listing TES'!$A$2:$I$1247,6,FALSE)),"-",VLOOKUP(CONCATENATE($E149," ",AB$1),'Listing TES'!$A$2:$I$1247,6,FALSE))</f>
        <v>-</v>
      </c>
      <c r="AC149" s="13" t="str">
        <f>IF(ISERROR(VLOOKUP(CONCATENATE($E149," ",AC$1),'Listing TES'!$A$2:$I$1247,6,FALSE)),"-",VLOOKUP(CONCATENATE($E149," ",AC$1),'Listing TES'!$A$2:$I$1247,6,FALSE))</f>
        <v>-</v>
      </c>
      <c r="AD149" s="13"/>
      <c r="AF149" s="142">
        <f t="shared" si="91"/>
        <v>181</v>
      </c>
      <c r="AG149" s="142">
        <f t="shared" si="80"/>
        <v>182</v>
      </c>
      <c r="AH149" s="142" t="str">
        <f t="shared" si="81"/>
        <v>-</v>
      </c>
      <c r="AI149" s="142" t="str">
        <f t="shared" si="82"/>
        <v>-</v>
      </c>
      <c r="AJ149" s="142" t="str">
        <f t="shared" si="83"/>
        <v>-</v>
      </c>
      <c r="AK149" s="142" t="str">
        <f t="shared" si="84"/>
        <v>-</v>
      </c>
      <c r="AL149" s="13"/>
      <c r="AN149" s="142">
        <f t="shared" si="85"/>
        <v>181</v>
      </c>
      <c r="AO149" s="142">
        <f t="shared" si="86"/>
        <v>363</v>
      </c>
      <c r="AP149" s="142" t="str">
        <f t="shared" si="87"/>
        <v>-</v>
      </c>
      <c r="AQ149" s="142" t="str">
        <f t="shared" si="88"/>
        <v>-</v>
      </c>
      <c r="AR149" s="142" t="str">
        <f t="shared" si="89"/>
        <v>-</v>
      </c>
      <c r="AS149" s="142" t="str">
        <f t="shared" si="90"/>
        <v>-</v>
      </c>
    </row>
    <row r="150" spans="1:52" x14ac:dyDescent="0.25">
      <c r="A150" s="22" t="str">
        <f>IF(ISERROR(VLOOKUP($E150,'Listing TES'!$B$2:$B$1247,1,FALSE)),"Not listed","Listed")</f>
        <v>Listed</v>
      </c>
      <c r="B150" s="4" t="b">
        <f t="shared" ca="1" si="95"/>
        <v>0</v>
      </c>
      <c r="C150" s="4" t="b">
        <f t="shared" si="148"/>
        <v>0</v>
      </c>
      <c r="D150" s="4"/>
      <c r="E150" s="2" t="s">
        <v>527</v>
      </c>
      <c r="F150" s="10">
        <v>40359</v>
      </c>
      <c r="G150" s="4" t="s">
        <v>610</v>
      </c>
      <c r="H150" s="4" t="s">
        <v>557</v>
      </c>
      <c r="I150" s="93">
        <f t="shared" si="154"/>
        <v>9</v>
      </c>
      <c r="J150" s="198" t="str">
        <f>VLOOKUP($I150,Categorie!$A$1:$B$27,2,FALSE)</f>
        <v>MIN/BNO/INO</v>
      </c>
      <c r="K150" s="12" t="str">
        <f t="shared" si="100"/>
        <v>PRE</v>
      </c>
      <c r="L150" s="13">
        <f t="shared" si="78"/>
        <v>43428</v>
      </c>
      <c r="M150" s="13" t="str">
        <f t="shared" ref="M150:M223" ca="1" si="171">IF(B150=TRUE,IF(ISBLANK(N150),IF(K150="PRE","",EDATE(L150,3)),N150),"")</f>
        <v/>
      </c>
      <c r="N150" s="12"/>
      <c r="O150" s="12"/>
      <c r="P150" s="12" t="str">
        <f>VLOOKUP($E150,'Listing PCS'!$B$2:$D$1032,3,FALSE)</f>
        <v>-</v>
      </c>
      <c r="Q150" s="13">
        <f>VLOOKUP($E150,'Listing PCS'!$B$2:$F$1032,5,FALSE)</f>
        <v>43428</v>
      </c>
      <c r="R150" s="12"/>
      <c r="S150" s="12" t="str">
        <f t="shared" si="152"/>
        <v>-</v>
      </c>
      <c r="T150" s="12">
        <f>VLOOKUP($E150,'Listing PCS'!$B$2:$I$1032,8,FALSE)</f>
        <v>0</v>
      </c>
      <c r="U150" s="13"/>
      <c r="V150" s="13">
        <f>IF(ISERROR(VLOOKUP(CONCATENATE($E150," ",V$1),'Listing TES'!$A$2:$I$1247,6,FALSE)),"-",VLOOKUP(CONCATENATE($E150," ",V$1),'Listing TES'!$A$2:$I$1247,6,FALSE))</f>
        <v>43428</v>
      </c>
      <c r="W150" s="13" t="str">
        <f>IF(ISERROR(VLOOKUP(CONCATENATE($E150," ",W$1),'Listing TES'!$A$2:$I$1247,6,FALSE)),"-",VLOOKUP(CONCATENATE($E150," ",W$1),'Listing TES'!$A$2:$I$1247,6,FALSE))</f>
        <v>-</v>
      </c>
      <c r="X150" s="13" t="str">
        <f>IF(ISERROR(VLOOKUP(CONCATENATE($E150," ",X$1),'Listing TES'!$A$2:$I$1247,6,FALSE)),"-",VLOOKUP(CONCATENATE($E150," ",X$1),'Listing TES'!$A$2:$I$1247,6,FALSE))</f>
        <v>-</v>
      </c>
      <c r="Y150" s="13" t="str">
        <f>IF(ISERROR(VLOOKUP(CONCATENATE($E150," ",Y$1),'Listing TES'!$A$2:$I$1247,6,FALSE)),"-",VLOOKUP(CONCATENATE($E150," ",Y$1),'Listing TES'!$A$2:$I$1247,6,FALSE))</f>
        <v>-</v>
      </c>
      <c r="Z150" s="13" t="str">
        <f>IF(ISERROR(VLOOKUP(CONCATENATE($E150," ",Z$1),'Listing TES'!$A$2:$I$1247,6,FALSE)),"-",VLOOKUP(CONCATENATE($E150," ",Z$1),'Listing TES'!$A$2:$I$1247,6,FALSE))</f>
        <v>-</v>
      </c>
      <c r="AA150" s="13" t="str">
        <f>IF(ISERROR(VLOOKUP(CONCATENATE($E150," ",AA$1),'Listing TES'!$A$2:$I$1247,6,FALSE)),"-",VLOOKUP(CONCATENATE($E150," ",AA$1),'Listing TES'!$A$2:$I$1247,6,FALSE))</f>
        <v>-</v>
      </c>
      <c r="AB150" s="13" t="str">
        <f>IF(ISERROR(VLOOKUP(CONCATENATE($E150," ",AB$1),'Listing TES'!$A$2:$I$1247,6,FALSE)),"-",VLOOKUP(CONCATENATE($E150," ",AB$1),'Listing TES'!$A$2:$I$1247,6,FALSE))</f>
        <v>-</v>
      </c>
      <c r="AC150" s="13" t="str">
        <f>IF(ISERROR(VLOOKUP(CONCATENATE($E150," ",AC$1),'Listing TES'!$A$2:$I$1247,6,FALSE)),"-",VLOOKUP(CONCATENATE($E150," ",AC$1),'Listing TES'!$A$2:$I$1247,6,FALSE))</f>
        <v>-</v>
      </c>
      <c r="AD150" s="13"/>
      <c r="AF150" s="142" t="str">
        <f t="shared" si="91"/>
        <v>-</v>
      </c>
      <c r="AG150" s="142" t="str">
        <f t="shared" si="80"/>
        <v>-</v>
      </c>
      <c r="AH150" s="142" t="str">
        <f t="shared" si="81"/>
        <v>-</v>
      </c>
      <c r="AI150" s="142" t="str">
        <f t="shared" si="82"/>
        <v>-</v>
      </c>
      <c r="AJ150" s="142" t="str">
        <f t="shared" si="83"/>
        <v>-</v>
      </c>
      <c r="AK150" s="142" t="str">
        <f t="shared" si="84"/>
        <v>-</v>
      </c>
      <c r="AL150" s="13"/>
      <c r="AN150" s="142" t="str">
        <f t="shared" si="85"/>
        <v>-</v>
      </c>
      <c r="AO150" s="142" t="str">
        <f t="shared" si="86"/>
        <v>-</v>
      </c>
      <c r="AP150" s="142" t="str">
        <f t="shared" si="87"/>
        <v>-</v>
      </c>
      <c r="AQ150" s="142" t="str">
        <f t="shared" si="88"/>
        <v>-</v>
      </c>
      <c r="AR150" s="142" t="str">
        <f t="shared" si="89"/>
        <v>-</v>
      </c>
      <c r="AS150" s="142" t="str">
        <f t="shared" si="90"/>
        <v>-</v>
      </c>
    </row>
    <row r="151" spans="1:52" x14ac:dyDescent="0.25">
      <c r="A151" s="22" t="str">
        <f>IF(ISERROR(VLOOKUP($E151,'Listing TES'!$B$2:$B$1247,1,FALSE)),"Not listed","Listed")</f>
        <v>Listed</v>
      </c>
      <c r="B151" s="4" t="b">
        <f t="shared" ca="1" si="95"/>
        <v>0</v>
      </c>
      <c r="C151" s="4" t="b">
        <f t="shared" si="148"/>
        <v>0</v>
      </c>
      <c r="D151" s="4"/>
      <c r="E151" s="2" t="s">
        <v>458</v>
      </c>
      <c r="F151" s="10">
        <v>39589</v>
      </c>
      <c r="G151" s="4"/>
      <c r="H151" s="4" t="s">
        <v>557</v>
      </c>
      <c r="I151" s="93">
        <f t="shared" si="154"/>
        <v>11</v>
      </c>
      <c r="J151" s="198" t="str">
        <f>VLOOKUP($I151,Categorie!$A$1:$B$27,2,FALSE)</f>
        <v>BNO/INO/ANO</v>
      </c>
      <c r="K151" s="12" t="str">
        <f t="shared" si="100"/>
        <v>JUN</v>
      </c>
      <c r="L151" s="13">
        <f t="shared" si="78"/>
        <v>43792</v>
      </c>
      <c r="M151" s="13" t="str">
        <f t="shared" ca="1" si="171"/>
        <v/>
      </c>
      <c r="N151" s="12"/>
      <c r="O151" s="12"/>
      <c r="P151" s="12" t="str">
        <f>VLOOKUP($E151,'Listing PCS'!$B$2:$D$1032,3,FALSE)</f>
        <v>JUN</v>
      </c>
      <c r="Q151" s="13">
        <f>VLOOKUP($E151,'Listing PCS'!$B$2:$F$1032,5,FALSE)</f>
        <v>43862</v>
      </c>
      <c r="R151" s="12"/>
      <c r="S151" s="12" t="str">
        <f t="shared" si="152"/>
        <v>-</v>
      </c>
      <c r="T151" s="12">
        <f>VLOOKUP($E151,'Listing PCS'!$B$2:$I$1032,8,FALSE)</f>
        <v>0</v>
      </c>
      <c r="U151" s="13"/>
      <c r="V151" s="13">
        <f>IF(ISERROR(VLOOKUP(CONCATENATE($E151," ",V$1),'Listing TES'!$A$2:$I$1247,6,FALSE)),"-",VLOOKUP(CONCATENATE($E151," ",V$1),'Listing TES'!$A$2:$I$1247,6,FALSE))</f>
        <v>42813</v>
      </c>
      <c r="W151" s="13">
        <f>IF(ISERROR(VLOOKUP(CONCATENATE($E151," ",W$1),'Listing TES'!$A$2:$I$1247,6,FALSE)),"-",VLOOKUP(CONCATENATE($E151," ",W$1),'Listing TES'!$A$2:$I$1247,6,FALSE))</f>
        <v>43036</v>
      </c>
      <c r="X151" s="13">
        <f>IF(ISERROR(VLOOKUP(CONCATENATE($E151," ",X$1),'Listing TES'!$A$2:$I$1247,6,FALSE)),"-",VLOOKUP(CONCATENATE($E151," ",X$1),'Listing TES'!$A$2:$I$1247,6,FALSE))</f>
        <v>43078</v>
      </c>
      <c r="Y151" s="13">
        <f>IF(ISERROR(VLOOKUP(CONCATENATE($E151," ",Y$1),'Listing TES'!$A$2:$I$1247,6,FALSE)),"-",VLOOKUP(CONCATENATE($E151," ",Y$1),'Listing TES'!$A$2:$I$1247,6,FALSE))</f>
        <v>43393</v>
      </c>
      <c r="Z151" s="13">
        <f>IF(ISERROR(VLOOKUP(CONCATENATE($E151," ",Z$1),'Listing TES'!$A$2:$I$1247,6,FALSE)),"-",VLOOKUP(CONCATENATE($E151," ",Z$1),'Listing TES'!$A$2:$I$1247,6,FALSE))</f>
        <v>43496</v>
      </c>
      <c r="AA151" s="13">
        <f>IF(ISERROR(VLOOKUP(CONCATENATE($E151," ",AA$1),'Listing TES'!$A$2:$I$1247,6,FALSE)),"-",VLOOKUP(CONCATENATE($E151," ",AA$1),'Listing TES'!$A$2:$I$1247,6,FALSE))</f>
        <v>43792</v>
      </c>
      <c r="AB151" s="13" t="str">
        <f>IF(ISERROR(VLOOKUP(CONCATENATE($E151," ",AB$1),'Listing TES'!$A$2:$I$1247,6,FALSE)),"-",VLOOKUP(CONCATENATE($E151," ",AB$1),'Listing TES'!$A$2:$I$1247,6,FALSE))</f>
        <v>-</v>
      </c>
      <c r="AC151" s="13" t="str">
        <f>IF(ISERROR(VLOOKUP(CONCATENATE($E151," ",AC$1),'Listing TES'!$A$2:$I$1247,6,FALSE)),"-",VLOOKUP(CONCATENATE($E151," ",AC$1),'Listing TES'!$A$2:$I$1247,6,FALSE))</f>
        <v>-</v>
      </c>
      <c r="AD151" s="13"/>
      <c r="AF151" s="142">
        <f t="shared" si="91"/>
        <v>223</v>
      </c>
      <c r="AG151" s="142">
        <f t="shared" si="80"/>
        <v>42</v>
      </c>
      <c r="AH151" s="142">
        <f t="shared" si="81"/>
        <v>315</v>
      </c>
      <c r="AI151" s="142">
        <f t="shared" si="82"/>
        <v>103</v>
      </c>
      <c r="AJ151" s="142">
        <f t="shared" si="83"/>
        <v>296</v>
      </c>
      <c r="AK151" s="142" t="str">
        <f t="shared" si="84"/>
        <v>-</v>
      </c>
      <c r="AL151" s="13"/>
      <c r="AN151" s="142">
        <f t="shared" si="85"/>
        <v>223</v>
      </c>
      <c r="AO151" s="142">
        <f t="shared" si="86"/>
        <v>265</v>
      </c>
      <c r="AP151" s="142">
        <f t="shared" si="87"/>
        <v>580</v>
      </c>
      <c r="AQ151" s="142">
        <f t="shared" si="88"/>
        <v>683</v>
      </c>
      <c r="AR151" s="142">
        <f t="shared" si="89"/>
        <v>979</v>
      </c>
      <c r="AS151" s="142" t="str">
        <f t="shared" si="90"/>
        <v>-</v>
      </c>
      <c r="AW151" s="9" t="s">
        <v>557</v>
      </c>
      <c r="AZ151" s="9" t="s">
        <v>557</v>
      </c>
    </row>
    <row r="152" spans="1:52" x14ac:dyDescent="0.25">
      <c r="A152" s="80" t="str">
        <f>IF(ISERROR(VLOOKUP($E152,'Listing TES'!$B$2:$B$1247,1,FALSE)),"Not listed","Listed")</f>
        <v>Listed</v>
      </c>
      <c r="B152" s="81" t="b">
        <f ca="1">TODAY()-MAX(V152:AC152)&lt;95</f>
        <v>0</v>
      </c>
      <c r="C152" s="81" t="b">
        <f t="shared" si="148"/>
        <v>0</v>
      </c>
      <c r="D152" s="81"/>
      <c r="E152" s="2" t="s">
        <v>647</v>
      </c>
      <c r="F152" s="10">
        <v>40170</v>
      </c>
      <c r="G152" s="4" t="s">
        <v>610</v>
      </c>
      <c r="H152" s="4" t="s">
        <v>557</v>
      </c>
      <c r="I152" s="93">
        <f t="shared" si="154"/>
        <v>9</v>
      </c>
      <c r="J152" s="198" t="str">
        <f>VLOOKUP($I152,Categorie!$A$1:$B$27,2,FALSE)</f>
        <v>MIN/BNO/INO</v>
      </c>
      <c r="K152" s="12" t="str">
        <f>IF(ISBLANK(O152),IF(AC152&lt;&gt;"-",AC$1,IF(AB152&lt;&gt;"-",AB$1,IF(AA152&lt;&gt;"-",AA$1,IF(Z152&lt;&gt;"-",Z$1,IF(Y152&lt;&gt;"-",Y$1,IF(X152&lt;&gt;"-",X$1,IF(W152&lt;&gt;"-",W$1,IF(V152&lt;&gt;"-",V$1,IF(A152="Listed","Niet geslaagd","Geen info"))))))))),O152)</f>
        <v>PRE</v>
      </c>
      <c r="L152" s="13">
        <f>IF(MAX(V152:AC152)=0,"-",MAX(V152:AC152))</f>
        <v>43526</v>
      </c>
      <c r="M152" s="13" t="str">
        <f ca="1">IF(B152=TRUE,IF(ISBLANK(N152),IF(K152="PRE","",EDATE(L152,3)),N152),"")</f>
        <v/>
      </c>
      <c r="N152" s="12"/>
      <c r="O152" s="12"/>
      <c r="P152" s="12" t="str">
        <f>VLOOKUP($E152,'Listing PCS'!$B$2:$D$1032,3,FALSE)</f>
        <v>-</v>
      </c>
      <c r="Q152" s="13">
        <f>VLOOKUP($E152,'Listing PCS'!$B$2:$F$1032,5,FALSE)</f>
        <v>43526</v>
      </c>
      <c r="R152" s="12"/>
      <c r="S152" s="12" t="str">
        <f>IF(ISERROR(SEARCH(K152,J152)),"-",K152)</f>
        <v>-</v>
      </c>
      <c r="T152" s="12">
        <f>VLOOKUP($E152,'Listing PCS'!$B$2:$I$1032,8,FALSE)</f>
        <v>0</v>
      </c>
      <c r="U152" s="13"/>
      <c r="V152" s="13">
        <f>IF(ISERROR(VLOOKUP(CONCATENATE($E152," ",V$1),'Listing TES'!$A$2:$I$1247,6,FALSE)),"-",VLOOKUP(CONCATENATE($E152," ",V$1),'Listing TES'!$A$2:$I$1247,6,FALSE))</f>
        <v>43526</v>
      </c>
      <c r="W152" s="13" t="str">
        <f>IF(ISERROR(VLOOKUP(CONCATENATE($E152," ",W$1),'Listing TES'!$A$2:$I$1247,6,FALSE)),"-",VLOOKUP(CONCATENATE($E152," ",W$1),'Listing TES'!$A$2:$I$1247,6,FALSE))</f>
        <v>-</v>
      </c>
      <c r="X152" s="13" t="str">
        <f>IF(ISERROR(VLOOKUP(CONCATENATE($E152," ",X$1),'Listing TES'!$A$2:$I$1247,6,FALSE)),"-",VLOOKUP(CONCATENATE($E152," ",X$1),'Listing TES'!$A$2:$I$1247,6,FALSE))</f>
        <v>-</v>
      </c>
      <c r="Y152" s="13" t="str">
        <f>IF(ISERROR(VLOOKUP(CONCATENATE($E152," ",Y$1),'Listing TES'!$A$2:$I$1247,6,FALSE)),"-",VLOOKUP(CONCATENATE($E152," ",Y$1),'Listing TES'!$A$2:$I$1247,6,FALSE))</f>
        <v>-</v>
      </c>
      <c r="Z152" s="13" t="str">
        <f>IF(ISERROR(VLOOKUP(CONCATENATE($E152," ",Z$1),'Listing TES'!$A$2:$I$1247,6,FALSE)),"-",VLOOKUP(CONCATENATE($E152," ",Z$1),'Listing TES'!$A$2:$I$1247,6,FALSE))</f>
        <v>-</v>
      </c>
      <c r="AA152" s="13" t="str">
        <f>IF(ISERROR(VLOOKUP(CONCATENATE($E152," ",AA$1),'Listing TES'!$A$2:$I$1247,6,FALSE)),"-",VLOOKUP(CONCATENATE($E152," ",AA$1),'Listing TES'!$A$2:$I$1247,6,FALSE))</f>
        <v>-</v>
      </c>
      <c r="AB152" s="13" t="str">
        <f>IF(ISERROR(VLOOKUP(CONCATENATE($E152," ",AB$1),'Listing TES'!$A$2:$I$1247,6,FALSE)),"-",VLOOKUP(CONCATENATE($E152," ",AB$1),'Listing TES'!$A$2:$I$1247,6,FALSE))</f>
        <v>-</v>
      </c>
      <c r="AC152" s="13" t="str">
        <f>IF(ISERROR(VLOOKUP(CONCATENATE($E152," ",AC$1),'Listing TES'!$A$2:$I$1247,6,FALSE)),"-",VLOOKUP(CONCATENATE($E152," ",AC$1),'Listing TES'!$A$2:$I$1247,6,FALSE))</f>
        <v>-</v>
      </c>
      <c r="AD152" s="13"/>
      <c r="AF152" s="142" t="str">
        <f t="shared" ref="AF152:AK152" si="172">IF(AND(V152&lt;&gt;"-",W152&lt;&gt;"-"),W152-V152,"-")</f>
        <v>-</v>
      </c>
      <c r="AG152" s="142" t="str">
        <f t="shared" si="172"/>
        <v>-</v>
      </c>
      <c r="AH152" s="142" t="str">
        <f t="shared" si="172"/>
        <v>-</v>
      </c>
      <c r="AI152" s="142" t="str">
        <f t="shared" si="172"/>
        <v>-</v>
      </c>
      <c r="AJ152" s="142" t="str">
        <f t="shared" si="172"/>
        <v>-</v>
      </c>
      <c r="AK152" s="142" t="str">
        <f t="shared" si="172"/>
        <v>-</v>
      </c>
      <c r="AL152" s="102"/>
      <c r="AN152" s="142" t="str">
        <f t="shared" ref="AN152:AS152" si="173">IF(AND($V152&lt;&gt;"-",W152&lt;&gt;"-"),W152-$V152,"-")</f>
        <v>-</v>
      </c>
      <c r="AO152" s="142" t="str">
        <f t="shared" si="173"/>
        <v>-</v>
      </c>
      <c r="AP152" s="142" t="str">
        <f t="shared" si="173"/>
        <v>-</v>
      </c>
      <c r="AQ152" s="142" t="str">
        <f t="shared" si="173"/>
        <v>-</v>
      </c>
      <c r="AR152" s="142" t="str">
        <f t="shared" si="173"/>
        <v>-</v>
      </c>
      <c r="AS152" s="142" t="str">
        <f t="shared" si="173"/>
        <v>-</v>
      </c>
    </row>
    <row r="153" spans="1:52" x14ac:dyDescent="0.25">
      <c r="A153" s="22" t="str">
        <f>IF(ISERROR(VLOOKUP($E153,'Listing TES'!$B$2:$B$1247,1,FALSE)),"Not listed","Listed")</f>
        <v>Listed</v>
      </c>
      <c r="B153" s="4" t="b">
        <f t="shared" ca="1" si="95"/>
        <v>0</v>
      </c>
      <c r="C153" s="4" t="b">
        <f t="shared" si="148"/>
        <v>0</v>
      </c>
      <c r="D153" s="4"/>
      <c r="E153" s="2" t="s">
        <v>66</v>
      </c>
      <c r="F153" s="10">
        <v>38727</v>
      </c>
      <c r="G153" s="4"/>
      <c r="H153" s="4" t="s">
        <v>557</v>
      </c>
      <c r="I153" s="93">
        <f t="shared" si="154"/>
        <v>13</v>
      </c>
      <c r="J153" s="198" t="str">
        <f>VLOOKUP($I153,Categorie!$A$1:$B$27,2,FALSE)</f>
        <v>INO/ANO/JUN</v>
      </c>
      <c r="K153" s="12" t="str">
        <f t="shared" si="100"/>
        <v>INO</v>
      </c>
      <c r="L153" s="13">
        <f t="shared" ref="L153:L229" si="174">IF(MAX(V153:AC153)=0,"-",MAX(V153:AC153))</f>
        <v>43393</v>
      </c>
      <c r="M153" s="13" t="str">
        <f t="shared" ca="1" si="171"/>
        <v/>
      </c>
      <c r="N153" s="12"/>
      <c r="O153" s="12"/>
      <c r="P153" s="12" t="str">
        <f>VLOOKUP($E153,'Listing PCS'!$B$2:$D$1032,3,FALSE)</f>
        <v>INO</v>
      </c>
      <c r="Q153" s="13">
        <f>VLOOKUP($E153,'Listing PCS'!$B$2:$F$1032,5,FALSE)</f>
        <v>43386</v>
      </c>
      <c r="R153" s="12"/>
      <c r="S153" s="12" t="str">
        <f t="shared" si="152"/>
        <v>INO</v>
      </c>
      <c r="T153" s="12">
        <f>VLOOKUP($E153,'Listing PCS'!$B$2:$I$1032,8,FALSE)</f>
        <v>0</v>
      </c>
      <c r="U153" s="13"/>
      <c r="V153" s="13">
        <f>IF(ISERROR(VLOOKUP(CONCATENATE($E153," ",V$1),'Listing TES'!$A$2:$I$1247,6,FALSE)),"-",VLOOKUP(CONCATENATE($E153," ",V$1),'Listing TES'!$A$2:$I$1247,6,FALSE))</f>
        <v>42756</v>
      </c>
      <c r="W153" s="13">
        <f>IF(ISERROR(VLOOKUP(CONCATENATE($E153," ",W$1),'Listing TES'!$A$2:$I$1247,6,FALSE)),"-",VLOOKUP(CONCATENATE($E153," ",W$1),'Listing TES'!$A$2:$I$1247,6,FALSE))</f>
        <v>43036</v>
      </c>
      <c r="X153" s="13">
        <f>IF(ISERROR(VLOOKUP(CONCATENATE($E153," ",X$1),'Listing TES'!$A$2:$I$1247,6,FALSE)),"-",VLOOKUP(CONCATENATE($E153," ",X$1),'Listing TES'!$A$2:$I$1247,6,FALSE))</f>
        <v>43078</v>
      </c>
      <c r="Y153" s="13">
        <f>IF(ISERROR(VLOOKUP(CONCATENATE($E153," ",Y$1),'Listing TES'!$A$2:$I$1247,6,FALSE)),"-",VLOOKUP(CONCATENATE($E153," ",Y$1),'Listing TES'!$A$2:$I$1247,6,FALSE))</f>
        <v>43393</v>
      </c>
      <c r="Z153" s="13" t="str">
        <f>IF(ISERROR(VLOOKUP(CONCATENATE($E153," ",Z$1),'Listing TES'!$A$2:$I$1247,6,FALSE)),"-",VLOOKUP(CONCATENATE($E153," ",Z$1),'Listing TES'!$A$2:$I$1247,6,FALSE))</f>
        <v>-</v>
      </c>
      <c r="AA153" s="13" t="str">
        <f>IF(ISERROR(VLOOKUP(CONCATENATE($E153," ",AA$1),'Listing TES'!$A$2:$I$1247,6,FALSE)),"-",VLOOKUP(CONCATENATE($E153," ",AA$1),'Listing TES'!$A$2:$I$1247,6,FALSE))</f>
        <v>-</v>
      </c>
      <c r="AB153" s="13" t="str">
        <f>IF(ISERROR(VLOOKUP(CONCATENATE($E153," ",AB$1),'Listing TES'!$A$2:$I$1247,6,FALSE)),"-",VLOOKUP(CONCATENATE($E153," ",AB$1),'Listing TES'!$A$2:$I$1247,6,FALSE))</f>
        <v>-</v>
      </c>
      <c r="AC153" s="13" t="str">
        <f>IF(ISERROR(VLOOKUP(CONCATENATE($E153," ",AC$1),'Listing TES'!$A$2:$I$1247,6,FALSE)),"-",VLOOKUP(CONCATENATE($E153," ",AC$1),'Listing TES'!$A$2:$I$1247,6,FALSE))</f>
        <v>-</v>
      </c>
      <c r="AD153" s="13"/>
      <c r="AF153" s="142">
        <f t="shared" si="91"/>
        <v>280</v>
      </c>
      <c r="AG153" s="142">
        <f t="shared" ref="AG153:AG229" si="175">IF(AND(W153&lt;&gt;"-",X153&lt;&gt;"-"),X153-W153,"-")</f>
        <v>42</v>
      </c>
      <c r="AH153" s="142">
        <f t="shared" ref="AH153:AH229" si="176">IF(AND(X153&lt;&gt;"-",Y153&lt;&gt;"-"),Y153-X153,"-")</f>
        <v>315</v>
      </c>
      <c r="AI153" s="142" t="str">
        <f t="shared" ref="AI153:AI229" si="177">IF(AND(Y153&lt;&gt;"-",Z153&lt;&gt;"-"),Z153-Y153,"-")</f>
        <v>-</v>
      </c>
      <c r="AJ153" s="142" t="str">
        <f t="shared" ref="AJ153:AJ229" si="178">IF(AND(Z153&lt;&gt;"-",AA153&lt;&gt;"-"),AA153-Z153,"-")</f>
        <v>-</v>
      </c>
      <c r="AK153" s="142" t="str">
        <f t="shared" ref="AK153:AK229" si="179">IF(AND(AA153&lt;&gt;"-",AB153&lt;&gt;"-"),AB153-AA153,"-")</f>
        <v>-</v>
      </c>
      <c r="AL153" s="13"/>
      <c r="AN153" s="142">
        <f t="shared" ref="AN153:AN229" si="180">IF(AND($V153&lt;&gt;"-",W153&lt;&gt;"-"),W153-$V153,"-")</f>
        <v>280</v>
      </c>
      <c r="AO153" s="142">
        <f t="shared" ref="AO153:AO229" si="181">IF(AND($V153&lt;&gt;"-",X153&lt;&gt;"-"),X153-$V153,"-")</f>
        <v>322</v>
      </c>
      <c r="AP153" s="142">
        <f t="shared" ref="AP153:AP229" si="182">IF(AND($V153&lt;&gt;"-",Y153&lt;&gt;"-"),Y153-$V153,"-")</f>
        <v>637</v>
      </c>
      <c r="AQ153" s="142" t="str">
        <f t="shared" ref="AQ153:AQ229" si="183">IF(AND($V153&lt;&gt;"-",Z153&lt;&gt;"-"),Z153-$V153,"-")</f>
        <v>-</v>
      </c>
      <c r="AR153" s="142" t="str">
        <f t="shared" ref="AR153:AR229" si="184">IF(AND($V153&lt;&gt;"-",AA153&lt;&gt;"-"),AA153-$V153,"-")</f>
        <v>-</v>
      </c>
      <c r="AS153" s="142" t="str">
        <f t="shared" ref="AS153:AS229" si="185">IF(AND($V153&lt;&gt;"-",AB153&lt;&gt;"-"),AB153-$V153,"-")</f>
        <v>-</v>
      </c>
    </row>
    <row r="154" spans="1:52" x14ac:dyDescent="0.25">
      <c r="A154" s="22" t="str">
        <f>IF(ISERROR(VLOOKUP($E154,'Listing TES'!$B$2:$B$1247,1,FALSE)),"Not listed","Listed")</f>
        <v>Not listed</v>
      </c>
      <c r="B154" s="4" t="b">
        <f t="shared" ca="1" si="95"/>
        <v>0</v>
      </c>
      <c r="C154" s="4" t="e">
        <f t="shared" si="148"/>
        <v>#VALUE!</v>
      </c>
      <c r="D154" s="4"/>
      <c r="E154" s="2" t="s">
        <v>404</v>
      </c>
      <c r="F154" s="10">
        <v>36739</v>
      </c>
      <c r="G154" s="4"/>
      <c r="H154" s="4" t="s">
        <v>557</v>
      </c>
      <c r="I154" s="93">
        <f t="shared" si="154"/>
        <v>18</v>
      </c>
      <c r="J154" s="198" t="str">
        <f>VLOOKUP($I154,Categorie!$A$1:$B$27,2,FALSE)</f>
        <v>JUN/SEN</v>
      </c>
      <c r="K154" s="12" t="str">
        <f t="shared" si="100"/>
        <v>PRE</v>
      </c>
      <c r="L154" s="13" t="str">
        <f t="shared" si="174"/>
        <v>-</v>
      </c>
      <c r="M154" s="13" t="str">
        <f t="shared" ca="1" si="171"/>
        <v/>
      </c>
      <c r="N154" s="12"/>
      <c r="O154" s="12" t="s">
        <v>1</v>
      </c>
      <c r="P154" s="12" t="str">
        <f>VLOOKUP($E154,'Listing PCS'!$B$2:$D$1032,3,FALSE)</f>
        <v>-</v>
      </c>
      <c r="Q154" s="13">
        <f>VLOOKUP($E154,'Listing PCS'!$B$2:$F$1032,5,FALSE)</f>
        <v>43252</v>
      </c>
      <c r="R154" s="12"/>
      <c r="S154" s="12" t="str">
        <f t="shared" si="152"/>
        <v>-</v>
      </c>
      <c r="T154" s="12" t="str">
        <f>VLOOKUP($E154,'Listing PCS'!$B$2:$I$1032,8,FALSE)</f>
        <v>-</v>
      </c>
      <c r="U154" s="13"/>
      <c r="V154" s="13" t="str">
        <f>IF(ISERROR(VLOOKUP(CONCATENATE($E154," ",V$1),'Listing TES'!$A$2:$I$1247,6,FALSE)),"-",VLOOKUP(CONCATENATE($E154," ",V$1),'Listing TES'!$A$2:$I$1247,6,FALSE))</f>
        <v>-</v>
      </c>
      <c r="W154" s="13" t="str">
        <f>IF(ISERROR(VLOOKUP(CONCATENATE($E154," ",W$1),'Listing TES'!$A$2:$I$1247,6,FALSE)),"-",VLOOKUP(CONCATENATE($E154," ",W$1),'Listing TES'!$A$2:$I$1247,6,FALSE))</f>
        <v>-</v>
      </c>
      <c r="X154" s="13" t="str">
        <f>IF(ISERROR(VLOOKUP(CONCATENATE($E154," ",X$1),'Listing TES'!$A$2:$I$1247,6,FALSE)),"-",VLOOKUP(CONCATENATE($E154," ",X$1),'Listing TES'!$A$2:$I$1247,6,FALSE))</f>
        <v>-</v>
      </c>
      <c r="Y154" s="13" t="str">
        <f>IF(ISERROR(VLOOKUP(CONCATENATE($E154," ",Y$1),'Listing TES'!$A$2:$I$1247,6,FALSE)),"-",VLOOKUP(CONCATENATE($E154," ",Y$1),'Listing TES'!$A$2:$I$1247,6,FALSE))</f>
        <v>-</v>
      </c>
      <c r="Z154" s="13" t="str">
        <f>IF(ISERROR(VLOOKUP(CONCATENATE($E154," ",Z$1),'Listing TES'!$A$2:$I$1247,6,FALSE)),"-",VLOOKUP(CONCATENATE($E154," ",Z$1),'Listing TES'!$A$2:$I$1247,6,FALSE))</f>
        <v>-</v>
      </c>
      <c r="AA154" s="13" t="str">
        <f>IF(ISERROR(VLOOKUP(CONCATENATE($E154," ",AA$1),'Listing TES'!$A$2:$I$1247,6,FALSE)),"-",VLOOKUP(CONCATENATE($E154," ",AA$1),'Listing TES'!$A$2:$I$1247,6,FALSE))</f>
        <v>-</v>
      </c>
      <c r="AB154" s="13" t="str">
        <f>IF(ISERROR(VLOOKUP(CONCATENATE($E154," ",AB$1),'Listing TES'!$A$2:$I$1247,6,FALSE)),"-",VLOOKUP(CONCATENATE($E154," ",AB$1),'Listing TES'!$A$2:$I$1247,6,FALSE))</f>
        <v>-</v>
      </c>
      <c r="AC154" s="13" t="str">
        <f>IF(ISERROR(VLOOKUP(CONCATENATE($E154," ",AC$1),'Listing TES'!$A$2:$I$1247,6,FALSE)),"-",VLOOKUP(CONCATENATE($E154," ",AC$1),'Listing TES'!$A$2:$I$1247,6,FALSE))</f>
        <v>-</v>
      </c>
      <c r="AD154" s="13"/>
      <c r="AF154" s="142" t="str">
        <f t="shared" ref="AF154:AF230" si="186">IF(AND(V154&lt;&gt;"-",W154&lt;&gt;"-"),W154-V154,"-")</f>
        <v>-</v>
      </c>
      <c r="AG154" s="142" t="str">
        <f t="shared" si="175"/>
        <v>-</v>
      </c>
      <c r="AH154" s="142" t="str">
        <f t="shared" si="176"/>
        <v>-</v>
      </c>
      <c r="AI154" s="142" t="str">
        <f t="shared" si="177"/>
        <v>-</v>
      </c>
      <c r="AJ154" s="142" t="str">
        <f t="shared" si="178"/>
        <v>-</v>
      </c>
      <c r="AK154" s="142" t="str">
        <f t="shared" si="179"/>
        <v>-</v>
      </c>
      <c r="AL154" s="13"/>
      <c r="AN154" s="142" t="str">
        <f t="shared" si="180"/>
        <v>-</v>
      </c>
      <c r="AO154" s="142" t="str">
        <f t="shared" si="181"/>
        <v>-</v>
      </c>
      <c r="AP154" s="142" t="str">
        <f t="shared" si="182"/>
        <v>-</v>
      </c>
      <c r="AQ154" s="142" t="str">
        <f t="shared" si="183"/>
        <v>-</v>
      </c>
      <c r="AR154" s="142" t="str">
        <f t="shared" si="184"/>
        <v>-</v>
      </c>
      <c r="AS154" s="142" t="str">
        <f t="shared" si="185"/>
        <v>-</v>
      </c>
    </row>
    <row r="155" spans="1:52" x14ac:dyDescent="0.25">
      <c r="A155" s="22" t="str">
        <f>IF(ISERROR(VLOOKUP($E155,'Listing TES'!$B$2:$B$1247,1,FALSE)),"Not listed","Listed")</f>
        <v>Listed</v>
      </c>
      <c r="B155" s="4" t="b">
        <f t="shared" ca="1" si="95"/>
        <v>0</v>
      </c>
      <c r="C155" s="4" t="b">
        <f t="shared" si="148"/>
        <v>0</v>
      </c>
      <c r="D155" s="4"/>
      <c r="E155" s="2" t="s">
        <v>46</v>
      </c>
      <c r="F155" s="10">
        <v>38864</v>
      </c>
      <c r="G155" s="4"/>
      <c r="H155" s="4" t="s">
        <v>557</v>
      </c>
      <c r="I155" s="93">
        <f t="shared" si="154"/>
        <v>13</v>
      </c>
      <c r="J155" s="198" t="str">
        <f>VLOOKUP($I155,Categorie!$A$1:$B$27,2,FALSE)</f>
        <v>INO/ANO/JUN</v>
      </c>
      <c r="K155" s="12" t="str">
        <f t="shared" si="100"/>
        <v>JUN</v>
      </c>
      <c r="L155" s="13">
        <f t="shared" si="174"/>
        <v>43561</v>
      </c>
      <c r="M155" s="13" t="str">
        <f t="shared" ca="1" si="171"/>
        <v/>
      </c>
      <c r="N155" s="12"/>
      <c r="O155" s="12"/>
      <c r="P155" s="12" t="str">
        <f>VLOOKUP($E155,'Listing PCS'!$B$2:$D$1032,3,FALSE)</f>
        <v>ANO</v>
      </c>
      <c r="Q155" s="13">
        <f>VLOOKUP($E155,'Listing PCS'!$B$2:$F$1032,5,FALSE)</f>
        <v>43252</v>
      </c>
      <c r="R155" s="12"/>
      <c r="S155" s="198" t="s">
        <v>563</v>
      </c>
      <c r="T155" s="12" t="str">
        <f>VLOOKUP($E155,'Listing PCS'!$B$2:$I$1032,8,FALSE)</f>
        <v>A</v>
      </c>
      <c r="U155" s="13"/>
      <c r="V155" s="13">
        <f>IF(ISERROR(VLOOKUP(CONCATENATE($E155," ",V$1),'Listing TES'!$A$2:$I$1247,6,FALSE)),"-",VLOOKUP(CONCATENATE($E155," ",V$1),'Listing TES'!$A$2:$I$1247,6,FALSE))</f>
        <v>42680</v>
      </c>
      <c r="W155" s="13" t="str">
        <f>IF(ISERROR(VLOOKUP(CONCATENATE($E155," ",W$1),'Listing TES'!$A$2:$I$1247,6,FALSE)),"-",VLOOKUP(CONCATENATE($E155," ",W$1),'Listing TES'!$A$2:$I$1247,6,FALSE))</f>
        <v>-</v>
      </c>
      <c r="X155" s="13">
        <f>IF(ISERROR(VLOOKUP(CONCATENATE($E155," ",X$1),'Listing TES'!$A$2:$I$1247,6,FALSE)),"-",VLOOKUP(CONCATENATE($E155," ",X$1),'Listing TES'!$A$2:$I$1247,6,FALSE))</f>
        <v>42784</v>
      </c>
      <c r="Y155" s="13">
        <f>IF(ISERROR(VLOOKUP(CONCATENATE($E155," ",Y$1),'Listing TES'!$A$2:$I$1247,6,FALSE)),"-",VLOOKUP(CONCATENATE($E155," ",Y$1),'Listing TES'!$A$2:$I$1247,6,FALSE))</f>
        <v>43015</v>
      </c>
      <c r="Z155" s="13">
        <f>IF(ISERROR(VLOOKUP(CONCATENATE($E155," ",Z$1),'Listing TES'!$A$2:$I$1247,6,FALSE)),"-",VLOOKUP(CONCATENATE($E155," ",Z$1),'Listing TES'!$A$2:$I$1247,6,FALSE))</f>
        <v>43386</v>
      </c>
      <c r="AA155" s="13">
        <f>IF(ISERROR(VLOOKUP(CONCATENATE($E155," ",AA$1),'Listing TES'!$A$2:$I$1247,6,FALSE)),"-",VLOOKUP(CONCATENATE($E155," ",AA$1),'Listing TES'!$A$2:$I$1247,6,FALSE))</f>
        <v>43561</v>
      </c>
      <c r="AB155" s="13" t="str">
        <f>IF(ISERROR(VLOOKUP(CONCATENATE($E155," ",AB$1),'Listing TES'!$A$2:$I$1247,6,FALSE)),"-",VLOOKUP(CONCATENATE($E155," ",AB$1),'Listing TES'!$A$2:$I$1247,6,FALSE))</f>
        <v>-</v>
      </c>
      <c r="AC155" s="13" t="str">
        <f>IF(ISERROR(VLOOKUP(CONCATENATE($E155," ",AC$1),'Listing TES'!$A$2:$I$1247,6,FALSE)),"-",VLOOKUP(CONCATENATE($E155," ",AC$1),'Listing TES'!$A$2:$I$1247,6,FALSE))</f>
        <v>-</v>
      </c>
      <c r="AD155" s="13"/>
      <c r="AF155" s="142" t="str">
        <f t="shared" si="186"/>
        <v>-</v>
      </c>
      <c r="AG155" s="142" t="str">
        <f t="shared" si="175"/>
        <v>-</v>
      </c>
      <c r="AH155" s="142">
        <f t="shared" si="176"/>
        <v>231</v>
      </c>
      <c r="AI155" s="142">
        <f t="shared" si="177"/>
        <v>371</v>
      </c>
      <c r="AJ155" s="142">
        <f t="shared" si="178"/>
        <v>175</v>
      </c>
      <c r="AK155" s="142" t="str">
        <f t="shared" si="179"/>
        <v>-</v>
      </c>
      <c r="AL155" s="13"/>
      <c r="AN155" s="142" t="str">
        <f t="shared" si="180"/>
        <v>-</v>
      </c>
      <c r="AO155" s="142">
        <f t="shared" si="181"/>
        <v>104</v>
      </c>
      <c r="AP155" s="142">
        <f t="shared" si="182"/>
        <v>335</v>
      </c>
      <c r="AQ155" s="142">
        <f t="shared" si="183"/>
        <v>706</v>
      </c>
      <c r="AR155" s="142">
        <f t="shared" si="184"/>
        <v>881</v>
      </c>
      <c r="AS155" s="142" t="str">
        <f t="shared" si="185"/>
        <v>-</v>
      </c>
      <c r="AW155" s="9" t="s">
        <v>557</v>
      </c>
      <c r="AZ155" s="9" t="s">
        <v>557</v>
      </c>
    </row>
    <row r="156" spans="1:52" hidden="1" x14ac:dyDescent="0.25">
      <c r="A156" s="22" t="str">
        <f>IF(ISERROR(VLOOKUP($E156,'Listing TES'!$B$2:$B$1247,1,FALSE)),"Not listed","Listed")</f>
        <v>Listed</v>
      </c>
      <c r="B156" s="4" t="b">
        <f t="shared" ca="1" si="95"/>
        <v>0</v>
      </c>
      <c r="C156" s="4" t="b">
        <f t="shared" si="148"/>
        <v>0</v>
      </c>
      <c r="D156" s="4" t="s">
        <v>537</v>
      </c>
      <c r="E156" s="2" t="s">
        <v>103</v>
      </c>
      <c r="F156" s="10">
        <v>39314</v>
      </c>
      <c r="G156" s="4"/>
      <c r="H156" s="4" t="s">
        <v>537</v>
      </c>
      <c r="I156" s="93">
        <f t="shared" ref="I156:I207" si="187">DATEDIF(F156,DATE(2018,7,1),"y")</f>
        <v>10</v>
      </c>
      <c r="J156" s="198" t="str">
        <f>VLOOKUP($I156,Categorie!$A$1:$B$27,2,FALSE)</f>
        <v>BNO/INO/ANO</v>
      </c>
      <c r="K156" s="12" t="str">
        <f t="shared" si="100"/>
        <v>INO</v>
      </c>
      <c r="L156" s="13">
        <f t="shared" si="174"/>
        <v>43204</v>
      </c>
      <c r="M156" s="13" t="str">
        <f t="shared" ca="1" si="171"/>
        <v/>
      </c>
      <c r="N156" s="12"/>
      <c r="O156" s="12"/>
      <c r="P156" s="12" t="str">
        <f>VLOOKUP($E156,'Listing PCS'!$B$2:$D$1032,3,FALSE)</f>
        <v>BNO</v>
      </c>
      <c r="Q156" s="13">
        <f>VLOOKUP($E156,'Listing PCS'!$B$2:$F$1032,5,FALSE)</f>
        <v>43252</v>
      </c>
      <c r="R156" s="12"/>
      <c r="S156" s="198" t="s">
        <v>563</v>
      </c>
      <c r="T156" s="12" t="str">
        <f>VLOOKUP($E156,'Listing PCS'!$B$2:$I$1032,8,FALSE)</f>
        <v>A</v>
      </c>
      <c r="U156" s="13"/>
      <c r="V156" s="13">
        <f>IF(ISERROR(VLOOKUP(CONCATENATE($E156," ",V$1),'Listing TES'!$A$2:$I$1247,6,FALSE)),"-",VLOOKUP(CONCATENATE($E156," ",V$1),'Listing TES'!$A$2:$I$1247,6,FALSE))</f>
        <v>42813</v>
      </c>
      <c r="W156" s="13">
        <f>IF(ISERROR(VLOOKUP(CONCATENATE($E156," ",W$1),'Listing TES'!$A$2:$I$1247,6,FALSE)),"-",VLOOKUP(CONCATENATE($E156," ",W$1),'Listing TES'!$A$2:$I$1247,6,FALSE))</f>
        <v>43015</v>
      </c>
      <c r="X156" s="13">
        <f>IF(ISERROR(VLOOKUP(CONCATENATE($E156," ",X$1),'Listing TES'!$A$2:$I$1247,6,FALSE)),"-",VLOOKUP(CONCATENATE($E156," ",X$1),'Listing TES'!$A$2:$I$1247,6,FALSE))</f>
        <v>43015</v>
      </c>
      <c r="Y156" s="13">
        <f>IF(ISERROR(VLOOKUP(CONCATENATE($E156," ",Y$1),'Listing TES'!$A$2:$I$1247,6,FALSE)),"-",VLOOKUP(CONCATENATE($E156," ",Y$1),'Listing TES'!$A$2:$I$1247,6,FALSE))</f>
        <v>43204</v>
      </c>
      <c r="Z156" s="13" t="str">
        <f>IF(ISERROR(VLOOKUP(CONCATENATE($E156," ",Z$1),'Listing TES'!$A$2:$I$1247,6,FALSE)),"-",VLOOKUP(CONCATENATE($E156," ",Z$1),'Listing TES'!$A$2:$I$1247,6,FALSE))</f>
        <v>-</v>
      </c>
      <c r="AA156" s="13" t="str">
        <f>IF(ISERROR(VLOOKUP(CONCATENATE($E156," ",AA$1),'Listing TES'!$A$2:$I$1247,6,FALSE)),"-",VLOOKUP(CONCATENATE($E156," ",AA$1),'Listing TES'!$A$2:$I$1247,6,FALSE))</f>
        <v>-</v>
      </c>
      <c r="AB156" s="13" t="str">
        <f>IF(ISERROR(VLOOKUP(CONCATENATE($E156," ",AB$1),'Listing TES'!$A$2:$I$1247,6,FALSE)),"-",VLOOKUP(CONCATENATE($E156," ",AB$1),'Listing TES'!$A$2:$I$1247,6,FALSE))</f>
        <v>-</v>
      </c>
      <c r="AC156" s="13" t="str">
        <f>IF(ISERROR(VLOOKUP(CONCATENATE($E156," ",AC$1),'Listing TES'!$A$2:$I$1247,6,FALSE)),"-",VLOOKUP(CONCATENATE($E156," ",AC$1),'Listing TES'!$A$2:$I$1247,6,FALSE))</f>
        <v>-</v>
      </c>
      <c r="AD156" s="13"/>
      <c r="AF156" s="142">
        <f t="shared" si="186"/>
        <v>202</v>
      </c>
      <c r="AG156" s="142">
        <f t="shared" si="175"/>
        <v>0</v>
      </c>
      <c r="AH156" s="142">
        <f t="shared" si="176"/>
        <v>189</v>
      </c>
      <c r="AI156" s="142" t="str">
        <f t="shared" si="177"/>
        <v>-</v>
      </c>
      <c r="AJ156" s="142" t="str">
        <f t="shared" si="178"/>
        <v>-</v>
      </c>
      <c r="AK156" s="142" t="str">
        <f t="shared" si="179"/>
        <v>-</v>
      </c>
      <c r="AL156" s="13"/>
      <c r="AN156" s="142">
        <f t="shared" si="180"/>
        <v>202</v>
      </c>
      <c r="AO156" s="142">
        <f t="shared" si="181"/>
        <v>202</v>
      </c>
      <c r="AP156" s="142">
        <f t="shared" si="182"/>
        <v>391</v>
      </c>
      <c r="AQ156" s="142" t="str">
        <f t="shared" si="183"/>
        <v>-</v>
      </c>
      <c r="AR156" s="142" t="str">
        <f t="shared" si="184"/>
        <v>-</v>
      </c>
      <c r="AS156" s="142" t="str">
        <f t="shared" si="185"/>
        <v>-</v>
      </c>
      <c r="AW156" s="9" t="s">
        <v>557</v>
      </c>
      <c r="AZ156" s="9" t="s">
        <v>557</v>
      </c>
    </row>
    <row r="157" spans="1:52" x14ac:dyDescent="0.25">
      <c r="A157" s="22" t="str">
        <f>IF(ISERROR(VLOOKUP($E157,'Listing TES'!$B$2:$B$1247,1,FALSE)),"Not listed","Listed")</f>
        <v>Listed</v>
      </c>
      <c r="B157" s="4" t="b">
        <f t="shared" ca="1" si="95"/>
        <v>0</v>
      </c>
      <c r="C157" s="4" t="b">
        <f t="shared" si="148"/>
        <v>0</v>
      </c>
      <c r="D157" s="4"/>
      <c r="E157" s="2" t="s">
        <v>358</v>
      </c>
      <c r="F157" s="10">
        <v>35661</v>
      </c>
      <c r="G157" s="4"/>
      <c r="H157" s="4" t="s">
        <v>557</v>
      </c>
      <c r="I157" s="93">
        <f t="shared" ref="I157:I175" si="188">DATEDIF(F157,DATE(2019,7,1),"y")</f>
        <v>21</v>
      </c>
      <c r="J157" s="198" t="str">
        <f>VLOOKUP($I157,Categorie!$A$1:$B$27,2,FALSE)</f>
        <v>SEN</v>
      </c>
      <c r="K157" s="12" t="str">
        <f t="shared" si="100"/>
        <v>BNO</v>
      </c>
      <c r="L157" s="13">
        <f t="shared" si="174"/>
        <v>41762</v>
      </c>
      <c r="M157" s="13" t="str">
        <f t="shared" ca="1" si="171"/>
        <v/>
      </c>
      <c r="N157" s="12"/>
      <c r="O157" s="12"/>
      <c r="P157" s="12" t="str">
        <f>VLOOKUP($E157,'Listing PCS'!$B$2:$D$1032,3,FALSE)</f>
        <v>-</v>
      </c>
      <c r="Q157" s="13">
        <f>VLOOKUP($E157,'Listing PCS'!$B$2:$F$1032,5,FALSE)</f>
        <v>43252</v>
      </c>
      <c r="R157" s="12"/>
      <c r="S157" s="12" t="str">
        <f>IF(ISERROR(SEARCH(K157,J157)),"-",K157)</f>
        <v>-</v>
      </c>
      <c r="T157" s="12" t="str">
        <f>VLOOKUP($E157,'Listing PCS'!$B$2:$I$1032,8,FALSE)</f>
        <v>-</v>
      </c>
      <c r="U157" s="13"/>
      <c r="V157" s="13" t="str">
        <f>IF(ISERROR(VLOOKUP(CONCATENATE($E157," ",V$1),'Listing TES'!$A$2:$I$1247,6,FALSE)),"-",VLOOKUP(CONCATENATE($E157," ",V$1),'Listing TES'!$A$2:$I$1247,6,FALSE))</f>
        <v>-</v>
      </c>
      <c r="W157" s="13" t="str">
        <f>IF(ISERROR(VLOOKUP(CONCATENATE($E157," ",W$1),'Listing TES'!$A$2:$I$1247,6,FALSE)),"-",VLOOKUP(CONCATENATE($E157," ",W$1),'Listing TES'!$A$2:$I$1247,6,FALSE))</f>
        <v>-</v>
      </c>
      <c r="X157" s="13">
        <f>IF(ISERROR(VLOOKUP(CONCATENATE($E157," ",X$1),'Listing TES'!$A$2:$I$1247,6,FALSE)),"-",VLOOKUP(CONCATENATE($E157," ",X$1),'Listing TES'!$A$2:$I$1247,6,FALSE))</f>
        <v>41762</v>
      </c>
      <c r="Y157" s="13" t="str">
        <f>IF(ISERROR(VLOOKUP(CONCATENATE($E157," ",Y$1),'Listing TES'!$A$2:$I$1247,6,FALSE)),"-",VLOOKUP(CONCATENATE($E157," ",Y$1),'Listing TES'!$A$2:$I$1247,6,FALSE))</f>
        <v>-</v>
      </c>
      <c r="Z157" s="13" t="str">
        <f>IF(ISERROR(VLOOKUP(CONCATENATE($E157," ",Z$1),'Listing TES'!$A$2:$I$1247,6,FALSE)),"-",VLOOKUP(CONCATENATE($E157," ",Z$1),'Listing TES'!$A$2:$I$1247,6,FALSE))</f>
        <v>-</v>
      </c>
      <c r="AA157" s="13" t="str">
        <f>IF(ISERROR(VLOOKUP(CONCATENATE($E157," ",AA$1),'Listing TES'!$A$2:$I$1247,6,FALSE)),"-",VLOOKUP(CONCATENATE($E157," ",AA$1),'Listing TES'!$A$2:$I$1247,6,FALSE))</f>
        <v>-</v>
      </c>
      <c r="AB157" s="13" t="str">
        <f>IF(ISERROR(VLOOKUP(CONCATENATE($E157," ",AB$1),'Listing TES'!$A$2:$I$1247,6,FALSE)),"-",VLOOKUP(CONCATENATE($E157," ",AB$1),'Listing TES'!$A$2:$I$1247,6,FALSE))</f>
        <v>-</v>
      </c>
      <c r="AC157" s="13" t="str">
        <f>IF(ISERROR(VLOOKUP(CONCATENATE($E157," ",AC$1),'Listing TES'!$A$2:$I$1247,6,FALSE)),"-",VLOOKUP(CONCATENATE($E157," ",AC$1),'Listing TES'!$A$2:$I$1247,6,FALSE))</f>
        <v>-</v>
      </c>
      <c r="AD157" s="13"/>
      <c r="AF157" s="142" t="str">
        <f t="shared" si="186"/>
        <v>-</v>
      </c>
      <c r="AG157" s="142" t="str">
        <f t="shared" si="175"/>
        <v>-</v>
      </c>
      <c r="AH157" s="142" t="str">
        <f t="shared" si="176"/>
        <v>-</v>
      </c>
      <c r="AI157" s="142" t="str">
        <f t="shared" si="177"/>
        <v>-</v>
      </c>
      <c r="AJ157" s="142" t="str">
        <f t="shared" si="178"/>
        <v>-</v>
      </c>
      <c r="AK157" s="142" t="str">
        <f t="shared" si="179"/>
        <v>-</v>
      </c>
      <c r="AL157" s="13"/>
      <c r="AN157" s="142" t="str">
        <f t="shared" si="180"/>
        <v>-</v>
      </c>
      <c r="AO157" s="142" t="str">
        <f t="shared" si="181"/>
        <v>-</v>
      </c>
      <c r="AP157" s="142" t="str">
        <f t="shared" si="182"/>
        <v>-</v>
      </c>
      <c r="AQ157" s="142" t="str">
        <f t="shared" si="183"/>
        <v>-</v>
      </c>
      <c r="AR157" s="142" t="str">
        <f t="shared" si="184"/>
        <v>-</v>
      </c>
      <c r="AS157" s="142" t="str">
        <f t="shared" si="185"/>
        <v>-</v>
      </c>
    </row>
    <row r="158" spans="1:52" x14ac:dyDescent="0.25">
      <c r="A158" s="22" t="str">
        <f>IF(ISERROR(VLOOKUP($E158,'Listing TES'!$B$2:$B$1247,1,FALSE)),"Not listed","Listed")</f>
        <v>Listed</v>
      </c>
      <c r="B158" s="4" t="b">
        <f t="shared" ca="1" si="95"/>
        <v>0</v>
      </c>
      <c r="C158" s="4" t="b">
        <f t="shared" si="148"/>
        <v>0</v>
      </c>
      <c r="D158" s="4"/>
      <c r="E158" s="2" t="s">
        <v>365</v>
      </c>
      <c r="F158" s="10">
        <v>37889</v>
      </c>
      <c r="G158" s="4"/>
      <c r="H158" s="4" t="s">
        <v>557</v>
      </c>
      <c r="I158" s="93">
        <f>DATEDIF(F158,DATE(2019,7,1),"y")</f>
        <v>15</v>
      </c>
      <c r="J158" s="198" t="str">
        <f>VLOOKUP($I158,Categorie!$A$1:$B$27,2,FALSE)</f>
        <v>JUN/SEN</v>
      </c>
      <c r="K158" s="12" t="str">
        <f t="shared" si="100"/>
        <v>BNO</v>
      </c>
      <c r="L158" s="13">
        <f t="shared" si="174"/>
        <v>41741</v>
      </c>
      <c r="M158" s="13" t="str">
        <f t="shared" ca="1" si="171"/>
        <v/>
      </c>
      <c r="N158" s="12"/>
      <c r="O158" s="12"/>
      <c r="P158" s="12" t="str">
        <f>VLOOKUP($E158,'Listing PCS'!$B$2:$D$1032,3,FALSE)</f>
        <v>-</v>
      </c>
      <c r="Q158" s="13">
        <f>VLOOKUP($E158,'Listing PCS'!$B$2:$F$1032,5,FALSE)</f>
        <v>43252</v>
      </c>
      <c r="R158" s="12"/>
      <c r="S158" s="12" t="str">
        <f>IF(ISERROR(SEARCH(K158,J158)),"-",K158)</f>
        <v>-</v>
      </c>
      <c r="T158" s="12" t="str">
        <f>VLOOKUP($E158,'Listing PCS'!$B$2:$I$1032,8,FALSE)</f>
        <v>-</v>
      </c>
      <c r="U158" s="13"/>
      <c r="V158" s="13" t="str">
        <f>IF(ISERROR(VLOOKUP(CONCATENATE($E158," ",V$1),'Listing TES'!$A$2:$I$1247,6,FALSE)),"-",VLOOKUP(CONCATENATE($E158," ",V$1),'Listing TES'!$A$2:$I$1247,6,FALSE))</f>
        <v>-</v>
      </c>
      <c r="W158" s="13" t="str">
        <f>IF(ISERROR(VLOOKUP(CONCATENATE($E158," ",W$1),'Listing TES'!$A$2:$I$1247,6,FALSE)),"-",VLOOKUP(CONCATENATE($E158," ",W$1),'Listing TES'!$A$2:$I$1247,6,FALSE))</f>
        <v>-</v>
      </c>
      <c r="X158" s="13">
        <f>IF(ISERROR(VLOOKUP(CONCATENATE($E158," ",X$1),'Listing TES'!$A$2:$I$1247,6,FALSE)),"-",VLOOKUP(CONCATENATE($E158," ",X$1),'Listing TES'!$A$2:$I$1247,6,FALSE))</f>
        <v>41741</v>
      </c>
      <c r="Y158" s="13" t="str">
        <f>IF(ISERROR(VLOOKUP(CONCATENATE($E158," ",Y$1),'Listing TES'!$A$2:$I$1247,6,FALSE)),"-",VLOOKUP(CONCATENATE($E158," ",Y$1),'Listing TES'!$A$2:$I$1247,6,FALSE))</f>
        <v>-</v>
      </c>
      <c r="Z158" s="13" t="str">
        <f>IF(ISERROR(VLOOKUP(CONCATENATE($E158," ",Z$1),'Listing TES'!$A$2:$I$1247,6,FALSE)),"-",VLOOKUP(CONCATENATE($E158," ",Z$1),'Listing TES'!$A$2:$I$1247,6,FALSE))</f>
        <v>-</v>
      </c>
      <c r="AA158" s="13" t="str">
        <f>IF(ISERROR(VLOOKUP(CONCATENATE($E158," ",AA$1),'Listing TES'!$A$2:$I$1247,6,FALSE)),"-",VLOOKUP(CONCATENATE($E158," ",AA$1),'Listing TES'!$A$2:$I$1247,6,FALSE))</f>
        <v>-</v>
      </c>
      <c r="AB158" s="13" t="str">
        <f>IF(ISERROR(VLOOKUP(CONCATENATE($E158," ",AB$1),'Listing TES'!$A$2:$I$1247,6,FALSE)),"-",VLOOKUP(CONCATENATE($E158," ",AB$1),'Listing TES'!$A$2:$I$1247,6,FALSE))</f>
        <v>-</v>
      </c>
      <c r="AC158" s="13" t="str">
        <f>IF(ISERROR(VLOOKUP(CONCATENATE($E158," ",AC$1),'Listing TES'!$A$2:$I$1247,6,FALSE)),"-",VLOOKUP(CONCATENATE($E158," ",AC$1),'Listing TES'!$A$2:$I$1247,6,FALSE))</f>
        <v>-</v>
      </c>
      <c r="AD158" s="13"/>
      <c r="AF158" s="142" t="str">
        <f t="shared" si="186"/>
        <v>-</v>
      </c>
      <c r="AG158" s="142" t="str">
        <f t="shared" si="175"/>
        <v>-</v>
      </c>
      <c r="AH158" s="142" t="str">
        <f t="shared" si="176"/>
        <v>-</v>
      </c>
      <c r="AI158" s="142" t="str">
        <f t="shared" si="177"/>
        <v>-</v>
      </c>
      <c r="AJ158" s="142" t="str">
        <f t="shared" si="178"/>
        <v>-</v>
      </c>
      <c r="AK158" s="142" t="str">
        <f t="shared" si="179"/>
        <v>-</v>
      </c>
      <c r="AL158" s="13"/>
      <c r="AN158" s="142" t="str">
        <f t="shared" si="180"/>
        <v>-</v>
      </c>
      <c r="AO158" s="142" t="str">
        <f t="shared" si="181"/>
        <v>-</v>
      </c>
      <c r="AP158" s="142" t="str">
        <f t="shared" si="182"/>
        <v>-</v>
      </c>
      <c r="AQ158" s="142" t="str">
        <f t="shared" si="183"/>
        <v>-</v>
      </c>
      <c r="AR158" s="142" t="str">
        <f t="shared" si="184"/>
        <v>-</v>
      </c>
      <c r="AS158" s="142" t="str">
        <f t="shared" si="185"/>
        <v>-</v>
      </c>
    </row>
    <row r="159" spans="1:52" x14ac:dyDescent="0.25">
      <c r="A159" s="80" t="str">
        <f>IF(ISERROR(VLOOKUP($E159,'Listing TES'!$B$2:$B$1247,1,FALSE)),"Not listed","Listed")</f>
        <v>Listed</v>
      </c>
      <c r="B159" s="81" t="b">
        <f ca="1">TODAY()-MAX(V159:AC159)&lt;95</f>
        <v>0</v>
      </c>
      <c r="C159" s="81" t="b">
        <f t="shared" si="148"/>
        <v>0</v>
      </c>
      <c r="D159" s="81"/>
      <c r="E159" s="2" t="s">
        <v>636</v>
      </c>
      <c r="F159" s="10">
        <v>40367</v>
      </c>
      <c r="G159" s="4"/>
      <c r="H159" s="4" t="s">
        <v>557</v>
      </c>
      <c r="I159" s="93">
        <f t="shared" si="188"/>
        <v>8</v>
      </c>
      <c r="J159" s="198" t="str">
        <f>VLOOKUP($I159,Categorie!$A$1:$B$27,2,FALSE)</f>
        <v>MIN/BNO/INO</v>
      </c>
      <c r="K159" s="12" t="str">
        <f>IF(ISBLANK(O159),IF(AC159&lt;&gt;"-",AC$1,IF(AB159&lt;&gt;"-",AB$1,IF(AA159&lt;&gt;"-",AA$1,IF(Z159&lt;&gt;"-",Z$1,IF(Y159&lt;&gt;"-",Y$1,IF(X159&lt;&gt;"-",X$1,IF(W159&lt;&gt;"-",W$1,IF(V159&lt;&gt;"-",V$1,IF(A159="Listed","Niet geslaagd","Geen info"))))))))),O159)</f>
        <v>MIN</v>
      </c>
      <c r="L159" s="13">
        <f>IF(MAX(V159:AC159)=0,"-",MAX(V159:AC159))</f>
        <v>43554</v>
      </c>
      <c r="M159" s="13" t="str">
        <f ca="1">IF(B159=TRUE,IF(ISBLANK(N159),IF(K159="PRE","",EDATE(L159,3)),N159),"")</f>
        <v/>
      </c>
      <c r="N159" s="12"/>
      <c r="O159" s="12"/>
      <c r="P159" s="12" t="str">
        <f>VLOOKUP($E159,'Listing PCS'!$B$2:$D$1032,3,FALSE)</f>
        <v>BNO</v>
      </c>
      <c r="Q159" s="13">
        <f>VLOOKUP($E159,'Listing PCS'!$B$2:$F$1032,5,FALSE)</f>
        <v>43589</v>
      </c>
      <c r="R159" s="12"/>
      <c r="S159" s="12" t="str">
        <f>IF(ISERROR(SEARCH(K159,J159)),"-",K159)</f>
        <v>MIN</v>
      </c>
      <c r="T159" s="12">
        <f>VLOOKUP($E159,'Listing PCS'!$B$2:$I$1032,8,FALSE)</f>
        <v>0</v>
      </c>
      <c r="U159" s="13"/>
      <c r="V159" s="13">
        <f>IF(ISERROR(VLOOKUP(CONCATENATE($E159," ",V$1),'Listing TES'!$A$2:$I$1247,6,FALSE)),"-",VLOOKUP(CONCATENATE($E159," ",V$1),'Listing TES'!$A$2:$I$1247,6,FALSE))</f>
        <v>43491</v>
      </c>
      <c r="W159" s="13">
        <f>IF(ISERROR(VLOOKUP(CONCATENATE($E159," ",W$1),'Listing TES'!$A$2:$I$1247,6,FALSE)),"-",VLOOKUP(CONCATENATE($E159," ",W$1),'Listing TES'!$A$2:$I$1247,6,FALSE))</f>
        <v>43554</v>
      </c>
      <c r="X159" s="13" t="str">
        <f>IF(ISERROR(VLOOKUP(CONCATENATE($E159," ",X$1),'Listing TES'!$A$2:$I$1247,6,FALSE)),"-",VLOOKUP(CONCATENATE($E159," ",X$1),'Listing TES'!$A$2:$I$1247,6,FALSE))</f>
        <v>-</v>
      </c>
      <c r="Y159" s="13" t="str">
        <f>IF(ISERROR(VLOOKUP(CONCATENATE($E159," ",Y$1),'Listing TES'!$A$2:$I$1247,6,FALSE)),"-",VLOOKUP(CONCATENATE($E159," ",Y$1),'Listing TES'!$A$2:$I$1247,6,FALSE))</f>
        <v>-</v>
      </c>
      <c r="Z159" s="13" t="str">
        <f>IF(ISERROR(VLOOKUP(CONCATENATE($E159," ",Z$1),'Listing TES'!$A$2:$I$1247,6,FALSE)),"-",VLOOKUP(CONCATENATE($E159," ",Z$1),'Listing TES'!$A$2:$I$1247,6,FALSE))</f>
        <v>-</v>
      </c>
      <c r="AA159" s="13" t="str">
        <f>IF(ISERROR(VLOOKUP(CONCATENATE($E159," ",AA$1),'Listing TES'!$A$2:$I$1247,6,FALSE)),"-",VLOOKUP(CONCATENATE($E159," ",AA$1),'Listing TES'!$A$2:$I$1247,6,FALSE))</f>
        <v>-</v>
      </c>
      <c r="AB159" s="13" t="str">
        <f>IF(ISERROR(VLOOKUP(CONCATENATE($E159," ",AB$1),'Listing TES'!$A$2:$I$1247,6,FALSE)),"-",VLOOKUP(CONCATENATE($E159," ",AB$1),'Listing TES'!$A$2:$I$1247,6,FALSE))</f>
        <v>-</v>
      </c>
      <c r="AC159" s="13" t="str">
        <f>IF(ISERROR(VLOOKUP(CONCATENATE($E159," ",AC$1),'Listing TES'!$A$2:$I$1247,6,FALSE)),"-",VLOOKUP(CONCATENATE($E159," ",AC$1),'Listing TES'!$A$2:$I$1247,6,FALSE))</f>
        <v>-</v>
      </c>
      <c r="AD159" s="13"/>
      <c r="AF159" s="142">
        <f t="shared" ref="AF159:AK159" si="189">IF(AND(V159&lt;&gt;"-",W159&lt;&gt;"-"),W159-V159,"-")</f>
        <v>63</v>
      </c>
      <c r="AG159" s="142" t="str">
        <f t="shared" si="189"/>
        <v>-</v>
      </c>
      <c r="AH159" s="142" t="str">
        <f t="shared" si="189"/>
        <v>-</v>
      </c>
      <c r="AI159" s="142" t="str">
        <f t="shared" si="189"/>
        <v>-</v>
      </c>
      <c r="AJ159" s="142" t="str">
        <f t="shared" si="189"/>
        <v>-</v>
      </c>
      <c r="AK159" s="142" t="str">
        <f t="shared" si="189"/>
        <v>-</v>
      </c>
      <c r="AL159" s="102"/>
      <c r="AN159" s="142">
        <f t="shared" ref="AN159:AS159" si="190">IF(AND($V159&lt;&gt;"-",W159&lt;&gt;"-"),W159-$V159,"-")</f>
        <v>63</v>
      </c>
      <c r="AO159" s="142" t="str">
        <f t="shared" si="190"/>
        <v>-</v>
      </c>
      <c r="AP159" s="142" t="str">
        <f t="shared" si="190"/>
        <v>-</v>
      </c>
      <c r="AQ159" s="142" t="str">
        <f t="shared" si="190"/>
        <v>-</v>
      </c>
      <c r="AR159" s="142" t="str">
        <f t="shared" si="190"/>
        <v>-</v>
      </c>
      <c r="AS159" s="142" t="str">
        <f t="shared" si="190"/>
        <v>-</v>
      </c>
    </row>
    <row r="160" spans="1:52" x14ac:dyDescent="0.25">
      <c r="A160" s="22" t="str">
        <f>IF(ISERROR(VLOOKUP($E160,'Listing TES'!$B$2:$B$1247,1,FALSE)),"Not listed","Listed")</f>
        <v>Listed</v>
      </c>
      <c r="B160" s="4" t="b">
        <f ca="1">TODAY()-MAX(V160:AC160)&lt;95</f>
        <v>0</v>
      </c>
      <c r="C160" s="4" t="b">
        <f t="shared" si="148"/>
        <v>0</v>
      </c>
      <c r="D160" s="4"/>
      <c r="E160" s="2" t="s">
        <v>440</v>
      </c>
      <c r="F160" s="10">
        <v>39729</v>
      </c>
      <c r="G160" s="4"/>
      <c r="H160" s="4" t="s">
        <v>557</v>
      </c>
      <c r="I160" s="93">
        <f t="shared" si="188"/>
        <v>10</v>
      </c>
      <c r="J160" s="198" t="str">
        <f>VLOOKUP($I160,Categorie!$A$1:$B$27,2,FALSE)</f>
        <v>BNO/INO/ANO</v>
      </c>
      <c r="K160" s="12" t="str">
        <f t="shared" si="100"/>
        <v>BNO</v>
      </c>
      <c r="L160" s="13">
        <f t="shared" si="174"/>
        <v>43400</v>
      </c>
      <c r="M160" s="13" t="str">
        <f t="shared" ca="1" si="171"/>
        <v/>
      </c>
      <c r="N160" s="12"/>
      <c r="O160" s="12"/>
      <c r="P160" s="12" t="str">
        <f>VLOOKUP($E160,'Listing PCS'!$B$2:$D$1032,3,FALSE)</f>
        <v>INO</v>
      </c>
      <c r="Q160" s="13">
        <f>VLOOKUP($E160,'Listing PCS'!$B$2:$F$1032,5,FALSE)</f>
        <v>43568</v>
      </c>
      <c r="R160" s="12"/>
      <c r="S160" s="12" t="str">
        <f>IF(ISERROR(SEARCH(K160,J160)),"-",K160)</f>
        <v>BNO</v>
      </c>
      <c r="T160" s="12">
        <f>VLOOKUP($E160,'Listing PCS'!$B$2:$I$1032,8,FALSE)</f>
        <v>0</v>
      </c>
      <c r="U160" s="13"/>
      <c r="V160" s="13">
        <f>IF(ISERROR(VLOOKUP(CONCATENATE($E160," ",V$1),'Listing TES'!$A$2:$I$1247,6,FALSE)),"-",VLOOKUP(CONCATENATE($E160," ",V$1),'Listing TES'!$A$2:$I$1247,6,FALSE))</f>
        <v>43127</v>
      </c>
      <c r="W160" s="13">
        <f>IF(ISERROR(VLOOKUP(CONCATENATE($E160," ",W$1),'Listing TES'!$A$2:$I$1247,6,FALSE)),"-",VLOOKUP(CONCATENATE($E160," ",W$1),'Listing TES'!$A$2:$I$1247,6,FALSE))</f>
        <v>43183</v>
      </c>
      <c r="X160" s="13">
        <f>IF(ISERROR(VLOOKUP(CONCATENATE($E160," ",X$1),'Listing TES'!$A$2:$I$1247,6,FALSE)),"-",VLOOKUP(CONCATENATE($E160," ",X$1),'Listing TES'!$A$2:$I$1247,6,FALSE))</f>
        <v>43400</v>
      </c>
      <c r="Y160" s="13" t="str">
        <f>IF(ISERROR(VLOOKUP(CONCATENATE($E160," ",Y$1),'Listing TES'!$A$2:$I$1247,6,FALSE)),"-",VLOOKUP(CONCATENATE($E160," ",Y$1),'Listing TES'!$A$2:$I$1247,6,FALSE))</f>
        <v>-</v>
      </c>
      <c r="Z160" s="13" t="str">
        <f>IF(ISERROR(VLOOKUP(CONCATENATE($E160," ",Z$1),'Listing TES'!$A$2:$I$1247,6,FALSE)),"-",VLOOKUP(CONCATENATE($E160," ",Z$1),'Listing TES'!$A$2:$I$1247,6,FALSE))</f>
        <v>-</v>
      </c>
      <c r="AA160" s="13" t="str">
        <f>IF(ISERROR(VLOOKUP(CONCATENATE($E160," ",AA$1),'Listing TES'!$A$2:$I$1247,6,FALSE)),"-",VLOOKUP(CONCATENATE($E160," ",AA$1),'Listing TES'!$A$2:$I$1247,6,FALSE))</f>
        <v>-</v>
      </c>
      <c r="AB160" s="13" t="str">
        <f>IF(ISERROR(VLOOKUP(CONCATENATE($E160," ",AB$1),'Listing TES'!$A$2:$I$1247,6,FALSE)),"-",VLOOKUP(CONCATENATE($E160," ",AB$1),'Listing TES'!$A$2:$I$1247,6,FALSE))</f>
        <v>-</v>
      </c>
      <c r="AC160" s="13" t="str">
        <f>IF(ISERROR(VLOOKUP(CONCATENATE($E160," ",AC$1),'Listing TES'!$A$2:$I$1247,6,FALSE)),"-",VLOOKUP(CONCATENATE($E160," ",AC$1),'Listing TES'!$A$2:$I$1247,6,FALSE))</f>
        <v>-</v>
      </c>
      <c r="AD160" s="13"/>
      <c r="AF160" s="142">
        <f t="shared" si="186"/>
        <v>56</v>
      </c>
      <c r="AG160" s="142">
        <f t="shared" si="175"/>
        <v>217</v>
      </c>
      <c r="AH160" s="142" t="str">
        <f t="shared" si="176"/>
        <v>-</v>
      </c>
      <c r="AI160" s="142" t="str">
        <f t="shared" si="177"/>
        <v>-</v>
      </c>
      <c r="AJ160" s="142" t="str">
        <f t="shared" si="178"/>
        <v>-</v>
      </c>
      <c r="AK160" s="142" t="str">
        <f t="shared" si="179"/>
        <v>-</v>
      </c>
      <c r="AL160" s="13"/>
      <c r="AN160" s="142">
        <f t="shared" si="180"/>
        <v>56</v>
      </c>
      <c r="AO160" s="142">
        <f t="shared" si="181"/>
        <v>273</v>
      </c>
      <c r="AP160" s="142" t="str">
        <f t="shared" si="182"/>
        <v>-</v>
      </c>
      <c r="AQ160" s="142" t="str">
        <f t="shared" si="183"/>
        <v>-</v>
      </c>
      <c r="AR160" s="142" t="str">
        <f t="shared" si="184"/>
        <v>-</v>
      </c>
      <c r="AS160" s="142" t="str">
        <f t="shared" si="185"/>
        <v>-</v>
      </c>
    </row>
    <row r="161" spans="1:52" x14ac:dyDescent="0.25">
      <c r="A161" s="22" t="str">
        <f>IF(ISERROR(VLOOKUP($E161,'Listing TES'!$B$2:$B$1247,1,FALSE)),"Not listed","Listed")</f>
        <v>Listed</v>
      </c>
      <c r="B161" s="4" t="b">
        <f t="shared" ca="1" si="95"/>
        <v>0</v>
      </c>
      <c r="C161" s="4" t="b">
        <f t="shared" si="148"/>
        <v>0</v>
      </c>
      <c r="D161" s="4"/>
      <c r="E161" s="2" t="s">
        <v>321</v>
      </c>
      <c r="F161" s="10">
        <v>38928</v>
      </c>
      <c r="G161" s="4"/>
      <c r="H161" s="4" t="s">
        <v>557</v>
      </c>
      <c r="I161" s="93">
        <f t="shared" si="188"/>
        <v>12</v>
      </c>
      <c r="J161" s="198" t="str">
        <f>VLOOKUP($I161,Categorie!$A$1:$B$27,2,FALSE)</f>
        <v>BNO/INO/ANO</v>
      </c>
      <c r="K161" s="12" t="str">
        <f t="shared" si="100"/>
        <v>INO</v>
      </c>
      <c r="L161" s="13">
        <f t="shared" si="174"/>
        <v>42854</v>
      </c>
      <c r="M161" s="13" t="str">
        <f t="shared" ca="1" si="171"/>
        <v/>
      </c>
      <c r="N161" s="12"/>
      <c r="O161" s="12"/>
      <c r="P161" s="12" t="str">
        <f>VLOOKUP($E161,'Listing PCS'!$B$2:$D$1032,3,FALSE)</f>
        <v>ANO</v>
      </c>
      <c r="Q161" s="13">
        <f>VLOOKUP($E161,'Listing PCS'!$B$2:$F$1032,5,FALSE)</f>
        <v>43876</v>
      </c>
      <c r="R161" s="12"/>
      <c r="S161" s="198" t="s">
        <v>563</v>
      </c>
      <c r="T161" s="12">
        <f>VLOOKUP($E161,'Listing PCS'!$B$2:$I$1032,8,FALSE)</f>
        <v>0</v>
      </c>
      <c r="U161" s="13"/>
      <c r="V161" s="13" t="str">
        <f>IF(ISERROR(VLOOKUP(CONCATENATE($E161," ",V$1),'Listing TES'!$A$2:$I$1247,6,FALSE)),"-",VLOOKUP(CONCATENATE($E161," ",V$1),'Listing TES'!$A$2:$I$1247,6,FALSE))</f>
        <v>-</v>
      </c>
      <c r="W161" s="13" t="str">
        <f>IF(ISERROR(VLOOKUP(CONCATENATE($E161," ",W$1),'Listing TES'!$A$2:$I$1247,6,FALSE)),"-",VLOOKUP(CONCATENATE($E161," ",W$1),'Listing TES'!$A$2:$I$1247,6,FALSE))</f>
        <v>-</v>
      </c>
      <c r="X161" s="13">
        <f>IF(ISERROR(VLOOKUP(CONCATENATE($E161," ",X$1),'Listing TES'!$A$2:$I$1247,6,FALSE)),"-",VLOOKUP(CONCATENATE($E161," ",X$1),'Listing TES'!$A$2:$I$1247,6,FALSE))</f>
        <v>42126</v>
      </c>
      <c r="Y161" s="13">
        <f>IF(ISERROR(VLOOKUP(CONCATENATE($E161," ",Y$1),'Listing TES'!$A$2:$I$1247,6,FALSE)),"-",VLOOKUP(CONCATENATE($E161," ",Y$1),'Listing TES'!$A$2:$I$1247,6,FALSE))</f>
        <v>42854</v>
      </c>
      <c r="Z161" s="13" t="str">
        <f>IF(ISERROR(VLOOKUP(CONCATENATE($E161," ",Z$1),'Listing TES'!$A$2:$I$1247,6,FALSE)),"-",VLOOKUP(CONCATENATE($E161," ",Z$1),'Listing TES'!$A$2:$I$1247,6,FALSE))</f>
        <v>-</v>
      </c>
      <c r="AA161" s="13" t="str">
        <f>IF(ISERROR(VLOOKUP(CONCATENATE($E161," ",AA$1),'Listing TES'!$A$2:$I$1247,6,FALSE)),"-",VLOOKUP(CONCATENATE($E161," ",AA$1),'Listing TES'!$A$2:$I$1247,6,FALSE))</f>
        <v>-</v>
      </c>
      <c r="AB161" s="13" t="str">
        <f>IF(ISERROR(VLOOKUP(CONCATENATE($E161," ",AB$1),'Listing TES'!$A$2:$I$1247,6,FALSE)),"-",VLOOKUP(CONCATENATE($E161," ",AB$1),'Listing TES'!$A$2:$I$1247,6,FALSE))</f>
        <v>-</v>
      </c>
      <c r="AC161" s="13" t="str">
        <f>IF(ISERROR(VLOOKUP(CONCATENATE($E161," ",AC$1),'Listing TES'!$A$2:$I$1247,6,FALSE)),"-",VLOOKUP(CONCATENATE($E161," ",AC$1),'Listing TES'!$A$2:$I$1247,6,FALSE))</f>
        <v>-</v>
      </c>
      <c r="AD161" s="13"/>
      <c r="AF161" s="142" t="str">
        <f t="shared" si="186"/>
        <v>-</v>
      </c>
      <c r="AG161" s="142" t="str">
        <f t="shared" si="175"/>
        <v>-</v>
      </c>
      <c r="AH161" s="142">
        <f t="shared" si="176"/>
        <v>728</v>
      </c>
      <c r="AI161" s="142" t="str">
        <f t="shared" si="177"/>
        <v>-</v>
      </c>
      <c r="AJ161" s="142" t="str">
        <f t="shared" si="178"/>
        <v>-</v>
      </c>
      <c r="AK161" s="142" t="str">
        <f t="shared" si="179"/>
        <v>-</v>
      </c>
      <c r="AL161" s="13"/>
      <c r="AN161" s="142" t="str">
        <f t="shared" si="180"/>
        <v>-</v>
      </c>
      <c r="AO161" s="142" t="str">
        <f t="shared" si="181"/>
        <v>-</v>
      </c>
      <c r="AP161" s="142" t="str">
        <f t="shared" si="182"/>
        <v>-</v>
      </c>
      <c r="AQ161" s="142" t="str">
        <f t="shared" si="183"/>
        <v>-</v>
      </c>
      <c r="AR161" s="142" t="str">
        <f t="shared" si="184"/>
        <v>-</v>
      </c>
      <c r="AS161" s="142" t="str">
        <f t="shared" si="185"/>
        <v>-</v>
      </c>
      <c r="AZ161" s="9" t="s">
        <v>557</v>
      </c>
    </row>
    <row r="162" spans="1:52" x14ac:dyDescent="0.25">
      <c r="A162" s="22" t="str">
        <f>IF(ISERROR(VLOOKUP($E162,'Listing TES'!$B$2:$B$1247,1,FALSE)),"Not listed","Listed")</f>
        <v>Listed</v>
      </c>
      <c r="B162" s="4" t="b">
        <f t="shared" ca="1" si="95"/>
        <v>1</v>
      </c>
      <c r="C162" s="4" t="b">
        <f t="shared" si="148"/>
        <v>0</v>
      </c>
      <c r="D162" s="4"/>
      <c r="E162" s="2" t="s">
        <v>97</v>
      </c>
      <c r="F162" s="10">
        <v>40369</v>
      </c>
      <c r="G162" s="4"/>
      <c r="H162" s="4" t="s">
        <v>557</v>
      </c>
      <c r="I162" s="93">
        <f t="shared" si="188"/>
        <v>8</v>
      </c>
      <c r="J162" s="198" t="str">
        <f>VLOOKUP($I162,Categorie!$A$1:$B$27,2,FALSE)</f>
        <v>MIN/BNO/INO</v>
      </c>
      <c r="K162" s="12" t="str">
        <f t="shared" si="100"/>
        <v>MIN</v>
      </c>
      <c r="L162" s="13">
        <f t="shared" si="174"/>
        <v>43876</v>
      </c>
      <c r="M162" s="13">
        <f t="shared" ca="1" si="171"/>
        <v>43966</v>
      </c>
      <c r="N162" s="12"/>
      <c r="O162" s="12"/>
      <c r="P162" s="12" t="str">
        <f>VLOOKUP($E162,'Listing PCS'!$B$2:$D$1032,3,FALSE)</f>
        <v>-</v>
      </c>
      <c r="Q162" s="13">
        <f>VLOOKUP($E162,'Listing PCS'!$B$2:$F$1032,5,FALSE)</f>
        <v>43252</v>
      </c>
      <c r="R162" s="12"/>
      <c r="S162" s="12" t="str">
        <f>IF(ISERROR(SEARCH(K162,J162)),"-",K162)</f>
        <v>MIN</v>
      </c>
      <c r="T162" s="12" t="str">
        <f>VLOOKUP($E162,'Listing PCS'!$B$2:$I$1032,8,FALSE)</f>
        <v>B</v>
      </c>
      <c r="U162" s="13"/>
      <c r="V162" s="13">
        <f>IF(ISERROR(VLOOKUP(CONCATENATE($E162," ",V$1),'Listing TES'!$A$2:$I$1247,6,FALSE)),"-",VLOOKUP(CONCATENATE($E162," ",V$1),'Listing TES'!$A$2:$I$1247,6,FALSE))</f>
        <v>43190</v>
      </c>
      <c r="W162" s="13">
        <f>IF(ISERROR(VLOOKUP(CONCATENATE($E162," ",W$1),'Listing TES'!$A$2:$I$1247,6,FALSE)),"-",VLOOKUP(CONCATENATE($E162," ",W$1),'Listing TES'!$A$2:$I$1247,6,FALSE))</f>
        <v>43876</v>
      </c>
      <c r="X162" s="13" t="str">
        <f>IF(ISERROR(VLOOKUP(CONCATENATE($E162," ",X$1),'Listing TES'!$A$2:$I$1247,6,FALSE)),"-",VLOOKUP(CONCATENATE($E162," ",X$1),'Listing TES'!$A$2:$I$1247,6,FALSE))</f>
        <v>-</v>
      </c>
      <c r="Y162" s="13" t="str">
        <f>IF(ISERROR(VLOOKUP(CONCATENATE($E162," ",Y$1),'Listing TES'!$A$2:$I$1247,6,FALSE)),"-",VLOOKUP(CONCATENATE($E162," ",Y$1),'Listing TES'!$A$2:$I$1247,6,FALSE))</f>
        <v>-</v>
      </c>
      <c r="Z162" s="13" t="str">
        <f>IF(ISERROR(VLOOKUP(CONCATENATE($E162," ",Z$1),'Listing TES'!$A$2:$I$1247,6,FALSE)),"-",VLOOKUP(CONCATENATE($E162," ",Z$1),'Listing TES'!$A$2:$I$1247,6,FALSE))</f>
        <v>-</v>
      </c>
      <c r="AA162" s="13" t="str">
        <f>IF(ISERROR(VLOOKUP(CONCATENATE($E162," ",AA$1),'Listing TES'!$A$2:$I$1247,6,FALSE)),"-",VLOOKUP(CONCATENATE($E162," ",AA$1),'Listing TES'!$A$2:$I$1247,6,FALSE))</f>
        <v>-</v>
      </c>
      <c r="AB162" s="13" t="str">
        <f>IF(ISERROR(VLOOKUP(CONCATENATE($E162," ",AB$1),'Listing TES'!$A$2:$I$1247,6,FALSE)),"-",VLOOKUP(CONCATENATE($E162," ",AB$1),'Listing TES'!$A$2:$I$1247,6,FALSE))</f>
        <v>-</v>
      </c>
      <c r="AC162" s="13" t="str">
        <f>IF(ISERROR(VLOOKUP(CONCATENATE($E162," ",AC$1),'Listing TES'!$A$2:$I$1247,6,FALSE)),"-",VLOOKUP(CONCATENATE($E162," ",AC$1),'Listing TES'!$A$2:$I$1247,6,FALSE))</f>
        <v>-</v>
      </c>
      <c r="AD162" s="13"/>
      <c r="AF162" s="142">
        <f t="shared" si="186"/>
        <v>686</v>
      </c>
      <c r="AG162" s="142" t="str">
        <f t="shared" si="175"/>
        <v>-</v>
      </c>
      <c r="AH162" s="142" t="str">
        <f t="shared" si="176"/>
        <v>-</v>
      </c>
      <c r="AI162" s="142" t="str">
        <f t="shared" si="177"/>
        <v>-</v>
      </c>
      <c r="AJ162" s="142" t="str">
        <f t="shared" si="178"/>
        <v>-</v>
      </c>
      <c r="AK162" s="142" t="str">
        <f t="shared" si="179"/>
        <v>-</v>
      </c>
      <c r="AL162" s="13"/>
      <c r="AN162" s="142">
        <f t="shared" si="180"/>
        <v>686</v>
      </c>
      <c r="AO162" s="142" t="str">
        <f t="shared" si="181"/>
        <v>-</v>
      </c>
      <c r="AP162" s="142" t="str">
        <f t="shared" si="182"/>
        <v>-</v>
      </c>
      <c r="AQ162" s="142" t="str">
        <f t="shared" si="183"/>
        <v>-</v>
      </c>
      <c r="AR162" s="142" t="str">
        <f t="shared" si="184"/>
        <v>-</v>
      </c>
      <c r="AS162" s="142" t="str">
        <f t="shared" si="185"/>
        <v>-</v>
      </c>
      <c r="AW162" s="9" t="s">
        <v>557</v>
      </c>
    </row>
    <row r="163" spans="1:52" x14ac:dyDescent="0.25">
      <c r="A163" s="22" t="str">
        <f>IF(ISERROR(VLOOKUP($E163,'Listing TES'!$B$2:$B$1247,1,FALSE)),"Not listed","Listed")</f>
        <v>Listed</v>
      </c>
      <c r="B163" s="4" t="b">
        <f ca="1">TODAY()-MAX(V163:AC163)&lt;95</f>
        <v>0</v>
      </c>
      <c r="C163" s="4" t="b">
        <f t="shared" si="148"/>
        <v>0</v>
      </c>
      <c r="D163" s="4"/>
      <c r="E163" s="2" t="s">
        <v>609</v>
      </c>
      <c r="F163" s="10">
        <v>40465</v>
      </c>
      <c r="G163" s="4" t="s">
        <v>610</v>
      </c>
      <c r="H163" s="4" t="s">
        <v>557</v>
      </c>
      <c r="I163" s="93">
        <f t="shared" si="188"/>
        <v>8</v>
      </c>
      <c r="J163" s="198" t="str">
        <f>VLOOKUP($I163,Categorie!$A$1:$B$27,2,FALSE)</f>
        <v>MIN/BNO/INO</v>
      </c>
      <c r="K163" s="12" t="str">
        <f t="shared" si="100"/>
        <v>MIN</v>
      </c>
      <c r="L163" s="13">
        <f>IF(MAX(V163:AC163)=0,"-",MAX(V163:AC163))</f>
        <v>43589</v>
      </c>
      <c r="M163" s="13" t="str">
        <f t="shared" ca="1" si="171"/>
        <v/>
      </c>
      <c r="N163" s="12"/>
      <c r="O163" s="12"/>
      <c r="P163" s="12" t="str">
        <f>VLOOKUP($E163,'Listing PCS'!$B$2:$D$1032,3,FALSE)</f>
        <v>MIN</v>
      </c>
      <c r="Q163" s="13">
        <f>VLOOKUP($E163,'Listing PCS'!$B$2:$F$1032,5,FALSE)</f>
        <v>43568</v>
      </c>
      <c r="R163" s="12"/>
      <c r="S163" s="12" t="str">
        <f>IF(ISERROR(SEARCH(K163,J163)),"-",K163)</f>
        <v>MIN</v>
      </c>
      <c r="T163" s="12">
        <f>VLOOKUP($E163,'Listing PCS'!$B$2:$I$1032,8,FALSE)</f>
        <v>0</v>
      </c>
      <c r="U163" s="13"/>
      <c r="V163" s="13">
        <f>IF(ISERROR(VLOOKUP(CONCATENATE($E163," ",V$1),'Listing TES'!$A$2:$I$1247,6,FALSE)),"-",VLOOKUP(CONCATENATE($E163," ",V$1),'Listing TES'!$A$2:$I$1247,6,FALSE))</f>
        <v>43428</v>
      </c>
      <c r="W163" s="13">
        <f>IF(ISERROR(VLOOKUP(CONCATENATE($E163," ",W$1),'Listing TES'!$A$2:$I$1247,6,FALSE)),"-",VLOOKUP(CONCATENATE($E163," ",W$1),'Listing TES'!$A$2:$I$1247,6,FALSE))</f>
        <v>43589</v>
      </c>
      <c r="X163" s="13" t="str">
        <f>IF(ISERROR(VLOOKUP(CONCATENATE($E163," ",X$1),'Listing TES'!$A$2:$I$1247,6,FALSE)),"-",VLOOKUP(CONCATENATE($E163," ",X$1),'Listing TES'!$A$2:$I$1247,6,FALSE))</f>
        <v>-</v>
      </c>
      <c r="Y163" s="13" t="str">
        <f>IF(ISERROR(VLOOKUP(CONCATENATE($E163," ",Y$1),'Listing TES'!$A$2:$I$1247,6,FALSE)),"-",VLOOKUP(CONCATENATE($E163," ",Y$1),'Listing TES'!$A$2:$I$1247,6,FALSE))</f>
        <v>-</v>
      </c>
      <c r="Z163" s="13" t="str">
        <f>IF(ISERROR(VLOOKUP(CONCATENATE($E163," ",Z$1),'Listing TES'!$A$2:$I$1247,6,FALSE)),"-",VLOOKUP(CONCATENATE($E163," ",Z$1),'Listing TES'!$A$2:$I$1247,6,FALSE))</f>
        <v>-</v>
      </c>
      <c r="AA163" s="13" t="str">
        <f>IF(ISERROR(VLOOKUP(CONCATENATE($E163," ",AA$1),'Listing TES'!$A$2:$I$1247,6,FALSE)),"-",VLOOKUP(CONCATENATE($E163," ",AA$1),'Listing TES'!$A$2:$I$1247,6,FALSE))</f>
        <v>-</v>
      </c>
      <c r="AB163" s="13" t="str">
        <f>IF(ISERROR(VLOOKUP(CONCATENATE($E163," ",AB$1),'Listing TES'!$A$2:$I$1247,6,FALSE)),"-",VLOOKUP(CONCATENATE($E163," ",AB$1),'Listing TES'!$A$2:$I$1247,6,FALSE))</f>
        <v>-</v>
      </c>
      <c r="AC163" s="13" t="str">
        <f>IF(ISERROR(VLOOKUP(CONCATENATE($E163," ",AC$1),'Listing TES'!$A$2:$I$1247,6,FALSE)),"-",VLOOKUP(CONCATENATE($E163," ",AC$1),'Listing TES'!$A$2:$I$1247,6,FALSE))</f>
        <v>-</v>
      </c>
      <c r="AD163" s="13"/>
      <c r="AF163" s="142">
        <f t="shared" ref="AF163:AK164" si="191">IF(AND(V163&lt;&gt;"-",W163&lt;&gt;"-"),W163-V163,"-")</f>
        <v>161</v>
      </c>
      <c r="AG163" s="142" t="str">
        <f t="shared" si="191"/>
        <v>-</v>
      </c>
      <c r="AH163" s="142" t="str">
        <f t="shared" si="191"/>
        <v>-</v>
      </c>
      <c r="AI163" s="142" t="str">
        <f t="shared" si="191"/>
        <v>-</v>
      </c>
      <c r="AJ163" s="142" t="str">
        <f t="shared" si="191"/>
        <v>-</v>
      </c>
      <c r="AK163" s="142" t="str">
        <f t="shared" si="191"/>
        <v>-</v>
      </c>
      <c r="AL163" s="13"/>
      <c r="AN163" s="142">
        <f t="shared" ref="AN163:AS164" si="192">IF(AND($V163&lt;&gt;"-",W163&lt;&gt;"-"),W163-$V163,"-")</f>
        <v>161</v>
      </c>
      <c r="AO163" s="142" t="str">
        <f t="shared" si="192"/>
        <v>-</v>
      </c>
      <c r="AP163" s="142" t="str">
        <f t="shared" si="192"/>
        <v>-</v>
      </c>
      <c r="AQ163" s="142" t="str">
        <f t="shared" si="192"/>
        <v>-</v>
      </c>
      <c r="AR163" s="142" t="str">
        <f t="shared" si="192"/>
        <v>-</v>
      </c>
      <c r="AS163" s="142" t="str">
        <f t="shared" si="192"/>
        <v>-</v>
      </c>
      <c r="AW163" s="9" t="s">
        <v>557</v>
      </c>
    </row>
    <row r="164" spans="1:52" hidden="1" x14ac:dyDescent="0.25">
      <c r="A164" s="80" t="str">
        <f>IF(ISERROR(VLOOKUP($E164,'Listing TES'!$B$2:$B$1247,1,FALSE)),"Not listed","Listed")</f>
        <v>Listed</v>
      </c>
      <c r="B164" s="81" t="b">
        <f ca="1">TODAY()-MAX(V164:AC164)&lt;95</f>
        <v>0</v>
      </c>
      <c r="C164" s="81" t="e">
        <f t="shared" si="148"/>
        <v>#VALUE!</v>
      </c>
      <c r="D164" s="81" t="s">
        <v>537</v>
      </c>
      <c r="E164" s="2" t="s">
        <v>701</v>
      </c>
      <c r="F164" s="10">
        <v>39715</v>
      </c>
      <c r="G164" s="4"/>
      <c r="H164" s="4" t="s">
        <v>557</v>
      </c>
      <c r="I164" s="93">
        <f t="shared" si="188"/>
        <v>10</v>
      </c>
      <c r="J164" s="198" t="str">
        <f>VLOOKUP($I164,Categorie!$A$1:$B$27,2,FALSE)</f>
        <v>BNO/INO/ANO</v>
      </c>
      <c r="K164" s="12" t="str">
        <f>IF(ISBLANK(O164),IF(AC164&lt;&gt;"-",AC$1,IF(AB164&lt;&gt;"-",AB$1,IF(AA164&lt;&gt;"-",AA$1,IF(Z164&lt;&gt;"-",Z$1,IF(Y164&lt;&gt;"-",Y$1,IF(X164&lt;&gt;"-",X$1,IF(W164&lt;&gt;"-",W$1,IF(V164&lt;&gt;"-",V$1,IF(A164="Listed","Niet geslaagd","Geen info"))))))))),O164)</f>
        <v>Niet geslaagd</v>
      </c>
      <c r="L164" s="13" t="str">
        <f>IF(MAX(V164:AC164)=0,"-",MAX(V164:AC164))</f>
        <v>-</v>
      </c>
      <c r="M164" s="13" t="str">
        <f ca="1">IF(B164=TRUE,IF(ISBLANK(N164),IF(K164="PRE","",EDATE(L164,3)),N164),"")</f>
        <v/>
      </c>
      <c r="N164" s="12"/>
      <c r="O164" s="12"/>
      <c r="P164" s="12" t="str">
        <f>VLOOKUP($E164,'Listing PCS'!$B$2:$D$1032,3,FALSE)</f>
        <v>-</v>
      </c>
      <c r="Q164" s="13">
        <f>VLOOKUP($E164,'Listing PCS'!$B$2:$F$1032,5,FALSE)</f>
        <v>43855</v>
      </c>
      <c r="R164" s="12"/>
      <c r="S164" s="12" t="str">
        <f>IF(ISERROR(SEARCH(K164,J164)),"-",K164)</f>
        <v>-</v>
      </c>
      <c r="T164" s="12">
        <f>VLOOKUP($E164,'Listing PCS'!$B$2:$I$1032,8,FALSE)</f>
        <v>0</v>
      </c>
      <c r="U164" s="13"/>
      <c r="V164" s="13" t="str">
        <f>IF(ISERROR(VLOOKUP(CONCATENATE($E164," ",V$1),'Listing TES'!$A$2:$I$1247,6,FALSE)),"-",VLOOKUP(CONCATENATE($E164," ",V$1),'Listing TES'!$A$2:$I$1247,6,FALSE))</f>
        <v>-</v>
      </c>
      <c r="W164" s="13" t="str">
        <f>IF(ISERROR(VLOOKUP(CONCATENATE($E164," ",W$1),'Listing TES'!$A$2:$I$1247,6,FALSE)),"-",VLOOKUP(CONCATENATE($E164," ",W$1),'Listing TES'!$A$2:$I$1247,6,FALSE))</f>
        <v>-</v>
      </c>
      <c r="X164" s="13" t="str">
        <f>IF(ISERROR(VLOOKUP(CONCATENATE($E164," ",X$1),'Listing TES'!$A$2:$I$1247,6,FALSE)),"-",VLOOKUP(CONCATENATE($E164," ",X$1),'Listing TES'!$A$2:$I$1247,6,FALSE))</f>
        <v>-</v>
      </c>
      <c r="Y164" s="13" t="str">
        <f>IF(ISERROR(VLOOKUP(CONCATENATE($E164," ",Y$1),'Listing TES'!$A$2:$I$1247,6,FALSE)),"-",VLOOKUP(CONCATENATE($E164," ",Y$1),'Listing TES'!$A$2:$I$1247,6,FALSE))</f>
        <v>-</v>
      </c>
      <c r="Z164" s="13" t="str">
        <f>IF(ISERROR(VLOOKUP(CONCATENATE($E164," ",Z$1),'Listing TES'!$A$2:$I$1247,6,FALSE)),"-",VLOOKUP(CONCATENATE($E164," ",Z$1),'Listing TES'!$A$2:$I$1247,6,FALSE))</f>
        <v>-</v>
      </c>
      <c r="AA164" s="13" t="str">
        <f>IF(ISERROR(VLOOKUP(CONCATENATE($E164," ",AA$1),'Listing TES'!$A$2:$I$1247,6,FALSE)),"-",VLOOKUP(CONCATENATE($E164," ",AA$1),'Listing TES'!$A$2:$I$1247,6,FALSE))</f>
        <v>-</v>
      </c>
      <c r="AB164" s="13" t="str">
        <f>IF(ISERROR(VLOOKUP(CONCATENATE($E164," ",AB$1),'Listing TES'!$A$2:$I$1247,6,FALSE)),"-",VLOOKUP(CONCATENATE($E164," ",AB$1),'Listing TES'!$A$2:$I$1247,6,FALSE))</f>
        <v>-</v>
      </c>
      <c r="AC164" s="13" t="str">
        <f>IF(ISERROR(VLOOKUP(CONCATENATE($E164," ",AC$1),'Listing TES'!$A$2:$I$1247,6,FALSE)),"-",VLOOKUP(CONCATENATE($E164," ",AC$1),'Listing TES'!$A$2:$I$1247,6,FALSE))</f>
        <v>-</v>
      </c>
      <c r="AD164" s="13"/>
      <c r="AF164" s="142" t="str">
        <f t="shared" si="191"/>
        <v>-</v>
      </c>
      <c r="AG164" s="142" t="str">
        <f t="shared" si="191"/>
        <v>-</v>
      </c>
      <c r="AH164" s="142" t="str">
        <f t="shared" si="191"/>
        <v>-</v>
      </c>
      <c r="AI164" s="142" t="str">
        <f t="shared" si="191"/>
        <v>-</v>
      </c>
      <c r="AJ164" s="142" t="str">
        <f t="shared" si="191"/>
        <v>-</v>
      </c>
      <c r="AK164" s="142" t="str">
        <f t="shared" si="191"/>
        <v>-</v>
      </c>
      <c r="AL164" s="102"/>
      <c r="AN164" s="142" t="str">
        <f t="shared" si="192"/>
        <v>-</v>
      </c>
      <c r="AO164" s="142" t="str">
        <f t="shared" si="192"/>
        <v>-</v>
      </c>
      <c r="AP164" s="142" t="str">
        <f t="shared" si="192"/>
        <v>-</v>
      </c>
      <c r="AQ164" s="142" t="str">
        <f t="shared" si="192"/>
        <v>-</v>
      </c>
      <c r="AR164" s="142" t="str">
        <f t="shared" si="192"/>
        <v>-</v>
      </c>
      <c r="AS164" s="142" t="str">
        <f t="shared" si="192"/>
        <v>-</v>
      </c>
    </row>
    <row r="165" spans="1:52" x14ac:dyDescent="0.25">
      <c r="A165" s="80" t="str">
        <f>IF(ISERROR(VLOOKUP($E165,'Listing TES'!$B$2:$B$1247,1,FALSE)),"Not listed","Listed")</f>
        <v>Listed</v>
      </c>
      <c r="B165" s="81" t="b">
        <f ca="1">TODAY()-MAX(V165:AC165)&lt;95</f>
        <v>0</v>
      </c>
      <c r="C165" s="81" t="b">
        <f t="shared" si="148"/>
        <v>0</v>
      </c>
      <c r="D165" s="81"/>
      <c r="E165" s="2" t="s">
        <v>645</v>
      </c>
      <c r="F165" s="10">
        <v>40424</v>
      </c>
      <c r="G165" s="4" t="s">
        <v>610</v>
      </c>
      <c r="H165" s="4" t="s">
        <v>557</v>
      </c>
      <c r="I165" s="93">
        <f t="shared" si="188"/>
        <v>8</v>
      </c>
      <c r="J165" s="198" t="str">
        <f>VLOOKUP($I165,Categorie!$A$1:$B$27,2,FALSE)</f>
        <v>MIN/BNO/INO</v>
      </c>
      <c r="K165" s="12" t="str">
        <f>IF(ISBLANK(O165),IF(AC165&lt;&gt;"-",AC$1,IF(AB165&lt;&gt;"-",AB$1,IF(AA165&lt;&gt;"-",AA$1,IF(Z165&lt;&gt;"-",Z$1,IF(Y165&lt;&gt;"-",Y$1,IF(X165&lt;&gt;"-",X$1,IF(W165&lt;&gt;"-",W$1,IF(V165&lt;&gt;"-",V$1,IF(A165="Listed","Niet geslaagd","Geen info"))))))))),O165)</f>
        <v>PRE</v>
      </c>
      <c r="L165" s="13">
        <f>IF(MAX(V165:AC165)=0,"-",MAX(V165:AC165))</f>
        <v>43736</v>
      </c>
      <c r="M165" s="13" t="str">
        <f ca="1">IF(B165=TRUE,IF(ISBLANK(N165),IF(K165="PRE","",EDATE(L165,3)),N165),"")</f>
        <v/>
      </c>
      <c r="N165" s="12"/>
      <c r="O165" s="12"/>
      <c r="P165" s="12" t="str">
        <f>VLOOKUP($E165,'Listing PCS'!$B$2:$D$1032,3,FALSE)</f>
        <v>-</v>
      </c>
      <c r="Q165" s="13">
        <f>VLOOKUP($E165,'Listing PCS'!$B$2:$F$1032,5,FALSE)</f>
        <v>43736</v>
      </c>
      <c r="R165" s="12"/>
      <c r="S165" s="12" t="str">
        <f>IF(ISERROR(SEARCH(K165,J165)),"-",K165)</f>
        <v>-</v>
      </c>
      <c r="T165" s="12">
        <f>VLOOKUP($E165,'Listing PCS'!$B$2:$I$1032,8,FALSE)</f>
        <v>0</v>
      </c>
      <c r="U165" s="13"/>
      <c r="V165" s="13">
        <f>IF(ISERROR(VLOOKUP(CONCATENATE($E165," ",V$1),'Listing TES'!$A$2:$I$1247,6,FALSE)),"-",VLOOKUP(CONCATENATE($E165," ",V$1),'Listing TES'!$A$2:$I$1247,6,FALSE))</f>
        <v>43736</v>
      </c>
      <c r="W165" s="13" t="str">
        <f>IF(ISERROR(VLOOKUP(CONCATENATE($E165," ",W$1),'Listing TES'!$A$2:$I$1247,6,FALSE)),"-",VLOOKUP(CONCATENATE($E165," ",W$1),'Listing TES'!$A$2:$I$1247,6,FALSE))</f>
        <v>-</v>
      </c>
      <c r="X165" s="13" t="str">
        <f>IF(ISERROR(VLOOKUP(CONCATENATE($E165," ",X$1),'Listing TES'!$A$2:$I$1247,6,FALSE)),"-",VLOOKUP(CONCATENATE($E165," ",X$1),'Listing TES'!$A$2:$I$1247,6,FALSE))</f>
        <v>-</v>
      </c>
      <c r="Y165" s="13" t="str">
        <f>IF(ISERROR(VLOOKUP(CONCATENATE($E165," ",Y$1),'Listing TES'!$A$2:$I$1247,6,FALSE)),"-",VLOOKUP(CONCATENATE($E165," ",Y$1),'Listing TES'!$A$2:$I$1247,6,FALSE))</f>
        <v>-</v>
      </c>
      <c r="Z165" s="13" t="str">
        <f>IF(ISERROR(VLOOKUP(CONCATENATE($E165," ",Z$1),'Listing TES'!$A$2:$I$1247,6,FALSE)),"-",VLOOKUP(CONCATENATE($E165," ",Z$1),'Listing TES'!$A$2:$I$1247,6,FALSE))</f>
        <v>-</v>
      </c>
      <c r="AA165" s="13" t="str">
        <f>IF(ISERROR(VLOOKUP(CONCATENATE($E165," ",AA$1),'Listing TES'!$A$2:$I$1247,6,FALSE)),"-",VLOOKUP(CONCATENATE($E165," ",AA$1),'Listing TES'!$A$2:$I$1247,6,FALSE))</f>
        <v>-</v>
      </c>
      <c r="AB165" s="13" t="str">
        <f>IF(ISERROR(VLOOKUP(CONCATENATE($E165," ",AB$1),'Listing TES'!$A$2:$I$1247,6,FALSE)),"-",VLOOKUP(CONCATENATE($E165," ",AB$1),'Listing TES'!$A$2:$I$1247,6,FALSE))</f>
        <v>-</v>
      </c>
      <c r="AC165" s="13" t="str">
        <f>IF(ISERROR(VLOOKUP(CONCATENATE($E165," ",AC$1),'Listing TES'!$A$2:$I$1247,6,FALSE)),"-",VLOOKUP(CONCATENATE($E165," ",AC$1),'Listing TES'!$A$2:$I$1247,6,FALSE))</f>
        <v>-</v>
      </c>
      <c r="AD165" s="13"/>
      <c r="AF165" s="142" t="str">
        <f t="shared" ref="AF165:AK165" si="193">IF(AND(V165&lt;&gt;"-",W165&lt;&gt;"-"),W165-V165,"-")</f>
        <v>-</v>
      </c>
      <c r="AG165" s="142" t="str">
        <f t="shared" si="193"/>
        <v>-</v>
      </c>
      <c r="AH165" s="142" t="str">
        <f t="shared" si="193"/>
        <v>-</v>
      </c>
      <c r="AI165" s="142" t="str">
        <f t="shared" si="193"/>
        <v>-</v>
      </c>
      <c r="AJ165" s="142" t="str">
        <f t="shared" si="193"/>
        <v>-</v>
      </c>
      <c r="AK165" s="142" t="str">
        <f t="shared" si="193"/>
        <v>-</v>
      </c>
      <c r="AL165" s="102"/>
      <c r="AN165" s="142" t="str">
        <f t="shared" ref="AN165:AS165" si="194">IF(AND($V165&lt;&gt;"-",W165&lt;&gt;"-"),W165-$V165,"-")</f>
        <v>-</v>
      </c>
      <c r="AO165" s="142" t="str">
        <f t="shared" si="194"/>
        <v>-</v>
      </c>
      <c r="AP165" s="142" t="str">
        <f t="shared" si="194"/>
        <v>-</v>
      </c>
      <c r="AQ165" s="142" t="str">
        <f t="shared" si="194"/>
        <v>-</v>
      </c>
      <c r="AR165" s="142" t="str">
        <f t="shared" si="194"/>
        <v>-</v>
      </c>
      <c r="AS165" s="142" t="str">
        <f t="shared" si="194"/>
        <v>-</v>
      </c>
    </row>
    <row r="166" spans="1:52" x14ac:dyDescent="0.25">
      <c r="A166" s="22" t="str">
        <f>IF(ISERROR(VLOOKUP($E166,'Listing TES'!$B$2:$B$1247,1,FALSE)),"Not listed","Listed")</f>
        <v>Listed</v>
      </c>
      <c r="B166" s="4" t="b">
        <f t="shared" ca="1" si="95"/>
        <v>0</v>
      </c>
      <c r="C166" s="4" t="b">
        <f t="shared" si="148"/>
        <v>0</v>
      </c>
      <c r="D166" s="4"/>
      <c r="E166" s="2" t="s">
        <v>200</v>
      </c>
      <c r="F166" s="10">
        <v>36936</v>
      </c>
      <c r="G166" s="4" t="s">
        <v>610</v>
      </c>
      <c r="H166" s="4" t="s">
        <v>557</v>
      </c>
      <c r="I166" s="93">
        <f t="shared" si="188"/>
        <v>18</v>
      </c>
      <c r="J166" s="198" t="str">
        <f>VLOOKUP($I166,Categorie!$A$1:$B$27,2,FALSE)</f>
        <v>JUN/SEN</v>
      </c>
      <c r="K166" s="12" t="str">
        <f t="shared" si="100"/>
        <v>BNO</v>
      </c>
      <c r="L166" s="13">
        <f t="shared" si="174"/>
        <v>42322</v>
      </c>
      <c r="M166" s="13" t="str">
        <f t="shared" ca="1" si="171"/>
        <v/>
      </c>
      <c r="N166" s="12"/>
      <c r="O166" s="12"/>
      <c r="P166" s="12" t="str">
        <f>VLOOKUP($E166,'Listing PCS'!$B$2:$D$1032,3,FALSE)</f>
        <v>BNO</v>
      </c>
      <c r="Q166" s="13">
        <f>VLOOKUP($E166,'Listing PCS'!$B$2:$F$1032,5,FALSE)</f>
        <v>43386</v>
      </c>
      <c r="R166" s="12"/>
      <c r="S166" s="12" t="str">
        <f>IF(ISERROR(SEARCH(K166,J166)),"-",K166)</f>
        <v>-</v>
      </c>
      <c r="T166" s="12">
        <f>VLOOKUP($E166,'Listing PCS'!$B$2:$I$1032,8,FALSE)</f>
        <v>0</v>
      </c>
      <c r="U166" s="13"/>
      <c r="V166" s="13" t="str">
        <f>IF(ISERROR(VLOOKUP(CONCATENATE($E166," ",V$1),'Listing TES'!$A$2:$I$1247,6,FALSE)),"-",VLOOKUP(CONCATENATE($E166," ",V$1),'Listing TES'!$A$2:$I$1247,6,FALSE))</f>
        <v>-</v>
      </c>
      <c r="W166" s="13">
        <f>IF(ISERROR(VLOOKUP(CONCATENATE($E166," ",W$1),'Listing TES'!$A$2:$I$1247,6,FALSE)),"-",VLOOKUP(CONCATENATE($E166," ",W$1),'Listing TES'!$A$2:$I$1247,6,FALSE))</f>
        <v>42294</v>
      </c>
      <c r="X166" s="13">
        <f>IF(ISERROR(VLOOKUP(CONCATENATE($E166," ",X$1),'Listing TES'!$A$2:$I$1247,6,FALSE)),"-",VLOOKUP(CONCATENATE($E166," ",X$1),'Listing TES'!$A$2:$I$1247,6,FALSE))</f>
        <v>42322</v>
      </c>
      <c r="Y166" s="13" t="str">
        <f>IF(ISERROR(VLOOKUP(CONCATENATE($E166," ",Y$1),'Listing TES'!$A$2:$I$1247,6,FALSE)),"-",VLOOKUP(CONCATENATE($E166," ",Y$1),'Listing TES'!$A$2:$I$1247,6,FALSE))</f>
        <v>-</v>
      </c>
      <c r="Z166" s="13" t="str">
        <f>IF(ISERROR(VLOOKUP(CONCATENATE($E166," ",Z$1),'Listing TES'!$A$2:$I$1247,6,FALSE)),"-",VLOOKUP(CONCATENATE($E166," ",Z$1),'Listing TES'!$A$2:$I$1247,6,FALSE))</f>
        <v>-</v>
      </c>
      <c r="AA166" s="13" t="str">
        <f>IF(ISERROR(VLOOKUP(CONCATENATE($E166," ",AA$1),'Listing TES'!$A$2:$I$1247,6,FALSE)),"-",VLOOKUP(CONCATENATE($E166," ",AA$1),'Listing TES'!$A$2:$I$1247,6,FALSE))</f>
        <v>-</v>
      </c>
      <c r="AB166" s="13" t="str">
        <f>IF(ISERROR(VLOOKUP(CONCATENATE($E166," ",AB$1),'Listing TES'!$A$2:$I$1247,6,FALSE)),"-",VLOOKUP(CONCATENATE($E166," ",AB$1),'Listing TES'!$A$2:$I$1247,6,FALSE))</f>
        <v>-</v>
      </c>
      <c r="AC166" s="13" t="str">
        <f>IF(ISERROR(VLOOKUP(CONCATENATE($E166," ",AC$1),'Listing TES'!$A$2:$I$1247,6,FALSE)),"-",VLOOKUP(CONCATENATE($E166," ",AC$1),'Listing TES'!$A$2:$I$1247,6,FALSE))</f>
        <v>-</v>
      </c>
      <c r="AD166" s="13"/>
      <c r="AF166" s="142" t="str">
        <f t="shared" si="186"/>
        <v>-</v>
      </c>
      <c r="AG166" s="142">
        <f t="shared" si="175"/>
        <v>28</v>
      </c>
      <c r="AH166" s="142" t="str">
        <f t="shared" si="176"/>
        <v>-</v>
      </c>
      <c r="AI166" s="142" t="str">
        <f t="shared" si="177"/>
        <v>-</v>
      </c>
      <c r="AJ166" s="142" t="str">
        <f t="shared" si="178"/>
        <v>-</v>
      </c>
      <c r="AK166" s="142" t="str">
        <f t="shared" si="179"/>
        <v>-</v>
      </c>
      <c r="AL166" s="13"/>
      <c r="AN166" s="142" t="str">
        <f t="shared" si="180"/>
        <v>-</v>
      </c>
      <c r="AO166" s="142" t="str">
        <f t="shared" si="181"/>
        <v>-</v>
      </c>
      <c r="AP166" s="142" t="str">
        <f t="shared" si="182"/>
        <v>-</v>
      </c>
      <c r="AQ166" s="142" t="str">
        <f t="shared" si="183"/>
        <v>-</v>
      </c>
      <c r="AR166" s="142" t="str">
        <f t="shared" si="184"/>
        <v>-</v>
      </c>
      <c r="AS166" s="142" t="str">
        <f t="shared" si="185"/>
        <v>-</v>
      </c>
    </row>
    <row r="167" spans="1:52" x14ac:dyDescent="0.25">
      <c r="A167" s="22" t="str">
        <f>IF(ISERROR(VLOOKUP($E167,'Listing TES'!$B$2:$B$1247,1,FALSE)),"Not listed","Listed")</f>
        <v>Listed</v>
      </c>
      <c r="B167" s="4" t="b">
        <f t="shared" ca="1" si="95"/>
        <v>0</v>
      </c>
      <c r="C167" s="4" t="b">
        <f t="shared" si="148"/>
        <v>0</v>
      </c>
      <c r="D167" s="4"/>
      <c r="E167" s="2" t="s">
        <v>68</v>
      </c>
      <c r="F167" s="10">
        <v>38668</v>
      </c>
      <c r="G167" s="4"/>
      <c r="H167" s="4" t="s">
        <v>557</v>
      </c>
      <c r="I167" s="93">
        <f t="shared" si="188"/>
        <v>13</v>
      </c>
      <c r="J167" s="198" t="str">
        <f>VLOOKUP($I167,Categorie!$A$1:$B$27,2,FALSE)</f>
        <v>INO/ANO/JUN</v>
      </c>
      <c r="K167" s="12" t="str">
        <f t="shared" si="100"/>
        <v>ANO</v>
      </c>
      <c r="L167" s="13">
        <f t="shared" si="174"/>
        <v>43599</v>
      </c>
      <c r="M167" s="13" t="str">
        <f t="shared" ca="1" si="171"/>
        <v/>
      </c>
      <c r="N167" s="12"/>
      <c r="O167" s="12"/>
      <c r="P167" s="12" t="str">
        <f>VLOOKUP($E167,'Listing PCS'!$B$2:$D$1032,3,FALSE)</f>
        <v>ANO</v>
      </c>
      <c r="Q167" s="13">
        <f>VLOOKUP($E167,'Listing PCS'!$B$2:$F$1032,5,FALSE)</f>
        <v>43778</v>
      </c>
      <c r="R167" s="12"/>
      <c r="S167" s="198" t="s">
        <v>563</v>
      </c>
      <c r="T167" s="12">
        <f>VLOOKUP($E167,'Listing PCS'!$B$2:$I$1032,8,FALSE)</f>
        <v>0</v>
      </c>
      <c r="U167" s="13"/>
      <c r="V167" s="13">
        <f>IF(ISERROR(VLOOKUP(CONCATENATE($E167," ",V$1),'Listing TES'!$A$2:$I$1247,6,FALSE)),"-",VLOOKUP(CONCATENATE($E167," ",V$1),'Listing TES'!$A$2:$I$1247,6,FALSE))</f>
        <v>43008</v>
      </c>
      <c r="W167" s="13">
        <f>IF(ISERROR(VLOOKUP(CONCATENATE($E167," ",W$1),'Listing TES'!$A$2:$I$1247,6,FALSE)),"-",VLOOKUP(CONCATENATE($E167," ",W$1),'Listing TES'!$A$2:$I$1247,6,FALSE))</f>
        <v>43043</v>
      </c>
      <c r="X167" s="13">
        <f>IF(ISERROR(VLOOKUP(CONCATENATE($E167," ",X$1),'Listing TES'!$A$2:$I$1247,6,FALSE)),"-",VLOOKUP(CONCATENATE($E167," ",X$1),'Listing TES'!$A$2:$I$1247,6,FALSE))</f>
        <v>43078</v>
      </c>
      <c r="Y167" s="13">
        <f>IF(ISERROR(VLOOKUP(CONCATENATE($E167," ",Y$1),'Listing TES'!$A$2:$I$1247,6,FALSE)),"-",VLOOKUP(CONCATENATE($E167," ",Y$1),'Listing TES'!$A$2:$I$1247,6,FALSE))</f>
        <v>43192</v>
      </c>
      <c r="Z167" s="13">
        <f>IF(ISERROR(VLOOKUP(CONCATENATE($E167," ",Z$1),'Listing TES'!$A$2:$I$1247,6,FALSE)),"-",VLOOKUP(CONCATENATE($E167," ",Z$1),'Listing TES'!$A$2:$I$1247,6,FALSE))</f>
        <v>43599</v>
      </c>
      <c r="AA167" s="13" t="str">
        <f>IF(ISERROR(VLOOKUP(CONCATENATE($E167," ",AA$1),'Listing TES'!$A$2:$I$1247,6,FALSE)),"-",VLOOKUP(CONCATENATE($E167," ",AA$1),'Listing TES'!$A$2:$I$1247,6,FALSE))</f>
        <v>-</v>
      </c>
      <c r="AB167" s="13" t="str">
        <f>IF(ISERROR(VLOOKUP(CONCATENATE($E167," ",AB$1),'Listing TES'!$A$2:$I$1247,6,FALSE)),"-",VLOOKUP(CONCATENATE($E167," ",AB$1),'Listing TES'!$A$2:$I$1247,6,FALSE))</f>
        <v>-</v>
      </c>
      <c r="AC167" s="13" t="str">
        <f>IF(ISERROR(VLOOKUP(CONCATENATE($E167," ",AC$1),'Listing TES'!$A$2:$I$1247,6,FALSE)),"-",VLOOKUP(CONCATENATE($E167," ",AC$1),'Listing TES'!$A$2:$I$1247,6,FALSE))</f>
        <v>-</v>
      </c>
      <c r="AD167" s="13"/>
      <c r="AF167" s="142">
        <f t="shared" si="186"/>
        <v>35</v>
      </c>
      <c r="AG167" s="142">
        <f t="shared" si="175"/>
        <v>35</v>
      </c>
      <c r="AH167" s="142">
        <f t="shared" si="176"/>
        <v>114</v>
      </c>
      <c r="AI167" s="142">
        <f t="shared" si="177"/>
        <v>407</v>
      </c>
      <c r="AJ167" s="142" t="str">
        <f t="shared" si="178"/>
        <v>-</v>
      </c>
      <c r="AK167" s="142" t="str">
        <f t="shared" si="179"/>
        <v>-</v>
      </c>
      <c r="AL167" s="13"/>
      <c r="AN167" s="142">
        <f t="shared" si="180"/>
        <v>35</v>
      </c>
      <c r="AO167" s="142">
        <f t="shared" si="181"/>
        <v>70</v>
      </c>
      <c r="AP167" s="142">
        <f t="shared" si="182"/>
        <v>184</v>
      </c>
      <c r="AQ167" s="142">
        <f t="shared" si="183"/>
        <v>591</v>
      </c>
      <c r="AR167" s="142" t="str">
        <f t="shared" si="184"/>
        <v>-</v>
      </c>
      <c r="AS167" s="142" t="str">
        <f t="shared" si="185"/>
        <v>-</v>
      </c>
    </row>
    <row r="168" spans="1:52" x14ac:dyDescent="0.25">
      <c r="A168" s="22" t="str">
        <f>IF(ISERROR(VLOOKUP($E168,'Listing TES'!$B$2:$B$1247,1,FALSE)),"Not listed","Listed")</f>
        <v>Listed</v>
      </c>
      <c r="B168" s="4" t="b">
        <f t="shared" ca="1" si="95"/>
        <v>0</v>
      </c>
      <c r="C168" s="4" t="b">
        <f t="shared" si="148"/>
        <v>0</v>
      </c>
      <c r="D168" s="4"/>
      <c r="E168" s="2" t="s">
        <v>422</v>
      </c>
      <c r="F168" s="10">
        <v>39386</v>
      </c>
      <c r="G168" s="4"/>
      <c r="H168" s="4" t="s">
        <v>557</v>
      </c>
      <c r="I168" s="93">
        <f t="shared" si="188"/>
        <v>11</v>
      </c>
      <c r="J168" s="198" t="str">
        <f>VLOOKUP($I168,Categorie!$A$1:$B$27,2,FALSE)</f>
        <v>BNO/INO/ANO</v>
      </c>
      <c r="K168" s="12" t="str">
        <f t="shared" si="100"/>
        <v>PRE</v>
      </c>
      <c r="L168" s="13">
        <f t="shared" si="174"/>
        <v>43736</v>
      </c>
      <c r="M168" s="13" t="str">
        <f t="shared" ca="1" si="171"/>
        <v/>
      </c>
      <c r="N168" s="12"/>
      <c r="O168" s="12"/>
      <c r="P168" s="12" t="str">
        <f>VLOOKUP($E168,'Listing PCS'!$B$2:$D$1032,3,FALSE)</f>
        <v>-</v>
      </c>
      <c r="Q168" s="13">
        <f>VLOOKUP($E168,'Listing PCS'!$B$2:$F$1032,5,FALSE)</f>
        <v>43736</v>
      </c>
      <c r="R168" s="12"/>
      <c r="S168" s="12" t="str">
        <f>IF(ISERROR(SEARCH(K168,J168)),"-",K168)</f>
        <v>-</v>
      </c>
      <c r="T168" s="12">
        <f>VLOOKUP($E168,'Listing PCS'!$B$2:$I$1032,8,FALSE)</f>
        <v>0</v>
      </c>
      <c r="U168" s="13"/>
      <c r="V168" s="13">
        <f>IF(ISERROR(VLOOKUP(CONCATENATE($E168," ",V$1),'Listing TES'!$A$2:$I$1247,6,FALSE)),"-",VLOOKUP(CONCATENATE($E168," ",V$1),'Listing TES'!$A$2:$I$1247,6,FALSE))</f>
        <v>43736</v>
      </c>
      <c r="W168" s="13" t="str">
        <f>IF(ISERROR(VLOOKUP(CONCATENATE($E168," ",W$1),'Listing TES'!$A$2:$I$1247,6,FALSE)),"-",VLOOKUP(CONCATENATE($E168," ",W$1),'Listing TES'!$A$2:$I$1247,6,FALSE))</f>
        <v>-</v>
      </c>
      <c r="X168" s="13" t="str">
        <f>IF(ISERROR(VLOOKUP(CONCATENATE($E168," ",X$1),'Listing TES'!$A$2:$I$1247,6,FALSE)),"-",VLOOKUP(CONCATENATE($E168," ",X$1),'Listing TES'!$A$2:$I$1247,6,FALSE))</f>
        <v>-</v>
      </c>
      <c r="Y168" s="13" t="str">
        <f>IF(ISERROR(VLOOKUP(CONCATENATE($E168," ",Y$1),'Listing TES'!$A$2:$I$1247,6,FALSE)),"-",VLOOKUP(CONCATENATE($E168," ",Y$1),'Listing TES'!$A$2:$I$1247,6,FALSE))</f>
        <v>-</v>
      </c>
      <c r="Z168" s="13" t="str">
        <f>IF(ISERROR(VLOOKUP(CONCATENATE($E168," ",Z$1),'Listing TES'!$A$2:$I$1247,6,FALSE)),"-",VLOOKUP(CONCATENATE($E168," ",Z$1),'Listing TES'!$A$2:$I$1247,6,FALSE))</f>
        <v>-</v>
      </c>
      <c r="AA168" s="13" t="str">
        <f>IF(ISERROR(VLOOKUP(CONCATENATE($E168," ",AA$1),'Listing TES'!$A$2:$I$1247,6,FALSE)),"-",VLOOKUP(CONCATENATE($E168," ",AA$1),'Listing TES'!$A$2:$I$1247,6,FALSE))</f>
        <v>-</v>
      </c>
      <c r="AB168" s="13" t="str">
        <f>IF(ISERROR(VLOOKUP(CONCATENATE($E168," ",AB$1),'Listing TES'!$A$2:$I$1247,6,FALSE)),"-",VLOOKUP(CONCATENATE($E168," ",AB$1),'Listing TES'!$A$2:$I$1247,6,FALSE))</f>
        <v>-</v>
      </c>
      <c r="AC168" s="13" t="str">
        <f>IF(ISERROR(VLOOKUP(CONCATENATE($E168," ",AC$1),'Listing TES'!$A$2:$I$1247,6,FALSE)),"-",VLOOKUP(CONCATENATE($E168," ",AC$1),'Listing TES'!$A$2:$I$1247,6,FALSE))</f>
        <v>-</v>
      </c>
      <c r="AD168" s="13"/>
      <c r="AF168" s="142" t="str">
        <f t="shared" si="186"/>
        <v>-</v>
      </c>
      <c r="AG168" s="142" t="str">
        <f t="shared" si="175"/>
        <v>-</v>
      </c>
      <c r="AH168" s="142" t="str">
        <f t="shared" si="176"/>
        <v>-</v>
      </c>
      <c r="AI168" s="142" t="str">
        <f t="shared" si="177"/>
        <v>-</v>
      </c>
      <c r="AJ168" s="142" t="str">
        <f t="shared" si="178"/>
        <v>-</v>
      </c>
      <c r="AK168" s="142" t="str">
        <f t="shared" si="179"/>
        <v>-</v>
      </c>
      <c r="AL168" s="13"/>
      <c r="AN168" s="142" t="str">
        <f t="shared" si="180"/>
        <v>-</v>
      </c>
      <c r="AO168" s="142" t="str">
        <f t="shared" si="181"/>
        <v>-</v>
      </c>
      <c r="AP168" s="142" t="str">
        <f t="shared" si="182"/>
        <v>-</v>
      </c>
      <c r="AQ168" s="142" t="str">
        <f t="shared" si="183"/>
        <v>-</v>
      </c>
      <c r="AR168" s="142" t="str">
        <f t="shared" si="184"/>
        <v>-</v>
      </c>
      <c r="AS168" s="142" t="str">
        <f t="shared" si="185"/>
        <v>-</v>
      </c>
    </row>
    <row r="169" spans="1:52" x14ac:dyDescent="0.25">
      <c r="A169" s="22" t="str">
        <f>IF(ISERROR(VLOOKUP($E169,'Listing TES'!$B$2:$B$1247,1,FALSE)),"Not listed","Listed")</f>
        <v>Listed</v>
      </c>
      <c r="B169" s="4" t="b">
        <f ca="1">TODAY()-MAX(V169:AC169)&lt;95</f>
        <v>1</v>
      </c>
      <c r="C169" s="4" t="b">
        <f t="shared" si="148"/>
        <v>0</v>
      </c>
      <c r="D169" s="4"/>
      <c r="E169" s="2" t="s">
        <v>511</v>
      </c>
      <c r="F169" s="10">
        <v>40234</v>
      </c>
      <c r="G169" s="4"/>
      <c r="H169" s="4" t="s">
        <v>557</v>
      </c>
      <c r="I169" s="93">
        <f t="shared" si="188"/>
        <v>9</v>
      </c>
      <c r="J169" s="198" t="str">
        <f>VLOOKUP($I169,Categorie!$A$1:$B$27,2,FALSE)</f>
        <v>MIN/BNO/INO</v>
      </c>
      <c r="K169" s="12" t="str">
        <f t="shared" si="100"/>
        <v>BNO</v>
      </c>
      <c r="L169" s="13">
        <f t="shared" si="174"/>
        <v>43876</v>
      </c>
      <c r="M169" s="13">
        <f t="shared" ca="1" si="171"/>
        <v>43966</v>
      </c>
      <c r="N169" s="12"/>
      <c r="O169" s="12"/>
      <c r="P169" s="12" t="str">
        <f>VLOOKUP($E169,'Listing PCS'!$B$2:$D$1032,3,FALSE)</f>
        <v>BNO</v>
      </c>
      <c r="Q169" s="13">
        <f>VLOOKUP($E169,'Listing PCS'!$B$2:$F$1032,5,FALSE)</f>
        <v>43876</v>
      </c>
      <c r="R169" s="12"/>
      <c r="S169" s="12" t="str">
        <f>IF(ISERROR(SEARCH(K169,J169)),"-",K169)</f>
        <v>BNO</v>
      </c>
      <c r="T169" s="12">
        <f>VLOOKUP($E169,'Listing PCS'!$B$2:$I$1032,8,FALSE)</f>
        <v>0</v>
      </c>
      <c r="U169" s="13"/>
      <c r="V169" s="13">
        <f>IF(ISERROR(VLOOKUP(CONCATENATE($E169," ",V$1),'Listing TES'!$A$2:$I$1247,6,FALSE)),"-",VLOOKUP(CONCATENATE($E169," ",V$1),'Listing TES'!$A$2:$I$1247,6,FALSE))</f>
        <v>43190</v>
      </c>
      <c r="W169" s="13">
        <f>IF(ISERROR(VLOOKUP(CONCATENATE($E169," ",W$1),'Listing TES'!$A$2:$I$1247,6,FALSE)),"-",VLOOKUP(CONCATENATE($E169," ",W$1),'Listing TES'!$A$2:$I$1247,6,FALSE))</f>
        <v>43477</v>
      </c>
      <c r="X169" s="13">
        <f>IF(ISERROR(VLOOKUP(CONCATENATE($E169," ",X$1),'Listing TES'!$A$2:$I$1247,6,FALSE)),"-",VLOOKUP(CONCATENATE($E169," ",X$1),'Listing TES'!$A$2:$I$1247,6,FALSE))</f>
        <v>43876</v>
      </c>
      <c r="Y169" s="13" t="str">
        <f>IF(ISERROR(VLOOKUP(CONCATENATE($E169," ",Y$1),'Listing TES'!$A$2:$I$1247,6,FALSE)),"-",VLOOKUP(CONCATENATE($E169," ",Y$1),'Listing TES'!$A$2:$I$1247,6,FALSE))</f>
        <v>-</v>
      </c>
      <c r="Z169" s="13" t="str">
        <f>IF(ISERROR(VLOOKUP(CONCATENATE($E169," ",Z$1),'Listing TES'!$A$2:$I$1247,6,FALSE)),"-",VLOOKUP(CONCATENATE($E169," ",Z$1),'Listing TES'!$A$2:$I$1247,6,FALSE))</f>
        <v>-</v>
      </c>
      <c r="AA169" s="13" t="str">
        <f>IF(ISERROR(VLOOKUP(CONCATENATE($E169," ",AA$1),'Listing TES'!$A$2:$I$1247,6,FALSE)),"-",VLOOKUP(CONCATENATE($E169," ",AA$1),'Listing TES'!$A$2:$I$1247,6,FALSE))</f>
        <v>-</v>
      </c>
      <c r="AB169" s="13" t="str">
        <f>IF(ISERROR(VLOOKUP(CONCATENATE($E169," ",AB$1),'Listing TES'!$A$2:$I$1247,6,FALSE)),"-",VLOOKUP(CONCATENATE($E169," ",AB$1),'Listing TES'!$A$2:$I$1247,6,FALSE))</f>
        <v>-</v>
      </c>
      <c r="AC169" s="13" t="str">
        <f>IF(ISERROR(VLOOKUP(CONCATENATE($E169," ",AC$1),'Listing TES'!$A$2:$I$1247,6,FALSE)),"-",VLOOKUP(CONCATENATE($E169," ",AC$1),'Listing TES'!$A$2:$I$1247,6,FALSE))</f>
        <v>-</v>
      </c>
      <c r="AD169" s="13"/>
      <c r="AF169" s="142">
        <f t="shared" si="186"/>
        <v>287</v>
      </c>
      <c r="AG169" s="142">
        <f t="shared" si="175"/>
        <v>399</v>
      </c>
      <c r="AH169" s="142" t="str">
        <f t="shared" si="176"/>
        <v>-</v>
      </c>
      <c r="AI169" s="142" t="str">
        <f t="shared" si="177"/>
        <v>-</v>
      </c>
      <c r="AJ169" s="142" t="str">
        <f t="shared" si="178"/>
        <v>-</v>
      </c>
      <c r="AK169" s="142" t="str">
        <f t="shared" si="179"/>
        <v>-</v>
      </c>
      <c r="AL169" s="13"/>
      <c r="AN169" s="142">
        <f t="shared" si="180"/>
        <v>287</v>
      </c>
      <c r="AO169" s="142">
        <f t="shared" si="181"/>
        <v>686</v>
      </c>
      <c r="AP169" s="142" t="str">
        <f t="shared" si="182"/>
        <v>-</v>
      </c>
      <c r="AQ169" s="142" t="str">
        <f t="shared" si="183"/>
        <v>-</v>
      </c>
      <c r="AR169" s="142" t="str">
        <f t="shared" si="184"/>
        <v>-</v>
      </c>
      <c r="AS169" s="142" t="str">
        <f t="shared" si="185"/>
        <v>-</v>
      </c>
    </row>
    <row r="170" spans="1:52" x14ac:dyDescent="0.25">
      <c r="A170" s="22" t="str">
        <f>IF(ISERROR(VLOOKUP($E170,'Listing TES'!$B$2:$B$1247,1,FALSE)),"Not listed","Listed")</f>
        <v>Listed</v>
      </c>
      <c r="B170" s="4" t="b">
        <f t="shared" ca="1" si="95"/>
        <v>0</v>
      </c>
      <c r="C170" s="4" t="b">
        <f t="shared" si="148"/>
        <v>0</v>
      </c>
      <c r="D170" s="4"/>
      <c r="E170" s="2" t="s">
        <v>505</v>
      </c>
      <c r="F170" s="10">
        <v>39506</v>
      </c>
      <c r="G170" s="4"/>
      <c r="H170" s="4" t="s">
        <v>557</v>
      </c>
      <c r="I170" s="93">
        <f t="shared" si="188"/>
        <v>11</v>
      </c>
      <c r="J170" s="198" t="str">
        <f>VLOOKUP($I170,Categorie!$A$1:$B$27,2,FALSE)</f>
        <v>BNO/INO/ANO</v>
      </c>
      <c r="K170" s="12" t="str">
        <f t="shared" si="100"/>
        <v>MIN</v>
      </c>
      <c r="L170" s="13">
        <f t="shared" si="174"/>
        <v>43400</v>
      </c>
      <c r="M170" s="13" t="str">
        <f t="shared" ca="1" si="171"/>
        <v/>
      </c>
      <c r="N170" s="12"/>
      <c r="O170" s="12"/>
      <c r="P170" s="12" t="str">
        <f>VLOOKUP($E170,'Listing PCS'!$B$2:$D$1032,3,FALSE)</f>
        <v>BNO</v>
      </c>
      <c r="Q170" s="13">
        <f>VLOOKUP($E170,'Listing PCS'!$B$2:$F$1032,5,FALSE)</f>
        <v>43589</v>
      </c>
      <c r="R170" s="12"/>
      <c r="S170" s="12" t="str">
        <f>IF(ISERROR(SEARCH(K170,J170)),"-",K170)</f>
        <v>-</v>
      </c>
      <c r="T170" s="12">
        <f>VLOOKUP($E170,'Listing PCS'!$B$2:$I$1032,8,FALSE)</f>
        <v>0</v>
      </c>
      <c r="U170" s="13"/>
      <c r="V170" s="13">
        <f>IF(ISERROR(VLOOKUP(CONCATENATE($E170," ",V$1),'Listing TES'!$A$2:$I$1247,6,FALSE)),"-",VLOOKUP(CONCATENATE($E170," ",V$1),'Listing TES'!$A$2:$I$1247,6,FALSE))</f>
        <v>43190</v>
      </c>
      <c r="W170" s="13">
        <f>IF(ISERROR(VLOOKUP(CONCATENATE($E170," ",W$1),'Listing TES'!$A$2:$I$1247,6,FALSE)),"-",VLOOKUP(CONCATENATE($E170," ",W$1),'Listing TES'!$A$2:$I$1247,6,FALSE))</f>
        <v>43400</v>
      </c>
      <c r="X170" s="13" t="str">
        <f>IF(ISERROR(VLOOKUP(CONCATENATE($E170," ",X$1),'Listing TES'!$A$2:$I$1247,6,FALSE)),"-",VLOOKUP(CONCATENATE($E170," ",X$1),'Listing TES'!$A$2:$I$1247,6,FALSE))</f>
        <v>-</v>
      </c>
      <c r="Y170" s="13" t="str">
        <f>IF(ISERROR(VLOOKUP(CONCATENATE($E170," ",Y$1),'Listing TES'!$A$2:$I$1247,6,FALSE)),"-",VLOOKUP(CONCATENATE($E170," ",Y$1),'Listing TES'!$A$2:$I$1247,6,FALSE))</f>
        <v>-</v>
      </c>
      <c r="Z170" s="13" t="str">
        <f>IF(ISERROR(VLOOKUP(CONCATENATE($E170," ",Z$1),'Listing TES'!$A$2:$I$1247,6,FALSE)),"-",VLOOKUP(CONCATENATE($E170," ",Z$1),'Listing TES'!$A$2:$I$1247,6,FALSE))</f>
        <v>-</v>
      </c>
      <c r="AA170" s="13" t="str">
        <f>IF(ISERROR(VLOOKUP(CONCATENATE($E170," ",AA$1),'Listing TES'!$A$2:$I$1247,6,FALSE)),"-",VLOOKUP(CONCATENATE($E170," ",AA$1),'Listing TES'!$A$2:$I$1247,6,FALSE))</f>
        <v>-</v>
      </c>
      <c r="AB170" s="13" t="str">
        <f>IF(ISERROR(VLOOKUP(CONCATENATE($E170," ",AB$1),'Listing TES'!$A$2:$I$1247,6,FALSE)),"-",VLOOKUP(CONCATENATE($E170," ",AB$1),'Listing TES'!$A$2:$I$1247,6,FALSE))</f>
        <v>-</v>
      </c>
      <c r="AC170" s="13" t="str">
        <f>IF(ISERROR(VLOOKUP(CONCATENATE($E170," ",AC$1),'Listing TES'!$A$2:$I$1247,6,FALSE)),"-",VLOOKUP(CONCATENATE($E170," ",AC$1),'Listing TES'!$A$2:$I$1247,6,FALSE))</f>
        <v>-</v>
      </c>
      <c r="AD170" s="13"/>
      <c r="AF170" s="142">
        <f t="shared" si="186"/>
        <v>210</v>
      </c>
      <c r="AG170" s="142" t="str">
        <f t="shared" si="175"/>
        <v>-</v>
      </c>
      <c r="AH170" s="142" t="str">
        <f t="shared" si="176"/>
        <v>-</v>
      </c>
      <c r="AI170" s="142" t="str">
        <f t="shared" si="177"/>
        <v>-</v>
      </c>
      <c r="AJ170" s="142" t="str">
        <f t="shared" si="178"/>
        <v>-</v>
      </c>
      <c r="AK170" s="142" t="str">
        <f t="shared" si="179"/>
        <v>-</v>
      </c>
      <c r="AL170" s="13"/>
      <c r="AN170" s="142">
        <f t="shared" si="180"/>
        <v>210</v>
      </c>
      <c r="AO170" s="142" t="str">
        <f t="shared" si="181"/>
        <v>-</v>
      </c>
      <c r="AP170" s="142" t="str">
        <f t="shared" si="182"/>
        <v>-</v>
      </c>
      <c r="AQ170" s="142" t="str">
        <f t="shared" si="183"/>
        <v>-</v>
      </c>
      <c r="AR170" s="142" t="str">
        <f t="shared" si="184"/>
        <v>-</v>
      </c>
      <c r="AS170" s="142" t="str">
        <f t="shared" si="185"/>
        <v>-</v>
      </c>
    </row>
    <row r="171" spans="1:52" x14ac:dyDescent="0.25">
      <c r="A171" s="22" t="str">
        <f>IF(ISERROR(VLOOKUP($E171,'Listing TES'!$B$2:$B$1247,1,FALSE)),"Not listed","Listed")</f>
        <v>Listed</v>
      </c>
      <c r="B171" s="4" t="b">
        <f ca="1">TODAY()-MAX(V171:AC171)&lt;95</f>
        <v>0</v>
      </c>
      <c r="C171" s="4" t="b">
        <f t="shared" si="148"/>
        <v>0</v>
      </c>
      <c r="D171" s="4"/>
      <c r="E171" s="2" t="s">
        <v>498</v>
      </c>
      <c r="F171" s="10">
        <v>39820</v>
      </c>
      <c r="G171" s="4"/>
      <c r="H171" s="4" t="s">
        <v>557</v>
      </c>
      <c r="I171" s="93">
        <f t="shared" si="188"/>
        <v>10</v>
      </c>
      <c r="J171" s="198" t="str">
        <f>VLOOKUP($I171,Categorie!$A$1:$B$27,2,FALSE)</f>
        <v>BNO/INO/ANO</v>
      </c>
      <c r="K171" s="12" t="str">
        <f t="shared" si="100"/>
        <v>BNO</v>
      </c>
      <c r="L171" s="13">
        <f t="shared" si="174"/>
        <v>43484</v>
      </c>
      <c r="M171" s="13" t="str">
        <f t="shared" ca="1" si="171"/>
        <v/>
      </c>
      <c r="N171" s="12"/>
      <c r="O171" s="12"/>
      <c r="P171" s="12" t="str">
        <f>VLOOKUP($E171,'Listing PCS'!$B$2:$D$1032,3,FALSE)</f>
        <v>INO</v>
      </c>
      <c r="Q171" s="13">
        <f>VLOOKUP($E171,'Listing PCS'!$B$2:$F$1032,5,FALSE)</f>
        <v>43765</v>
      </c>
      <c r="R171" s="12"/>
      <c r="S171" s="12" t="str">
        <f>IF(ISERROR(SEARCH(K171,J171)),"-",K171)</f>
        <v>BNO</v>
      </c>
      <c r="T171" s="12">
        <f>VLOOKUP($E171,'Listing PCS'!$B$2:$I$1032,8,FALSE)</f>
        <v>0</v>
      </c>
      <c r="U171" s="13"/>
      <c r="V171" s="13">
        <f>IF(ISERROR(VLOOKUP(CONCATENATE($E171," ",V$1),'Listing TES'!$A$2:$I$1247,6,FALSE)),"-",VLOOKUP(CONCATENATE($E171," ",V$1),'Listing TES'!$A$2:$I$1247,6,FALSE))</f>
        <v>43190</v>
      </c>
      <c r="W171" s="13">
        <f>IF(ISERROR(VLOOKUP(CONCATENATE($E171," ",W$1),'Listing TES'!$A$2:$I$1247,6,FALSE)),"-",VLOOKUP(CONCATENATE($E171," ",W$1),'Listing TES'!$A$2:$I$1247,6,FALSE))</f>
        <v>43225</v>
      </c>
      <c r="X171" s="13">
        <f>IF(ISERROR(VLOOKUP(CONCATENATE($E171," ",X$1),'Listing TES'!$A$2:$I$1247,6,FALSE)),"-",VLOOKUP(CONCATENATE($E171," ",X$1),'Listing TES'!$A$2:$I$1247,6,FALSE))</f>
        <v>43484</v>
      </c>
      <c r="Y171" s="13" t="str">
        <f>IF(ISERROR(VLOOKUP(CONCATENATE($E171," ",Y$1),'Listing TES'!$A$2:$I$1247,6,FALSE)),"-",VLOOKUP(CONCATENATE($E171," ",Y$1),'Listing TES'!$A$2:$I$1247,6,FALSE))</f>
        <v>-</v>
      </c>
      <c r="Z171" s="13" t="str">
        <f>IF(ISERROR(VLOOKUP(CONCATENATE($E171," ",Z$1),'Listing TES'!$A$2:$I$1247,6,FALSE)),"-",VLOOKUP(CONCATENATE($E171," ",Z$1),'Listing TES'!$A$2:$I$1247,6,FALSE))</f>
        <v>-</v>
      </c>
      <c r="AA171" s="13" t="str">
        <f>IF(ISERROR(VLOOKUP(CONCATENATE($E171," ",AA$1),'Listing TES'!$A$2:$I$1247,6,FALSE)),"-",VLOOKUP(CONCATENATE($E171," ",AA$1),'Listing TES'!$A$2:$I$1247,6,FALSE))</f>
        <v>-</v>
      </c>
      <c r="AB171" s="13" t="str">
        <f>IF(ISERROR(VLOOKUP(CONCATENATE($E171," ",AB$1),'Listing TES'!$A$2:$I$1247,6,FALSE)),"-",VLOOKUP(CONCATENATE($E171," ",AB$1),'Listing TES'!$A$2:$I$1247,6,FALSE))</f>
        <v>-</v>
      </c>
      <c r="AC171" s="13" t="str">
        <f>IF(ISERROR(VLOOKUP(CONCATENATE($E171," ",AC$1),'Listing TES'!$A$2:$I$1247,6,FALSE)),"-",VLOOKUP(CONCATENATE($E171," ",AC$1),'Listing TES'!$A$2:$I$1247,6,FALSE))</f>
        <v>-</v>
      </c>
      <c r="AD171" s="13"/>
      <c r="AF171" s="142">
        <f t="shared" si="186"/>
        <v>35</v>
      </c>
      <c r="AG171" s="142">
        <f t="shared" si="175"/>
        <v>259</v>
      </c>
      <c r="AH171" s="142" t="str">
        <f t="shared" si="176"/>
        <v>-</v>
      </c>
      <c r="AI171" s="142" t="str">
        <f t="shared" si="177"/>
        <v>-</v>
      </c>
      <c r="AJ171" s="142" t="str">
        <f t="shared" si="178"/>
        <v>-</v>
      </c>
      <c r="AK171" s="142" t="str">
        <f t="shared" si="179"/>
        <v>-</v>
      </c>
      <c r="AL171" s="13"/>
      <c r="AN171" s="142">
        <f t="shared" si="180"/>
        <v>35</v>
      </c>
      <c r="AO171" s="142">
        <f t="shared" si="181"/>
        <v>294</v>
      </c>
      <c r="AP171" s="142" t="str">
        <f t="shared" si="182"/>
        <v>-</v>
      </c>
      <c r="AQ171" s="142" t="str">
        <f t="shared" si="183"/>
        <v>-</v>
      </c>
      <c r="AR171" s="142" t="str">
        <f t="shared" si="184"/>
        <v>-</v>
      </c>
      <c r="AS171" s="142" t="str">
        <f t="shared" si="185"/>
        <v>-</v>
      </c>
    </row>
    <row r="172" spans="1:52" x14ac:dyDescent="0.25">
      <c r="A172" s="22" t="str">
        <f>IF(ISERROR(VLOOKUP($E172,'Listing TES'!$B$2:$B$1247,1,FALSE)),"Not listed","Listed")</f>
        <v>Listed</v>
      </c>
      <c r="B172" s="4" t="b">
        <f ca="1">TODAY()-MAX(V172:AC172)&lt;95</f>
        <v>0</v>
      </c>
      <c r="C172" s="4" t="b">
        <f t="shared" si="148"/>
        <v>0</v>
      </c>
      <c r="D172" s="4"/>
      <c r="E172" s="2" t="s">
        <v>127</v>
      </c>
      <c r="F172" s="10">
        <v>39710</v>
      </c>
      <c r="G172" s="4"/>
      <c r="H172" s="4" t="s">
        <v>557</v>
      </c>
      <c r="I172" s="93">
        <f t="shared" si="188"/>
        <v>10</v>
      </c>
      <c r="J172" s="198" t="str">
        <f>VLOOKUP($I172,Categorie!$A$1:$B$27,2,FALSE)</f>
        <v>BNO/INO/ANO</v>
      </c>
      <c r="K172" s="12" t="str">
        <f t="shared" si="100"/>
        <v>ANO</v>
      </c>
      <c r="L172" s="13">
        <f t="shared" si="174"/>
        <v>43531</v>
      </c>
      <c r="M172" s="13" t="str">
        <f t="shared" ca="1" si="171"/>
        <v/>
      </c>
      <c r="N172" s="12"/>
      <c r="O172" s="12"/>
      <c r="P172" s="12" t="str">
        <f>VLOOKUP($E172,'Listing PCS'!$B$2:$D$1032,3,FALSE)</f>
        <v>ANO</v>
      </c>
      <c r="Q172" s="13">
        <f>VLOOKUP($E172,'Listing PCS'!$B$2:$F$1032,5,FALSE)</f>
        <v>43400</v>
      </c>
      <c r="R172" s="12"/>
      <c r="S172" s="198" t="s">
        <v>2</v>
      </c>
      <c r="T172" s="12">
        <f>VLOOKUP($E172,'Listing PCS'!$B$2:$I$1032,8,FALSE)</f>
        <v>0</v>
      </c>
      <c r="U172" s="13"/>
      <c r="V172" s="13">
        <f>IF(ISERROR(VLOOKUP(CONCATENATE($E172," ",V$1),'Listing TES'!$A$2:$I$1247,6,FALSE)),"-",VLOOKUP(CONCATENATE($E172," ",V$1),'Listing TES'!$A$2:$I$1247,6,FALSE))</f>
        <v>42323</v>
      </c>
      <c r="W172" s="13">
        <f>IF(ISERROR(VLOOKUP(CONCATENATE($E172," ",W$1),'Listing TES'!$A$2:$I$1247,6,FALSE)),"-",VLOOKUP(CONCATENATE($E172," ",W$1),'Listing TES'!$A$2:$I$1247,6,FALSE))</f>
        <v>42476</v>
      </c>
      <c r="X172" s="13">
        <f>IF(ISERROR(VLOOKUP(CONCATENATE($E172," ",X$1),'Listing TES'!$A$2:$I$1247,6,FALSE)),"-",VLOOKUP(CONCATENATE($E172," ",X$1),'Listing TES'!$A$2:$I$1247,6,FALSE))</f>
        <v>42672</v>
      </c>
      <c r="Y172" s="13">
        <f>IF(ISERROR(VLOOKUP(CONCATENATE($E172," ",Y$1),'Listing TES'!$A$2:$I$1247,6,FALSE)),"-",VLOOKUP(CONCATENATE($E172," ",Y$1),'Listing TES'!$A$2:$I$1247,6,FALSE))</f>
        <v>42861</v>
      </c>
      <c r="Z172" s="13">
        <f>IF(ISERROR(VLOOKUP(CONCATENATE($E172," ",Z$1),'Listing TES'!$A$2:$I$1247,6,FALSE)),"-",VLOOKUP(CONCATENATE($E172," ",Z$1),'Listing TES'!$A$2:$I$1247,6,FALSE))</f>
        <v>43531</v>
      </c>
      <c r="AA172" s="13" t="str">
        <f>IF(ISERROR(VLOOKUP(CONCATENATE($E172," ",AA$1),'Listing TES'!$A$2:$I$1247,6,FALSE)),"-",VLOOKUP(CONCATENATE($E172," ",AA$1),'Listing TES'!$A$2:$I$1247,6,FALSE))</f>
        <v>-</v>
      </c>
      <c r="AB172" s="13" t="str">
        <f>IF(ISERROR(VLOOKUP(CONCATENATE($E172," ",AB$1),'Listing TES'!$A$2:$I$1247,6,FALSE)),"-",VLOOKUP(CONCATENATE($E172," ",AB$1),'Listing TES'!$A$2:$I$1247,6,FALSE))</f>
        <v>-</v>
      </c>
      <c r="AC172" s="13" t="str">
        <f>IF(ISERROR(VLOOKUP(CONCATENATE($E172," ",AC$1),'Listing TES'!$A$2:$I$1247,6,FALSE)),"-",VLOOKUP(CONCATENATE($E172," ",AC$1),'Listing TES'!$A$2:$I$1247,6,FALSE))</f>
        <v>-</v>
      </c>
      <c r="AD172" s="13"/>
      <c r="AF172" s="142">
        <f t="shared" ref="AF172:AK172" si="195">IF(AND(V172&lt;&gt;"-",W172&lt;&gt;"-"),W172-V172,"-")</f>
        <v>153</v>
      </c>
      <c r="AG172" s="142">
        <f t="shared" si="195"/>
        <v>196</v>
      </c>
      <c r="AH172" s="142">
        <f t="shared" si="195"/>
        <v>189</v>
      </c>
      <c r="AI172" s="142">
        <f t="shared" si="195"/>
        <v>670</v>
      </c>
      <c r="AJ172" s="142" t="str">
        <f t="shared" si="195"/>
        <v>-</v>
      </c>
      <c r="AK172" s="142" t="str">
        <f t="shared" si="195"/>
        <v>-</v>
      </c>
      <c r="AL172" s="13"/>
      <c r="AN172" s="142">
        <f t="shared" ref="AN172:AS172" si="196">IF(AND($V172&lt;&gt;"-",W172&lt;&gt;"-"),W172-$V172,"-")</f>
        <v>153</v>
      </c>
      <c r="AO172" s="142">
        <f t="shared" si="196"/>
        <v>349</v>
      </c>
      <c r="AP172" s="142">
        <f t="shared" si="196"/>
        <v>538</v>
      </c>
      <c r="AQ172" s="142">
        <f t="shared" si="196"/>
        <v>1208</v>
      </c>
      <c r="AR172" s="142" t="str">
        <f t="shared" si="196"/>
        <v>-</v>
      </c>
      <c r="AS172" s="142" t="str">
        <f t="shared" si="196"/>
        <v>-</v>
      </c>
      <c r="AW172" s="9" t="s">
        <v>557</v>
      </c>
      <c r="AZ172" s="9" t="s">
        <v>557</v>
      </c>
    </row>
    <row r="173" spans="1:52" x14ac:dyDescent="0.25">
      <c r="A173" s="22" t="str">
        <f>IF(ISERROR(VLOOKUP($E173,'Listing TES'!$B$2:$B$1247,1,FALSE)),"Not listed","Listed")</f>
        <v>Listed</v>
      </c>
      <c r="B173" s="4" t="b">
        <f t="shared" ca="1" si="95"/>
        <v>0</v>
      </c>
      <c r="C173" s="4" t="b">
        <f t="shared" si="148"/>
        <v>0</v>
      </c>
      <c r="D173" s="4"/>
      <c r="E173" s="2" t="s">
        <v>72</v>
      </c>
      <c r="F173" s="10">
        <v>38182</v>
      </c>
      <c r="G173" s="4"/>
      <c r="H173" s="4" t="s">
        <v>557</v>
      </c>
      <c r="I173" s="93">
        <f t="shared" si="188"/>
        <v>14</v>
      </c>
      <c r="J173" s="198" t="str">
        <f>VLOOKUP($I173,Categorie!$A$1:$B$27,2,FALSE)</f>
        <v>INO/ANO/JUN</v>
      </c>
      <c r="K173" s="12" t="str">
        <f t="shared" ref="K173:K247" si="197">IF(ISBLANK(O173),IF(AC173&lt;&gt;"-",AC$1,IF(AB173&lt;&gt;"-",AB$1,IF(AA173&lt;&gt;"-",AA$1,IF(Z173&lt;&gt;"-",Z$1,IF(Y173&lt;&gt;"-",Y$1,IF(X173&lt;&gt;"-",X$1,IF(W173&lt;&gt;"-",W$1,IF(V173&lt;&gt;"-",V$1,IF(A173="Listed","Niet geslaagd","Geen info"))))))))),O173)</f>
        <v>PRE</v>
      </c>
      <c r="L173" s="13">
        <f t="shared" si="174"/>
        <v>42813</v>
      </c>
      <c r="M173" s="13" t="str">
        <f t="shared" ca="1" si="171"/>
        <v/>
      </c>
      <c r="N173" s="12"/>
      <c r="O173" s="12"/>
      <c r="P173" s="12" t="str">
        <f>VLOOKUP($E173,'Listing PCS'!$B$2:$D$1032,3,FALSE)</f>
        <v>-</v>
      </c>
      <c r="Q173" s="13">
        <f>VLOOKUP($E173,'Listing PCS'!$B$2:$F$1032,5,FALSE)</f>
        <v>43252</v>
      </c>
      <c r="R173" s="12"/>
      <c r="S173" s="12" t="str">
        <f>IF(ISERROR(SEARCH(K173,J173)),"-",K173)</f>
        <v>-</v>
      </c>
      <c r="T173" s="12" t="str">
        <f>VLOOKUP($E173,'Listing PCS'!$B$2:$I$1032,8,FALSE)</f>
        <v>-</v>
      </c>
      <c r="U173" s="13"/>
      <c r="V173" s="13">
        <f>IF(ISERROR(VLOOKUP(CONCATENATE($E173," ",V$1),'Listing TES'!$A$2:$I$1247,6,FALSE)),"-",VLOOKUP(CONCATENATE($E173," ",V$1),'Listing TES'!$A$2:$I$1247,6,FALSE))</f>
        <v>42813</v>
      </c>
      <c r="W173" s="13" t="str">
        <f>IF(ISERROR(VLOOKUP(CONCATENATE($E173," ",W$1),'Listing TES'!$A$2:$I$1247,6,FALSE)),"-",VLOOKUP(CONCATENATE($E173," ",W$1),'Listing TES'!$A$2:$I$1247,6,FALSE))</f>
        <v>-</v>
      </c>
      <c r="X173" s="13" t="str">
        <f>IF(ISERROR(VLOOKUP(CONCATENATE($E173," ",X$1),'Listing TES'!$A$2:$I$1247,6,FALSE)),"-",VLOOKUP(CONCATENATE($E173," ",X$1),'Listing TES'!$A$2:$I$1247,6,FALSE))</f>
        <v>-</v>
      </c>
      <c r="Y173" s="13" t="str">
        <f>IF(ISERROR(VLOOKUP(CONCATENATE($E173," ",Y$1),'Listing TES'!$A$2:$I$1247,6,FALSE)),"-",VLOOKUP(CONCATENATE($E173," ",Y$1),'Listing TES'!$A$2:$I$1247,6,FALSE))</f>
        <v>-</v>
      </c>
      <c r="Z173" s="13" t="str">
        <f>IF(ISERROR(VLOOKUP(CONCATENATE($E173," ",Z$1),'Listing TES'!$A$2:$I$1247,6,FALSE)),"-",VLOOKUP(CONCATENATE($E173," ",Z$1),'Listing TES'!$A$2:$I$1247,6,FALSE))</f>
        <v>-</v>
      </c>
      <c r="AA173" s="13" t="str">
        <f>IF(ISERROR(VLOOKUP(CONCATENATE($E173," ",AA$1),'Listing TES'!$A$2:$I$1247,6,FALSE)),"-",VLOOKUP(CONCATENATE($E173," ",AA$1),'Listing TES'!$A$2:$I$1247,6,FALSE))</f>
        <v>-</v>
      </c>
      <c r="AB173" s="13" t="str">
        <f>IF(ISERROR(VLOOKUP(CONCATENATE($E173," ",AB$1),'Listing TES'!$A$2:$I$1247,6,FALSE)),"-",VLOOKUP(CONCATENATE($E173," ",AB$1),'Listing TES'!$A$2:$I$1247,6,FALSE))</f>
        <v>-</v>
      </c>
      <c r="AC173" s="13" t="str">
        <f>IF(ISERROR(VLOOKUP(CONCATENATE($E173," ",AC$1),'Listing TES'!$A$2:$I$1247,6,FALSE)),"-",VLOOKUP(CONCATENATE($E173," ",AC$1),'Listing TES'!$A$2:$I$1247,6,FALSE))</f>
        <v>-</v>
      </c>
      <c r="AD173" s="13"/>
      <c r="AF173" s="142" t="str">
        <f t="shared" si="186"/>
        <v>-</v>
      </c>
      <c r="AG173" s="142" t="str">
        <f t="shared" si="175"/>
        <v>-</v>
      </c>
      <c r="AH173" s="142" t="str">
        <f t="shared" si="176"/>
        <v>-</v>
      </c>
      <c r="AI173" s="142" t="str">
        <f t="shared" si="177"/>
        <v>-</v>
      </c>
      <c r="AJ173" s="142" t="str">
        <f t="shared" si="178"/>
        <v>-</v>
      </c>
      <c r="AK173" s="142" t="str">
        <f t="shared" si="179"/>
        <v>-</v>
      </c>
      <c r="AL173" s="13"/>
      <c r="AN173" s="142" t="str">
        <f t="shared" si="180"/>
        <v>-</v>
      </c>
      <c r="AO173" s="142" t="str">
        <f t="shared" si="181"/>
        <v>-</v>
      </c>
      <c r="AP173" s="142" t="str">
        <f t="shared" si="182"/>
        <v>-</v>
      </c>
      <c r="AQ173" s="142" t="str">
        <f t="shared" si="183"/>
        <v>-</v>
      </c>
      <c r="AR173" s="142" t="str">
        <f t="shared" si="184"/>
        <v>-</v>
      </c>
      <c r="AS173" s="142" t="str">
        <f t="shared" si="185"/>
        <v>-</v>
      </c>
    </row>
    <row r="174" spans="1:52" x14ac:dyDescent="0.25">
      <c r="A174" s="22" t="str">
        <f>IF(ISERROR(VLOOKUP($E174,'Listing TES'!$B$2:$B$1247,1,FALSE)),"Not listed","Listed")</f>
        <v>Listed</v>
      </c>
      <c r="B174" s="4" t="b">
        <f t="shared" ca="1" si="95"/>
        <v>0</v>
      </c>
      <c r="C174" s="4" t="b">
        <f t="shared" si="148"/>
        <v>0</v>
      </c>
      <c r="D174" s="4"/>
      <c r="E174" s="2" t="s">
        <v>128</v>
      </c>
      <c r="F174" s="10">
        <v>39156</v>
      </c>
      <c r="G174" s="4" t="s">
        <v>610</v>
      </c>
      <c r="H174" s="4" t="s">
        <v>557</v>
      </c>
      <c r="I174" s="93">
        <f t="shared" si="188"/>
        <v>12</v>
      </c>
      <c r="J174" s="198" t="str">
        <f>VLOOKUP($I174,Categorie!$A$1:$B$27,2,FALSE)</f>
        <v>BNO/INO/ANO</v>
      </c>
      <c r="K174" s="12" t="str">
        <f t="shared" si="197"/>
        <v>INO</v>
      </c>
      <c r="L174" s="13">
        <f t="shared" si="174"/>
        <v>43183</v>
      </c>
      <c r="M174" s="13" t="str">
        <f t="shared" ca="1" si="171"/>
        <v/>
      </c>
      <c r="N174" s="12"/>
      <c r="O174" s="12"/>
      <c r="P174" s="12" t="str">
        <f>VLOOKUP($E174,'Listing PCS'!$B$2:$D$1032,3,FALSE)</f>
        <v>INO</v>
      </c>
      <c r="Q174" s="13">
        <f>VLOOKUP($E174,'Listing PCS'!$B$2:$F$1032,5,FALSE)</f>
        <v>43386</v>
      </c>
      <c r="R174" s="12"/>
      <c r="S174" s="198" t="s">
        <v>563</v>
      </c>
      <c r="T174" s="12">
        <f>VLOOKUP($E174,'Listing PCS'!$B$2:$I$1032,8,FALSE)</f>
        <v>0</v>
      </c>
      <c r="U174" s="13"/>
      <c r="V174" s="13">
        <f>IF(ISERROR(VLOOKUP(CONCATENATE($E174," ",V$1),'Listing TES'!$A$2:$I$1247,6,FALSE)),"-",VLOOKUP(CONCATENATE($E174," ",V$1),'Listing TES'!$A$2:$I$1247,6,FALSE))</f>
        <v>42448</v>
      </c>
      <c r="W174" s="13">
        <f>IF(ISERROR(VLOOKUP(CONCATENATE($E174," ",W$1),'Listing TES'!$A$2:$I$1247,6,FALSE)),"-",VLOOKUP(CONCATENATE($E174," ",W$1),'Listing TES'!$A$2:$I$1247,6,FALSE))</f>
        <v>42490</v>
      </c>
      <c r="X174" s="13">
        <f>IF(ISERROR(VLOOKUP(CONCATENATE($E174," ",X$1),'Listing TES'!$A$2:$I$1247,6,FALSE)),"-",VLOOKUP(CONCATENATE($E174," ",X$1),'Listing TES'!$A$2:$I$1247,6,FALSE))</f>
        <v>42672</v>
      </c>
      <c r="Y174" s="13">
        <f>IF(ISERROR(VLOOKUP(CONCATENATE($E174," ",Y$1),'Listing TES'!$A$2:$I$1247,6,FALSE)),"-",VLOOKUP(CONCATENATE($E174," ",Y$1),'Listing TES'!$A$2:$I$1247,6,FALSE))</f>
        <v>43183</v>
      </c>
      <c r="Z174" s="13" t="str">
        <f>IF(ISERROR(VLOOKUP(CONCATENATE($E174," ",Z$1),'Listing TES'!$A$2:$I$1247,6,FALSE)),"-",VLOOKUP(CONCATENATE($E174," ",Z$1),'Listing TES'!$A$2:$I$1247,6,FALSE))</f>
        <v>-</v>
      </c>
      <c r="AA174" s="13" t="str">
        <f>IF(ISERROR(VLOOKUP(CONCATENATE($E174," ",AA$1),'Listing TES'!$A$2:$I$1247,6,FALSE)),"-",VLOOKUP(CONCATENATE($E174," ",AA$1),'Listing TES'!$A$2:$I$1247,6,FALSE))</f>
        <v>-</v>
      </c>
      <c r="AB174" s="13" t="str">
        <f>IF(ISERROR(VLOOKUP(CONCATENATE($E174," ",AB$1),'Listing TES'!$A$2:$I$1247,6,FALSE)),"-",VLOOKUP(CONCATENATE($E174," ",AB$1),'Listing TES'!$A$2:$I$1247,6,FALSE))</f>
        <v>-</v>
      </c>
      <c r="AC174" s="13" t="str">
        <f>IF(ISERROR(VLOOKUP(CONCATENATE($E174," ",AC$1),'Listing TES'!$A$2:$I$1247,6,FALSE)),"-",VLOOKUP(CONCATENATE($E174," ",AC$1),'Listing TES'!$A$2:$I$1247,6,FALSE))</f>
        <v>-</v>
      </c>
      <c r="AD174" s="13"/>
      <c r="AF174" s="142">
        <f t="shared" si="186"/>
        <v>42</v>
      </c>
      <c r="AG174" s="142">
        <f t="shared" si="175"/>
        <v>182</v>
      </c>
      <c r="AH174" s="142">
        <f t="shared" si="176"/>
        <v>511</v>
      </c>
      <c r="AI174" s="142" t="str">
        <f t="shared" si="177"/>
        <v>-</v>
      </c>
      <c r="AJ174" s="142" t="str">
        <f t="shared" si="178"/>
        <v>-</v>
      </c>
      <c r="AK174" s="142" t="str">
        <f t="shared" si="179"/>
        <v>-</v>
      </c>
      <c r="AL174" s="13"/>
      <c r="AN174" s="142">
        <f t="shared" si="180"/>
        <v>42</v>
      </c>
      <c r="AO174" s="142">
        <f t="shared" si="181"/>
        <v>224</v>
      </c>
      <c r="AP174" s="142">
        <f t="shared" si="182"/>
        <v>735</v>
      </c>
      <c r="AQ174" s="142" t="str">
        <f t="shared" si="183"/>
        <v>-</v>
      </c>
      <c r="AR174" s="142" t="str">
        <f t="shared" si="184"/>
        <v>-</v>
      </c>
      <c r="AS174" s="142" t="str">
        <f t="shared" si="185"/>
        <v>-</v>
      </c>
    </row>
    <row r="175" spans="1:52" x14ac:dyDescent="0.25">
      <c r="A175" s="22" t="str">
        <f>IF(ISERROR(VLOOKUP($E175,'Listing TES'!$B$2:$B$1247,1,FALSE)),"Not listed","Listed")</f>
        <v>Listed</v>
      </c>
      <c r="B175" s="4" t="b">
        <f t="shared" ca="1" si="95"/>
        <v>0</v>
      </c>
      <c r="C175" s="4" t="b">
        <f t="shared" si="148"/>
        <v>0</v>
      </c>
      <c r="D175" s="4"/>
      <c r="E175" s="2" t="s">
        <v>129</v>
      </c>
      <c r="F175" s="10">
        <v>38511</v>
      </c>
      <c r="G175" s="4" t="s">
        <v>610</v>
      </c>
      <c r="H175" s="10" t="s">
        <v>557</v>
      </c>
      <c r="I175" s="93">
        <f t="shared" si="188"/>
        <v>14</v>
      </c>
      <c r="J175" s="198" t="str">
        <f>VLOOKUP($I175,Categorie!$A$1:$B$27,2,FALSE)</f>
        <v>INO/ANO/JUN</v>
      </c>
      <c r="K175" s="12" t="str">
        <f t="shared" si="197"/>
        <v>INO</v>
      </c>
      <c r="L175" s="13">
        <f t="shared" si="174"/>
        <v>42854</v>
      </c>
      <c r="M175" s="13" t="str">
        <f t="shared" ca="1" si="171"/>
        <v/>
      </c>
      <c r="N175" s="12"/>
      <c r="O175" s="12"/>
      <c r="P175" s="12" t="str">
        <f>VLOOKUP($E175,'Listing PCS'!$B$2:$D$1032,3,FALSE)</f>
        <v>ANO</v>
      </c>
      <c r="Q175" s="13">
        <f>VLOOKUP($E175,'Listing PCS'!$B$2:$F$1032,5,FALSE)</f>
        <v>43554</v>
      </c>
      <c r="R175" s="12"/>
      <c r="S175" s="12" t="str">
        <f t="shared" ref="S175:S193" si="198">IF(ISERROR(SEARCH(K175,J175)),"-",K175)</f>
        <v>INO</v>
      </c>
      <c r="T175" s="12">
        <f>VLOOKUP($E175,'Listing PCS'!$B$2:$I$1032,8,FALSE)</f>
        <v>0</v>
      </c>
      <c r="U175" s="13"/>
      <c r="V175" s="13">
        <f>IF(ISERROR(VLOOKUP(CONCATENATE($E175," ",V$1),'Listing TES'!$A$2:$I$1247,6,FALSE)),"-",VLOOKUP(CONCATENATE($E175," ",V$1),'Listing TES'!$A$2:$I$1247,6,FALSE))</f>
        <v>42287</v>
      </c>
      <c r="W175" s="13">
        <f>IF(ISERROR(VLOOKUP(CONCATENATE($E175," ",W$1),'Listing TES'!$A$2:$I$1247,6,FALSE)),"-",VLOOKUP(CONCATENATE($E175," ",W$1),'Listing TES'!$A$2:$I$1247,6,FALSE))</f>
        <v>42490</v>
      </c>
      <c r="X175" s="13">
        <f>IF(ISERROR(VLOOKUP(CONCATENATE($E175," ",X$1),'Listing TES'!$A$2:$I$1247,6,FALSE)),"-",VLOOKUP(CONCATENATE($E175," ",X$1),'Listing TES'!$A$2:$I$1247,6,FALSE))</f>
        <v>42651</v>
      </c>
      <c r="Y175" s="13">
        <f>IF(ISERROR(VLOOKUP(CONCATENATE($E175," ",Y$1),'Listing TES'!$A$2:$I$1247,6,FALSE)),"-",VLOOKUP(CONCATENATE($E175," ",Y$1),'Listing TES'!$A$2:$I$1247,6,FALSE))</f>
        <v>42854</v>
      </c>
      <c r="Z175" s="13" t="str">
        <f>IF(ISERROR(VLOOKUP(CONCATENATE($E175," ",Z$1),'Listing TES'!$A$2:$I$1247,6,FALSE)),"-",VLOOKUP(CONCATENATE($E175," ",Z$1),'Listing TES'!$A$2:$I$1247,6,FALSE))</f>
        <v>-</v>
      </c>
      <c r="AA175" s="13" t="str">
        <f>IF(ISERROR(VLOOKUP(CONCATENATE($E175," ",AA$1),'Listing TES'!$A$2:$I$1247,6,FALSE)),"-",VLOOKUP(CONCATENATE($E175," ",AA$1),'Listing TES'!$A$2:$I$1247,6,FALSE))</f>
        <v>-</v>
      </c>
      <c r="AB175" s="13" t="str">
        <f>IF(ISERROR(VLOOKUP(CONCATENATE($E175," ",AB$1),'Listing TES'!$A$2:$I$1247,6,FALSE)),"-",VLOOKUP(CONCATENATE($E175," ",AB$1),'Listing TES'!$A$2:$I$1247,6,FALSE))</f>
        <v>-</v>
      </c>
      <c r="AC175" s="13" t="str">
        <f>IF(ISERROR(VLOOKUP(CONCATENATE($E175," ",AC$1),'Listing TES'!$A$2:$I$1247,6,FALSE)),"-",VLOOKUP(CONCATENATE($E175," ",AC$1),'Listing TES'!$A$2:$I$1247,6,FALSE))</f>
        <v>-</v>
      </c>
      <c r="AD175" s="13"/>
      <c r="AF175" s="142">
        <f t="shared" si="186"/>
        <v>203</v>
      </c>
      <c r="AG175" s="142">
        <f t="shared" si="175"/>
        <v>161</v>
      </c>
      <c r="AH175" s="142">
        <f t="shared" si="176"/>
        <v>203</v>
      </c>
      <c r="AI175" s="142" t="str">
        <f t="shared" si="177"/>
        <v>-</v>
      </c>
      <c r="AJ175" s="142" t="str">
        <f t="shared" si="178"/>
        <v>-</v>
      </c>
      <c r="AK175" s="142" t="str">
        <f t="shared" si="179"/>
        <v>-</v>
      </c>
      <c r="AL175" s="13"/>
      <c r="AN175" s="142">
        <f t="shared" si="180"/>
        <v>203</v>
      </c>
      <c r="AO175" s="142">
        <f t="shared" si="181"/>
        <v>364</v>
      </c>
      <c r="AP175" s="142">
        <f t="shared" si="182"/>
        <v>567</v>
      </c>
      <c r="AQ175" s="142" t="str">
        <f t="shared" si="183"/>
        <v>-</v>
      </c>
      <c r="AR175" s="142" t="str">
        <f t="shared" si="184"/>
        <v>-</v>
      </c>
      <c r="AS175" s="142" t="str">
        <f t="shared" si="185"/>
        <v>-</v>
      </c>
    </row>
    <row r="176" spans="1:52" hidden="1" x14ac:dyDescent="0.25">
      <c r="A176" s="22" t="str">
        <f>IF(ISERROR(VLOOKUP($E176,'Listing TES'!$B$2:$B$1247,1,FALSE)),"Not listed","Listed")</f>
        <v>Listed</v>
      </c>
      <c r="B176" s="4" t="b">
        <f ca="1">TODAY()-MAX(V176:AC176)&lt;95</f>
        <v>0</v>
      </c>
      <c r="C176" s="4" t="e">
        <f t="shared" si="148"/>
        <v>#VALUE!</v>
      </c>
      <c r="D176" s="4" t="s">
        <v>537</v>
      </c>
      <c r="E176" s="2" t="s">
        <v>656</v>
      </c>
      <c r="F176" s="10">
        <v>41122</v>
      </c>
      <c r="G176" s="4" t="s">
        <v>610</v>
      </c>
      <c r="H176" s="10" t="s">
        <v>557</v>
      </c>
      <c r="I176" s="93">
        <f>DATEDIF(F176,DATE(2018,7,1),"y")</f>
        <v>5</v>
      </c>
      <c r="J176" s="198" t="str">
        <f>VLOOKUP($I176,Categorie!$A$1:$B$27,2,FALSE)</f>
        <v>MIN/BNO/INO</v>
      </c>
      <c r="K176" s="12" t="str">
        <f>IF(ISBLANK(O176),IF(AC176&lt;&gt;"-",AC$1,IF(AB176&lt;&gt;"-",AB$1,IF(AA176&lt;&gt;"-",AA$1,IF(Z176&lt;&gt;"-",Z$1,IF(Y176&lt;&gt;"-",Y$1,IF(X176&lt;&gt;"-",X$1,IF(W176&lt;&gt;"-",W$1,IF(V176&lt;&gt;"-",V$1,IF(A176="Listed","Niet geslaagd","Geen info"))))))))),O176)</f>
        <v>Niet geslaagd</v>
      </c>
      <c r="L176" s="13" t="str">
        <f>IF(MAX(V176:AC176)=0,"-",MAX(V176:AC176))</f>
        <v>-</v>
      </c>
      <c r="M176" s="13" t="str">
        <f ca="1">IF(B176=TRUE,IF(ISBLANK(N176),IF(K176="PRE","",EDATE(L176,3)),N176),"")</f>
        <v/>
      </c>
      <c r="N176" s="12"/>
      <c r="O176" s="12"/>
      <c r="P176" s="12" t="str">
        <f>VLOOKUP($E176,'Listing PCS'!$B$2:$D$1032,3,FALSE)</f>
        <v>-</v>
      </c>
      <c r="Q176" s="13">
        <f>VLOOKUP($E176,'Listing PCS'!$B$2:$F$1032,5,FALSE)</f>
        <v>43855</v>
      </c>
      <c r="R176" s="12"/>
      <c r="S176" s="12" t="str">
        <f>IF(ISERROR(SEARCH(K176,J176)),"-",K176)</f>
        <v>-</v>
      </c>
      <c r="T176" s="12">
        <f>VLOOKUP($E176,'Listing PCS'!$B$2:$I$1032,8,FALSE)</f>
        <v>0</v>
      </c>
      <c r="U176" s="13"/>
      <c r="V176" s="13" t="str">
        <f>IF(ISERROR(VLOOKUP(CONCATENATE($E176," ",V$1),'Listing TES'!$A$2:$I$1247,6,FALSE)),"-",VLOOKUP(CONCATENATE($E176," ",V$1),'Listing TES'!$A$2:$I$1247,6,FALSE))</f>
        <v>-</v>
      </c>
      <c r="W176" s="13" t="str">
        <f>IF(ISERROR(VLOOKUP(CONCATENATE($E176," ",W$1),'Listing TES'!$A$2:$I$1247,6,FALSE)),"-",VLOOKUP(CONCATENATE($E176," ",W$1),'Listing TES'!$A$2:$I$1247,6,FALSE))</f>
        <v>-</v>
      </c>
      <c r="X176" s="13" t="str">
        <f>IF(ISERROR(VLOOKUP(CONCATENATE($E176," ",X$1),'Listing TES'!$A$2:$I$1247,6,FALSE)),"-",VLOOKUP(CONCATENATE($E176," ",X$1),'Listing TES'!$A$2:$I$1247,6,FALSE))</f>
        <v>-</v>
      </c>
      <c r="Y176" s="13" t="str">
        <f>IF(ISERROR(VLOOKUP(CONCATENATE($E176," ",Y$1),'Listing TES'!$A$2:$I$1247,6,FALSE)),"-",VLOOKUP(CONCATENATE($E176," ",Y$1),'Listing TES'!$A$2:$I$1247,6,FALSE))</f>
        <v>-</v>
      </c>
      <c r="Z176" s="13" t="str">
        <f>IF(ISERROR(VLOOKUP(CONCATENATE($E176," ",Z$1),'Listing TES'!$A$2:$I$1247,6,FALSE)),"-",VLOOKUP(CONCATENATE($E176," ",Z$1),'Listing TES'!$A$2:$I$1247,6,FALSE))</f>
        <v>-</v>
      </c>
      <c r="AA176" s="13" t="str">
        <f>IF(ISERROR(VLOOKUP(CONCATENATE($E176," ",AA$1),'Listing TES'!$A$2:$I$1247,6,FALSE)),"-",VLOOKUP(CONCATENATE($E176," ",AA$1),'Listing TES'!$A$2:$I$1247,6,FALSE))</f>
        <v>-</v>
      </c>
      <c r="AB176" s="13" t="str">
        <f>IF(ISERROR(VLOOKUP(CONCATENATE($E176," ",AB$1),'Listing TES'!$A$2:$I$1247,6,FALSE)),"-",VLOOKUP(CONCATENATE($E176," ",AB$1),'Listing TES'!$A$2:$I$1247,6,FALSE))</f>
        <v>-</v>
      </c>
      <c r="AC176" s="13" t="str">
        <f>IF(ISERROR(VLOOKUP(CONCATENATE($E176," ",AC$1),'Listing TES'!$A$2:$I$1247,6,FALSE)),"-",VLOOKUP(CONCATENATE($E176," ",AC$1),'Listing TES'!$A$2:$I$1247,6,FALSE))</f>
        <v>-</v>
      </c>
      <c r="AD176" s="13"/>
      <c r="AF176" s="142" t="str">
        <f t="shared" ref="AF176:AK176" si="199">IF(AND(V176&lt;&gt;"-",W176&lt;&gt;"-"),W176-V176,"-")</f>
        <v>-</v>
      </c>
      <c r="AG176" s="142" t="str">
        <f t="shared" si="199"/>
        <v>-</v>
      </c>
      <c r="AH176" s="142" t="str">
        <f t="shared" si="199"/>
        <v>-</v>
      </c>
      <c r="AI176" s="142" t="str">
        <f t="shared" si="199"/>
        <v>-</v>
      </c>
      <c r="AJ176" s="142" t="str">
        <f t="shared" si="199"/>
        <v>-</v>
      </c>
      <c r="AK176" s="142" t="str">
        <f t="shared" si="199"/>
        <v>-</v>
      </c>
      <c r="AL176" s="13"/>
      <c r="AN176" s="142" t="str">
        <f t="shared" ref="AN176:AS176" si="200">IF(AND($V176&lt;&gt;"-",W176&lt;&gt;"-"),W176-$V176,"-")</f>
        <v>-</v>
      </c>
      <c r="AO176" s="142" t="str">
        <f t="shared" si="200"/>
        <v>-</v>
      </c>
      <c r="AP176" s="142" t="str">
        <f t="shared" si="200"/>
        <v>-</v>
      </c>
      <c r="AQ176" s="142" t="str">
        <f t="shared" si="200"/>
        <v>-</v>
      </c>
      <c r="AR176" s="142" t="str">
        <f t="shared" si="200"/>
        <v>-</v>
      </c>
      <c r="AS176" s="142" t="str">
        <f t="shared" si="200"/>
        <v>-</v>
      </c>
    </row>
    <row r="177" spans="1:52" hidden="1" x14ac:dyDescent="0.25">
      <c r="A177" s="22" t="str">
        <f>IF(ISERROR(VLOOKUP($E177,'Listing TES'!$B$2:$B$1247,1,FALSE)),"Not listed","Listed")</f>
        <v>Listed</v>
      </c>
      <c r="B177" s="4" t="b">
        <f ca="1">TODAY()-MAX(V177:AC177)&lt;95</f>
        <v>0</v>
      </c>
      <c r="C177" s="4" t="b">
        <f t="shared" si="148"/>
        <v>0</v>
      </c>
      <c r="D177" s="4" t="s">
        <v>537</v>
      </c>
      <c r="E177" s="2" t="s">
        <v>690</v>
      </c>
      <c r="F177" s="10">
        <v>38453</v>
      </c>
      <c r="G177" s="4" t="s">
        <v>610</v>
      </c>
      <c r="H177" s="10" t="s">
        <v>557</v>
      </c>
      <c r="I177" s="93">
        <f>DATEDIF(F177,DATE(2018,7,1),"y")</f>
        <v>13</v>
      </c>
      <c r="J177" s="198" t="str">
        <f>VLOOKUP($I177,Categorie!$A$1:$B$27,2,FALSE)</f>
        <v>INO/ANO/JUN</v>
      </c>
      <c r="K177" s="12" t="str">
        <f>IF(ISBLANK(O177),IF(AC177&lt;&gt;"-",AC$1,IF(AB177&lt;&gt;"-",AB$1,IF(AA177&lt;&gt;"-",AA$1,IF(Z177&lt;&gt;"-",Z$1,IF(Y177&lt;&gt;"-",Y$1,IF(X177&lt;&gt;"-",X$1,IF(W177&lt;&gt;"-",W$1,IF(V177&lt;&gt;"-",V$1,IF(A177="Listed","Niet geslaagd","Geen info"))))))))),O177)</f>
        <v>PRE</v>
      </c>
      <c r="L177" s="13">
        <f>IF(MAX(V177:AC177)=0,"-",MAX(V177:AC177))</f>
        <v>43799</v>
      </c>
      <c r="M177" s="13" t="str">
        <f ca="1">IF(B177=TRUE,IF(ISBLANK(N177),IF(K177="PRE","",EDATE(L177,3)),N177),"")</f>
        <v/>
      </c>
      <c r="N177" s="12"/>
      <c r="O177" s="12"/>
      <c r="P177" s="12" t="str">
        <f>VLOOKUP($E177,'Listing PCS'!$B$2:$D$1032,3,FALSE)</f>
        <v>MIN</v>
      </c>
      <c r="Q177" s="13">
        <f>VLOOKUP($E177,'Listing PCS'!$B$2:$F$1032,5,FALSE)</f>
        <v>43848</v>
      </c>
      <c r="R177" s="12"/>
      <c r="S177" s="12" t="str">
        <f>IF(ISERROR(SEARCH(K177,J177)),"-",K177)</f>
        <v>-</v>
      </c>
      <c r="T177" s="12">
        <f>VLOOKUP($E177,'Listing PCS'!$B$2:$I$1032,8,FALSE)</f>
        <v>0</v>
      </c>
      <c r="U177" s="13"/>
      <c r="V177" s="13">
        <f>IF(ISERROR(VLOOKUP(CONCATENATE($E177," ",V$1),'Listing TES'!$A$2:$I$1247,6,FALSE)),"-",VLOOKUP(CONCATENATE($E177," ",V$1),'Listing TES'!$A$2:$I$1247,6,FALSE))</f>
        <v>43799</v>
      </c>
      <c r="W177" s="13" t="str">
        <f>IF(ISERROR(VLOOKUP(CONCATENATE($E177," ",W$1),'Listing TES'!$A$2:$I$1247,6,FALSE)),"-",VLOOKUP(CONCATENATE($E177," ",W$1),'Listing TES'!$A$2:$I$1247,6,FALSE))</f>
        <v>-</v>
      </c>
      <c r="X177" s="13" t="str">
        <f>IF(ISERROR(VLOOKUP(CONCATENATE($E177," ",X$1),'Listing TES'!$A$2:$I$1247,6,FALSE)),"-",VLOOKUP(CONCATENATE($E177," ",X$1),'Listing TES'!$A$2:$I$1247,6,FALSE))</f>
        <v>-</v>
      </c>
      <c r="Y177" s="13" t="str">
        <f>IF(ISERROR(VLOOKUP(CONCATENATE($E177," ",Y$1),'Listing TES'!$A$2:$I$1247,6,FALSE)),"-",VLOOKUP(CONCATENATE($E177," ",Y$1),'Listing TES'!$A$2:$I$1247,6,FALSE))</f>
        <v>-</v>
      </c>
      <c r="Z177" s="13" t="str">
        <f>IF(ISERROR(VLOOKUP(CONCATENATE($E177," ",Z$1),'Listing TES'!$A$2:$I$1247,6,FALSE)),"-",VLOOKUP(CONCATENATE($E177," ",Z$1),'Listing TES'!$A$2:$I$1247,6,FALSE))</f>
        <v>-</v>
      </c>
      <c r="AA177" s="13" t="str">
        <f>IF(ISERROR(VLOOKUP(CONCATENATE($E177," ",AA$1),'Listing TES'!$A$2:$I$1247,6,FALSE)),"-",VLOOKUP(CONCATENATE($E177," ",AA$1),'Listing TES'!$A$2:$I$1247,6,FALSE))</f>
        <v>-</v>
      </c>
      <c r="AB177" s="13" t="str">
        <f>IF(ISERROR(VLOOKUP(CONCATENATE($E177," ",AB$1),'Listing TES'!$A$2:$I$1247,6,FALSE)),"-",VLOOKUP(CONCATENATE($E177," ",AB$1),'Listing TES'!$A$2:$I$1247,6,FALSE))</f>
        <v>-</v>
      </c>
      <c r="AC177" s="13" t="str">
        <f>IF(ISERROR(VLOOKUP(CONCATENATE($E177," ",AC$1),'Listing TES'!$A$2:$I$1247,6,FALSE)),"-",VLOOKUP(CONCATENATE($E177," ",AC$1),'Listing TES'!$A$2:$I$1247,6,FALSE))</f>
        <v>-</v>
      </c>
      <c r="AD177" s="13"/>
      <c r="AF177" s="142" t="str">
        <f t="shared" ref="AF177" si="201">IF(AND(V177&lt;&gt;"-",W177&lt;&gt;"-"),W177-V177,"-")</f>
        <v>-</v>
      </c>
      <c r="AG177" s="142" t="str">
        <f t="shared" ref="AG177" si="202">IF(AND(W177&lt;&gt;"-",X177&lt;&gt;"-"),X177-W177,"-")</f>
        <v>-</v>
      </c>
      <c r="AH177" s="142" t="str">
        <f t="shared" ref="AH177" si="203">IF(AND(X177&lt;&gt;"-",Y177&lt;&gt;"-"),Y177-X177,"-")</f>
        <v>-</v>
      </c>
      <c r="AI177" s="142" t="str">
        <f t="shared" ref="AI177" si="204">IF(AND(Y177&lt;&gt;"-",Z177&lt;&gt;"-"),Z177-Y177,"-")</f>
        <v>-</v>
      </c>
      <c r="AJ177" s="142" t="str">
        <f t="shared" ref="AJ177" si="205">IF(AND(Z177&lt;&gt;"-",AA177&lt;&gt;"-"),AA177-Z177,"-")</f>
        <v>-</v>
      </c>
      <c r="AK177" s="142" t="str">
        <f t="shared" ref="AK177" si="206">IF(AND(AA177&lt;&gt;"-",AB177&lt;&gt;"-"),AB177-AA177,"-")</f>
        <v>-</v>
      </c>
      <c r="AL177" s="13"/>
      <c r="AN177" s="142" t="str">
        <f t="shared" ref="AN177" si="207">IF(AND($V177&lt;&gt;"-",W177&lt;&gt;"-"),W177-$V177,"-")</f>
        <v>-</v>
      </c>
      <c r="AO177" s="142" t="str">
        <f t="shared" ref="AO177" si="208">IF(AND($V177&lt;&gt;"-",X177&lt;&gt;"-"),X177-$V177,"-")</f>
        <v>-</v>
      </c>
      <c r="AP177" s="142" t="str">
        <f t="shared" ref="AP177" si="209">IF(AND($V177&lt;&gt;"-",Y177&lt;&gt;"-"),Y177-$V177,"-")</f>
        <v>-</v>
      </c>
      <c r="AQ177" s="142" t="str">
        <f t="shared" ref="AQ177" si="210">IF(AND($V177&lt;&gt;"-",Z177&lt;&gt;"-"),Z177-$V177,"-")</f>
        <v>-</v>
      </c>
      <c r="AR177" s="142" t="str">
        <f t="shared" ref="AR177" si="211">IF(AND($V177&lt;&gt;"-",AA177&lt;&gt;"-"),AA177-$V177,"-")</f>
        <v>-</v>
      </c>
      <c r="AS177" s="142" t="str">
        <f t="shared" ref="AS177" si="212">IF(AND($V177&lt;&gt;"-",AB177&lt;&gt;"-"),AB177-$V177,"-")</f>
        <v>-</v>
      </c>
    </row>
    <row r="178" spans="1:52" x14ac:dyDescent="0.25">
      <c r="A178" s="22" t="str">
        <f>IF(ISERROR(VLOOKUP($E178,'Listing TES'!$B$2:$B$1247,1,FALSE)),"Not listed","Listed")</f>
        <v>Listed</v>
      </c>
      <c r="B178" s="4" t="b">
        <f t="shared" ca="1" si="95"/>
        <v>0</v>
      </c>
      <c r="C178" s="4" t="b">
        <f t="shared" si="148"/>
        <v>0</v>
      </c>
      <c r="D178" s="4"/>
      <c r="E178" s="2" t="s">
        <v>102</v>
      </c>
      <c r="F178" s="10">
        <v>38188</v>
      </c>
      <c r="G178" s="4"/>
      <c r="H178" s="4" t="s">
        <v>557</v>
      </c>
      <c r="I178" s="93">
        <f>DATEDIF(F178,DATE(2019,7,1),"y")</f>
        <v>14</v>
      </c>
      <c r="J178" s="198" t="str">
        <f>VLOOKUP($I178,Categorie!$A$1:$B$27,2,FALSE)</f>
        <v>INO/ANO/JUN</v>
      </c>
      <c r="K178" s="12" t="str">
        <f t="shared" si="197"/>
        <v>INO</v>
      </c>
      <c r="L178" s="13">
        <f t="shared" si="174"/>
        <v>43589</v>
      </c>
      <c r="M178" s="13" t="str">
        <f t="shared" ca="1" si="171"/>
        <v/>
      </c>
      <c r="N178" s="12"/>
      <c r="O178" s="12"/>
      <c r="P178" s="12" t="str">
        <f>VLOOKUP($E178,'Listing PCS'!$B$2:$D$1032,3,FALSE)</f>
        <v>INO</v>
      </c>
      <c r="Q178" s="13">
        <f>VLOOKUP($E178,'Listing PCS'!$B$2:$F$1032,5,FALSE)</f>
        <v>43589</v>
      </c>
      <c r="R178" s="12"/>
      <c r="S178" s="12" t="str">
        <f t="shared" si="198"/>
        <v>INO</v>
      </c>
      <c r="T178" s="12">
        <f>VLOOKUP($E178,'Listing PCS'!$B$2:$I$1032,8,FALSE)</f>
        <v>0</v>
      </c>
      <c r="U178" s="13"/>
      <c r="V178" s="13">
        <f>IF(ISERROR(VLOOKUP(CONCATENATE($E178," ",V$1),'Listing TES'!$A$2:$I$1247,6,FALSE)),"-",VLOOKUP(CONCATENATE($E178," ",V$1),'Listing TES'!$A$2:$I$1247,6,FALSE))</f>
        <v>42813</v>
      </c>
      <c r="W178" s="13">
        <f>IF(ISERROR(VLOOKUP(CONCATENATE($E178," ",W$1),'Listing TES'!$A$2:$I$1247,6,FALSE)),"-",VLOOKUP(CONCATENATE($E178," ",W$1),'Listing TES'!$A$2:$I$1247,6,FALSE))</f>
        <v>43036</v>
      </c>
      <c r="X178" s="13">
        <f>IF(ISERROR(VLOOKUP(CONCATENATE($E178," ",X$1),'Listing TES'!$A$2:$I$1247,6,FALSE)),"-",VLOOKUP(CONCATENATE($E178," ",X$1),'Listing TES'!$A$2:$I$1247,6,FALSE))</f>
        <v>43183</v>
      </c>
      <c r="Y178" s="13">
        <f>IF(ISERROR(VLOOKUP(CONCATENATE($E178," ",Y$1),'Listing TES'!$A$2:$I$1247,6,FALSE)),"-",VLOOKUP(CONCATENATE($E178," ",Y$1),'Listing TES'!$A$2:$I$1247,6,FALSE))</f>
        <v>43589</v>
      </c>
      <c r="Z178" s="13" t="str">
        <f>IF(ISERROR(VLOOKUP(CONCATENATE($E178," ",Z$1),'Listing TES'!$A$2:$I$1247,6,FALSE)),"-",VLOOKUP(CONCATENATE($E178," ",Z$1),'Listing TES'!$A$2:$I$1247,6,FALSE))</f>
        <v>-</v>
      </c>
      <c r="AA178" s="13" t="str">
        <f>IF(ISERROR(VLOOKUP(CONCATENATE($E178," ",AA$1),'Listing TES'!$A$2:$I$1247,6,FALSE)),"-",VLOOKUP(CONCATENATE($E178," ",AA$1),'Listing TES'!$A$2:$I$1247,6,FALSE))</f>
        <v>-</v>
      </c>
      <c r="AB178" s="13" t="str">
        <f>IF(ISERROR(VLOOKUP(CONCATENATE($E178," ",AB$1),'Listing TES'!$A$2:$I$1247,6,FALSE)),"-",VLOOKUP(CONCATENATE($E178," ",AB$1),'Listing TES'!$A$2:$I$1247,6,FALSE))</f>
        <v>-</v>
      </c>
      <c r="AC178" s="13" t="str">
        <f>IF(ISERROR(VLOOKUP(CONCATENATE($E178," ",AC$1),'Listing TES'!$A$2:$I$1247,6,FALSE)),"-",VLOOKUP(CONCATENATE($E178," ",AC$1),'Listing TES'!$A$2:$I$1247,6,FALSE))</f>
        <v>-</v>
      </c>
      <c r="AD178" s="13"/>
      <c r="AF178" s="142">
        <f t="shared" si="186"/>
        <v>223</v>
      </c>
      <c r="AG178" s="142">
        <f t="shared" si="175"/>
        <v>147</v>
      </c>
      <c r="AH178" s="142">
        <f t="shared" si="176"/>
        <v>406</v>
      </c>
      <c r="AI178" s="142" t="str">
        <f t="shared" si="177"/>
        <v>-</v>
      </c>
      <c r="AJ178" s="142" t="str">
        <f t="shared" si="178"/>
        <v>-</v>
      </c>
      <c r="AK178" s="142" t="str">
        <f t="shared" si="179"/>
        <v>-</v>
      </c>
      <c r="AL178" s="13"/>
      <c r="AN178" s="142">
        <f t="shared" si="180"/>
        <v>223</v>
      </c>
      <c r="AO178" s="142">
        <f t="shared" si="181"/>
        <v>370</v>
      </c>
      <c r="AP178" s="142">
        <f t="shared" si="182"/>
        <v>776</v>
      </c>
      <c r="AQ178" s="142" t="str">
        <f t="shared" si="183"/>
        <v>-</v>
      </c>
      <c r="AR178" s="142" t="str">
        <f t="shared" si="184"/>
        <v>-</v>
      </c>
      <c r="AS178" s="142" t="str">
        <f t="shared" si="185"/>
        <v>-</v>
      </c>
    </row>
    <row r="179" spans="1:52" hidden="1" x14ac:dyDescent="0.25">
      <c r="A179" s="22" t="str">
        <f>IF(ISERROR(VLOOKUP($E179,'Listing TES'!$B$2:$B$1247,1,FALSE)),"Not listed","Listed")</f>
        <v>Not listed</v>
      </c>
      <c r="B179" s="4" t="b">
        <f t="shared" ca="1" si="95"/>
        <v>0</v>
      </c>
      <c r="C179" s="4" t="e">
        <f t="shared" si="148"/>
        <v>#VALUE!</v>
      </c>
      <c r="D179" s="4" t="s">
        <v>537</v>
      </c>
      <c r="E179" s="2" t="s">
        <v>391</v>
      </c>
      <c r="F179" s="10">
        <v>37992</v>
      </c>
      <c r="G179" s="4"/>
      <c r="H179" s="4" t="s">
        <v>537</v>
      </c>
      <c r="I179" s="93">
        <f t="shared" si="187"/>
        <v>14</v>
      </c>
      <c r="J179" s="198" t="str">
        <f>VLOOKUP($I179,Categorie!$A$1:$B$27,2,FALSE)</f>
        <v>INO/ANO/JUN</v>
      </c>
      <c r="K179" s="12" t="str">
        <f t="shared" si="197"/>
        <v>Niet geslaagd</v>
      </c>
      <c r="L179" s="13" t="str">
        <f t="shared" si="174"/>
        <v>-</v>
      </c>
      <c r="M179" s="13" t="str">
        <f t="shared" ca="1" si="171"/>
        <v/>
      </c>
      <c r="N179" s="12"/>
      <c r="O179" s="12" t="s">
        <v>80</v>
      </c>
      <c r="P179" s="12" t="str">
        <f>VLOOKUP($E179,'Listing PCS'!$B$2:$D$1032,3,FALSE)</f>
        <v>-</v>
      </c>
      <c r="Q179" s="13">
        <f>VLOOKUP($E179,'Listing PCS'!$B$2:$F$1032,5,FALSE)</f>
        <v>43252</v>
      </c>
      <c r="R179" s="12"/>
      <c r="S179" s="12" t="str">
        <f t="shared" si="198"/>
        <v>-</v>
      </c>
      <c r="T179" s="12" t="str">
        <f>VLOOKUP($E179,'Listing PCS'!$B$2:$I$1032,8,FALSE)</f>
        <v>-</v>
      </c>
      <c r="U179" s="13"/>
      <c r="V179" s="13" t="str">
        <f>IF(ISERROR(VLOOKUP(CONCATENATE($E179," ",V$1),'Listing TES'!$A$2:$I$1247,6,FALSE)),"-",VLOOKUP(CONCATENATE($E179," ",V$1),'Listing TES'!$A$2:$I$1247,6,FALSE))</f>
        <v>-</v>
      </c>
      <c r="W179" s="13" t="str">
        <f>IF(ISERROR(VLOOKUP(CONCATENATE($E179," ",W$1),'Listing TES'!$A$2:$I$1247,6,FALSE)),"-",VLOOKUP(CONCATENATE($E179," ",W$1),'Listing TES'!$A$2:$I$1247,6,FALSE))</f>
        <v>-</v>
      </c>
      <c r="X179" s="13" t="str">
        <f>IF(ISERROR(VLOOKUP(CONCATENATE($E179," ",X$1),'Listing TES'!$A$2:$I$1247,6,FALSE)),"-",VLOOKUP(CONCATENATE($E179," ",X$1),'Listing TES'!$A$2:$I$1247,6,FALSE))</f>
        <v>-</v>
      </c>
      <c r="Y179" s="13" t="str">
        <f>IF(ISERROR(VLOOKUP(CONCATENATE($E179," ",Y$1),'Listing TES'!$A$2:$I$1247,6,FALSE)),"-",VLOOKUP(CONCATENATE($E179," ",Y$1),'Listing TES'!$A$2:$I$1247,6,FALSE))</f>
        <v>-</v>
      </c>
      <c r="Z179" s="13" t="str">
        <f>IF(ISERROR(VLOOKUP(CONCATENATE($E179," ",Z$1),'Listing TES'!$A$2:$I$1247,6,FALSE)),"-",VLOOKUP(CONCATENATE($E179," ",Z$1),'Listing TES'!$A$2:$I$1247,6,FALSE))</f>
        <v>-</v>
      </c>
      <c r="AA179" s="13" t="str">
        <f>IF(ISERROR(VLOOKUP(CONCATENATE($E179," ",AA$1),'Listing TES'!$A$2:$I$1247,6,FALSE)),"-",VLOOKUP(CONCATENATE($E179," ",AA$1),'Listing TES'!$A$2:$I$1247,6,FALSE))</f>
        <v>-</v>
      </c>
      <c r="AB179" s="13" t="str">
        <f>IF(ISERROR(VLOOKUP(CONCATENATE($E179," ",AB$1),'Listing TES'!$A$2:$I$1247,6,FALSE)),"-",VLOOKUP(CONCATENATE($E179," ",AB$1),'Listing TES'!$A$2:$I$1247,6,FALSE))</f>
        <v>-</v>
      </c>
      <c r="AC179" s="13" t="str">
        <f>IF(ISERROR(VLOOKUP(CONCATENATE($E179," ",AC$1),'Listing TES'!$A$2:$I$1247,6,FALSE)),"-",VLOOKUP(CONCATENATE($E179," ",AC$1),'Listing TES'!$A$2:$I$1247,6,FALSE))</f>
        <v>-</v>
      </c>
      <c r="AD179" s="13"/>
      <c r="AF179" s="142" t="str">
        <f t="shared" si="186"/>
        <v>-</v>
      </c>
      <c r="AG179" s="142" t="str">
        <f t="shared" si="175"/>
        <v>-</v>
      </c>
      <c r="AH179" s="142" t="str">
        <f t="shared" si="176"/>
        <v>-</v>
      </c>
      <c r="AI179" s="142" t="str">
        <f t="shared" si="177"/>
        <v>-</v>
      </c>
      <c r="AJ179" s="142" t="str">
        <f t="shared" si="178"/>
        <v>-</v>
      </c>
      <c r="AK179" s="142" t="str">
        <f t="shared" si="179"/>
        <v>-</v>
      </c>
      <c r="AL179" s="13"/>
      <c r="AN179" s="142" t="str">
        <f t="shared" si="180"/>
        <v>-</v>
      </c>
      <c r="AO179" s="142" t="str">
        <f t="shared" si="181"/>
        <v>-</v>
      </c>
      <c r="AP179" s="142" t="str">
        <f t="shared" si="182"/>
        <v>-</v>
      </c>
      <c r="AQ179" s="142" t="str">
        <f t="shared" si="183"/>
        <v>-</v>
      </c>
      <c r="AR179" s="142" t="str">
        <f t="shared" si="184"/>
        <v>-</v>
      </c>
      <c r="AS179" s="142" t="str">
        <f t="shared" si="185"/>
        <v>-</v>
      </c>
    </row>
    <row r="180" spans="1:52" x14ac:dyDescent="0.25">
      <c r="A180" s="22" t="str">
        <f>IF(ISERROR(VLOOKUP($E180,'Listing TES'!$B$2:$B$1247,1,FALSE)),"Not listed","Listed")</f>
        <v>Listed</v>
      </c>
      <c r="B180" s="4" t="b">
        <f t="shared" ca="1" si="95"/>
        <v>0</v>
      </c>
      <c r="C180" s="4" t="b">
        <f t="shared" si="148"/>
        <v>0</v>
      </c>
      <c r="D180" s="4"/>
      <c r="E180" s="2" t="s">
        <v>305</v>
      </c>
      <c r="F180" s="10">
        <v>38874</v>
      </c>
      <c r="G180" s="4"/>
      <c r="H180" s="4" t="s">
        <v>557</v>
      </c>
      <c r="I180" s="93">
        <f>DATEDIF(F180,DATE(2019,7,1),"y")</f>
        <v>13</v>
      </c>
      <c r="J180" s="198" t="str">
        <f>VLOOKUP($I180,Categorie!$A$1:$B$27,2,FALSE)</f>
        <v>INO/ANO/JUN</v>
      </c>
      <c r="K180" s="12" t="str">
        <f t="shared" si="197"/>
        <v>BNO</v>
      </c>
      <c r="L180" s="13">
        <f t="shared" si="174"/>
        <v>43589</v>
      </c>
      <c r="M180" s="13" t="str">
        <f t="shared" ca="1" si="171"/>
        <v/>
      </c>
      <c r="N180" s="12"/>
      <c r="O180" s="12"/>
      <c r="P180" s="12" t="str">
        <f>VLOOKUP($E180,'Listing PCS'!$B$2:$D$1032,3,FALSE)</f>
        <v>MIN</v>
      </c>
      <c r="Q180" s="13">
        <f>VLOOKUP($E180,'Listing PCS'!$B$2:$F$1032,5,FALSE)</f>
        <v>43484</v>
      </c>
      <c r="R180" s="12"/>
      <c r="S180" s="12" t="str">
        <f t="shared" si="198"/>
        <v>-</v>
      </c>
      <c r="T180" s="12">
        <f>VLOOKUP($E180,'Listing PCS'!$B$2:$I$1032,8,FALSE)</f>
        <v>0</v>
      </c>
      <c r="U180" s="13"/>
      <c r="V180" s="13">
        <f>IF(ISERROR(VLOOKUP(CONCATENATE($E180," ",V$1),'Listing TES'!$A$2:$I$1247,6,FALSE)),"-",VLOOKUP(CONCATENATE($E180," ",V$1),'Listing TES'!$A$2:$I$1247,6,FALSE))</f>
        <v>42323</v>
      </c>
      <c r="W180" s="13">
        <f>IF(ISERROR(VLOOKUP(CONCATENATE($E180," ",W$1),'Listing TES'!$A$2:$I$1247,6,FALSE)),"-",VLOOKUP(CONCATENATE($E180," ",W$1),'Listing TES'!$A$2:$I$1247,6,FALSE))</f>
        <v>43442</v>
      </c>
      <c r="X180" s="13">
        <f>IF(ISERROR(VLOOKUP(CONCATENATE($E180," ",X$1),'Listing TES'!$A$2:$I$1247,6,FALSE)),"-",VLOOKUP(CONCATENATE($E180," ",X$1),'Listing TES'!$A$2:$I$1247,6,FALSE))</f>
        <v>43589</v>
      </c>
      <c r="Y180" s="13" t="str">
        <f>IF(ISERROR(VLOOKUP(CONCATENATE($E180," ",Y$1),'Listing TES'!$A$2:$I$1247,6,FALSE)),"-",VLOOKUP(CONCATENATE($E180," ",Y$1),'Listing TES'!$A$2:$I$1247,6,FALSE))</f>
        <v>-</v>
      </c>
      <c r="Z180" s="13" t="str">
        <f>IF(ISERROR(VLOOKUP(CONCATENATE($E180," ",Z$1),'Listing TES'!$A$2:$I$1247,6,FALSE)),"-",VLOOKUP(CONCATENATE($E180," ",Z$1),'Listing TES'!$A$2:$I$1247,6,FALSE))</f>
        <v>-</v>
      </c>
      <c r="AA180" s="13" t="str">
        <f>IF(ISERROR(VLOOKUP(CONCATENATE($E180," ",AA$1),'Listing TES'!$A$2:$I$1247,6,FALSE)),"-",VLOOKUP(CONCATENATE($E180," ",AA$1),'Listing TES'!$A$2:$I$1247,6,FALSE))</f>
        <v>-</v>
      </c>
      <c r="AB180" s="13" t="str">
        <f>IF(ISERROR(VLOOKUP(CONCATENATE($E180," ",AB$1),'Listing TES'!$A$2:$I$1247,6,FALSE)),"-",VLOOKUP(CONCATENATE($E180," ",AB$1),'Listing TES'!$A$2:$I$1247,6,FALSE))</f>
        <v>-</v>
      </c>
      <c r="AC180" s="13" t="str">
        <f>IF(ISERROR(VLOOKUP(CONCATENATE($E180," ",AC$1),'Listing TES'!$A$2:$I$1247,6,FALSE)),"-",VLOOKUP(CONCATENATE($E180," ",AC$1),'Listing TES'!$A$2:$I$1247,6,FALSE))</f>
        <v>-</v>
      </c>
      <c r="AD180" s="13"/>
      <c r="AF180" s="142">
        <f t="shared" si="186"/>
        <v>1119</v>
      </c>
      <c r="AG180" s="142">
        <f t="shared" si="175"/>
        <v>147</v>
      </c>
      <c r="AH180" s="142" t="str">
        <f t="shared" si="176"/>
        <v>-</v>
      </c>
      <c r="AI180" s="142" t="str">
        <f t="shared" si="177"/>
        <v>-</v>
      </c>
      <c r="AJ180" s="142" t="str">
        <f t="shared" si="178"/>
        <v>-</v>
      </c>
      <c r="AK180" s="142" t="str">
        <f t="shared" si="179"/>
        <v>-</v>
      </c>
      <c r="AL180" s="13"/>
      <c r="AN180" s="142">
        <f t="shared" si="180"/>
        <v>1119</v>
      </c>
      <c r="AO180" s="142">
        <f t="shared" si="181"/>
        <v>1266</v>
      </c>
      <c r="AP180" s="142" t="str">
        <f t="shared" si="182"/>
        <v>-</v>
      </c>
      <c r="AQ180" s="142" t="str">
        <f t="shared" si="183"/>
        <v>-</v>
      </c>
      <c r="AR180" s="142" t="str">
        <f t="shared" si="184"/>
        <v>-</v>
      </c>
      <c r="AS180" s="142" t="str">
        <f t="shared" si="185"/>
        <v>-</v>
      </c>
    </row>
    <row r="181" spans="1:52" x14ac:dyDescent="0.25">
      <c r="A181" s="22" t="str">
        <f>IF(ISERROR(VLOOKUP($E181,'Listing TES'!$B$2:$B$1247,1,FALSE)),"Not listed","Listed")</f>
        <v>Listed</v>
      </c>
      <c r="B181" s="4" t="b">
        <f t="shared" ref="B181:B269" ca="1" si="213">TODAY()-MAX(V181:AC181)&lt;95</f>
        <v>0</v>
      </c>
      <c r="C181" s="4" t="b">
        <f t="shared" si="148"/>
        <v>0</v>
      </c>
      <c r="D181" s="4"/>
      <c r="E181" s="2" t="s">
        <v>63</v>
      </c>
      <c r="F181" s="10">
        <v>36322</v>
      </c>
      <c r="G181" s="4"/>
      <c r="H181" s="4" t="s">
        <v>557</v>
      </c>
      <c r="I181" s="93">
        <f>DATEDIF(F181,DATE(2019,7,1),"y")</f>
        <v>20</v>
      </c>
      <c r="J181" s="198" t="str">
        <f>VLOOKUP($I181,Categorie!$A$1:$B$27,2,FALSE)</f>
        <v>SEN</v>
      </c>
      <c r="K181" s="12" t="str">
        <f t="shared" si="197"/>
        <v>INO</v>
      </c>
      <c r="L181" s="13">
        <f t="shared" si="174"/>
        <v>41741</v>
      </c>
      <c r="M181" s="13" t="str">
        <f t="shared" ca="1" si="171"/>
        <v/>
      </c>
      <c r="N181" s="12"/>
      <c r="O181" s="12"/>
      <c r="P181" s="12" t="str">
        <f>VLOOKUP($E181,'Listing PCS'!$B$2:$D$1032,3,FALSE)</f>
        <v>INO</v>
      </c>
      <c r="Q181" s="13">
        <f>VLOOKUP($E181,'Listing PCS'!$B$2:$F$1032,5,FALSE)</f>
        <v>43252</v>
      </c>
      <c r="R181" s="12"/>
      <c r="S181" s="12" t="str">
        <f t="shared" si="198"/>
        <v>-</v>
      </c>
      <c r="T181" s="12" t="str">
        <f>VLOOKUP($E181,'Listing PCS'!$B$2:$I$1032,8,FALSE)</f>
        <v>B</v>
      </c>
      <c r="U181" s="13"/>
      <c r="V181" s="13" t="str">
        <f>IF(ISERROR(VLOOKUP(CONCATENATE($E181," ",V$1),'Listing TES'!$A$2:$I$1247,6,FALSE)),"-",VLOOKUP(CONCATENATE($E181," ",V$1),'Listing TES'!$A$2:$I$1247,6,FALSE))</f>
        <v>-</v>
      </c>
      <c r="W181" s="13" t="str">
        <f>IF(ISERROR(VLOOKUP(CONCATENATE($E181," ",W$1),'Listing TES'!$A$2:$I$1247,6,FALSE)),"-",VLOOKUP(CONCATENATE($E181," ",W$1),'Listing TES'!$A$2:$I$1247,6,FALSE))</f>
        <v>-</v>
      </c>
      <c r="X181" s="13" t="str">
        <f>IF(ISERROR(VLOOKUP(CONCATENATE($E181," ",X$1),'Listing TES'!$A$2:$I$1247,6,FALSE)),"-",VLOOKUP(CONCATENATE($E181," ",X$1),'Listing TES'!$A$2:$I$1247,6,FALSE))</f>
        <v>-</v>
      </c>
      <c r="Y181" s="13">
        <f>IF(ISERROR(VLOOKUP(CONCATENATE($E181," ",Y$1),'Listing TES'!$A$2:$I$1247,6,FALSE)),"-",VLOOKUP(CONCATENATE($E181," ",Y$1),'Listing TES'!$A$2:$I$1247,6,FALSE))</f>
        <v>41741</v>
      </c>
      <c r="Z181" s="13" t="str">
        <f>IF(ISERROR(VLOOKUP(CONCATENATE($E181," ",Z$1),'Listing TES'!$A$2:$I$1247,6,FALSE)),"-",VLOOKUP(CONCATENATE($E181," ",Z$1),'Listing TES'!$A$2:$I$1247,6,FALSE))</f>
        <v>-</v>
      </c>
      <c r="AA181" s="13" t="str">
        <f>IF(ISERROR(VLOOKUP(CONCATENATE($E181," ",AA$1),'Listing TES'!$A$2:$I$1247,6,FALSE)),"-",VLOOKUP(CONCATENATE($E181," ",AA$1),'Listing TES'!$A$2:$I$1247,6,FALSE))</f>
        <v>-</v>
      </c>
      <c r="AB181" s="13" t="str">
        <f>IF(ISERROR(VLOOKUP(CONCATENATE($E181," ",AB$1),'Listing TES'!$A$2:$I$1247,6,FALSE)),"-",VLOOKUP(CONCATENATE($E181," ",AB$1),'Listing TES'!$A$2:$I$1247,6,FALSE))</f>
        <v>-</v>
      </c>
      <c r="AC181" s="13" t="str">
        <f>IF(ISERROR(VLOOKUP(CONCATENATE($E181," ",AC$1),'Listing TES'!$A$2:$I$1247,6,FALSE)),"-",VLOOKUP(CONCATENATE($E181," ",AC$1),'Listing TES'!$A$2:$I$1247,6,FALSE))</f>
        <v>-</v>
      </c>
      <c r="AD181" s="13"/>
      <c r="AF181" s="142" t="str">
        <f t="shared" si="186"/>
        <v>-</v>
      </c>
      <c r="AG181" s="142" t="str">
        <f t="shared" si="175"/>
        <v>-</v>
      </c>
      <c r="AH181" s="142" t="str">
        <f t="shared" si="176"/>
        <v>-</v>
      </c>
      <c r="AI181" s="142" t="str">
        <f t="shared" si="177"/>
        <v>-</v>
      </c>
      <c r="AJ181" s="142" t="str">
        <f t="shared" si="178"/>
        <v>-</v>
      </c>
      <c r="AK181" s="142" t="str">
        <f t="shared" si="179"/>
        <v>-</v>
      </c>
      <c r="AL181" s="13"/>
      <c r="AN181" s="142" t="str">
        <f t="shared" si="180"/>
        <v>-</v>
      </c>
      <c r="AO181" s="142" t="str">
        <f t="shared" si="181"/>
        <v>-</v>
      </c>
      <c r="AP181" s="142" t="str">
        <f t="shared" si="182"/>
        <v>-</v>
      </c>
      <c r="AQ181" s="142" t="str">
        <f t="shared" si="183"/>
        <v>-</v>
      </c>
      <c r="AR181" s="142" t="str">
        <f t="shared" si="184"/>
        <v>-</v>
      </c>
      <c r="AS181" s="142" t="str">
        <f t="shared" si="185"/>
        <v>-</v>
      </c>
      <c r="AW181" s="9" t="s">
        <v>557</v>
      </c>
      <c r="AZ181" s="9" t="s">
        <v>557</v>
      </c>
    </row>
    <row r="182" spans="1:52" x14ac:dyDescent="0.25">
      <c r="A182" s="22" t="str">
        <f>IF(ISERROR(VLOOKUP($E182,'Listing TES'!$B$2:$B$1247,1,FALSE)),"Not listed","Listed")</f>
        <v>Listed</v>
      </c>
      <c r="B182" s="4" t="b">
        <f ca="1">TODAY()-MAX(V182:AC182)&lt;95</f>
        <v>1</v>
      </c>
      <c r="C182" s="4" t="b">
        <f t="shared" si="148"/>
        <v>0</v>
      </c>
      <c r="D182" s="4"/>
      <c r="E182" s="2" t="s">
        <v>447</v>
      </c>
      <c r="F182" s="10">
        <v>39063</v>
      </c>
      <c r="G182" s="4"/>
      <c r="H182" s="4" t="s">
        <v>557</v>
      </c>
      <c r="I182" s="93">
        <f>DATEDIF(F182,DATE(2019,7,1),"y")</f>
        <v>12</v>
      </c>
      <c r="J182" s="198" t="str">
        <f>VLOOKUP($I182,Categorie!$A$1:$B$27,2,FALSE)</f>
        <v>BNO/INO/ANO</v>
      </c>
      <c r="K182" s="12" t="str">
        <f t="shared" si="197"/>
        <v>MIN</v>
      </c>
      <c r="L182" s="13">
        <f t="shared" si="174"/>
        <v>43876</v>
      </c>
      <c r="M182" s="13">
        <f t="shared" ca="1" si="171"/>
        <v>43966</v>
      </c>
      <c r="N182" s="12"/>
      <c r="O182" s="12"/>
      <c r="P182" s="12" t="str">
        <f>VLOOKUP($E182,'Listing PCS'!$B$2:$D$1032,3,FALSE)</f>
        <v>MIN</v>
      </c>
      <c r="Q182" s="13">
        <f>VLOOKUP($E182,'Listing PCS'!$B$2:$F$1032,5,FALSE)</f>
        <v>43252</v>
      </c>
      <c r="R182" s="12"/>
      <c r="S182" s="12" t="str">
        <f t="shared" si="198"/>
        <v>-</v>
      </c>
      <c r="T182" s="12" t="str">
        <f>VLOOKUP($E182,'Listing PCS'!$B$2:$I$1032,8,FALSE)</f>
        <v>B</v>
      </c>
      <c r="U182" s="13"/>
      <c r="V182" s="13">
        <f>IF(ISERROR(VLOOKUP(CONCATENATE($E182," ",V$1),'Listing TES'!$A$2:$I$1247,6,FALSE)),"-",VLOOKUP(CONCATENATE($E182," ",V$1),'Listing TES'!$A$2:$I$1247,6,FALSE))</f>
        <v>43127</v>
      </c>
      <c r="W182" s="13">
        <f>IF(ISERROR(VLOOKUP(CONCATENATE($E182," ",W$1),'Listing TES'!$A$2:$I$1247,6,FALSE)),"-",VLOOKUP(CONCATENATE($E182," ",W$1),'Listing TES'!$A$2:$I$1247,6,FALSE))</f>
        <v>43876</v>
      </c>
      <c r="X182" s="13" t="str">
        <f>IF(ISERROR(VLOOKUP(CONCATENATE($E182," ",X$1),'Listing TES'!$A$2:$I$1247,6,FALSE)),"-",VLOOKUP(CONCATENATE($E182," ",X$1),'Listing TES'!$A$2:$I$1247,6,FALSE))</f>
        <v>-</v>
      </c>
      <c r="Y182" s="13" t="str">
        <f>IF(ISERROR(VLOOKUP(CONCATENATE($E182," ",Y$1),'Listing TES'!$A$2:$I$1247,6,FALSE)),"-",VLOOKUP(CONCATENATE($E182," ",Y$1),'Listing TES'!$A$2:$I$1247,6,FALSE))</f>
        <v>-</v>
      </c>
      <c r="Z182" s="13" t="str">
        <f>IF(ISERROR(VLOOKUP(CONCATENATE($E182," ",Z$1),'Listing TES'!$A$2:$I$1247,6,FALSE)),"-",VLOOKUP(CONCATENATE($E182," ",Z$1),'Listing TES'!$A$2:$I$1247,6,FALSE))</f>
        <v>-</v>
      </c>
      <c r="AA182" s="13" t="str">
        <f>IF(ISERROR(VLOOKUP(CONCATENATE($E182," ",AA$1),'Listing TES'!$A$2:$I$1247,6,FALSE)),"-",VLOOKUP(CONCATENATE($E182," ",AA$1),'Listing TES'!$A$2:$I$1247,6,FALSE))</f>
        <v>-</v>
      </c>
      <c r="AB182" s="13" t="str">
        <f>IF(ISERROR(VLOOKUP(CONCATENATE($E182," ",AB$1),'Listing TES'!$A$2:$I$1247,6,FALSE)),"-",VLOOKUP(CONCATENATE($E182," ",AB$1),'Listing TES'!$A$2:$I$1247,6,FALSE))</f>
        <v>-</v>
      </c>
      <c r="AC182" s="13" t="str">
        <f>IF(ISERROR(VLOOKUP(CONCATENATE($E182," ",AC$1),'Listing TES'!$A$2:$I$1247,6,FALSE)),"-",VLOOKUP(CONCATENATE($E182," ",AC$1),'Listing TES'!$A$2:$I$1247,6,FALSE))</f>
        <v>-</v>
      </c>
      <c r="AD182" s="13"/>
      <c r="AF182" s="142">
        <f t="shared" si="186"/>
        <v>749</v>
      </c>
      <c r="AG182" s="142" t="str">
        <f t="shared" si="175"/>
        <v>-</v>
      </c>
      <c r="AH182" s="142" t="str">
        <f t="shared" si="176"/>
        <v>-</v>
      </c>
      <c r="AI182" s="142" t="str">
        <f t="shared" si="177"/>
        <v>-</v>
      </c>
      <c r="AJ182" s="142" t="str">
        <f t="shared" si="178"/>
        <v>-</v>
      </c>
      <c r="AK182" s="142" t="str">
        <f t="shared" si="179"/>
        <v>-</v>
      </c>
      <c r="AL182" s="13"/>
      <c r="AN182" s="142">
        <f t="shared" si="180"/>
        <v>749</v>
      </c>
      <c r="AO182" s="142" t="str">
        <f t="shared" si="181"/>
        <v>-</v>
      </c>
      <c r="AP182" s="142" t="str">
        <f t="shared" si="182"/>
        <v>-</v>
      </c>
      <c r="AQ182" s="142" t="str">
        <f t="shared" si="183"/>
        <v>-</v>
      </c>
      <c r="AR182" s="142" t="str">
        <f t="shared" si="184"/>
        <v>-</v>
      </c>
      <c r="AS182" s="142" t="str">
        <f t="shared" si="185"/>
        <v>-</v>
      </c>
    </row>
    <row r="183" spans="1:52" hidden="1" x14ac:dyDescent="0.25">
      <c r="A183" s="22" t="str">
        <f>IF(ISERROR(VLOOKUP($E183,'Listing TES'!$B$2:$B$1247,1,FALSE)),"Not listed","Listed")</f>
        <v>Listed</v>
      </c>
      <c r="B183" s="4" t="b">
        <f ca="1">TODAY()-MAX(V183:AC183)&lt;95</f>
        <v>0</v>
      </c>
      <c r="C183" s="4" t="b">
        <f t="shared" si="148"/>
        <v>0</v>
      </c>
      <c r="D183" s="4"/>
      <c r="E183" s="2" t="s">
        <v>201</v>
      </c>
      <c r="F183" s="10">
        <v>37342</v>
      </c>
      <c r="G183" s="4"/>
      <c r="H183" s="4" t="s">
        <v>537</v>
      </c>
      <c r="I183" s="93">
        <f>DATEDIF(F183,DATE(2019,7,1),"y")</f>
        <v>17</v>
      </c>
      <c r="J183" s="198" t="str">
        <f>VLOOKUP($I183,Categorie!$A$1:$B$27,2,FALSE)</f>
        <v>JUN/SEN</v>
      </c>
      <c r="K183" s="12" t="str">
        <f t="shared" si="197"/>
        <v>BNO</v>
      </c>
      <c r="L183" s="13">
        <f t="shared" si="174"/>
        <v>42861</v>
      </c>
      <c r="M183" s="13" t="str">
        <f t="shared" ca="1" si="171"/>
        <v/>
      </c>
      <c r="N183" s="12"/>
      <c r="O183" s="12"/>
      <c r="P183" s="12" t="str">
        <f>VLOOKUP($E183,'Listing PCS'!$B$2:$D$1032,3,FALSE)</f>
        <v>-</v>
      </c>
      <c r="Q183" s="13">
        <f>VLOOKUP($E183,'Listing PCS'!$B$2:$F$1032,5,FALSE)</f>
        <v>43252</v>
      </c>
      <c r="R183" s="12"/>
      <c r="S183" s="12" t="str">
        <f t="shared" si="198"/>
        <v>-</v>
      </c>
      <c r="T183" s="12" t="str">
        <f>VLOOKUP($E183,'Listing PCS'!$B$2:$I$1032,8,FALSE)</f>
        <v>Q</v>
      </c>
      <c r="U183" s="13"/>
      <c r="V183" s="13" t="str">
        <f>IF(ISERROR(VLOOKUP(CONCATENATE($E183," ",V$1),'Listing TES'!$A$2:$I$1247,6,FALSE)),"-",VLOOKUP(CONCATENATE($E183," ",V$1),'Listing TES'!$A$2:$I$1247,6,FALSE))</f>
        <v>-</v>
      </c>
      <c r="W183" s="13">
        <f>IF(ISERROR(VLOOKUP(CONCATENATE($E183," ",W$1),'Listing TES'!$A$2:$I$1247,6,FALSE)),"-",VLOOKUP(CONCATENATE($E183," ",W$1),'Listing TES'!$A$2:$I$1247,6,FALSE))</f>
        <v>42308</v>
      </c>
      <c r="X183" s="13">
        <f>IF(ISERROR(VLOOKUP(CONCATENATE($E183," ",X$1),'Listing TES'!$A$2:$I$1247,6,FALSE)),"-",VLOOKUP(CONCATENATE($E183," ",X$1),'Listing TES'!$A$2:$I$1247,6,FALSE))</f>
        <v>42861</v>
      </c>
      <c r="Y183" s="13" t="str">
        <f>IF(ISERROR(VLOOKUP(CONCATENATE($E183," ",Y$1),'Listing TES'!$A$2:$I$1247,6,FALSE)),"-",VLOOKUP(CONCATENATE($E183," ",Y$1),'Listing TES'!$A$2:$I$1247,6,FALSE))</f>
        <v>-</v>
      </c>
      <c r="Z183" s="13" t="str">
        <f>IF(ISERROR(VLOOKUP(CONCATENATE($E183," ",Z$1),'Listing TES'!$A$2:$I$1247,6,FALSE)),"-",VLOOKUP(CONCATENATE($E183," ",Z$1),'Listing TES'!$A$2:$I$1247,6,FALSE))</f>
        <v>-</v>
      </c>
      <c r="AA183" s="13" t="str">
        <f>IF(ISERROR(VLOOKUP(CONCATENATE($E183," ",AA$1),'Listing TES'!$A$2:$I$1247,6,FALSE)),"-",VLOOKUP(CONCATENATE($E183," ",AA$1),'Listing TES'!$A$2:$I$1247,6,FALSE))</f>
        <v>-</v>
      </c>
      <c r="AB183" s="13" t="str">
        <f>IF(ISERROR(VLOOKUP(CONCATENATE($E183," ",AB$1),'Listing TES'!$A$2:$I$1247,6,FALSE)),"-",VLOOKUP(CONCATENATE($E183," ",AB$1),'Listing TES'!$A$2:$I$1247,6,FALSE))</f>
        <v>-</v>
      </c>
      <c r="AC183" s="13" t="str">
        <f>IF(ISERROR(VLOOKUP(CONCATENATE($E183," ",AC$1),'Listing TES'!$A$2:$I$1247,6,FALSE)),"-",VLOOKUP(CONCATENATE($E183," ",AC$1),'Listing TES'!$A$2:$I$1247,6,FALSE))</f>
        <v>-</v>
      </c>
      <c r="AD183" s="13"/>
      <c r="AF183" s="142" t="str">
        <f t="shared" si="186"/>
        <v>-</v>
      </c>
      <c r="AG183" s="142">
        <f t="shared" si="175"/>
        <v>553</v>
      </c>
      <c r="AH183" s="142" t="str">
        <f t="shared" si="176"/>
        <v>-</v>
      </c>
      <c r="AI183" s="142" t="str">
        <f t="shared" si="177"/>
        <v>-</v>
      </c>
      <c r="AJ183" s="142" t="str">
        <f t="shared" si="178"/>
        <v>-</v>
      </c>
      <c r="AK183" s="142" t="str">
        <f t="shared" si="179"/>
        <v>-</v>
      </c>
      <c r="AL183" s="13"/>
      <c r="AN183" s="142" t="str">
        <f t="shared" si="180"/>
        <v>-</v>
      </c>
      <c r="AO183" s="142" t="str">
        <f t="shared" si="181"/>
        <v>-</v>
      </c>
      <c r="AP183" s="142" t="str">
        <f t="shared" si="182"/>
        <v>-</v>
      </c>
      <c r="AQ183" s="142" t="str">
        <f t="shared" si="183"/>
        <v>-</v>
      </c>
      <c r="AR183" s="142" t="str">
        <f t="shared" si="184"/>
        <v>-</v>
      </c>
      <c r="AS183" s="142" t="str">
        <f t="shared" si="185"/>
        <v>-</v>
      </c>
    </row>
    <row r="184" spans="1:52" x14ac:dyDescent="0.25">
      <c r="A184" s="22" t="str">
        <f>IF(ISERROR(VLOOKUP($E184,'Listing TES'!$B$2:$B$1247,1,FALSE)),"Not listed","Listed")</f>
        <v>Listed</v>
      </c>
      <c r="B184" s="4" t="b">
        <f ca="1">TODAY()-MAX(V184:AC184)&lt;95</f>
        <v>0</v>
      </c>
      <c r="C184" s="4" t="b">
        <f t="shared" si="148"/>
        <v>0</v>
      </c>
      <c r="D184" s="4"/>
      <c r="E184" s="2" t="s">
        <v>463</v>
      </c>
      <c r="F184" s="10">
        <v>37511</v>
      </c>
      <c r="G184" s="4"/>
      <c r="H184" s="4" t="s">
        <v>557</v>
      </c>
      <c r="I184" s="93">
        <f>DATEDIF(F184,DATE(2019,7,1),"y")</f>
        <v>16</v>
      </c>
      <c r="J184" s="198" t="str">
        <f>VLOOKUP($I184,Categorie!$A$1:$B$27,2,FALSE)</f>
        <v>JUN/SEN</v>
      </c>
      <c r="K184" s="12" t="str">
        <f t="shared" si="197"/>
        <v>MIN</v>
      </c>
      <c r="L184" s="13">
        <f t="shared" si="174"/>
        <v>43589</v>
      </c>
      <c r="M184" s="13" t="str">
        <f t="shared" ca="1" si="171"/>
        <v/>
      </c>
      <c r="N184" s="12"/>
      <c r="O184" s="12"/>
      <c r="P184" s="12" t="str">
        <f>VLOOKUP($E184,'Listing PCS'!$B$2:$D$1032,3,FALSE)</f>
        <v>MIN</v>
      </c>
      <c r="Q184" s="13">
        <f>VLOOKUP($E184,'Listing PCS'!$B$2:$F$1032,5,FALSE)</f>
        <v>43568</v>
      </c>
      <c r="R184" s="12"/>
      <c r="S184" s="12" t="str">
        <f t="shared" si="198"/>
        <v>-</v>
      </c>
      <c r="T184" s="12">
        <f>VLOOKUP($E184,'Listing PCS'!$B$2:$I$1032,8,FALSE)</f>
        <v>0</v>
      </c>
      <c r="U184" s="13"/>
      <c r="V184" s="13">
        <f>IF(ISERROR(VLOOKUP(CONCATENATE($E184," ",V$1),'Listing TES'!$A$2:$I$1247,6,FALSE)),"-",VLOOKUP(CONCATENATE($E184," ",V$1),'Listing TES'!$A$2:$I$1247,6,FALSE))</f>
        <v>43127</v>
      </c>
      <c r="W184" s="13">
        <f>IF(ISERROR(VLOOKUP(CONCATENATE($E184," ",W$1),'Listing TES'!$A$2:$I$1247,6,FALSE)),"-",VLOOKUP(CONCATENATE($E184," ",W$1),'Listing TES'!$A$2:$I$1247,6,FALSE))</f>
        <v>43589</v>
      </c>
      <c r="X184" s="13" t="str">
        <f>IF(ISERROR(VLOOKUP(CONCATENATE($E184," ",X$1),'Listing TES'!$A$2:$I$1247,6,FALSE)),"-",VLOOKUP(CONCATENATE($E184," ",X$1),'Listing TES'!$A$2:$I$1247,6,FALSE))</f>
        <v>-</v>
      </c>
      <c r="Y184" s="13" t="str">
        <f>IF(ISERROR(VLOOKUP(CONCATENATE($E184," ",Y$1),'Listing TES'!$A$2:$I$1247,6,FALSE)),"-",VLOOKUP(CONCATENATE($E184," ",Y$1),'Listing TES'!$A$2:$I$1247,6,FALSE))</f>
        <v>-</v>
      </c>
      <c r="Z184" s="13" t="str">
        <f>IF(ISERROR(VLOOKUP(CONCATENATE($E184," ",Z$1),'Listing TES'!$A$2:$I$1247,6,FALSE)),"-",VLOOKUP(CONCATENATE($E184," ",Z$1),'Listing TES'!$A$2:$I$1247,6,FALSE))</f>
        <v>-</v>
      </c>
      <c r="AA184" s="13" t="str">
        <f>IF(ISERROR(VLOOKUP(CONCATENATE($E184," ",AA$1),'Listing TES'!$A$2:$I$1247,6,FALSE)),"-",VLOOKUP(CONCATENATE($E184," ",AA$1),'Listing TES'!$A$2:$I$1247,6,FALSE))</f>
        <v>-</v>
      </c>
      <c r="AB184" s="13" t="str">
        <f>IF(ISERROR(VLOOKUP(CONCATENATE($E184," ",AB$1),'Listing TES'!$A$2:$I$1247,6,FALSE)),"-",VLOOKUP(CONCATENATE($E184," ",AB$1),'Listing TES'!$A$2:$I$1247,6,FALSE))</f>
        <v>-</v>
      </c>
      <c r="AC184" s="13" t="str">
        <f>IF(ISERROR(VLOOKUP(CONCATENATE($E184," ",AC$1),'Listing TES'!$A$2:$I$1247,6,FALSE)),"-",VLOOKUP(CONCATENATE($E184," ",AC$1),'Listing TES'!$A$2:$I$1247,6,FALSE))</f>
        <v>-</v>
      </c>
      <c r="AD184" s="13"/>
      <c r="AF184" s="142">
        <f t="shared" si="186"/>
        <v>462</v>
      </c>
      <c r="AG184" s="142" t="str">
        <f t="shared" si="175"/>
        <v>-</v>
      </c>
      <c r="AH184" s="142" t="str">
        <f t="shared" si="176"/>
        <v>-</v>
      </c>
      <c r="AI184" s="142" t="str">
        <f t="shared" si="177"/>
        <v>-</v>
      </c>
      <c r="AJ184" s="142" t="str">
        <f t="shared" si="178"/>
        <v>-</v>
      </c>
      <c r="AK184" s="142" t="str">
        <f t="shared" si="179"/>
        <v>-</v>
      </c>
      <c r="AL184" s="13"/>
      <c r="AN184" s="142">
        <f t="shared" si="180"/>
        <v>462</v>
      </c>
      <c r="AO184" s="142" t="str">
        <f t="shared" si="181"/>
        <v>-</v>
      </c>
      <c r="AP184" s="142" t="str">
        <f t="shared" si="182"/>
        <v>-</v>
      </c>
      <c r="AQ184" s="142" t="str">
        <f t="shared" si="183"/>
        <v>-</v>
      </c>
      <c r="AR184" s="142" t="str">
        <f t="shared" si="184"/>
        <v>-</v>
      </c>
      <c r="AS184" s="142" t="str">
        <f t="shared" si="185"/>
        <v>-</v>
      </c>
    </row>
    <row r="185" spans="1:52" hidden="1" x14ac:dyDescent="0.25">
      <c r="A185" s="22" t="str">
        <f>IF(ISERROR(VLOOKUP($E185,'Listing TES'!$B$2:$B$1247,1,FALSE)),"Not listed","Listed")</f>
        <v>Not listed</v>
      </c>
      <c r="B185" s="4" t="b">
        <f t="shared" ca="1" si="213"/>
        <v>0</v>
      </c>
      <c r="C185" s="4" t="e">
        <f t="shared" si="148"/>
        <v>#VALUE!</v>
      </c>
      <c r="D185" s="4" t="s">
        <v>537</v>
      </c>
      <c r="E185" s="2" t="s">
        <v>399</v>
      </c>
      <c r="F185" s="10">
        <v>37739</v>
      </c>
      <c r="G185" s="4"/>
      <c r="H185" s="4" t="s">
        <v>537</v>
      </c>
      <c r="I185" s="93">
        <f t="shared" si="187"/>
        <v>15</v>
      </c>
      <c r="J185" s="198" t="str">
        <f>VLOOKUP($I185,Categorie!$A$1:$B$27,2,FALSE)</f>
        <v>JUN/SEN</v>
      </c>
      <c r="K185" s="12" t="str">
        <f t="shared" si="197"/>
        <v>Niet geslaagd</v>
      </c>
      <c r="L185" s="13" t="str">
        <f t="shared" si="174"/>
        <v>-</v>
      </c>
      <c r="M185" s="13" t="str">
        <f t="shared" ca="1" si="171"/>
        <v/>
      </c>
      <c r="N185" s="12"/>
      <c r="O185" s="12" t="s">
        <v>80</v>
      </c>
      <c r="P185" s="12" t="str">
        <f>VLOOKUP($E185,'Listing PCS'!$B$2:$D$1032,3,FALSE)</f>
        <v>-</v>
      </c>
      <c r="Q185" s="13">
        <f>VLOOKUP($E185,'Listing PCS'!$B$2:$F$1032,5,FALSE)</f>
        <v>43252</v>
      </c>
      <c r="R185" s="12"/>
      <c r="S185" s="12" t="str">
        <f t="shared" si="198"/>
        <v>-</v>
      </c>
      <c r="T185" s="12" t="str">
        <f>VLOOKUP($E185,'Listing PCS'!$B$2:$I$1032,8,FALSE)</f>
        <v>Q</v>
      </c>
      <c r="U185" s="13"/>
      <c r="V185" s="13" t="str">
        <f>IF(ISERROR(VLOOKUP(CONCATENATE($E185," ",V$1),'Listing TES'!$A$2:$I$1247,6,FALSE)),"-",VLOOKUP(CONCATENATE($E185," ",V$1),'Listing TES'!$A$2:$I$1247,6,FALSE))</f>
        <v>-</v>
      </c>
      <c r="W185" s="13" t="str">
        <f>IF(ISERROR(VLOOKUP(CONCATENATE($E185," ",W$1),'Listing TES'!$A$2:$I$1247,6,FALSE)),"-",VLOOKUP(CONCATENATE($E185," ",W$1),'Listing TES'!$A$2:$I$1247,6,FALSE))</f>
        <v>-</v>
      </c>
      <c r="X185" s="13" t="str">
        <f>IF(ISERROR(VLOOKUP(CONCATENATE($E185," ",X$1),'Listing TES'!$A$2:$I$1247,6,FALSE)),"-",VLOOKUP(CONCATENATE($E185," ",X$1),'Listing TES'!$A$2:$I$1247,6,FALSE))</f>
        <v>-</v>
      </c>
      <c r="Y185" s="13" t="str">
        <f>IF(ISERROR(VLOOKUP(CONCATENATE($E185," ",Y$1),'Listing TES'!$A$2:$I$1247,6,FALSE)),"-",VLOOKUP(CONCATENATE($E185," ",Y$1),'Listing TES'!$A$2:$I$1247,6,FALSE))</f>
        <v>-</v>
      </c>
      <c r="Z185" s="13" t="str">
        <f>IF(ISERROR(VLOOKUP(CONCATENATE($E185," ",Z$1),'Listing TES'!$A$2:$I$1247,6,FALSE)),"-",VLOOKUP(CONCATENATE($E185," ",Z$1),'Listing TES'!$A$2:$I$1247,6,FALSE))</f>
        <v>-</v>
      </c>
      <c r="AA185" s="13" t="str">
        <f>IF(ISERROR(VLOOKUP(CONCATENATE($E185," ",AA$1),'Listing TES'!$A$2:$I$1247,6,FALSE)),"-",VLOOKUP(CONCATENATE($E185," ",AA$1),'Listing TES'!$A$2:$I$1247,6,FALSE))</f>
        <v>-</v>
      </c>
      <c r="AB185" s="13" t="str">
        <f>IF(ISERROR(VLOOKUP(CONCATENATE($E185," ",AB$1),'Listing TES'!$A$2:$I$1247,6,FALSE)),"-",VLOOKUP(CONCATENATE($E185," ",AB$1),'Listing TES'!$A$2:$I$1247,6,FALSE))</f>
        <v>-</v>
      </c>
      <c r="AC185" s="13" t="str">
        <f>IF(ISERROR(VLOOKUP(CONCATENATE($E185," ",AC$1),'Listing TES'!$A$2:$I$1247,6,FALSE)),"-",VLOOKUP(CONCATENATE($E185," ",AC$1),'Listing TES'!$A$2:$I$1247,6,FALSE))</f>
        <v>-</v>
      </c>
      <c r="AD185" s="13"/>
      <c r="AF185" s="142" t="str">
        <f t="shared" si="186"/>
        <v>-</v>
      </c>
      <c r="AG185" s="142" t="str">
        <f t="shared" si="175"/>
        <v>-</v>
      </c>
      <c r="AH185" s="142" t="str">
        <f t="shared" si="176"/>
        <v>-</v>
      </c>
      <c r="AI185" s="142" t="str">
        <f t="shared" si="177"/>
        <v>-</v>
      </c>
      <c r="AJ185" s="142" t="str">
        <f t="shared" si="178"/>
        <v>-</v>
      </c>
      <c r="AK185" s="142" t="str">
        <f t="shared" si="179"/>
        <v>-</v>
      </c>
      <c r="AL185" s="13"/>
      <c r="AN185" s="142" t="str">
        <f t="shared" si="180"/>
        <v>-</v>
      </c>
      <c r="AO185" s="142" t="str">
        <f t="shared" si="181"/>
        <v>-</v>
      </c>
      <c r="AP185" s="142" t="str">
        <f t="shared" si="182"/>
        <v>-</v>
      </c>
      <c r="AQ185" s="142" t="str">
        <f t="shared" si="183"/>
        <v>-</v>
      </c>
      <c r="AR185" s="142" t="str">
        <f t="shared" si="184"/>
        <v>-</v>
      </c>
      <c r="AS185" s="142" t="str">
        <f t="shared" si="185"/>
        <v>-</v>
      </c>
    </row>
    <row r="186" spans="1:52" x14ac:dyDescent="0.25">
      <c r="A186" s="22" t="str">
        <f>IF(ISERROR(VLOOKUP($E186,'Listing TES'!$B$2:$B$1247,1,FALSE)),"Not listed","Listed")</f>
        <v>Listed</v>
      </c>
      <c r="B186" s="4" t="b">
        <f ca="1">TODAY()-MAX(V186:AC186)&lt;95</f>
        <v>0</v>
      </c>
      <c r="C186" s="4" t="b">
        <f t="shared" si="148"/>
        <v>0</v>
      </c>
      <c r="D186" s="4"/>
      <c r="E186" s="2" t="s">
        <v>439</v>
      </c>
      <c r="F186" s="10">
        <v>38327</v>
      </c>
      <c r="G186" s="4"/>
      <c r="H186" s="4" t="s">
        <v>557</v>
      </c>
      <c r="I186" s="93">
        <f t="shared" ref="I186:I191" si="214">DATEDIF(F186,DATE(2019,7,1),"y")</f>
        <v>14</v>
      </c>
      <c r="J186" s="198" t="str">
        <f>VLOOKUP($I186,Categorie!$A$1:$B$27,2,FALSE)</f>
        <v>INO/ANO/JUN</v>
      </c>
      <c r="K186" s="12" t="str">
        <f t="shared" si="197"/>
        <v>MIN</v>
      </c>
      <c r="L186" s="13">
        <f t="shared" si="174"/>
        <v>43577</v>
      </c>
      <c r="M186" s="13" t="str">
        <f t="shared" ca="1" si="171"/>
        <v/>
      </c>
      <c r="N186" s="12"/>
      <c r="O186" s="12"/>
      <c r="P186" s="12" t="str">
        <f>VLOOKUP($E186,'Listing PCS'!$B$2:$D$1032,3,FALSE)</f>
        <v>MIN</v>
      </c>
      <c r="Q186" s="13">
        <f>VLOOKUP($E186,'Listing PCS'!$B$2:$F$1032,5,FALSE)</f>
        <v>43577</v>
      </c>
      <c r="R186" s="12"/>
      <c r="S186" s="12" t="str">
        <f t="shared" si="198"/>
        <v>-</v>
      </c>
      <c r="T186" s="12">
        <f>VLOOKUP($E186,'Listing PCS'!$B$2:$I$1032,8,FALSE)</f>
        <v>0</v>
      </c>
      <c r="U186" s="13"/>
      <c r="V186" s="13">
        <f>IF(ISERROR(VLOOKUP(CONCATENATE($E186," ",V$1),'Listing TES'!$A$2:$I$1247,6,FALSE)),"-",VLOOKUP(CONCATENATE($E186," ",V$1),'Listing TES'!$A$2:$I$1247,6,FALSE))</f>
        <v>43127</v>
      </c>
      <c r="W186" s="13">
        <f>IF(ISERROR(VLOOKUP(CONCATENATE($E186," ",W$1),'Listing TES'!$A$2:$I$1247,6,FALSE)),"-",VLOOKUP(CONCATENATE($E186," ",W$1),'Listing TES'!$A$2:$I$1247,6,FALSE))</f>
        <v>43577</v>
      </c>
      <c r="X186" s="13" t="str">
        <f>IF(ISERROR(VLOOKUP(CONCATENATE($E186," ",X$1),'Listing TES'!$A$2:$I$1247,6,FALSE)),"-",VLOOKUP(CONCATENATE($E186," ",X$1),'Listing TES'!$A$2:$I$1247,6,FALSE))</f>
        <v>-</v>
      </c>
      <c r="Y186" s="13" t="str">
        <f>IF(ISERROR(VLOOKUP(CONCATENATE($E186," ",Y$1),'Listing TES'!$A$2:$I$1247,6,FALSE)),"-",VLOOKUP(CONCATENATE($E186," ",Y$1),'Listing TES'!$A$2:$I$1247,6,FALSE))</f>
        <v>-</v>
      </c>
      <c r="Z186" s="13" t="str">
        <f>IF(ISERROR(VLOOKUP(CONCATENATE($E186," ",Z$1),'Listing TES'!$A$2:$I$1247,6,FALSE)),"-",VLOOKUP(CONCATENATE($E186," ",Z$1),'Listing TES'!$A$2:$I$1247,6,FALSE))</f>
        <v>-</v>
      </c>
      <c r="AA186" s="13" t="str">
        <f>IF(ISERROR(VLOOKUP(CONCATENATE($E186," ",AA$1),'Listing TES'!$A$2:$I$1247,6,FALSE)),"-",VLOOKUP(CONCATENATE($E186," ",AA$1),'Listing TES'!$A$2:$I$1247,6,FALSE))</f>
        <v>-</v>
      </c>
      <c r="AB186" s="13" t="str">
        <f>IF(ISERROR(VLOOKUP(CONCATENATE($E186," ",AB$1),'Listing TES'!$A$2:$I$1247,6,FALSE)),"-",VLOOKUP(CONCATENATE($E186," ",AB$1),'Listing TES'!$A$2:$I$1247,6,FALSE))</f>
        <v>-</v>
      </c>
      <c r="AC186" s="13" t="str">
        <f>IF(ISERROR(VLOOKUP(CONCATENATE($E186," ",AC$1),'Listing TES'!$A$2:$I$1247,6,FALSE)),"-",VLOOKUP(CONCATENATE($E186," ",AC$1),'Listing TES'!$A$2:$I$1247,6,FALSE))</f>
        <v>-</v>
      </c>
      <c r="AD186" s="13"/>
      <c r="AF186" s="142">
        <f t="shared" si="186"/>
        <v>450</v>
      </c>
      <c r="AG186" s="142" t="str">
        <f t="shared" si="175"/>
        <v>-</v>
      </c>
      <c r="AH186" s="142" t="str">
        <f t="shared" si="176"/>
        <v>-</v>
      </c>
      <c r="AI186" s="142" t="str">
        <f t="shared" si="177"/>
        <v>-</v>
      </c>
      <c r="AJ186" s="142" t="str">
        <f t="shared" si="178"/>
        <v>-</v>
      </c>
      <c r="AK186" s="142" t="str">
        <f t="shared" si="179"/>
        <v>-</v>
      </c>
      <c r="AL186" s="13"/>
      <c r="AN186" s="142">
        <f t="shared" si="180"/>
        <v>450</v>
      </c>
      <c r="AO186" s="142" t="str">
        <f t="shared" si="181"/>
        <v>-</v>
      </c>
      <c r="AP186" s="142" t="str">
        <f t="shared" si="182"/>
        <v>-</v>
      </c>
      <c r="AQ186" s="142" t="str">
        <f t="shared" si="183"/>
        <v>-</v>
      </c>
      <c r="AR186" s="142" t="str">
        <f t="shared" si="184"/>
        <v>-</v>
      </c>
      <c r="AS186" s="142" t="str">
        <f t="shared" si="185"/>
        <v>-</v>
      </c>
    </row>
    <row r="187" spans="1:52" x14ac:dyDescent="0.25">
      <c r="A187" s="22" t="str">
        <f>IF(ISERROR(VLOOKUP($E187,'Listing TES'!$B$2:$B$1247,1,FALSE)),"Not listed","Listed")</f>
        <v>Listed</v>
      </c>
      <c r="B187" s="4" t="b">
        <f t="shared" ca="1" si="213"/>
        <v>0</v>
      </c>
      <c r="C187" s="4" t="b">
        <f t="shared" si="148"/>
        <v>0</v>
      </c>
      <c r="D187" s="4"/>
      <c r="E187" s="2" t="s">
        <v>42</v>
      </c>
      <c r="F187" s="10">
        <v>38046</v>
      </c>
      <c r="G187" s="4"/>
      <c r="H187" s="4" t="s">
        <v>557</v>
      </c>
      <c r="I187" s="93">
        <f t="shared" si="214"/>
        <v>15</v>
      </c>
      <c r="J187" s="198" t="str">
        <f>VLOOKUP($I187,Categorie!$A$1:$B$27,2,FALSE)</f>
        <v>JUN/SEN</v>
      </c>
      <c r="K187" s="12" t="str">
        <f t="shared" si="197"/>
        <v>PRE</v>
      </c>
      <c r="L187" s="13">
        <f t="shared" si="174"/>
        <v>42714</v>
      </c>
      <c r="M187" s="13" t="str">
        <f t="shared" ca="1" si="171"/>
        <v/>
      </c>
      <c r="N187" s="12"/>
      <c r="O187" s="12"/>
      <c r="P187" s="12" t="str">
        <f>VLOOKUP($E187,'Listing PCS'!$B$2:$D$1032,3,FALSE)</f>
        <v>-</v>
      </c>
      <c r="Q187" s="13">
        <f>VLOOKUP($E187,'Listing PCS'!$B$2:$F$1032,5,FALSE)</f>
        <v>43252</v>
      </c>
      <c r="R187" s="12"/>
      <c r="S187" s="12" t="str">
        <f t="shared" si="198"/>
        <v>-</v>
      </c>
      <c r="T187" s="12" t="str">
        <f>VLOOKUP($E187,'Listing PCS'!$B$2:$I$1032,8,FALSE)</f>
        <v>-</v>
      </c>
      <c r="U187" s="13"/>
      <c r="V187" s="13">
        <f>IF(ISERROR(VLOOKUP(CONCATENATE($E187," ",V$1),'Listing TES'!$A$2:$I$1247,6,FALSE)),"-",VLOOKUP(CONCATENATE($E187," ",V$1),'Listing TES'!$A$2:$I$1247,6,FALSE))</f>
        <v>42714</v>
      </c>
      <c r="W187" s="13" t="str">
        <f>IF(ISERROR(VLOOKUP(CONCATENATE($E187," ",W$1),'Listing TES'!$A$2:$I$1247,6,FALSE)),"-",VLOOKUP(CONCATENATE($E187," ",W$1),'Listing TES'!$A$2:$I$1247,6,FALSE))</f>
        <v>-</v>
      </c>
      <c r="X187" s="13" t="str">
        <f>IF(ISERROR(VLOOKUP(CONCATENATE($E187," ",X$1),'Listing TES'!$A$2:$I$1247,6,FALSE)),"-",VLOOKUP(CONCATENATE($E187," ",X$1),'Listing TES'!$A$2:$I$1247,6,FALSE))</f>
        <v>-</v>
      </c>
      <c r="Y187" s="13" t="str">
        <f>IF(ISERROR(VLOOKUP(CONCATENATE($E187," ",Y$1),'Listing TES'!$A$2:$I$1247,6,FALSE)),"-",VLOOKUP(CONCATENATE($E187," ",Y$1),'Listing TES'!$A$2:$I$1247,6,FALSE))</f>
        <v>-</v>
      </c>
      <c r="Z187" s="13" t="str">
        <f>IF(ISERROR(VLOOKUP(CONCATENATE($E187," ",Z$1),'Listing TES'!$A$2:$I$1247,6,FALSE)),"-",VLOOKUP(CONCATENATE($E187," ",Z$1),'Listing TES'!$A$2:$I$1247,6,FALSE))</f>
        <v>-</v>
      </c>
      <c r="AA187" s="13" t="str">
        <f>IF(ISERROR(VLOOKUP(CONCATENATE($E187," ",AA$1),'Listing TES'!$A$2:$I$1247,6,FALSE)),"-",VLOOKUP(CONCATENATE($E187," ",AA$1),'Listing TES'!$A$2:$I$1247,6,FALSE))</f>
        <v>-</v>
      </c>
      <c r="AB187" s="13" t="str">
        <f>IF(ISERROR(VLOOKUP(CONCATENATE($E187," ",AB$1),'Listing TES'!$A$2:$I$1247,6,FALSE)),"-",VLOOKUP(CONCATENATE($E187," ",AB$1),'Listing TES'!$A$2:$I$1247,6,FALSE))</f>
        <v>-</v>
      </c>
      <c r="AC187" s="13" t="str">
        <f>IF(ISERROR(VLOOKUP(CONCATENATE($E187," ",AC$1),'Listing TES'!$A$2:$I$1247,6,FALSE)),"-",VLOOKUP(CONCATENATE($E187," ",AC$1),'Listing TES'!$A$2:$I$1247,6,FALSE))</f>
        <v>-</v>
      </c>
      <c r="AD187" s="13"/>
      <c r="AF187" s="142" t="str">
        <f t="shared" si="186"/>
        <v>-</v>
      </c>
      <c r="AG187" s="142" t="str">
        <f t="shared" si="175"/>
        <v>-</v>
      </c>
      <c r="AH187" s="142" t="str">
        <f t="shared" si="176"/>
        <v>-</v>
      </c>
      <c r="AI187" s="142" t="str">
        <f t="shared" si="177"/>
        <v>-</v>
      </c>
      <c r="AJ187" s="142" t="str">
        <f t="shared" si="178"/>
        <v>-</v>
      </c>
      <c r="AK187" s="142" t="str">
        <f t="shared" si="179"/>
        <v>-</v>
      </c>
      <c r="AL187" s="13"/>
      <c r="AN187" s="142" t="str">
        <f t="shared" si="180"/>
        <v>-</v>
      </c>
      <c r="AO187" s="142" t="str">
        <f t="shared" si="181"/>
        <v>-</v>
      </c>
      <c r="AP187" s="142" t="str">
        <f t="shared" si="182"/>
        <v>-</v>
      </c>
      <c r="AQ187" s="142" t="str">
        <f t="shared" si="183"/>
        <v>-</v>
      </c>
      <c r="AR187" s="142" t="str">
        <f t="shared" si="184"/>
        <v>-</v>
      </c>
      <c r="AS187" s="142" t="str">
        <f t="shared" si="185"/>
        <v>-</v>
      </c>
    </row>
    <row r="188" spans="1:52" x14ac:dyDescent="0.25">
      <c r="A188" s="22" t="str">
        <f>IF(ISERROR(VLOOKUP($E188,'Listing TES'!$B$2:$B$1247,1,FALSE)),"Not listed","Listed")</f>
        <v>Listed</v>
      </c>
      <c r="B188" s="4" t="b">
        <f t="shared" ca="1" si="213"/>
        <v>0</v>
      </c>
      <c r="C188" s="4" t="b">
        <f t="shared" si="148"/>
        <v>0</v>
      </c>
      <c r="D188" s="4"/>
      <c r="E188" s="2" t="s">
        <v>301</v>
      </c>
      <c r="F188" s="10">
        <v>36432</v>
      </c>
      <c r="G188" s="4"/>
      <c r="H188" s="4" t="s">
        <v>557</v>
      </c>
      <c r="I188" s="93">
        <f t="shared" si="214"/>
        <v>19</v>
      </c>
      <c r="J188" s="198" t="str">
        <f>VLOOKUP($I188,Categorie!$A$1:$B$27,2,FALSE)</f>
        <v>SEN</v>
      </c>
      <c r="K188" s="12" t="str">
        <f t="shared" si="197"/>
        <v>MIN</v>
      </c>
      <c r="L188" s="13">
        <f t="shared" si="174"/>
        <v>42294</v>
      </c>
      <c r="M188" s="13" t="str">
        <f t="shared" ca="1" si="171"/>
        <v/>
      </c>
      <c r="N188" s="12"/>
      <c r="O188" s="12"/>
      <c r="P188" s="12" t="str">
        <f>VLOOKUP($E188,'Listing PCS'!$B$2:$D$1032,3,FALSE)</f>
        <v>-</v>
      </c>
      <c r="Q188" s="13">
        <f>VLOOKUP($E188,'Listing PCS'!$B$2:$F$1032,5,FALSE)</f>
        <v>43252</v>
      </c>
      <c r="R188" s="12"/>
      <c r="S188" s="12" t="str">
        <f t="shared" si="198"/>
        <v>-</v>
      </c>
      <c r="T188" s="12" t="str">
        <f>VLOOKUP($E188,'Listing PCS'!$B$2:$I$1032,8,FALSE)</f>
        <v>-</v>
      </c>
      <c r="U188" s="13"/>
      <c r="V188" s="13" t="str">
        <f>IF(ISERROR(VLOOKUP(CONCATENATE($E188," ",V$1),'Listing TES'!$A$2:$I$1247,6,FALSE)),"-",VLOOKUP(CONCATENATE($E188," ",V$1),'Listing TES'!$A$2:$I$1247,6,FALSE))</f>
        <v>-</v>
      </c>
      <c r="W188" s="13">
        <f>IF(ISERROR(VLOOKUP(CONCATENATE($E188," ",W$1),'Listing TES'!$A$2:$I$1247,6,FALSE)),"-",VLOOKUP(CONCATENATE($E188," ",W$1),'Listing TES'!$A$2:$I$1247,6,FALSE))</f>
        <v>42294</v>
      </c>
      <c r="X188" s="13" t="str">
        <f>IF(ISERROR(VLOOKUP(CONCATENATE($E188," ",X$1),'Listing TES'!$A$2:$I$1247,6,FALSE)),"-",VLOOKUP(CONCATENATE($E188," ",X$1),'Listing TES'!$A$2:$I$1247,6,FALSE))</f>
        <v>-</v>
      </c>
      <c r="Y188" s="13" t="str">
        <f>IF(ISERROR(VLOOKUP(CONCATENATE($E188," ",Y$1),'Listing TES'!$A$2:$I$1247,6,FALSE)),"-",VLOOKUP(CONCATENATE($E188," ",Y$1),'Listing TES'!$A$2:$I$1247,6,FALSE))</f>
        <v>-</v>
      </c>
      <c r="Z188" s="13" t="str">
        <f>IF(ISERROR(VLOOKUP(CONCATENATE($E188," ",Z$1),'Listing TES'!$A$2:$I$1247,6,FALSE)),"-",VLOOKUP(CONCATENATE($E188," ",Z$1),'Listing TES'!$A$2:$I$1247,6,FALSE))</f>
        <v>-</v>
      </c>
      <c r="AA188" s="13" t="str">
        <f>IF(ISERROR(VLOOKUP(CONCATENATE($E188," ",AA$1),'Listing TES'!$A$2:$I$1247,6,FALSE)),"-",VLOOKUP(CONCATENATE($E188," ",AA$1),'Listing TES'!$A$2:$I$1247,6,FALSE))</f>
        <v>-</v>
      </c>
      <c r="AB188" s="13" t="str">
        <f>IF(ISERROR(VLOOKUP(CONCATENATE($E188," ",AB$1),'Listing TES'!$A$2:$I$1247,6,FALSE)),"-",VLOOKUP(CONCATENATE($E188," ",AB$1),'Listing TES'!$A$2:$I$1247,6,FALSE))</f>
        <v>-</v>
      </c>
      <c r="AC188" s="13" t="str">
        <f>IF(ISERROR(VLOOKUP(CONCATENATE($E188," ",AC$1),'Listing TES'!$A$2:$I$1247,6,FALSE)),"-",VLOOKUP(CONCATENATE($E188," ",AC$1),'Listing TES'!$A$2:$I$1247,6,FALSE))</f>
        <v>-</v>
      </c>
      <c r="AD188" s="13"/>
      <c r="AF188" s="142" t="str">
        <f t="shared" si="186"/>
        <v>-</v>
      </c>
      <c r="AG188" s="142" t="str">
        <f t="shared" si="175"/>
        <v>-</v>
      </c>
      <c r="AH188" s="142" t="str">
        <f t="shared" si="176"/>
        <v>-</v>
      </c>
      <c r="AI188" s="142" t="str">
        <f t="shared" si="177"/>
        <v>-</v>
      </c>
      <c r="AJ188" s="142" t="str">
        <f t="shared" si="178"/>
        <v>-</v>
      </c>
      <c r="AK188" s="142" t="str">
        <f t="shared" si="179"/>
        <v>-</v>
      </c>
      <c r="AL188" s="13"/>
      <c r="AN188" s="142" t="str">
        <f t="shared" si="180"/>
        <v>-</v>
      </c>
      <c r="AO188" s="142" t="str">
        <f t="shared" si="181"/>
        <v>-</v>
      </c>
      <c r="AP188" s="142" t="str">
        <f t="shared" si="182"/>
        <v>-</v>
      </c>
      <c r="AQ188" s="142" t="str">
        <f t="shared" si="183"/>
        <v>-</v>
      </c>
      <c r="AR188" s="142" t="str">
        <f t="shared" si="184"/>
        <v>-</v>
      </c>
      <c r="AS188" s="142" t="str">
        <f t="shared" si="185"/>
        <v>-</v>
      </c>
    </row>
    <row r="189" spans="1:52" x14ac:dyDescent="0.25">
      <c r="A189" s="22" t="str">
        <f>IF(ISERROR(VLOOKUP($E189,'Listing TES'!$B$2:$B$1247,1,FALSE)),"Not listed","Listed")</f>
        <v>Listed</v>
      </c>
      <c r="B189" s="4" t="b">
        <f t="shared" ref="B189" ca="1" si="215">TODAY()-MAX(V189:AC189)&lt;95</f>
        <v>0</v>
      </c>
      <c r="C189" s="4" t="b">
        <f t="shared" si="148"/>
        <v>0</v>
      </c>
      <c r="D189" s="4"/>
      <c r="E189" s="2" t="s">
        <v>687</v>
      </c>
      <c r="F189" s="10">
        <v>40752</v>
      </c>
      <c r="G189" s="4"/>
      <c r="H189" s="4" t="s">
        <v>557</v>
      </c>
      <c r="I189" s="93">
        <f t="shared" si="214"/>
        <v>7</v>
      </c>
      <c r="J189" s="198" t="str">
        <f>VLOOKUP($I189,Categorie!$A$1:$B$27,2,FALSE)</f>
        <v>MIN/BNO/INO</v>
      </c>
      <c r="K189" s="12" t="str">
        <f t="shared" ref="K189" si="216">IF(ISBLANK(O189),IF(AC189&lt;&gt;"-",AC$1,IF(AB189&lt;&gt;"-",AB$1,IF(AA189&lt;&gt;"-",AA$1,IF(Z189&lt;&gt;"-",Z$1,IF(Y189&lt;&gt;"-",Y$1,IF(X189&lt;&gt;"-",X$1,IF(W189&lt;&gt;"-",W$1,IF(V189&lt;&gt;"-",V$1,IF(A189="Listed","Niet geslaagd","Geen info"))))))))),O189)</f>
        <v>PRE</v>
      </c>
      <c r="L189" s="13">
        <f t="shared" ref="L189" si="217">IF(MAX(V189:AC189)=0,"-",MAX(V189:AC189))</f>
        <v>43736</v>
      </c>
      <c r="M189" s="13" t="str">
        <f t="shared" ref="M189" ca="1" si="218">IF(B189=TRUE,IF(ISBLANK(N189),IF(K189="PRE","",EDATE(L189,3)),N189),"")</f>
        <v/>
      </c>
      <c r="N189" s="12"/>
      <c r="O189" s="12"/>
      <c r="P189" s="12" t="str">
        <f>VLOOKUP($E189,'Listing PCS'!$B$2:$D$1032,3,FALSE)</f>
        <v>-</v>
      </c>
      <c r="Q189" s="13">
        <f>VLOOKUP($E189,'Listing PCS'!$B$2:$F$1032,5,FALSE)</f>
        <v>43736</v>
      </c>
      <c r="R189" s="12"/>
      <c r="S189" s="12" t="str">
        <f t="shared" ref="S189" si="219">IF(ISERROR(SEARCH(K189,J189)),"-",K189)</f>
        <v>-</v>
      </c>
      <c r="T189" s="12">
        <f>VLOOKUP($E189,'Listing PCS'!$B$2:$I$1032,8,FALSE)</f>
        <v>0</v>
      </c>
      <c r="U189" s="13"/>
      <c r="V189" s="13">
        <f>IF(ISERROR(VLOOKUP(CONCATENATE($E189," ",V$1),'Listing TES'!$A$2:$I$1247,6,FALSE)),"-",VLOOKUP(CONCATENATE($E189," ",V$1),'Listing TES'!$A$2:$I$1247,6,FALSE))</f>
        <v>43736</v>
      </c>
      <c r="W189" s="13" t="str">
        <f>IF(ISERROR(VLOOKUP(CONCATENATE($E189," ",W$1),'Listing TES'!$A$2:$I$1247,6,FALSE)),"-",VLOOKUP(CONCATENATE($E189," ",W$1),'Listing TES'!$A$2:$I$1247,6,FALSE))</f>
        <v>-</v>
      </c>
      <c r="X189" s="13" t="str">
        <f>IF(ISERROR(VLOOKUP(CONCATENATE($E189," ",X$1),'Listing TES'!$A$2:$I$1247,6,FALSE)),"-",VLOOKUP(CONCATENATE($E189," ",X$1),'Listing TES'!$A$2:$I$1247,6,FALSE))</f>
        <v>-</v>
      </c>
      <c r="Y189" s="13" t="str">
        <f>IF(ISERROR(VLOOKUP(CONCATENATE($E189," ",Y$1),'Listing TES'!$A$2:$I$1247,6,FALSE)),"-",VLOOKUP(CONCATENATE($E189," ",Y$1),'Listing TES'!$A$2:$I$1247,6,FALSE))</f>
        <v>-</v>
      </c>
      <c r="Z189" s="13" t="str">
        <f>IF(ISERROR(VLOOKUP(CONCATENATE($E189," ",Z$1),'Listing TES'!$A$2:$I$1247,6,FALSE)),"-",VLOOKUP(CONCATENATE($E189," ",Z$1),'Listing TES'!$A$2:$I$1247,6,FALSE))</f>
        <v>-</v>
      </c>
      <c r="AA189" s="13" t="str">
        <f>IF(ISERROR(VLOOKUP(CONCATENATE($E189," ",AA$1),'Listing TES'!$A$2:$I$1247,6,FALSE)),"-",VLOOKUP(CONCATENATE($E189," ",AA$1),'Listing TES'!$A$2:$I$1247,6,FALSE))</f>
        <v>-</v>
      </c>
      <c r="AB189" s="13" t="str">
        <f>IF(ISERROR(VLOOKUP(CONCATENATE($E189," ",AB$1),'Listing TES'!$A$2:$I$1247,6,FALSE)),"-",VLOOKUP(CONCATENATE($E189," ",AB$1),'Listing TES'!$A$2:$I$1247,6,FALSE))</f>
        <v>-</v>
      </c>
      <c r="AC189" s="13" t="str">
        <f>IF(ISERROR(VLOOKUP(CONCATENATE($E189," ",AC$1),'Listing TES'!$A$2:$I$1247,6,FALSE)),"-",VLOOKUP(CONCATENATE($E189," ",AC$1),'Listing TES'!$A$2:$I$1247,6,FALSE))</f>
        <v>-</v>
      </c>
      <c r="AD189" s="13"/>
      <c r="AF189" s="142" t="str">
        <f t="shared" ref="AF189" si="220">IF(AND(V189&lt;&gt;"-",W189&lt;&gt;"-"),W189-V189,"-")</f>
        <v>-</v>
      </c>
      <c r="AG189" s="142" t="str">
        <f t="shared" ref="AG189" si="221">IF(AND(W189&lt;&gt;"-",X189&lt;&gt;"-"),X189-W189,"-")</f>
        <v>-</v>
      </c>
      <c r="AH189" s="142" t="str">
        <f t="shared" ref="AH189" si="222">IF(AND(X189&lt;&gt;"-",Y189&lt;&gt;"-"),Y189-X189,"-")</f>
        <v>-</v>
      </c>
      <c r="AI189" s="142" t="str">
        <f t="shared" ref="AI189" si="223">IF(AND(Y189&lt;&gt;"-",Z189&lt;&gt;"-"),Z189-Y189,"-")</f>
        <v>-</v>
      </c>
      <c r="AJ189" s="142" t="str">
        <f t="shared" ref="AJ189" si="224">IF(AND(Z189&lt;&gt;"-",AA189&lt;&gt;"-"),AA189-Z189,"-")</f>
        <v>-</v>
      </c>
      <c r="AK189" s="142" t="str">
        <f t="shared" ref="AK189" si="225">IF(AND(AA189&lt;&gt;"-",AB189&lt;&gt;"-"),AB189-AA189,"-")</f>
        <v>-</v>
      </c>
      <c r="AL189" s="13"/>
      <c r="AN189" s="142" t="str">
        <f t="shared" ref="AN189" si="226">IF(AND($V189&lt;&gt;"-",W189&lt;&gt;"-"),W189-$V189,"-")</f>
        <v>-</v>
      </c>
      <c r="AO189" s="142" t="str">
        <f t="shared" ref="AO189" si="227">IF(AND($V189&lt;&gt;"-",X189&lt;&gt;"-"),X189-$V189,"-")</f>
        <v>-</v>
      </c>
      <c r="AP189" s="142" t="str">
        <f t="shared" ref="AP189" si="228">IF(AND($V189&lt;&gt;"-",Y189&lt;&gt;"-"),Y189-$V189,"-")</f>
        <v>-</v>
      </c>
      <c r="AQ189" s="142" t="str">
        <f t="shared" ref="AQ189" si="229">IF(AND($V189&lt;&gt;"-",Z189&lt;&gt;"-"),Z189-$V189,"-")</f>
        <v>-</v>
      </c>
      <c r="AR189" s="142" t="str">
        <f t="shared" ref="AR189" si="230">IF(AND($V189&lt;&gt;"-",AA189&lt;&gt;"-"),AA189-$V189,"-")</f>
        <v>-</v>
      </c>
      <c r="AS189" s="142" t="str">
        <f t="shared" ref="AS189" si="231">IF(AND($V189&lt;&gt;"-",AB189&lt;&gt;"-"),AB189-$V189,"-")</f>
        <v>-</v>
      </c>
    </row>
    <row r="190" spans="1:52" x14ac:dyDescent="0.25">
      <c r="A190" s="22" t="str">
        <f>IF(ISERROR(VLOOKUP($E190,'Listing TES'!$B$2:$B$1247,1,FALSE)),"Not listed","Listed")</f>
        <v>Listed</v>
      </c>
      <c r="B190" s="4" t="b">
        <f t="shared" ca="1" si="213"/>
        <v>0</v>
      </c>
      <c r="C190" s="4" t="b">
        <f t="shared" si="148"/>
        <v>0</v>
      </c>
      <c r="D190" s="4"/>
      <c r="E190" s="2" t="s">
        <v>484</v>
      </c>
      <c r="F190" s="10">
        <v>36692</v>
      </c>
      <c r="G190" s="4"/>
      <c r="H190" s="4" t="s">
        <v>557</v>
      </c>
      <c r="I190" s="93">
        <f t="shared" si="214"/>
        <v>19</v>
      </c>
      <c r="J190" s="198" t="str">
        <f>VLOOKUP($I190,Categorie!$A$1:$B$27,2,FALSE)</f>
        <v>SEN</v>
      </c>
      <c r="K190" s="12" t="str">
        <f t="shared" si="197"/>
        <v>JUN</v>
      </c>
      <c r="L190" s="13">
        <f t="shared" si="174"/>
        <v>42497</v>
      </c>
      <c r="M190" s="13" t="str">
        <f t="shared" ca="1" si="171"/>
        <v/>
      </c>
      <c r="N190" s="12"/>
      <c r="O190" s="12"/>
      <c r="P190" s="12" t="str">
        <f>VLOOKUP($E190,'Listing PCS'!$B$2:$D$1032,3,FALSE)</f>
        <v>JUN</v>
      </c>
      <c r="Q190" s="13">
        <f>VLOOKUP($E190,'Listing PCS'!$B$2:$F$1032,5,FALSE)</f>
        <v>43252</v>
      </c>
      <c r="R190" s="12"/>
      <c r="S190" s="12" t="str">
        <f t="shared" si="198"/>
        <v>-</v>
      </c>
      <c r="T190" s="12" t="str">
        <f>VLOOKUP($E190,'Listing PCS'!$B$2:$I$1032,8,FALSE)</f>
        <v>A</v>
      </c>
      <c r="U190" s="13"/>
      <c r="V190" s="13" t="str">
        <f>IF(ISERROR(VLOOKUP(CONCATENATE($E190," ",V$1),'Listing TES'!$A$2:$I$1247,6,FALSE)),"-",VLOOKUP(CONCATENATE($E190," ",V$1),'Listing TES'!$A$2:$I$1247,6,FALSE))</f>
        <v>-</v>
      </c>
      <c r="W190" s="13" t="str">
        <f>IF(ISERROR(VLOOKUP(CONCATENATE($E190," ",W$1),'Listing TES'!$A$2:$I$1247,6,FALSE)),"-",VLOOKUP(CONCATENATE($E190," ",W$1),'Listing TES'!$A$2:$I$1247,6,FALSE))</f>
        <v>-</v>
      </c>
      <c r="X190" s="13" t="str">
        <f>IF(ISERROR(VLOOKUP(CONCATENATE($E190," ",X$1),'Listing TES'!$A$2:$I$1247,6,FALSE)),"-",VLOOKUP(CONCATENATE($E190," ",X$1),'Listing TES'!$A$2:$I$1247,6,FALSE))</f>
        <v>-</v>
      </c>
      <c r="Y190" s="13" t="str">
        <f>IF(ISERROR(VLOOKUP(CONCATENATE($E190," ",Y$1),'Listing TES'!$A$2:$I$1247,6,FALSE)),"-",VLOOKUP(CONCATENATE($E190," ",Y$1),'Listing TES'!$A$2:$I$1247,6,FALSE))</f>
        <v>-</v>
      </c>
      <c r="Z190" s="13">
        <f>IF(ISERROR(VLOOKUP(CONCATENATE($E190," ",Z$1),'Listing TES'!$A$2:$I$1247,6,FALSE)),"-",VLOOKUP(CONCATENATE($E190," ",Z$1),'Listing TES'!$A$2:$I$1247,6,FALSE))</f>
        <v>42036</v>
      </c>
      <c r="AA190" s="13">
        <f>IF(ISERROR(VLOOKUP(CONCATENATE($E190," ",AA$1),'Listing TES'!$A$2:$I$1247,6,FALSE)),"-",VLOOKUP(CONCATENATE($E190," ",AA$1),'Listing TES'!$A$2:$I$1247,6,FALSE))</f>
        <v>42497</v>
      </c>
      <c r="AB190" s="13" t="str">
        <f>IF(ISERROR(VLOOKUP(CONCATENATE($E190," ",AB$1),'Listing TES'!$A$2:$I$1247,6,FALSE)),"-",VLOOKUP(CONCATENATE($E190," ",AB$1),'Listing TES'!$A$2:$I$1247,6,FALSE))</f>
        <v>-</v>
      </c>
      <c r="AC190" s="13" t="str">
        <f>IF(ISERROR(VLOOKUP(CONCATENATE($E190," ",AC$1),'Listing TES'!$A$2:$I$1247,6,FALSE)),"-",VLOOKUP(CONCATENATE($E190," ",AC$1),'Listing TES'!$A$2:$I$1247,6,FALSE))</f>
        <v>-</v>
      </c>
      <c r="AD190" s="13"/>
      <c r="AF190" s="142" t="str">
        <f t="shared" si="186"/>
        <v>-</v>
      </c>
      <c r="AG190" s="142" t="str">
        <f t="shared" si="175"/>
        <v>-</v>
      </c>
      <c r="AH190" s="142" t="str">
        <f t="shared" si="176"/>
        <v>-</v>
      </c>
      <c r="AI190" s="142" t="str">
        <f t="shared" si="177"/>
        <v>-</v>
      </c>
      <c r="AJ190" s="142">
        <f t="shared" si="178"/>
        <v>461</v>
      </c>
      <c r="AK190" s="142" t="str">
        <f t="shared" si="179"/>
        <v>-</v>
      </c>
      <c r="AL190" s="13"/>
      <c r="AN190" s="142" t="str">
        <f t="shared" si="180"/>
        <v>-</v>
      </c>
      <c r="AO190" s="142" t="str">
        <f t="shared" si="181"/>
        <v>-</v>
      </c>
      <c r="AP190" s="142" t="str">
        <f t="shared" si="182"/>
        <v>-</v>
      </c>
      <c r="AQ190" s="142" t="str">
        <f t="shared" si="183"/>
        <v>-</v>
      </c>
      <c r="AR190" s="142" t="str">
        <f t="shared" si="184"/>
        <v>-</v>
      </c>
      <c r="AS190" s="142" t="str">
        <f t="shared" si="185"/>
        <v>-</v>
      </c>
      <c r="AW190" s="9" t="s">
        <v>557</v>
      </c>
      <c r="AZ190" s="9" t="s">
        <v>557</v>
      </c>
    </row>
    <row r="191" spans="1:52" x14ac:dyDescent="0.25">
      <c r="A191" s="22" t="str">
        <f>IF(ISERROR(VLOOKUP($E191,'Listing TES'!$B$2:$B$1247,1,FALSE)),"Not listed","Listed")</f>
        <v>Listed</v>
      </c>
      <c r="B191" s="4" t="b">
        <f t="shared" ca="1" si="213"/>
        <v>0</v>
      </c>
      <c r="C191" s="4" t="b">
        <f t="shared" si="148"/>
        <v>0</v>
      </c>
      <c r="D191" s="4"/>
      <c r="E191" s="2" t="s">
        <v>485</v>
      </c>
      <c r="F191" s="10">
        <v>37615</v>
      </c>
      <c r="G191" s="4"/>
      <c r="H191" s="4" t="s">
        <v>557</v>
      </c>
      <c r="I191" s="93">
        <f t="shared" si="214"/>
        <v>16</v>
      </c>
      <c r="J191" s="198" t="str">
        <f>VLOOKUP($I191,Categorie!$A$1:$B$27,2,FALSE)</f>
        <v>JUN/SEN</v>
      </c>
      <c r="K191" s="12" t="str">
        <f t="shared" si="197"/>
        <v>BNO</v>
      </c>
      <c r="L191" s="13">
        <f t="shared" si="174"/>
        <v>43197</v>
      </c>
      <c r="M191" s="13" t="str">
        <f t="shared" ca="1" si="171"/>
        <v/>
      </c>
      <c r="N191" s="12"/>
      <c r="O191" s="12"/>
      <c r="P191" s="12" t="str">
        <f>VLOOKUP($E191,'Listing PCS'!$B$2:$D$1032,3,FALSE)</f>
        <v>INO</v>
      </c>
      <c r="Q191" s="13">
        <f>VLOOKUP($E191,'Listing PCS'!$B$2:$F$1032,5,FALSE)</f>
        <v>43876</v>
      </c>
      <c r="R191" s="12"/>
      <c r="S191" s="12" t="str">
        <f t="shared" si="198"/>
        <v>-</v>
      </c>
      <c r="T191" s="12">
        <f>VLOOKUP($E191,'Listing PCS'!$B$2:$I$1032,8,FALSE)</f>
        <v>0</v>
      </c>
      <c r="U191" s="13"/>
      <c r="V191" s="13">
        <f>IF(ISERROR(VLOOKUP(CONCATENATE($E191," ",V$1),'Listing TES'!$A$2:$I$1247,6,FALSE)),"-",VLOOKUP(CONCATENATE($E191," ",V$1),'Listing TES'!$A$2:$I$1247,6,FALSE))</f>
        <v>43065</v>
      </c>
      <c r="W191" s="13">
        <f>IF(ISERROR(VLOOKUP(CONCATENATE($E191," ",W$1),'Listing TES'!$A$2:$I$1247,6,FALSE)),"-",VLOOKUP(CONCATENATE($E191," ",W$1),'Listing TES'!$A$2:$I$1247,6,FALSE))</f>
        <v>43192</v>
      </c>
      <c r="X191" s="13">
        <f>IF(ISERROR(VLOOKUP(CONCATENATE($E191," ",X$1),'Listing TES'!$A$2:$I$1247,6,FALSE)),"-",VLOOKUP(CONCATENATE($E191," ",X$1),'Listing TES'!$A$2:$I$1247,6,FALSE))</f>
        <v>43197</v>
      </c>
      <c r="Y191" s="13" t="str">
        <f>IF(ISERROR(VLOOKUP(CONCATENATE($E191," ",Y$1),'Listing TES'!$A$2:$I$1247,6,FALSE)),"-",VLOOKUP(CONCATENATE($E191," ",Y$1),'Listing TES'!$A$2:$I$1247,6,FALSE))</f>
        <v>-</v>
      </c>
      <c r="Z191" s="13" t="str">
        <f>IF(ISERROR(VLOOKUP(CONCATENATE($E191," ",Z$1),'Listing TES'!$A$2:$I$1247,6,FALSE)),"-",VLOOKUP(CONCATENATE($E191," ",Z$1),'Listing TES'!$A$2:$I$1247,6,FALSE))</f>
        <v>-</v>
      </c>
      <c r="AA191" s="13" t="str">
        <f>IF(ISERROR(VLOOKUP(CONCATENATE($E191," ",AA$1),'Listing TES'!$A$2:$I$1247,6,FALSE)),"-",VLOOKUP(CONCATENATE($E191," ",AA$1),'Listing TES'!$A$2:$I$1247,6,FALSE))</f>
        <v>-</v>
      </c>
      <c r="AB191" s="13" t="str">
        <f>IF(ISERROR(VLOOKUP(CONCATENATE($E191," ",AB$1),'Listing TES'!$A$2:$I$1247,6,FALSE)),"-",VLOOKUP(CONCATENATE($E191," ",AB$1),'Listing TES'!$A$2:$I$1247,6,FALSE))</f>
        <v>-</v>
      </c>
      <c r="AC191" s="13" t="str">
        <f>IF(ISERROR(VLOOKUP(CONCATENATE($E191," ",AC$1),'Listing TES'!$A$2:$I$1247,6,FALSE)),"-",VLOOKUP(CONCATENATE($E191," ",AC$1),'Listing TES'!$A$2:$I$1247,6,FALSE))</f>
        <v>-</v>
      </c>
      <c r="AD191" s="13"/>
      <c r="AF191" s="142">
        <f t="shared" si="186"/>
        <v>127</v>
      </c>
      <c r="AG191" s="142">
        <f t="shared" si="175"/>
        <v>5</v>
      </c>
      <c r="AH191" s="142" t="str">
        <f t="shared" si="176"/>
        <v>-</v>
      </c>
      <c r="AI191" s="142" t="str">
        <f t="shared" si="177"/>
        <v>-</v>
      </c>
      <c r="AJ191" s="142" t="str">
        <f t="shared" si="178"/>
        <v>-</v>
      </c>
      <c r="AK191" s="142" t="str">
        <f t="shared" si="179"/>
        <v>-</v>
      </c>
      <c r="AL191" s="13"/>
      <c r="AN191" s="142">
        <f t="shared" si="180"/>
        <v>127</v>
      </c>
      <c r="AO191" s="142">
        <f t="shared" si="181"/>
        <v>132</v>
      </c>
      <c r="AP191" s="142" t="str">
        <f t="shared" si="182"/>
        <v>-</v>
      </c>
      <c r="AQ191" s="142" t="str">
        <f t="shared" si="183"/>
        <v>-</v>
      </c>
      <c r="AR191" s="142" t="str">
        <f t="shared" si="184"/>
        <v>-</v>
      </c>
      <c r="AS191" s="142" t="str">
        <f t="shared" si="185"/>
        <v>-</v>
      </c>
    </row>
    <row r="192" spans="1:52" hidden="1" x14ac:dyDescent="0.25">
      <c r="A192" s="22" t="str">
        <f>IF(ISERROR(VLOOKUP($E192,'Listing TES'!$B$2:$B$1247,1,FALSE)),"Not listed","Listed")</f>
        <v>Not listed</v>
      </c>
      <c r="B192" s="4" t="b">
        <f t="shared" ca="1" si="213"/>
        <v>0</v>
      </c>
      <c r="C192" s="4" t="e">
        <f t="shared" si="148"/>
        <v>#VALUE!</v>
      </c>
      <c r="D192" s="4" t="s">
        <v>537</v>
      </c>
      <c r="E192" s="2" t="s">
        <v>486</v>
      </c>
      <c r="F192" s="10">
        <v>35930</v>
      </c>
      <c r="G192" s="4"/>
      <c r="H192" s="4" t="s">
        <v>557</v>
      </c>
      <c r="I192" s="93">
        <f t="shared" si="187"/>
        <v>20</v>
      </c>
      <c r="J192" s="198" t="str">
        <f>VLOOKUP($I192,Categorie!$A$1:$B$27,2,FALSE)</f>
        <v>SEN</v>
      </c>
      <c r="K192" s="12" t="str">
        <f t="shared" si="197"/>
        <v>Niet geslaagd</v>
      </c>
      <c r="L192" s="13" t="str">
        <f t="shared" si="174"/>
        <v>-</v>
      </c>
      <c r="M192" s="13" t="str">
        <f t="shared" ca="1" si="171"/>
        <v/>
      </c>
      <c r="N192" s="12"/>
      <c r="O192" s="12" t="s">
        <v>80</v>
      </c>
      <c r="P192" s="12" t="str">
        <f>VLOOKUP($E192,'Listing PCS'!$B$2:$D$1032,3,FALSE)</f>
        <v>-</v>
      </c>
      <c r="Q192" s="13">
        <f>VLOOKUP($E192,'Listing PCS'!$B$2:$F$1032,5,FALSE)</f>
        <v>43252</v>
      </c>
      <c r="R192" s="12"/>
      <c r="S192" s="12" t="str">
        <f t="shared" si="198"/>
        <v>-</v>
      </c>
      <c r="T192" s="12" t="str">
        <f>VLOOKUP($E192,'Listing PCS'!$B$2:$I$1032,8,FALSE)</f>
        <v>-</v>
      </c>
      <c r="U192" s="13"/>
      <c r="V192" s="13" t="str">
        <f>IF(ISERROR(VLOOKUP(CONCATENATE($E192," ",V$1),'Listing TES'!$A$2:$I$1247,6,FALSE)),"-",VLOOKUP(CONCATENATE($E192," ",V$1),'Listing TES'!$A$2:$I$1247,6,FALSE))</f>
        <v>-</v>
      </c>
      <c r="W192" s="13" t="str">
        <f>IF(ISERROR(VLOOKUP(CONCATENATE($E192," ",W$1),'Listing TES'!$A$2:$I$1247,6,FALSE)),"-",VLOOKUP(CONCATENATE($E192," ",W$1),'Listing TES'!$A$2:$I$1247,6,FALSE))</f>
        <v>-</v>
      </c>
      <c r="X192" s="13" t="str">
        <f>IF(ISERROR(VLOOKUP(CONCATENATE($E192," ",X$1),'Listing TES'!$A$2:$I$1247,6,FALSE)),"-",VLOOKUP(CONCATENATE($E192," ",X$1),'Listing TES'!$A$2:$I$1247,6,FALSE))</f>
        <v>-</v>
      </c>
      <c r="Y192" s="13" t="str">
        <f>IF(ISERROR(VLOOKUP(CONCATENATE($E192," ",Y$1),'Listing TES'!$A$2:$I$1247,6,FALSE)),"-",VLOOKUP(CONCATENATE($E192," ",Y$1),'Listing TES'!$A$2:$I$1247,6,FALSE))</f>
        <v>-</v>
      </c>
      <c r="Z192" s="13" t="str">
        <f>IF(ISERROR(VLOOKUP(CONCATENATE($E192," ",Z$1),'Listing TES'!$A$2:$I$1247,6,FALSE)),"-",VLOOKUP(CONCATENATE($E192," ",Z$1),'Listing TES'!$A$2:$I$1247,6,FALSE))</f>
        <v>-</v>
      </c>
      <c r="AA192" s="13" t="str">
        <f>IF(ISERROR(VLOOKUP(CONCATENATE($E192," ",AA$1),'Listing TES'!$A$2:$I$1247,6,FALSE)),"-",VLOOKUP(CONCATENATE($E192," ",AA$1),'Listing TES'!$A$2:$I$1247,6,FALSE))</f>
        <v>-</v>
      </c>
      <c r="AB192" s="13" t="str">
        <f>IF(ISERROR(VLOOKUP(CONCATENATE($E192," ",AB$1),'Listing TES'!$A$2:$I$1247,6,FALSE)),"-",VLOOKUP(CONCATENATE($E192," ",AB$1),'Listing TES'!$A$2:$I$1247,6,FALSE))</f>
        <v>-</v>
      </c>
      <c r="AC192" s="13" t="str">
        <f>IF(ISERROR(VLOOKUP(CONCATENATE($E192," ",AC$1),'Listing TES'!$A$2:$I$1247,6,FALSE)),"-",VLOOKUP(CONCATENATE($E192," ",AC$1),'Listing TES'!$A$2:$I$1247,6,FALSE))</f>
        <v>-</v>
      </c>
      <c r="AD192" s="13"/>
      <c r="AF192" s="142" t="str">
        <f t="shared" si="186"/>
        <v>-</v>
      </c>
      <c r="AG192" s="142" t="str">
        <f t="shared" si="175"/>
        <v>-</v>
      </c>
      <c r="AH192" s="142" t="str">
        <f t="shared" si="176"/>
        <v>-</v>
      </c>
      <c r="AI192" s="142" t="str">
        <f t="shared" si="177"/>
        <v>-</v>
      </c>
      <c r="AJ192" s="142" t="str">
        <f t="shared" si="178"/>
        <v>-</v>
      </c>
      <c r="AK192" s="142" t="str">
        <f t="shared" si="179"/>
        <v>-</v>
      </c>
      <c r="AL192" s="13"/>
      <c r="AN192" s="142" t="str">
        <f t="shared" si="180"/>
        <v>-</v>
      </c>
      <c r="AO192" s="142" t="str">
        <f t="shared" si="181"/>
        <v>-</v>
      </c>
      <c r="AP192" s="142" t="str">
        <f t="shared" si="182"/>
        <v>-</v>
      </c>
      <c r="AQ192" s="142" t="str">
        <f t="shared" si="183"/>
        <v>-</v>
      </c>
      <c r="AR192" s="142" t="str">
        <f t="shared" si="184"/>
        <v>-</v>
      </c>
      <c r="AS192" s="142" t="str">
        <f t="shared" si="185"/>
        <v>-</v>
      </c>
    </row>
    <row r="193" spans="1:52" x14ac:dyDescent="0.25">
      <c r="A193" s="22" t="str">
        <f>IF(ISERROR(VLOOKUP($E193,'Listing TES'!$B$2:$B$1247,1,FALSE)),"Not listed","Listed")</f>
        <v>Listed</v>
      </c>
      <c r="B193" s="4" t="b">
        <f t="shared" ca="1" si="213"/>
        <v>0</v>
      </c>
      <c r="C193" s="4" t="b">
        <f t="shared" si="148"/>
        <v>0</v>
      </c>
      <c r="D193" s="4"/>
      <c r="E193" s="2" t="s">
        <v>312</v>
      </c>
      <c r="F193" s="10">
        <v>36109</v>
      </c>
      <c r="G193" s="4"/>
      <c r="H193" s="4" t="s">
        <v>557</v>
      </c>
      <c r="I193" s="93">
        <f>DATEDIF(F193,DATE(2019,7,1),"y")</f>
        <v>20</v>
      </c>
      <c r="J193" s="198" t="str">
        <f>VLOOKUP($I193,Categorie!$A$1:$B$27,2,FALSE)</f>
        <v>SEN</v>
      </c>
      <c r="K193" s="12" t="str">
        <f t="shared" si="197"/>
        <v>ANO</v>
      </c>
      <c r="L193" s="13">
        <f t="shared" si="174"/>
        <v>42036</v>
      </c>
      <c r="M193" s="13" t="str">
        <f t="shared" ca="1" si="171"/>
        <v/>
      </c>
      <c r="N193" s="12"/>
      <c r="O193" s="12"/>
      <c r="P193" s="12" t="str">
        <f>VLOOKUP($E193,'Listing PCS'!$B$2:$D$1032,3,FALSE)</f>
        <v>-</v>
      </c>
      <c r="Q193" s="13">
        <f>VLOOKUP($E193,'Listing PCS'!$B$2:$F$1032,5,FALSE)</f>
        <v>43252</v>
      </c>
      <c r="R193" s="12"/>
      <c r="S193" s="12" t="str">
        <f t="shared" si="198"/>
        <v>-</v>
      </c>
      <c r="T193" s="12" t="str">
        <f>VLOOKUP($E193,'Listing PCS'!$B$2:$I$1032,8,FALSE)</f>
        <v>-</v>
      </c>
      <c r="U193" s="13"/>
      <c r="V193" s="13" t="str">
        <f>IF(ISERROR(VLOOKUP(CONCATENATE($E193," ",V$1),'Listing TES'!$A$2:$I$1247,6,FALSE)),"-",VLOOKUP(CONCATENATE($E193," ",V$1),'Listing TES'!$A$2:$I$1247,6,FALSE))</f>
        <v>-</v>
      </c>
      <c r="W193" s="13" t="str">
        <f>IF(ISERROR(VLOOKUP(CONCATENATE($E193," ",W$1),'Listing TES'!$A$2:$I$1247,6,FALSE)),"-",VLOOKUP(CONCATENATE($E193," ",W$1),'Listing TES'!$A$2:$I$1247,6,FALSE))</f>
        <v>-</v>
      </c>
      <c r="X193" s="13" t="str">
        <f>IF(ISERROR(VLOOKUP(CONCATENATE($E193," ",X$1),'Listing TES'!$A$2:$I$1247,6,FALSE)),"-",VLOOKUP(CONCATENATE($E193," ",X$1),'Listing TES'!$A$2:$I$1247,6,FALSE))</f>
        <v>-</v>
      </c>
      <c r="Y193" s="13" t="str">
        <f>IF(ISERROR(VLOOKUP(CONCATENATE($E193," ",Y$1),'Listing TES'!$A$2:$I$1247,6,FALSE)),"-",VLOOKUP(CONCATENATE($E193," ",Y$1),'Listing TES'!$A$2:$I$1247,6,FALSE))</f>
        <v>-</v>
      </c>
      <c r="Z193" s="13">
        <f>IF(ISERROR(VLOOKUP(CONCATENATE($E193," ",Z$1),'Listing TES'!$A$2:$I$1247,6,FALSE)),"-",VLOOKUP(CONCATENATE($E193," ",Z$1),'Listing TES'!$A$2:$I$1247,6,FALSE))</f>
        <v>42036</v>
      </c>
      <c r="AA193" s="13" t="str">
        <f>IF(ISERROR(VLOOKUP(CONCATENATE($E193," ",AA$1),'Listing TES'!$A$2:$I$1247,6,FALSE)),"-",VLOOKUP(CONCATENATE($E193," ",AA$1),'Listing TES'!$A$2:$I$1247,6,FALSE))</f>
        <v>-</v>
      </c>
      <c r="AB193" s="13" t="str">
        <f>IF(ISERROR(VLOOKUP(CONCATENATE($E193," ",AB$1),'Listing TES'!$A$2:$I$1247,6,FALSE)),"-",VLOOKUP(CONCATENATE($E193," ",AB$1),'Listing TES'!$A$2:$I$1247,6,FALSE))</f>
        <v>-</v>
      </c>
      <c r="AC193" s="13" t="str">
        <f>IF(ISERROR(VLOOKUP(CONCATENATE($E193," ",AC$1),'Listing TES'!$A$2:$I$1247,6,FALSE)),"-",VLOOKUP(CONCATENATE($E193," ",AC$1),'Listing TES'!$A$2:$I$1247,6,FALSE))</f>
        <v>-</v>
      </c>
      <c r="AD193" s="13"/>
      <c r="AF193" s="142" t="str">
        <f t="shared" si="186"/>
        <v>-</v>
      </c>
      <c r="AG193" s="142" t="str">
        <f t="shared" si="175"/>
        <v>-</v>
      </c>
      <c r="AH193" s="142" t="str">
        <f t="shared" si="176"/>
        <v>-</v>
      </c>
      <c r="AI193" s="142" t="str">
        <f t="shared" si="177"/>
        <v>-</v>
      </c>
      <c r="AJ193" s="142" t="str">
        <f t="shared" si="178"/>
        <v>-</v>
      </c>
      <c r="AK193" s="142" t="str">
        <f t="shared" si="179"/>
        <v>-</v>
      </c>
      <c r="AL193" s="13"/>
      <c r="AN193" s="142" t="str">
        <f t="shared" si="180"/>
        <v>-</v>
      </c>
      <c r="AO193" s="142" t="str">
        <f t="shared" si="181"/>
        <v>-</v>
      </c>
      <c r="AP193" s="142" t="str">
        <f t="shared" si="182"/>
        <v>-</v>
      </c>
      <c r="AQ193" s="142" t="str">
        <f t="shared" si="183"/>
        <v>-</v>
      </c>
      <c r="AR193" s="142" t="str">
        <f t="shared" si="184"/>
        <v>-</v>
      </c>
      <c r="AS193" s="142" t="str">
        <f t="shared" si="185"/>
        <v>-</v>
      </c>
    </row>
    <row r="194" spans="1:52" x14ac:dyDescent="0.25">
      <c r="A194" s="22" t="str">
        <f>IF(ISERROR(VLOOKUP($E194,'Listing TES'!$B$2:$B$1247,1,FALSE)),"Not listed","Listed")</f>
        <v>Listed</v>
      </c>
      <c r="B194" s="4" t="b">
        <f t="shared" ca="1" si="213"/>
        <v>1</v>
      </c>
      <c r="C194" s="4" t="b">
        <f t="shared" ref="C194:C257" si="232">MAX($L$2:$L$479)-$L194&lt;2</f>
        <v>0</v>
      </c>
      <c r="D194" s="4"/>
      <c r="E194" s="2" t="s">
        <v>33</v>
      </c>
      <c r="F194" s="10">
        <v>38854</v>
      </c>
      <c r="G194" s="4"/>
      <c r="H194" s="4" t="s">
        <v>557</v>
      </c>
      <c r="I194" s="93">
        <f>DATEDIF(F194,DATE(2019,7,1),"y")</f>
        <v>13</v>
      </c>
      <c r="J194" s="198" t="str">
        <f>VLOOKUP($I194,Categorie!$A$1:$B$27,2,FALSE)</f>
        <v>INO/ANO/JUN</v>
      </c>
      <c r="K194" s="12" t="str">
        <f t="shared" si="197"/>
        <v>ANO</v>
      </c>
      <c r="L194" s="13">
        <f t="shared" si="174"/>
        <v>43862</v>
      </c>
      <c r="M194" s="13">
        <f t="shared" ca="1" si="171"/>
        <v>43952</v>
      </c>
      <c r="N194" s="12"/>
      <c r="O194" s="12"/>
      <c r="P194" s="12" t="str">
        <f>VLOOKUP($E194,'Listing PCS'!$B$2:$D$1032,3,FALSE)</f>
        <v>ANO</v>
      </c>
      <c r="Q194" s="13">
        <f>VLOOKUP($E194,'Listing PCS'!$B$2:$F$1032,5,FALSE)</f>
        <v>43568</v>
      </c>
      <c r="R194" s="12"/>
      <c r="S194" s="198" t="s">
        <v>563</v>
      </c>
      <c r="T194" s="12">
        <f>VLOOKUP($E194,'Listing PCS'!$B$2:$I$1032,8,FALSE)</f>
        <v>0</v>
      </c>
      <c r="U194" s="13"/>
      <c r="V194" s="13">
        <f>IF(ISERROR(VLOOKUP(CONCATENATE($E194," ",V$1),'Listing TES'!$A$2:$I$1247,6,FALSE)),"-",VLOOKUP(CONCATENATE($E194," ",V$1),'Listing TES'!$A$2:$I$1247,6,FALSE))</f>
        <v>42637</v>
      </c>
      <c r="W194" s="13">
        <f>IF(ISERROR(VLOOKUP(CONCATENATE($E194," ",W$1),'Listing TES'!$A$2:$I$1247,6,FALSE)),"-",VLOOKUP(CONCATENATE($E194," ",W$1),'Listing TES'!$A$2:$I$1247,6,FALSE))</f>
        <v>42784</v>
      </c>
      <c r="X194" s="13">
        <f>IF(ISERROR(VLOOKUP(CONCATENATE($E194," ",X$1),'Listing TES'!$A$2:$I$1247,6,FALSE)),"-",VLOOKUP(CONCATENATE($E194," ",X$1),'Listing TES'!$A$2:$I$1247,6,FALSE))</f>
        <v>42861</v>
      </c>
      <c r="Y194" s="13">
        <f>IF(ISERROR(VLOOKUP(CONCATENATE($E194," ",Y$1),'Listing TES'!$A$2:$I$1247,6,FALSE)),"-",VLOOKUP(CONCATENATE($E194," ",Y$1),'Listing TES'!$A$2:$I$1247,6,FALSE))</f>
        <v>43078</v>
      </c>
      <c r="Z194" s="13">
        <f>IF(ISERROR(VLOOKUP(CONCATENATE($E194," ",Z$1),'Listing TES'!$A$2:$I$1247,6,FALSE)),"-",VLOOKUP(CONCATENATE($E194," ",Z$1),'Listing TES'!$A$2:$I$1247,6,FALSE))</f>
        <v>43862</v>
      </c>
      <c r="AA194" s="13" t="str">
        <f>IF(ISERROR(VLOOKUP(CONCATENATE($E194," ",AA$1),'Listing TES'!$A$2:$I$1247,6,FALSE)),"-",VLOOKUP(CONCATENATE($E194," ",AA$1),'Listing TES'!$A$2:$I$1247,6,FALSE))</f>
        <v>-</v>
      </c>
      <c r="AB194" s="13" t="str">
        <f>IF(ISERROR(VLOOKUP(CONCATENATE($E194," ",AB$1),'Listing TES'!$A$2:$I$1247,6,FALSE)),"-",VLOOKUP(CONCATENATE($E194," ",AB$1),'Listing TES'!$A$2:$I$1247,6,FALSE))</f>
        <v>-</v>
      </c>
      <c r="AC194" s="13" t="str">
        <f>IF(ISERROR(VLOOKUP(CONCATENATE($E194," ",AC$1),'Listing TES'!$A$2:$I$1247,6,FALSE)),"-",VLOOKUP(CONCATENATE($E194," ",AC$1),'Listing TES'!$A$2:$I$1247,6,FALSE))</f>
        <v>-</v>
      </c>
      <c r="AD194" s="13"/>
      <c r="AF194" s="142">
        <f t="shared" si="186"/>
        <v>147</v>
      </c>
      <c r="AG194" s="142">
        <f t="shared" si="175"/>
        <v>77</v>
      </c>
      <c r="AH194" s="142">
        <f t="shared" si="176"/>
        <v>217</v>
      </c>
      <c r="AI194" s="142">
        <f t="shared" si="177"/>
        <v>784</v>
      </c>
      <c r="AJ194" s="142" t="str">
        <f t="shared" si="178"/>
        <v>-</v>
      </c>
      <c r="AK194" s="142" t="str">
        <f t="shared" si="179"/>
        <v>-</v>
      </c>
      <c r="AL194" s="13"/>
      <c r="AN194" s="142">
        <f t="shared" si="180"/>
        <v>147</v>
      </c>
      <c r="AO194" s="142">
        <f t="shared" si="181"/>
        <v>224</v>
      </c>
      <c r="AP194" s="142">
        <f t="shared" si="182"/>
        <v>441</v>
      </c>
      <c r="AQ194" s="142">
        <f t="shared" si="183"/>
        <v>1225</v>
      </c>
      <c r="AR194" s="142" t="str">
        <f t="shared" si="184"/>
        <v>-</v>
      </c>
      <c r="AS194" s="142" t="str">
        <f t="shared" si="185"/>
        <v>-</v>
      </c>
      <c r="AZ194" s="9" t="s">
        <v>557</v>
      </c>
    </row>
    <row r="195" spans="1:52" x14ac:dyDescent="0.25">
      <c r="A195" s="22" t="str">
        <f>IF(ISERROR(VLOOKUP($E195,'Listing TES'!$B$2:$B$1247,1,FALSE)),"Not listed","Listed")</f>
        <v>Listed</v>
      </c>
      <c r="B195" s="4" t="b">
        <f t="shared" ca="1" si="213"/>
        <v>0</v>
      </c>
      <c r="C195" s="4" t="b">
        <f t="shared" si="232"/>
        <v>0</v>
      </c>
      <c r="D195" s="4"/>
      <c r="E195" s="2" t="s">
        <v>361</v>
      </c>
      <c r="F195" s="10">
        <v>37045</v>
      </c>
      <c r="G195" s="4"/>
      <c r="H195" s="4" t="s">
        <v>557</v>
      </c>
      <c r="I195" s="93">
        <f>DATEDIF(F195,DATE(2019,7,1),"y")</f>
        <v>18</v>
      </c>
      <c r="J195" s="198" t="str">
        <f>VLOOKUP($I195,Categorie!$A$1:$B$27,2,FALSE)</f>
        <v>JUN/SEN</v>
      </c>
      <c r="K195" s="12" t="str">
        <f t="shared" si="197"/>
        <v>JUN</v>
      </c>
      <c r="L195" s="13">
        <f t="shared" si="174"/>
        <v>41762</v>
      </c>
      <c r="M195" s="13" t="str">
        <f t="shared" ca="1" si="171"/>
        <v/>
      </c>
      <c r="N195" s="12"/>
      <c r="O195" s="12"/>
      <c r="P195" s="12" t="str">
        <f>VLOOKUP($E195,'Listing PCS'!$B$2:$D$1032,3,FALSE)</f>
        <v>JUN</v>
      </c>
      <c r="Q195" s="13">
        <f>VLOOKUP($E195,'Listing PCS'!$B$2:$F$1032,5,FALSE)</f>
        <v>43252</v>
      </c>
      <c r="R195" s="12"/>
      <c r="S195" s="12" t="str">
        <f>IF(ISERROR(SEARCH(K195,J195)),"-",K195)</f>
        <v>JUN</v>
      </c>
      <c r="T195" s="12" t="str">
        <f>VLOOKUP($E195,'Listing PCS'!$B$2:$I$1032,8,FALSE)</f>
        <v>A</v>
      </c>
      <c r="U195" s="13"/>
      <c r="V195" s="13" t="str">
        <f>IF(ISERROR(VLOOKUP(CONCATENATE($E195," ",V$1),'Listing TES'!$A$2:$I$1247,6,FALSE)),"-",VLOOKUP(CONCATENATE($E195," ",V$1),'Listing TES'!$A$2:$I$1247,6,FALSE))</f>
        <v>-</v>
      </c>
      <c r="W195" s="13" t="str">
        <f>IF(ISERROR(VLOOKUP(CONCATENATE($E195," ",W$1),'Listing TES'!$A$2:$I$1247,6,FALSE)),"-",VLOOKUP(CONCATENATE($E195," ",W$1),'Listing TES'!$A$2:$I$1247,6,FALSE))</f>
        <v>-</v>
      </c>
      <c r="X195" s="13" t="str">
        <f>IF(ISERROR(VLOOKUP(CONCATENATE($E195," ",X$1),'Listing TES'!$A$2:$I$1247,6,FALSE)),"-",VLOOKUP(CONCATENATE($E195," ",X$1),'Listing TES'!$A$2:$I$1247,6,FALSE))</f>
        <v>-</v>
      </c>
      <c r="Y195" s="13" t="str">
        <f>IF(ISERROR(VLOOKUP(CONCATENATE($E195," ",Y$1),'Listing TES'!$A$2:$I$1247,6,FALSE)),"-",VLOOKUP(CONCATENATE($E195," ",Y$1),'Listing TES'!$A$2:$I$1247,6,FALSE))</f>
        <v>-</v>
      </c>
      <c r="Z195" s="13" t="str">
        <f>IF(ISERROR(VLOOKUP(CONCATENATE($E195," ",Z$1),'Listing TES'!$A$2:$I$1247,6,FALSE)),"-",VLOOKUP(CONCATENATE($E195," ",Z$1),'Listing TES'!$A$2:$I$1247,6,FALSE))</f>
        <v>-</v>
      </c>
      <c r="AA195" s="13">
        <f>IF(ISERROR(VLOOKUP(CONCATENATE($E195," ",AA$1),'Listing TES'!$A$2:$I$1247,6,FALSE)),"-",VLOOKUP(CONCATENATE($E195," ",AA$1),'Listing TES'!$A$2:$I$1247,6,FALSE))</f>
        <v>41762</v>
      </c>
      <c r="AB195" s="13" t="str">
        <f>IF(ISERROR(VLOOKUP(CONCATENATE($E195," ",AB$1),'Listing TES'!$A$2:$I$1247,6,FALSE)),"-",VLOOKUP(CONCATENATE($E195," ",AB$1),'Listing TES'!$A$2:$I$1247,6,FALSE))</f>
        <v>-</v>
      </c>
      <c r="AC195" s="13" t="str">
        <f>IF(ISERROR(VLOOKUP(CONCATENATE($E195," ",AC$1),'Listing TES'!$A$2:$I$1247,6,FALSE)),"-",VLOOKUP(CONCATENATE($E195," ",AC$1),'Listing TES'!$A$2:$I$1247,6,FALSE))</f>
        <v>-</v>
      </c>
      <c r="AD195" s="13"/>
      <c r="AF195" s="142" t="str">
        <f t="shared" si="186"/>
        <v>-</v>
      </c>
      <c r="AG195" s="142" t="str">
        <f t="shared" si="175"/>
        <v>-</v>
      </c>
      <c r="AH195" s="142" t="str">
        <f t="shared" si="176"/>
        <v>-</v>
      </c>
      <c r="AI195" s="142" t="str">
        <f t="shared" si="177"/>
        <v>-</v>
      </c>
      <c r="AJ195" s="142" t="str">
        <f t="shared" si="178"/>
        <v>-</v>
      </c>
      <c r="AK195" s="142" t="str">
        <f t="shared" si="179"/>
        <v>-</v>
      </c>
      <c r="AL195" s="13"/>
      <c r="AN195" s="142" t="str">
        <f t="shared" si="180"/>
        <v>-</v>
      </c>
      <c r="AO195" s="142" t="str">
        <f t="shared" si="181"/>
        <v>-</v>
      </c>
      <c r="AP195" s="142" t="str">
        <f t="shared" si="182"/>
        <v>-</v>
      </c>
      <c r="AQ195" s="142" t="str">
        <f t="shared" si="183"/>
        <v>-</v>
      </c>
      <c r="AR195" s="142" t="str">
        <f t="shared" si="184"/>
        <v>-</v>
      </c>
      <c r="AS195" s="142" t="str">
        <f t="shared" si="185"/>
        <v>-</v>
      </c>
      <c r="AZ195" s="9" t="s">
        <v>557</v>
      </c>
    </row>
    <row r="196" spans="1:52" hidden="1" x14ac:dyDescent="0.25">
      <c r="A196" s="22" t="str">
        <f>IF(ISERROR(VLOOKUP($E196,'Listing TES'!$B$2:$B$1247,1,FALSE)),"Not listed","Listed")</f>
        <v>Not listed</v>
      </c>
      <c r="B196" s="4" t="b">
        <f t="shared" ca="1" si="213"/>
        <v>0</v>
      </c>
      <c r="C196" s="4" t="e">
        <f t="shared" si="232"/>
        <v>#VALUE!</v>
      </c>
      <c r="D196" s="4" t="s">
        <v>537</v>
      </c>
      <c r="E196" s="2" t="s">
        <v>405</v>
      </c>
      <c r="F196" s="10">
        <v>33742</v>
      </c>
      <c r="G196" s="4"/>
      <c r="H196" s="4" t="s">
        <v>557</v>
      </c>
      <c r="I196" s="93">
        <f t="shared" si="187"/>
        <v>26</v>
      </c>
      <c r="J196" s="198" t="str">
        <f>VLOOKUP($I196,Categorie!$A$1:$B$27,2,FALSE)</f>
        <v>SEN</v>
      </c>
      <c r="K196" s="12" t="str">
        <f t="shared" si="197"/>
        <v>MAS</v>
      </c>
      <c r="L196" s="13" t="str">
        <f t="shared" si="174"/>
        <v>-</v>
      </c>
      <c r="M196" s="13" t="str">
        <f t="shared" ca="1" si="171"/>
        <v/>
      </c>
      <c r="N196" s="12"/>
      <c r="O196" s="12" t="s">
        <v>8</v>
      </c>
      <c r="P196" s="12" t="str">
        <f>VLOOKUP($E196,'Listing PCS'!$B$2:$D$1032,3,FALSE)</f>
        <v>MAS</v>
      </c>
      <c r="Q196" s="13">
        <f>VLOOKUP($E196,'Listing PCS'!$B$2:$F$1032,5,FALSE)</f>
        <v>43252</v>
      </c>
      <c r="R196" s="12"/>
      <c r="S196" s="198" t="s">
        <v>7</v>
      </c>
      <c r="T196" s="12" t="str">
        <f>VLOOKUP($E196,'Listing PCS'!$B$2:$I$1032,8,FALSE)</f>
        <v>A</v>
      </c>
      <c r="U196" s="13"/>
      <c r="V196" s="13" t="str">
        <f>IF(ISERROR(VLOOKUP(CONCATENATE($E196," ",V$1),'Listing TES'!$A$2:$I$1247,6,FALSE)),"-",VLOOKUP(CONCATENATE($E196," ",V$1),'Listing TES'!$A$2:$I$1247,6,FALSE))</f>
        <v>-</v>
      </c>
      <c r="W196" s="13" t="str">
        <f>IF(ISERROR(VLOOKUP(CONCATENATE($E196," ",W$1),'Listing TES'!$A$2:$I$1247,6,FALSE)),"-",VLOOKUP(CONCATENATE($E196," ",W$1),'Listing TES'!$A$2:$I$1247,6,FALSE))</f>
        <v>-</v>
      </c>
      <c r="X196" s="13" t="str">
        <f>IF(ISERROR(VLOOKUP(CONCATENATE($E196," ",X$1),'Listing TES'!$A$2:$I$1247,6,FALSE)),"-",VLOOKUP(CONCATENATE($E196," ",X$1),'Listing TES'!$A$2:$I$1247,6,FALSE))</f>
        <v>-</v>
      </c>
      <c r="Y196" s="13" t="str">
        <f>IF(ISERROR(VLOOKUP(CONCATENATE($E196," ",Y$1),'Listing TES'!$A$2:$I$1247,6,FALSE)),"-",VLOOKUP(CONCATENATE($E196," ",Y$1),'Listing TES'!$A$2:$I$1247,6,FALSE))</f>
        <v>-</v>
      </c>
      <c r="Z196" s="13" t="str">
        <f>IF(ISERROR(VLOOKUP(CONCATENATE($E196," ",Z$1),'Listing TES'!$A$2:$I$1247,6,FALSE)),"-",VLOOKUP(CONCATENATE($E196," ",Z$1),'Listing TES'!$A$2:$I$1247,6,FALSE))</f>
        <v>-</v>
      </c>
      <c r="AA196" s="13" t="str">
        <f>IF(ISERROR(VLOOKUP(CONCATENATE($E196," ",AA$1),'Listing TES'!$A$2:$I$1247,6,FALSE)),"-",VLOOKUP(CONCATENATE($E196," ",AA$1),'Listing TES'!$A$2:$I$1247,6,FALSE))</f>
        <v>-</v>
      </c>
      <c r="AB196" s="13" t="str">
        <f>IF(ISERROR(VLOOKUP(CONCATENATE($E196," ",AB$1),'Listing TES'!$A$2:$I$1247,6,FALSE)),"-",VLOOKUP(CONCATENATE($E196," ",AB$1),'Listing TES'!$A$2:$I$1247,6,FALSE))</f>
        <v>-</v>
      </c>
      <c r="AC196" s="91" t="str">
        <f>IF(ISERROR(VLOOKUP(CONCATENATE($E196," ",AC$1),'Listing TES'!$A$2:$I$1247,6,FALSE)),"-",VLOOKUP(CONCATENATE($E196," ",AC$1),'Listing TES'!$A$2:$I$1247,6,FALSE))</f>
        <v>-</v>
      </c>
      <c r="AD196" s="13"/>
      <c r="AF196" s="142" t="str">
        <f t="shared" si="186"/>
        <v>-</v>
      </c>
      <c r="AG196" s="142" t="str">
        <f t="shared" si="175"/>
        <v>-</v>
      </c>
      <c r="AH196" s="142" t="str">
        <f t="shared" si="176"/>
        <v>-</v>
      </c>
      <c r="AI196" s="142" t="str">
        <f t="shared" si="177"/>
        <v>-</v>
      </c>
      <c r="AJ196" s="142" t="str">
        <f t="shared" si="178"/>
        <v>-</v>
      </c>
      <c r="AK196" s="142" t="str">
        <f t="shared" si="179"/>
        <v>-</v>
      </c>
      <c r="AL196" s="13"/>
      <c r="AN196" s="142" t="str">
        <f t="shared" si="180"/>
        <v>-</v>
      </c>
      <c r="AO196" s="142" t="str">
        <f t="shared" si="181"/>
        <v>-</v>
      </c>
      <c r="AP196" s="142" t="str">
        <f t="shared" si="182"/>
        <v>-</v>
      </c>
      <c r="AQ196" s="142" t="str">
        <f t="shared" si="183"/>
        <v>-</v>
      </c>
      <c r="AR196" s="142" t="str">
        <f t="shared" si="184"/>
        <v>-</v>
      </c>
      <c r="AS196" s="142" t="str">
        <f t="shared" si="185"/>
        <v>-</v>
      </c>
    </row>
    <row r="197" spans="1:52" x14ac:dyDescent="0.25">
      <c r="A197" s="22" t="str">
        <f>IF(ISERROR(VLOOKUP($E197,'Listing TES'!$B$2:$B$1247,1,FALSE)),"Not listed","Listed")</f>
        <v>Listed</v>
      </c>
      <c r="B197" s="4" t="b">
        <f t="shared" ca="1" si="213"/>
        <v>0</v>
      </c>
      <c r="C197" s="4" t="b">
        <f t="shared" si="232"/>
        <v>0</v>
      </c>
      <c r="D197" s="4"/>
      <c r="E197" s="2" t="s">
        <v>336</v>
      </c>
      <c r="F197" s="10">
        <v>36469</v>
      </c>
      <c r="G197" s="4"/>
      <c r="H197" s="4" t="s">
        <v>557</v>
      </c>
      <c r="I197" s="93">
        <f t="shared" ref="I197:I205" si="233">DATEDIF(F197,DATE(2019,7,1),"y")</f>
        <v>19</v>
      </c>
      <c r="J197" s="198" t="str">
        <f>VLOOKUP($I197,Categorie!$A$1:$B$27,2,FALSE)</f>
        <v>SEN</v>
      </c>
      <c r="K197" s="12" t="str">
        <f t="shared" si="197"/>
        <v>MAS</v>
      </c>
      <c r="L197" s="13">
        <f t="shared" si="174"/>
        <v>42054</v>
      </c>
      <c r="M197" s="13" t="str">
        <f t="shared" ca="1" si="171"/>
        <v/>
      </c>
      <c r="N197" s="12"/>
      <c r="O197" s="12" t="s">
        <v>8</v>
      </c>
      <c r="P197" s="12" t="str">
        <f>VLOOKUP($E197,'Listing PCS'!$B$2:$D$1032,3,FALSE)</f>
        <v>MAS</v>
      </c>
      <c r="Q197" s="13">
        <f>VLOOKUP($E197,'Listing PCS'!$B$2:$F$1032,5,FALSE)</f>
        <v>43252</v>
      </c>
      <c r="R197" s="12"/>
      <c r="S197" s="198" t="s">
        <v>7</v>
      </c>
      <c r="T197" s="12" t="str">
        <f>VLOOKUP($E197,'Listing PCS'!$B$2:$I$1032,8,FALSE)</f>
        <v>A</v>
      </c>
      <c r="U197" s="13"/>
      <c r="V197" s="13" t="str">
        <f>IF(ISERROR(VLOOKUP(CONCATENATE($E197," ",V$1),'Listing TES'!$A$2:$I$1247,6,FALSE)),"-",VLOOKUP(CONCATENATE($E197," ",V$1),'Listing TES'!$A$2:$I$1247,6,FALSE))</f>
        <v>-</v>
      </c>
      <c r="W197" s="13" t="str">
        <f>IF(ISERROR(VLOOKUP(CONCATENATE($E197," ",W$1),'Listing TES'!$A$2:$I$1247,6,FALSE)),"-",VLOOKUP(CONCATENATE($E197," ",W$1),'Listing TES'!$A$2:$I$1247,6,FALSE))</f>
        <v>-</v>
      </c>
      <c r="X197" s="13" t="str">
        <f>IF(ISERROR(VLOOKUP(CONCATENATE($E197," ",X$1),'Listing TES'!$A$2:$I$1247,6,FALSE)),"-",VLOOKUP(CONCATENATE($E197," ",X$1),'Listing TES'!$A$2:$I$1247,6,FALSE))</f>
        <v>-</v>
      </c>
      <c r="Y197" s="13" t="str">
        <f>IF(ISERROR(VLOOKUP(CONCATENATE($E197," ",Y$1),'Listing TES'!$A$2:$I$1247,6,FALSE)),"-",VLOOKUP(CONCATENATE($E197," ",Y$1),'Listing TES'!$A$2:$I$1247,6,FALSE))</f>
        <v>-</v>
      </c>
      <c r="Z197" s="13" t="str">
        <f>IF(ISERROR(VLOOKUP(CONCATENATE($E197," ",Z$1),'Listing TES'!$A$2:$I$1247,6,FALSE)),"-",VLOOKUP(CONCATENATE($E197," ",Z$1),'Listing TES'!$A$2:$I$1247,6,FALSE))</f>
        <v>-</v>
      </c>
      <c r="AA197" s="13" t="str">
        <f>IF(ISERROR(VLOOKUP(CONCATENATE($E197," ",AA$1),'Listing TES'!$A$2:$I$1247,6,FALSE)),"-",VLOOKUP(CONCATENATE($E197," ",AA$1),'Listing TES'!$A$2:$I$1247,6,FALSE))</f>
        <v>-</v>
      </c>
      <c r="AB197" s="13">
        <f>IF(ISERROR(VLOOKUP(CONCATENATE($E197," ",AB$1),'Listing TES'!$A$2:$I$1247,6,FALSE)),"-",VLOOKUP(CONCATENATE($E197," ",AB$1),'Listing TES'!$A$2:$I$1247,6,FALSE))</f>
        <v>42054</v>
      </c>
      <c r="AC197" s="91" t="str">
        <f>IF(ISERROR(VLOOKUP(CONCATENATE($E197," ",AC$1),'Listing TES'!$A$2:$I$1247,6,FALSE)),"-",VLOOKUP(CONCATENATE($E197," ",AC$1),'Listing TES'!$A$2:$I$1247,6,FALSE))</f>
        <v>-</v>
      </c>
      <c r="AD197" s="13"/>
      <c r="AF197" s="142" t="str">
        <f t="shared" si="186"/>
        <v>-</v>
      </c>
      <c r="AG197" s="142" t="str">
        <f t="shared" si="175"/>
        <v>-</v>
      </c>
      <c r="AH197" s="142" t="str">
        <f t="shared" si="176"/>
        <v>-</v>
      </c>
      <c r="AI197" s="142" t="str">
        <f t="shared" si="177"/>
        <v>-</v>
      </c>
      <c r="AJ197" s="142" t="str">
        <f t="shared" si="178"/>
        <v>-</v>
      </c>
      <c r="AK197" s="142" t="str">
        <f t="shared" si="179"/>
        <v>-</v>
      </c>
      <c r="AL197" s="13"/>
      <c r="AN197" s="142" t="str">
        <f t="shared" si="180"/>
        <v>-</v>
      </c>
      <c r="AO197" s="142" t="str">
        <f t="shared" si="181"/>
        <v>-</v>
      </c>
      <c r="AP197" s="142" t="str">
        <f t="shared" si="182"/>
        <v>-</v>
      </c>
      <c r="AQ197" s="142" t="str">
        <f t="shared" si="183"/>
        <v>-</v>
      </c>
      <c r="AR197" s="142" t="str">
        <f t="shared" si="184"/>
        <v>-</v>
      </c>
      <c r="AS197" s="142" t="str">
        <f t="shared" si="185"/>
        <v>-</v>
      </c>
    </row>
    <row r="198" spans="1:52" x14ac:dyDescent="0.25">
      <c r="A198" s="22" t="str">
        <f>IF(ISERROR(VLOOKUP($E198,'Listing TES'!$B$2:$B$1247,1,FALSE)),"Not listed","Listed")</f>
        <v>Listed</v>
      </c>
      <c r="B198" s="4" t="b">
        <f t="shared" ca="1" si="213"/>
        <v>0</v>
      </c>
      <c r="C198" s="4" t="b">
        <f t="shared" si="232"/>
        <v>0</v>
      </c>
      <c r="D198" s="4"/>
      <c r="E198" s="2" t="s">
        <v>363</v>
      </c>
      <c r="F198" s="10">
        <v>35069</v>
      </c>
      <c r="G198" s="4"/>
      <c r="H198" s="4" t="s">
        <v>557</v>
      </c>
      <c r="I198" s="93">
        <f t="shared" si="233"/>
        <v>23</v>
      </c>
      <c r="J198" s="198" t="str">
        <f>VLOOKUP($I198,Categorie!$A$1:$B$27,2,FALSE)</f>
        <v>SEN</v>
      </c>
      <c r="K198" s="12" t="str">
        <f t="shared" si="197"/>
        <v>ANO</v>
      </c>
      <c r="L198" s="13">
        <f t="shared" si="174"/>
        <v>41741</v>
      </c>
      <c r="M198" s="13" t="str">
        <f t="shared" ca="1" si="171"/>
        <v/>
      </c>
      <c r="N198" s="12"/>
      <c r="O198" s="12"/>
      <c r="P198" s="12" t="str">
        <f>VLOOKUP($E198,'Listing PCS'!$B$2:$D$1032,3,FALSE)</f>
        <v>ANO</v>
      </c>
      <c r="Q198" s="13">
        <f>VLOOKUP($E198,'Listing PCS'!$B$2:$F$1032,5,FALSE)</f>
        <v>43252</v>
      </c>
      <c r="R198" s="12"/>
      <c r="S198" s="12" t="str">
        <f t="shared" ref="S198:S210" si="234">IF(ISERROR(SEARCH(K198,J198)),"-",K198)</f>
        <v>-</v>
      </c>
      <c r="T198" s="12" t="str">
        <f>VLOOKUP($E198,'Listing PCS'!$B$2:$I$1032,8,FALSE)</f>
        <v>B</v>
      </c>
      <c r="U198" s="13"/>
      <c r="V198" s="13" t="str">
        <f>IF(ISERROR(VLOOKUP(CONCATENATE($E198," ",V$1),'Listing TES'!$A$2:$I$1247,6,FALSE)),"-",VLOOKUP(CONCATENATE($E198," ",V$1),'Listing TES'!$A$2:$I$1247,6,FALSE))</f>
        <v>-</v>
      </c>
      <c r="W198" s="13" t="str">
        <f>IF(ISERROR(VLOOKUP(CONCATENATE($E198," ",W$1),'Listing TES'!$A$2:$I$1247,6,FALSE)),"-",VLOOKUP(CONCATENATE($E198," ",W$1),'Listing TES'!$A$2:$I$1247,6,FALSE))</f>
        <v>-</v>
      </c>
      <c r="X198" s="13" t="str">
        <f>IF(ISERROR(VLOOKUP(CONCATENATE($E198," ",X$1),'Listing TES'!$A$2:$I$1247,6,FALSE)),"-",VLOOKUP(CONCATENATE($E198," ",X$1),'Listing TES'!$A$2:$I$1247,6,FALSE))</f>
        <v>-</v>
      </c>
      <c r="Y198" s="13" t="str">
        <f>IF(ISERROR(VLOOKUP(CONCATENATE($E198," ",Y$1),'Listing TES'!$A$2:$I$1247,6,FALSE)),"-",VLOOKUP(CONCATENATE($E198," ",Y$1),'Listing TES'!$A$2:$I$1247,6,FALSE))</f>
        <v>-</v>
      </c>
      <c r="Z198" s="13">
        <f>IF(ISERROR(VLOOKUP(CONCATENATE($E198," ",Z$1),'Listing TES'!$A$2:$I$1247,6,FALSE)),"-",VLOOKUP(CONCATENATE($E198," ",Z$1),'Listing TES'!$A$2:$I$1247,6,FALSE))</f>
        <v>41741</v>
      </c>
      <c r="AA198" s="13" t="str">
        <f>IF(ISERROR(VLOOKUP(CONCATENATE($E198," ",AA$1),'Listing TES'!$A$2:$I$1247,6,FALSE)),"-",VLOOKUP(CONCATENATE($E198," ",AA$1),'Listing TES'!$A$2:$I$1247,6,FALSE))</f>
        <v>-</v>
      </c>
      <c r="AB198" s="13" t="str">
        <f>IF(ISERROR(VLOOKUP(CONCATENATE($E198," ",AB$1),'Listing TES'!$A$2:$I$1247,6,FALSE)),"-",VLOOKUP(CONCATENATE($E198," ",AB$1),'Listing TES'!$A$2:$I$1247,6,FALSE))</f>
        <v>-</v>
      </c>
      <c r="AC198" s="13" t="str">
        <f>IF(ISERROR(VLOOKUP(CONCATENATE($E198," ",AC$1),'Listing TES'!$A$2:$I$1247,6,FALSE)),"-",VLOOKUP(CONCATENATE($E198," ",AC$1),'Listing TES'!$A$2:$I$1247,6,FALSE))</f>
        <v>-</v>
      </c>
      <c r="AD198" s="13"/>
      <c r="AF198" s="142" t="str">
        <f t="shared" si="186"/>
        <v>-</v>
      </c>
      <c r="AG198" s="142" t="str">
        <f t="shared" si="175"/>
        <v>-</v>
      </c>
      <c r="AH198" s="142" t="str">
        <f t="shared" si="176"/>
        <v>-</v>
      </c>
      <c r="AI198" s="142" t="str">
        <f t="shared" si="177"/>
        <v>-</v>
      </c>
      <c r="AJ198" s="142" t="str">
        <f t="shared" si="178"/>
        <v>-</v>
      </c>
      <c r="AK198" s="142" t="str">
        <f t="shared" si="179"/>
        <v>-</v>
      </c>
      <c r="AL198" s="13"/>
      <c r="AN198" s="142" t="str">
        <f t="shared" si="180"/>
        <v>-</v>
      </c>
      <c r="AO198" s="142" t="str">
        <f t="shared" si="181"/>
        <v>-</v>
      </c>
      <c r="AP198" s="142" t="str">
        <f t="shared" si="182"/>
        <v>-</v>
      </c>
      <c r="AQ198" s="142" t="str">
        <f t="shared" si="183"/>
        <v>-</v>
      </c>
      <c r="AR198" s="142" t="str">
        <f t="shared" si="184"/>
        <v>-</v>
      </c>
      <c r="AS198" s="142" t="str">
        <f t="shared" si="185"/>
        <v>-</v>
      </c>
      <c r="AW198" s="9" t="s">
        <v>557</v>
      </c>
      <c r="AZ198" s="9" t="s">
        <v>557</v>
      </c>
    </row>
    <row r="199" spans="1:52" x14ac:dyDescent="0.25">
      <c r="A199" s="22" t="str">
        <f>IF(ISERROR(VLOOKUP($E199,'Listing TES'!$B$2:$B$1247,1,FALSE)),"Not listed","Listed")</f>
        <v>Listed</v>
      </c>
      <c r="B199" s="4" t="b">
        <f t="shared" ca="1" si="213"/>
        <v>0</v>
      </c>
      <c r="C199" s="4" t="b">
        <f t="shared" si="232"/>
        <v>0</v>
      </c>
      <c r="D199" s="4"/>
      <c r="E199" s="2" t="s">
        <v>504</v>
      </c>
      <c r="F199" s="10">
        <v>39066</v>
      </c>
      <c r="G199" s="4"/>
      <c r="H199" s="4" t="s">
        <v>557</v>
      </c>
      <c r="I199" s="93">
        <f t="shared" si="233"/>
        <v>12</v>
      </c>
      <c r="J199" s="198" t="str">
        <f>VLOOKUP($I199,Categorie!$A$1:$B$27,2,FALSE)</f>
        <v>BNO/INO/ANO</v>
      </c>
      <c r="K199" s="12" t="str">
        <f t="shared" si="197"/>
        <v>MIN</v>
      </c>
      <c r="L199" s="13">
        <f t="shared" si="174"/>
        <v>43414</v>
      </c>
      <c r="M199" s="13" t="str">
        <f t="shared" ca="1" si="171"/>
        <v/>
      </c>
      <c r="N199" s="12"/>
      <c r="O199" s="12"/>
      <c r="P199" s="12" t="str">
        <f>VLOOKUP($E199,'Listing PCS'!$B$2:$D$1032,3,FALSE)</f>
        <v>BNO</v>
      </c>
      <c r="Q199" s="13">
        <f>VLOOKUP($E199,'Listing PCS'!$B$2:$F$1032,5,FALSE)</f>
        <v>43568</v>
      </c>
      <c r="R199" s="12"/>
      <c r="S199" s="12" t="str">
        <f t="shared" si="234"/>
        <v>-</v>
      </c>
      <c r="T199" s="12">
        <f>VLOOKUP($E199,'Listing PCS'!$B$2:$I$1032,8,FALSE)</f>
        <v>0</v>
      </c>
      <c r="U199" s="13"/>
      <c r="V199" s="13">
        <f>IF(ISERROR(VLOOKUP(CONCATENATE($E199," ",V$1),'Listing TES'!$A$2:$I$1247,6,FALSE)),"-",VLOOKUP(CONCATENATE($E199," ",V$1),'Listing TES'!$A$2:$I$1247,6,FALSE))</f>
        <v>43372</v>
      </c>
      <c r="W199" s="13">
        <f>IF(ISERROR(VLOOKUP(CONCATENATE($E199," ",W$1),'Listing TES'!$A$2:$I$1247,6,FALSE)),"-",VLOOKUP(CONCATENATE($E199," ",W$1),'Listing TES'!$A$2:$I$1247,6,FALSE))</f>
        <v>43414</v>
      </c>
      <c r="X199" s="13" t="str">
        <f>IF(ISERROR(VLOOKUP(CONCATENATE($E199," ",X$1),'Listing TES'!$A$2:$I$1247,6,FALSE)),"-",VLOOKUP(CONCATENATE($E199," ",X$1),'Listing TES'!$A$2:$I$1247,6,FALSE))</f>
        <v>-</v>
      </c>
      <c r="Y199" s="13" t="str">
        <f>IF(ISERROR(VLOOKUP(CONCATENATE($E199," ",Y$1),'Listing TES'!$A$2:$I$1247,6,FALSE)),"-",VLOOKUP(CONCATENATE($E199," ",Y$1),'Listing TES'!$A$2:$I$1247,6,FALSE))</f>
        <v>-</v>
      </c>
      <c r="Z199" s="13" t="str">
        <f>IF(ISERROR(VLOOKUP(CONCATENATE($E199," ",Z$1),'Listing TES'!$A$2:$I$1247,6,FALSE)),"-",VLOOKUP(CONCATENATE($E199," ",Z$1),'Listing TES'!$A$2:$I$1247,6,FALSE))</f>
        <v>-</v>
      </c>
      <c r="AA199" s="13" t="str">
        <f>IF(ISERROR(VLOOKUP(CONCATENATE($E199," ",AA$1),'Listing TES'!$A$2:$I$1247,6,FALSE)),"-",VLOOKUP(CONCATENATE($E199," ",AA$1),'Listing TES'!$A$2:$I$1247,6,FALSE))</f>
        <v>-</v>
      </c>
      <c r="AB199" s="13" t="str">
        <f>IF(ISERROR(VLOOKUP(CONCATENATE($E199," ",AB$1),'Listing TES'!$A$2:$I$1247,6,FALSE)),"-",VLOOKUP(CONCATENATE($E199," ",AB$1),'Listing TES'!$A$2:$I$1247,6,FALSE))</f>
        <v>-</v>
      </c>
      <c r="AC199" s="13" t="str">
        <f>IF(ISERROR(VLOOKUP(CONCATENATE($E199," ",AC$1),'Listing TES'!$A$2:$I$1247,6,FALSE)),"-",VLOOKUP(CONCATENATE($E199," ",AC$1),'Listing TES'!$A$2:$I$1247,6,FALSE))</f>
        <v>-</v>
      </c>
      <c r="AD199" s="13"/>
      <c r="AF199" s="142">
        <f t="shared" si="186"/>
        <v>42</v>
      </c>
      <c r="AG199" s="142" t="str">
        <f t="shared" si="175"/>
        <v>-</v>
      </c>
      <c r="AH199" s="142" t="str">
        <f t="shared" si="176"/>
        <v>-</v>
      </c>
      <c r="AI199" s="142" t="str">
        <f t="shared" si="177"/>
        <v>-</v>
      </c>
      <c r="AJ199" s="142" t="str">
        <f t="shared" si="178"/>
        <v>-</v>
      </c>
      <c r="AK199" s="142" t="str">
        <f t="shared" si="179"/>
        <v>-</v>
      </c>
      <c r="AL199" s="13"/>
      <c r="AN199" s="142">
        <f t="shared" si="180"/>
        <v>42</v>
      </c>
      <c r="AO199" s="142" t="str">
        <f t="shared" si="181"/>
        <v>-</v>
      </c>
      <c r="AP199" s="142" t="str">
        <f t="shared" si="182"/>
        <v>-</v>
      </c>
      <c r="AQ199" s="142" t="str">
        <f t="shared" si="183"/>
        <v>-</v>
      </c>
      <c r="AR199" s="142" t="str">
        <f t="shared" si="184"/>
        <v>-</v>
      </c>
      <c r="AS199" s="142" t="str">
        <f t="shared" si="185"/>
        <v>-</v>
      </c>
    </row>
    <row r="200" spans="1:52" x14ac:dyDescent="0.25">
      <c r="A200" s="22" t="str">
        <f>IF(ISERROR(VLOOKUP($E200,'Listing TES'!$B$2:$B$1247,1,FALSE)),"Not listed","Listed")</f>
        <v>Not listed</v>
      </c>
      <c r="B200" s="4" t="b">
        <f t="shared" ca="1" si="213"/>
        <v>0</v>
      </c>
      <c r="C200" s="4" t="e">
        <f t="shared" si="232"/>
        <v>#VALUE!</v>
      </c>
      <c r="D200" s="4"/>
      <c r="E200" s="2" t="s">
        <v>394</v>
      </c>
      <c r="F200" s="10">
        <v>38400</v>
      </c>
      <c r="G200" s="4"/>
      <c r="H200" s="4" t="s">
        <v>557</v>
      </c>
      <c r="I200" s="93">
        <f t="shared" si="233"/>
        <v>14</v>
      </c>
      <c r="J200" s="198" t="str">
        <f>VLOOKUP($I200,Categorie!$A$1:$B$27,2,FALSE)</f>
        <v>INO/ANO/JUN</v>
      </c>
      <c r="K200" s="12" t="str">
        <f t="shared" si="197"/>
        <v>PRE</v>
      </c>
      <c r="L200" s="13" t="str">
        <f t="shared" si="174"/>
        <v>-</v>
      </c>
      <c r="M200" s="13" t="str">
        <f t="shared" ca="1" si="171"/>
        <v/>
      </c>
      <c r="N200" s="12"/>
      <c r="O200" s="12" t="s">
        <v>1</v>
      </c>
      <c r="P200" s="12" t="str">
        <f>VLOOKUP($E200,'Listing PCS'!$B$2:$D$1032,3,FALSE)</f>
        <v>-</v>
      </c>
      <c r="Q200" s="13">
        <f>VLOOKUP($E200,'Listing PCS'!$B$2:$F$1032,5,FALSE)</f>
        <v>43252</v>
      </c>
      <c r="R200" s="12"/>
      <c r="S200" s="12" t="str">
        <f t="shared" si="234"/>
        <v>-</v>
      </c>
      <c r="T200" s="12" t="str">
        <f>VLOOKUP($E200,'Listing PCS'!$B$2:$I$1032,8,FALSE)</f>
        <v>-</v>
      </c>
      <c r="U200" s="13"/>
      <c r="V200" s="13" t="str">
        <f>IF(ISERROR(VLOOKUP(CONCATENATE($E200," ",V$1),'Listing TES'!$A$2:$I$1247,6,FALSE)),"-",VLOOKUP(CONCATENATE($E200," ",V$1),'Listing TES'!$A$2:$I$1247,6,FALSE))</f>
        <v>-</v>
      </c>
      <c r="W200" s="13" t="str">
        <f>IF(ISERROR(VLOOKUP(CONCATENATE($E200," ",W$1),'Listing TES'!$A$2:$I$1247,6,FALSE)),"-",VLOOKUP(CONCATENATE($E200," ",W$1),'Listing TES'!$A$2:$I$1247,6,FALSE))</f>
        <v>-</v>
      </c>
      <c r="X200" s="13" t="str">
        <f>IF(ISERROR(VLOOKUP(CONCATENATE($E200," ",X$1),'Listing TES'!$A$2:$I$1247,6,FALSE)),"-",VLOOKUP(CONCATENATE($E200," ",X$1),'Listing TES'!$A$2:$I$1247,6,FALSE))</f>
        <v>-</v>
      </c>
      <c r="Y200" s="13" t="str">
        <f>IF(ISERROR(VLOOKUP(CONCATENATE($E200," ",Y$1),'Listing TES'!$A$2:$I$1247,6,FALSE)),"-",VLOOKUP(CONCATENATE($E200," ",Y$1),'Listing TES'!$A$2:$I$1247,6,FALSE))</f>
        <v>-</v>
      </c>
      <c r="Z200" s="13" t="str">
        <f>IF(ISERROR(VLOOKUP(CONCATENATE($E200," ",Z$1),'Listing TES'!$A$2:$I$1247,6,FALSE)),"-",VLOOKUP(CONCATENATE($E200," ",Z$1),'Listing TES'!$A$2:$I$1247,6,FALSE))</f>
        <v>-</v>
      </c>
      <c r="AA200" s="13" t="str">
        <f>IF(ISERROR(VLOOKUP(CONCATENATE($E200," ",AA$1),'Listing TES'!$A$2:$I$1247,6,FALSE)),"-",VLOOKUP(CONCATENATE($E200," ",AA$1),'Listing TES'!$A$2:$I$1247,6,FALSE))</f>
        <v>-</v>
      </c>
      <c r="AB200" s="13" t="str">
        <f>IF(ISERROR(VLOOKUP(CONCATENATE($E200," ",AB$1),'Listing TES'!$A$2:$I$1247,6,FALSE)),"-",VLOOKUP(CONCATENATE($E200," ",AB$1),'Listing TES'!$A$2:$I$1247,6,FALSE))</f>
        <v>-</v>
      </c>
      <c r="AC200" s="13" t="str">
        <f>IF(ISERROR(VLOOKUP(CONCATENATE($E200," ",AC$1),'Listing TES'!$A$2:$I$1247,6,FALSE)),"-",VLOOKUP(CONCATENATE($E200," ",AC$1),'Listing TES'!$A$2:$I$1247,6,FALSE))</f>
        <v>-</v>
      </c>
      <c r="AD200" s="13"/>
      <c r="AF200" s="142" t="str">
        <f t="shared" si="186"/>
        <v>-</v>
      </c>
      <c r="AG200" s="142" t="str">
        <f t="shared" si="175"/>
        <v>-</v>
      </c>
      <c r="AH200" s="142" t="str">
        <f t="shared" si="176"/>
        <v>-</v>
      </c>
      <c r="AI200" s="142" t="str">
        <f t="shared" si="177"/>
        <v>-</v>
      </c>
      <c r="AJ200" s="142" t="str">
        <f t="shared" si="178"/>
        <v>-</v>
      </c>
      <c r="AK200" s="142" t="str">
        <f t="shared" si="179"/>
        <v>-</v>
      </c>
      <c r="AL200" s="13"/>
      <c r="AN200" s="142" t="str">
        <f t="shared" si="180"/>
        <v>-</v>
      </c>
      <c r="AO200" s="142" t="str">
        <f t="shared" si="181"/>
        <v>-</v>
      </c>
      <c r="AP200" s="142" t="str">
        <f t="shared" si="182"/>
        <v>-</v>
      </c>
      <c r="AQ200" s="142" t="str">
        <f t="shared" si="183"/>
        <v>-</v>
      </c>
      <c r="AR200" s="142" t="str">
        <f t="shared" si="184"/>
        <v>-</v>
      </c>
      <c r="AS200" s="142" t="str">
        <f t="shared" si="185"/>
        <v>-</v>
      </c>
    </row>
    <row r="201" spans="1:52" x14ac:dyDescent="0.25">
      <c r="A201" s="22" t="str">
        <f>IF(ISERROR(VLOOKUP($E201,'Listing TES'!$B$2:$B$1247,1,FALSE)),"Not listed","Listed")</f>
        <v>Listed</v>
      </c>
      <c r="B201" s="4" t="b">
        <f t="shared" ca="1" si="213"/>
        <v>0</v>
      </c>
      <c r="C201" s="4" t="b">
        <f t="shared" si="232"/>
        <v>0</v>
      </c>
      <c r="D201" s="4"/>
      <c r="E201" s="2" t="s">
        <v>523</v>
      </c>
      <c r="F201" s="10">
        <v>38364</v>
      </c>
      <c r="G201" s="4"/>
      <c r="H201" s="4" t="s">
        <v>557</v>
      </c>
      <c r="I201" s="93">
        <f t="shared" si="233"/>
        <v>14</v>
      </c>
      <c r="J201" s="198" t="str">
        <f>VLOOKUP($I201,Categorie!$A$1:$B$27,2,FALSE)</f>
        <v>INO/ANO/JUN</v>
      </c>
      <c r="K201" s="12" t="str">
        <f t="shared" si="197"/>
        <v>PRE</v>
      </c>
      <c r="L201" s="13">
        <f t="shared" si="174"/>
        <v>43239</v>
      </c>
      <c r="M201" s="13" t="str">
        <f t="shared" ca="1" si="171"/>
        <v/>
      </c>
      <c r="N201" s="12"/>
      <c r="O201" s="12"/>
      <c r="P201" s="12" t="str">
        <f>VLOOKUP($E201,'Listing PCS'!$B$2:$D$1032,3,FALSE)</f>
        <v>-</v>
      </c>
      <c r="Q201" s="13">
        <f>VLOOKUP($E201,'Listing PCS'!$B$2:$F$1032,5,FALSE)</f>
        <v>43252</v>
      </c>
      <c r="R201" s="12"/>
      <c r="S201" s="12" t="str">
        <f t="shared" si="234"/>
        <v>-</v>
      </c>
      <c r="T201" s="12" t="str">
        <f>VLOOKUP($E201,'Listing PCS'!$B$2:$I$1032,8,FALSE)</f>
        <v>B</v>
      </c>
      <c r="U201" s="13"/>
      <c r="V201" s="13">
        <f>IF(ISERROR(VLOOKUP(CONCATENATE($E201," ",V$1),'Listing TES'!$A$2:$I$1247,6,FALSE)),"-",VLOOKUP(CONCATENATE($E201," ",V$1),'Listing TES'!$A$2:$I$1247,6,FALSE))</f>
        <v>43239</v>
      </c>
      <c r="W201" s="13" t="str">
        <f>IF(ISERROR(VLOOKUP(CONCATENATE($E201," ",W$1),'Listing TES'!$A$2:$I$1247,6,FALSE)),"-",VLOOKUP(CONCATENATE($E201," ",W$1),'Listing TES'!$A$2:$I$1247,6,FALSE))</f>
        <v>-</v>
      </c>
      <c r="X201" s="13" t="str">
        <f>IF(ISERROR(VLOOKUP(CONCATENATE($E201," ",X$1),'Listing TES'!$A$2:$I$1247,6,FALSE)),"-",VLOOKUP(CONCATENATE($E201," ",X$1),'Listing TES'!$A$2:$I$1247,6,FALSE))</f>
        <v>-</v>
      </c>
      <c r="Y201" s="13" t="str">
        <f>IF(ISERROR(VLOOKUP(CONCATENATE($E201," ",Y$1),'Listing TES'!$A$2:$I$1247,6,FALSE)),"-",VLOOKUP(CONCATENATE($E201," ",Y$1),'Listing TES'!$A$2:$I$1247,6,FALSE))</f>
        <v>-</v>
      </c>
      <c r="Z201" s="13" t="str">
        <f>IF(ISERROR(VLOOKUP(CONCATENATE($E201," ",Z$1),'Listing TES'!$A$2:$I$1247,6,FALSE)),"-",VLOOKUP(CONCATENATE($E201," ",Z$1),'Listing TES'!$A$2:$I$1247,6,FALSE))</f>
        <v>-</v>
      </c>
      <c r="AA201" s="13" t="str">
        <f>IF(ISERROR(VLOOKUP(CONCATENATE($E201," ",AA$1),'Listing TES'!$A$2:$I$1247,6,FALSE)),"-",VLOOKUP(CONCATENATE($E201," ",AA$1),'Listing TES'!$A$2:$I$1247,6,FALSE))</f>
        <v>-</v>
      </c>
      <c r="AB201" s="13" t="str">
        <f>IF(ISERROR(VLOOKUP(CONCATENATE($E201," ",AB$1),'Listing TES'!$A$2:$I$1247,6,FALSE)),"-",VLOOKUP(CONCATENATE($E201," ",AB$1),'Listing TES'!$A$2:$I$1247,6,FALSE))</f>
        <v>-</v>
      </c>
      <c r="AC201" s="13" t="str">
        <f>IF(ISERROR(VLOOKUP(CONCATENATE($E201," ",AC$1),'Listing TES'!$A$2:$I$1247,6,FALSE)),"-",VLOOKUP(CONCATENATE($E201," ",AC$1),'Listing TES'!$A$2:$I$1247,6,FALSE))</f>
        <v>-</v>
      </c>
      <c r="AD201" s="13"/>
      <c r="AF201" s="142" t="str">
        <f t="shared" si="186"/>
        <v>-</v>
      </c>
      <c r="AG201" s="142" t="str">
        <f t="shared" si="175"/>
        <v>-</v>
      </c>
      <c r="AH201" s="142" t="str">
        <f t="shared" si="176"/>
        <v>-</v>
      </c>
      <c r="AI201" s="142" t="str">
        <f t="shared" si="177"/>
        <v>-</v>
      </c>
      <c r="AJ201" s="142" t="str">
        <f t="shared" si="178"/>
        <v>-</v>
      </c>
      <c r="AK201" s="142" t="str">
        <f t="shared" si="179"/>
        <v>-</v>
      </c>
      <c r="AL201" s="13"/>
      <c r="AN201" s="142" t="str">
        <f t="shared" si="180"/>
        <v>-</v>
      </c>
      <c r="AO201" s="142" t="str">
        <f t="shared" si="181"/>
        <v>-</v>
      </c>
      <c r="AP201" s="142" t="str">
        <f t="shared" si="182"/>
        <v>-</v>
      </c>
      <c r="AQ201" s="142" t="str">
        <f t="shared" si="183"/>
        <v>-</v>
      </c>
      <c r="AR201" s="142" t="str">
        <f t="shared" si="184"/>
        <v>-</v>
      </c>
      <c r="AS201" s="142" t="str">
        <f t="shared" si="185"/>
        <v>-</v>
      </c>
    </row>
    <row r="202" spans="1:52" x14ac:dyDescent="0.25">
      <c r="A202" s="22" t="str">
        <f>IF(ISERROR(VLOOKUP($E202,'Listing TES'!$B$2:$B$1247,1,FALSE)),"Not listed","Listed")</f>
        <v>Listed</v>
      </c>
      <c r="B202" s="4" t="b">
        <f t="shared" ca="1" si="213"/>
        <v>0</v>
      </c>
      <c r="C202" s="4" t="b">
        <f t="shared" si="232"/>
        <v>0</v>
      </c>
      <c r="D202" s="4"/>
      <c r="E202" s="2" t="s">
        <v>130</v>
      </c>
      <c r="F202" s="10">
        <v>39943</v>
      </c>
      <c r="G202" s="4"/>
      <c r="H202" s="4" t="s">
        <v>557</v>
      </c>
      <c r="I202" s="93">
        <f t="shared" si="233"/>
        <v>10</v>
      </c>
      <c r="J202" s="198" t="str">
        <f>VLOOKUP($I202,Categorie!$A$1:$B$27,2,FALSE)</f>
        <v>BNO/INO/ANO</v>
      </c>
      <c r="K202" s="12" t="str">
        <f t="shared" si="197"/>
        <v>INO</v>
      </c>
      <c r="L202" s="13">
        <f t="shared" si="174"/>
        <v>43393</v>
      </c>
      <c r="M202" s="13" t="str">
        <f t="shared" ca="1" si="171"/>
        <v/>
      </c>
      <c r="N202" s="12"/>
      <c r="O202" s="12"/>
      <c r="P202" s="12" t="str">
        <f>VLOOKUP($E202,'Listing PCS'!$B$2:$D$1032,3,FALSE)</f>
        <v>INO</v>
      </c>
      <c r="Q202" s="13">
        <f>VLOOKUP($E202,'Listing PCS'!$B$2:$F$1032,5,FALSE)</f>
        <v>43400</v>
      </c>
      <c r="R202" s="12"/>
      <c r="S202" s="12" t="str">
        <f t="shared" si="234"/>
        <v>INO</v>
      </c>
      <c r="T202" s="12">
        <f>VLOOKUP($E202,'Listing PCS'!$B$2:$I$1032,8,FALSE)</f>
        <v>0</v>
      </c>
      <c r="U202" s="13"/>
      <c r="V202" s="13">
        <f>IF(ISERROR(VLOOKUP(CONCATENATE($E202," ",V$1),'Listing TES'!$A$2:$I$1247,6,FALSE)),"-",VLOOKUP(CONCATENATE($E202," ",V$1),'Listing TES'!$A$2:$I$1247,6,FALSE))</f>
        <v>42448</v>
      </c>
      <c r="W202" s="13">
        <f>IF(ISERROR(VLOOKUP(CONCATENATE($E202," ",W$1),'Listing TES'!$A$2:$I$1247,6,FALSE)),"-",VLOOKUP(CONCATENATE($E202," ",W$1),'Listing TES'!$A$2:$I$1247,6,FALSE))</f>
        <v>42673</v>
      </c>
      <c r="X202" s="13">
        <f>IF(ISERROR(VLOOKUP(CONCATENATE($E202," ",X$1),'Listing TES'!$A$2:$I$1247,6,FALSE)),"-",VLOOKUP(CONCATENATE($E202," ",X$1),'Listing TES'!$A$2:$I$1247,6,FALSE))</f>
        <v>42833</v>
      </c>
      <c r="Y202" s="13">
        <f>IF(ISERROR(VLOOKUP(CONCATENATE($E202," ",Y$1),'Listing TES'!$A$2:$I$1247,6,FALSE)),"-",VLOOKUP(CONCATENATE($E202," ",Y$1),'Listing TES'!$A$2:$I$1247,6,FALSE))</f>
        <v>43393</v>
      </c>
      <c r="Z202" s="13" t="str">
        <f>IF(ISERROR(VLOOKUP(CONCATENATE($E202," ",Z$1),'Listing TES'!$A$2:$I$1247,6,FALSE)),"-",VLOOKUP(CONCATENATE($E202," ",Z$1),'Listing TES'!$A$2:$I$1247,6,FALSE))</f>
        <v>-</v>
      </c>
      <c r="AA202" s="13" t="str">
        <f>IF(ISERROR(VLOOKUP(CONCATENATE($E202," ",AA$1),'Listing TES'!$A$2:$I$1247,6,FALSE)),"-",VLOOKUP(CONCATENATE($E202," ",AA$1),'Listing TES'!$A$2:$I$1247,6,FALSE))</f>
        <v>-</v>
      </c>
      <c r="AB202" s="13" t="str">
        <f>IF(ISERROR(VLOOKUP(CONCATENATE($E202," ",AB$1),'Listing TES'!$A$2:$I$1247,6,FALSE)),"-",VLOOKUP(CONCATENATE($E202," ",AB$1),'Listing TES'!$A$2:$I$1247,6,FALSE))</f>
        <v>-</v>
      </c>
      <c r="AC202" s="13" t="str">
        <f>IF(ISERROR(VLOOKUP(CONCATENATE($E202," ",AC$1),'Listing TES'!$A$2:$I$1247,6,FALSE)),"-",VLOOKUP(CONCATENATE($E202," ",AC$1),'Listing TES'!$A$2:$I$1247,6,FALSE))</f>
        <v>-</v>
      </c>
      <c r="AD202" s="13"/>
      <c r="AF202" s="142">
        <f t="shared" si="186"/>
        <v>225</v>
      </c>
      <c r="AG202" s="142">
        <f t="shared" si="175"/>
        <v>160</v>
      </c>
      <c r="AH202" s="142">
        <f t="shared" si="176"/>
        <v>560</v>
      </c>
      <c r="AI202" s="142" t="str">
        <f t="shared" si="177"/>
        <v>-</v>
      </c>
      <c r="AJ202" s="142" t="str">
        <f t="shared" si="178"/>
        <v>-</v>
      </c>
      <c r="AK202" s="142" t="str">
        <f t="shared" si="179"/>
        <v>-</v>
      </c>
      <c r="AL202" s="13"/>
      <c r="AN202" s="142">
        <f t="shared" si="180"/>
        <v>225</v>
      </c>
      <c r="AO202" s="142">
        <f t="shared" si="181"/>
        <v>385</v>
      </c>
      <c r="AP202" s="142">
        <f t="shared" si="182"/>
        <v>945</v>
      </c>
      <c r="AQ202" s="142" t="str">
        <f t="shared" si="183"/>
        <v>-</v>
      </c>
      <c r="AR202" s="142" t="str">
        <f t="shared" si="184"/>
        <v>-</v>
      </c>
      <c r="AS202" s="142" t="str">
        <f t="shared" si="185"/>
        <v>-</v>
      </c>
      <c r="AZ202" s="9" t="s">
        <v>557</v>
      </c>
    </row>
    <row r="203" spans="1:52" x14ac:dyDescent="0.25">
      <c r="A203" s="80" t="str">
        <f>IF(ISERROR(VLOOKUP($E203,'Listing TES'!$B$2:$B$1247,1,FALSE)),"Not listed","Listed")</f>
        <v>Listed</v>
      </c>
      <c r="B203" s="81" t="b">
        <f ca="1">TODAY()-MAX(V203:AC203)&lt;95</f>
        <v>0</v>
      </c>
      <c r="C203" s="81" t="b">
        <f t="shared" si="232"/>
        <v>0</v>
      </c>
      <c r="D203" s="81"/>
      <c r="E203" s="2" t="s">
        <v>640</v>
      </c>
      <c r="F203" s="10">
        <v>39087</v>
      </c>
      <c r="G203" s="4"/>
      <c r="H203" s="4" t="s">
        <v>557</v>
      </c>
      <c r="I203" s="93">
        <f t="shared" si="233"/>
        <v>12</v>
      </c>
      <c r="J203" s="198" t="str">
        <f>VLOOKUP($I203,Categorie!$A$1:$B$27,2,FALSE)</f>
        <v>BNO/INO/ANO</v>
      </c>
      <c r="K203" s="12" t="str">
        <f>IF(ISBLANK(O203),IF(AC203&lt;&gt;"-",AC$1,IF(AB203&lt;&gt;"-",AB$1,IF(AA203&lt;&gt;"-",AA$1,IF(Z203&lt;&gt;"-",Z$1,IF(Y203&lt;&gt;"-",Y$1,IF(X203&lt;&gt;"-",X$1,IF(W203&lt;&gt;"-",W$1,IF(V203&lt;&gt;"-",V$1,IF(A203="Listed","Niet geslaagd","Geen info"))))))))),O203)</f>
        <v>MIN</v>
      </c>
      <c r="L203" s="13">
        <f>IF(MAX(V203:AC203)=0,"-",MAX(V203:AC203))</f>
        <v>43589</v>
      </c>
      <c r="M203" s="13" t="str">
        <f ca="1">IF(B203=TRUE,IF(ISBLANK(N203),IF(K203="PRE","",EDATE(L203,3)),N203),"")</f>
        <v/>
      </c>
      <c r="N203" s="12"/>
      <c r="O203" s="12"/>
      <c r="P203" s="12" t="str">
        <f>VLOOKUP($E203,'Listing PCS'!$B$2:$D$1032,3,FALSE)</f>
        <v>MIN</v>
      </c>
      <c r="Q203" s="13">
        <f>VLOOKUP($E203,'Listing PCS'!$B$2:$F$1032,5,FALSE)</f>
        <v>43876</v>
      </c>
      <c r="R203" s="12"/>
      <c r="S203" s="12" t="str">
        <f>IF(ISERROR(SEARCH(K203,J203)),"-",K203)</f>
        <v>-</v>
      </c>
      <c r="T203" s="12">
        <f>VLOOKUP($E203,'Listing PCS'!$B$2:$I$1032,8,FALSE)</f>
        <v>0</v>
      </c>
      <c r="U203" s="13"/>
      <c r="V203" s="13">
        <f>IF(ISERROR(VLOOKUP(CONCATENATE($E203," ",V$1),'Listing TES'!$A$2:$I$1247,6,FALSE)),"-",VLOOKUP(CONCATENATE($E203," ",V$1),'Listing TES'!$A$2:$I$1247,6,FALSE))</f>
        <v>43491</v>
      </c>
      <c r="W203" s="13">
        <f>IF(ISERROR(VLOOKUP(CONCATENATE($E203," ",W$1),'Listing TES'!$A$2:$I$1247,6,FALSE)),"-",VLOOKUP(CONCATENATE($E203," ",W$1),'Listing TES'!$A$2:$I$1247,6,FALSE))</f>
        <v>43589</v>
      </c>
      <c r="X203" s="13" t="str">
        <f>IF(ISERROR(VLOOKUP(CONCATENATE($E203," ",X$1),'Listing TES'!$A$2:$I$1247,6,FALSE)),"-",VLOOKUP(CONCATENATE($E203," ",X$1),'Listing TES'!$A$2:$I$1247,6,FALSE))</f>
        <v>-</v>
      </c>
      <c r="Y203" s="13" t="str">
        <f>IF(ISERROR(VLOOKUP(CONCATENATE($E203," ",Y$1),'Listing TES'!$A$2:$I$1247,6,FALSE)),"-",VLOOKUP(CONCATENATE($E203," ",Y$1),'Listing TES'!$A$2:$I$1247,6,FALSE))</f>
        <v>-</v>
      </c>
      <c r="Z203" s="13" t="str">
        <f>IF(ISERROR(VLOOKUP(CONCATENATE($E203," ",Z$1),'Listing TES'!$A$2:$I$1247,6,FALSE)),"-",VLOOKUP(CONCATENATE($E203," ",Z$1),'Listing TES'!$A$2:$I$1247,6,FALSE))</f>
        <v>-</v>
      </c>
      <c r="AA203" s="13" t="str">
        <f>IF(ISERROR(VLOOKUP(CONCATENATE($E203," ",AA$1),'Listing TES'!$A$2:$I$1247,6,FALSE)),"-",VLOOKUP(CONCATENATE($E203," ",AA$1),'Listing TES'!$A$2:$I$1247,6,FALSE))</f>
        <v>-</v>
      </c>
      <c r="AB203" s="13" t="str">
        <f>IF(ISERROR(VLOOKUP(CONCATENATE($E203," ",AB$1),'Listing TES'!$A$2:$I$1247,6,FALSE)),"-",VLOOKUP(CONCATENATE($E203," ",AB$1),'Listing TES'!$A$2:$I$1247,6,FALSE))</f>
        <v>-</v>
      </c>
      <c r="AC203" s="13" t="str">
        <f>IF(ISERROR(VLOOKUP(CONCATENATE($E203," ",AC$1),'Listing TES'!$A$2:$I$1247,6,FALSE)),"-",VLOOKUP(CONCATENATE($E203," ",AC$1),'Listing TES'!$A$2:$I$1247,6,FALSE))</f>
        <v>-</v>
      </c>
      <c r="AD203" s="13"/>
      <c r="AF203" s="142">
        <f t="shared" ref="AF203:AK203" si="235">IF(AND(V203&lt;&gt;"-",W203&lt;&gt;"-"),W203-V203,"-")</f>
        <v>98</v>
      </c>
      <c r="AG203" s="142" t="str">
        <f t="shared" si="235"/>
        <v>-</v>
      </c>
      <c r="AH203" s="142" t="str">
        <f t="shared" si="235"/>
        <v>-</v>
      </c>
      <c r="AI203" s="142" t="str">
        <f t="shared" si="235"/>
        <v>-</v>
      </c>
      <c r="AJ203" s="142" t="str">
        <f t="shared" si="235"/>
        <v>-</v>
      </c>
      <c r="AK203" s="142" t="str">
        <f t="shared" si="235"/>
        <v>-</v>
      </c>
      <c r="AL203" s="102"/>
      <c r="AN203" s="142">
        <f t="shared" ref="AN203:AS203" si="236">IF(AND($V203&lt;&gt;"-",W203&lt;&gt;"-"),W203-$V203,"-")</f>
        <v>98</v>
      </c>
      <c r="AO203" s="142" t="str">
        <f t="shared" si="236"/>
        <v>-</v>
      </c>
      <c r="AP203" s="142" t="str">
        <f t="shared" si="236"/>
        <v>-</v>
      </c>
      <c r="AQ203" s="142" t="str">
        <f t="shared" si="236"/>
        <v>-</v>
      </c>
      <c r="AR203" s="142" t="str">
        <f t="shared" si="236"/>
        <v>-</v>
      </c>
      <c r="AS203" s="142" t="str">
        <f t="shared" si="236"/>
        <v>-</v>
      </c>
    </row>
    <row r="204" spans="1:52" x14ac:dyDescent="0.25">
      <c r="A204" s="22" t="str">
        <f>IF(ISERROR(VLOOKUP($E204,'Listing TES'!$B$2:$B$1247,1,FALSE)),"Not listed","Listed")</f>
        <v>Listed</v>
      </c>
      <c r="B204" s="4" t="b">
        <f t="shared" ca="1" si="213"/>
        <v>0</v>
      </c>
      <c r="C204" s="4" t="b">
        <f t="shared" si="232"/>
        <v>0</v>
      </c>
      <c r="D204" s="4"/>
      <c r="E204" s="2" t="s">
        <v>416</v>
      </c>
      <c r="F204" s="10">
        <v>39177</v>
      </c>
      <c r="G204" s="4"/>
      <c r="H204" s="4" t="s">
        <v>557</v>
      </c>
      <c r="I204" s="93">
        <f t="shared" si="233"/>
        <v>12</v>
      </c>
      <c r="J204" s="198" t="str">
        <f>VLOOKUP($I204,Categorie!$A$1:$B$27,2,FALSE)</f>
        <v>BNO/INO/ANO</v>
      </c>
      <c r="K204" s="12" t="str">
        <f t="shared" si="197"/>
        <v>INO</v>
      </c>
      <c r="L204" s="13">
        <f t="shared" si="174"/>
        <v>43386</v>
      </c>
      <c r="M204" s="13" t="str">
        <f t="shared" ca="1" si="171"/>
        <v/>
      </c>
      <c r="N204" s="12"/>
      <c r="O204" s="12"/>
      <c r="P204" s="12" t="str">
        <f>VLOOKUP($E204,'Listing PCS'!$B$2:$D$1032,3,FALSE)</f>
        <v>INO</v>
      </c>
      <c r="Q204" s="13">
        <f>VLOOKUP($E204,'Listing PCS'!$B$2:$F$1032,5,FALSE)</f>
        <v>43568</v>
      </c>
      <c r="R204" s="12"/>
      <c r="S204" s="12" t="str">
        <f t="shared" si="234"/>
        <v>INO</v>
      </c>
      <c r="T204" s="12">
        <f>VLOOKUP($E204,'Listing PCS'!$B$2:$I$1032,8,FALSE)</f>
        <v>0</v>
      </c>
      <c r="U204" s="13"/>
      <c r="V204" s="13">
        <f>IF(ISERROR(VLOOKUP(CONCATENATE($E204," ",V$1),'Listing TES'!$A$2:$I$1247,6,FALSE)),"-",VLOOKUP(CONCATENATE($E204," ",V$1),'Listing TES'!$A$2:$I$1247,6,FALSE))</f>
        <v>43008</v>
      </c>
      <c r="W204" s="13">
        <f>IF(ISERROR(VLOOKUP(CONCATENATE($E204," ",W$1),'Listing TES'!$A$2:$I$1247,6,FALSE)),"-",VLOOKUP(CONCATENATE($E204," ",W$1),'Listing TES'!$A$2:$I$1247,6,FALSE))</f>
        <v>43043</v>
      </c>
      <c r="X204" s="13">
        <f>IF(ISERROR(VLOOKUP(CONCATENATE($E204," ",X$1),'Listing TES'!$A$2:$I$1247,6,FALSE)),"-",VLOOKUP(CONCATENATE($E204," ",X$1),'Listing TES'!$A$2:$I$1247,6,FALSE))</f>
        <v>43197</v>
      </c>
      <c r="Y204" s="13">
        <f>IF(ISERROR(VLOOKUP(CONCATENATE($E204," ",Y$1),'Listing TES'!$A$2:$I$1247,6,FALSE)),"-",VLOOKUP(CONCATENATE($E204," ",Y$1),'Listing TES'!$A$2:$I$1247,6,FALSE))</f>
        <v>43386</v>
      </c>
      <c r="Z204" s="13" t="str">
        <f>IF(ISERROR(VLOOKUP(CONCATENATE($E204," ",Z$1),'Listing TES'!$A$2:$I$1247,6,FALSE)),"-",VLOOKUP(CONCATENATE($E204," ",Z$1),'Listing TES'!$A$2:$I$1247,6,FALSE))</f>
        <v>-</v>
      </c>
      <c r="AA204" s="13" t="str">
        <f>IF(ISERROR(VLOOKUP(CONCATENATE($E204," ",AA$1),'Listing TES'!$A$2:$I$1247,6,FALSE)),"-",VLOOKUP(CONCATENATE($E204," ",AA$1),'Listing TES'!$A$2:$I$1247,6,FALSE))</f>
        <v>-</v>
      </c>
      <c r="AB204" s="13" t="str">
        <f>IF(ISERROR(VLOOKUP(CONCATENATE($E204," ",AB$1),'Listing TES'!$A$2:$I$1247,6,FALSE)),"-",VLOOKUP(CONCATENATE($E204," ",AB$1),'Listing TES'!$A$2:$I$1247,6,FALSE))</f>
        <v>-</v>
      </c>
      <c r="AC204" s="13" t="str">
        <f>IF(ISERROR(VLOOKUP(CONCATENATE($E204," ",AC$1),'Listing TES'!$A$2:$I$1247,6,FALSE)),"-",VLOOKUP(CONCATENATE($E204," ",AC$1),'Listing TES'!$A$2:$I$1247,6,FALSE))</f>
        <v>-</v>
      </c>
      <c r="AD204" s="13"/>
      <c r="AF204" s="142">
        <f t="shared" si="186"/>
        <v>35</v>
      </c>
      <c r="AG204" s="142">
        <f t="shared" si="175"/>
        <v>154</v>
      </c>
      <c r="AH204" s="142">
        <f t="shared" si="176"/>
        <v>189</v>
      </c>
      <c r="AI204" s="142" t="str">
        <f t="shared" si="177"/>
        <v>-</v>
      </c>
      <c r="AJ204" s="142" t="str">
        <f t="shared" si="178"/>
        <v>-</v>
      </c>
      <c r="AK204" s="142" t="str">
        <f t="shared" si="179"/>
        <v>-</v>
      </c>
      <c r="AL204" s="13"/>
      <c r="AN204" s="142">
        <f t="shared" si="180"/>
        <v>35</v>
      </c>
      <c r="AO204" s="142">
        <f t="shared" si="181"/>
        <v>189</v>
      </c>
      <c r="AP204" s="142">
        <f t="shared" si="182"/>
        <v>378</v>
      </c>
      <c r="AQ204" s="142" t="str">
        <f t="shared" si="183"/>
        <v>-</v>
      </c>
      <c r="AR204" s="142" t="str">
        <f t="shared" si="184"/>
        <v>-</v>
      </c>
      <c r="AS204" s="142" t="str">
        <f t="shared" si="185"/>
        <v>-</v>
      </c>
    </row>
    <row r="205" spans="1:52" x14ac:dyDescent="0.25">
      <c r="A205" s="22" t="str">
        <f>IF(ISERROR(VLOOKUP($E205,'Listing TES'!$B$2:$B$1247,1,FALSE)),"Not listed","Listed")</f>
        <v>Listed</v>
      </c>
      <c r="B205" s="4" t="b">
        <f t="shared" ca="1" si="213"/>
        <v>1</v>
      </c>
      <c r="C205" s="4" t="b">
        <f t="shared" si="232"/>
        <v>0</v>
      </c>
      <c r="D205" s="4"/>
      <c r="E205" s="2" t="s">
        <v>417</v>
      </c>
      <c r="F205" s="10">
        <v>39800</v>
      </c>
      <c r="G205" s="4"/>
      <c r="H205" s="4" t="s">
        <v>557</v>
      </c>
      <c r="I205" s="93">
        <f t="shared" si="233"/>
        <v>10</v>
      </c>
      <c r="J205" s="198" t="str">
        <f>VLOOKUP($I205,Categorie!$A$1:$B$27,2,FALSE)</f>
        <v>BNO/INO/ANO</v>
      </c>
      <c r="K205" s="12" t="str">
        <f t="shared" si="197"/>
        <v>JUN</v>
      </c>
      <c r="L205" s="13">
        <f t="shared" si="174"/>
        <v>43862</v>
      </c>
      <c r="M205" s="13">
        <f t="shared" ca="1" si="171"/>
        <v>43952</v>
      </c>
      <c r="N205" s="12"/>
      <c r="O205" s="12"/>
      <c r="P205" s="12" t="str">
        <f>VLOOKUP($E205,'Listing PCS'!$B$2:$D$1032,3,FALSE)</f>
        <v>ANO</v>
      </c>
      <c r="Q205" s="13">
        <f>VLOOKUP($E205,'Listing PCS'!$B$2:$F$1032,5,FALSE)</f>
        <v>43568</v>
      </c>
      <c r="R205" s="12"/>
      <c r="S205" s="198" t="s">
        <v>563</v>
      </c>
      <c r="T205" s="12">
        <f>VLOOKUP($E205,'Listing PCS'!$B$2:$I$1032,8,FALSE)</f>
        <v>0</v>
      </c>
      <c r="U205" s="13"/>
      <c r="V205" s="13">
        <f>IF(ISERROR(VLOOKUP(CONCATENATE($E205," ",V$1),'Listing TES'!$A$2:$I$1247,6,FALSE)),"-",VLOOKUP(CONCATENATE($E205," ",V$1),'Listing TES'!$A$2:$I$1247,6,FALSE))</f>
        <v>43008</v>
      </c>
      <c r="W205" s="13">
        <f>IF(ISERROR(VLOOKUP(CONCATENATE($E205," ",W$1),'Listing TES'!$A$2:$I$1247,6,FALSE)),"-",VLOOKUP(CONCATENATE($E205," ",W$1),'Listing TES'!$A$2:$I$1247,6,FALSE))</f>
        <v>43043</v>
      </c>
      <c r="X205" s="13">
        <f>IF(ISERROR(VLOOKUP(CONCATENATE($E205," ",X$1),'Listing TES'!$A$2:$I$1247,6,FALSE)),"-",VLOOKUP(CONCATENATE($E205," ",X$1),'Listing TES'!$A$2:$I$1247,6,FALSE))</f>
        <v>43071</v>
      </c>
      <c r="Y205" s="13">
        <f>IF(ISERROR(VLOOKUP(CONCATENATE($E205," ",Y$1),'Listing TES'!$A$2:$I$1247,6,FALSE)),"-",VLOOKUP(CONCATENATE($E205," ",Y$1),'Listing TES'!$A$2:$I$1247,6,FALSE))</f>
        <v>43225</v>
      </c>
      <c r="Z205" s="13">
        <f>IF(ISERROR(VLOOKUP(CONCATENATE($E205," ",Z$1),'Listing TES'!$A$2:$I$1247,6,FALSE)),"-",VLOOKUP(CONCATENATE($E205," ",Z$1),'Listing TES'!$A$2:$I$1247,6,FALSE))</f>
        <v>43568</v>
      </c>
      <c r="AA205" s="13">
        <f>IF(ISERROR(VLOOKUP(CONCATENATE($E205," ",AA$1),'Listing TES'!$A$2:$I$1247,6,FALSE)),"-",VLOOKUP(CONCATENATE($E205," ",AA$1),'Listing TES'!$A$2:$I$1247,6,FALSE))</f>
        <v>43862</v>
      </c>
      <c r="AB205" s="13" t="str">
        <f>IF(ISERROR(VLOOKUP(CONCATENATE($E205," ",AB$1),'Listing TES'!$A$2:$I$1247,6,FALSE)),"-",VLOOKUP(CONCATENATE($E205," ",AB$1),'Listing TES'!$A$2:$I$1247,6,FALSE))</f>
        <v>-</v>
      </c>
      <c r="AC205" s="13" t="str">
        <f>IF(ISERROR(VLOOKUP(CONCATENATE($E205," ",AC$1),'Listing TES'!$A$2:$I$1247,6,FALSE)),"-",VLOOKUP(CONCATENATE($E205," ",AC$1),'Listing TES'!$A$2:$I$1247,6,FALSE))</f>
        <v>-</v>
      </c>
      <c r="AD205" s="13"/>
      <c r="AF205" s="142">
        <f t="shared" si="186"/>
        <v>35</v>
      </c>
      <c r="AG205" s="142">
        <f t="shared" si="175"/>
        <v>28</v>
      </c>
      <c r="AH205" s="142">
        <f t="shared" si="176"/>
        <v>154</v>
      </c>
      <c r="AI205" s="142">
        <f t="shared" si="177"/>
        <v>343</v>
      </c>
      <c r="AJ205" s="142">
        <f t="shared" si="178"/>
        <v>294</v>
      </c>
      <c r="AK205" s="142" t="str">
        <f t="shared" si="179"/>
        <v>-</v>
      </c>
      <c r="AL205" s="13"/>
      <c r="AN205" s="142">
        <f t="shared" si="180"/>
        <v>35</v>
      </c>
      <c r="AO205" s="142">
        <f t="shared" si="181"/>
        <v>63</v>
      </c>
      <c r="AP205" s="142">
        <f t="shared" si="182"/>
        <v>217</v>
      </c>
      <c r="AQ205" s="142">
        <f t="shared" si="183"/>
        <v>560</v>
      </c>
      <c r="AR205" s="142">
        <f t="shared" si="184"/>
        <v>854</v>
      </c>
      <c r="AS205" s="142" t="str">
        <f t="shared" si="185"/>
        <v>-</v>
      </c>
    </row>
    <row r="206" spans="1:52" hidden="1" x14ac:dyDescent="0.25">
      <c r="A206" s="22" t="str">
        <f>IF(ISERROR(VLOOKUP($E206,'Listing TES'!$B$2:$B$1247,1,FALSE)),"Not listed","Listed")</f>
        <v>Listed</v>
      </c>
      <c r="B206" s="4" t="b">
        <f ca="1">TODAY()-MAX(V206:AC206)&lt;95</f>
        <v>0</v>
      </c>
      <c r="C206" s="4" t="e">
        <f t="shared" si="232"/>
        <v>#VALUE!</v>
      </c>
      <c r="D206" s="4" t="s">
        <v>537</v>
      </c>
      <c r="E206" s="2" t="s">
        <v>471</v>
      </c>
      <c r="F206" s="10">
        <v>38912</v>
      </c>
      <c r="G206" s="4"/>
      <c r="H206" s="4" t="s">
        <v>557</v>
      </c>
      <c r="I206" s="93">
        <f t="shared" si="187"/>
        <v>11</v>
      </c>
      <c r="J206" s="198" t="str">
        <f>VLOOKUP($I206,Categorie!$A$1:$B$27,2,FALSE)</f>
        <v>BNO/INO/ANO</v>
      </c>
      <c r="K206" s="12" t="str">
        <f t="shared" si="197"/>
        <v>Niet geslaagd</v>
      </c>
      <c r="L206" s="13" t="str">
        <f t="shared" si="174"/>
        <v>-</v>
      </c>
      <c r="M206" s="13" t="str">
        <f t="shared" ca="1" si="171"/>
        <v/>
      </c>
      <c r="N206" s="12"/>
      <c r="O206" s="12"/>
      <c r="P206" s="12" t="str">
        <f>VLOOKUP($E206,'Listing PCS'!$B$2:$D$1032,3,FALSE)</f>
        <v>-</v>
      </c>
      <c r="Q206" s="13">
        <f>VLOOKUP($E206,'Listing PCS'!$B$2:$F$1032,5,FALSE)</f>
        <v>43491</v>
      </c>
      <c r="R206" s="12"/>
      <c r="S206" s="12" t="str">
        <f t="shared" si="234"/>
        <v>-</v>
      </c>
      <c r="T206" s="12">
        <f>VLOOKUP($E206,'Listing PCS'!$B$2:$I$1032,8,FALSE)</f>
        <v>0</v>
      </c>
      <c r="U206" s="13"/>
      <c r="V206" s="13" t="str">
        <f>IF(ISERROR(VLOOKUP(CONCATENATE($E206," ",V$1),'Listing TES'!$A$2:$I$1247,6,FALSE)),"-",VLOOKUP(CONCATENATE($E206," ",V$1),'Listing TES'!$A$2:$I$1247,6,FALSE))</f>
        <v>-</v>
      </c>
      <c r="W206" s="13" t="str">
        <f>IF(ISERROR(VLOOKUP(CONCATENATE($E206," ",W$1),'Listing TES'!$A$2:$I$1247,6,FALSE)),"-",VLOOKUP(CONCATENATE($E206," ",W$1),'Listing TES'!$A$2:$I$1247,6,FALSE))</f>
        <v>-</v>
      </c>
      <c r="X206" s="13" t="str">
        <f>IF(ISERROR(VLOOKUP(CONCATENATE($E206," ",X$1),'Listing TES'!$A$2:$I$1247,6,FALSE)),"-",VLOOKUP(CONCATENATE($E206," ",X$1),'Listing TES'!$A$2:$I$1247,6,FALSE))</f>
        <v>-</v>
      </c>
      <c r="Y206" s="13" t="str">
        <f>IF(ISERROR(VLOOKUP(CONCATENATE($E206," ",Y$1),'Listing TES'!$A$2:$I$1247,6,FALSE)),"-",VLOOKUP(CONCATENATE($E206," ",Y$1),'Listing TES'!$A$2:$I$1247,6,FALSE))</f>
        <v>-</v>
      </c>
      <c r="Z206" s="13" t="str">
        <f>IF(ISERROR(VLOOKUP(CONCATENATE($E206," ",Z$1),'Listing TES'!$A$2:$I$1247,6,FALSE)),"-",VLOOKUP(CONCATENATE($E206," ",Z$1),'Listing TES'!$A$2:$I$1247,6,FALSE))</f>
        <v>-</v>
      </c>
      <c r="AA206" s="13" t="str">
        <f>IF(ISERROR(VLOOKUP(CONCATENATE($E206," ",AA$1),'Listing TES'!$A$2:$I$1247,6,FALSE)),"-",VLOOKUP(CONCATENATE($E206," ",AA$1),'Listing TES'!$A$2:$I$1247,6,FALSE))</f>
        <v>-</v>
      </c>
      <c r="AB206" s="13" t="str">
        <f>IF(ISERROR(VLOOKUP(CONCATENATE($E206," ",AB$1),'Listing TES'!$A$2:$I$1247,6,FALSE)),"-",VLOOKUP(CONCATENATE($E206," ",AB$1),'Listing TES'!$A$2:$I$1247,6,FALSE))</f>
        <v>-</v>
      </c>
      <c r="AC206" s="13" t="str">
        <f>IF(ISERROR(VLOOKUP(CONCATENATE($E206," ",AC$1),'Listing TES'!$A$2:$I$1247,6,FALSE)),"-",VLOOKUP(CONCATENATE($E206," ",AC$1),'Listing TES'!$A$2:$I$1247,6,FALSE))</f>
        <v>-</v>
      </c>
      <c r="AD206" s="13"/>
      <c r="AF206" s="142" t="str">
        <f t="shared" si="186"/>
        <v>-</v>
      </c>
      <c r="AG206" s="142" t="str">
        <f t="shared" si="175"/>
        <v>-</v>
      </c>
      <c r="AH206" s="142" t="str">
        <f t="shared" si="176"/>
        <v>-</v>
      </c>
      <c r="AI206" s="142" t="str">
        <f t="shared" si="177"/>
        <v>-</v>
      </c>
      <c r="AJ206" s="142" t="str">
        <f t="shared" si="178"/>
        <v>-</v>
      </c>
      <c r="AK206" s="142" t="str">
        <f t="shared" si="179"/>
        <v>-</v>
      </c>
      <c r="AL206" s="13"/>
      <c r="AN206" s="142" t="str">
        <f t="shared" si="180"/>
        <v>-</v>
      </c>
      <c r="AO206" s="142" t="str">
        <f t="shared" si="181"/>
        <v>-</v>
      </c>
      <c r="AP206" s="142" t="str">
        <f t="shared" si="182"/>
        <v>-</v>
      </c>
      <c r="AQ206" s="142" t="str">
        <f t="shared" si="183"/>
        <v>-</v>
      </c>
      <c r="AR206" s="142" t="str">
        <f t="shared" si="184"/>
        <v>-</v>
      </c>
      <c r="AS206" s="142" t="str">
        <f t="shared" si="185"/>
        <v>-</v>
      </c>
    </row>
    <row r="207" spans="1:52" hidden="1" x14ac:dyDescent="0.25">
      <c r="A207" s="22" t="str">
        <f>IF(ISERROR(VLOOKUP($E207,'Listing TES'!$B$2:$B$1247,1,FALSE)),"Not listed","Listed")</f>
        <v>Listed</v>
      </c>
      <c r="B207" s="4" t="b">
        <f ca="1">TODAY()-MAX(V207:AC207)&lt;95</f>
        <v>0</v>
      </c>
      <c r="C207" s="4" t="e">
        <f t="shared" si="232"/>
        <v>#VALUE!</v>
      </c>
      <c r="D207" s="4" t="s">
        <v>537</v>
      </c>
      <c r="E207" s="2" t="s">
        <v>475</v>
      </c>
      <c r="F207" s="10">
        <v>36242</v>
      </c>
      <c r="G207" s="4"/>
      <c r="H207" s="4" t="s">
        <v>557</v>
      </c>
      <c r="I207" s="93">
        <f t="shared" si="187"/>
        <v>19</v>
      </c>
      <c r="J207" s="198" t="str">
        <f>VLOOKUP($I207,Categorie!$A$1:$B$27,2,FALSE)</f>
        <v>SEN</v>
      </c>
      <c r="K207" s="12" t="str">
        <f t="shared" si="197"/>
        <v>Niet geslaagd</v>
      </c>
      <c r="L207" s="13" t="str">
        <f t="shared" si="174"/>
        <v>-</v>
      </c>
      <c r="M207" s="13" t="str">
        <f t="shared" ca="1" si="171"/>
        <v/>
      </c>
      <c r="N207" s="12"/>
      <c r="O207" s="12"/>
      <c r="P207" s="12" t="str">
        <f>VLOOKUP($E207,'Listing PCS'!$B$2:$D$1032,3,FALSE)</f>
        <v>-</v>
      </c>
      <c r="Q207" s="13">
        <f>VLOOKUP($E207,'Listing PCS'!$B$2:$F$1032,5,FALSE)</f>
        <v>43491</v>
      </c>
      <c r="R207" s="12"/>
      <c r="S207" s="12" t="str">
        <f t="shared" si="234"/>
        <v>-</v>
      </c>
      <c r="T207" s="12">
        <f>VLOOKUP($E207,'Listing PCS'!$B$2:$I$1032,8,FALSE)</f>
        <v>0</v>
      </c>
      <c r="U207" s="13"/>
      <c r="V207" s="13" t="str">
        <f>IF(ISERROR(VLOOKUP(CONCATENATE($E207," ",V$1),'Listing TES'!$A$2:$I$1247,6,FALSE)),"-",VLOOKUP(CONCATENATE($E207," ",V$1),'Listing TES'!$A$2:$I$1247,6,FALSE))</f>
        <v>-</v>
      </c>
      <c r="W207" s="13" t="str">
        <f>IF(ISERROR(VLOOKUP(CONCATENATE($E207," ",W$1),'Listing TES'!$A$2:$I$1247,6,FALSE)),"-",VLOOKUP(CONCATENATE($E207," ",W$1),'Listing TES'!$A$2:$I$1247,6,FALSE))</f>
        <v>-</v>
      </c>
      <c r="X207" s="13" t="str">
        <f>IF(ISERROR(VLOOKUP(CONCATENATE($E207," ",X$1),'Listing TES'!$A$2:$I$1247,6,FALSE)),"-",VLOOKUP(CONCATENATE($E207," ",X$1),'Listing TES'!$A$2:$I$1247,6,FALSE))</f>
        <v>-</v>
      </c>
      <c r="Y207" s="13" t="str">
        <f>IF(ISERROR(VLOOKUP(CONCATENATE($E207," ",Y$1),'Listing TES'!$A$2:$I$1247,6,FALSE)),"-",VLOOKUP(CONCATENATE($E207," ",Y$1),'Listing TES'!$A$2:$I$1247,6,FALSE))</f>
        <v>-</v>
      </c>
      <c r="Z207" s="13" t="str">
        <f>IF(ISERROR(VLOOKUP(CONCATENATE($E207," ",Z$1),'Listing TES'!$A$2:$I$1247,6,FALSE)),"-",VLOOKUP(CONCATENATE($E207," ",Z$1),'Listing TES'!$A$2:$I$1247,6,FALSE))</f>
        <v>-</v>
      </c>
      <c r="AA207" s="13" t="str">
        <f>IF(ISERROR(VLOOKUP(CONCATENATE($E207," ",AA$1),'Listing TES'!$A$2:$I$1247,6,FALSE)),"-",VLOOKUP(CONCATENATE($E207," ",AA$1),'Listing TES'!$A$2:$I$1247,6,FALSE))</f>
        <v>-</v>
      </c>
      <c r="AB207" s="13" t="str">
        <f>IF(ISERROR(VLOOKUP(CONCATENATE($E207," ",AB$1),'Listing TES'!$A$2:$I$1247,6,FALSE)),"-",VLOOKUP(CONCATENATE($E207," ",AB$1),'Listing TES'!$A$2:$I$1247,6,FALSE))</f>
        <v>-</v>
      </c>
      <c r="AC207" s="13" t="str">
        <f>IF(ISERROR(VLOOKUP(CONCATENATE($E207," ",AC$1),'Listing TES'!$A$2:$I$1247,6,FALSE)),"-",VLOOKUP(CONCATENATE($E207," ",AC$1),'Listing TES'!$A$2:$I$1247,6,FALSE))</f>
        <v>-</v>
      </c>
      <c r="AD207" s="13"/>
      <c r="AF207" s="142" t="str">
        <f t="shared" si="186"/>
        <v>-</v>
      </c>
      <c r="AG207" s="142" t="str">
        <f t="shared" si="175"/>
        <v>-</v>
      </c>
      <c r="AH207" s="142" t="str">
        <f t="shared" si="176"/>
        <v>-</v>
      </c>
      <c r="AI207" s="142" t="str">
        <f t="shared" si="177"/>
        <v>-</v>
      </c>
      <c r="AJ207" s="142" t="str">
        <f t="shared" si="178"/>
        <v>-</v>
      </c>
      <c r="AK207" s="142" t="str">
        <f t="shared" si="179"/>
        <v>-</v>
      </c>
      <c r="AL207" s="13"/>
      <c r="AN207" s="142" t="str">
        <f t="shared" si="180"/>
        <v>-</v>
      </c>
      <c r="AO207" s="142" t="str">
        <f t="shared" si="181"/>
        <v>-</v>
      </c>
      <c r="AP207" s="142" t="str">
        <f t="shared" si="182"/>
        <v>-</v>
      </c>
      <c r="AQ207" s="142" t="str">
        <f t="shared" si="183"/>
        <v>-</v>
      </c>
      <c r="AR207" s="142" t="str">
        <f t="shared" si="184"/>
        <v>-</v>
      </c>
      <c r="AS207" s="142" t="str">
        <f t="shared" si="185"/>
        <v>-</v>
      </c>
    </row>
    <row r="208" spans="1:52" x14ac:dyDescent="0.25">
      <c r="A208" s="22" t="str">
        <f>IF(ISERROR(VLOOKUP($E208,'Listing TES'!$B$2:$B$1247,1,FALSE)),"Not listed","Listed")</f>
        <v>Listed</v>
      </c>
      <c r="B208" s="4" t="b">
        <f t="shared" ca="1" si="213"/>
        <v>0</v>
      </c>
      <c r="C208" s="4" t="b">
        <f t="shared" si="232"/>
        <v>0</v>
      </c>
      <c r="D208" s="4"/>
      <c r="E208" s="2" t="s">
        <v>328</v>
      </c>
      <c r="F208" s="10">
        <v>38149</v>
      </c>
      <c r="G208" s="4"/>
      <c r="H208" s="4" t="s">
        <v>557</v>
      </c>
      <c r="I208" s="93">
        <f t="shared" ref="I208:I226" si="237">DATEDIF(F208,DATE(2019,7,1),"y")</f>
        <v>15</v>
      </c>
      <c r="J208" s="198" t="str">
        <f>VLOOKUP($I208,Categorie!$A$1:$B$27,2,FALSE)</f>
        <v>JUN/SEN</v>
      </c>
      <c r="K208" s="12" t="str">
        <f t="shared" si="197"/>
        <v>SEN</v>
      </c>
      <c r="L208" s="13">
        <f t="shared" si="174"/>
        <v>43520</v>
      </c>
      <c r="M208" s="13" t="str">
        <f t="shared" ca="1" si="171"/>
        <v/>
      </c>
      <c r="N208" s="12"/>
      <c r="O208" s="12"/>
      <c r="P208" s="12" t="str">
        <f>VLOOKUP($E208,'Listing PCS'!$B$2:$D$1032,3,FALSE)</f>
        <v>SEN</v>
      </c>
      <c r="Q208" s="13">
        <f>VLOOKUP($E208,'Listing PCS'!$B$2:$F$1032,5,FALSE)</f>
        <v>43421</v>
      </c>
      <c r="R208" s="12"/>
      <c r="S208" s="207" t="str">
        <f t="shared" si="234"/>
        <v>SEN</v>
      </c>
      <c r="T208" s="12">
        <f>VLOOKUP($E208,'Listing PCS'!$B$2:$I$1032,8,FALSE)</f>
        <v>0</v>
      </c>
      <c r="U208" s="13"/>
      <c r="V208" s="13" t="str">
        <f>IF(ISERROR(VLOOKUP(CONCATENATE($E208," ",V$1),'Listing TES'!$A$2:$I$1247,6,FALSE)),"-",VLOOKUP(CONCATENATE($E208," ",V$1),'Listing TES'!$A$2:$I$1247,6,FALSE))</f>
        <v>-</v>
      </c>
      <c r="W208" s="13" t="str">
        <f>IF(ISERROR(VLOOKUP(CONCATENATE($E208," ",W$1),'Listing TES'!$A$2:$I$1247,6,FALSE)),"-",VLOOKUP(CONCATENATE($E208," ",W$1),'Listing TES'!$A$2:$I$1247,6,FALSE))</f>
        <v>-</v>
      </c>
      <c r="X208" s="13">
        <f>IF(ISERROR(VLOOKUP(CONCATENATE($E208," ",X$1),'Listing TES'!$A$2:$I$1247,6,FALSE)),"-",VLOOKUP(CONCATENATE($E208," ",X$1),'Listing TES'!$A$2:$I$1247,6,FALSE))</f>
        <v>41741</v>
      </c>
      <c r="Y208" s="13">
        <f>IF(ISERROR(VLOOKUP(CONCATENATE($E208," ",Y$1),'Listing TES'!$A$2:$I$1247,6,FALSE)),"-",VLOOKUP(CONCATENATE($E208," ",Y$1),'Listing TES'!$A$2:$I$1247,6,FALSE))</f>
        <v>42021</v>
      </c>
      <c r="Z208" s="13">
        <f>IF(ISERROR(VLOOKUP(CONCATENATE($E208," ",Z$1),'Listing TES'!$A$2:$I$1247,6,FALSE)),"-",VLOOKUP(CONCATENATE($E208," ",Z$1),'Listing TES'!$A$2:$I$1247,6,FALSE))</f>
        <v>42105</v>
      </c>
      <c r="AA208" s="13">
        <f>IF(ISERROR(VLOOKUP(CONCATENATE($E208," ",AA$1),'Listing TES'!$A$2:$I$1247,6,FALSE)),"-",VLOOKUP(CONCATENATE($E208," ",AA$1),'Listing TES'!$A$2:$I$1247,6,FALSE))</f>
        <v>42156</v>
      </c>
      <c r="AB208" s="13">
        <f>IF(ISERROR(VLOOKUP(CONCATENATE($E208," ",AB$1),'Listing TES'!$A$2:$I$1247,6,FALSE)),"-",VLOOKUP(CONCATENATE($E208," ",AB$1),'Listing TES'!$A$2:$I$1247,6,FALSE))</f>
        <v>43520</v>
      </c>
      <c r="AC208" s="13" t="str">
        <f>IF(ISERROR(VLOOKUP(CONCATENATE($E208," ",AC$1),'Listing TES'!$A$2:$I$1247,6,FALSE)),"-",VLOOKUP(CONCATENATE($E208," ",AC$1),'Listing TES'!$A$2:$I$1247,6,FALSE))</f>
        <v>-</v>
      </c>
      <c r="AD208" s="13"/>
      <c r="AF208" s="142" t="str">
        <f t="shared" si="186"/>
        <v>-</v>
      </c>
      <c r="AG208" s="142" t="str">
        <f t="shared" si="175"/>
        <v>-</v>
      </c>
      <c r="AH208" s="142">
        <f t="shared" si="176"/>
        <v>280</v>
      </c>
      <c r="AI208" s="142">
        <f t="shared" si="177"/>
        <v>84</v>
      </c>
      <c r="AJ208" s="142">
        <f t="shared" si="178"/>
        <v>51</v>
      </c>
      <c r="AK208" s="142">
        <f t="shared" si="179"/>
        <v>1364</v>
      </c>
      <c r="AL208" s="13"/>
      <c r="AN208" s="142" t="str">
        <f t="shared" si="180"/>
        <v>-</v>
      </c>
      <c r="AO208" s="142" t="str">
        <f t="shared" si="181"/>
        <v>-</v>
      </c>
      <c r="AP208" s="142" t="str">
        <f t="shared" si="182"/>
        <v>-</v>
      </c>
      <c r="AQ208" s="142" t="str">
        <f t="shared" si="183"/>
        <v>-</v>
      </c>
      <c r="AR208" s="142" t="str">
        <f t="shared" si="184"/>
        <v>-</v>
      </c>
      <c r="AS208" s="142" t="str">
        <f t="shared" si="185"/>
        <v>-</v>
      </c>
    </row>
    <row r="209" spans="1:53" x14ac:dyDescent="0.25">
      <c r="A209" s="22" t="str">
        <f>IF(ISERROR(VLOOKUP($E209,'Listing TES'!$B$2:$B$1247,1,FALSE)),"Not listed","Listed")</f>
        <v>Listed</v>
      </c>
      <c r="B209" s="4" t="b">
        <f t="shared" ca="1" si="213"/>
        <v>0</v>
      </c>
      <c r="C209" s="4" t="b">
        <f t="shared" si="232"/>
        <v>0</v>
      </c>
      <c r="D209" s="4"/>
      <c r="E209" s="2" t="s">
        <v>265</v>
      </c>
      <c r="F209" s="10">
        <v>37489</v>
      </c>
      <c r="G209" s="4"/>
      <c r="H209" s="4" t="s">
        <v>557</v>
      </c>
      <c r="I209" s="93">
        <f t="shared" si="237"/>
        <v>16</v>
      </c>
      <c r="J209" s="198" t="str">
        <f>VLOOKUP($I209,Categorie!$A$1:$B$27,2,FALSE)</f>
        <v>JUN/SEN</v>
      </c>
      <c r="K209" s="12" t="str">
        <f t="shared" si="197"/>
        <v>BNO</v>
      </c>
      <c r="L209" s="13">
        <f t="shared" si="174"/>
        <v>42413</v>
      </c>
      <c r="M209" s="13" t="str">
        <f t="shared" ca="1" si="171"/>
        <v/>
      </c>
      <c r="N209" s="12"/>
      <c r="O209" s="12"/>
      <c r="P209" s="12" t="str">
        <f>VLOOKUP($E209,'Listing PCS'!$B$2:$D$1032,3,FALSE)</f>
        <v>BNO</v>
      </c>
      <c r="Q209" s="13">
        <f>VLOOKUP($E209,'Listing PCS'!$B$2:$F$1032,5,FALSE)</f>
        <v>43252</v>
      </c>
      <c r="R209" s="12"/>
      <c r="S209" s="12" t="str">
        <f t="shared" si="234"/>
        <v>-</v>
      </c>
      <c r="T209" s="12" t="str">
        <f>VLOOKUP($E209,'Listing PCS'!$B$2:$I$1032,8,FALSE)</f>
        <v>B</v>
      </c>
      <c r="U209" s="13"/>
      <c r="V209" s="13" t="str">
        <f>IF(ISERROR(VLOOKUP(CONCATENATE($E209," ",V$1),'Listing TES'!$A$2:$I$1247,6,FALSE)),"-",VLOOKUP(CONCATENATE($E209," ",V$1),'Listing TES'!$A$2:$I$1247,6,FALSE))</f>
        <v>-</v>
      </c>
      <c r="W209" s="13" t="str">
        <f>IF(ISERROR(VLOOKUP(CONCATENATE($E209," ",W$1),'Listing TES'!$A$2:$I$1247,6,FALSE)),"-",VLOOKUP(CONCATENATE($E209," ",W$1),'Listing TES'!$A$2:$I$1247,6,FALSE))</f>
        <v>-</v>
      </c>
      <c r="X209" s="13">
        <f>IF(ISERROR(VLOOKUP(CONCATENATE($E209," ",X$1),'Listing TES'!$A$2:$I$1247,6,FALSE)),"-",VLOOKUP(CONCATENATE($E209," ",X$1),'Listing TES'!$A$2:$I$1247,6,FALSE))</f>
        <v>42413</v>
      </c>
      <c r="Y209" s="13" t="str">
        <f>IF(ISERROR(VLOOKUP(CONCATENATE($E209," ",Y$1),'Listing TES'!$A$2:$I$1247,6,FALSE)),"-",VLOOKUP(CONCATENATE($E209," ",Y$1),'Listing TES'!$A$2:$I$1247,6,FALSE))</f>
        <v>-</v>
      </c>
      <c r="Z209" s="13" t="str">
        <f>IF(ISERROR(VLOOKUP(CONCATENATE($E209," ",Z$1),'Listing TES'!$A$2:$I$1247,6,FALSE)),"-",VLOOKUP(CONCATENATE($E209," ",Z$1),'Listing TES'!$A$2:$I$1247,6,FALSE))</f>
        <v>-</v>
      </c>
      <c r="AA209" s="13" t="str">
        <f>IF(ISERROR(VLOOKUP(CONCATENATE($E209," ",AA$1),'Listing TES'!$A$2:$I$1247,6,FALSE)),"-",VLOOKUP(CONCATENATE($E209," ",AA$1),'Listing TES'!$A$2:$I$1247,6,FALSE))</f>
        <v>-</v>
      </c>
      <c r="AB209" s="13" t="str">
        <f>IF(ISERROR(VLOOKUP(CONCATENATE($E209," ",AB$1),'Listing TES'!$A$2:$I$1247,6,FALSE)),"-",VLOOKUP(CONCATENATE($E209," ",AB$1),'Listing TES'!$A$2:$I$1247,6,FALSE))</f>
        <v>-</v>
      </c>
      <c r="AC209" s="13" t="str">
        <f>IF(ISERROR(VLOOKUP(CONCATENATE($E209," ",AC$1),'Listing TES'!$A$2:$I$1247,6,FALSE)),"-",VLOOKUP(CONCATENATE($E209," ",AC$1),'Listing TES'!$A$2:$I$1247,6,FALSE))</f>
        <v>-</v>
      </c>
      <c r="AD209" s="13"/>
      <c r="AF209" s="142" t="str">
        <f t="shared" si="186"/>
        <v>-</v>
      </c>
      <c r="AG209" s="142" t="str">
        <f t="shared" si="175"/>
        <v>-</v>
      </c>
      <c r="AH209" s="142" t="str">
        <f t="shared" si="176"/>
        <v>-</v>
      </c>
      <c r="AI209" s="142" t="str">
        <f t="shared" si="177"/>
        <v>-</v>
      </c>
      <c r="AJ209" s="142" t="str">
        <f t="shared" si="178"/>
        <v>-</v>
      </c>
      <c r="AK209" s="142" t="str">
        <f t="shared" si="179"/>
        <v>-</v>
      </c>
      <c r="AL209" s="13"/>
      <c r="AN209" s="142" t="str">
        <f t="shared" si="180"/>
        <v>-</v>
      </c>
      <c r="AO209" s="142" t="str">
        <f t="shared" si="181"/>
        <v>-</v>
      </c>
      <c r="AP209" s="142" t="str">
        <f t="shared" si="182"/>
        <v>-</v>
      </c>
      <c r="AQ209" s="142" t="str">
        <f t="shared" si="183"/>
        <v>-</v>
      </c>
      <c r="AR209" s="142" t="str">
        <f t="shared" si="184"/>
        <v>-</v>
      </c>
      <c r="AS209" s="142" t="str">
        <f t="shared" si="185"/>
        <v>-</v>
      </c>
    </row>
    <row r="210" spans="1:53" x14ac:dyDescent="0.25">
      <c r="A210" s="22" t="str">
        <f>IF(ISERROR(VLOOKUP($E210,'Listing TES'!$B$2:$B$1247,1,FALSE)),"Not listed","Listed")</f>
        <v>Listed</v>
      </c>
      <c r="B210" s="4" t="b">
        <f t="shared" ca="1" si="213"/>
        <v>0</v>
      </c>
      <c r="C210" s="4" t="b">
        <f t="shared" si="232"/>
        <v>0</v>
      </c>
      <c r="D210" s="4"/>
      <c r="E210" s="2" t="s">
        <v>233</v>
      </c>
      <c r="F210" s="10">
        <v>37178</v>
      </c>
      <c r="G210" s="4"/>
      <c r="H210" s="4" t="s">
        <v>557</v>
      </c>
      <c r="I210" s="93">
        <f t="shared" si="237"/>
        <v>17</v>
      </c>
      <c r="J210" s="198" t="str">
        <f>VLOOKUP($I210,Categorie!$A$1:$B$27,2,FALSE)</f>
        <v>JUN/SEN</v>
      </c>
      <c r="K210" s="12" t="str">
        <f t="shared" si="197"/>
        <v>MIN</v>
      </c>
      <c r="L210" s="13">
        <f t="shared" si="174"/>
        <v>42476</v>
      </c>
      <c r="M210" s="13" t="str">
        <f t="shared" ca="1" si="171"/>
        <v/>
      </c>
      <c r="N210" s="12"/>
      <c r="O210" s="12"/>
      <c r="P210" s="12" t="str">
        <f>VLOOKUP($E210,'Listing PCS'!$B$2:$D$1032,3,FALSE)</f>
        <v>MIN</v>
      </c>
      <c r="Q210" s="13">
        <f>VLOOKUP($E210,'Listing PCS'!$B$2:$F$1032,5,FALSE)</f>
        <v>43252</v>
      </c>
      <c r="R210" s="12"/>
      <c r="S210" s="12" t="str">
        <f t="shared" si="234"/>
        <v>-</v>
      </c>
      <c r="T210" s="12" t="str">
        <f>VLOOKUP($E210,'Listing PCS'!$B$2:$I$1032,8,FALSE)</f>
        <v>B</v>
      </c>
      <c r="U210" s="13"/>
      <c r="V210" s="13" t="str">
        <f>IF(ISERROR(VLOOKUP(CONCATENATE($E210," ",V$1),'Listing TES'!$A$2:$I$1247,6,FALSE)),"-",VLOOKUP(CONCATENATE($E210," ",V$1),'Listing TES'!$A$2:$I$1247,6,FALSE))</f>
        <v>-</v>
      </c>
      <c r="W210" s="13">
        <f>IF(ISERROR(VLOOKUP(CONCATENATE($E210," ",W$1),'Listing TES'!$A$2:$I$1247,6,FALSE)),"-",VLOOKUP(CONCATENATE($E210," ",W$1),'Listing TES'!$A$2:$I$1247,6,FALSE))</f>
        <v>42476</v>
      </c>
      <c r="X210" s="13" t="str">
        <f>IF(ISERROR(VLOOKUP(CONCATENATE($E210," ",X$1),'Listing TES'!$A$2:$I$1247,6,FALSE)),"-",VLOOKUP(CONCATENATE($E210," ",X$1),'Listing TES'!$A$2:$I$1247,6,FALSE))</f>
        <v>-</v>
      </c>
      <c r="Y210" s="13" t="str">
        <f>IF(ISERROR(VLOOKUP(CONCATENATE($E210," ",Y$1),'Listing TES'!$A$2:$I$1247,6,FALSE)),"-",VLOOKUP(CONCATENATE($E210," ",Y$1),'Listing TES'!$A$2:$I$1247,6,FALSE))</f>
        <v>-</v>
      </c>
      <c r="Z210" s="13" t="str">
        <f>IF(ISERROR(VLOOKUP(CONCATENATE($E210," ",Z$1),'Listing TES'!$A$2:$I$1247,6,FALSE)),"-",VLOOKUP(CONCATENATE($E210," ",Z$1),'Listing TES'!$A$2:$I$1247,6,FALSE))</f>
        <v>-</v>
      </c>
      <c r="AA210" s="13" t="str">
        <f>IF(ISERROR(VLOOKUP(CONCATENATE($E210," ",AA$1),'Listing TES'!$A$2:$I$1247,6,FALSE)),"-",VLOOKUP(CONCATENATE($E210," ",AA$1),'Listing TES'!$A$2:$I$1247,6,FALSE))</f>
        <v>-</v>
      </c>
      <c r="AB210" s="13" t="str">
        <f>IF(ISERROR(VLOOKUP(CONCATENATE($E210," ",AB$1),'Listing TES'!$A$2:$I$1247,6,FALSE)),"-",VLOOKUP(CONCATENATE($E210," ",AB$1),'Listing TES'!$A$2:$I$1247,6,FALSE))</f>
        <v>-</v>
      </c>
      <c r="AC210" s="13" t="str">
        <f>IF(ISERROR(VLOOKUP(CONCATENATE($E210," ",AC$1),'Listing TES'!$A$2:$I$1247,6,FALSE)),"-",VLOOKUP(CONCATENATE($E210," ",AC$1),'Listing TES'!$A$2:$I$1247,6,FALSE))</f>
        <v>-</v>
      </c>
      <c r="AD210" s="13"/>
      <c r="AF210" s="142" t="str">
        <f t="shared" si="186"/>
        <v>-</v>
      </c>
      <c r="AG210" s="142" t="str">
        <f t="shared" si="175"/>
        <v>-</v>
      </c>
      <c r="AH210" s="142" t="str">
        <f t="shared" si="176"/>
        <v>-</v>
      </c>
      <c r="AI210" s="142" t="str">
        <f t="shared" si="177"/>
        <v>-</v>
      </c>
      <c r="AJ210" s="142" t="str">
        <f t="shared" si="178"/>
        <v>-</v>
      </c>
      <c r="AK210" s="142" t="str">
        <f t="shared" si="179"/>
        <v>-</v>
      </c>
      <c r="AL210" s="13"/>
      <c r="AN210" s="142" t="str">
        <f t="shared" si="180"/>
        <v>-</v>
      </c>
      <c r="AO210" s="142" t="str">
        <f t="shared" si="181"/>
        <v>-</v>
      </c>
      <c r="AP210" s="142" t="str">
        <f t="shared" si="182"/>
        <v>-</v>
      </c>
      <c r="AQ210" s="142" t="str">
        <f t="shared" si="183"/>
        <v>-</v>
      </c>
      <c r="AR210" s="142" t="str">
        <f t="shared" si="184"/>
        <v>-</v>
      </c>
      <c r="AS210" s="142" t="str">
        <f t="shared" si="185"/>
        <v>-</v>
      </c>
    </row>
    <row r="211" spans="1:53" x14ac:dyDescent="0.25">
      <c r="A211" s="22" t="str">
        <f>IF(ISERROR(VLOOKUP($E211,'Listing TES'!$B$2:$B$1247,1,FALSE)),"Not listed","Listed")</f>
        <v>Listed</v>
      </c>
      <c r="B211" s="4" t="b">
        <f t="shared" ca="1" si="213"/>
        <v>0</v>
      </c>
      <c r="C211" s="4" t="b">
        <f t="shared" si="232"/>
        <v>0</v>
      </c>
      <c r="D211" s="4"/>
      <c r="E211" s="2" t="s">
        <v>131</v>
      </c>
      <c r="F211" s="10">
        <v>39642</v>
      </c>
      <c r="G211" s="4"/>
      <c r="H211" s="4" t="s">
        <v>557</v>
      </c>
      <c r="I211" s="93">
        <f t="shared" si="237"/>
        <v>10</v>
      </c>
      <c r="J211" s="198" t="str">
        <f>VLOOKUP($I211,Categorie!$A$1:$B$27,2,FALSE)</f>
        <v>BNO/INO/ANO</v>
      </c>
      <c r="K211" s="12" t="str">
        <f t="shared" si="197"/>
        <v>JUN</v>
      </c>
      <c r="L211" s="13">
        <f t="shared" si="174"/>
        <v>43561</v>
      </c>
      <c r="M211" s="13" t="str">
        <f t="shared" ca="1" si="171"/>
        <v/>
      </c>
      <c r="N211" s="12"/>
      <c r="O211" s="12"/>
      <c r="P211" s="12" t="str">
        <f>VLOOKUP($E211,'Listing PCS'!$B$2:$D$1032,3,FALSE)</f>
        <v>ANO</v>
      </c>
      <c r="Q211" s="13">
        <f>VLOOKUP($E211,'Listing PCS'!$B$2:$F$1032,5,FALSE)</f>
        <v>43386</v>
      </c>
      <c r="R211" s="12"/>
      <c r="S211" s="198" t="s">
        <v>2</v>
      </c>
      <c r="T211" s="12">
        <f>VLOOKUP($E211,'Listing PCS'!$B$2:$I$1032,8,FALSE)</f>
        <v>0</v>
      </c>
      <c r="U211" s="13"/>
      <c r="V211" s="13" t="str">
        <f>IF(ISERROR(VLOOKUP(CONCATENATE($E211," ",V$1),'Listing TES'!$A$2:$I$1247,6,FALSE)),"-",VLOOKUP(CONCATENATE($E211," ",V$1),'Listing TES'!$A$2:$I$1247,6,FALSE))</f>
        <v>-</v>
      </c>
      <c r="W211" s="13">
        <f>IF(ISERROR(VLOOKUP(CONCATENATE($E211," ",W$1),'Listing TES'!$A$2:$I$1247,6,FALSE)),"-",VLOOKUP(CONCATENATE($E211," ",W$1),'Listing TES'!$A$2:$I$1247,6,FALSE))</f>
        <v>42497</v>
      </c>
      <c r="X211" s="13">
        <f>IF(ISERROR(VLOOKUP(CONCATENATE($E211," ",X$1),'Listing TES'!$A$2:$I$1247,6,FALSE)),"-",VLOOKUP(CONCATENATE($E211," ",X$1),'Listing TES'!$A$2:$I$1247,6,FALSE))</f>
        <v>42693</v>
      </c>
      <c r="Y211" s="13">
        <f>IF(ISERROR(VLOOKUP(CONCATENATE($E211," ",Y$1),'Listing TES'!$A$2:$I$1247,6,FALSE)),"-",VLOOKUP(CONCATENATE($E211," ",Y$1),'Listing TES'!$A$2:$I$1247,6,FALSE))</f>
        <v>43015</v>
      </c>
      <c r="Z211" s="13">
        <f>IF(ISERROR(VLOOKUP(CONCATENATE($E211," ",Z$1),'Listing TES'!$A$2:$I$1247,6,FALSE)),"-",VLOOKUP(CONCATENATE($E211," ",Z$1),'Listing TES'!$A$2:$I$1247,6,FALSE))</f>
        <v>43484</v>
      </c>
      <c r="AA211" s="13">
        <f>IF(ISERROR(VLOOKUP(CONCATENATE($E211," ",AA$1),'Listing TES'!$A$2:$I$1247,6,FALSE)),"-",VLOOKUP(CONCATENATE($E211," ",AA$1),'Listing TES'!$A$2:$I$1247,6,FALSE))</f>
        <v>43561</v>
      </c>
      <c r="AB211" s="13" t="str">
        <f>IF(ISERROR(VLOOKUP(CONCATENATE($E211," ",AB$1),'Listing TES'!$A$2:$I$1247,6,FALSE)),"-",VLOOKUP(CONCATENATE($E211," ",AB$1),'Listing TES'!$A$2:$I$1247,6,FALSE))</f>
        <v>-</v>
      </c>
      <c r="AC211" s="13" t="str">
        <f>IF(ISERROR(VLOOKUP(CONCATENATE($E211," ",AC$1),'Listing TES'!$A$2:$I$1247,6,FALSE)),"-",VLOOKUP(CONCATENATE($E211," ",AC$1),'Listing TES'!$A$2:$I$1247,6,FALSE))</f>
        <v>-</v>
      </c>
      <c r="AD211" s="13"/>
      <c r="AF211" s="142" t="str">
        <f t="shared" si="186"/>
        <v>-</v>
      </c>
      <c r="AG211" s="142">
        <f t="shared" si="175"/>
        <v>196</v>
      </c>
      <c r="AH211" s="142">
        <f t="shared" si="176"/>
        <v>322</v>
      </c>
      <c r="AI211" s="142">
        <f t="shared" si="177"/>
        <v>469</v>
      </c>
      <c r="AJ211" s="142">
        <f t="shared" si="178"/>
        <v>77</v>
      </c>
      <c r="AK211" s="142" t="str">
        <f t="shared" si="179"/>
        <v>-</v>
      </c>
      <c r="AL211" s="13"/>
      <c r="AN211" s="142" t="str">
        <f t="shared" si="180"/>
        <v>-</v>
      </c>
      <c r="AO211" s="142" t="str">
        <f t="shared" si="181"/>
        <v>-</v>
      </c>
      <c r="AP211" s="142" t="str">
        <f t="shared" si="182"/>
        <v>-</v>
      </c>
      <c r="AQ211" s="142" t="str">
        <f t="shared" si="183"/>
        <v>-</v>
      </c>
      <c r="AR211" s="142" t="str">
        <f t="shared" si="184"/>
        <v>-</v>
      </c>
      <c r="AS211" s="142" t="str">
        <f t="shared" si="185"/>
        <v>-</v>
      </c>
      <c r="AW211" s="9" t="s">
        <v>557</v>
      </c>
      <c r="BA211" s="9" t="s">
        <v>557</v>
      </c>
    </row>
    <row r="212" spans="1:53" x14ac:dyDescent="0.25">
      <c r="A212" s="80" t="str">
        <f>IF(ISERROR(VLOOKUP($E212,'Listing TES'!$B$2:$B$1247,1,FALSE)),"Not listed","Listed")</f>
        <v>Listed</v>
      </c>
      <c r="B212" s="81" t="b">
        <f ca="1">TODAY()-MAX(V212:AC212)&lt;95</f>
        <v>1</v>
      </c>
      <c r="C212" s="81" t="b">
        <f t="shared" si="232"/>
        <v>0</v>
      </c>
      <c r="D212" s="81"/>
      <c r="E212" s="2" t="s">
        <v>633</v>
      </c>
      <c r="F212" s="10">
        <v>40022</v>
      </c>
      <c r="G212" s="4"/>
      <c r="H212" s="4" t="s">
        <v>557</v>
      </c>
      <c r="I212" s="93">
        <f t="shared" si="237"/>
        <v>9</v>
      </c>
      <c r="J212" s="198" t="str">
        <f>VLOOKUP($I212,Categorie!$A$1:$B$27,2,FALSE)</f>
        <v>MIN/BNO/INO</v>
      </c>
      <c r="K212" s="12" t="str">
        <f>IF(ISBLANK(O212),IF(AC212&lt;&gt;"-",AC$1,IF(AB212&lt;&gt;"-",AB$1,IF(AA212&lt;&gt;"-",AA$1,IF(Z212&lt;&gt;"-",Z$1,IF(Y212&lt;&gt;"-",Y$1,IF(X212&lt;&gt;"-",X$1,IF(W212&lt;&gt;"-",W$1,IF(V212&lt;&gt;"-",V$1,IF(A212="Listed","Niet geslaagd","Geen info"))))))))),O212)</f>
        <v>MIN</v>
      </c>
      <c r="L212" s="13">
        <f>IF(MAX(V212:AC212)=0,"-",MAX(V212:AC212))</f>
        <v>43876</v>
      </c>
      <c r="M212" s="13">
        <f ca="1">IF(B212=TRUE,IF(ISBLANK(N212),IF(K212="PRE","",EDATE(L212,3)),N212),"")</f>
        <v>43966</v>
      </c>
      <c r="N212" s="12"/>
      <c r="O212" s="12"/>
      <c r="P212" s="12" t="str">
        <f>VLOOKUP($E212,'Listing PCS'!$B$2:$D$1032,3,FALSE)</f>
        <v>MIN</v>
      </c>
      <c r="Q212" s="13">
        <f>VLOOKUP($E212,'Listing PCS'!$B$2:$F$1032,5,FALSE)</f>
        <v>43876</v>
      </c>
      <c r="R212" s="12"/>
      <c r="S212" s="12" t="str">
        <f>IF(ISERROR(SEARCH(K212,J212)),"-",K212)</f>
        <v>MIN</v>
      </c>
      <c r="T212" s="12">
        <f>VLOOKUP($E212,'Listing PCS'!$B$2:$I$1032,8,FALSE)</f>
        <v>0</v>
      </c>
      <c r="U212" s="13"/>
      <c r="V212" s="13">
        <f>IF(ISERROR(VLOOKUP(CONCATENATE($E212," ",V$1),'Listing TES'!$A$2:$I$1247,6,FALSE)),"-",VLOOKUP(CONCATENATE($E212," ",V$1),'Listing TES'!$A$2:$I$1247,6,FALSE))</f>
        <v>43491</v>
      </c>
      <c r="W212" s="13">
        <f>IF(ISERROR(VLOOKUP(CONCATENATE($E212," ",W$1),'Listing TES'!$A$2:$I$1247,6,FALSE)),"-",VLOOKUP(CONCATENATE($E212," ",W$1),'Listing TES'!$A$2:$I$1247,6,FALSE))</f>
        <v>43876</v>
      </c>
      <c r="X212" s="13" t="str">
        <f>IF(ISERROR(VLOOKUP(CONCATENATE($E212," ",X$1),'Listing TES'!$A$2:$I$1247,6,FALSE)),"-",VLOOKUP(CONCATENATE($E212," ",X$1),'Listing TES'!$A$2:$I$1247,6,FALSE))</f>
        <v>-</v>
      </c>
      <c r="Y212" s="13" t="str">
        <f>IF(ISERROR(VLOOKUP(CONCATENATE($E212," ",Y$1),'Listing TES'!$A$2:$I$1247,6,FALSE)),"-",VLOOKUP(CONCATENATE($E212," ",Y$1),'Listing TES'!$A$2:$I$1247,6,FALSE))</f>
        <v>-</v>
      </c>
      <c r="Z212" s="13" t="str">
        <f>IF(ISERROR(VLOOKUP(CONCATENATE($E212," ",Z$1),'Listing TES'!$A$2:$I$1247,6,FALSE)),"-",VLOOKUP(CONCATENATE($E212," ",Z$1),'Listing TES'!$A$2:$I$1247,6,FALSE))</f>
        <v>-</v>
      </c>
      <c r="AA212" s="13" t="str">
        <f>IF(ISERROR(VLOOKUP(CONCATENATE($E212," ",AA$1),'Listing TES'!$A$2:$I$1247,6,FALSE)),"-",VLOOKUP(CONCATENATE($E212," ",AA$1),'Listing TES'!$A$2:$I$1247,6,FALSE))</f>
        <v>-</v>
      </c>
      <c r="AB212" s="13" t="str">
        <f>IF(ISERROR(VLOOKUP(CONCATENATE($E212," ",AB$1),'Listing TES'!$A$2:$I$1247,6,FALSE)),"-",VLOOKUP(CONCATENATE($E212," ",AB$1),'Listing TES'!$A$2:$I$1247,6,FALSE))</f>
        <v>-</v>
      </c>
      <c r="AC212" s="13" t="str">
        <f>IF(ISERROR(VLOOKUP(CONCATENATE($E212," ",AC$1),'Listing TES'!$A$2:$I$1247,6,FALSE)),"-",VLOOKUP(CONCATENATE($E212," ",AC$1),'Listing TES'!$A$2:$I$1247,6,FALSE))</f>
        <v>-</v>
      </c>
      <c r="AD212" s="13"/>
      <c r="AF212" s="142">
        <f t="shared" ref="AF212:AK213" si="238">IF(AND(V212&lt;&gt;"-",W212&lt;&gt;"-"),W212-V212,"-")</f>
        <v>385</v>
      </c>
      <c r="AG212" s="142" t="str">
        <f t="shared" si="238"/>
        <v>-</v>
      </c>
      <c r="AH212" s="142" t="str">
        <f t="shared" si="238"/>
        <v>-</v>
      </c>
      <c r="AI212" s="142" t="str">
        <f t="shared" si="238"/>
        <v>-</v>
      </c>
      <c r="AJ212" s="142" t="str">
        <f t="shared" si="238"/>
        <v>-</v>
      </c>
      <c r="AK212" s="142" t="str">
        <f t="shared" si="238"/>
        <v>-</v>
      </c>
      <c r="AL212" s="102"/>
      <c r="AN212" s="142">
        <f t="shared" ref="AN212:AS213" si="239">IF(AND($V212&lt;&gt;"-",W212&lt;&gt;"-"),W212-$V212,"-")</f>
        <v>385</v>
      </c>
      <c r="AO212" s="142" t="str">
        <f t="shared" si="239"/>
        <v>-</v>
      </c>
      <c r="AP212" s="142" t="str">
        <f t="shared" si="239"/>
        <v>-</v>
      </c>
      <c r="AQ212" s="142" t="str">
        <f t="shared" si="239"/>
        <v>-</v>
      </c>
      <c r="AR212" s="142" t="str">
        <f t="shared" si="239"/>
        <v>-</v>
      </c>
      <c r="AS212" s="142" t="str">
        <f t="shared" si="239"/>
        <v>-</v>
      </c>
    </row>
    <row r="213" spans="1:53" x14ac:dyDescent="0.25">
      <c r="A213" s="80" t="str">
        <f>IF(ISERROR(VLOOKUP($E213,'Listing TES'!$B$2:$B$1247,1,FALSE)),"Not listed","Listed")</f>
        <v>Listed</v>
      </c>
      <c r="B213" s="81" t="b">
        <f ca="1">TODAY()-MAX(V213:AC213)&lt;95</f>
        <v>0</v>
      </c>
      <c r="C213" s="81" t="b">
        <f t="shared" si="232"/>
        <v>0</v>
      </c>
      <c r="D213" s="81"/>
      <c r="E213" s="2" t="s">
        <v>654</v>
      </c>
      <c r="F213" s="10">
        <v>38280</v>
      </c>
      <c r="G213" s="4" t="s">
        <v>610</v>
      </c>
      <c r="H213" s="4" t="s">
        <v>557</v>
      </c>
      <c r="I213" s="93">
        <f t="shared" si="237"/>
        <v>14</v>
      </c>
      <c r="J213" s="198" t="str">
        <f>VLOOKUP($I213,Categorie!$A$1:$B$27,2,FALSE)</f>
        <v>INO/ANO/JUN</v>
      </c>
      <c r="K213" s="12" t="str">
        <f>IF(ISBLANK(O213),IF(AC213&lt;&gt;"-",AC$1,IF(AB213&lt;&gt;"-",AB$1,IF(AA213&lt;&gt;"-",AA$1,IF(Z213&lt;&gt;"-",Z$1,IF(Y213&lt;&gt;"-",Y$1,IF(X213&lt;&gt;"-",X$1,IF(W213&lt;&gt;"-",W$1,IF(V213&lt;&gt;"-",V$1,IF(A213="Listed","Niet geslaagd","Geen info"))))))))),O213)</f>
        <v>PRE</v>
      </c>
      <c r="L213" s="13">
        <f>IF(MAX(V213:AC213)=0,"-",MAX(V213:AC213))</f>
        <v>43526</v>
      </c>
      <c r="M213" s="13" t="str">
        <f ca="1">IF(B213=TRUE,IF(ISBLANK(N213),IF(K213="PRE","",EDATE(L213,3)),N213),"")</f>
        <v/>
      </c>
      <c r="N213" s="12"/>
      <c r="O213" s="12"/>
      <c r="P213" s="12" t="str">
        <f>VLOOKUP($E213,'Listing PCS'!$B$2:$D$1032,3,FALSE)</f>
        <v>-</v>
      </c>
      <c r="Q213" s="13">
        <f>VLOOKUP($E213,'Listing PCS'!$B$2:$F$1032,5,FALSE)</f>
        <v>43526</v>
      </c>
      <c r="R213" s="12"/>
      <c r="S213" s="12" t="str">
        <f>IF(ISERROR(SEARCH(K213,J213)),"-",K213)</f>
        <v>-</v>
      </c>
      <c r="T213" s="12">
        <f>VLOOKUP($E213,'Listing PCS'!$B$2:$I$1032,8,FALSE)</f>
        <v>0</v>
      </c>
      <c r="U213" s="13"/>
      <c r="V213" s="13">
        <f>IF(ISERROR(VLOOKUP(CONCATENATE($E213," ",V$1),'Listing TES'!$A$2:$I$1247,6,FALSE)),"-",VLOOKUP(CONCATENATE($E213," ",V$1),'Listing TES'!$A$2:$I$1247,6,FALSE))</f>
        <v>43526</v>
      </c>
      <c r="W213" s="13" t="str">
        <f>IF(ISERROR(VLOOKUP(CONCATENATE($E213," ",W$1),'Listing TES'!$A$2:$I$1247,6,FALSE)),"-",VLOOKUP(CONCATENATE($E213," ",W$1),'Listing TES'!$A$2:$I$1247,6,FALSE))</f>
        <v>-</v>
      </c>
      <c r="X213" s="13" t="str">
        <f>IF(ISERROR(VLOOKUP(CONCATENATE($E213," ",X$1),'Listing TES'!$A$2:$I$1247,6,FALSE)),"-",VLOOKUP(CONCATENATE($E213," ",X$1),'Listing TES'!$A$2:$I$1247,6,FALSE))</f>
        <v>-</v>
      </c>
      <c r="Y213" s="13" t="str">
        <f>IF(ISERROR(VLOOKUP(CONCATENATE($E213," ",Y$1),'Listing TES'!$A$2:$I$1247,6,FALSE)),"-",VLOOKUP(CONCATENATE($E213," ",Y$1),'Listing TES'!$A$2:$I$1247,6,FALSE))</f>
        <v>-</v>
      </c>
      <c r="Z213" s="13" t="str">
        <f>IF(ISERROR(VLOOKUP(CONCATENATE($E213," ",Z$1),'Listing TES'!$A$2:$I$1247,6,FALSE)),"-",VLOOKUP(CONCATENATE($E213," ",Z$1),'Listing TES'!$A$2:$I$1247,6,FALSE))</f>
        <v>-</v>
      </c>
      <c r="AA213" s="13" t="str">
        <f>IF(ISERROR(VLOOKUP(CONCATENATE($E213," ",AA$1),'Listing TES'!$A$2:$I$1247,6,FALSE)),"-",VLOOKUP(CONCATENATE($E213," ",AA$1),'Listing TES'!$A$2:$I$1247,6,FALSE))</f>
        <v>-</v>
      </c>
      <c r="AB213" s="13" t="str">
        <f>IF(ISERROR(VLOOKUP(CONCATENATE($E213," ",AB$1),'Listing TES'!$A$2:$I$1247,6,FALSE)),"-",VLOOKUP(CONCATENATE($E213," ",AB$1),'Listing TES'!$A$2:$I$1247,6,FALSE))</f>
        <v>-</v>
      </c>
      <c r="AC213" s="13" t="str">
        <f>IF(ISERROR(VLOOKUP(CONCATENATE($E213," ",AC$1),'Listing TES'!$A$2:$I$1247,6,FALSE)),"-",VLOOKUP(CONCATENATE($E213," ",AC$1),'Listing TES'!$A$2:$I$1247,6,FALSE))</f>
        <v>-</v>
      </c>
      <c r="AD213" s="13"/>
      <c r="AF213" s="142" t="str">
        <f t="shared" si="238"/>
        <v>-</v>
      </c>
      <c r="AG213" s="142" t="str">
        <f t="shared" si="238"/>
        <v>-</v>
      </c>
      <c r="AH213" s="142" t="str">
        <f t="shared" si="238"/>
        <v>-</v>
      </c>
      <c r="AI213" s="142" t="str">
        <f t="shared" si="238"/>
        <v>-</v>
      </c>
      <c r="AJ213" s="142" t="str">
        <f t="shared" si="238"/>
        <v>-</v>
      </c>
      <c r="AK213" s="142" t="str">
        <f t="shared" si="238"/>
        <v>-</v>
      </c>
      <c r="AL213" s="102"/>
      <c r="AN213" s="142" t="str">
        <f t="shared" si="239"/>
        <v>-</v>
      </c>
      <c r="AO213" s="142" t="str">
        <f t="shared" si="239"/>
        <v>-</v>
      </c>
      <c r="AP213" s="142" t="str">
        <f t="shared" si="239"/>
        <v>-</v>
      </c>
      <c r="AQ213" s="142" t="str">
        <f t="shared" si="239"/>
        <v>-</v>
      </c>
      <c r="AR213" s="142" t="str">
        <f t="shared" si="239"/>
        <v>-</v>
      </c>
      <c r="AS213" s="142" t="str">
        <f t="shared" si="239"/>
        <v>-</v>
      </c>
    </row>
    <row r="214" spans="1:53" x14ac:dyDescent="0.25">
      <c r="A214" s="22" t="str">
        <f>IF(ISERROR(VLOOKUP($E214,'Listing TES'!$B$2:$B$1247,1,FALSE)),"Not listed","Listed")</f>
        <v>Listed</v>
      </c>
      <c r="B214" s="4" t="b">
        <f t="shared" ca="1" si="213"/>
        <v>0</v>
      </c>
      <c r="C214" s="4" t="b">
        <f t="shared" si="232"/>
        <v>0</v>
      </c>
      <c r="D214" s="4"/>
      <c r="E214" s="2" t="s">
        <v>222</v>
      </c>
      <c r="F214" s="10">
        <v>37194</v>
      </c>
      <c r="G214" s="4"/>
      <c r="H214" s="4" t="s">
        <v>557</v>
      </c>
      <c r="I214" s="93">
        <f t="shared" si="237"/>
        <v>17</v>
      </c>
      <c r="J214" s="198" t="str">
        <f>VLOOKUP($I214,Categorie!$A$1:$B$27,2,FALSE)</f>
        <v>JUN/SEN</v>
      </c>
      <c r="K214" s="12" t="str">
        <f t="shared" si="197"/>
        <v>INO</v>
      </c>
      <c r="L214" s="13">
        <f t="shared" si="174"/>
        <v>43477</v>
      </c>
      <c r="M214" s="13" t="str">
        <f t="shared" ca="1" si="171"/>
        <v/>
      </c>
      <c r="N214" s="12"/>
      <c r="O214" s="12"/>
      <c r="P214" s="12" t="str">
        <f>VLOOKUP($E214,'Listing PCS'!$B$2:$D$1032,3,FALSE)</f>
        <v>INO</v>
      </c>
      <c r="Q214" s="13">
        <f>VLOOKUP($E214,'Listing PCS'!$B$2:$F$1032,5,FALSE)</f>
        <v>43252</v>
      </c>
      <c r="R214" s="12"/>
      <c r="S214" s="12" t="str">
        <f t="shared" ref="S214:S219" si="240">IF(ISERROR(SEARCH(K214,J214)),"-",K214)</f>
        <v>-</v>
      </c>
      <c r="T214" s="12" t="str">
        <f>VLOOKUP($E214,'Listing PCS'!$B$2:$I$1032,8,FALSE)</f>
        <v>B</v>
      </c>
      <c r="U214" s="13"/>
      <c r="V214" s="13" t="str">
        <f>IF(ISERROR(VLOOKUP(CONCATENATE($E214," ",V$1),'Listing TES'!$A$2:$I$1247,6,FALSE)),"-",VLOOKUP(CONCATENATE($E214," ",V$1),'Listing TES'!$A$2:$I$1247,6,FALSE))</f>
        <v>-</v>
      </c>
      <c r="W214" s="13">
        <f>IF(ISERROR(VLOOKUP(CONCATENATE($E214," ",W$1),'Listing TES'!$A$2:$I$1247,6,FALSE)),"-",VLOOKUP(CONCATENATE($E214," ",W$1),'Listing TES'!$A$2:$I$1247,6,FALSE))</f>
        <v>42385</v>
      </c>
      <c r="X214" s="13">
        <f>IF(ISERROR(VLOOKUP(CONCATENATE($E214," ",X$1),'Listing TES'!$A$2:$I$1247,6,FALSE)),"-",VLOOKUP(CONCATENATE($E214," ",X$1),'Listing TES'!$A$2:$I$1247,6,FALSE))</f>
        <v>42497</v>
      </c>
      <c r="Y214" s="13">
        <f>IF(ISERROR(VLOOKUP(CONCATENATE($E214," ",Y$1),'Listing TES'!$A$2:$I$1247,6,FALSE)),"-",VLOOKUP(CONCATENATE($E214," ",Y$1),'Listing TES'!$A$2:$I$1247,6,FALSE))</f>
        <v>43477</v>
      </c>
      <c r="Z214" s="13" t="str">
        <f>IF(ISERROR(VLOOKUP(CONCATENATE($E214," ",Z$1),'Listing TES'!$A$2:$I$1247,6,FALSE)),"-",VLOOKUP(CONCATENATE($E214," ",Z$1),'Listing TES'!$A$2:$I$1247,6,FALSE))</f>
        <v>-</v>
      </c>
      <c r="AA214" s="13" t="str">
        <f>IF(ISERROR(VLOOKUP(CONCATENATE($E214," ",AA$1),'Listing TES'!$A$2:$I$1247,6,FALSE)),"-",VLOOKUP(CONCATENATE($E214," ",AA$1),'Listing TES'!$A$2:$I$1247,6,FALSE))</f>
        <v>-</v>
      </c>
      <c r="AB214" s="13" t="str">
        <f>IF(ISERROR(VLOOKUP(CONCATENATE($E214," ",AB$1),'Listing TES'!$A$2:$I$1247,6,FALSE)),"-",VLOOKUP(CONCATENATE($E214," ",AB$1),'Listing TES'!$A$2:$I$1247,6,FALSE))</f>
        <v>-</v>
      </c>
      <c r="AC214" s="13" t="str">
        <f>IF(ISERROR(VLOOKUP(CONCATENATE($E214," ",AC$1),'Listing TES'!$A$2:$I$1247,6,FALSE)),"-",VLOOKUP(CONCATENATE($E214," ",AC$1),'Listing TES'!$A$2:$I$1247,6,FALSE))</f>
        <v>-</v>
      </c>
      <c r="AD214" s="13"/>
      <c r="AF214" s="142" t="str">
        <f t="shared" si="186"/>
        <v>-</v>
      </c>
      <c r="AG214" s="142">
        <f t="shared" si="175"/>
        <v>112</v>
      </c>
      <c r="AH214" s="142">
        <f t="shared" si="176"/>
        <v>980</v>
      </c>
      <c r="AI214" s="142" t="str">
        <f t="shared" si="177"/>
        <v>-</v>
      </c>
      <c r="AJ214" s="142" t="str">
        <f t="shared" si="178"/>
        <v>-</v>
      </c>
      <c r="AK214" s="142" t="str">
        <f t="shared" si="179"/>
        <v>-</v>
      </c>
      <c r="AL214" s="13"/>
      <c r="AN214" s="142" t="str">
        <f t="shared" si="180"/>
        <v>-</v>
      </c>
      <c r="AO214" s="142" t="str">
        <f t="shared" si="181"/>
        <v>-</v>
      </c>
      <c r="AP214" s="142" t="str">
        <f t="shared" si="182"/>
        <v>-</v>
      </c>
      <c r="AQ214" s="142" t="str">
        <f t="shared" si="183"/>
        <v>-</v>
      </c>
      <c r="AR214" s="142" t="str">
        <f t="shared" si="184"/>
        <v>-</v>
      </c>
      <c r="AS214" s="142" t="str">
        <f t="shared" si="185"/>
        <v>-</v>
      </c>
    </row>
    <row r="215" spans="1:53" x14ac:dyDescent="0.25">
      <c r="A215" s="22" t="str">
        <f>IF(ISERROR(VLOOKUP($E215,'Listing TES'!$B$2:$B$1247,1,FALSE)),"Not listed","Listed")</f>
        <v>Listed</v>
      </c>
      <c r="B215" s="4" t="b">
        <f t="shared" ca="1" si="213"/>
        <v>0</v>
      </c>
      <c r="C215" s="4" t="b">
        <f t="shared" si="232"/>
        <v>0</v>
      </c>
      <c r="D215" s="4"/>
      <c r="E215" s="2" t="s">
        <v>202</v>
      </c>
      <c r="F215" s="10">
        <v>36066</v>
      </c>
      <c r="G215" s="4"/>
      <c r="H215" s="4" t="s">
        <v>557</v>
      </c>
      <c r="I215" s="93">
        <f t="shared" si="237"/>
        <v>20</v>
      </c>
      <c r="J215" s="198" t="str">
        <f>VLOOKUP($I215,Categorie!$A$1:$B$27,2,FALSE)</f>
        <v>SEN</v>
      </c>
      <c r="K215" s="12" t="str">
        <f t="shared" si="197"/>
        <v>INO</v>
      </c>
      <c r="L215" s="13">
        <f t="shared" si="174"/>
        <v>42385</v>
      </c>
      <c r="M215" s="13" t="str">
        <f t="shared" ca="1" si="171"/>
        <v/>
      </c>
      <c r="N215" s="12"/>
      <c r="O215" s="12"/>
      <c r="P215" s="12" t="str">
        <f>VLOOKUP($E215,'Listing PCS'!$B$2:$D$1032,3,FALSE)</f>
        <v>INO</v>
      </c>
      <c r="Q215" s="13">
        <f>VLOOKUP($E215,'Listing PCS'!$B$2:$F$1032,5,FALSE)</f>
        <v>43252</v>
      </c>
      <c r="R215" s="12"/>
      <c r="S215" s="12" t="str">
        <f t="shared" si="240"/>
        <v>-</v>
      </c>
      <c r="T215" s="12" t="str">
        <f>VLOOKUP($E215,'Listing PCS'!$B$2:$I$1032,8,FALSE)</f>
        <v>B</v>
      </c>
      <c r="U215" s="13"/>
      <c r="V215" s="13" t="str">
        <f>IF(ISERROR(VLOOKUP(CONCATENATE($E215," ",V$1),'Listing TES'!$A$2:$I$1247,6,FALSE)),"-",VLOOKUP(CONCATENATE($E215," ",V$1),'Listing TES'!$A$2:$I$1247,6,FALSE))</f>
        <v>-</v>
      </c>
      <c r="W215" s="13" t="str">
        <f>IF(ISERROR(VLOOKUP(CONCATENATE($E215," ",W$1),'Listing TES'!$A$2:$I$1247,6,FALSE)),"-",VLOOKUP(CONCATENATE($E215," ",W$1),'Listing TES'!$A$2:$I$1247,6,FALSE))</f>
        <v>-</v>
      </c>
      <c r="X215" s="13">
        <f>IF(ISERROR(VLOOKUP(CONCATENATE($E215," ",X$1),'Listing TES'!$A$2:$I$1247,6,FALSE)),"-",VLOOKUP(CONCATENATE($E215," ",X$1),'Listing TES'!$A$2:$I$1247,6,FALSE))</f>
        <v>42156</v>
      </c>
      <c r="Y215" s="13">
        <f>IF(ISERROR(VLOOKUP(CONCATENATE($E215," ",Y$1),'Listing TES'!$A$2:$I$1247,6,FALSE)),"-",VLOOKUP(CONCATENATE($E215," ",Y$1),'Listing TES'!$A$2:$I$1247,6,FALSE))</f>
        <v>42385</v>
      </c>
      <c r="Z215" s="13" t="str">
        <f>IF(ISERROR(VLOOKUP(CONCATENATE($E215," ",Z$1),'Listing TES'!$A$2:$I$1247,6,FALSE)),"-",VLOOKUP(CONCATENATE($E215," ",Z$1),'Listing TES'!$A$2:$I$1247,6,FALSE))</f>
        <v>-</v>
      </c>
      <c r="AA215" s="13" t="str">
        <f>IF(ISERROR(VLOOKUP(CONCATENATE($E215," ",AA$1),'Listing TES'!$A$2:$I$1247,6,FALSE)),"-",VLOOKUP(CONCATENATE($E215," ",AA$1),'Listing TES'!$A$2:$I$1247,6,FALSE))</f>
        <v>-</v>
      </c>
      <c r="AB215" s="13" t="str">
        <f>IF(ISERROR(VLOOKUP(CONCATENATE($E215," ",AB$1),'Listing TES'!$A$2:$I$1247,6,FALSE)),"-",VLOOKUP(CONCATENATE($E215," ",AB$1),'Listing TES'!$A$2:$I$1247,6,FALSE))</f>
        <v>-</v>
      </c>
      <c r="AC215" s="13" t="str">
        <f>IF(ISERROR(VLOOKUP(CONCATENATE($E215," ",AC$1),'Listing TES'!$A$2:$I$1247,6,FALSE)),"-",VLOOKUP(CONCATENATE($E215," ",AC$1),'Listing TES'!$A$2:$I$1247,6,FALSE))</f>
        <v>-</v>
      </c>
      <c r="AD215" s="13"/>
      <c r="AF215" s="142" t="str">
        <f t="shared" si="186"/>
        <v>-</v>
      </c>
      <c r="AG215" s="142" t="str">
        <f t="shared" si="175"/>
        <v>-</v>
      </c>
      <c r="AH215" s="142">
        <f t="shared" si="176"/>
        <v>229</v>
      </c>
      <c r="AI215" s="142" t="str">
        <f t="shared" si="177"/>
        <v>-</v>
      </c>
      <c r="AJ215" s="142" t="str">
        <f t="shared" si="178"/>
        <v>-</v>
      </c>
      <c r="AK215" s="142" t="str">
        <f t="shared" si="179"/>
        <v>-</v>
      </c>
      <c r="AL215" s="13"/>
      <c r="AN215" s="142" t="str">
        <f t="shared" si="180"/>
        <v>-</v>
      </c>
      <c r="AO215" s="142" t="str">
        <f t="shared" si="181"/>
        <v>-</v>
      </c>
      <c r="AP215" s="142" t="str">
        <f t="shared" si="182"/>
        <v>-</v>
      </c>
      <c r="AQ215" s="142" t="str">
        <f t="shared" si="183"/>
        <v>-</v>
      </c>
      <c r="AR215" s="142" t="str">
        <f t="shared" si="184"/>
        <v>-</v>
      </c>
      <c r="AS215" s="142" t="str">
        <f t="shared" si="185"/>
        <v>-</v>
      </c>
      <c r="AZ215" s="9" t="s">
        <v>557</v>
      </c>
    </row>
    <row r="216" spans="1:53" x14ac:dyDescent="0.25">
      <c r="A216" s="22" t="str">
        <f>IF(ISERROR(VLOOKUP($E216,'Listing TES'!$B$2:$B$1247,1,FALSE)),"Not listed","Listed")</f>
        <v>Listed</v>
      </c>
      <c r="B216" s="4" t="b">
        <f t="shared" ca="1" si="213"/>
        <v>0</v>
      </c>
      <c r="C216" s="4" t="b">
        <f t="shared" si="232"/>
        <v>0</v>
      </c>
      <c r="D216" s="4"/>
      <c r="E216" s="2" t="s">
        <v>313</v>
      </c>
      <c r="F216" s="10">
        <v>38527</v>
      </c>
      <c r="G216" s="4"/>
      <c r="H216" s="4" t="s">
        <v>557</v>
      </c>
      <c r="I216" s="93">
        <f t="shared" si="237"/>
        <v>14</v>
      </c>
      <c r="J216" s="198" t="str">
        <f>VLOOKUP($I216,Categorie!$A$1:$B$27,2,FALSE)</f>
        <v>INO/ANO/JUN</v>
      </c>
      <c r="K216" s="12" t="str">
        <f t="shared" si="197"/>
        <v>MIN</v>
      </c>
      <c r="L216" s="13">
        <f t="shared" si="174"/>
        <v>43218</v>
      </c>
      <c r="M216" s="13" t="str">
        <f t="shared" ca="1" si="171"/>
        <v/>
      </c>
      <c r="N216" s="12"/>
      <c r="O216" s="12"/>
      <c r="P216" s="12" t="str">
        <f>VLOOKUP($E216,'Listing PCS'!$B$2:$D$1032,3,FALSE)</f>
        <v>MIN</v>
      </c>
      <c r="Q216" s="13">
        <f>VLOOKUP($E216,'Listing PCS'!$B$2:$F$1032,5,FALSE)</f>
        <v>43252</v>
      </c>
      <c r="R216" s="12"/>
      <c r="S216" s="12" t="str">
        <f t="shared" si="240"/>
        <v>-</v>
      </c>
      <c r="T216" s="12" t="str">
        <f>VLOOKUP($E216,'Listing PCS'!$B$2:$I$1032,8,FALSE)</f>
        <v>B</v>
      </c>
      <c r="U216" s="13"/>
      <c r="V216" s="13">
        <f>IF(ISERROR(VLOOKUP(CONCATENATE($E216," ",V$1),'Listing TES'!$A$2:$I$1247,6,FALSE)),"-",VLOOKUP(CONCATENATE($E216," ",V$1),'Listing TES'!$A$2:$I$1247,6,FALSE))</f>
        <v>42469</v>
      </c>
      <c r="W216" s="13">
        <f>IF(ISERROR(VLOOKUP(CONCATENATE($E216," ",W$1),'Listing TES'!$A$2:$I$1247,6,FALSE)),"-",VLOOKUP(CONCATENATE($E216," ",W$1),'Listing TES'!$A$2:$I$1247,6,FALSE))</f>
        <v>43218</v>
      </c>
      <c r="X216" s="13" t="str">
        <f>IF(ISERROR(VLOOKUP(CONCATENATE($E216," ",X$1),'Listing TES'!$A$2:$I$1247,6,FALSE)),"-",VLOOKUP(CONCATENATE($E216," ",X$1),'Listing TES'!$A$2:$I$1247,6,FALSE))</f>
        <v>-</v>
      </c>
      <c r="Y216" s="13" t="str">
        <f>IF(ISERROR(VLOOKUP(CONCATENATE($E216," ",Y$1),'Listing TES'!$A$2:$I$1247,6,FALSE)),"-",VLOOKUP(CONCATENATE($E216," ",Y$1),'Listing TES'!$A$2:$I$1247,6,FALSE))</f>
        <v>-</v>
      </c>
      <c r="Z216" s="13" t="str">
        <f>IF(ISERROR(VLOOKUP(CONCATENATE($E216," ",Z$1),'Listing TES'!$A$2:$I$1247,6,FALSE)),"-",VLOOKUP(CONCATENATE($E216," ",Z$1),'Listing TES'!$A$2:$I$1247,6,FALSE))</f>
        <v>-</v>
      </c>
      <c r="AA216" s="13" t="str">
        <f>IF(ISERROR(VLOOKUP(CONCATENATE($E216," ",AA$1),'Listing TES'!$A$2:$I$1247,6,FALSE)),"-",VLOOKUP(CONCATENATE($E216," ",AA$1),'Listing TES'!$A$2:$I$1247,6,FALSE))</f>
        <v>-</v>
      </c>
      <c r="AB216" s="13" t="str">
        <f>IF(ISERROR(VLOOKUP(CONCATENATE($E216," ",AB$1),'Listing TES'!$A$2:$I$1247,6,FALSE)),"-",VLOOKUP(CONCATENATE($E216," ",AB$1),'Listing TES'!$A$2:$I$1247,6,FALSE))</f>
        <v>-</v>
      </c>
      <c r="AC216" s="13" t="str">
        <f>IF(ISERROR(VLOOKUP(CONCATENATE($E216," ",AC$1),'Listing TES'!$A$2:$I$1247,6,FALSE)),"-",VLOOKUP(CONCATENATE($E216," ",AC$1),'Listing TES'!$A$2:$I$1247,6,FALSE))</f>
        <v>-</v>
      </c>
      <c r="AD216" s="13"/>
      <c r="AF216" s="142">
        <f t="shared" si="186"/>
        <v>749</v>
      </c>
      <c r="AG216" s="142" t="str">
        <f t="shared" si="175"/>
        <v>-</v>
      </c>
      <c r="AH216" s="142" t="str">
        <f t="shared" si="176"/>
        <v>-</v>
      </c>
      <c r="AI216" s="142" t="str">
        <f t="shared" si="177"/>
        <v>-</v>
      </c>
      <c r="AJ216" s="142" t="str">
        <f t="shared" si="178"/>
        <v>-</v>
      </c>
      <c r="AK216" s="142" t="str">
        <f t="shared" si="179"/>
        <v>-</v>
      </c>
      <c r="AL216" s="13"/>
      <c r="AN216" s="142">
        <f t="shared" si="180"/>
        <v>749</v>
      </c>
      <c r="AO216" s="142" t="str">
        <f t="shared" si="181"/>
        <v>-</v>
      </c>
      <c r="AP216" s="142" t="str">
        <f t="shared" si="182"/>
        <v>-</v>
      </c>
      <c r="AQ216" s="142" t="str">
        <f t="shared" si="183"/>
        <v>-</v>
      </c>
      <c r="AR216" s="142" t="str">
        <f t="shared" si="184"/>
        <v>-</v>
      </c>
      <c r="AS216" s="142" t="str">
        <f t="shared" si="185"/>
        <v>-</v>
      </c>
    </row>
    <row r="217" spans="1:53" x14ac:dyDescent="0.25">
      <c r="A217" s="22" t="str">
        <f>IF(ISERROR(VLOOKUP($E217,'Listing TES'!$B$2:$B$1247,1,FALSE)),"Not listed","Listed")</f>
        <v>Listed</v>
      </c>
      <c r="B217" s="4" t="b">
        <f t="shared" ca="1" si="213"/>
        <v>0</v>
      </c>
      <c r="C217" s="4" t="b">
        <f t="shared" si="232"/>
        <v>0</v>
      </c>
      <c r="D217" s="4"/>
      <c r="E217" s="2" t="s">
        <v>60</v>
      </c>
      <c r="F217" s="10">
        <v>39048</v>
      </c>
      <c r="G217" s="4"/>
      <c r="H217" s="4" t="s">
        <v>557</v>
      </c>
      <c r="I217" s="93">
        <f t="shared" si="237"/>
        <v>12</v>
      </c>
      <c r="J217" s="198" t="str">
        <f>VLOOKUP($I217,Categorie!$A$1:$B$27,2,FALSE)</f>
        <v>BNO/INO/ANO</v>
      </c>
      <c r="K217" s="12" t="str">
        <f t="shared" si="197"/>
        <v>MIN</v>
      </c>
      <c r="L217" s="13">
        <f t="shared" si="174"/>
        <v>43589</v>
      </c>
      <c r="M217" s="13" t="str">
        <f t="shared" ca="1" si="171"/>
        <v/>
      </c>
      <c r="N217" s="12"/>
      <c r="O217" s="12"/>
      <c r="P217" s="12" t="str">
        <f>VLOOKUP($E217,'Listing PCS'!$B$2:$D$1032,3,FALSE)</f>
        <v>MIN</v>
      </c>
      <c r="Q217" s="13">
        <f>VLOOKUP($E217,'Listing PCS'!$B$2:$F$1032,5,FALSE)</f>
        <v>43386</v>
      </c>
      <c r="R217" s="12"/>
      <c r="S217" s="12" t="str">
        <f t="shared" si="240"/>
        <v>-</v>
      </c>
      <c r="T217" s="12">
        <f>VLOOKUP($E217,'Listing PCS'!$B$2:$I$1032,8,FALSE)</f>
        <v>0</v>
      </c>
      <c r="U217" s="13"/>
      <c r="V217" s="13">
        <f>IF(ISERROR(VLOOKUP(CONCATENATE($E217," ",V$1),'Listing TES'!$A$2:$I$1247,6,FALSE)),"-",VLOOKUP(CONCATENATE($E217," ",V$1),'Listing TES'!$A$2:$I$1247,6,FALSE))</f>
        <v>42813</v>
      </c>
      <c r="W217" s="13">
        <f>IF(ISERROR(VLOOKUP(CONCATENATE($E217," ",W$1),'Listing TES'!$A$2:$I$1247,6,FALSE)),"-",VLOOKUP(CONCATENATE($E217," ",W$1),'Listing TES'!$A$2:$I$1247,6,FALSE))</f>
        <v>43589</v>
      </c>
      <c r="X217" s="13" t="str">
        <f>IF(ISERROR(VLOOKUP(CONCATENATE($E217," ",X$1),'Listing TES'!$A$2:$I$1247,6,FALSE)),"-",VLOOKUP(CONCATENATE($E217," ",X$1),'Listing TES'!$A$2:$I$1247,6,FALSE))</f>
        <v>-</v>
      </c>
      <c r="Y217" s="13" t="str">
        <f>IF(ISERROR(VLOOKUP(CONCATENATE($E217," ",Y$1),'Listing TES'!$A$2:$I$1247,6,FALSE)),"-",VLOOKUP(CONCATENATE($E217," ",Y$1),'Listing TES'!$A$2:$I$1247,6,FALSE))</f>
        <v>-</v>
      </c>
      <c r="Z217" s="13" t="str">
        <f>IF(ISERROR(VLOOKUP(CONCATENATE($E217," ",Z$1),'Listing TES'!$A$2:$I$1247,6,FALSE)),"-",VLOOKUP(CONCATENATE($E217," ",Z$1),'Listing TES'!$A$2:$I$1247,6,FALSE))</f>
        <v>-</v>
      </c>
      <c r="AA217" s="13" t="str">
        <f>IF(ISERROR(VLOOKUP(CONCATENATE($E217," ",AA$1),'Listing TES'!$A$2:$I$1247,6,FALSE)),"-",VLOOKUP(CONCATENATE($E217," ",AA$1),'Listing TES'!$A$2:$I$1247,6,FALSE))</f>
        <v>-</v>
      </c>
      <c r="AB217" s="13" t="str">
        <f>IF(ISERROR(VLOOKUP(CONCATENATE($E217," ",AB$1),'Listing TES'!$A$2:$I$1247,6,FALSE)),"-",VLOOKUP(CONCATENATE($E217," ",AB$1),'Listing TES'!$A$2:$I$1247,6,FALSE))</f>
        <v>-</v>
      </c>
      <c r="AC217" s="13" t="str">
        <f>IF(ISERROR(VLOOKUP(CONCATENATE($E217," ",AC$1),'Listing TES'!$A$2:$I$1247,6,FALSE)),"-",VLOOKUP(CONCATENATE($E217," ",AC$1),'Listing TES'!$A$2:$I$1247,6,FALSE))</f>
        <v>-</v>
      </c>
      <c r="AD217" s="13"/>
      <c r="AF217" s="142">
        <f t="shared" si="186"/>
        <v>776</v>
      </c>
      <c r="AG217" s="142" t="str">
        <f t="shared" si="175"/>
        <v>-</v>
      </c>
      <c r="AH217" s="142" t="str">
        <f t="shared" si="176"/>
        <v>-</v>
      </c>
      <c r="AI217" s="142" t="str">
        <f t="shared" si="177"/>
        <v>-</v>
      </c>
      <c r="AJ217" s="142" t="str">
        <f t="shared" si="178"/>
        <v>-</v>
      </c>
      <c r="AK217" s="142" t="str">
        <f t="shared" si="179"/>
        <v>-</v>
      </c>
      <c r="AL217" s="13"/>
      <c r="AN217" s="142">
        <f t="shared" si="180"/>
        <v>776</v>
      </c>
      <c r="AO217" s="142" t="str">
        <f t="shared" si="181"/>
        <v>-</v>
      </c>
      <c r="AP217" s="142" t="str">
        <f t="shared" si="182"/>
        <v>-</v>
      </c>
      <c r="AQ217" s="142" t="str">
        <f t="shared" si="183"/>
        <v>-</v>
      </c>
      <c r="AR217" s="142" t="str">
        <f t="shared" si="184"/>
        <v>-</v>
      </c>
      <c r="AS217" s="142" t="str">
        <f t="shared" si="185"/>
        <v>-</v>
      </c>
    </row>
    <row r="218" spans="1:53" x14ac:dyDescent="0.25">
      <c r="A218" s="22" t="str">
        <f>IF(ISERROR(VLOOKUP($E218,'Listing TES'!$B$2:$B$1247,1,FALSE)),"Not listed","Listed")</f>
        <v>Not listed</v>
      </c>
      <c r="B218" s="4" t="b">
        <f t="shared" ca="1" si="213"/>
        <v>0</v>
      </c>
      <c r="C218" s="4" t="e">
        <f t="shared" si="232"/>
        <v>#VALUE!</v>
      </c>
      <c r="D218" s="4"/>
      <c r="E218" s="2" t="s">
        <v>715</v>
      </c>
      <c r="F218" s="10">
        <v>38831</v>
      </c>
      <c r="G218" s="4"/>
      <c r="H218" s="4" t="s">
        <v>557</v>
      </c>
      <c r="I218" s="93">
        <f t="shared" si="237"/>
        <v>13</v>
      </c>
      <c r="J218" s="198" t="str">
        <f>VLOOKUP($I218,Categorie!$A$1:$B$27,2,FALSE)</f>
        <v>INO/ANO/JUN</v>
      </c>
      <c r="K218" s="12" t="str">
        <f t="shared" si="197"/>
        <v>Geen info</v>
      </c>
      <c r="L218" s="13" t="str">
        <f t="shared" si="174"/>
        <v>-</v>
      </c>
      <c r="M218" s="13" t="str">
        <f t="shared" ca="1" si="171"/>
        <v/>
      </c>
      <c r="N218" s="12"/>
      <c r="O218" s="12"/>
      <c r="P218" s="12" t="e">
        <f>VLOOKUP($E218,'Listing PCS'!$B$2:$D$1032,3,FALSE)</f>
        <v>#N/A</v>
      </c>
      <c r="Q218" s="13" t="e">
        <f>VLOOKUP($E218,'Listing PCS'!$B$2:$F$1032,5,FALSE)</f>
        <v>#N/A</v>
      </c>
      <c r="R218" s="12"/>
      <c r="S218" s="12" t="str">
        <f t="shared" si="240"/>
        <v>-</v>
      </c>
      <c r="T218" s="12" t="e">
        <f>VLOOKUP($E218,'Listing PCS'!$B$2:$I$1032,8,FALSE)</f>
        <v>#N/A</v>
      </c>
      <c r="U218" s="13"/>
      <c r="V218" s="13" t="str">
        <f>IF(ISERROR(VLOOKUP(CONCATENATE($E218," ",V$1),'Listing TES'!$A$2:$I$1247,6,FALSE)),"-",VLOOKUP(CONCATENATE($E218," ",V$1),'Listing TES'!$A$2:$I$1247,6,FALSE))</f>
        <v>-</v>
      </c>
      <c r="W218" s="13" t="str">
        <f>IF(ISERROR(VLOOKUP(CONCATENATE($E218," ",W$1),'Listing TES'!$A$2:$I$1247,6,FALSE)),"-",VLOOKUP(CONCATENATE($E218," ",W$1),'Listing TES'!$A$2:$I$1247,6,FALSE))</f>
        <v>-</v>
      </c>
      <c r="X218" s="13" t="str">
        <f>IF(ISERROR(VLOOKUP(CONCATENATE($E218," ",X$1),'Listing TES'!$A$2:$I$1247,6,FALSE)),"-",VLOOKUP(CONCATENATE($E218," ",X$1),'Listing TES'!$A$2:$I$1247,6,FALSE))</f>
        <v>-</v>
      </c>
      <c r="Y218" s="13" t="str">
        <f>IF(ISERROR(VLOOKUP(CONCATENATE($E218," ",Y$1),'Listing TES'!$A$2:$I$1247,6,FALSE)),"-",VLOOKUP(CONCATENATE($E218," ",Y$1),'Listing TES'!$A$2:$I$1247,6,FALSE))</f>
        <v>-</v>
      </c>
      <c r="Z218" s="13" t="str">
        <f>IF(ISERROR(VLOOKUP(CONCATENATE($E218," ",Z$1),'Listing TES'!$A$2:$I$1247,6,FALSE)),"-",VLOOKUP(CONCATENATE($E218," ",Z$1),'Listing TES'!$A$2:$I$1247,6,FALSE))</f>
        <v>-</v>
      </c>
      <c r="AA218" s="13" t="str">
        <f>IF(ISERROR(VLOOKUP(CONCATENATE($E218," ",AA$1),'Listing TES'!$A$2:$I$1247,6,FALSE)),"-",VLOOKUP(CONCATENATE($E218," ",AA$1),'Listing TES'!$A$2:$I$1247,6,FALSE))</f>
        <v>-</v>
      </c>
      <c r="AB218" s="13" t="str">
        <f>IF(ISERROR(VLOOKUP(CONCATENATE($E218," ",AB$1),'Listing TES'!$A$2:$I$1247,6,FALSE)),"-",VLOOKUP(CONCATENATE($E218," ",AB$1),'Listing TES'!$A$2:$I$1247,6,FALSE))</f>
        <v>-</v>
      </c>
      <c r="AC218" s="13" t="str">
        <f>IF(ISERROR(VLOOKUP(CONCATENATE($E218," ",AC$1),'Listing TES'!$A$2:$I$1247,6,FALSE)),"-",VLOOKUP(CONCATENATE($E218," ",AC$1),'Listing TES'!$A$2:$I$1247,6,FALSE))</f>
        <v>-</v>
      </c>
      <c r="AD218" s="13"/>
      <c r="AF218" s="142" t="str">
        <f t="shared" si="186"/>
        <v>-</v>
      </c>
      <c r="AG218" s="142" t="str">
        <f t="shared" si="175"/>
        <v>-</v>
      </c>
      <c r="AH218" s="142" t="str">
        <f t="shared" si="176"/>
        <v>-</v>
      </c>
      <c r="AI218" s="142" t="str">
        <f t="shared" si="177"/>
        <v>-</v>
      </c>
      <c r="AJ218" s="142" t="str">
        <f t="shared" si="178"/>
        <v>-</v>
      </c>
      <c r="AK218" s="142" t="str">
        <f t="shared" si="179"/>
        <v>-</v>
      </c>
      <c r="AL218" s="13"/>
      <c r="AN218" s="142" t="str">
        <f t="shared" si="180"/>
        <v>-</v>
      </c>
      <c r="AO218" s="142" t="str">
        <f t="shared" si="181"/>
        <v>-</v>
      </c>
      <c r="AP218" s="142" t="str">
        <f t="shared" si="182"/>
        <v>-</v>
      </c>
      <c r="AQ218" s="142" t="str">
        <f t="shared" si="183"/>
        <v>-</v>
      </c>
      <c r="AR218" s="142" t="str">
        <f t="shared" si="184"/>
        <v>-</v>
      </c>
      <c r="AS218" s="142" t="str">
        <f t="shared" si="185"/>
        <v>-</v>
      </c>
      <c r="AW218" s="9" t="s">
        <v>557</v>
      </c>
    </row>
    <row r="219" spans="1:53" x14ac:dyDescent="0.25">
      <c r="A219" s="22" t="str">
        <f>IF(ISERROR(VLOOKUP($E219,'Listing TES'!$B$2:$B$1247,1,FALSE)),"Not listed","Listed")</f>
        <v>Listed</v>
      </c>
      <c r="B219" s="4" t="b">
        <f t="shared" ca="1" si="213"/>
        <v>0</v>
      </c>
      <c r="C219" s="4" t="b">
        <f t="shared" si="232"/>
        <v>0</v>
      </c>
      <c r="D219" s="4"/>
      <c r="E219" s="2" t="s">
        <v>101</v>
      </c>
      <c r="F219" s="10">
        <v>39616</v>
      </c>
      <c r="G219" s="4"/>
      <c r="H219" s="4" t="s">
        <v>557</v>
      </c>
      <c r="I219" s="93">
        <f t="shared" si="237"/>
        <v>11</v>
      </c>
      <c r="J219" s="198" t="str">
        <f>VLOOKUP($I219,Categorie!$A$1:$B$27,2,FALSE)</f>
        <v>BNO/INO/ANO</v>
      </c>
      <c r="K219" s="12" t="str">
        <f t="shared" si="197"/>
        <v>BNO</v>
      </c>
      <c r="L219" s="13">
        <f t="shared" si="174"/>
        <v>43400</v>
      </c>
      <c r="M219" s="13" t="str">
        <f t="shared" ca="1" si="171"/>
        <v/>
      </c>
      <c r="N219" s="12"/>
      <c r="O219" s="12"/>
      <c r="P219" s="12" t="str">
        <f>VLOOKUP($E219,'Listing PCS'!$B$2:$D$1032,3,FALSE)</f>
        <v>INO</v>
      </c>
      <c r="Q219" s="13">
        <f>VLOOKUP($E219,'Listing PCS'!$B$2:$F$1032,5,FALSE)</f>
        <v>43400</v>
      </c>
      <c r="R219" s="12"/>
      <c r="S219" s="12" t="str">
        <f t="shared" si="240"/>
        <v>BNO</v>
      </c>
      <c r="T219" s="12">
        <f>VLOOKUP($E219,'Listing PCS'!$B$2:$I$1032,8,FALSE)</f>
        <v>0</v>
      </c>
      <c r="U219" s="13"/>
      <c r="V219" s="13">
        <f>IF(ISERROR(VLOOKUP(CONCATENATE($E219," ",V$1),'Listing TES'!$A$2:$I$1247,6,FALSE)),"-",VLOOKUP(CONCATENATE($E219," ",V$1),'Listing TES'!$A$2:$I$1247,6,FALSE))</f>
        <v>43008</v>
      </c>
      <c r="W219" s="13">
        <f>IF(ISERROR(VLOOKUP(CONCATENATE($E219," ",W$1),'Listing TES'!$A$2:$I$1247,6,FALSE)),"-",VLOOKUP(CONCATENATE($E219," ",W$1),'Listing TES'!$A$2:$I$1247,6,FALSE))</f>
        <v>43183</v>
      </c>
      <c r="X219" s="13">
        <f>IF(ISERROR(VLOOKUP(CONCATENATE($E219," ",X$1),'Listing TES'!$A$2:$I$1247,6,FALSE)),"-",VLOOKUP(CONCATENATE($E219," ",X$1),'Listing TES'!$A$2:$I$1247,6,FALSE))</f>
        <v>43400</v>
      </c>
      <c r="Y219" s="13" t="str">
        <f>IF(ISERROR(VLOOKUP(CONCATENATE($E219," ",Y$1),'Listing TES'!$A$2:$I$1247,6,FALSE)),"-",VLOOKUP(CONCATENATE($E219," ",Y$1),'Listing TES'!$A$2:$I$1247,6,FALSE))</f>
        <v>-</v>
      </c>
      <c r="Z219" s="13" t="str">
        <f>IF(ISERROR(VLOOKUP(CONCATENATE($E219," ",Z$1),'Listing TES'!$A$2:$I$1247,6,FALSE)),"-",VLOOKUP(CONCATENATE($E219," ",Z$1),'Listing TES'!$A$2:$I$1247,6,FALSE))</f>
        <v>-</v>
      </c>
      <c r="AA219" s="13" t="str">
        <f>IF(ISERROR(VLOOKUP(CONCATENATE($E219," ",AA$1),'Listing TES'!$A$2:$I$1247,6,FALSE)),"-",VLOOKUP(CONCATENATE($E219," ",AA$1),'Listing TES'!$A$2:$I$1247,6,FALSE))</f>
        <v>-</v>
      </c>
      <c r="AB219" s="13" t="str">
        <f>IF(ISERROR(VLOOKUP(CONCATENATE($E219," ",AB$1),'Listing TES'!$A$2:$I$1247,6,FALSE)),"-",VLOOKUP(CONCATENATE($E219," ",AB$1),'Listing TES'!$A$2:$I$1247,6,FALSE))</f>
        <v>-</v>
      </c>
      <c r="AC219" s="13" t="str">
        <f>IF(ISERROR(VLOOKUP(CONCATENATE($E219," ",AC$1),'Listing TES'!$A$2:$I$1247,6,FALSE)),"-",VLOOKUP(CONCATENATE($E219," ",AC$1),'Listing TES'!$A$2:$I$1247,6,FALSE))</f>
        <v>-</v>
      </c>
      <c r="AD219" s="13"/>
      <c r="AF219" s="142">
        <f t="shared" si="186"/>
        <v>175</v>
      </c>
      <c r="AG219" s="142">
        <f t="shared" si="175"/>
        <v>217</v>
      </c>
      <c r="AH219" s="142" t="str">
        <f t="shared" si="176"/>
        <v>-</v>
      </c>
      <c r="AI219" s="142" t="str">
        <f t="shared" si="177"/>
        <v>-</v>
      </c>
      <c r="AJ219" s="142" t="str">
        <f t="shared" si="178"/>
        <v>-</v>
      </c>
      <c r="AK219" s="142" t="str">
        <f t="shared" si="179"/>
        <v>-</v>
      </c>
      <c r="AL219" s="13"/>
      <c r="AN219" s="142">
        <f t="shared" si="180"/>
        <v>175</v>
      </c>
      <c r="AO219" s="142">
        <f t="shared" si="181"/>
        <v>392</v>
      </c>
      <c r="AP219" s="142" t="str">
        <f t="shared" si="182"/>
        <v>-</v>
      </c>
      <c r="AQ219" s="142" t="str">
        <f t="shared" si="183"/>
        <v>-</v>
      </c>
      <c r="AR219" s="142" t="str">
        <f t="shared" si="184"/>
        <v>-</v>
      </c>
      <c r="AS219" s="142" t="str">
        <f t="shared" si="185"/>
        <v>-</v>
      </c>
    </row>
    <row r="220" spans="1:53" x14ac:dyDescent="0.25">
      <c r="A220" s="22" t="str">
        <f>IF(ISERROR(VLOOKUP($E220,'Listing TES'!$B$2:$B$1247,1,FALSE)),"Not listed","Listed")</f>
        <v>Listed</v>
      </c>
      <c r="B220" s="4" t="b">
        <f t="shared" ca="1" si="213"/>
        <v>0</v>
      </c>
      <c r="C220" s="4" t="b">
        <f t="shared" si="232"/>
        <v>0</v>
      </c>
      <c r="D220" s="4"/>
      <c r="E220" s="2" t="s">
        <v>173</v>
      </c>
      <c r="F220" s="10">
        <v>39029</v>
      </c>
      <c r="G220" s="4"/>
      <c r="H220" s="4" t="s">
        <v>557</v>
      </c>
      <c r="I220" s="93">
        <f t="shared" si="237"/>
        <v>12</v>
      </c>
      <c r="J220" s="198" t="str">
        <f>VLOOKUP($I220,Categorie!$A$1:$B$27,2,FALSE)</f>
        <v>BNO/INO/ANO</v>
      </c>
      <c r="K220" s="12" t="str">
        <f t="shared" si="197"/>
        <v>JUN</v>
      </c>
      <c r="L220" s="13">
        <f t="shared" si="174"/>
        <v>43197</v>
      </c>
      <c r="M220" s="13" t="str">
        <f t="shared" ca="1" si="171"/>
        <v/>
      </c>
      <c r="N220" s="12"/>
      <c r="O220" s="12"/>
      <c r="P220" s="12" t="str">
        <f>VLOOKUP($E220,'Listing PCS'!$B$2:$D$1032,3,FALSE)</f>
        <v>ANO</v>
      </c>
      <c r="Q220" s="13">
        <f>VLOOKUP($E220,'Listing PCS'!$B$2:$F$1032,5,FALSE)</f>
        <v>43252</v>
      </c>
      <c r="R220" s="12"/>
      <c r="S220" s="198" t="s">
        <v>563</v>
      </c>
      <c r="T220" s="12" t="str">
        <f>VLOOKUP($E220,'Listing PCS'!$B$2:$I$1032,8,FALSE)</f>
        <v>A</v>
      </c>
      <c r="U220" s="13"/>
      <c r="V220" s="13" t="str">
        <f>IF(ISERROR(VLOOKUP(CONCATENATE($E220," ",V$1),'Listing TES'!$A$2:$I$1247,6,FALSE)),"-",VLOOKUP(CONCATENATE($E220," ",V$1),'Listing TES'!$A$2:$I$1247,6,FALSE))</f>
        <v>-</v>
      </c>
      <c r="W220" s="13" t="str">
        <f>IF(ISERROR(VLOOKUP(CONCATENATE($E220," ",W$1),'Listing TES'!$A$2:$I$1247,6,FALSE)),"-",VLOOKUP(CONCATENATE($E220," ",W$1),'Listing TES'!$A$2:$I$1247,6,FALSE))</f>
        <v>-</v>
      </c>
      <c r="X220" s="13" t="str">
        <f>IF(ISERROR(VLOOKUP(CONCATENATE($E220," ",X$1),'Listing TES'!$A$2:$I$1247,6,FALSE)),"-",VLOOKUP(CONCATENATE($E220," ",X$1),'Listing TES'!$A$2:$I$1247,6,FALSE))</f>
        <v>-</v>
      </c>
      <c r="Y220" s="13">
        <f>IF(ISERROR(VLOOKUP(CONCATENATE($E220," ",Y$1),'Listing TES'!$A$2:$I$1247,6,FALSE)),"-",VLOOKUP(CONCATENATE($E220," ",Y$1),'Listing TES'!$A$2:$I$1247,6,FALSE))</f>
        <v>42407</v>
      </c>
      <c r="Z220" s="13">
        <f>IF(ISERROR(VLOOKUP(CONCATENATE($E220," ",Z$1),'Listing TES'!$A$2:$I$1247,6,FALSE)),"-",VLOOKUP(CONCATENATE($E220," ",Z$1),'Listing TES'!$A$2:$I$1247,6,FALSE))</f>
        <v>42784</v>
      </c>
      <c r="AA220" s="13">
        <f>IF(ISERROR(VLOOKUP(CONCATENATE($E220," ",AA$1),'Listing TES'!$A$2:$I$1247,6,FALSE)),"-",VLOOKUP(CONCATENATE($E220," ",AA$1),'Listing TES'!$A$2:$I$1247,6,FALSE))</f>
        <v>43197</v>
      </c>
      <c r="AB220" s="13" t="str">
        <f>IF(ISERROR(VLOOKUP(CONCATENATE($E220," ",AB$1),'Listing TES'!$A$2:$I$1247,6,FALSE)),"-",VLOOKUP(CONCATENATE($E220," ",AB$1),'Listing TES'!$A$2:$I$1247,6,FALSE))</f>
        <v>-</v>
      </c>
      <c r="AC220" s="13" t="str">
        <f>IF(ISERROR(VLOOKUP(CONCATENATE($E220," ",AC$1),'Listing TES'!$A$2:$I$1247,6,FALSE)),"-",VLOOKUP(CONCATENATE($E220," ",AC$1),'Listing TES'!$A$2:$I$1247,6,FALSE))</f>
        <v>-</v>
      </c>
      <c r="AD220" s="13"/>
      <c r="AF220" s="142" t="str">
        <f t="shared" si="186"/>
        <v>-</v>
      </c>
      <c r="AG220" s="142" t="str">
        <f t="shared" si="175"/>
        <v>-</v>
      </c>
      <c r="AH220" s="142" t="str">
        <f t="shared" si="176"/>
        <v>-</v>
      </c>
      <c r="AI220" s="142">
        <f t="shared" si="177"/>
        <v>377</v>
      </c>
      <c r="AJ220" s="142">
        <f t="shared" si="178"/>
        <v>413</v>
      </c>
      <c r="AK220" s="142" t="str">
        <f t="shared" si="179"/>
        <v>-</v>
      </c>
      <c r="AL220" s="13"/>
      <c r="AN220" s="142" t="str">
        <f t="shared" si="180"/>
        <v>-</v>
      </c>
      <c r="AO220" s="142" t="str">
        <f t="shared" si="181"/>
        <v>-</v>
      </c>
      <c r="AP220" s="142" t="str">
        <f t="shared" si="182"/>
        <v>-</v>
      </c>
      <c r="AQ220" s="142" t="str">
        <f t="shared" si="183"/>
        <v>-</v>
      </c>
      <c r="AR220" s="142" t="str">
        <f t="shared" si="184"/>
        <v>-</v>
      </c>
      <c r="AS220" s="142" t="str">
        <f t="shared" si="185"/>
        <v>-</v>
      </c>
      <c r="AW220" s="9" t="s">
        <v>557</v>
      </c>
    </row>
    <row r="221" spans="1:53" x14ac:dyDescent="0.25">
      <c r="A221" s="22" t="str">
        <f>IF(ISERROR(VLOOKUP($E221,'Listing TES'!$B$2:$B$1247,1,FALSE)),"Not listed","Listed")</f>
        <v>Listed</v>
      </c>
      <c r="B221" s="4" t="b">
        <f t="shared" ca="1" si="213"/>
        <v>0</v>
      </c>
      <c r="C221" s="4" t="b">
        <f t="shared" si="232"/>
        <v>0</v>
      </c>
      <c r="D221" s="4"/>
      <c r="E221" s="2" t="s">
        <v>133</v>
      </c>
      <c r="F221" s="10">
        <v>38065</v>
      </c>
      <c r="G221" s="4"/>
      <c r="H221" s="4" t="s">
        <v>557</v>
      </c>
      <c r="I221" s="93">
        <f t="shared" si="237"/>
        <v>15</v>
      </c>
      <c r="J221" s="198" t="str">
        <f>VLOOKUP($I221,Categorie!$A$1:$B$27,2,FALSE)</f>
        <v>JUN/SEN</v>
      </c>
      <c r="K221" s="12" t="str">
        <f t="shared" si="197"/>
        <v>BNO</v>
      </c>
      <c r="L221" s="13">
        <f t="shared" si="174"/>
        <v>42749</v>
      </c>
      <c r="M221" s="13" t="str">
        <f t="shared" ca="1" si="171"/>
        <v/>
      </c>
      <c r="N221" s="12"/>
      <c r="O221" s="12"/>
      <c r="P221" s="12" t="str">
        <f>VLOOKUP($E221,'Listing PCS'!$B$2:$D$1032,3,FALSE)</f>
        <v>-</v>
      </c>
      <c r="Q221" s="13">
        <f>VLOOKUP($E221,'Listing PCS'!$B$2:$F$1032,5,FALSE)</f>
        <v>43252</v>
      </c>
      <c r="R221" s="12"/>
      <c r="S221" s="12" t="str">
        <f>IF(ISERROR(SEARCH(K221,J221)),"-",K221)</f>
        <v>-</v>
      </c>
      <c r="T221" s="12" t="str">
        <f>VLOOKUP($E221,'Listing PCS'!$B$2:$I$1032,8,FALSE)</f>
        <v>-</v>
      </c>
      <c r="U221" s="13"/>
      <c r="V221" s="13" t="str">
        <f>IF(ISERROR(VLOOKUP(CONCATENATE($E221," ",V$1),'Listing TES'!$A$2:$I$1247,6,FALSE)),"-",VLOOKUP(CONCATENATE($E221," ",V$1),'Listing TES'!$A$2:$I$1247,6,FALSE))</f>
        <v>-</v>
      </c>
      <c r="W221" s="13">
        <f>IF(ISERROR(VLOOKUP(CONCATENATE($E221," ",W$1),'Listing TES'!$A$2:$I$1247,6,FALSE)),"-",VLOOKUP(CONCATENATE($E221," ",W$1),'Listing TES'!$A$2:$I$1247,6,FALSE))</f>
        <v>42490</v>
      </c>
      <c r="X221" s="13">
        <f>IF(ISERROR(VLOOKUP(CONCATENATE($E221," ",X$1),'Listing TES'!$A$2:$I$1247,6,FALSE)),"-",VLOOKUP(CONCATENATE($E221," ",X$1),'Listing TES'!$A$2:$I$1247,6,FALSE))</f>
        <v>42749</v>
      </c>
      <c r="Y221" s="13" t="str">
        <f>IF(ISERROR(VLOOKUP(CONCATENATE($E221," ",Y$1),'Listing TES'!$A$2:$I$1247,6,FALSE)),"-",VLOOKUP(CONCATENATE($E221," ",Y$1),'Listing TES'!$A$2:$I$1247,6,FALSE))</f>
        <v>-</v>
      </c>
      <c r="Z221" s="13" t="str">
        <f>IF(ISERROR(VLOOKUP(CONCATENATE($E221," ",Z$1),'Listing TES'!$A$2:$I$1247,6,FALSE)),"-",VLOOKUP(CONCATENATE($E221," ",Z$1),'Listing TES'!$A$2:$I$1247,6,FALSE))</f>
        <v>-</v>
      </c>
      <c r="AA221" s="13" t="str">
        <f>IF(ISERROR(VLOOKUP(CONCATENATE($E221," ",AA$1),'Listing TES'!$A$2:$I$1247,6,FALSE)),"-",VLOOKUP(CONCATENATE($E221," ",AA$1),'Listing TES'!$A$2:$I$1247,6,FALSE))</f>
        <v>-</v>
      </c>
      <c r="AB221" s="13" t="str">
        <f>IF(ISERROR(VLOOKUP(CONCATENATE($E221," ",AB$1),'Listing TES'!$A$2:$I$1247,6,FALSE)),"-",VLOOKUP(CONCATENATE($E221," ",AB$1),'Listing TES'!$A$2:$I$1247,6,FALSE))</f>
        <v>-</v>
      </c>
      <c r="AC221" s="13" t="str">
        <f>IF(ISERROR(VLOOKUP(CONCATENATE($E221," ",AC$1),'Listing TES'!$A$2:$I$1247,6,FALSE)),"-",VLOOKUP(CONCATENATE($E221," ",AC$1),'Listing TES'!$A$2:$I$1247,6,FALSE))</f>
        <v>-</v>
      </c>
      <c r="AD221" s="13"/>
      <c r="AF221" s="142" t="str">
        <f t="shared" si="186"/>
        <v>-</v>
      </c>
      <c r="AG221" s="142">
        <f t="shared" si="175"/>
        <v>259</v>
      </c>
      <c r="AH221" s="142" t="str">
        <f t="shared" si="176"/>
        <v>-</v>
      </c>
      <c r="AI221" s="142" t="str">
        <f t="shared" si="177"/>
        <v>-</v>
      </c>
      <c r="AJ221" s="142" t="str">
        <f t="shared" si="178"/>
        <v>-</v>
      </c>
      <c r="AK221" s="142" t="str">
        <f t="shared" si="179"/>
        <v>-</v>
      </c>
      <c r="AL221" s="13"/>
      <c r="AN221" s="142" t="str">
        <f t="shared" si="180"/>
        <v>-</v>
      </c>
      <c r="AO221" s="142" t="str">
        <f t="shared" si="181"/>
        <v>-</v>
      </c>
      <c r="AP221" s="142" t="str">
        <f t="shared" si="182"/>
        <v>-</v>
      </c>
      <c r="AQ221" s="142" t="str">
        <f t="shared" si="183"/>
        <v>-</v>
      </c>
      <c r="AR221" s="142" t="str">
        <f t="shared" si="184"/>
        <v>-</v>
      </c>
      <c r="AS221" s="142" t="str">
        <f t="shared" si="185"/>
        <v>-</v>
      </c>
    </row>
    <row r="222" spans="1:53" x14ac:dyDescent="0.25">
      <c r="A222" s="22" t="str">
        <f>IF(ISERROR(VLOOKUP($E222,'Listing TES'!$B$2:$B$1247,1,FALSE)),"Not listed","Listed")</f>
        <v>Listed</v>
      </c>
      <c r="B222" s="4" t="b">
        <f t="shared" ca="1" si="213"/>
        <v>0</v>
      </c>
      <c r="C222" s="4" t="b">
        <f t="shared" si="232"/>
        <v>0</v>
      </c>
      <c r="D222" s="4"/>
      <c r="E222" s="2" t="s">
        <v>174</v>
      </c>
      <c r="F222" s="10">
        <v>37898</v>
      </c>
      <c r="G222" s="4"/>
      <c r="H222" s="4" t="s">
        <v>557</v>
      </c>
      <c r="I222" s="93">
        <f t="shared" si="237"/>
        <v>15</v>
      </c>
      <c r="J222" s="198" t="str">
        <f>VLOOKUP($I222,Categorie!$A$1:$B$27,2,FALSE)</f>
        <v>JUN/SEN</v>
      </c>
      <c r="K222" s="12" t="str">
        <f t="shared" si="197"/>
        <v>SEN</v>
      </c>
      <c r="L222" s="13">
        <f t="shared" si="174"/>
        <v>43421</v>
      </c>
      <c r="M222" s="13" t="str">
        <f t="shared" ca="1" si="171"/>
        <v/>
      </c>
      <c r="N222" s="12"/>
      <c r="O222" s="12"/>
      <c r="P222" s="12" t="str">
        <f>VLOOKUP($E222,'Listing PCS'!$B$2:$D$1032,3,FALSE)</f>
        <v>SEN</v>
      </c>
      <c r="Q222" s="13">
        <f>VLOOKUP($E222,'Listing PCS'!$B$2:$F$1032,5,FALSE)</f>
        <v>43421</v>
      </c>
      <c r="R222" s="12"/>
      <c r="S222" s="204" t="s">
        <v>565</v>
      </c>
      <c r="T222" s="12">
        <f>VLOOKUP($E222,'Listing PCS'!$B$2:$I$1032,8,FALSE)</f>
        <v>0</v>
      </c>
      <c r="U222" s="13"/>
      <c r="V222" s="13" t="str">
        <f>IF(ISERROR(VLOOKUP(CONCATENATE($E222," ",V$1),'Listing TES'!$A$2:$I$1247,6,FALSE)),"-",VLOOKUP(CONCATENATE($E222," ",V$1),'Listing TES'!$A$2:$I$1247,6,FALSE))</f>
        <v>-</v>
      </c>
      <c r="W222" s="13" t="str">
        <f>IF(ISERROR(VLOOKUP(CONCATENATE($E222," ",W$1),'Listing TES'!$A$2:$I$1247,6,FALSE)),"-",VLOOKUP(CONCATENATE($E222," ",W$1),'Listing TES'!$A$2:$I$1247,6,FALSE))</f>
        <v>-</v>
      </c>
      <c r="X222" s="13">
        <f>IF(ISERROR(VLOOKUP(CONCATENATE($E222," ",X$1),'Listing TES'!$A$2:$I$1247,6,FALSE)),"-",VLOOKUP(CONCATENATE($E222," ",X$1),'Listing TES'!$A$2:$I$1247,6,FALSE))</f>
        <v>42014</v>
      </c>
      <c r="Y222" s="13" t="str">
        <f>IF(ISERROR(VLOOKUP(CONCATENATE($E222," ",Y$1),'Listing TES'!$A$2:$I$1247,6,FALSE)),"-",VLOOKUP(CONCATENATE($E222," ",Y$1),'Listing TES'!$A$2:$I$1247,6,FALSE))</f>
        <v>-</v>
      </c>
      <c r="Z222" s="13">
        <f>IF(ISERROR(VLOOKUP(CONCATENATE($E222," ",Z$1),'Listing TES'!$A$2:$I$1247,6,FALSE)),"-",VLOOKUP(CONCATENATE($E222," ",Z$1),'Listing TES'!$A$2:$I$1247,6,FALSE))</f>
        <v>42294</v>
      </c>
      <c r="AA222" s="13">
        <f>IF(ISERROR(VLOOKUP(CONCATENATE($E222," ",AA$1),'Listing TES'!$A$2:$I$1247,6,FALSE)),"-",VLOOKUP(CONCATENATE($E222," ",AA$1),'Listing TES'!$A$2:$I$1247,6,FALSE))</f>
        <v>42427</v>
      </c>
      <c r="AB222" s="13">
        <f>IF(ISERROR(VLOOKUP(CONCATENATE($E222," ",AB$1),'Listing TES'!$A$2:$I$1247,6,FALSE)),"-",VLOOKUP(CONCATENATE($E222," ",AB$1),'Listing TES'!$A$2:$I$1247,6,FALSE))</f>
        <v>43421</v>
      </c>
      <c r="AC222" s="13" t="str">
        <f>IF(ISERROR(VLOOKUP(CONCATENATE($E222," ",AC$1),'Listing TES'!$A$2:$I$1247,6,FALSE)),"-",VLOOKUP(CONCATENATE($E222," ",AC$1),'Listing TES'!$A$2:$I$1247,6,FALSE))</f>
        <v>-</v>
      </c>
      <c r="AD222" s="13"/>
      <c r="AF222" s="142" t="str">
        <f t="shared" si="186"/>
        <v>-</v>
      </c>
      <c r="AG222" s="142" t="str">
        <f t="shared" si="175"/>
        <v>-</v>
      </c>
      <c r="AH222" s="142" t="str">
        <f t="shared" si="176"/>
        <v>-</v>
      </c>
      <c r="AI222" s="142" t="str">
        <f t="shared" si="177"/>
        <v>-</v>
      </c>
      <c r="AJ222" s="142">
        <f t="shared" si="178"/>
        <v>133</v>
      </c>
      <c r="AK222" s="142">
        <f t="shared" si="179"/>
        <v>994</v>
      </c>
      <c r="AL222" s="13"/>
      <c r="AN222" s="142" t="str">
        <f t="shared" si="180"/>
        <v>-</v>
      </c>
      <c r="AO222" s="142" t="str">
        <f t="shared" si="181"/>
        <v>-</v>
      </c>
      <c r="AP222" s="142" t="str">
        <f t="shared" si="182"/>
        <v>-</v>
      </c>
      <c r="AQ222" s="142" t="str">
        <f t="shared" si="183"/>
        <v>-</v>
      </c>
      <c r="AR222" s="142" t="str">
        <f t="shared" si="184"/>
        <v>-</v>
      </c>
      <c r="AS222" s="142" t="str">
        <f t="shared" si="185"/>
        <v>-</v>
      </c>
      <c r="AW222" s="9" t="s">
        <v>557</v>
      </c>
    </row>
    <row r="223" spans="1:53" x14ac:dyDescent="0.25">
      <c r="A223" s="22" t="str">
        <f>IF(ISERROR(VLOOKUP($E223,'Listing TES'!$B$2:$B$1247,1,FALSE)),"Not listed","Listed")</f>
        <v>Listed</v>
      </c>
      <c r="B223" s="4" t="b">
        <f t="shared" ca="1" si="213"/>
        <v>0</v>
      </c>
      <c r="C223" s="4" t="b">
        <f t="shared" si="232"/>
        <v>0</v>
      </c>
      <c r="D223" s="4"/>
      <c r="E223" s="2" t="s">
        <v>251</v>
      </c>
      <c r="F223" s="10">
        <v>39814</v>
      </c>
      <c r="G223" s="4"/>
      <c r="H223" s="4" t="s">
        <v>557</v>
      </c>
      <c r="I223" s="93">
        <f t="shared" si="237"/>
        <v>10</v>
      </c>
      <c r="J223" s="198" t="str">
        <f>VLOOKUP($I223,Categorie!$A$1:$B$27,2,FALSE)</f>
        <v>BNO/INO/ANO</v>
      </c>
      <c r="K223" s="12" t="str">
        <f t="shared" si="197"/>
        <v>PRE</v>
      </c>
      <c r="L223" s="13">
        <f t="shared" si="174"/>
        <v>42448</v>
      </c>
      <c r="M223" s="13" t="str">
        <f t="shared" ca="1" si="171"/>
        <v/>
      </c>
      <c r="N223" s="12"/>
      <c r="O223" s="12"/>
      <c r="P223" s="12" t="str">
        <f>VLOOKUP($E223,'Listing PCS'!$B$2:$D$1032,3,FALSE)</f>
        <v>-</v>
      </c>
      <c r="Q223" s="13">
        <f>VLOOKUP($E223,'Listing PCS'!$B$2:$F$1032,5,FALSE)</f>
        <v>43252</v>
      </c>
      <c r="R223" s="12"/>
      <c r="S223" s="12" t="str">
        <f>IF(ISERROR(SEARCH(K223,J223)),"-",K223)</f>
        <v>-</v>
      </c>
      <c r="T223" s="12" t="str">
        <f>VLOOKUP($E223,'Listing PCS'!$B$2:$I$1032,8,FALSE)</f>
        <v>-</v>
      </c>
      <c r="U223" s="13"/>
      <c r="V223" s="13">
        <f>IF(ISERROR(VLOOKUP(CONCATENATE($E223," ",V$1),'Listing TES'!$A$2:$I$1247,6,FALSE)),"-",VLOOKUP(CONCATENATE($E223," ",V$1),'Listing TES'!$A$2:$I$1247,6,FALSE))</f>
        <v>42448</v>
      </c>
      <c r="W223" s="13" t="str">
        <f>IF(ISERROR(VLOOKUP(CONCATENATE($E223," ",W$1),'Listing TES'!$A$2:$I$1247,6,FALSE)),"-",VLOOKUP(CONCATENATE($E223," ",W$1),'Listing TES'!$A$2:$I$1247,6,FALSE))</f>
        <v>-</v>
      </c>
      <c r="X223" s="13" t="str">
        <f>IF(ISERROR(VLOOKUP(CONCATENATE($E223," ",X$1),'Listing TES'!$A$2:$I$1247,6,FALSE)),"-",VLOOKUP(CONCATENATE($E223," ",X$1),'Listing TES'!$A$2:$I$1247,6,FALSE))</f>
        <v>-</v>
      </c>
      <c r="Y223" s="13" t="str">
        <f>IF(ISERROR(VLOOKUP(CONCATENATE($E223," ",Y$1),'Listing TES'!$A$2:$I$1247,6,FALSE)),"-",VLOOKUP(CONCATENATE($E223," ",Y$1),'Listing TES'!$A$2:$I$1247,6,FALSE))</f>
        <v>-</v>
      </c>
      <c r="Z223" s="13" t="str">
        <f>IF(ISERROR(VLOOKUP(CONCATENATE($E223," ",Z$1),'Listing TES'!$A$2:$I$1247,6,FALSE)),"-",VLOOKUP(CONCATENATE($E223," ",Z$1),'Listing TES'!$A$2:$I$1247,6,FALSE))</f>
        <v>-</v>
      </c>
      <c r="AA223" s="13" t="str">
        <f>IF(ISERROR(VLOOKUP(CONCATENATE($E223," ",AA$1),'Listing TES'!$A$2:$I$1247,6,FALSE)),"-",VLOOKUP(CONCATENATE($E223," ",AA$1),'Listing TES'!$A$2:$I$1247,6,FALSE))</f>
        <v>-</v>
      </c>
      <c r="AB223" s="13" t="str">
        <f>IF(ISERROR(VLOOKUP(CONCATENATE($E223," ",AB$1),'Listing TES'!$A$2:$I$1247,6,FALSE)),"-",VLOOKUP(CONCATENATE($E223," ",AB$1),'Listing TES'!$A$2:$I$1247,6,FALSE))</f>
        <v>-</v>
      </c>
      <c r="AC223" s="13" t="str">
        <f>IF(ISERROR(VLOOKUP(CONCATENATE($E223," ",AC$1),'Listing TES'!$A$2:$I$1247,6,FALSE)),"-",VLOOKUP(CONCATENATE($E223," ",AC$1),'Listing TES'!$A$2:$I$1247,6,FALSE))</f>
        <v>-</v>
      </c>
      <c r="AD223" s="13"/>
      <c r="AF223" s="142" t="str">
        <f t="shared" si="186"/>
        <v>-</v>
      </c>
      <c r="AG223" s="142" t="str">
        <f t="shared" si="175"/>
        <v>-</v>
      </c>
      <c r="AH223" s="142" t="str">
        <f t="shared" si="176"/>
        <v>-</v>
      </c>
      <c r="AI223" s="142" t="str">
        <f t="shared" si="177"/>
        <v>-</v>
      </c>
      <c r="AJ223" s="142" t="str">
        <f t="shared" si="178"/>
        <v>-</v>
      </c>
      <c r="AK223" s="142" t="str">
        <f t="shared" si="179"/>
        <v>-</v>
      </c>
      <c r="AL223" s="13"/>
      <c r="AN223" s="142" t="str">
        <f t="shared" si="180"/>
        <v>-</v>
      </c>
      <c r="AO223" s="142" t="str">
        <f t="shared" si="181"/>
        <v>-</v>
      </c>
      <c r="AP223" s="142" t="str">
        <f t="shared" si="182"/>
        <v>-</v>
      </c>
      <c r="AQ223" s="142" t="str">
        <f t="shared" si="183"/>
        <v>-</v>
      </c>
      <c r="AR223" s="142" t="str">
        <f t="shared" si="184"/>
        <v>-</v>
      </c>
      <c r="AS223" s="142" t="str">
        <f t="shared" si="185"/>
        <v>-</v>
      </c>
    </row>
    <row r="224" spans="1:53" x14ac:dyDescent="0.25">
      <c r="A224" s="80" t="str">
        <f>IF(ISERROR(VLOOKUP($E224,'Listing TES'!$B$2:$B$1247,1,FALSE)),"Not listed","Listed")</f>
        <v>Listed</v>
      </c>
      <c r="B224" s="81" t="b">
        <f ca="1">TODAY()-MAX(V224:AC224)&lt;95</f>
        <v>0</v>
      </c>
      <c r="C224" s="81" t="b">
        <f t="shared" si="232"/>
        <v>0</v>
      </c>
      <c r="D224" s="81"/>
      <c r="E224" s="2" t="s">
        <v>635</v>
      </c>
      <c r="F224" s="10">
        <v>40499</v>
      </c>
      <c r="G224" s="4"/>
      <c r="H224" s="4" t="s">
        <v>557</v>
      </c>
      <c r="I224" s="93">
        <f t="shared" si="237"/>
        <v>8</v>
      </c>
      <c r="J224" s="198" t="str">
        <f>VLOOKUP($I224,Categorie!$A$1:$B$27,2,FALSE)</f>
        <v>MIN/BNO/INO</v>
      </c>
      <c r="K224" s="12" t="str">
        <f>IF(ISBLANK(O224),IF(AC224&lt;&gt;"-",AC$1,IF(AB224&lt;&gt;"-",AB$1,IF(AA224&lt;&gt;"-",AA$1,IF(Z224&lt;&gt;"-",Z$1,IF(Y224&lt;&gt;"-",Y$1,IF(X224&lt;&gt;"-",X$1,IF(W224&lt;&gt;"-",W$1,IF(V224&lt;&gt;"-",V$1,IF(A224="Listed","Niet geslaagd","Geen info"))))))))),O224)</f>
        <v>PRE</v>
      </c>
      <c r="L224" s="13">
        <f>IF(MAX(V224:AC224)=0,"-",MAX(V224:AC224))</f>
        <v>43491</v>
      </c>
      <c r="M224" s="13" t="str">
        <f ca="1">IF(B224=TRUE,IF(ISBLANK(N224),IF(K224="PRE","",EDATE(L224,3)),N224),"")</f>
        <v/>
      </c>
      <c r="N224" s="12"/>
      <c r="O224" s="12"/>
      <c r="P224" s="12" t="str">
        <f>VLOOKUP($E224,'Listing PCS'!$B$2:$D$1032,3,FALSE)</f>
        <v>MIN</v>
      </c>
      <c r="Q224" s="13">
        <f>VLOOKUP($E224,'Listing PCS'!$B$2:$F$1032,5,FALSE)</f>
        <v>43876</v>
      </c>
      <c r="R224" s="12"/>
      <c r="S224" s="12" t="str">
        <f>IF(ISERROR(SEARCH(K224,J224)),"-",K224)</f>
        <v>-</v>
      </c>
      <c r="T224" s="12">
        <f>VLOOKUP($E224,'Listing PCS'!$B$2:$I$1032,8,FALSE)</f>
        <v>0</v>
      </c>
      <c r="U224" s="13"/>
      <c r="V224" s="13">
        <f>IF(ISERROR(VLOOKUP(CONCATENATE($E224," ",V$1),'Listing TES'!$A$2:$I$1247,6,FALSE)),"-",VLOOKUP(CONCATENATE($E224," ",V$1),'Listing TES'!$A$2:$I$1247,6,FALSE))</f>
        <v>43491</v>
      </c>
      <c r="W224" s="13" t="str">
        <f>IF(ISERROR(VLOOKUP(CONCATENATE($E224," ",W$1),'Listing TES'!$A$2:$I$1247,6,FALSE)),"-",VLOOKUP(CONCATENATE($E224," ",W$1),'Listing TES'!$A$2:$I$1247,6,FALSE))</f>
        <v>-</v>
      </c>
      <c r="X224" s="13" t="str">
        <f>IF(ISERROR(VLOOKUP(CONCATENATE($E224," ",X$1),'Listing TES'!$A$2:$I$1247,6,FALSE)),"-",VLOOKUP(CONCATENATE($E224," ",X$1),'Listing TES'!$A$2:$I$1247,6,FALSE))</f>
        <v>-</v>
      </c>
      <c r="Y224" s="13" t="str">
        <f>IF(ISERROR(VLOOKUP(CONCATENATE($E224," ",Y$1),'Listing TES'!$A$2:$I$1247,6,FALSE)),"-",VLOOKUP(CONCATENATE($E224," ",Y$1),'Listing TES'!$A$2:$I$1247,6,FALSE))</f>
        <v>-</v>
      </c>
      <c r="Z224" s="13" t="str">
        <f>IF(ISERROR(VLOOKUP(CONCATENATE($E224," ",Z$1),'Listing TES'!$A$2:$I$1247,6,FALSE)),"-",VLOOKUP(CONCATENATE($E224," ",Z$1),'Listing TES'!$A$2:$I$1247,6,FALSE))</f>
        <v>-</v>
      </c>
      <c r="AA224" s="13" t="str">
        <f>IF(ISERROR(VLOOKUP(CONCATENATE($E224," ",AA$1),'Listing TES'!$A$2:$I$1247,6,FALSE)),"-",VLOOKUP(CONCATENATE($E224," ",AA$1),'Listing TES'!$A$2:$I$1247,6,FALSE))</f>
        <v>-</v>
      </c>
      <c r="AB224" s="13" t="str">
        <f>IF(ISERROR(VLOOKUP(CONCATENATE($E224," ",AB$1),'Listing TES'!$A$2:$I$1247,6,FALSE)),"-",VLOOKUP(CONCATENATE($E224," ",AB$1),'Listing TES'!$A$2:$I$1247,6,FALSE))</f>
        <v>-</v>
      </c>
      <c r="AC224" s="13" t="str">
        <f>IF(ISERROR(VLOOKUP(CONCATENATE($E224," ",AC$1),'Listing TES'!$A$2:$I$1247,6,FALSE)),"-",VLOOKUP(CONCATENATE($E224," ",AC$1),'Listing TES'!$A$2:$I$1247,6,FALSE))</f>
        <v>-</v>
      </c>
      <c r="AD224" s="13"/>
      <c r="AF224" s="142" t="str">
        <f t="shared" ref="AF224:AK224" si="241">IF(AND(V224&lt;&gt;"-",W224&lt;&gt;"-"),W224-V224,"-")</f>
        <v>-</v>
      </c>
      <c r="AG224" s="142" t="str">
        <f t="shared" si="241"/>
        <v>-</v>
      </c>
      <c r="AH224" s="142" t="str">
        <f t="shared" si="241"/>
        <v>-</v>
      </c>
      <c r="AI224" s="142" t="str">
        <f t="shared" si="241"/>
        <v>-</v>
      </c>
      <c r="AJ224" s="142" t="str">
        <f t="shared" si="241"/>
        <v>-</v>
      </c>
      <c r="AK224" s="142" t="str">
        <f t="shared" si="241"/>
        <v>-</v>
      </c>
      <c r="AL224" s="102"/>
      <c r="AN224" s="142" t="str">
        <f t="shared" ref="AN224:AS224" si="242">IF(AND($V224&lt;&gt;"-",W224&lt;&gt;"-"),W224-$V224,"-")</f>
        <v>-</v>
      </c>
      <c r="AO224" s="142" t="str">
        <f t="shared" si="242"/>
        <v>-</v>
      </c>
      <c r="AP224" s="142" t="str">
        <f t="shared" si="242"/>
        <v>-</v>
      </c>
      <c r="AQ224" s="142" t="str">
        <f t="shared" si="242"/>
        <v>-</v>
      </c>
      <c r="AR224" s="142" t="str">
        <f t="shared" si="242"/>
        <v>-</v>
      </c>
      <c r="AS224" s="142" t="str">
        <f t="shared" si="242"/>
        <v>-</v>
      </c>
    </row>
    <row r="225" spans="1:73" x14ac:dyDescent="0.25">
      <c r="A225" s="22" t="str">
        <f>IF(ISERROR(VLOOKUP($E225,'Listing TES'!$B$2:$B$1247,1,FALSE)),"Not listed","Listed")</f>
        <v>Listed</v>
      </c>
      <c r="B225" s="4" t="b">
        <f t="shared" ca="1" si="213"/>
        <v>0</v>
      </c>
      <c r="C225" s="4" t="b">
        <f t="shared" si="232"/>
        <v>0</v>
      </c>
      <c r="D225" s="4"/>
      <c r="E225" s="2" t="s">
        <v>134</v>
      </c>
      <c r="F225" s="10">
        <v>39799</v>
      </c>
      <c r="G225" s="4"/>
      <c r="H225" s="4" t="s">
        <v>557</v>
      </c>
      <c r="I225" s="93">
        <f t="shared" si="237"/>
        <v>10</v>
      </c>
      <c r="J225" s="198" t="str">
        <f>VLOOKUP($I225,Categorie!$A$1:$B$27,2,FALSE)</f>
        <v>BNO/INO/ANO</v>
      </c>
      <c r="K225" s="12" t="str">
        <f t="shared" si="197"/>
        <v>JUN</v>
      </c>
      <c r="L225" s="13">
        <f t="shared" si="174"/>
        <v>43393</v>
      </c>
      <c r="M225" s="13" t="str">
        <f t="shared" ref="M225:M298" ca="1" si="243">IF(B225=TRUE,IF(ISBLANK(N225),IF(K225="PRE","",EDATE(L225,3)),N225),"")</f>
        <v/>
      </c>
      <c r="N225" s="12"/>
      <c r="O225" s="12"/>
      <c r="P225" s="12" t="str">
        <f>VLOOKUP($E225,'Listing PCS'!$B$2:$D$1032,3,FALSE)</f>
        <v>JUN</v>
      </c>
      <c r="Q225" s="13">
        <f>VLOOKUP($E225,'Listing PCS'!$B$2:$F$1032,5,FALSE)</f>
        <v>43743</v>
      </c>
      <c r="R225" s="12"/>
      <c r="S225" s="198" t="s">
        <v>2</v>
      </c>
      <c r="T225" s="12">
        <f>VLOOKUP($E225,'Listing PCS'!$B$2:$I$1032,8,FALSE)</f>
        <v>0</v>
      </c>
      <c r="U225" s="13"/>
      <c r="V225" s="13" t="str">
        <f>IF(ISERROR(VLOOKUP(CONCATENATE($E225," ",V$1),'Listing TES'!$A$2:$I$1247,6,FALSE)),"-",VLOOKUP(CONCATENATE($E225," ",V$1),'Listing TES'!$A$2:$I$1247,6,FALSE))</f>
        <v>-</v>
      </c>
      <c r="W225" s="13">
        <f>IF(ISERROR(VLOOKUP(CONCATENATE($E225," ",W$1),'Listing TES'!$A$2:$I$1247,6,FALSE)),"-",VLOOKUP(CONCATENATE($E225," ",W$1),'Listing TES'!$A$2:$I$1247,6,FALSE))</f>
        <v>42462</v>
      </c>
      <c r="X225" s="13">
        <f>IF(ISERROR(VLOOKUP(CONCATENATE($E225," ",X$1),'Listing TES'!$A$2:$I$1247,6,FALSE)),"-",VLOOKUP(CONCATENATE($E225," ",X$1),'Listing TES'!$A$2:$I$1247,6,FALSE))</f>
        <v>42490</v>
      </c>
      <c r="Y225" s="13">
        <f>IF(ISERROR(VLOOKUP(CONCATENATE($E225," ",Y$1),'Listing TES'!$A$2:$I$1247,6,FALSE)),"-",VLOOKUP(CONCATENATE($E225," ",Y$1),'Listing TES'!$A$2:$I$1247,6,FALSE))</f>
        <v>42693</v>
      </c>
      <c r="Z225" s="13" t="str">
        <f>IF(ISERROR(VLOOKUP(CONCATENATE($E225," ",Z$1),'Listing TES'!$A$2:$I$1247,6,FALSE)),"-",VLOOKUP(CONCATENATE($E225," ",Z$1),'Listing TES'!$A$2:$I$1247,6,FALSE))</f>
        <v>-</v>
      </c>
      <c r="AA225" s="13">
        <f>IF(ISERROR(VLOOKUP(CONCATENATE($E225," ",AA$1),'Listing TES'!$A$2:$I$1247,6,FALSE)),"-",VLOOKUP(CONCATENATE($E225," ",AA$1),'Listing TES'!$A$2:$I$1247,6,FALSE))</f>
        <v>43393</v>
      </c>
      <c r="AB225" s="13" t="str">
        <f>IF(ISERROR(VLOOKUP(CONCATENATE($E225," ",AB$1),'Listing TES'!$A$2:$I$1247,6,FALSE)),"-",VLOOKUP(CONCATENATE($E225," ",AB$1),'Listing TES'!$A$2:$I$1247,6,FALSE))</f>
        <v>-</v>
      </c>
      <c r="AC225" s="13" t="str">
        <f>IF(ISERROR(VLOOKUP(CONCATENATE($E225," ",AC$1),'Listing TES'!$A$2:$I$1247,6,FALSE)),"-",VLOOKUP(CONCATENATE($E225," ",AC$1),'Listing TES'!$A$2:$I$1247,6,FALSE))</f>
        <v>-</v>
      </c>
      <c r="AD225" s="13"/>
      <c r="AF225" s="142" t="str">
        <f t="shared" si="186"/>
        <v>-</v>
      </c>
      <c r="AG225" s="142">
        <f t="shared" si="175"/>
        <v>28</v>
      </c>
      <c r="AH225" s="142">
        <f t="shared" si="176"/>
        <v>203</v>
      </c>
      <c r="AI225" s="142" t="str">
        <f t="shared" si="177"/>
        <v>-</v>
      </c>
      <c r="AJ225" s="142" t="str">
        <f t="shared" si="178"/>
        <v>-</v>
      </c>
      <c r="AK225" s="142" t="str">
        <f t="shared" si="179"/>
        <v>-</v>
      </c>
      <c r="AL225" s="13"/>
      <c r="AN225" s="142" t="str">
        <f t="shared" si="180"/>
        <v>-</v>
      </c>
      <c r="AO225" s="142" t="str">
        <f t="shared" si="181"/>
        <v>-</v>
      </c>
      <c r="AP225" s="142" t="str">
        <f t="shared" si="182"/>
        <v>-</v>
      </c>
      <c r="AQ225" s="142" t="str">
        <f t="shared" si="183"/>
        <v>-</v>
      </c>
      <c r="AR225" s="142" t="str">
        <f t="shared" si="184"/>
        <v>-</v>
      </c>
      <c r="AS225" s="142" t="str">
        <f t="shared" si="185"/>
        <v>-</v>
      </c>
      <c r="AW225" s="9" t="s">
        <v>557</v>
      </c>
      <c r="AZ225" s="9" t="s">
        <v>557</v>
      </c>
      <c r="BA225" s="9" t="s">
        <v>557</v>
      </c>
    </row>
    <row r="226" spans="1:73" x14ac:dyDescent="0.25">
      <c r="A226" s="22" t="str">
        <f>IF(ISERROR(VLOOKUP($E226,'Listing TES'!$B$2:$B$1247,1,FALSE)),"Not listed","Listed")</f>
        <v>Listed</v>
      </c>
      <c r="B226" s="4" t="b">
        <f t="shared" ca="1" si="213"/>
        <v>0</v>
      </c>
      <c r="C226" s="4" t="b">
        <f t="shared" si="232"/>
        <v>0</v>
      </c>
      <c r="D226" s="4"/>
      <c r="E226" s="2" t="s">
        <v>135</v>
      </c>
      <c r="F226" s="10">
        <v>38835</v>
      </c>
      <c r="G226" s="4"/>
      <c r="H226" s="4" t="s">
        <v>557</v>
      </c>
      <c r="I226" s="93">
        <f t="shared" si="237"/>
        <v>13</v>
      </c>
      <c r="J226" s="198" t="str">
        <f>VLOOKUP($I226,Categorie!$A$1:$B$27,2,FALSE)</f>
        <v>INO/ANO/JUN</v>
      </c>
      <c r="K226" s="12" t="str">
        <f t="shared" si="197"/>
        <v>JUN</v>
      </c>
      <c r="L226" s="13">
        <f t="shared" si="174"/>
        <v>42749</v>
      </c>
      <c r="M226" s="13" t="str">
        <f t="shared" ca="1" si="243"/>
        <v/>
      </c>
      <c r="N226" s="12"/>
      <c r="O226" s="12"/>
      <c r="P226" s="12" t="str">
        <f>VLOOKUP($E226,'Listing PCS'!$B$2:$D$1032,3,FALSE)</f>
        <v>JUN</v>
      </c>
      <c r="Q226" s="13">
        <f>VLOOKUP($E226,'Listing PCS'!$B$2:$F$1032,5,FALSE)</f>
        <v>43252</v>
      </c>
      <c r="R226" s="12"/>
      <c r="S226" s="204" t="s">
        <v>565</v>
      </c>
      <c r="T226" s="12" t="str">
        <f>VLOOKUP($E226,'Listing PCS'!$B$2:$I$1032,8,FALSE)</f>
        <v>A</v>
      </c>
      <c r="U226" s="13"/>
      <c r="V226" s="13" t="str">
        <f>IF(ISERROR(VLOOKUP(CONCATENATE($E226," ",V$1),'Listing TES'!$A$2:$I$1247,6,FALSE)),"-",VLOOKUP(CONCATENATE($E226," ",V$1),'Listing TES'!$A$2:$I$1247,6,FALSE))</f>
        <v>-</v>
      </c>
      <c r="W226" s="13" t="str">
        <f>IF(ISERROR(VLOOKUP(CONCATENATE($E226," ",W$1),'Listing TES'!$A$2:$I$1247,6,FALSE)),"-",VLOOKUP(CONCATENATE($E226," ",W$1),'Listing TES'!$A$2:$I$1247,6,FALSE))</f>
        <v>-</v>
      </c>
      <c r="X226" s="13">
        <f>IF(ISERROR(VLOOKUP(CONCATENATE($E226," ",X$1),'Listing TES'!$A$2:$I$1247,6,FALSE)),"-",VLOOKUP(CONCATENATE($E226," ",X$1),'Listing TES'!$A$2:$I$1247,6,FALSE))</f>
        <v>42042</v>
      </c>
      <c r="Y226" s="13">
        <f>IF(ISERROR(VLOOKUP(CONCATENATE($E226," ",Y$1),'Listing TES'!$A$2:$I$1247,6,FALSE)),"-",VLOOKUP(CONCATENATE($E226," ",Y$1),'Listing TES'!$A$2:$I$1247,6,FALSE))</f>
        <v>42308</v>
      </c>
      <c r="Z226" s="13" t="str">
        <f>IF(ISERROR(VLOOKUP(CONCATENATE($E226," ",Z$1),'Listing TES'!$A$2:$I$1247,6,FALSE)),"-",VLOOKUP(CONCATENATE($E226," ",Z$1),'Listing TES'!$A$2:$I$1247,6,FALSE))</f>
        <v>-</v>
      </c>
      <c r="AA226" s="13">
        <f>IF(ISERROR(VLOOKUP(CONCATENATE($E226," ",AA$1),'Listing TES'!$A$2:$I$1247,6,FALSE)),"-",VLOOKUP(CONCATENATE($E226," ",AA$1),'Listing TES'!$A$2:$I$1247,6,FALSE))</f>
        <v>42749</v>
      </c>
      <c r="AB226" s="13" t="str">
        <f>IF(ISERROR(VLOOKUP(CONCATENATE($E226," ",AB$1),'Listing TES'!$A$2:$I$1247,6,FALSE)),"-",VLOOKUP(CONCATENATE($E226," ",AB$1),'Listing TES'!$A$2:$I$1247,6,FALSE))</f>
        <v>-</v>
      </c>
      <c r="AC226" s="13" t="str">
        <f>IF(ISERROR(VLOOKUP(CONCATENATE($E226," ",AC$1),'Listing TES'!$A$2:$I$1247,6,FALSE)),"-",VLOOKUP(CONCATENATE($E226," ",AC$1),'Listing TES'!$A$2:$I$1247,6,FALSE))</f>
        <v>-</v>
      </c>
      <c r="AD226" s="13"/>
      <c r="AF226" s="142" t="str">
        <f t="shared" si="186"/>
        <v>-</v>
      </c>
      <c r="AG226" s="142" t="str">
        <f t="shared" si="175"/>
        <v>-</v>
      </c>
      <c r="AH226" s="142">
        <f t="shared" si="176"/>
        <v>266</v>
      </c>
      <c r="AI226" s="142" t="str">
        <f t="shared" si="177"/>
        <v>-</v>
      </c>
      <c r="AJ226" s="142" t="str">
        <f t="shared" si="178"/>
        <v>-</v>
      </c>
      <c r="AK226" s="142" t="str">
        <f t="shared" si="179"/>
        <v>-</v>
      </c>
      <c r="AL226" s="13"/>
      <c r="AN226" s="142" t="str">
        <f t="shared" si="180"/>
        <v>-</v>
      </c>
      <c r="AO226" s="142" t="str">
        <f t="shared" si="181"/>
        <v>-</v>
      </c>
      <c r="AP226" s="142" t="str">
        <f t="shared" si="182"/>
        <v>-</v>
      </c>
      <c r="AQ226" s="142" t="str">
        <f t="shared" si="183"/>
        <v>-</v>
      </c>
      <c r="AR226" s="142" t="str">
        <f t="shared" si="184"/>
        <v>-</v>
      </c>
      <c r="AS226" s="142" t="str">
        <f t="shared" si="185"/>
        <v>-</v>
      </c>
      <c r="AW226" s="9" t="s">
        <v>557</v>
      </c>
    </row>
    <row r="227" spans="1:73" hidden="1" x14ac:dyDescent="0.25">
      <c r="A227" s="22" t="str">
        <f>IF(ISERROR(VLOOKUP($E227,'Listing TES'!$B$2:$B$1247,1,FALSE)),"Not listed","Listed")</f>
        <v>Listed</v>
      </c>
      <c r="B227" s="4" t="b">
        <f t="shared" ca="1" si="213"/>
        <v>1</v>
      </c>
      <c r="C227" s="4" t="b">
        <f t="shared" si="232"/>
        <v>0</v>
      </c>
      <c r="D227" s="4" t="s">
        <v>537</v>
      </c>
      <c r="E227" s="2" t="s">
        <v>699</v>
      </c>
      <c r="F227" s="10">
        <v>38515</v>
      </c>
      <c r="G227" s="4" t="s">
        <v>610</v>
      </c>
      <c r="H227" s="4" t="s">
        <v>557</v>
      </c>
      <c r="I227" s="93">
        <f t="shared" ref="I227" si="244">DATEDIF(F227,DATE(2018,7,1),"y")</f>
        <v>13</v>
      </c>
      <c r="J227" s="198" t="str">
        <f>VLOOKUP($I227,Categorie!$A$1:$B$27,2,FALSE)</f>
        <v>INO/ANO/JUN</v>
      </c>
      <c r="K227" s="12" t="str">
        <f t="shared" si="197"/>
        <v>PRE</v>
      </c>
      <c r="L227" s="13">
        <f t="shared" si="174"/>
        <v>43855</v>
      </c>
      <c r="M227" s="13" t="str">
        <f t="shared" ca="1" si="243"/>
        <v/>
      </c>
      <c r="N227" s="12"/>
      <c r="O227" s="12"/>
      <c r="P227" s="12" t="str">
        <f>VLOOKUP($E227,'Listing PCS'!$B$2:$D$1032,3,FALSE)</f>
        <v>-</v>
      </c>
      <c r="Q227" s="13">
        <f>VLOOKUP($E227,'Listing PCS'!$B$2:$F$1032,5,FALSE)</f>
        <v>43855</v>
      </c>
      <c r="R227" s="12"/>
      <c r="S227" s="12" t="str">
        <f t="shared" ref="S227" si="245">IF(ISERROR(SEARCH(K227,J227)),"-",K227)</f>
        <v>-</v>
      </c>
      <c r="T227" s="12">
        <f>VLOOKUP($E227,'Listing PCS'!$B$2:$I$1032,8,FALSE)</f>
        <v>0</v>
      </c>
      <c r="U227" s="13"/>
      <c r="V227" s="13">
        <f>IF(ISERROR(VLOOKUP(CONCATENATE($E227," ",V$1),'Listing TES'!$A$2:$I$1247,6,FALSE)),"-",VLOOKUP(CONCATENATE($E227," ",V$1),'Listing TES'!$A$2:$I$1247,6,FALSE))</f>
        <v>43855</v>
      </c>
      <c r="W227" s="13" t="str">
        <f>IF(ISERROR(VLOOKUP(CONCATENATE($E227," ",W$1),'Listing TES'!$A$2:$I$1247,6,FALSE)),"-",VLOOKUP(CONCATENATE($E227," ",W$1),'Listing TES'!$A$2:$I$1247,6,FALSE))</f>
        <v>-</v>
      </c>
      <c r="X227" s="13" t="str">
        <f>IF(ISERROR(VLOOKUP(CONCATENATE($E227," ",X$1),'Listing TES'!$A$2:$I$1247,6,FALSE)),"-",VLOOKUP(CONCATENATE($E227," ",X$1),'Listing TES'!$A$2:$I$1247,6,FALSE))</f>
        <v>-</v>
      </c>
      <c r="Y227" s="13" t="str">
        <f>IF(ISERROR(VLOOKUP(CONCATENATE($E227," ",Y$1),'Listing TES'!$A$2:$I$1247,6,FALSE)),"-",VLOOKUP(CONCATENATE($E227," ",Y$1),'Listing TES'!$A$2:$I$1247,6,FALSE))</f>
        <v>-</v>
      </c>
      <c r="Z227" s="13" t="str">
        <f>IF(ISERROR(VLOOKUP(CONCATENATE($E227," ",Z$1),'Listing TES'!$A$2:$I$1247,6,FALSE)),"-",VLOOKUP(CONCATENATE($E227," ",Z$1),'Listing TES'!$A$2:$I$1247,6,FALSE))</f>
        <v>-</v>
      </c>
      <c r="AA227" s="13" t="str">
        <f>IF(ISERROR(VLOOKUP(CONCATENATE($E227," ",AA$1),'Listing TES'!$A$2:$I$1247,6,FALSE)),"-",VLOOKUP(CONCATENATE($E227," ",AA$1),'Listing TES'!$A$2:$I$1247,6,FALSE))</f>
        <v>-</v>
      </c>
      <c r="AB227" s="13" t="str">
        <f>IF(ISERROR(VLOOKUP(CONCATENATE($E227," ",AB$1),'Listing TES'!$A$2:$I$1247,6,FALSE)),"-",VLOOKUP(CONCATENATE($E227," ",AB$1),'Listing TES'!$A$2:$I$1247,6,FALSE))</f>
        <v>-</v>
      </c>
      <c r="AC227" s="13" t="str">
        <f>IF(ISERROR(VLOOKUP(CONCATENATE($E227," ",AC$1),'Listing TES'!$A$2:$I$1247,6,FALSE)),"-",VLOOKUP(CONCATENATE($E227," ",AC$1),'Listing TES'!$A$2:$I$1247,6,FALSE))</f>
        <v>-</v>
      </c>
      <c r="AD227" s="13"/>
      <c r="AF227" s="142" t="str">
        <f t="shared" si="186"/>
        <v>-</v>
      </c>
      <c r="AG227" s="142" t="str">
        <f t="shared" si="175"/>
        <v>-</v>
      </c>
      <c r="AH227" s="142" t="str">
        <f t="shared" si="176"/>
        <v>-</v>
      </c>
      <c r="AI227" s="142" t="str">
        <f t="shared" si="177"/>
        <v>-</v>
      </c>
      <c r="AJ227" s="142" t="str">
        <f t="shared" si="178"/>
        <v>-</v>
      </c>
      <c r="AK227" s="142" t="str">
        <f t="shared" si="179"/>
        <v>-</v>
      </c>
      <c r="AL227" s="13"/>
      <c r="AN227" s="142" t="str">
        <f t="shared" si="180"/>
        <v>-</v>
      </c>
      <c r="AO227" s="142" t="str">
        <f t="shared" si="181"/>
        <v>-</v>
      </c>
      <c r="AP227" s="142" t="str">
        <f t="shared" si="182"/>
        <v>-</v>
      </c>
      <c r="AQ227" s="142" t="str">
        <f t="shared" si="183"/>
        <v>-</v>
      </c>
      <c r="AR227" s="142" t="str">
        <f t="shared" si="184"/>
        <v>-</v>
      </c>
      <c r="AS227" s="142" t="str">
        <f t="shared" si="185"/>
        <v>-</v>
      </c>
    </row>
    <row r="228" spans="1:73" hidden="1" x14ac:dyDescent="0.25">
      <c r="A228" s="22" t="str">
        <f>IF(ISERROR(VLOOKUP($E228,'Listing TES'!$B$2:$B$1247,1,FALSE)),"Not listed","Listed")</f>
        <v>Listed</v>
      </c>
      <c r="B228" s="4" t="b">
        <f t="shared" ref="B228" ca="1" si="246">TODAY()-MAX(V228:AC228)&lt;95</f>
        <v>0</v>
      </c>
      <c r="C228" s="4" t="b">
        <f t="shared" si="232"/>
        <v>0</v>
      </c>
      <c r="D228" s="4" t="s">
        <v>537</v>
      </c>
      <c r="E228" s="2" t="s">
        <v>679</v>
      </c>
      <c r="F228" s="10">
        <v>40321</v>
      </c>
      <c r="G228" s="4"/>
      <c r="H228" s="4" t="s">
        <v>557</v>
      </c>
      <c r="I228" s="93">
        <f t="shared" ref="I228" si="247">DATEDIF(F228,DATE(2018,7,1),"y")</f>
        <v>8</v>
      </c>
      <c r="J228" s="198" t="str">
        <f>VLOOKUP($I228,Categorie!$A$1:$B$27,2,FALSE)</f>
        <v>MIN/BNO/INO</v>
      </c>
      <c r="K228" s="12" t="str">
        <f t="shared" ref="K228" si="248">IF(ISBLANK(O228),IF(AC228&lt;&gt;"-",AC$1,IF(AB228&lt;&gt;"-",AB$1,IF(AA228&lt;&gt;"-",AA$1,IF(Z228&lt;&gt;"-",Z$1,IF(Y228&lt;&gt;"-",Y$1,IF(X228&lt;&gt;"-",X$1,IF(W228&lt;&gt;"-",W$1,IF(V228&lt;&gt;"-",V$1,IF(A228="Listed","Niet geslaagd","Geen info"))))))))),O228)</f>
        <v>PRE</v>
      </c>
      <c r="L228" s="13">
        <f t="shared" ref="L228" si="249">IF(MAX(V228:AC228)=0,"-",MAX(V228:AC228))</f>
        <v>43799</v>
      </c>
      <c r="M228" s="13" t="str">
        <f t="shared" ref="M228" ca="1" si="250">IF(B228=TRUE,IF(ISBLANK(N228),IF(K228="PRE","",EDATE(L228,3)),N228),"")</f>
        <v/>
      </c>
      <c r="N228" s="12"/>
      <c r="O228" s="12"/>
      <c r="P228" s="12" t="str">
        <f>VLOOKUP($E228,'Listing PCS'!$B$2:$D$1032,3,FALSE)</f>
        <v>-</v>
      </c>
      <c r="Q228" s="13">
        <f>VLOOKUP($E228,'Listing PCS'!$B$2:$F$1032,5,FALSE)</f>
        <v>43799</v>
      </c>
      <c r="R228" s="12"/>
      <c r="S228" s="12" t="str">
        <f t="shared" ref="S228" si="251">IF(ISERROR(SEARCH(K228,J228)),"-",K228)</f>
        <v>-</v>
      </c>
      <c r="T228" s="12">
        <f>VLOOKUP($E228,'Listing PCS'!$B$2:$I$1032,8,FALSE)</f>
        <v>0</v>
      </c>
      <c r="U228" s="13"/>
      <c r="V228" s="13">
        <f>IF(ISERROR(VLOOKUP(CONCATENATE($E228," ",V$1),'Listing TES'!$A$2:$I$1247,6,FALSE)),"-",VLOOKUP(CONCATENATE($E228," ",V$1),'Listing TES'!$A$2:$I$1247,6,FALSE))</f>
        <v>43799</v>
      </c>
      <c r="W228" s="13" t="str">
        <f>IF(ISERROR(VLOOKUP(CONCATENATE($E228," ",W$1),'Listing TES'!$A$2:$I$1247,6,FALSE)),"-",VLOOKUP(CONCATENATE($E228," ",W$1),'Listing TES'!$A$2:$I$1247,6,FALSE))</f>
        <v>-</v>
      </c>
      <c r="X228" s="13" t="str">
        <f>IF(ISERROR(VLOOKUP(CONCATENATE($E228," ",X$1),'Listing TES'!$A$2:$I$1247,6,FALSE)),"-",VLOOKUP(CONCATENATE($E228," ",X$1),'Listing TES'!$A$2:$I$1247,6,FALSE))</f>
        <v>-</v>
      </c>
      <c r="Y228" s="13" t="str">
        <f>IF(ISERROR(VLOOKUP(CONCATENATE($E228," ",Y$1),'Listing TES'!$A$2:$I$1247,6,FALSE)),"-",VLOOKUP(CONCATENATE($E228," ",Y$1),'Listing TES'!$A$2:$I$1247,6,FALSE))</f>
        <v>-</v>
      </c>
      <c r="Z228" s="13" t="str">
        <f>IF(ISERROR(VLOOKUP(CONCATENATE($E228," ",Z$1),'Listing TES'!$A$2:$I$1247,6,FALSE)),"-",VLOOKUP(CONCATENATE($E228," ",Z$1),'Listing TES'!$A$2:$I$1247,6,FALSE))</f>
        <v>-</v>
      </c>
      <c r="AA228" s="13" t="str">
        <f>IF(ISERROR(VLOOKUP(CONCATENATE($E228," ",AA$1),'Listing TES'!$A$2:$I$1247,6,FALSE)),"-",VLOOKUP(CONCATENATE($E228," ",AA$1),'Listing TES'!$A$2:$I$1247,6,FALSE))</f>
        <v>-</v>
      </c>
      <c r="AB228" s="13" t="str">
        <f>IF(ISERROR(VLOOKUP(CONCATENATE($E228," ",AB$1),'Listing TES'!$A$2:$I$1247,6,FALSE)),"-",VLOOKUP(CONCATENATE($E228," ",AB$1),'Listing TES'!$A$2:$I$1247,6,FALSE))</f>
        <v>-</v>
      </c>
      <c r="AC228" s="13" t="str">
        <f>IF(ISERROR(VLOOKUP(CONCATENATE($E228," ",AC$1),'Listing TES'!$A$2:$I$1247,6,FALSE)),"-",VLOOKUP(CONCATENATE($E228," ",AC$1),'Listing TES'!$A$2:$I$1247,6,FALSE))</f>
        <v>-</v>
      </c>
      <c r="AD228" s="13"/>
      <c r="AF228" s="142" t="str">
        <f t="shared" ref="AF228" si="252">IF(AND(V228&lt;&gt;"-",W228&lt;&gt;"-"),W228-V228,"-")</f>
        <v>-</v>
      </c>
      <c r="AG228" s="142" t="str">
        <f t="shared" ref="AG228" si="253">IF(AND(W228&lt;&gt;"-",X228&lt;&gt;"-"),X228-W228,"-")</f>
        <v>-</v>
      </c>
      <c r="AH228" s="142" t="str">
        <f t="shared" ref="AH228" si="254">IF(AND(X228&lt;&gt;"-",Y228&lt;&gt;"-"),Y228-X228,"-")</f>
        <v>-</v>
      </c>
      <c r="AI228" s="142" t="str">
        <f t="shared" ref="AI228" si="255">IF(AND(Y228&lt;&gt;"-",Z228&lt;&gt;"-"),Z228-Y228,"-")</f>
        <v>-</v>
      </c>
      <c r="AJ228" s="142" t="str">
        <f t="shared" ref="AJ228" si="256">IF(AND(Z228&lt;&gt;"-",AA228&lt;&gt;"-"),AA228-Z228,"-")</f>
        <v>-</v>
      </c>
      <c r="AK228" s="142" t="str">
        <f t="shared" ref="AK228" si="257">IF(AND(AA228&lt;&gt;"-",AB228&lt;&gt;"-"),AB228-AA228,"-")</f>
        <v>-</v>
      </c>
      <c r="AL228" s="13"/>
      <c r="AN228" s="142" t="str">
        <f t="shared" ref="AN228" si="258">IF(AND($V228&lt;&gt;"-",W228&lt;&gt;"-"),W228-$V228,"-")</f>
        <v>-</v>
      </c>
      <c r="AO228" s="142" t="str">
        <f t="shared" ref="AO228" si="259">IF(AND($V228&lt;&gt;"-",X228&lt;&gt;"-"),X228-$V228,"-")</f>
        <v>-</v>
      </c>
      <c r="AP228" s="142" t="str">
        <f t="shared" ref="AP228" si="260">IF(AND($V228&lt;&gt;"-",Y228&lt;&gt;"-"),Y228-$V228,"-")</f>
        <v>-</v>
      </c>
      <c r="AQ228" s="142" t="str">
        <f t="shared" ref="AQ228" si="261">IF(AND($V228&lt;&gt;"-",Z228&lt;&gt;"-"),Z228-$V228,"-")</f>
        <v>-</v>
      </c>
      <c r="AR228" s="142" t="str">
        <f t="shared" ref="AR228" si="262">IF(AND($V228&lt;&gt;"-",AA228&lt;&gt;"-"),AA228-$V228,"-")</f>
        <v>-</v>
      </c>
      <c r="AS228" s="142" t="str">
        <f t="shared" ref="AS228" si="263">IF(AND($V228&lt;&gt;"-",AB228&lt;&gt;"-"),AB228-$V228,"-")</f>
        <v>-</v>
      </c>
    </row>
    <row r="229" spans="1:73" hidden="1" x14ac:dyDescent="0.25">
      <c r="A229" s="22" t="str">
        <f>IF(ISERROR(VLOOKUP($E229,'Listing TES'!$B$2:$B$1247,1,FALSE)),"Not listed","Listed")</f>
        <v>Listed</v>
      </c>
      <c r="B229" s="4" t="b">
        <f t="shared" ca="1" si="213"/>
        <v>0</v>
      </c>
      <c r="C229" s="4" t="e">
        <f t="shared" si="232"/>
        <v>#VALUE!</v>
      </c>
      <c r="D229" s="4" t="s">
        <v>537</v>
      </c>
      <c r="E229" s="2" t="s">
        <v>258</v>
      </c>
      <c r="F229" s="10">
        <v>38423</v>
      </c>
      <c r="G229" s="4"/>
      <c r="H229" s="4" t="s">
        <v>537</v>
      </c>
      <c r="I229" s="93">
        <f t="shared" ref="I229:I296" si="264">DATEDIF(F229,DATE(2018,7,1),"y")</f>
        <v>13</v>
      </c>
      <c r="J229" s="198" t="str">
        <f>VLOOKUP($I229,Categorie!$A$1:$B$27,2,FALSE)</f>
        <v>INO/ANO/JUN</v>
      </c>
      <c r="K229" s="12" t="str">
        <f t="shared" si="197"/>
        <v>Niet geslaagd</v>
      </c>
      <c r="L229" s="13" t="str">
        <f t="shared" si="174"/>
        <v>-</v>
      </c>
      <c r="M229" s="13" t="str">
        <f t="shared" ca="1" si="243"/>
        <v/>
      </c>
      <c r="N229" s="12"/>
      <c r="O229" s="12"/>
      <c r="P229" s="12" t="str">
        <f>VLOOKUP($E229,'Listing PCS'!$B$2:$D$1032,3,FALSE)</f>
        <v>-</v>
      </c>
      <c r="Q229" s="13">
        <f>VLOOKUP($E229,'Listing PCS'!$B$2:$F$1032,5,FALSE)</f>
        <v>43252</v>
      </c>
      <c r="R229" s="12"/>
      <c r="S229" s="12" t="str">
        <f t="shared" ref="S229:S237" si="265">IF(ISERROR(SEARCH(K229,J229)),"-",K229)</f>
        <v>-</v>
      </c>
      <c r="T229" s="12" t="str">
        <f>VLOOKUP($E229,'Listing PCS'!$B$2:$I$1032,8,FALSE)</f>
        <v>-</v>
      </c>
      <c r="U229" s="13"/>
      <c r="V229" s="13" t="str">
        <f>IF(ISERROR(VLOOKUP(CONCATENATE($E229," ",V$1),'Listing TES'!$A$2:$I$1247,6,FALSE)),"-",VLOOKUP(CONCATENATE($E229," ",V$1),'Listing TES'!$A$2:$I$1247,6,FALSE))</f>
        <v>-</v>
      </c>
      <c r="W229" s="13" t="str">
        <f>IF(ISERROR(VLOOKUP(CONCATENATE($E229," ",W$1),'Listing TES'!$A$2:$I$1247,6,FALSE)),"-",VLOOKUP(CONCATENATE($E229," ",W$1),'Listing TES'!$A$2:$I$1247,6,FALSE))</f>
        <v>-</v>
      </c>
      <c r="X229" s="13" t="str">
        <f>IF(ISERROR(VLOOKUP(CONCATENATE($E229," ",X$1),'Listing TES'!$A$2:$I$1247,6,FALSE)),"-",VLOOKUP(CONCATENATE($E229," ",X$1),'Listing TES'!$A$2:$I$1247,6,FALSE))</f>
        <v>-</v>
      </c>
      <c r="Y229" s="13" t="str">
        <f>IF(ISERROR(VLOOKUP(CONCATENATE($E229," ",Y$1),'Listing TES'!$A$2:$I$1247,6,FALSE)),"-",VLOOKUP(CONCATENATE($E229," ",Y$1),'Listing TES'!$A$2:$I$1247,6,FALSE))</f>
        <v>-</v>
      </c>
      <c r="Z229" s="13" t="str">
        <f>IF(ISERROR(VLOOKUP(CONCATENATE($E229," ",Z$1),'Listing TES'!$A$2:$I$1247,6,FALSE)),"-",VLOOKUP(CONCATENATE($E229," ",Z$1),'Listing TES'!$A$2:$I$1247,6,FALSE))</f>
        <v>-</v>
      </c>
      <c r="AA229" s="13" t="str">
        <f>IF(ISERROR(VLOOKUP(CONCATENATE($E229," ",AA$1),'Listing TES'!$A$2:$I$1247,6,FALSE)),"-",VLOOKUP(CONCATENATE($E229," ",AA$1),'Listing TES'!$A$2:$I$1247,6,FALSE))</f>
        <v>-</v>
      </c>
      <c r="AB229" s="13" t="str">
        <f>IF(ISERROR(VLOOKUP(CONCATENATE($E229," ",AB$1),'Listing TES'!$A$2:$I$1247,6,FALSE)),"-",VLOOKUP(CONCATENATE($E229," ",AB$1),'Listing TES'!$A$2:$I$1247,6,FALSE))</f>
        <v>-</v>
      </c>
      <c r="AC229" s="13" t="str">
        <f>IF(ISERROR(VLOOKUP(CONCATENATE($E229," ",AC$1),'Listing TES'!$A$2:$I$1247,6,FALSE)),"-",VLOOKUP(CONCATENATE($E229," ",AC$1),'Listing TES'!$A$2:$I$1247,6,FALSE))</f>
        <v>-</v>
      </c>
      <c r="AD229" s="13"/>
      <c r="AF229" s="142" t="str">
        <f t="shared" si="186"/>
        <v>-</v>
      </c>
      <c r="AG229" s="142" t="str">
        <f t="shared" si="175"/>
        <v>-</v>
      </c>
      <c r="AH229" s="142" t="str">
        <f t="shared" si="176"/>
        <v>-</v>
      </c>
      <c r="AI229" s="142" t="str">
        <f t="shared" si="177"/>
        <v>-</v>
      </c>
      <c r="AJ229" s="142" t="str">
        <f t="shared" si="178"/>
        <v>-</v>
      </c>
      <c r="AK229" s="142" t="str">
        <f t="shared" si="179"/>
        <v>-</v>
      </c>
      <c r="AL229" s="13"/>
      <c r="AN229" s="142" t="str">
        <f t="shared" si="180"/>
        <v>-</v>
      </c>
      <c r="AO229" s="142" t="str">
        <f t="shared" si="181"/>
        <v>-</v>
      </c>
      <c r="AP229" s="142" t="str">
        <f t="shared" si="182"/>
        <v>-</v>
      </c>
      <c r="AQ229" s="142" t="str">
        <f t="shared" si="183"/>
        <v>-</v>
      </c>
      <c r="AR229" s="142" t="str">
        <f t="shared" si="184"/>
        <v>-</v>
      </c>
      <c r="AS229" s="142" t="str">
        <f t="shared" si="185"/>
        <v>-</v>
      </c>
    </row>
    <row r="230" spans="1:73" s="122" customFormat="1" hidden="1" x14ac:dyDescent="0.25">
      <c r="A230" s="22" t="str">
        <f>IF(ISERROR(VLOOKUP($E230,'Listing TES'!$B$2:$B$1247,1,FALSE)),"Not listed","Listed")</f>
        <v>Listed</v>
      </c>
      <c r="B230" s="4" t="b">
        <f t="shared" ca="1" si="213"/>
        <v>0</v>
      </c>
      <c r="C230" s="4" t="b">
        <f t="shared" si="232"/>
        <v>0</v>
      </c>
      <c r="D230" s="4" t="s">
        <v>537</v>
      </c>
      <c r="E230" s="183" t="s">
        <v>203</v>
      </c>
      <c r="F230" s="192">
        <v>36455</v>
      </c>
      <c r="G230" s="184"/>
      <c r="H230" s="184" t="s">
        <v>537</v>
      </c>
      <c r="I230" s="185">
        <f t="shared" si="264"/>
        <v>18</v>
      </c>
      <c r="J230" s="198" t="str">
        <f>VLOOKUP($I230,Categorie!$A$1:$B$27,2,FALSE)</f>
        <v>JUN/SEN</v>
      </c>
      <c r="K230" s="186" t="str">
        <f t="shared" si="197"/>
        <v>JUN</v>
      </c>
      <c r="L230" s="187">
        <f t="shared" ref="L230:L308" si="266">IF(MAX(V230:AC230)=0,"-",MAX(V230:AC230))</f>
        <v>42063</v>
      </c>
      <c r="M230" s="13" t="str">
        <f t="shared" ca="1" si="243"/>
        <v/>
      </c>
      <c r="N230" s="12"/>
      <c r="O230" s="12"/>
      <c r="P230" s="186" t="str">
        <f>VLOOKUP($E230,'Listing PCS'!$B$2:$D$1032,3,FALSE)</f>
        <v>-</v>
      </c>
      <c r="Q230" s="187">
        <f>VLOOKUP($E230,'Listing PCS'!$B$2:$F$1032,5,FALSE)</f>
        <v>43252</v>
      </c>
      <c r="R230" s="186"/>
      <c r="S230" s="186" t="str">
        <f t="shared" si="265"/>
        <v>JUN</v>
      </c>
      <c r="T230" s="186" t="str">
        <f>VLOOKUP($E230,'Listing PCS'!$B$2:$I$1032,8,FALSE)</f>
        <v>Q</v>
      </c>
      <c r="U230" s="13"/>
      <c r="V230" s="13" t="str">
        <f>IF(ISERROR(VLOOKUP(CONCATENATE($E230," ",V$1),'Listing TES'!$A$2:$I$1247,6,FALSE)),"-",VLOOKUP(CONCATENATE($E230," ",V$1),'Listing TES'!$A$2:$I$1247,6,FALSE))</f>
        <v>-</v>
      </c>
      <c r="W230" s="13" t="str">
        <f>IF(ISERROR(VLOOKUP(CONCATENATE($E230," ",W$1),'Listing TES'!$A$2:$I$1247,6,FALSE)),"-",VLOOKUP(CONCATENATE($E230," ",W$1),'Listing TES'!$A$2:$I$1247,6,FALSE))</f>
        <v>-</v>
      </c>
      <c r="X230" s="13" t="str">
        <f>IF(ISERROR(VLOOKUP(CONCATENATE($E230," ",X$1),'Listing TES'!$A$2:$I$1247,6,FALSE)),"-",VLOOKUP(CONCATENATE($E230," ",X$1),'Listing TES'!$A$2:$I$1247,6,FALSE))</f>
        <v>-</v>
      </c>
      <c r="Y230" s="13" t="str">
        <f>IF(ISERROR(VLOOKUP(CONCATENATE($E230," ",Y$1),'Listing TES'!$A$2:$I$1247,6,FALSE)),"-",VLOOKUP(CONCATENATE($E230," ",Y$1),'Listing TES'!$A$2:$I$1247,6,FALSE))</f>
        <v>-</v>
      </c>
      <c r="Z230" s="13">
        <f>IF(ISERROR(VLOOKUP(CONCATENATE($E230," ",Z$1),'Listing TES'!$A$2:$I$1247,6,FALSE)),"-",VLOOKUP(CONCATENATE($E230," ",Z$1),'Listing TES'!$A$2:$I$1247,6,FALSE))</f>
        <v>41671</v>
      </c>
      <c r="AA230" s="13">
        <f>IF(ISERROR(VLOOKUP(CONCATENATE($E230," ",AA$1),'Listing TES'!$A$2:$I$1247,6,FALSE)),"-",VLOOKUP(CONCATENATE($E230," ",AA$1),'Listing TES'!$A$2:$I$1247,6,FALSE))</f>
        <v>42063</v>
      </c>
      <c r="AB230" s="13" t="str">
        <f>IF(ISERROR(VLOOKUP(CONCATENATE($E230," ",AB$1),'Listing TES'!$A$2:$I$1247,6,FALSE)),"-",VLOOKUP(CONCATENATE($E230," ",AB$1),'Listing TES'!$A$2:$I$1247,6,FALSE))</f>
        <v>-</v>
      </c>
      <c r="AC230" s="13" t="str">
        <f>IF(ISERROR(VLOOKUP(CONCATENATE($E230," ",AC$1),'Listing TES'!$A$2:$I$1247,6,FALSE)),"-",VLOOKUP(CONCATENATE($E230," ",AC$1),'Listing TES'!$A$2:$I$1247,6,FALSE))</f>
        <v>-</v>
      </c>
      <c r="AD230" s="13"/>
      <c r="AE230"/>
      <c r="AF230" s="142" t="str">
        <f t="shared" si="186"/>
        <v>-</v>
      </c>
      <c r="AG230" s="142" t="str">
        <f t="shared" ref="AG230:AG308" si="267">IF(AND(W230&lt;&gt;"-",X230&lt;&gt;"-"),X230-W230,"-")</f>
        <v>-</v>
      </c>
      <c r="AH230" s="142" t="str">
        <f t="shared" ref="AH230:AH308" si="268">IF(AND(X230&lt;&gt;"-",Y230&lt;&gt;"-"),Y230-X230,"-")</f>
        <v>-</v>
      </c>
      <c r="AI230" s="142" t="str">
        <f t="shared" ref="AI230:AI308" si="269">IF(AND(Y230&lt;&gt;"-",Z230&lt;&gt;"-"),Z230-Y230,"-")</f>
        <v>-</v>
      </c>
      <c r="AJ230" s="142">
        <f t="shared" ref="AJ230:AJ308" si="270">IF(AND(Z230&lt;&gt;"-",AA230&lt;&gt;"-"),AA230-Z230,"-")</f>
        <v>392</v>
      </c>
      <c r="AK230" s="142" t="str">
        <f t="shared" ref="AK230:AK308" si="271">IF(AND(AA230&lt;&gt;"-",AB230&lt;&gt;"-"),AB230-AA230,"-")</f>
        <v>-</v>
      </c>
      <c r="AL230" s="13"/>
      <c r="AM230"/>
      <c r="AN230" s="142" t="str">
        <f t="shared" ref="AN230:AN308" si="272">IF(AND($V230&lt;&gt;"-",W230&lt;&gt;"-"),W230-$V230,"-")</f>
        <v>-</v>
      </c>
      <c r="AO230" s="142" t="str">
        <f t="shared" ref="AO230:AO308" si="273">IF(AND($V230&lt;&gt;"-",X230&lt;&gt;"-"),X230-$V230,"-")</f>
        <v>-</v>
      </c>
      <c r="AP230" s="142" t="str">
        <f t="shared" ref="AP230:AP308" si="274">IF(AND($V230&lt;&gt;"-",Y230&lt;&gt;"-"),Y230-$V230,"-")</f>
        <v>-</v>
      </c>
      <c r="AQ230" s="142" t="str">
        <f t="shared" ref="AQ230:AQ308" si="275">IF(AND($V230&lt;&gt;"-",Z230&lt;&gt;"-"),Z230-$V230,"-")</f>
        <v>-</v>
      </c>
      <c r="AR230" s="142" t="str">
        <f t="shared" ref="AR230:AR308" si="276">IF(AND($V230&lt;&gt;"-",AA230&lt;&gt;"-"),AA230-$V230,"-")</f>
        <v>-</v>
      </c>
      <c r="AS230" s="142" t="str">
        <f t="shared" ref="AS230:AS308" si="277">IF(AND($V230&lt;&gt;"-",AB230&lt;&gt;"-"),AB230-$V230,"-")</f>
        <v>-</v>
      </c>
      <c r="AT230"/>
      <c r="AU230"/>
      <c r="AV230"/>
      <c r="AW230" s="9"/>
      <c r="AX230" s="9"/>
      <c r="AY230" s="9"/>
      <c r="AZ230" s="9" t="s">
        <v>557</v>
      </c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</row>
    <row r="231" spans="1:73" x14ac:dyDescent="0.25">
      <c r="A231" s="22" t="str">
        <f>IF(ISERROR(VLOOKUP($E231,'Listing TES'!$B$2:$B$1247,1,FALSE)),"Not listed","Listed")</f>
        <v>Listed</v>
      </c>
      <c r="B231" s="4" t="b">
        <f t="shared" ca="1" si="213"/>
        <v>0</v>
      </c>
      <c r="C231" s="4" t="b">
        <f t="shared" si="232"/>
        <v>0</v>
      </c>
      <c r="D231" s="4"/>
      <c r="E231" s="2" t="s">
        <v>273</v>
      </c>
      <c r="F231" s="10">
        <v>35575</v>
      </c>
      <c r="G231" s="4"/>
      <c r="H231" s="10" t="s">
        <v>557</v>
      </c>
      <c r="I231" s="93">
        <f t="shared" ref="I231:I242" si="278">DATEDIF(F231,DATE(2019,7,1),"y")</f>
        <v>22</v>
      </c>
      <c r="J231" s="198" t="str">
        <f>VLOOKUP($I231,Categorie!$A$1:$B$27,2,FALSE)</f>
        <v>SEN</v>
      </c>
      <c r="K231" s="12" t="str">
        <f t="shared" si="197"/>
        <v>BNO</v>
      </c>
      <c r="L231" s="13">
        <f t="shared" si="266"/>
        <v>42413</v>
      </c>
      <c r="M231" s="13" t="str">
        <f t="shared" ca="1" si="243"/>
        <v/>
      </c>
      <c r="N231" s="12"/>
      <c r="O231" s="12"/>
      <c r="P231" s="12" t="str">
        <f>VLOOKUP($E231,'Listing PCS'!$B$2:$D$1032,3,FALSE)</f>
        <v>-</v>
      </c>
      <c r="Q231" s="13">
        <f>VLOOKUP($E231,'Listing PCS'!$B$2:$F$1032,5,FALSE)</f>
        <v>43252</v>
      </c>
      <c r="R231" s="12"/>
      <c r="S231" s="12" t="str">
        <f t="shared" si="265"/>
        <v>-</v>
      </c>
      <c r="T231" s="12" t="str">
        <f>VLOOKUP($E231,'Listing PCS'!$B$2:$I$1032,8,FALSE)</f>
        <v>-</v>
      </c>
      <c r="U231" s="13"/>
      <c r="V231" s="13" t="str">
        <f>IF(ISERROR(VLOOKUP(CONCATENATE($E231," ",V$1),'Listing TES'!$A$2:$I$1247,6,FALSE)),"-",VLOOKUP(CONCATENATE($E231," ",V$1),'Listing TES'!$A$2:$I$1247,6,FALSE))</f>
        <v>-</v>
      </c>
      <c r="W231" s="13">
        <f>IF(ISERROR(VLOOKUP(CONCATENATE($E231," ",W$1),'Listing TES'!$A$2:$I$1247,6,FALSE)),"-",VLOOKUP(CONCATENATE($E231," ",W$1),'Listing TES'!$A$2:$I$1247,6,FALSE))</f>
        <v>42385</v>
      </c>
      <c r="X231" s="13">
        <f>IF(ISERROR(VLOOKUP(CONCATENATE($E231," ",X$1),'Listing TES'!$A$2:$I$1247,6,FALSE)),"-",VLOOKUP(CONCATENATE($E231," ",X$1),'Listing TES'!$A$2:$I$1247,6,FALSE))</f>
        <v>42413</v>
      </c>
      <c r="Y231" s="13" t="str">
        <f>IF(ISERROR(VLOOKUP(CONCATENATE($E231," ",Y$1),'Listing TES'!$A$2:$I$1247,6,FALSE)),"-",VLOOKUP(CONCATENATE($E231," ",Y$1),'Listing TES'!$A$2:$I$1247,6,FALSE))</f>
        <v>-</v>
      </c>
      <c r="Z231" s="13" t="str">
        <f>IF(ISERROR(VLOOKUP(CONCATENATE($E231," ",Z$1),'Listing TES'!$A$2:$I$1247,6,FALSE)),"-",VLOOKUP(CONCATENATE($E231," ",Z$1),'Listing TES'!$A$2:$I$1247,6,FALSE))</f>
        <v>-</v>
      </c>
      <c r="AA231" s="13" t="str">
        <f>IF(ISERROR(VLOOKUP(CONCATENATE($E231," ",AA$1),'Listing TES'!$A$2:$I$1247,6,FALSE)),"-",VLOOKUP(CONCATENATE($E231," ",AA$1),'Listing TES'!$A$2:$I$1247,6,FALSE))</f>
        <v>-</v>
      </c>
      <c r="AB231" s="13" t="str">
        <f>IF(ISERROR(VLOOKUP(CONCATENATE($E231," ",AB$1),'Listing TES'!$A$2:$I$1247,6,FALSE)),"-",VLOOKUP(CONCATENATE($E231," ",AB$1),'Listing TES'!$A$2:$I$1247,6,FALSE))</f>
        <v>-</v>
      </c>
      <c r="AC231" s="13" t="str">
        <f>IF(ISERROR(VLOOKUP(CONCATENATE($E231," ",AC$1),'Listing TES'!$A$2:$I$1247,6,FALSE)),"-",VLOOKUP(CONCATENATE($E231," ",AC$1),'Listing TES'!$A$2:$I$1247,6,FALSE))</f>
        <v>-</v>
      </c>
      <c r="AD231" s="13"/>
      <c r="AF231" s="142" t="str">
        <f t="shared" ref="AF231:AF309" si="279">IF(AND(V231&lt;&gt;"-",W231&lt;&gt;"-"),W231-V231,"-")</f>
        <v>-</v>
      </c>
      <c r="AG231" s="142">
        <f t="shared" si="267"/>
        <v>28</v>
      </c>
      <c r="AH231" s="142" t="str">
        <f t="shared" si="268"/>
        <v>-</v>
      </c>
      <c r="AI231" s="142" t="str">
        <f t="shared" si="269"/>
        <v>-</v>
      </c>
      <c r="AJ231" s="142" t="str">
        <f t="shared" si="270"/>
        <v>-</v>
      </c>
      <c r="AK231" s="142" t="str">
        <f t="shared" si="271"/>
        <v>-</v>
      </c>
      <c r="AL231" s="13"/>
      <c r="AN231" s="142" t="str">
        <f t="shared" si="272"/>
        <v>-</v>
      </c>
      <c r="AO231" s="142" t="str">
        <f t="shared" si="273"/>
        <v>-</v>
      </c>
      <c r="AP231" s="142" t="str">
        <f t="shared" si="274"/>
        <v>-</v>
      </c>
      <c r="AQ231" s="142" t="str">
        <f t="shared" si="275"/>
        <v>-</v>
      </c>
      <c r="AR231" s="142" t="str">
        <f t="shared" si="276"/>
        <v>-</v>
      </c>
      <c r="AS231" s="142" t="str">
        <f t="shared" si="277"/>
        <v>-</v>
      </c>
    </row>
    <row r="232" spans="1:73" x14ac:dyDescent="0.25">
      <c r="A232" s="22" t="str">
        <f>IF(ISERROR(VLOOKUP($E232,'Listing TES'!$B$2:$B$1247,1,FALSE)),"Not listed","Listed")</f>
        <v>Listed</v>
      </c>
      <c r="B232" s="4" t="b">
        <f t="shared" ref="B232" ca="1" si="280">TODAY()-MAX(V232:AC232)&lt;95</f>
        <v>0</v>
      </c>
      <c r="C232" s="4" t="b">
        <f t="shared" si="232"/>
        <v>0</v>
      </c>
      <c r="D232" s="4"/>
      <c r="E232" s="2" t="s">
        <v>661</v>
      </c>
      <c r="F232" s="10">
        <v>38269</v>
      </c>
      <c r="G232" s="4"/>
      <c r="H232" s="10" t="s">
        <v>557</v>
      </c>
      <c r="I232" s="93">
        <f t="shared" si="278"/>
        <v>14</v>
      </c>
      <c r="J232" s="198" t="str">
        <f>VLOOKUP($I232,Categorie!$A$1:$B$27,2,FALSE)</f>
        <v>INO/ANO/JUN</v>
      </c>
      <c r="K232" s="12" t="str">
        <f t="shared" ref="K232" si="281">IF(ISBLANK(O232),IF(AC232&lt;&gt;"-",AC$1,IF(AB232&lt;&gt;"-",AB$1,IF(AA232&lt;&gt;"-",AA$1,IF(Z232&lt;&gt;"-",Z$1,IF(Y232&lt;&gt;"-",Y$1,IF(X232&lt;&gt;"-",X$1,IF(W232&lt;&gt;"-",W$1,IF(V232&lt;&gt;"-",V$1,IF(A232="Listed","Niet geslaagd","Geen info"))))))))),O232)</f>
        <v>MIN</v>
      </c>
      <c r="L232" s="13">
        <f t="shared" ref="L232" si="282">IF(MAX(V232:AC232)=0,"-",MAX(V232:AC232))</f>
        <v>43568</v>
      </c>
      <c r="M232" s="13" t="str">
        <f t="shared" ref="M232" ca="1" si="283">IF(B232=TRUE,IF(ISBLANK(N232),IF(K232="PRE","",EDATE(L232,3)),N232),"")</f>
        <v/>
      </c>
      <c r="N232" s="12"/>
      <c r="O232" s="12"/>
      <c r="P232" s="12" t="str">
        <f>VLOOKUP($E232,'Listing PCS'!$B$2:$D$1032,3,FALSE)</f>
        <v>-</v>
      </c>
      <c r="Q232" s="13">
        <f>VLOOKUP($E232,'Listing PCS'!$B$2:$F$1032,5,FALSE)</f>
        <v>43372</v>
      </c>
      <c r="R232" s="12"/>
      <c r="S232" s="12" t="str">
        <f t="shared" ref="S232" si="284">IF(ISERROR(SEARCH(K232,J232)),"-",K232)</f>
        <v>-</v>
      </c>
      <c r="T232" s="12">
        <f>VLOOKUP($E232,'Listing PCS'!$B$2:$I$1032,8,FALSE)</f>
        <v>0</v>
      </c>
      <c r="U232" s="13"/>
      <c r="V232" s="13">
        <f>IF(ISERROR(VLOOKUP(CONCATENATE($E232," ",V$1),'Listing TES'!$A$2:$I$1247,6,FALSE)),"-",VLOOKUP(CONCATENATE($E232," ",V$1),'Listing TES'!$A$2:$I$1247,6,FALSE))</f>
        <v>43372</v>
      </c>
      <c r="W232" s="13">
        <f>IF(ISERROR(VLOOKUP(CONCATENATE($E232," ",W$1),'Listing TES'!$A$2:$I$1247,6,FALSE)),"-",VLOOKUP(CONCATENATE($E232," ",W$1),'Listing TES'!$A$2:$I$1247,6,FALSE))</f>
        <v>43568</v>
      </c>
      <c r="X232" s="13" t="str">
        <f>IF(ISERROR(VLOOKUP(CONCATENATE($E232," ",X$1),'Listing TES'!$A$2:$I$1247,6,FALSE)),"-",VLOOKUP(CONCATENATE($E232," ",X$1),'Listing TES'!$A$2:$I$1247,6,FALSE))</f>
        <v>-</v>
      </c>
      <c r="Y232" s="13" t="str">
        <f>IF(ISERROR(VLOOKUP(CONCATENATE($E232," ",Y$1),'Listing TES'!$A$2:$I$1247,6,FALSE)),"-",VLOOKUP(CONCATENATE($E232," ",Y$1),'Listing TES'!$A$2:$I$1247,6,FALSE))</f>
        <v>-</v>
      </c>
      <c r="Z232" s="13" t="str">
        <f>IF(ISERROR(VLOOKUP(CONCATENATE($E232," ",Z$1),'Listing TES'!$A$2:$I$1247,6,FALSE)),"-",VLOOKUP(CONCATENATE($E232," ",Z$1),'Listing TES'!$A$2:$I$1247,6,FALSE))</f>
        <v>-</v>
      </c>
      <c r="AA232" s="13" t="str">
        <f>IF(ISERROR(VLOOKUP(CONCATENATE($E232," ",AA$1),'Listing TES'!$A$2:$I$1247,6,FALSE)),"-",VLOOKUP(CONCATENATE($E232," ",AA$1),'Listing TES'!$A$2:$I$1247,6,FALSE))</f>
        <v>-</v>
      </c>
      <c r="AB232" s="13" t="str">
        <f>IF(ISERROR(VLOOKUP(CONCATENATE($E232," ",AB$1),'Listing TES'!$A$2:$I$1247,6,FALSE)),"-",VLOOKUP(CONCATENATE($E232," ",AB$1),'Listing TES'!$A$2:$I$1247,6,FALSE))</f>
        <v>-</v>
      </c>
      <c r="AC232" s="13" t="str">
        <f>IF(ISERROR(VLOOKUP(CONCATENATE($E232," ",AC$1),'Listing TES'!$A$2:$I$1247,6,FALSE)),"-",VLOOKUP(CONCATENATE($E232," ",AC$1),'Listing TES'!$A$2:$I$1247,6,FALSE))</f>
        <v>-</v>
      </c>
      <c r="AD232" s="13"/>
      <c r="AF232" s="142">
        <f t="shared" ref="AF232" si="285">IF(AND(V232&lt;&gt;"-",W232&lt;&gt;"-"),W232-V232,"-")</f>
        <v>196</v>
      </c>
      <c r="AG232" s="142" t="str">
        <f t="shared" ref="AG232" si="286">IF(AND(W232&lt;&gt;"-",X232&lt;&gt;"-"),X232-W232,"-")</f>
        <v>-</v>
      </c>
      <c r="AH232" s="142" t="str">
        <f t="shared" ref="AH232" si="287">IF(AND(X232&lt;&gt;"-",Y232&lt;&gt;"-"),Y232-X232,"-")</f>
        <v>-</v>
      </c>
      <c r="AI232" s="142" t="str">
        <f t="shared" ref="AI232" si="288">IF(AND(Y232&lt;&gt;"-",Z232&lt;&gt;"-"),Z232-Y232,"-")</f>
        <v>-</v>
      </c>
      <c r="AJ232" s="142" t="str">
        <f t="shared" ref="AJ232" si="289">IF(AND(Z232&lt;&gt;"-",AA232&lt;&gt;"-"),AA232-Z232,"-")</f>
        <v>-</v>
      </c>
      <c r="AK232" s="142" t="str">
        <f t="shared" ref="AK232" si="290">IF(AND(AA232&lt;&gt;"-",AB232&lt;&gt;"-"),AB232-AA232,"-")</f>
        <v>-</v>
      </c>
      <c r="AL232" s="13"/>
      <c r="AN232" s="142">
        <f t="shared" ref="AN232" si="291">IF(AND($V232&lt;&gt;"-",W232&lt;&gt;"-"),W232-$V232,"-")</f>
        <v>196</v>
      </c>
      <c r="AO232" s="142" t="str">
        <f t="shared" ref="AO232" si="292">IF(AND($V232&lt;&gt;"-",X232&lt;&gt;"-"),X232-$V232,"-")</f>
        <v>-</v>
      </c>
      <c r="AP232" s="142" t="str">
        <f t="shared" ref="AP232" si="293">IF(AND($V232&lt;&gt;"-",Y232&lt;&gt;"-"),Y232-$V232,"-")</f>
        <v>-</v>
      </c>
      <c r="AQ232" s="142" t="str">
        <f t="shared" ref="AQ232" si="294">IF(AND($V232&lt;&gt;"-",Z232&lt;&gt;"-"),Z232-$V232,"-")</f>
        <v>-</v>
      </c>
      <c r="AR232" s="142" t="str">
        <f t="shared" ref="AR232" si="295">IF(AND($V232&lt;&gt;"-",AA232&lt;&gt;"-"),AA232-$V232,"-")</f>
        <v>-</v>
      </c>
      <c r="AS232" s="142" t="str">
        <f t="shared" ref="AS232" si="296">IF(AND($V232&lt;&gt;"-",AB232&lt;&gt;"-"),AB232-$V232,"-")</f>
        <v>-</v>
      </c>
    </row>
    <row r="233" spans="1:73" x14ac:dyDescent="0.25">
      <c r="A233" s="22" t="str">
        <f>IF(ISERROR(VLOOKUP($E233,'Listing TES'!$B$2:$B$1247,1,FALSE)),"Not listed","Listed")</f>
        <v>Listed</v>
      </c>
      <c r="B233" s="4" t="b">
        <f t="shared" ca="1" si="213"/>
        <v>0</v>
      </c>
      <c r="C233" s="4" t="b">
        <f t="shared" si="232"/>
        <v>0</v>
      </c>
      <c r="D233" s="4"/>
      <c r="E233" s="2" t="s">
        <v>38</v>
      </c>
      <c r="F233" s="10">
        <v>37151</v>
      </c>
      <c r="G233" s="4"/>
      <c r="H233" s="4" t="s">
        <v>557</v>
      </c>
      <c r="I233" s="93">
        <f t="shared" si="278"/>
        <v>17</v>
      </c>
      <c r="J233" s="198" t="str">
        <f>VLOOKUP($I233,Categorie!$A$1:$B$27,2,FALSE)</f>
        <v>JUN/SEN</v>
      </c>
      <c r="K233" s="12" t="str">
        <f t="shared" si="197"/>
        <v>PRE</v>
      </c>
      <c r="L233" s="13">
        <f t="shared" si="266"/>
        <v>42680</v>
      </c>
      <c r="M233" s="13" t="str">
        <f t="shared" ca="1" si="243"/>
        <v/>
      </c>
      <c r="N233" s="12"/>
      <c r="O233" s="12"/>
      <c r="P233" s="12" t="str">
        <f>VLOOKUP($E233,'Listing PCS'!$B$2:$D$1032,3,FALSE)</f>
        <v>-</v>
      </c>
      <c r="Q233" s="13">
        <f>VLOOKUP($E233,'Listing PCS'!$B$2:$F$1032,5,FALSE)</f>
        <v>43252</v>
      </c>
      <c r="R233" s="12"/>
      <c r="S233" s="12" t="str">
        <f t="shared" si="265"/>
        <v>-</v>
      </c>
      <c r="T233" s="12" t="str">
        <f>VLOOKUP($E233,'Listing PCS'!$B$2:$I$1032,8,FALSE)</f>
        <v>-</v>
      </c>
      <c r="U233" s="13"/>
      <c r="V233" s="13">
        <f>IF(ISERROR(VLOOKUP(CONCATENATE($E233," ",V$1),'Listing TES'!$A$2:$I$1247,6,FALSE)),"-",VLOOKUP(CONCATENATE($E233," ",V$1),'Listing TES'!$A$2:$I$1247,6,FALSE))</f>
        <v>42680</v>
      </c>
      <c r="W233" s="13" t="str">
        <f>IF(ISERROR(VLOOKUP(CONCATENATE($E233," ",W$1),'Listing TES'!$A$2:$I$1247,6,FALSE)),"-",VLOOKUP(CONCATENATE($E233," ",W$1),'Listing TES'!$A$2:$I$1247,6,FALSE))</f>
        <v>-</v>
      </c>
      <c r="X233" s="13" t="str">
        <f>IF(ISERROR(VLOOKUP(CONCATENATE($E233," ",X$1),'Listing TES'!$A$2:$I$1247,6,FALSE)),"-",VLOOKUP(CONCATENATE($E233," ",X$1),'Listing TES'!$A$2:$I$1247,6,FALSE))</f>
        <v>-</v>
      </c>
      <c r="Y233" s="13" t="str">
        <f>IF(ISERROR(VLOOKUP(CONCATENATE($E233," ",Y$1),'Listing TES'!$A$2:$I$1247,6,FALSE)),"-",VLOOKUP(CONCATENATE($E233," ",Y$1),'Listing TES'!$A$2:$I$1247,6,FALSE))</f>
        <v>-</v>
      </c>
      <c r="Z233" s="13" t="str">
        <f>IF(ISERROR(VLOOKUP(CONCATENATE($E233," ",Z$1),'Listing TES'!$A$2:$I$1247,6,FALSE)),"-",VLOOKUP(CONCATENATE($E233," ",Z$1),'Listing TES'!$A$2:$I$1247,6,FALSE))</f>
        <v>-</v>
      </c>
      <c r="AA233" s="13" t="str">
        <f>IF(ISERROR(VLOOKUP(CONCATENATE($E233," ",AA$1),'Listing TES'!$A$2:$I$1247,6,FALSE)),"-",VLOOKUP(CONCATENATE($E233," ",AA$1),'Listing TES'!$A$2:$I$1247,6,FALSE))</f>
        <v>-</v>
      </c>
      <c r="AB233" s="13" t="str">
        <f>IF(ISERROR(VLOOKUP(CONCATENATE($E233," ",AB$1),'Listing TES'!$A$2:$I$1247,6,FALSE)),"-",VLOOKUP(CONCATENATE($E233," ",AB$1),'Listing TES'!$A$2:$I$1247,6,FALSE))</f>
        <v>-</v>
      </c>
      <c r="AC233" s="13" t="str">
        <f>IF(ISERROR(VLOOKUP(CONCATENATE($E233," ",AC$1),'Listing TES'!$A$2:$I$1247,6,FALSE)),"-",VLOOKUP(CONCATENATE($E233," ",AC$1),'Listing TES'!$A$2:$I$1247,6,FALSE))</f>
        <v>-</v>
      </c>
      <c r="AD233" s="13"/>
      <c r="AF233" s="142" t="str">
        <f t="shared" si="279"/>
        <v>-</v>
      </c>
      <c r="AG233" s="142" t="str">
        <f t="shared" si="267"/>
        <v>-</v>
      </c>
      <c r="AH233" s="142" t="str">
        <f t="shared" si="268"/>
        <v>-</v>
      </c>
      <c r="AI233" s="142" t="str">
        <f t="shared" si="269"/>
        <v>-</v>
      </c>
      <c r="AJ233" s="142" t="str">
        <f t="shared" si="270"/>
        <v>-</v>
      </c>
      <c r="AK233" s="142" t="str">
        <f t="shared" si="271"/>
        <v>-</v>
      </c>
      <c r="AL233" s="13"/>
      <c r="AN233" s="142" t="str">
        <f t="shared" si="272"/>
        <v>-</v>
      </c>
      <c r="AO233" s="142" t="str">
        <f t="shared" si="273"/>
        <v>-</v>
      </c>
      <c r="AP233" s="142" t="str">
        <f t="shared" si="274"/>
        <v>-</v>
      </c>
      <c r="AQ233" s="142" t="str">
        <f t="shared" si="275"/>
        <v>-</v>
      </c>
      <c r="AR233" s="142" t="str">
        <f t="shared" si="276"/>
        <v>-</v>
      </c>
      <c r="AS233" s="142" t="str">
        <f t="shared" si="277"/>
        <v>-</v>
      </c>
    </row>
    <row r="234" spans="1:73" x14ac:dyDescent="0.25">
      <c r="A234" s="22" t="str">
        <f>IF(ISERROR(VLOOKUP($E234,'Listing TES'!$B$2:$B$1247,1,FALSE)),"Not listed","Listed")</f>
        <v>Listed</v>
      </c>
      <c r="B234" s="4" t="b">
        <f t="shared" ca="1" si="213"/>
        <v>0</v>
      </c>
      <c r="C234" s="4" t="b">
        <f t="shared" si="232"/>
        <v>0</v>
      </c>
      <c r="D234" s="4"/>
      <c r="E234" s="2" t="s">
        <v>502</v>
      </c>
      <c r="F234" s="10">
        <v>39735</v>
      </c>
      <c r="G234" s="4" t="s">
        <v>610</v>
      </c>
      <c r="H234" s="4" t="s">
        <v>557</v>
      </c>
      <c r="I234" s="93">
        <f t="shared" si="278"/>
        <v>10</v>
      </c>
      <c r="J234" s="198" t="str">
        <f>VLOOKUP($I234,Categorie!$A$1:$B$27,2,FALSE)</f>
        <v>BNO/INO/ANO</v>
      </c>
      <c r="K234" s="12" t="str">
        <f t="shared" si="197"/>
        <v>PRE</v>
      </c>
      <c r="L234" s="13">
        <f t="shared" si="266"/>
        <v>43526</v>
      </c>
      <c r="M234" s="13" t="str">
        <f t="shared" ca="1" si="243"/>
        <v/>
      </c>
      <c r="N234" s="12"/>
      <c r="O234" s="12"/>
      <c r="P234" s="12" t="str">
        <f>VLOOKUP($E234,'Listing PCS'!$B$2:$D$1032,3,FALSE)</f>
        <v>-</v>
      </c>
      <c r="Q234" s="13">
        <f>VLOOKUP($E234,'Listing PCS'!$B$2:$F$1032,5,FALSE)</f>
        <v>43526</v>
      </c>
      <c r="R234" s="12"/>
      <c r="S234" s="12" t="str">
        <f t="shared" si="265"/>
        <v>-</v>
      </c>
      <c r="T234" s="12">
        <f>VLOOKUP($E234,'Listing PCS'!$B$2:$I$1032,8,FALSE)</f>
        <v>0</v>
      </c>
      <c r="U234" s="13"/>
      <c r="V234" s="13">
        <f>IF(ISERROR(VLOOKUP(CONCATENATE($E234," ",V$1),'Listing TES'!$A$2:$I$1247,6,FALSE)),"-",VLOOKUP(CONCATENATE($E234," ",V$1),'Listing TES'!$A$2:$I$1247,6,FALSE))</f>
        <v>43526</v>
      </c>
      <c r="W234" s="13" t="str">
        <f>IF(ISERROR(VLOOKUP(CONCATENATE($E234," ",W$1),'Listing TES'!$A$2:$I$1247,6,FALSE)),"-",VLOOKUP(CONCATENATE($E234," ",W$1),'Listing TES'!$A$2:$I$1247,6,FALSE))</f>
        <v>-</v>
      </c>
      <c r="X234" s="13" t="str">
        <f>IF(ISERROR(VLOOKUP(CONCATENATE($E234," ",X$1),'Listing TES'!$A$2:$I$1247,6,FALSE)),"-",VLOOKUP(CONCATENATE($E234," ",X$1),'Listing TES'!$A$2:$I$1247,6,FALSE))</f>
        <v>-</v>
      </c>
      <c r="Y234" s="13" t="str">
        <f>IF(ISERROR(VLOOKUP(CONCATENATE($E234," ",Y$1),'Listing TES'!$A$2:$I$1247,6,FALSE)),"-",VLOOKUP(CONCATENATE($E234," ",Y$1),'Listing TES'!$A$2:$I$1247,6,FALSE))</f>
        <v>-</v>
      </c>
      <c r="Z234" s="13" t="str">
        <f>IF(ISERROR(VLOOKUP(CONCATENATE($E234," ",Z$1),'Listing TES'!$A$2:$I$1247,6,FALSE)),"-",VLOOKUP(CONCATENATE($E234," ",Z$1),'Listing TES'!$A$2:$I$1247,6,FALSE))</f>
        <v>-</v>
      </c>
      <c r="AA234" s="13" t="str">
        <f>IF(ISERROR(VLOOKUP(CONCATENATE($E234," ",AA$1),'Listing TES'!$A$2:$I$1247,6,FALSE)),"-",VLOOKUP(CONCATENATE($E234," ",AA$1),'Listing TES'!$A$2:$I$1247,6,FALSE))</f>
        <v>-</v>
      </c>
      <c r="AB234" s="13" t="str">
        <f>IF(ISERROR(VLOOKUP(CONCATENATE($E234," ",AB$1),'Listing TES'!$A$2:$I$1247,6,FALSE)),"-",VLOOKUP(CONCATENATE($E234," ",AB$1),'Listing TES'!$A$2:$I$1247,6,FALSE))</f>
        <v>-</v>
      </c>
      <c r="AC234" s="13" t="str">
        <f>IF(ISERROR(VLOOKUP(CONCATENATE($E234," ",AC$1),'Listing TES'!$A$2:$I$1247,6,FALSE)),"-",VLOOKUP(CONCATENATE($E234," ",AC$1),'Listing TES'!$A$2:$I$1247,6,FALSE))</f>
        <v>-</v>
      </c>
      <c r="AD234" s="13"/>
      <c r="AF234" s="142" t="str">
        <f t="shared" si="279"/>
        <v>-</v>
      </c>
      <c r="AG234" s="142" t="str">
        <f t="shared" si="267"/>
        <v>-</v>
      </c>
      <c r="AH234" s="142" t="str">
        <f t="shared" si="268"/>
        <v>-</v>
      </c>
      <c r="AI234" s="142" t="str">
        <f t="shared" si="269"/>
        <v>-</v>
      </c>
      <c r="AJ234" s="142" t="str">
        <f t="shared" si="270"/>
        <v>-</v>
      </c>
      <c r="AK234" s="142" t="str">
        <f t="shared" si="271"/>
        <v>-</v>
      </c>
      <c r="AL234" s="13"/>
      <c r="AN234" s="142" t="str">
        <f t="shared" si="272"/>
        <v>-</v>
      </c>
      <c r="AO234" s="142" t="str">
        <f t="shared" si="273"/>
        <v>-</v>
      </c>
      <c r="AP234" s="142" t="str">
        <f t="shared" si="274"/>
        <v>-</v>
      </c>
      <c r="AQ234" s="142" t="str">
        <f t="shared" si="275"/>
        <v>-</v>
      </c>
      <c r="AR234" s="142" t="str">
        <f t="shared" si="276"/>
        <v>-</v>
      </c>
      <c r="AS234" s="142" t="str">
        <f t="shared" si="277"/>
        <v>-</v>
      </c>
    </row>
    <row r="235" spans="1:73" x14ac:dyDescent="0.25">
      <c r="A235" s="22" t="str">
        <f>IF(ISERROR(VLOOKUP($E235,'Listing TES'!$B$2:$B$1247,1,FALSE)),"Not listed","Listed")</f>
        <v>Listed</v>
      </c>
      <c r="B235" s="4" t="b">
        <f ca="1">TODAY()-MAX(V235:AC235)&lt;95</f>
        <v>0</v>
      </c>
      <c r="C235" s="4" t="b">
        <f t="shared" si="232"/>
        <v>0</v>
      </c>
      <c r="D235" s="4"/>
      <c r="E235" s="2" t="s">
        <v>476</v>
      </c>
      <c r="F235" s="10">
        <v>39596</v>
      </c>
      <c r="G235" s="4"/>
      <c r="H235" s="4" t="s">
        <v>557</v>
      </c>
      <c r="I235" s="93">
        <f t="shared" si="278"/>
        <v>11</v>
      </c>
      <c r="J235" s="198" t="str">
        <f>VLOOKUP($I235,Categorie!$A$1:$B$27,2,FALSE)</f>
        <v>BNO/INO/ANO</v>
      </c>
      <c r="K235" s="12" t="str">
        <f t="shared" si="197"/>
        <v>INO</v>
      </c>
      <c r="L235" s="13">
        <f t="shared" si="266"/>
        <v>43568</v>
      </c>
      <c r="M235" s="13" t="str">
        <f t="shared" ca="1" si="243"/>
        <v/>
      </c>
      <c r="N235" s="12"/>
      <c r="O235" s="12"/>
      <c r="P235" s="12" t="str">
        <f>VLOOKUP($E235,'Listing PCS'!$B$2:$D$1032,3,FALSE)</f>
        <v>INO</v>
      </c>
      <c r="Q235" s="13">
        <f>VLOOKUP($E235,'Listing PCS'!$B$2:$F$1032,5,FALSE)</f>
        <v>43386</v>
      </c>
      <c r="R235" s="12"/>
      <c r="S235" s="12" t="str">
        <f t="shared" si="265"/>
        <v>INO</v>
      </c>
      <c r="T235" s="12">
        <f>VLOOKUP($E235,'Listing PCS'!$B$2:$I$1032,8,FALSE)</f>
        <v>0</v>
      </c>
      <c r="U235" s="13"/>
      <c r="V235" s="13">
        <f>IF(ISERROR(VLOOKUP(CONCATENATE($E235," ",V$1),'Listing TES'!$A$2:$I$1247,6,FALSE)),"-",VLOOKUP(CONCATENATE($E235," ",V$1),'Listing TES'!$A$2:$I$1247,6,FALSE))</f>
        <v>43127</v>
      </c>
      <c r="W235" s="13">
        <f>IF(ISERROR(VLOOKUP(CONCATENATE($E235," ",W$1),'Listing TES'!$A$2:$I$1247,6,FALSE)),"-",VLOOKUP(CONCATENATE($E235," ",W$1),'Listing TES'!$A$2:$I$1247,6,FALSE))</f>
        <v>43192</v>
      </c>
      <c r="X235" s="13">
        <f>IF(ISERROR(VLOOKUP(CONCATENATE($E235," ",X$1),'Listing TES'!$A$2:$I$1247,6,FALSE)),"-",VLOOKUP(CONCATENATE($E235," ",X$1),'Listing TES'!$A$2:$I$1247,6,FALSE))</f>
        <v>43386</v>
      </c>
      <c r="Y235" s="13">
        <f>IF(ISERROR(VLOOKUP(CONCATENATE($E235," ",Y$1),'Listing TES'!$A$2:$I$1247,6,FALSE)),"-",VLOOKUP(CONCATENATE($E235," ",Y$1),'Listing TES'!$A$2:$I$1247,6,FALSE))</f>
        <v>43568</v>
      </c>
      <c r="Z235" s="13" t="str">
        <f>IF(ISERROR(VLOOKUP(CONCATENATE($E235," ",Z$1),'Listing TES'!$A$2:$I$1247,6,FALSE)),"-",VLOOKUP(CONCATENATE($E235," ",Z$1),'Listing TES'!$A$2:$I$1247,6,FALSE))</f>
        <v>-</v>
      </c>
      <c r="AA235" s="13" t="str">
        <f>IF(ISERROR(VLOOKUP(CONCATENATE($E235," ",AA$1),'Listing TES'!$A$2:$I$1247,6,FALSE)),"-",VLOOKUP(CONCATENATE($E235," ",AA$1),'Listing TES'!$A$2:$I$1247,6,FALSE))</f>
        <v>-</v>
      </c>
      <c r="AB235" s="13" t="str">
        <f>IF(ISERROR(VLOOKUP(CONCATENATE($E235," ",AB$1),'Listing TES'!$A$2:$I$1247,6,FALSE)),"-",VLOOKUP(CONCATENATE($E235," ",AB$1),'Listing TES'!$A$2:$I$1247,6,FALSE))</f>
        <v>-</v>
      </c>
      <c r="AC235" s="13" t="str">
        <f>IF(ISERROR(VLOOKUP(CONCATENATE($E235," ",AC$1),'Listing TES'!$A$2:$I$1247,6,FALSE)),"-",VLOOKUP(CONCATENATE($E235," ",AC$1),'Listing TES'!$A$2:$I$1247,6,FALSE))</f>
        <v>-</v>
      </c>
      <c r="AD235" s="13"/>
      <c r="AF235" s="142">
        <f t="shared" si="279"/>
        <v>65</v>
      </c>
      <c r="AG235" s="142">
        <f t="shared" si="267"/>
        <v>194</v>
      </c>
      <c r="AH235" s="142">
        <f t="shared" si="268"/>
        <v>182</v>
      </c>
      <c r="AI235" s="142" t="str">
        <f t="shared" si="269"/>
        <v>-</v>
      </c>
      <c r="AJ235" s="142" t="str">
        <f t="shared" si="270"/>
        <v>-</v>
      </c>
      <c r="AK235" s="142" t="str">
        <f t="shared" si="271"/>
        <v>-</v>
      </c>
      <c r="AL235" s="13"/>
      <c r="AN235" s="142">
        <f t="shared" si="272"/>
        <v>65</v>
      </c>
      <c r="AO235" s="142">
        <f t="shared" si="273"/>
        <v>259</v>
      </c>
      <c r="AP235" s="142">
        <f t="shared" si="274"/>
        <v>441</v>
      </c>
      <c r="AQ235" s="142" t="str">
        <f t="shared" si="275"/>
        <v>-</v>
      </c>
      <c r="AR235" s="142" t="str">
        <f t="shared" si="276"/>
        <v>-</v>
      </c>
      <c r="AS235" s="142" t="str">
        <f t="shared" si="277"/>
        <v>-</v>
      </c>
    </row>
    <row r="236" spans="1:73" x14ac:dyDescent="0.25">
      <c r="A236" s="22" t="str">
        <f>IF(ISERROR(VLOOKUP($E236,'Listing TES'!$B$2:$B$1247,1,FALSE)),"Not listed","Listed")</f>
        <v>Not listed</v>
      </c>
      <c r="B236" s="4" t="b">
        <f t="shared" ca="1" si="213"/>
        <v>0</v>
      </c>
      <c r="C236" s="4" t="e">
        <f t="shared" si="232"/>
        <v>#VALUE!</v>
      </c>
      <c r="D236" s="4"/>
      <c r="E236" s="2" t="s">
        <v>406</v>
      </c>
      <c r="F236" s="10">
        <v>36917</v>
      </c>
      <c r="G236" s="4"/>
      <c r="H236" s="4" t="s">
        <v>557</v>
      </c>
      <c r="I236" s="93">
        <f t="shared" si="278"/>
        <v>18</v>
      </c>
      <c r="J236" s="198" t="str">
        <f>VLOOKUP($I236,Categorie!$A$1:$B$27,2,FALSE)</f>
        <v>JUN/SEN</v>
      </c>
      <c r="K236" s="12" t="str">
        <f t="shared" si="197"/>
        <v>PRE</v>
      </c>
      <c r="L236" s="13" t="str">
        <f t="shared" si="266"/>
        <v>-</v>
      </c>
      <c r="M236" s="13" t="str">
        <f t="shared" ca="1" si="243"/>
        <v/>
      </c>
      <c r="N236" s="12"/>
      <c r="O236" s="12" t="s">
        <v>1</v>
      </c>
      <c r="P236" s="12" t="str">
        <f>VLOOKUP($E236,'Listing PCS'!$B$2:$D$1032,3,FALSE)</f>
        <v>-</v>
      </c>
      <c r="Q236" s="13">
        <f>VLOOKUP($E236,'Listing PCS'!$B$2:$F$1032,5,FALSE)</f>
        <v>43252</v>
      </c>
      <c r="R236" s="12"/>
      <c r="S236" s="12" t="str">
        <f t="shared" si="265"/>
        <v>-</v>
      </c>
      <c r="T236" s="12" t="str">
        <f>VLOOKUP($E236,'Listing PCS'!$B$2:$I$1032,8,FALSE)</f>
        <v>-</v>
      </c>
      <c r="U236" s="13"/>
      <c r="V236" s="13" t="str">
        <f>IF(ISERROR(VLOOKUP(CONCATENATE($E236," ",V$1),'Listing TES'!$A$2:$I$1247,6,FALSE)),"-",VLOOKUP(CONCATENATE($E236," ",V$1),'Listing TES'!$A$2:$I$1247,6,FALSE))</f>
        <v>-</v>
      </c>
      <c r="W236" s="13" t="str">
        <f>IF(ISERROR(VLOOKUP(CONCATENATE($E236," ",W$1),'Listing TES'!$A$2:$I$1247,6,FALSE)),"-",VLOOKUP(CONCATENATE($E236," ",W$1),'Listing TES'!$A$2:$I$1247,6,FALSE))</f>
        <v>-</v>
      </c>
      <c r="X236" s="13" t="str">
        <f>IF(ISERROR(VLOOKUP(CONCATENATE($E236," ",X$1),'Listing TES'!$A$2:$I$1247,6,FALSE)),"-",VLOOKUP(CONCATENATE($E236," ",X$1),'Listing TES'!$A$2:$I$1247,6,FALSE))</f>
        <v>-</v>
      </c>
      <c r="Y236" s="13" t="str">
        <f>IF(ISERROR(VLOOKUP(CONCATENATE($E236," ",Y$1),'Listing TES'!$A$2:$I$1247,6,FALSE)),"-",VLOOKUP(CONCATENATE($E236," ",Y$1),'Listing TES'!$A$2:$I$1247,6,FALSE))</f>
        <v>-</v>
      </c>
      <c r="Z236" s="13" t="str">
        <f>IF(ISERROR(VLOOKUP(CONCATENATE($E236," ",Z$1),'Listing TES'!$A$2:$I$1247,6,FALSE)),"-",VLOOKUP(CONCATENATE($E236," ",Z$1),'Listing TES'!$A$2:$I$1247,6,FALSE))</f>
        <v>-</v>
      </c>
      <c r="AA236" s="13" t="str">
        <f>IF(ISERROR(VLOOKUP(CONCATENATE($E236," ",AA$1),'Listing TES'!$A$2:$I$1247,6,FALSE)),"-",VLOOKUP(CONCATENATE($E236," ",AA$1),'Listing TES'!$A$2:$I$1247,6,FALSE))</f>
        <v>-</v>
      </c>
      <c r="AB236" s="13" t="str">
        <f>IF(ISERROR(VLOOKUP(CONCATENATE($E236," ",AB$1),'Listing TES'!$A$2:$I$1247,6,FALSE)),"-",VLOOKUP(CONCATENATE($E236," ",AB$1),'Listing TES'!$A$2:$I$1247,6,FALSE))</f>
        <v>-</v>
      </c>
      <c r="AC236" s="13" t="str">
        <f>IF(ISERROR(VLOOKUP(CONCATENATE($E236," ",AC$1),'Listing TES'!$A$2:$I$1247,6,FALSE)),"-",VLOOKUP(CONCATENATE($E236," ",AC$1),'Listing TES'!$A$2:$I$1247,6,FALSE))</f>
        <v>-</v>
      </c>
      <c r="AD236" s="13"/>
      <c r="AF236" s="142" t="str">
        <f t="shared" si="279"/>
        <v>-</v>
      </c>
      <c r="AG236" s="142" t="str">
        <f t="shared" si="267"/>
        <v>-</v>
      </c>
      <c r="AH236" s="142" t="str">
        <f t="shared" si="268"/>
        <v>-</v>
      </c>
      <c r="AI236" s="142" t="str">
        <f t="shared" si="269"/>
        <v>-</v>
      </c>
      <c r="AJ236" s="142" t="str">
        <f t="shared" si="270"/>
        <v>-</v>
      </c>
      <c r="AK236" s="142" t="str">
        <f t="shared" si="271"/>
        <v>-</v>
      </c>
      <c r="AL236" s="13"/>
      <c r="AN236" s="142" t="str">
        <f t="shared" si="272"/>
        <v>-</v>
      </c>
      <c r="AO236" s="142" t="str">
        <f t="shared" si="273"/>
        <v>-</v>
      </c>
      <c r="AP236" s="142" t="str">
        <f t="shared" si="274"/>
        <v>-</v>
      </c>
      <c r="AQ236" s="142" t="str">
        <f t="shared" si="275"/>
        <v>-</v>
      </c>
      <c r="AR236" s="142" t="str">
        <f t="shared" si="276"/>
        <v>-</v>
      </c>
      <c r="AS236" s="142" t="str">
        <f t="shared" si="277"/>
        <v>-</v>
      </c>
    </row>
    <row r="237" spans="1:73" x14ac:dyDescent="0.25">
      <c r="A237" s="22" t="str">
        <f>IF(ISERROR(VLOOKUP($E237,'Listing TES'!$B$2:$B$1247,1,FALSE)),"Not listed","Listed")</f>
        <v>Listed</v>
      </c>
      <c r="B237" s="4" t="b">
        <f t="shared" ca="1" si="213"/>
        <v>0</v>
      </c>
      <c r="C237" s="4" t="b">
        <f t="shared" si="232"/>
        <v>0</v>
      </c>
      <c r="D237" s="4"/>
      <c r="E237" s="2" t="s">
        <v>286</v>
      </c>
      <c r="F237" s="10">
        <v>37218</v>
      </c>
      <c r="G237" s="4"/>
      <c r="H237" s="4" t="s">
        <v>557</v>
      </c>
      <c r="I237" s="93">
        <f t="shared" si="278"/>
        <v>17</v>
      </c>
      <c r="J237" s="198" t="str">
        <f>VLOOKUP($I237,Categorie!$A$1:$B$27,2,FALSE)</f>
        <v>JUN/SEN</v>
      </c>
      <c r="K237" s="12" t="str">
        <f t="shared" si="197"/>
        <v>MIN</v>
      </c>
      <c r="L237" s="13">
        <f t="shared" si="266"/>
        <v>42322</v>
      </c>
      <c r="M237" s="13" t="str">
        <f t="shared" ca="1" si="243"/>
        <v/>
      </c>
      <c r="N237" s="12"/>
      <c r="O237" s="12"/>
      <c r="P237" s="12" t="str">
        <f>VLOOKUP($E237,'Listing PCS'!$B$2:$D$1032,3,FALSE)</f>
        <v>-</v>
      </c>
      <c r="Q237" s="13">
        <f>VLOOKUP($E237,'Listing PCS'!$B$2:$F$1032,5,FALSE)</f>
        <v>43252</v>
      </c>
      <c r="R237" s="12"/>
      <c r="S237" s="12" t="str">
        <f t="shared" si="265"/>
        <v>-</v>
      </c>
      <c r="T237" s="12" t="str">
        <f>VLOOKUP($E237,'Listing PCS'!$B$2:$I$1032,8,FALSE)</f>
        <v>-</v>
      </c>
      <c r="U237" s="13"/>
      <c r="V237" s="13" t="str">
        <f>IF(ISERROR(VLOOKUP(CONCATENATE($E237," ",V$1),'Listing TES'!$A$2:$I$1247,6,FALSE)),"-",VLOOKUP(CONCATENATE($E237," ",V$1),'Listing TES'!$A$2:$I$1247,6,FALSE))</f>
        <v>-</v>
      </c>
      <c r="W237" s="13">
        <f>IF(ISERROR(VLOOKUP(CONCATENATE($E237," ",W$1),'Listing TES'!$A$2:$I$1247,6,FALSE)),"-",VLOOKUP(CONCATENATE($E237," ",W$1),'Listing TES'!$A$2:$I$1247,6,FALSE))</f>
        <v>42322</v>
      </c>
      <c r="X237" s="13" t="str">
        <f>IF(ISERROR(VLOOKUP(CONCATENATE($E237," ",X$1),'Listing TES'!$A$2:$I$1247,6,FALSE)),"-",VLOOKUP(CONCATENATE($E237," ",X$1),'Listing TES'!$A$2:$I$1247,6,FALSE))</f>
        <v>-</v>
      </c>
      <c r="Y237" s="13" t="str">
        <f>IF(ISERROR(VLOOKUP(CONCATENATE($E237," ",Y$1),'Listing TES'!$A$2:$I$1247,6,FALSE)),"-",VLOOKUP(CONCATENATE($E237," ",Y$1),'Listing TES'!$A$2:$I$1247,6,FALSE))</f>
        <v>-</v>
      </c>
      <c r="Z237" s="13" t="str">
        <f>IF(ISERROR(VLOOKUP(CONCATENATE($E237," ",Z$1),'Listing TES'!$A$2:$I$1247,6,FALSE)),"-",VLOOKUP(CONCATENATE($E237," ",Z$1),'Listing TES'!$A$2:$I$1247,6,FALSE))</f>
        <v>-</v>
      </c>
      <c r="AA237" s="13" t="str">
        <f>IF(ISERROR(VLOOKUP(CONCATENATE($E237," ",AA$1),'Listing TES'!$A$2:$I$1247,6,FALSE)),"-",VLOOKUP(CONCATENATE($E237," ",AA$1),'Listing TES'!$A$2:$I$1247,6,FALSE))</f>
        <v>-</v>
      </c>
      <c r="AB237" s="13" t="str">
        <f>IF(ISERROR(VLOOKUP(CONCATENATE($E237," ",AB$1),'Listing TES'!$A$2:$I$1247,6,FALSE)),"-",VLOOKUP(CONCATENATE($E237," ",AB$1),'Listing TES'!$A$2:$I$1247,6,FALSE))</f>
        <v>-</v>
      </c>
      <c r="AC237" s="13" t="str">
        <f>IF(ISERROR(VLOOKUP(CONCATENATE($E237," ",AC$1),'Listing TES'!$A$2:$I$1247,6,FALSE)),"-",VLOOKUP(CONCATENATE($E237," ",AC$1),'Listing TES'!$A$2:$I$1247,6,FALSE))</f>
        <v>-</v>
      </c>
      <c r="AD237" s="13"/>
      <c r="AF237" s="142" t="str">
        <f t="shared" si="279"/>
        <v>-</v>
      </c>
      <c r="AG237" s="142" t="str">
        <f t="shared" si="267"/>
        <v>-</v>
      </c>
      <c r="AH237" s="142" t="str">
        <f t="shared" si="268"/>
        <v>-</v>
      </c>
      <c r="AI237" s="142" t="str">
        <f t="shared" si="269"/>
        <v>-</v>
      </c>
      <c r="AJ237" s="142" t="str">
        <f t="shared" si="270"/>
        <v>-</v>
      </c>
      <c r="AK237" s="142" t="str">
        <f t="shared" si="271"/>
        <v>-</v>
      </c>
      <c r="AL237" s="13"/>
      <c r="AN237" s="142" t="str">
        <f t="shared" si="272"/>
        <v>-</v>
      </c>
      <c r="AO237" s="142" t="str">
        <f t="shared" si="273"/>
        <v>-</v>
      </c>
      <c r="AP237" s="142" t="str">
        <f t="shared" si="274"/>
        <v>-</v>
      </c>
      <c r="AQ237" s="142" t="str">
        <f t="shared" si="275"/>
        <v>-</v>
      </c>
      <c r="AR237" s="142" t="str">
        <f t="shared" si="276"/>
        <v>-</v>
      </c>
      <c r="AS237" s="142" t="str">
        <f t="shared" si="277"/>
        <v>-</v>
      </c>
    </row>
    <row r="238" spans="1:73" x14ac:dyDescent="0.25">
      <c r="A238" s="22" t="str">
        <f>IF(ISERROR(VLOOKUP($E238,'Listing TES'!$B$2:$B$1247,1,FALSE)),"Not listed","Listed")</f>
        <v>Listed</v>
      </c>
      <c r="B238" s="4" t="b">
        <f t="shared" ref="B238" ca="1" si="297">TODAY()-MAX(V238:AC238)&lt;95</f>
        <v>0</v>
      </c>
      <c r="C238" s="4" t="b">
        <f t="shared" si="232"/>
        <v>0</v>
      </c>
      <c r="D238" s="4"/>
      <c r="E238" s="2" t="s">
        <v>664</v>
      </c>
      <c r="F238" s="10">
        <v>37623</v>
      </c>
      <c r="G238" s="4"/>
      <c r="H238" s="4" t="s">
        <v>557</v>
      </c>
      <c r="I238" s="93">
        <f t="shared" si="278"/>
        <v>16</v>
      </c>
      <c r="J238" s="198" t="str">
        <f>VLOOKUP($I238,Categorie!$A$1:$B$27,2,FALSE)</f>
        <v>JUN/SEN</v>
      </c>
      <c r="K238" s="12" t="str">
        <f t="shared" ref="K238" si="298">IF(ISBLANK(O238),IF(AC238&lt;&gt;"-",AC$1,IF(AB238&lt;&gt;"-",AB$1,IF(AA238&lt;&gt;"-",AA$1,IF(Z238&lt;&gt;"-",Z$1,IF(Y238&lt;&gt;"-",Y$1,IF(X238&lt;&gt;"-",X$1,IF(W238&lt;&gt;"-",W$1,IF(V238&lt;&gt;"-",V$1,IF(A238="Listed","Niet geslaagd","Geen info"))))))))),O238)</f>
        <v>BNO</v>
      </c>
      <c r="L238" s="13">
        <f t="shared" ref="L238" si="299">IF(MAX(V238:AC238)=0,"-",MAX(V238:AC238))</f>
        <v>43433</v>
      </c>
      <c r="M238" s="13" t="str">
        <f t="shared" ref="M238" ca="1" si="300">IF(B238=TRUE,IF(ISBLANK(N238),IF(K238="PRE","",EDATE(L238,3)),N238),"")</f>
        <v/>
      </c>
      <c r="N238" s="12"/>
      <c r="O238" s="12"/>
      <c r="P238" s="12" t="str">
        <f>VLOOKUP($E238,'Listing PCS'!$B$2:$D$1032,3,FALSE)</f>
        <v>INO</v>
      </c>
      <c r="Q238" s="13">
        <f>VLOOKUP($E238,'Listing PCS'!$B$2:$F$1032,5,FALSE)</f>
        <v>43876</v>
      </c>
      <c r="R238" s="12"/>
      <c r="S238" s="12" t="str">
        <f t="shared" ref="S238" si="301">IF(ISERROR(SEARCH(K238,J238)),"-",K238)</f>
        <v>-</v>
      </c>
      <c r="T238" s="12">
        <f>VLOOKUP($E238,'Listing PCS'!$B$2:$I$1032,8,FALSE)</f>
        <v>0</v>
      </c>
      <c r="U238" s="13"/>
      <c r="V238" s="13" t="str">
        <f>IF(ISERROR(VLOOKUP(CONCATENATE($E238," ",V$1),'Listing TES'!$A$2:$I$1247,6,FALSE)),"-",VLOOKUP(CONCATENATE($E238," ",V$1),'Listing TES'!$A$2:$I$1247,6,FALSE))</f>
        <v>-</v>
      </c>
      <c r="W238" s="13" t="str">
        <f>IF(ISERROR(VLOOKUP(CONCATENATE($E238," ",W$1),'Listing TES'!$A$2:$I$1247,6,FALSE)),"-",VLOOKUP(CONCATENATE($E238," ",W$1),'Listing TES'!$A$2:$I$1247,6,FALSE))</f>
        <v>-</v>
      </c>
      <c r="X238" s="13">
        <f>IF(ISERROR(VLOOKUP(CONCATENATE($E238," ",X$1),'Listing TES'!$A$2:$I$1247,6,FALSE)),"-",VLOOKUP(CONCATENATE($E238," ",X$1),'Listing TES'!$A$2:$I$1247,6,FALSE))</f>
        <v>43433</v>
      </c>
      <c r="Y238" s="13" t="str">
        <f>IF(ISERROR(VLOOKUP(CONCATENATE($E238," ",Y$1),'Listing TES'!$A$2:$I$1247,6,FALSE)),"-",VLOOKUP(CONCATENATE($E238," ",Y$1),'Listing TES'!$A$2:$I$1247,6,FALSE))</f>
        <v>-</v>
      </c>
      <c r="Z238" s="13" t="str">
        <f>IF(ISERROR(VLOOKUP(CONCATENATE($E238," ",Z$1),'Listing TES'!$A$2:$I$1247,6,FALSE)),"-",VLOOKUP(CONCATENATE($E238," ",Z$1),'Listing TES'!$A$2:$I$1247,6,FALSE))</f>
        <v>-</v>
      </c>
      <c r="AA238" s="13" t="str">
        <f>IF(ISERROR(VLOOKUP(CONCATENATE($E238," ",AA$1),'Listing TES'!$A$2:$I$1247,6,FALSE)),"-",VLOOKUP(CONCATENATE($E238," ",AA$1),'Listing TES'!$A$2:$I$1247,6,FALSE))</f>
        <v>-</v>
      </c>
      <c r="AB238" s="13" t="str">
        <f>IF(ISERROR(VLOOKUP(CONCATENATE($E238," ",AB$1),'Listing TES'!$A$2:$I$1247,6,FALSE)),"-",VLOOKUP(CONCATENATE($E238," ",AB$1),'Listing TES'!$A$2:$I$1247,6,FALSE))</f>
        <v>-</v>
      </c>
      <c r="AC238" s="13" t="str">
        <f>IF(ISERROR(VLOOKUP(CONCATENATE($E238," ",AC$1),'Listing TES'!$A$2:$I$1247,6,FALSE)),"-",VLOOKUP(CONCATENATE($E238," ",AC$1),'Listing TES'!$A$2:$I$1247,6,FALSE))</f>
        <v>-</v>
      </c>
      <c r="AD238" s="13"/>
      <c r="AF238" s="142" t="str">
        <f t="shared" ref="AF238" si="302">IF(AND(V238&lt;&gt;"-",W238&lt;&gt;"-"),W238-V238,"-")</f>
        <v>-</v>
      </c>
      <c r="AG238" s="142" t="str">
        <f t="shared" ref="AG238" si="303">IF(AND(W238&lt;&gt;"-",X238&lt;&gt;"-"),X238-W238,"-")</f>
        <v>-</v>
      </c>
      <c r="AH238" s="142" t="str">
        <f t="shared" ref="AH238" si="304">IF(AND(X238&lt;&gt;"-",Y238&lt;&gt;"-"),Y238-X238,"-")</f>
        <v>-</v>
      </c>
      <c r="AI238" s="142" t="str">
        <f t="shared" ref="AI238" si="305">IF(AND(Y238&lt;&gt;"-",Z238&lt;&gt;"-"),Z238-Y238,"-")</f>
        <v>-</v>
      </c>
      <c r="AJ238" s="142" t="str">
        <f t="shared" ref="AJ238" si="306">IF(AND(Z238&lt;&gt;"-",AA238&lt;&gt;"-"),AA238-Z238,"-")</f>
        <v>-</v>
      </c>
      <c r="AK238" s="142" t="str">
        <f t="shared" ref="AK238" si="307">IF(AND(AA238&lt;&gt;"-",AB238&lt;&gt;"-"),AB238-AA238,"-")</f>
        <v>-</v>
      </c>
      <c r="AL238" s="13"/>
      <c r="AN238" s="142" t="str">
        <f t="shared" ref="AN238" si="308">IF(AND($V238&lt;&gt;"-",W238&lt;&gt;"-"),W238-$V238,"-")</f>
        <v>-</v>
      </c>
      <c r="AO238" s="142" t="str">
        <f t="shared" ref="AO238" si="309">IF(AND($V238&lt;&gt;"-",X238&lt;&gt;"-"),X238-$V238,"-")</f>
        <v>-</v>
      </c>
      <c r="AP238" s="142" t="str">
        <f t="shared" ref="AP238" si="310">IF(AND($V238&lt;&gt;"-",Y238&lt;&gt;"-"),Y238-$V238,"-")</f>
        <v>-</v>
      </c>
      <c r="AQ238" s="142" t="str">
        <f t="shared" ref="AQ238" si="311">IF(AND($V238&lt;&gt;"-",Z238&lt;&gt;"-"),Z238-$V238,"-")</f>
        <v>-</v>
      </c>
      <c r="AR238" s="142" t="str">
        <f t="shared" ref="AR238" si="312">IF(AND($V238&lt;&gt;"-",AA238&lt;&gt;"-"),AA238-$V238,"-")</f>
        <v>-</v>
      </c>
      <c r="AS238" s="142" t="str">
        <f t="shared" ref="AS238" si="313">IF(AND($V238&lt;&gt;"-",AB238&lt;&gt;"-"),AB238-$V238,"-")</f>
        <v>-</v>
      </c>
    </row>
    <row r="239" spans="1:73" x14ac:dyDescent="0.25">
      <c r="A239" s="22" t="str">
        <f>IF(ISERROR(VLOOKUP($E239,'Listing TES'!$B$2:$B$1247,1,FALSE)),"Not listed","Listed")</f>
        <v>Listed</v>
      </c>
      <c r="B239" s="4" t="b">
        <f t="shared" ca="1" si="213"/>
        <v>0</v>
      </c>
      <c r="C239" s="4" t="b">
        <f t="shared" si="232"/>
        <v>0</v>
      </c>
      <c r="D239" s="4"/>
      <c r="E239" s="2" t="s">
        <v>30</v>
      </c>
      <c r="F239" s="10">
        <v>40091</v>
      </c>
      <c r="G239" s="4"/>
      <c r="H239" s="4" t="s">
        <v>557</v>
      </c>
      <c r="I239" s="93">
        <f t="shared" si="278"/>
        <v>9</v>
      </c>
      <c r="J239" s="198" t="str">
        <f>VLOOKUP($I239,Categorie!$A$1:$B$27,2,FALSE)</f>
        <v>MIN/BNO/INO</v>
      </c>
      <c r="K239" s="12" t="str">
        <f t="shared" si="197"/>
        <v>JUN</v>
      </c>
      <c r="L239" s="13">
        <f t="shared" si="266"/>
        <v>43568</v>
      </c>
      <c r="M239" s="13" t="str">
        <f t="shared" ca="1" si="243"/>
        <v/>
      </c>
      <c r="N239" s="12"/>
      <c r="O239" s="12"/>
      <c r="P239" s="12" t="str">
        <f>VLOOKUP($E239,'Listing PCS'!$B$2:$D$1032,3,FALSE)</f>
        <v>ANO</v>
      </c>
      <c r="Q239" s="13">
        <f>VLOOKUP($E239,'Listing PCS'!$B$2:$F$1032,5,FALSE)</f>
        <v>43252</v>
      </c>
      <c r="R239" s="12"/>
      <c r="S239" s="198" t="s">
        <v>2</v>
      </c>
      <c r="T239" s="12" t="str">
        <f>VLOOKUP($E239,'Listing PCS'!$B$2:$I$1032,8,FALSE)</f>
        <v>A</v>
      </c>
      <c r="U239" s="13"/>
      <c r="V239" s="13">
        <f>IF(ISERROR(VLOOKUP(CONCATENATE($E239," ",V$1),'Listing TES'!$A$2:$I$1247,6,FALSE)),"-",VLOOKUP(CONCATENATE($E239," ",V$1),'Listing TES'!$A$2:$I$1247,6,FALSE))</f>
        <v>42756</v>
      </c>
      <c r="W239" s="13">
        <f>IF(ISERROR(VLOOKUP(CONCATENATE($E239," ",W$1),'Listing TES'!$A$2:$I$1247,6,FALSE)),"-",VLOOKUP(CONCATENATE($E239," ",W$1),'Listing TES'!$A$2:$I$1247,6,FALSE))</f>
        <v>42833</v>
      </c>
      <c r="X239" s="13">
        <f>IF(ISERROR(VLOOKUP(CONCATENATE($E239," ",X$1),'Listing TES'!$A$2:$I$1247,6,FALSE)),"-",VLOOKUP(CONCATENATE($E239," ",X$1),'Listing TES'!$A$2:$I$1247,6,FALSE))</f>
        <v>43015</v>
      </c>
      <c r="Y239" s="13">
        <f>IF(ISERROR(VLOOKUP(CONCATENATE($E239," ",Y$1),'Listing TES'!$A$2:$I$1247,6,FALSE)),"-",VLOOKUP(CONCATENATE($E239," ",Y$1),'Listing TES'!$A$2:$I$1247,6,FALSE))</f>
        <v>43071</v>
      </c>
      <c r="Z239" s="13">
        <f>IF(ISERROR(VLOOKUP(CONCATENATE($E239," ",Z$1),'Listing TES'!$A$2:$I$1247,6,FALSE)),"-",VLOOKUP(CONCATENATE($E239," ",Z$1),'Listing TES'!$A$2:$I$1247,6,FALSE))</f>
        <v>43484</v>
      </c>
      <c r="AA239" s="13">
        <f>IF(ISERROR(VLOOKUP(CONCATENATE($E239," ",AA$1),'Listing TES'!$A$2:$I$1247,6,FALSE)),"-",VLOOKUP(CONCATENATE($E239," ",AA$1),'Listing TES'!$A$2:$I$1247,6,FALSE))</f>
        <v>43568</v>
      </c>
      <c r="AB239" s="13" t="str">
        <f>IF(ISERROR(VLOOKUP(CONCATENATE($E239," ",AB$1),'Listing TES'!$A$2:$I$1247,6,FALSE)),"-",VLOOKUP(CONCATENATE($E239," ",AB$1),'Listing TES'!$A$2:$I$1247,6,FALSE))</f>
        <v>-</v>
      </c>
      <c r="AC239" s="13" t="str">
        <f>IF(ISERROR(VLOOKUP(CONCATENATE($E239," ",AC$1),'Listing TES'!$A$2:$I$1247,6,FALSE)),"-",VLOOKUP(CONCATENATE($E239," ",AC$1),'Listing TES'!$A$2:$I$1247,6,FALSE))</f>
        <v>-</v>
      </c>
      <c r="AD239" s="13"/>
      <c r="AF239" s="142">
        <f t="shared" si="279"/>
        <v>77</v>
      </c>
      <c r="AG239" s="142">
        <f t="shared" si="267"/>
        <v>182</v>
      </c>
      <c r="AH239" s="142">
        <f t="shared" si="268"/>
        <v>56</v>
      </c>
      <c r="AI239" s="142">
        <f t="shared" si="269"/>
        <v>413</v>
      </c>
      <c r="AJ239" s="142">
        <f t="shared" si="270"/>
        <v>84</v>
      </c>
      <c r="AK239" s="142" t="str">
        <f t="shared" si="271"/>
        <v>-</v>
      </c>
      <c r="AL239" s="13"/>
      <c r="AN239" s="142">
        <f t="shared" si="272"/>
        <v>77</v>
      </c>
      <c r="AO239" s="142">
        <f t="shared" si="273"/>
        <v>259</v>
      </c>
      <c r="AP239" s="142">
        <f t="shared" si="274"/>
        <v>315</v>
      </c>
      <c r="AQ239" s="142">
        <f t="shared" si="275"/>
        <v>728</v>
      </c>
      <c r="AR239" s="142">
        <f t="shared" si="276"/>
        <v>812</v>
      </c>
      <c r="AS239" s="142" t="str">
        <f t="shared" si="277"/>
        <v>-</v>
      </c>
      <c r="AW239" s="9" t="s">
        <v>557</v>
      </c>
      <c r="BA239" s="9" t="s">
        <v>557</v>
      </c>
    </row>
    <row r="240" spans="1:73" x14ac:dyDescent="0.25">
      <c r="A240" s="22" t="str">
        <f>IF(ISERROR(VLOOKUP($E240,'Listing TES'!$B$2:$B$1247,1,FALSE)),"Not listed","Listed")</f>
        <v>Listed</v>
      </c>
      <c r="B240" s="4" t="b">
        <f t="shared" ca="1" si="213"/>
        <v>0</v>
      </c>
      <c r="C240" s="4" t="b">
        <f t="shared" si="232"/>
        <v>0</v>
      </c>
      <c r="D240" s="4"/>
      <c r="E240" s="2" t="s">
        <v>226</v>
      </c>
      <c r="F240" s="10">
        <v>36296</v>
      </c>
      <c r="G240" s="4"/>
      <c r="H240" s="4" t="s">
        <v>557</v>
      </c>
      <c r="I240" s="93">
        <f t="shared" si="278"/>
        <v>20</v>
      </c>
      <c r="J240" s="198" t="str">
        <f>VLOOKUP($I240,Categorie!$A$1:$B$27,2,FALSE)</f>
        <v>SEN</v>
      </c>
      <c r="K240" s="12" t="str">
        <f t="shared" si="197"/>
        <v>BNO</v>
      </c>
      <c r="L240" s="13">
        <f t="shared" si="266"/>
        <v>43022</v>
      </c>
      <c r="M240" s="13" t="str">
        <f t="shared" ca="1" si="243"/>
        <v/>
      </c>
      <c r="N240" s="12"/>
      <c r="O240" s="12"/>
      <c r="P240" s="12" t="str">
        <f>VLOOKUP($E240,'Listing PCS'!$B$2:$D$1032,3,FALSE)</f>
        <v>INO</v>
      </c>
      <c r="Q240" s="13">
        <f>VLOOKUP($E240,'Listing PCS'!$B$2:$F$1032,5,FALSE)</f>
        <v>43386</v>
      </c>
      <c r="R240" s="12"/>
      <c r="S240" s="12" t="str">
        <f>IF(ISERROR(SEARCH(K240,J240)),"-",K240)</f>
        <v>-</v>
      </c>
      <c r="T240" s="12">
        <f>VLOOKUP($E240,'Listing PCS'!$B$2:$I$1032,8,FALSE)</f>
        <v>0</v>
      </c>
      <c r="U240" s="13"/>
      <c r="V240" s="13" t="str">
        <f>IF(ISERROR(VLOOKUP(CONCATENATE($E240," ",V$1),'Listing TES'!$A$2:$I$1247,6,FALSE)),"-",VLOOKUP(CONCATENATE($E240," ",V$1),'Listing TES'!$A$2:$I$1247,6,FALSE))</f>
        <v>-</v>
      </c>
      <c r="W240" s="13">
        <f>IF(ISERROR(VLOOKUP(CONCATENATE($E240," ",W$1),'Listing TES'!$A$2:$I$1247,6,FALSE)),"-",VLOOKUP(CONCATENATE($E240," ",W$1),'Listing TES'!$A$2:$I$1247,6,FALSE))</f>
        <v>42497</v>
      </c>
      <c r="X240" s="13">
        <f>IF(ISERROR(VLOOKUP(CONCATENATE($E240," ",X$1),'Listing TES'!$A$2:$I$1247,6,FALSE)),"-",VLOOKUP(CONCATENATE($E240," ",X$1),'Listing TES'!$A$2:$I$1247,6,FALSE))</f>
        <v>43022</v>
      </c>
      <c r="Y240" s="13" t="str">
        <f>IF(ISERROR(VLOOKUP(CONCATENATE($E240," ",Y$1),'Listing TES'!$A$2:$I$1247,6,FALSE)),"-",VLOOKUP(CONCATENATE($E240," ",Y$1),'Listing TES'!$A$2:$I$1247,6,FALSE))</f>
        <v>-</v>
      </c>
      <c r="Z240" s="13" t="str">
        <f>IF(ISERROR(VLOOKUP(CONCATENATE($E240," ",Z$1),'Listing TES'!$A$2:$I$1247,6,FALSE)),"-",VLOOKUP(CONCATENATE($E240," ",Z$1),'Listing TES'!$A$2:$I$1247,6,FALSE))</f>
        <v>-</v>
      </c>
      <c r="AA240" s="13" t="str">
        <f>IF(ISERROR(VLOOKUP(CONCATENATE($E240," ",AA$1),'Listing TES'!$A$2:$I$1247,6,FALSE)),"-",VLOOKUP(CONCATENATE($E240," ",AA$1),'Listing TES'!$A$2:$I$1247,6,FALSE))</f>
        <v>-</v>
      </c>
      <c r="AB240" s="13" t="str">
        <f>IF(ISERROR(VLOOKUP(CONCATENATE($E240," ",AB$1),'Listing TES'!$A$2:$I$1247,6,FALSE)),"-",VLOOKUP(CONCATENATE($E240," ",AB$1),'Listing TES'!$A$2:$I$1247,6,FALSE))</f>
        <v>-</v>
      </c>
      <c r="AC240" s="13" t="str">
        <f>IF(ISERROR(VLOOKUP(CONCATENATE($E240," ",AC$1),'Listing TES'!$A$2:$I$1247,6,FALSE)),"-",VLOOKUP(CONCATENATE($E240," ",AC$1),'Listing TES'!$A$2:$I$1247,6,FALSE))</f>
        <v>-</v>
      </c>
      <c r="AD240" s="13"/>
      <c r="AF240" s="142" t="str">
        <f t="shared" si="279"/>
        <v>-</v>
      </c>
      <c r="AG240" s="142">
        <f t="shared" si="267"/>
        <v>525</v>
      </c>
      <c r="AH240" s="142" t="str">
        <f t="shared" si="268"/>
        <v>-</v>
      </c>
      <c r="AI240" s="142" t="str">
        <f t="shared" si="269"/>
        <v>-</v>
      </c>
      <c r="AJ240" s="142" t="str">
        <f t="shared" si="270"/>
        <v>-</v>
      </c>
      <c r="AK240" s="142" t="str">
        <f t="shared" si="271"/>
        <v>-</v>
      </c>
      <c r="AL240" s="13"/>
      <c r="AN240" s="142" t="str">
        <f t="shared" si="272"/>
        <v>-</v>
      </c>
      <c r="AO240" s="142" t="str">
        <f t="shared" si="273"/>
        <v>-</v>
      </c>
      <c r="AP240" s="142" t="str">
        <f t="shared" si="274"/>
        <v>-</v>
      </c>
      <c r="AQ240" s="142" t="str">
        <f t="shared" si="275"/>
        <v>-</v>
      </c>
      <c r="AR240" s="142" t="str">
        <f t="shared" si="276"/>
        <v>-</v>
      </c>
      <c r="AS240" s="142" t="str">
        <f t="shared" si="277"/>
        <v>-</v>
      </c>
      <c r="AZ240" s="9" t="s">
        <v>557</v>
      </c>
    </row>
    <row r="241" spans="1:53" x14ac:dyDescent="0.25">
      <c r="A241" s="22" t="str">
        <f>IF(ISERROR(VLOOKUP($E241,'Listing TES'!$B$2:$B$1247,1,FALSE)),"Not listed","Listed")</f>
        <v>Not listed</v>
      </c>
      <c r="B241" s="4" t="b">
        <f t="shared" ca="1" si="213"/>
        <v>0</v>
      </c>
      <c r="C241" s="4" t="e">
        <f t="shared" si="232"/>
        <v>#VALUE!</v>
      </c>
      <c r="D241" s="4"/>
      <c r="E241" s="2" t="s">
        <v>385</v>
      </c>
      <c r="F241" s="10">
        <v>38586</v>
      </c>
      <c r="G241" s="4"/>
      <c r="H241" s="4" t="s">
        <v>557</v>
      </c>
      <c r="I241" s="93">
        <f t="shared" si="278"/>
        <v>13</v>
      </c>
      <c r="J241" s="198" t="str">
        <f>VLOOKUP($I241,Categorie!$A$1:$B$27,2,FALSE)</f>
        <v>INO/ANO/JUN</v>
      </c>
      <c r="K241" s="12" t="str">
        <f t="shared" si="197"/>
        <v>PRE</v>
      </c>
      <c r="L241" s="13" t="str">
        <f t="shared" si="266"/>
        <v>-</v>
      </c>
      <c r="M241" s="13" t="str">
        <f t="shared" ca="1" si="243"/>
        <v/>
      </c>
      <c r="N241" s="12"/>
      <c r="O241" s="12" t="s">
        <v>1</v>
      </c>
      <c r="P241" s="12" t="str">
        <f>VLOOKUP($E241,'Listing PCS'!$B$2:$D$1032,3,FALSE)</f>
        <v>-</v>
      </c>
      <c r="Q241" s="13">
        <f>VLOOKUP($E241,'Listing PCS'!$B$2:$F$1032,5,FALSE)</f>
        <v>43252</v>
      </c>
      <c r="R241" s="12"/>
      <c r="S241" s="12" t="str">
        <f>IF(ISERROR(SEARCH(K241,J241)),"-",K241)</f>
        <v>-</v>
      </c>
      <c r="T241" s="12" t="str">
        <f>VLOOKUP($E241,'Listing PCS'!$B$2:$I$1032,8,FALSE)</f>
        <v>-</v>
      </c>
      <c r="U241" s="13"/>
      <c r="V241" s="13" t="str">
        <f>IF(ISERROR(VLOOKUP(CONCATENATE($E241," ",V$1),'Listing TES'!$A$2:$I$1247,6,FALSE)),"-",VLOOKUP(CONCATENATE($E241," ",V$1),'Listing TES'!$A$2:$I$1247,6,FALSE))</f>
        <v>-</v>
      </c>
      <c r="W241" s="13" t="str">
        <f>IF(ISERROR(VLOOKUP(CONCATENATE($E241," ",W$1),'Listing TES'!$A$2:$I$1247,6,FALSE)),"-",VLOOKUP(CONCATENATE($E241," ",W$1),'Listing TES'!$A$2:$I$1247,6,FALSE))</f>
        <v>-</v>
      </c>
      <c r="X241" s="13" t="str">
        <f>IF(ISERROR(VLOOKUP(CONCATENATE($E241," ",X$1),'Listing TES'!$A$2:$I$1247,6,FALSE)),"-",VLOOKUP(CONCATENATE($E241," ",X$1),'Listing TES'!$A$2:$I$1247,6,FALSE))</f>
        <v>-</v>
      </c>
      <c r="Y241" s="13" t="str">
        <f>IF(ISERROR(VLOOKUP(CONCATENATE($E241," ",Y$1),'Listing TES'!$A$2:$I$1247,6,FALSE)),"-",VLOOKUP(CONCATENATE($E241," ",Y$1),'Listing TES'!$A$2:$I$1247,6,FALSE))</f>
        <v>-</v>
      </c>
      <c r="Z241" s="13" t="str">
        <f>IF(ISERROR(VLOOKUP(CONCATENATE($E241," ",Z$1),'Listing TES'!$A$2:$I$1247,6,FALSE)),"-",VLOOKUP(CONCATENATE($E241," ",Z$1),'Listing TES'!$A$2:$I$1247,6,FALSE))</f>
        <v>-</v>
      </c>
      <c r="AA241" s="13" t="str">
        <f>IF(ISERROR(VLOOKUP(CONCATENATE($E241," ",AA$1),'Listing TES'!$A$2:$I$1247,6,FALSE)),"-",VLOOKUP(CONCATENATE($E241," ",AA$1),'Listing TES'!$A$2:$I$1247,6,FALSE))</f>
        <v>-</v>
      </c>
      <c r="AB241" s="13" t="str">
        <f>IF(ISERROR(VLOOKUP(CONCATENATE($E241," ",AB$1),'Listing TES'!$A$2:$I$1247,6,FALSE)),"-",VLOOKUP(CONCATENATE($E241," ",AB$1),'Listing TES'!$A$2:$I$1247,6,FALSE))</f>
        <v>-</v>
      </c>
      <c r="AC241" s="13" t="str">
        <f>IF(ISERROR(VLOOKUP(CONCATENATE($E241," ",AC$1),'Listing TES'!$A$2:$I$1247,6,FALSE)),"-",VLOOKUP(CONCATENATE($E241," ",AC$1),'Listing TES'!$A$2:$I$1247,6,FALSE))</f>
        <v>-</v>
      </c>
      <c r="AD241" s="13"/>
      <c r="AF241" s="142" t="str">
        <f t="shared" si="279"/>
        <v>-</v>
      </c>
      <c r="AG241" s="142" t="str">
        <f t="shared" si="267"/>
        <v>-</v>
      </c>
      <c r="AH241" s="142" t="str">
        <f t="shared" si="268"/>
        <v>-</v>
      </c>
      <c r="AI241" s="142" t="str">
        <f t="shared" si="269"/>
        <v>-</v>
      </c>
      <c r="AJ241" s="142" t="str">
        <f t="shared" si="270"/>
        <v>-</v>
      </c>
      <c r="AK241" s="142" t="str">
        <f t="shared" si="271"/>
        <v>-</v>
      </c>
      <c r="AL241" s="13"/>
      <c r="AN241" s="142" t="str">
        <f t="shared" si="272"/>
        <v>-</v>
      </c>
      <c r="AO241" s="142" t="str">
        <f t="shared" si="273"/>
        <v>-</v>
      </c>
      <c r="AP241" s="142" t="str">
        <f t="shared" si="274"/>
        <v>-</v>
      </c>
      <c r="AQ241" s="142" t="str">
        <f t="shared" si="275"/>
        <v>-</v>
      </c>
      <c r="AR241" s="142" t="str">
        <f t="shared" si="276"/>
        <v>-</v>
      </c>
      <c r="AS241" s="142" t="str">
        <f t="shared" si="277"/>
        <v>-</v>
      </c>
    </row>
    <row r="242" spans="1:53" x14ac:dyDescent="0.25">
      <c r="A242" s="22" t="str">
        <f>IF(ISERROR(VLOOKUP($E242,'Listing TES'!$B$2:$B$1247,1,FALSE)),"Not listed","Listed")</f>
        <v>Listed</v>
      </c>
      <c r="B242" s="4" t="b">
        <f t="shared" ca="1" si="213"/>
        <v>0</v>
      </c>
      <c r="C242" s="4" t="b">
        <f t="shared" si="232"/>
        <v>0</v>
      </c>
      <c r="D242" s="4"/>
      <c r="E242" s="2" t="s">
        <v>136</v>
      </c>
      <c r="F242" s="10">
        <v>39499</v>
      </c>
      <c r="G242" s="4"/>
      <c r="H242" s="4" t="s">
        <v>557</v>
      </c>
      <c r="I242" s="93">
        <f t="shared" si="278"/>
        <v>11</v>
      </c>
      <c r="J242" s="198" t="str">
        <f>VLOOKUP($I242,Categorie!$A$1:$B$27,2,FALSE)</f>
        <v>BNO/INO/ANO</v>
      </c>
      <c r="K242" s="12" t="str">
        <f t="shared" si="197"/>
        <v>INO</v>
      </c>
      <c r="L242" s="13">
        <f t="shared" si="266"/>
        <v>43183</v>
      </c>
      <c r="M242" s="13" t="str">
        <f t="shared" ca="1" si="243"/>
        <v/>
      </c>
      <c r="N242" s="12"/>
      <c r="O242" s="12"/>
      <c r="P242" s="12" t="str">
        <f>VLOOKUP($E242,'Listing PCS'!$B$2:$D$1032,3,FALSE)</f>
        <v>INO</v>
      </c>
      <c r="Q242" s="13">
        <f>VLOOKUP($E242,'Listing PCS'!$B$2:$F$1032,5,FALSE)</f>
        <v>43252</v>
      </c>
      <c r="R242" s="12"/>
      <c r="S242" s="198" t="s">
        <v>563</v>
      </c>
      <c r="T242" s="12" t="str">
        <f>VLOOKUP($E242,'Listing PCS'!$B$2:$I$1032,8,FALSE)</f>
        <v>A</v>
      </c>
      <c r="U242" s="13"/>
      <c r="V242" s="13">
        <f>IF(ISERROR(VLOOKUP(CONCATENATE($E242," ",V$1),'Listing TES'!$A$2:$I$1247,6,FALSE)),"-",VLOOKUP(CONCATENATE($E242," ",V$1),'Listing TES'!$A$2:$I$1247,6,FALSE))</f>
        <v>42448</v>
      </c>
      <c r="W242" s="13">
        <f>IF(ISERROR(VLOOKUP(CONCATENATE($E242," ",W$1),'Listing TES'!$A$2:$I$1247,6,FALSE)),"-",VLOOKUP(CONCATENATE($E242," ",W$1),'Listing TES'!$A$2:$I$1247,6,FALSE))</f>
        <v>42673</v>
      </c>
      <c r="X242" s="13">
        <f>IF(ISERROR(VLOOKUP(CONCATENATE($E242," ",X$1),'Listing TES'!$A$2:$I$1247,6,FALSE)),"-",VLOOKUP(CONCATENATE($E242," ",X$1),'Listing TES'!$A$2:$I$1247,6,FALSE))</f>
        <v>42833</v>
      </c>
      <c r="Y242" s="13">
        <f>IF(ISERROR(VLOOKUP(CONCATENATE($E242," ",Y$1),'Listing TES'!$A$2:$I$1247,6,FALSE)),"-",VLOOKUP(CONCATENATE($E242," ",Y$1),'Listing TES'!$A$2:$I$1247,6,FALSE))</f>
        <v>43183</v>
      </c>
      <c r="Z242" s="13" t="str">
        <f>IF(ISERROR(VLOOKUP(CONCATENATE($E242," ",Z$1),'Listing TES'!$A$2:$I$1247,6,FALSE)),"-",VLOOKUP(CONCATENATE($E242," ",Z$1),'Listing TES'!$A$2:$I$1247,6,FALSE))</f>
        <v>-</v>
      </c>
      <c r="AA242" s="13" t="str">
        <f>IF(ISERROR(VLOOKUP(CONCATENATE($E242," ",AA$1),'Listing TES'!$A$2:$I$1247,6,FALSE)),"-",VLOOKUP(CONCATENATE($E242," ",AA$1),'Listing TES'!$A$2:$I$1247,6,FALSE))</f>
        <v>-</v>
      </c>
      <c r="AB242" s="13" t="str">
        <f>IF(ISERROR(VLOOKUP(CONCATENATE($E242," ",AB$1),'Listing TES'!$A$2:$I$1247,6,FALSE)),"-",VLOOKUP(CONCATENATE($E242," ",AB$1),'Listing TES'!$A$2:$I$1247,6,FALSE))</f>
        <v>-</v>
      </c>
      <c r="AC242" s="13" t="str">
        <f>IF(ISERROR(VLOOKUP(CONCATENATE($E242," ",AC$1),'Listing TES'!$A$2:$I$1247,6,FALSE)),"-",VLOOKUP(CONCATENATE($E242," ",AC$1),'Listing TES'!$A$2:$I$1247,6,FALSE))</f>
        <v>-</v>
      </c>
      <c r="AD242" s="13"/>
      <c r="AF242" s="142">
        <f t="shared" si="279"/>
        <v>225</v>
      </c>
      <c r="AG242" s="142">
        <f t="shared" si="267"/>
        <v>160</v>
      </c>
      <c r="AH242" s="142">
        <f t="shared" si="268"/>
        <v>350</v>
      </c>
      <c r="AI242" s="142" t="str">
        <f t="shared" si="269"/>
        <v>-</v>
      </c>
      <c r="AJ242" s="142" t="str">
        <f t="shared" si="270"/>
        <v>-</v>
      </c>
      <c r="AK242" s="142" t="str">
        <f t="shared" si="271"/>
        <v>-</v>
      </c>
      <c r="AL242" s="13"/>
      <c r="AN242" s="142">
        <f t="shared" si="272"/>
        <v>225</v>
      </c>
      <c r="AO242" s="142">
        <f t="shared" si="273"/>
        <v>385</v>
      </c>
      <c r="AP242" s="142">
        <f t="shared" si="274"/>
        <v>735</v>
      </c>
      <c r="AQ242" s="142" t="str">
        <f t="shared" si="275"/>
        <v>-</v>
      </c>
      <c r="AR242" s="142" t="str">
        <f t="shared" si="276"/>
        <v>-</v>
      </c>
      <c r="AS242" s="142" t="str">
        <f t="shared" si="277"/>
        <v>-</v>
      </c>
      <c r="BA242" s="9" t="s">
        <v>557</v>
      </c>
    </row>
    <row r="243" spans="1:53" hidden="1" x14ac:dyDescent="0.25">
      <c r="A243" s="22" t="str">
        <f>IF(ISERROR(VLOOKUP($E243,'Listing TES'!$B$2:$B$1247,1,FALSE)),"Not listed","Listed")</f>
        <v>Listed</v>
      </c>
      <c r="B243" s="4" t="b">
        <f t="shared" ca="1" si="213"/>
        <v>0</v>
      </c>
      <c r="C243" s="4" t="b">
        <f t="shared" si="232"/>
        <v>0</v>
      </c>
      <c r="D243" s="4" t="s">
        <v>537</v>
      </c>
      <c r="E243" s="2" t="s">
        <v>204</v>
      </c>
      <c r="F243" s="10">
        <v>36790</v>
      </c>
      <c r="G243" s="4"/>
      <c r="H243" s="4" t="s">
        <v>537</v>
      </c>
      <c r="I243" s="93">
        <f t="shared" si="264"/>
        <v>17</v>
      </c>
      <c r="J243" s="198" t="str">
        <f>VLOOKUP($I243,Categorie!$A$1:$B$27,2,FALSE)</f>
        <v>JUN/SEN</v>
      </c>
      <c r="K243" s="12" t="str">
        <f t="shared" si="197"/>
        <v>JUN</v>
      </c>
      <c r="L243" s="13">
        <f t="shared" si="266"/>
        <v>42156</v>
      </c>
      <c r="M243" s="13" t="str">
        <f t="shared" ca="1" si="243"/>
        <v/>
      </c>
      <c r="N243" s="12"/>
      <c r="O243" s="12"/>
      <c r="P243" s="12" t="str">
        <f>VLOOKUP($E243,'Listing PCS'!$B$2:$D$1032,3,FALSE)</f>
        <v>-</v>
      </c>
      <c r="Q243" s="13">
        <f>VLOOKUP($E243,'Listing PCS'!$B$2:$F$1032,5,FALSE)</f>
        <v>43252</v>
      </c>
      <c r="R243" s="12"/>
      <c r="S243" s="12" t="str">
        <f>IF(ISERROR(SEARCH(K243,J243)),"-",K243)</f>
        <v>JUN</v>
      </c>
      <c r="T243" s="12" t="str">
        <f>VLOOKUP($E243,'Listing PCS'!$B$2:$I$1032,8,FALSE)</f>
        <v>-</v>
      </c>
      <c r="U243" s="13"/>
      <c r="V243" s="13" t="str">
        <f>IF(ISERROR(VLOOKUP(CONCATENATE($E243," ",V$1),'Listing TES'!$A$2:$I$1247,6,FALSE)),"-",VLOOKUP(CONCATENATE($E243," ",V$1),'Listing TES'!$A$2:$I$1247,6,FALSE))</f>
        <v>-</v>
      </c>
      <c r="W243" s="13" t="str">
        <f>IF(ISERROR(VLOOKUP(CONCATENATE($E243," ",W$1),'Listing TES'!$A$2:$I$1247,6,FALSE)),"-",VLOOKUP(CONCATENATE($E243," ",W$1),'Listing TES'!$A$2:$I$1247,6,FALSE))</f>
        <v>-</v>
      </c>
      <c r="X243" s="13" t="str">
        <f>IF(ISERROR(VLOOKUP(CONCATENATE($E243," ",X$1),'Listing TES'!$A$2:$I$1247,6,FALSE)),"-",VLOOKUP(CONCATENATE($E243," ",X$1),'Listing TES'!$A$2:$I$1247,6,FALSE))</f>
        <v>-</v>
      </c>
      <c r="Y243" s="13" t="str">
        <f>IF(ISERROR(VLOOKUP(CONCATENATE($E243," ",Y$1),'Listing TES'!$A$2:$I$1247,6,FALSE)),"-",VLOOKUP(CONCATENATE($E243," ",Y$1),'Listing TES'!$A$2:$I$1247,6,FALSE))</f>
        <v>-</v>
      </c>
      <c r="Z243" s="13">
        <f>IF(ISERROR(VLOOKUP(CONCATENATE($E243," ",Z$1),'Listing TES'!$A$2:$I$1247,6,FALSE)),"-",VLOOKUP(CONCATENATE($E243," ",Z$1),'Listing TES'!$A$2:$I$1247,6,FALSE))</f>
        <v>41762</v>
      </c>
      <c r="AA243" s="13">
        <f>IF(ISERROR(VLOOKUP(CONCATENATE($E243," ",AA$1),'Listing TES'!$A$2:$I$1247,6,FALSE)),"-",VLOOKUP(CONCATENATE($E243," ",AA$1),'Listing TES'!$A$2:$I$1247,6,FALSE))</f>
        <v>42156</v>
      </c>
      <c r="AB243" s="13" t="str">
        <f>IF(ISERROR(VLOOKUP(CONCATENATE($E243," ",AB$1),'Listing TES'!$A$2:$I$1247,6,FALSE)),"-",VLOOKUP(CONCATENATE($E243," ",AB$1),'Listing TES'!$A$2:$I$1247,6,FALSE))</f>
        <v>-</v>
      </c>
      <c r="AC243" s="13" t="str">
        <f>IF(ISERROR(VLOOKUP(CONCATENATE($E243," ",AC$1),'Listing TES'!$A$2:$I$1247,6,FALSE)),"-",VLOOKUP(CONCATENATE($E243," ",AC$1),'Listing TES'!$A$2:$I$1247,6,FALSE))</f>
        <v>-</v>
      </c>
      <c r="AD243" s="13"/>
      <c r="AF243" s="142" t="str">
        <f t="shared" si="279"/>
        <v>-</v>
      </c>
      <c r="AG243" s="142" t="str">
        <f t="shared" si="267"/>
        <v>-</v>
      </c>
      <c r="AH243" s="142" t="str">
        <f t="shared" si="268"/>
        <v>-</v>
      </c>
      <c r="AI243" s="142" t="str">
        <f t="shared" si="269"/>
        <v>-</v>
      </c>
      <c r="AJ243" s="142">
        <f t="shared" si="270"/>
        <v>394</v>
      </c>
      <c r="AK243" s="142" t="str">
        <f t="shared" si="271"/>
        <v>-</v>
      </c>
      <c r="AL243" s="13"/>
      <c r="AN243" s="142" t="str">
        <f t="shared" si="272"/>
        <v>-</v>
      </c>
      <c r="AO243" s="142" t="str">
        <f t="shared" si="273"/>
        <v>-</v>
      </c>
      <c r="AP243" s="142" t="str">
        <f t="shared" si="274"/>
        <v>-</v>
      </c>
      <c r="AQ243" s="142" t="str">
        <f t="shared" si="275"/>
        <v>-</v>
      </c>
      <c r="AR243" s="142" t="str">
        <f t="shared" si="276"/>
        <v>-</v>
      </c>
      <c r="AS243" s="142" t="str">
        <f t="shared" si="277"/>
        <v>-</v>
      </c>
    </row>
    <row r="244" spans="1:53" x14ac:dyDescent="0.25">
      <c r="A244" s="22" t="str">
        <f>IF(ISERROR(VLOOKUP($E244,'Listing TES'!$B$2:$B$1247,1,FALSE)),"Not listed","Listed")</f>
        <v>Listed</v>
      </c>
      <c r="B244" s="4" t="b">
        <f t="shared" ca="1" si="213"/>
        <v>0</v>
      </c>
      <c r="C244" s="4" t="b">
        <f t="shared" si="232"/>
        <v>0</v>
      </c>
      <c r="D244" s="4"/>
      <c r="E244" s="2" t="s">
        <v>397</v>
      </c>
      <c r="F244" s="10">
        <v>37068</v>
      </c>
      <c r="G244" s="4"/>
      <c r="H244" s="4" t="s">
        <v>557</v>
      </c>
      <c r="I244" s="93">
        <f>DATEDIF(F244,DATE(2019,7,1),"y")</f>
        <v>18</v>
      </c>
      <c r="J244" s="198" t="str">
        <f>VLOOKUP($I244,Categorie!$A$1:$B$27,2,FALSE)</f>
        <v>JUN/SEN</v>
      </c>
      <c r="K244" s="12" t="str">
        <f t="shared" si="197"/>
        <v>INO</v>
      </c>
      <c r="L244" s="13">
        <f t="shared" si="266"/>
        <v>43192</v>
      </c>
      <c r="M244" s="13" t="str">
        <f t="shared" ca="1" si="243"/>
        <v/>
      </c>
      <c r="N244" s="12"/>
      <c r="O244" s="12"/>
      <c r="P244" s="12" t="str">
        <f>VLOOKUP($E244,'Listing PCS'!$B$2:$D$1032,3,FALSE)</f>
        <v>BNO</v>
      </c>
      <c r="Q244" s="13">
        <f>VLOOKUP($E244,'Listing PCS'!$B$2:$F$1032,5,FALSE)</f>
        <v>43252</v>
      </c>
      <c r="R244" s="12"/>
      <c r="S244" s="12" t="str">
        <f>IF(ISERROR(SEARCH(K244,J244)),"-",K244)</f>
        <v>-</v>
      </c>
      <c r="T244" s="12" t="str">
        <f>VLOOKUP($E244,'Listing PCS'!$B$2:$I$1032,8,FALSE)</f>
        <v>B</v>
      </c>
      <c r="U244" s="13"/>
      <c r="V244" s="13" t="str">
        <f>IF(ISERROR(VLOOKUP(CONCATENATE($E244," ",V$1),'Listing TES'!$A$2:$I$1247,6,FALSE)),"-",VLOOKUP(CONCATENATE($E244," ",V$1),'Listing TES'!$A$2:$I$1247,6,FALSE))</f>
        <v>-</v>
      </c>
      <c r="W244" s="13" t="str">
        <f>IF(ISERROR(VLOOKUP(CONCATENATE($E244," ",W$1),'Listing TES'!$A$2:$I$1247,6,FALSE)),"-",VLOOKUP(CONCATENATE($E244," ",W$1),'Listing TES'!$A$2:$I$1247,6,FALSE))</f>
        <v>-</v>
      </c>
      <c r="X244" s="91" t="str">
        <f>IF(ISERROR(VLOOKUP(CONCATENATE($E244," ",X$1),'Listing TES'!$A$2:$I$1247,6,FALSE)),"-",VLOOKUP(CONCATENATE($E244," ",X$1),'Listing TES'!$A$2:$I$1247,6,FALSE))</f>
        <v>-</v>
      </c>
      <c r="Y244" s="13">
        <f>IF(ISERROR(VLOOKUP(CONCATENATE($E244," ",Y$1),'Listing TES'!$A$2:$I$1247,6,FALSE)),"-",VLOOKUP(CONCATENATE($E244," ",Y$1),'Listing TES'!$A$2:$I$1247,6,FALSE))</f>
        <v>43192</v>
      </c>
      <c r="Z244" s="13" t="str">
        <f>IF(ISERROR(VLOOKUP(CONCATENATE($E244," ",Z$1),'Listing TES'!$A$2:$I$1247,6,FALSE)),"-",VLOOKUP(CONCATENATE($E244," ",Z$1),'Listing TES'!$A$2:$I$1247,6,FALSE))</f>
        <v>-</v>
      </c>
      <c r="AA244" s="13" t="str">
        <f>IF(ISERROR(VLOOKUP(CONCATENATE($E244," ",AA$1),'Listing TES'!$A$2:$I$1247,6,FALSE)),"-",VLOOKUP(CONCATENATE($E244," ",AA$1),'Listing TES'!$A$2:$I$1247,6,FALSE))</f>
        <v>-</v>
      </c>
      <c r="AB244" s="13" t="str">
        <f>IF(ISERROR(VLOOKUP(CONCATENATE($E244," ",AB$1),'Listing TES'!$A$2:$I$1247,6,FALSE)),"-",VLOOKUP(CONCATENATE($E244," ",AB$1),'Listing TES'!$A$2:$I$1247,6,FALSE))</f>
        <v>-</v>
      </c>
      <c r="AC244" s="13" t="str">
        <f>IF(ISERROR(VLOOKUP(CONCATENATE($E244," ",AC$1),'Listing TES'!$A$2:$I$1247,6,FALSE)),"-",VLOOKUP(CONCATENATE($E244," ",AC$1),'Listing TES'!$A$2:$I$1247,6,FALSE))</f>
        <v>-</v>
      </c>
      <c r="AD244" s="13"/>
      <c r="AF244" s="142" t="str">
        <f t="shared" si="279"/>
        <v>-</v>
      </c>
      <c r="AG244" s="142" t="str">
        <f t="shared" si="267"/>
        <v>-</v>
      </c>
      <c r="AH244" s="142" t="str">
        <f t="shared" si="268"/>
        <v>-</v>
      </c>
      <c r="AI244" s="142" t="str">
        <f t="shared" si="269"/>
        <v>-</v>
      </c>
      <c r="AJ244" s="142" t="str">
        <f t="shared" si="270"/>
        <v>-</v>
      </c>
      <c r="AK244" s="142" t="str">
        <f t="shared" si="271"/>
        <v>-</v>
      </c>
      <c r="AL244" s="13"/>
      <c r="AN244" s="142" t="str">
        <f t="shared" si="272"/>
        <v>-</v>
      </c>
      <c r="AO244" s="142" t="str">
        <f t="shared" si="273"/>
        <v>-</v>
      </c>
      <c r="AP244" s="142" t="str">
        <f t="shared" si="274"/>
        <v>-</v>
      </c>
      <c r="AQ244" s="142" t="str">
        <f t="shared" si="275"/>
        <v>-</v>
      </c>
      <c r="AR244" s="142" t="str">
        <f t="shared" si="276"/>
        <v>-</v>
      </c>
      <c r="AS244" s="142" t="str">
        <f t="shared" si="277"/>
        <v>-</v>
      </c>
    </row>
    <row r="245" spans="1:53" hidden="1" x14ac:dyDescent="0.25">
      <c r="A245" s="22" t="str">
        <f>IF(ISERROR(VLOOKUP($E245,'Listing TES'!$B$2:$B$1247,1,FALSE)),"Not listed","Listed")</f>
        <v>Listed</v>
      </c>
      <c r="B245" s="4" t="b">
        <f ca="1">TODAY()-MAX(V245:AC245)&lt;95</f>
        <v>0</v>
      </c>
      <c r="C245" s="4" t="e">
        <f t="shared" si="232"/>
        <v>#VALUE!</v>
      </c>
      <c r="D245" s="4" t="s">
        <v>537</v>
      </c>
      <c r="E245" s="2" t="s">
        <v>472</v>
      </c>
      <c r="F245" s="10">
        <v>38913</v>
      </c>
      <c r="G245" s="4"/>
      <c r="H245" s="4" t="s">
        <v>557</v>
      </c>
      <c r="I245" s="93">
        <f t="shared" si="264"/>
        <v>11</v>
      </c>
      <c r="J245" s="198" t="str">
        <f>VLOOKUP($I245,Categorie!$A$1:$B$27,2,FALSE)</f>
        <v>BNO/INO/ANO</v>
      </c>
      <c r="K245" s="12" t="str">
        <f t="shared" si="197"/>
        <v>Niet geslaagd</v>
      </c>
      <c r="L245" s="13" t="str">
        <f t="shared" si="266"/>
        <v>-</v>
      </c>
      <c r="M245" s="13" t="str">
        <f t="shared" ca="1" si="243"/>
        <v/>
      </c>
      <c r="N245" s="12"/>
      <c r="O245" s="12"/>
      <c r="P245" s="12" t="str">
        <f>VLOOKUP($E245,'Listing PCS'!$B$2:$D$1032,3,FALSE)</f>
        <v>-</v>
      </c>
      <c r="Q245" s="13">
        <f>VLOOKUP($E245,'Listing PCS'!$B$2:$F$1032,5,FALSE)</f>
        <v>43252</v>
      </c>
      <c r="R245" s="12"/>
      <c r="S245" s="12" t="str">
        <f>IF(ISERROR(SEARCH(K245,J245)),"-",K245)</f>
        <v>-</v>
      </c>
      <c r="T245" s="12" t="str">
        <f>VLOOKUP($E245,'Listing PCS'!$B$2:$I$1032,8,FALSE)</f>
        <v>-</v>
      </c>
      <c r="U245" s="13"/>
      <c r="V245" s="13" t="str">
        <f>IF(ISERROR(VLOOKUP(CONCATENATE($E245," ",V$1),'Listing TES'!$A$2:$I$1247,6,FALSE)),"-",VLOOKUP(CONCATENATE($E245," ",V$1),'Listing TES'!$A$2:$I$1247,6,FALSE))</f>
        <v>-</v>
      </c>
      <c r="W245" s="13" t="str">
        <f>IF(ISERROR(VLOOKUP(CONCATENATE($E245," ",W$1),'Listing TES'!$A$2:$I$1247,6,FALSE)),"-",VLOOKUP(CONCATENATE($E245," ",W$1),'Listing TES'!$A$2:$I$1247,6,FALSE))</f>
        <v>-</v>
      </c>
      <c r="X245" s="13" t="str">
        <f>IF(ISERROR(VLOOKUP(CONCATENATE($E245," ",X$1),'Listing TES'!$A$2:$I$1247,6,FALSE)),"-",VLOOKUP(CONCATENATE($E245," ",X$1),'Listing TES'!$A$2:$I$1247,6,FALSE))</f>
        <v>-</v>
      </c>
      <c r="Y245" s="13" t="str">
        <f>IF(ISERROR(VLOOKUP(CONCATENATE($E245," ",Y$1),'Listing TES'!$A$2:$I$1247,6,FALSE)),"-",VLOOKUP(CONCATENATE($E245," ",Y$1),'Listing TES'!$A$2:$I$1247,6,FALSE))</f>
        <v>-</v>
      </c>
      <c r="Z245" s="13" t="str">
        <f>IF(ISERROR(VLOOKUP(CONCATENATE($E245," ",Z$1),'Listing TES'!$A$2:$I$1247,6,FALSE)),"-",VLOOKUP(CONCATENATE($E245," ",Z$1),'Listing TES'!$A$2:$I$1247,6,FALSE))</f>
        <v>-</v>
      </c>
      <c r="AA245" s="13" t="str">
        <f>IF(ISERROR(VLOOKUP(CONCATENATE($E245," ",AA$1),'Listing TES'!$A$2:$I$1247,6,FALSE)),"-",VLOOKUP(CONCATENATE($E245," ",AA$1),'Listing TES'!$A$2:$I$1247,6,FALSE))</f>
        <v>-</v>
      </c>
      <c r="AB245" s="13" t="str">
        <f>IF(ISERROR(VLOOKUP(CONCATENATE($E245," ",AB$1),'Listing TES'!$A$2:$I$1247,6,FALSE)),"-",VLOOKUP(CONCATENATE($E245," ",AB$1),'Listing TES'!$A$2:$I$1247,6,FALSE))</f>
        <v>-</v>
      </c>
      <c r="AC245" s="13" t="str">
        <f>IF(ISERROR(VLOOKUP(CONCATENATE($E245," ",AC$1),'Listing TES'!$A$2:$I$1247,6,FALSE)),"-",VLOOKUP(CONCATENATE($E245," ",AC$1),'Listing TES'!$A$2:$I$1247,6,FALSE))</f>
        <v>-</v>
      </c>
      <c r="AD245" s="13"/>
      <c r="AF245" s="142" t="str">
        <f t="shared" si="279"/>
        <v>-</v>
      </c>
      <c r="AG245" s="142" t="str">
        <f t="shared" si="267"/>
        <v>-</v>
      </c>
      <c r="AH245" s="142" t="str">
        <f t="shared" si="268"/>
        <v>-</v>
      </c>
      <c r="AI245" s="142" t="str">
        <f t="shared" si="269"/>
        <v>-</v>
      </c>
      <c r="AJ245" s="142" t="str">
        <f t="shared" si="270"/>
        <v>-</v>
      </c>
      <c r="AK245" s="142" t="str">
        <f t="shared" si="271"/>
        <v>-</v>
      </c>
      <c r="AL245" s="13"/>
      <c r="AN245" s="142" t="str">
        <f t="shared" si="272"/>
        <v>-</v>
      </c>
      <c r="AO245" s="142" t="str">
        <f t="shared" si="273"/>
        <v>-</v>
      </c>
      <c r="AP245" s="142" t="str">
        <f t="shared" si="274"/>
        <v>-</v>
      </c>
      <c r="AQ245" s="142" t="str">
        <f t="shared" si="275"/>
        <v>-</v>
      </c>
      <c r="AR245" s="142" t="str">
        <f t="shared" si="276"/>
        <v>-</v>
      </c>
      <c r="AS245" s="142" t="str">
        <f t="shared" si="277"/>
        <v>-</v>
      </c>
    </row>
    <row r="246" spans="1:53" x14ac:dyDescent="0.25">
      <c r="A246" s="22" t="str">
        <f>IF(ISERROR(VLOOKUP($E246,'Listing TES'!$B$2:$B$1247,1,FALSE)),"Not listed","Listed")</f>
        <v>Listed</v>
      </c>
      <c r="B246" s="4" t="b">
        <f t="shared" ca="1" si="213"/>
        <v>0</v>
      </c>
      <c r="C246" s="4" t="b">
        <f t="shared" si="232"/>
        <v>0</v>
      </c>
      <c r="D246" s="4"/>
      <c r="E246" s="2" t="s">
        <v>168</v>
      </c>
      <c r="F246" s="10">
        <v>37726</v>
      </c>
      <c r="G246" s="4"/>
      <c r="H246" s="4" t="s">
        <v>557</v>
      </c>
      <c r="I246" s="93">
        <f>DATEDIF(F246,DATE(2019,7,1),"y")</f>
        <v>16</v>
      </c>
      <c r="J246" s="198" t="str">
        <f>VLOOKUP($I246,Categorie!$A$1:$B$27,2,FALSE)</f>
        <v>JUN/SEN</v>
      </c>
      <c r="K246" s="12" t="str">
        <f t="shared" si="197"/>
        <v>INO</v>
      </c>
      <c r="L246" s="13">
        <f t="shared" si="266"/>
        <v>43113</v>
      </c>
      <c r="M246" s="13" t="str">
        <f t="shared" ca="1" si="243"/>
        <v/>
      </c>
      <c r="N246" s="12"/>
      <c r="O246" s="12"/>
      <c r="P246" s="12" t="str">
        <f>VLOOKUP($E246,'Listing PCS'!$B$2:$D$1032,3,FALSE)</f>
        <v>BNO</v>
      </c>
      <c r="Q246" s="13">
        <f>VLOOKUP($E246,'Listing PCS'!$B$2:$F$1032,5,FALSE)</f>
        <v>43252</v>
      </c>
      <c r="R246" s="12"/>
      <c r="S246" s="12" t="str">
        <f>IF(ISERROR(SEARCH(K246,J246)),"-",K246)</f>
        <v>-</v>
      </c>
      <c r="T246" s="12" t="str">
        <f>VLOOKUP($E246,'Listing PCS'!$B$2:$I$1032,8,FALSE)</f>
        <v>B</v>
      </c>
      <c r="U246" s="13"/>
      <c r="V246" s="13">
        <f>IF(ISERROR(VLOOKUP(CONCATENATE($E246," ",V$1),'Listing TES'!$A$2:$I$1247,6,FALSE)),"-",VLOOKUP(CONCATENATE($E246," ",V$1),'Listing TES'!$A$2:$I$1247,6,FALSE))</f>
        <v>42469</v>
      </c>
      <c r="W246" s="13">
        <f>IF(ISERROR(VLOOKUP(CONCATENATE($E246," ",W$1),'Listing TES'!$A$2:$I$1247,6,FALSE)),"-",VLOOKUP(CONCATENATE($E246," ",W$1),'Listing TES'!$A$2:$I$1247,6,FALSE))</f>
        <v>42784</v>
      </c>
      <c r="X246" s="13">
        <f>IF(ISERROR(VLOOKUP(CONCATENATE($E246," ",X$1),'Listing TES'!$A$2:$I$1247,6,FALSE)),"-",VLOOKUP(CONCATENATE($E246," ",X$1),'Listing TES'!$A$2:$I$1247,6,FALSE))</f>
        <v>43036</v>
      </c>
      <c r="Y246" s="13">
        <f>IF(ISERROR(VLOOKUP(CONCATENATE($E246," ",Y$1),'Listing TES'!$A$2:$I$1247,6,FALSE)),"-",VLOOKUP(CONCATENATE($E246," ",Y$1),'Listing TES'!$A$2:$I$1247,6,FALSE))</f>
        <v>43113</v>
      </c>
      <c r="Z246" s="13" t="str">
        <f>IF(ISERROR(VLOOKUP(CONCATENATE($E246," ",Z$1),'Listing TES'!$A$2:$I$1247,6,FALSE)),"-",VLOOKUP(CONCATENATE($E246," ",Z$1),'Listing TES'!$A$2:$I$1247,6,FALSE))</f>
        <v>-</v>
      </c>
      <c r="AA246" s="13" t="str">
        <f>IF(ISERROR(VLOOKUP(CONCATENATE($E246," ",AA$1),'Listing TES'!$A$2:$I$1247,6,FALSE)),"-",VLOOKUP(CONCATENATE($E246," ",AA$1),'Listing TES'!$A$2:$I$1247,6,FALSE))</f>
        <v>-</v>
      </c>
      <c r="AB246" s="13" t="str">
        <f>IF(ISERROR(VLOOKUP(CONCATENATE($E246," ",AB$1),'Listing TES'!$A$2:$I$1247,6,FALSE)),"-",VLOOKUP(CONCATENATE($E246," ",AB$1),'Listing TES'!$A$2:$I$1247,6,FALSE))</f>
        <v>-</v>
      </c>
      <c r="AC246" s="13" t="str">
        <f>IF(ISERROR(VLOOKUP(CONCATENATE($E246," ",AC$1),'Listing TES'!$A$2:$I$1247,6,FALSE)),"-",VLOOKUP(CONCATENATE($E246," ",AC$1),'Listing TES'!$A$2:$I$1247,6,FALSE))</f>
        <v>-</v>
      </c>
      <c r="AD246" s="13"/>
      <c r="AF246" s="142">
        <f t="shared" si="279"/>
        <v>315</v>
      </c>
      <c r="AG246" s="142">
        <f t="shared" si="267"/>
        <v>252</v>
      </c>
      <c r="AH246" s="142">
        <f t="shared" si="268"/>
        <v>77</v>
      </c>
      <c r="AI246" s="142" t="str">
        <f t="shared" si="269"/>
        <v>-</v>
      </c>
      <c r="AJ246" s="142" t="str">
        <f t="shared" si="270"/>
        <v>-</v>
      </c>
      <c r="AK246" s="142" t="str">
        <f t="shared" si="271"/>
        <v>-</v>
      </c>
      <c r="AL246" s="13"/>
      <c r="AN246" s="142">
        <f t="shared" si="272"/>
        <v>315</v>
      </c>
      <c r="AO246" s="142">
        <f t="shared" si="273"/>
        <v>567</v>
      </c>
      <c r="AP246" s="142">
        <f t="shared" si="274"/>
        <v>644</v>
      </c>
      <c r="AQ246" s="142" t="str">
        <f t="shared" si="275"/>
        <v>-</v>
      </c>
      <c r="AR246" s="142" t="str">
        <f t="shared" si="276"/>
        <v>-</v>
      </c>
      <c r="AS246" s="142" t="str">
        <f t="shared" si="277"/>
        <v>-</v>
      </c>
    </row>
    <row r="247" spans="1:53" x14ac:dyDescent="0.25">
      <c r="A247" s="22" t="str">
        <f>IF(ISERROR(VLOOKUP($E247,'Listing TES'!$B$2:$B$1247,1,FALSE)),"Not listed","Listed")</f>
        <v>Listed</v>
      </c>
      <c r="B247" s="4" t="b">
        <f t="shared" ca="1" si="213"/>
        <v>0</v>
      </c>
      <c r="C247" s="4" t="b">
        <f t="shared" si="232"/>
        <v>0</v>
      </c>
      <c r="D247" s="4"/>
      <c r="E247" s="2" t="s">
        <v>137</v>
      </c>
      <c r="F247" s="10">
        <v>39665</v>
      </c>
      <c r="G247" s="4"/>
      <c r="H247" s="4" t="s">
        <v>557</v>
      </c>
      <c r="I247" s="93">
        <f>DATEDIF(F247,DATE(2019,7,1),"y")</f>
        <v>10</v>
      </c>
      <c r="J247" s="198" t="str">
        <f>VLOOKUP($I247,Categorie!$A$1:$B$27,2,FALSE)</f>
        <v>BNO/INO/ANO</v>
      </c>
      <c r="K247" s="12" t="str">
        <f t="shared" si="197"/>
        <v>INO</v>
      </c>
      <c r="L247" s="13">
        <f t="shared" si="266"/>
        <v>43078</v>
      </c>
      <c r="M247" s="13" t="str">
        <f t="shared" ca="1" si="243"/>
        <v/>
      </c>
      <c r="N247" s="12"/>
      <c r="O247" s="12"/>
      <c r="P247" s="12" t="str">
        <f>VLOOKUP($E247,'Listing PCS'!$B$2:$D$1032,3,FALSE)</f>
        <v>ANO</v>
      </c>
      <c r="Q247" s="13">
        <f>VLOOKUP($E247,'Listing PCS'!$B$2:$F$1032,5,FALSE)</f>
        <v>43589</v>
      </c>
      <c r="R247" s="12"/>
      <c r="S247" s="198" t="s">
        <v>2</v>
      </c>
      <c r="T247" s="12">
        <f>VLOOKUP($E247,'Listing PCS'!$B$2:$I$1032,8,FALSE)</f>
        <v>0</v>
      </c>
      <c r="U247" s="13"/>
      <c r="V247" s="13">
        <f>IF(ISERROR(VLOOKUP(CONCATENATE($E247," ",V$1),'Listing TES'!$A$2:$I$1247,6,FALSE)),"-",VLOOKUP(CONCATENATE($E247," ",V$1),'Listing TES'!$A$2:$I$1247,6,FALSE))</f>
        <v>42287</v>
      </c>
      <c r="W247" s="13">
        <f>IF(ISERROR(VLOOKUP(CONCATENATE($E247," ",W$1),'Listing TES'!$A$2:$I$1247,6,FALSE)),"-",VLOOKUP(CONCATENATE($E247," ",W$1),'Listing TES'!$A$2:$I$1247,6,FALSE))</f>
        <v>42385</v>
      </c>
      <c r="X247" s="13">
        <f>IF(ISERROR(VLOOKUP(CONCATENATE($E247," ",X$1),'Listing TES'!$A$2:$I$1247,6,FALSE)),"-",VLOOKUP(CONCATENATE($E247," ",X$1),'Listing TES'!$A$2:$I$1247,6,FALSE))</f>
        <v>42749</v>
      </c>
      <c r="Y247" s="13">
        <f>IF(ISERROR(VLOOKUP(CONCATENATE($E247," ",Y$1),'Listing TES'!$A$2:$I$1247,6,FALSE)),"-",VLOOKUP(CONCATENATE($E247," ",Y$1),'Listing TES'!$A$2:$I$1247,6,FALSE))</f>
        <v>43078</v>
      </c>
      <c r="Z247" s="13" t="str">
        <f>IF(ISERROR(VLOOKUP(CONCATENATE($E247," ",Z$1),'Listing TES'!$A$2:$I$1247,6,FALSE)),"-",VLOOKUP(CONCATENATE($E247," ",Z$1),'Listing TES'!$A$2:$I$1247,6,FALSE))</f>
        <v>-</v>
      </c>
      <c r="AA247" s="13" t="str">
        <f>IF(ISERROR(VLOOKUP(CONCATENATE($E247," ",AA$1),'Listing TES'!$A$2:$I$1247,6,FALSE)),"-",VLOOKUP(CONCATENATE($E247," ",AA$1),'Listing TES'!$A$2:$I$1247,6,FALSE))</f>
        <v>-</v>
      </c>
      <c r="AB247" s="13" t="str">
        <f>IF(ISERROR(VLOOKUP(CONCATENATE($E247," ",AB$1),'Listing TES'!$A$2:$I$1247,6,FALSE)),"-",VLOOKUP(CONCATENATE($E247," ",AB$1),'Listing TES'!$A$2:$I$1247,6,FALSE))</f>
        <v>-</v>
      </c>
      <c r="AC247" s="13" t="str">
        <f>IF(ISERROR(VLOOKUP(CONCATENATE($E247," ",AC$1),'Listing TES'!$A$2:$I$1247,6,FALSE)),"-",VLOOKUP(CONCATENATE($E247," ",AC$1),'Listing TES'!$A$2:$I$1247,6,FALSE))</f>
        <v>-</v>
      </c>
      <c r="AD247" s="13"/>
      <c r="AF247" s="142">
        <f t="shared" si="279"/>
        <v>98</v>
      </c>
      <c r="AG247" s="142">
        <f t="shared" si="267"/>
        <v>364</v>
      </c>
      <c r="AH247" s="142">
        <f t="shared" si="268"/>
        <v>329</v>
      </c>
      <c r="AI247" s="142" t="str">
        <f t="shared" si="269"/>
        <v>-</v>
      </c>
      <c r="AJ247" s="142" t="str">
        <f t="shared" si="270"/>
        <v>-</v>
      </c>
      <c r="AK247" s="142" t="str">
        <f t="shared" si="271"/>
        <v>-</v>
      </c>
      <c r="AL247" s="13"/>
      <c r="AN247" s="142">
        <f t="shared" si="272"/>
        <v>98</v>
      </c>
      <c r="AO247" s="142">
        <f t="shared" si="273"/>
        <v>462</v>
      </c>
      <c r="AP247" s="142">
        <f t="shared" si="274"/>
        <v>791</v>
      </c>
      <c r="AQ247" s="142" t="str">
        <f t="shared" si="275"/>
        <v>-</v>
      </c>
      <c r="AR247" s="142" t="str">
        <f t="shared" si="276"/>
        <v>-</v>
      </c>
      <c r="AS247" s="142" t="str">
        <f t="shared" si="277"/>
        <v>-</v>
      </c>
      <c r="BA247" s="9" t="s">
        <v>557</v>
      </c>
    </row>
    <row r="248" spans="1:53" hidden="1" x14ac:dyDescent="0.25">
      <c r="A248" s="22" t="str">
        <f>IF(ISERROR(VLOOKUP($E248,'Listing TES'!$B$2:$B$1247,1,FALSE)),"Not listed","Listed")</f>
        <v>Listed</v>
      </c>
      <c r="B248" s="4" t="b">
        <f t="shared" ca="1" si="213"/>
        <v>0</v>
      </c>
      <c r="C248" s="4" t="e">
        <f t="shared" si="232"/>
        <v>#VALUE!</v>
      </c>
      <c r="D248" s="4" t="s">
        <v>537</v>
      </c>
      <c r="E248" s="2" t="s">
        <v>264</v>
      </c>
      <c r="F248" s="10">
        <v>39774</v>
      </c>
      <c r="G248" s="4"/>
      <c r="H248" s="4" t="s">
        <v>557</v>
      </c>
      <c r="I248" s="93">
        <f t="shared" si="264"/>
        <v>9</v>
      </c>
      <c r="J248" s="198" t="str">
        <f>VLOOKUP($I248,Categorie!$A$1:$B$27,2,FALSE)</f>
        <v>MIN/BNO/INO</v>
      </c>
      <c r="K248" s="12" t="str">
        <f t="shared" ref="K248:K321" si="314">IF(ISBLANK(O248),IF(AC248&lt;&gt;"-",AC$1,IF(AB248&lt;&gt;"-",AB$1,IF(AA248&lt;&gt;"-",AA$1,IF(Z248&lt;&gt;"-",Z$1,IF(Y248&lt;&gt;"-",Y$1,IF(X248&lt;&gt;"-",X$1,IF(W248&lt;&gt;"-",W$1,IF(V248&lt;&gt;"-",V$1,IF(A248="Listed","Niet geslaagd","Geen info"))))))))),O248)</f>
        <v>Niet geslaagd</v>
      </c>
      <c r="L248" s="13" t="str">
        <f t="shared" si="266"/>
        <v>-</v>
      </c>
      <c r="M248" s="13" t="str">
        <f t="shared" ca="1" si="243"/>
        <v/>
      </c>
      <c r="N248" s="12"/>
      <c r="O248" s="12"/>
      <c r="P248" s="12" t="str">
        <f>VLOOKUP($E248,'Listing PCS'!$B$2:$D$1032,3,FALSE)</f>
        <v>-</v>
      </c>
      <c r="Q248" s="13">
        <f>VLOOKUP($E248,'Listing PCS'!$B$2:$F$1032,5,FALSE)</f>
        <v>43252</v>
      </c>
      <c r="R248" s="12"/>
      <c r="S248" s="12" t="str">
        <f t="shared" ref="S248:S255" si="315">IF(ISERROR(SEARCH(K248,J248)),"-",K248)</f>
        <v>-</v>
      </c>
      <c r="T248" s="12" t="str">
        <f>VLOOKUP($E248,'Listing PCS'!$B$2:$I$1032,8,FALSE)</f>
        <v>-</v>
      </c>
      <c r="U248" s="13"/>
      <c r="V248" s="13" t="str">
        <f>IF(ISERROR(VLOOKUP(CONCATENATE($E248," ",V$1),'Listing TES'!$A$2:$I$1247,6,FALSE)),"-",VLOOKUP(CONCATENATE($E248," ",V$1),'Listing TES'!$A$2:$I$1247,6,FALSE))</f>
        <v>-</v>
      </c>
      <c r="W248" s="13" t="str">
        <f>IF(ISERROR(VLOOKUP(CONCATENATE($E248," ",W$1),'Listing TES'!$A$2:$I$1247,6,FALSE)),"-",VLOOKUP(CONCATENATE($E248," ",W$1),'Listing TES'!$A$2:$I$1247,6,FALSE))</f>
        <v>-</v>
      </c>
      <c r="X248" s="13" t="str">
        <f>IF(ISERROR(VLOOKUP(CONCATENATE($E248," ",X$1),'Listing TES'!$A$2:$I$1247,6,FALSE)),"-",VLOOKUP(CONCATENATE($E248," ",X$1),'Listing TES'!$A$2:$I$1247,6,FALSE))</f>
        <v>-</v>
      </c>
      <c r="Y248" s="13" t="str">
        <f>IF(ISERROR(VLOOKUP(CONCATENATE($E248," ",Y$1),'Listing TES'!$A$2:$I$1247,6,FALSE)),"-",VLOOKUP(CONCATENATE($E248," ",Y$1),'Listing TES'!$A$2:$I$1247,6,FALSE))</f>
        <v>-</v>
      </c>
      <c r="Z248" s="13" t="str">
        <f>IF(ISERROR(VLOOKUP(CONCATENATE($E248," ",Z$1),'Listing TES'!$A$2:$I$1247,6,FALSE)),"-",VLOOKUP(CONCATENATE($E248," ",Z$1),'Listing TES'!$A$2:$I$1247,6,FALSE))</f>
        <v>-</v>
      </c>
      <c r="AA248" s="13" t="str">
        <f>IF(ISERROR(VLOOKUP(CONCATENATE($E248," ",AA$1),'Listing TES'!$A$2:$I$1247,6,FALSE)),"-",VLOOKUP(CONCATENATE($E248," ",AA$1),'Listing TES'!$A$2:$I$1247,6,FALSE))</f>
        <v>-</v>
      </c>
      <c r="AB248" s="13" t="str">
        <f>IF(ISERROR(VLOOKUP(CONCATENATE($E248," ",AB$1),'Listing TES'!$A$2:$I$1247,6,FALSE)),"-",VLOOKUP(CONCATENATE($E248," ",AB$1),'Listing TES'!$A$2:$I$1247,6,FALSE))</f>
        <v>-</v>
      </c>
      <c r="AC248" s="13" t="str">
        <f>IF(ISERROR(VLOOKUP(CONCATENATE($E248," ",AC$1),'Listing TES'!$A$2:$I$1247,6,FALSE)),"-",VLOOKUP(CONCATENATE($E248," ",AC$1),'Listing TES'!$A$2:$I$1247,6,FALSE))</f>
        <v>-</v>
      </c>
      <c r="AD248" s="13"/>
      <c r="AF248" s="142" t="str">
        <f t="shared" si="279"/>
        <v>-</v>
      </c>
      <c r="AG248" s="142" t="str">
        <f t="shared" si="267"/>
        <v>-</v>
      </c>
      <c r="AH248" s="142" t="str">
        <f t="shared" si="268"/>
        <v>-</v>
      </c>
      <c r="AI248" s="142" t="str">
        <f t="shared" si="269"/>
        <v>-</v>
      </c>
      <c r="AJ248" s="142" t="str">
        <f t="shared" si="270"/>
        <v>-</v>
      </c>
      <c r="AK248" s="142" t="str">
        <f t="shared" si="271"/>
        <v>-</v>
      </c>
      <c r="AL248" s="13"/>
      <c r="AN248" s="142" t="str">
        <f t="shared" si="272"/>
        <v>-</v>
      </c>
      <c r="AO248" s="142" t="str">
        <f t="shared" si="273"/>
        <v>-</v>
      </c>
      <c r="AP248" s="142" t="str">
        <f t="shared" si="274"/>
        <v>-</v>
      </c>
      <c r="AQ248" s="142" t="str">
        <f t="shared" si="275"/>
        <v>-</v>
      </c>
      <c r="AR248" s="142" t="str">
        <f t="shared" si="276"/>
        <v>-</v>
      </c>
      <c r="AS248" s="142" t="str">
        <f t="shared" si="277"/>
        <v>-</v>
      </c>
    </row>
    <row r="249" spans="1:53" x14ac:dyDescent="0.25">
      <c r="A249" s="22" t="str">
        <f>IF(ISERROR(VLOOKUP($E249,'Listing TES'!$B$2:$B$1247,1,FALSE)),"Not listed","Listed")</f>
        <v>Listed</v>
      </c>
      <c r="B249" s="4" t="b">
        <f t="shared" ca="1" si="213"/>
        <v>0</v>
      </c>
      <c r="C249" s="4" t="b">
        <f t="shared" si="232"/>
        <v>0</v>
      </c>
      <c r="D249" s="4"/>
      <c r="E249" s="2" t="s">
        <v>426</v>
      </c>
      <c r="F249" s="10">
        <v>36827</v>
      </c>
      <c r="G249" s="4"/>
      <c r="H249" s="4" t="s">
        <v>557</v>
      </c>
      <c r="I249" s="93">
        <f>DATEDIF(F249,DATE(2019,7,1),"y")</f>
        <v>18</v>
      </c>
      <c r="J249" s="198" t="str">
        <f>VLOOKUP($I249,Categorie!$A$1:$B$27,2,FALSE)</f>
        <v>JUN/SEN</v>
      </c>
      <c r="K249" s="12" t="str">
        <f t="shared" si="314"/>
        <v>PRE</v>
      </c>
      <c r="L249" s="13">
        <f t="shared" si="266"/>
        <v>43008</v>
      </c>
      <c r="M249" s="13" t="str">
        <f t="shared" ca="1" si="243"/>
        <v/>
      </c>
      <c r="N249" s="12"/>
      <c r="O249" s="12"/>
      <c r="P249" s="12" t="str">
        <f>VLOOKUP($E249,'Listing PCS'!$B$2:$D$1032,3,FALSE)</f>
        <v>-</v>
      </c>
      <c r="Q249" s="13">
        <f>VLOOKUP($E249,'Listing PCS'!$B$2:$F$1032,5,FALSE)</f>
        <v>43252</v>
      </c>
      <c r="R249" s="12"/>
      <c r="S249" s="12" t="str">
        <f t="shared" si="315"/>
        <v>-</v>
      </c>
      <c r="T249" s="12" t="str">
        <f>VLOOKUP($E249,'Listing PCS'!$B$2:$I$1032,8,FALSE)</f>
        <v>B</v>
      </c>
      <c r="U249" s="13"/>
      <c r="V249" s="13">
        <f>IF(ISERROR(VLOOKUP(CONCATENATE($E249," ",V$1),'Listing TES'!$A$2:$I$1247,6,FALSE)),"-",VLOOKUP(CONCATENATE($E249," ",V$1),'Listing TES'!$A$2:$I$1247,6,FALSE))</f>
        <v>43008</v>
      </c>
      <c r="W249" s="13" t="str">
        <f>IF(ISERROR(VLOOKUP(CONCATENATE($E249," ",W$1),'Listing TES'!$A$2:$I$1247,6,FALSE)),"-",VLOOKUP(CONCATENATE($E249," ",W$1),'Listing TES'!$A$2:$I$1247,6,FALSE))</f>
        <v>-</v>
      </c>
      <c r="X249" s="13" t="str">
        <f>IF(ISERROR(VLOOKUP(CONCATENATE($E249," ",X$1),'Listing TES'!$A$2:$I$1247,6,FALSE)),"-",VLOOKUP(CONCATENATE($E249," ",X$1),'Listing TES'!$A$2:$I$1247,6,FALSE))</f>
        <v>-</v>
      </c>
      <c r="Y249" s="13" t="str">
        <f>IF(ISERROR(VLOOKUP(CONCATENATE($E249," ",Y$1),'Listing TES'!$A$2:$I$1247,6,FALSE)),"-",VLOOKUP(CONCATENATE($E249," ",Y$1),'Listing TES'!$A$2:$I$1247,6,FALSE))</f>
        <v>-</v>
      </c>
      <c r="Z249" s="13" t="str">
        <f>IF(ISERROR(VLOOKUP(CONCATENATE($E249," ",Z$1),'Listing TES'!$A$2:$I$1247,6,FALSE)),"-",VLOOKUP(CONCATENATE($E249," ",Z$1),'Listing TES'!$A$2:$I$1247,6,FALSE))</f>
        <v>-</v>
      </c>
      <c r="AA249" s="13" t="str">
        <f>IF(ISERROR(VLOOKUP(CONCATENATE($E249," ",AA$1),'Listing TES'!$A$2:$I$1247,6,FALSE)),"-",VLOOKUP(CONCATENATE($E249," ",AA$1),'Listing TES'!$A$2:$I$1247,6,FALSE))</f>
        <v>-</v>
      </c>
      <c r="AB249" s="13" t="str">
        <f>IF(ISERROR(VLOOKUP(CONCATENATE($E249," ",AB$1),'Listing TES'!$A$2:$I$1247,6,FALSE)),"-",VLOOKUP(CONCATENATE($E249," ",AB$1),'Listing TES'!$A$2:$I$1247,6,FALSE))</f>
        <v>-</v>
      </c>
      <c r="AC249" s="13" t="str">
        <f>IF(ISERROR(VLOOKUP(CONCATENATE($E249," ",AC$1),'Listing TES'!$A$2:$I$1247,6,FALSE)),"-",VLOOKUP(CONCATENATE($E249," ",AC$1),'Listing TES'!$A$2:$I$1247,6,FALSE))</f>
        <v>-</v>
      </c>
      <c r="AD249" s="13"/>
      <c r="AF249" s="142" t="str">
        <f t="shared" si="279"/>
        <v>-</v>
      </c>
      <c r="AG249" s="142" t="str">
        <f t="shared" si="267"/>
        <v>-</v>
      </c>
      <c r="AH249" s="142" t="str">
        <f t="shared" si="268"/>
        <v>-</v>
      </c>
      <c r="AI249" s="142" t="str">
        <f t="shared" si="269"/>
        <v>-</v>
      </c>
      <c r="AJ249" s="142" t="str">
        <f t="shared" si="270"/>
        <v>-</v>
      </c>
      <c r="AK249" s="142" t="str">
        <f t="shared" si="271"/>
        <v>-</v>
      </c>
      <c r="AL249" s="13"/>
      <c r="AN249" s="142" t="str">
        <f t="shared" si="272"/>
        <v>-</v>
      </c>
      <c r="AO249" s="142" t="str">
        <f t="shared" si="273"/>
        <v>-</v>
      </c>
      <c r="AP249" s="142" t="str">
        <f t="shared" si="274"/>
        <v>-</v>
      </c>
      <c r="AQ249" s="142" t="str">
        <f t="shared" si="275"/>
        <v>-</v>
      </c>
      <c r="AR249" s="142" t="str">
        <f t="shared" si="276"/>
        <v>-</v>
      </c>
      <c r="AS249" s="142" t="str">
        <f t="shared" si="277"/>
        <v>-</v>
      </c>
    </row>
    <row r="250" spans="1:53" x14ac:dyDescent="0.25">
      <c r="A250" s="22" t="str">
        <f>IF(ISERROR(VLOOKUP($E250,'Listing TES'!$B$2:$B$1247,1,FALSE)),"Not listed","Listed")</f>
        <v>Listed</v>
      </c>
      <c r="B250" s="4" t="b">
        <f ca="1">TODAY()-MAX(V250:AC250)&lt;95</f>
        <v>0</v>
      </c>
      <c r="C250" s="4" t="b">
        <f t="shared" si="232"/>
        <v>0</v>
      </c>
      <c r="D250" s="4"/>
      <c r="E250" s="2" t="s">
        <v>468</v>
      </c>
      <c r="F250" s="10">
        <v>39245</v>
      </c>
      <c r="G250" s="4"/>
      <c r="H250" s="4" t="s">
        <v>557</v>
      </c>
      <c r="I250" s="93">
        <f>DATEDIF(F250,DATE(2019,7,1),"y")</f>
        <v>12</v>
      </c>
      <c r="J250" s="198" t="str">
        <f>VLOOKUP($I250,Categorie!$A$1:$B$27,2,FALSE)</f>
        <v>BNO/INO/ANO</v>
      </c>
      <c r="K250" s="12" t="str">
        <f t="shared" si="314"/>
        <v>BNO</v>
      </c>
      <c r="L250" s="13">
        <f t="shared" si="266"/>
        <v>43386</v>
      </c>
      <c r="M250" s="13" t="str">
        <f t="shared" ca="1" si="243"/>
        <v/>
      </c>
      <c r="N250" s="12"/>
      <c r="O250" s="12"/>
      <c r="P250" s="12" t="str">
        <f>VLOOKUP($E250,'Listing PCS'!$B$2:$D$1032,3,FALSE)</f>
        <v>MIN</v>
      </c>
      <c r="Q250" s="13">
        <f>VLOOKUP($E250,'Listing PCS'!$B$2:$F$1032,5,FALSE)</f>
        <v>43386</v>
      </c>
      <c r="R250" s="12"/>
      <c r="S250" s="12" t="str">
        <f t="shared" si="315"/>
        <v>BNO</v>
      </c>
      <c r="T250" s="12">
        <f>VLOOKUP($E250,'Listing PCS'!$B$2:$I$1032,8,FALSE)</f>
        <v>0</v>
      </c>
      <c r="U250" s="13"/>
      <c r="V250" s="13">
        <f>IF(ISERROR(VLOOKUP(CONCATENATE($E250," ",V$1),'Listing TES'!$A$2:$I$1247,6,FALSE)),"-",VLOOKUP(CONCATENATE($E250," ",V$1),'Listing TES'!$A$2:$I$1247,6,FALSE))</f>
        <v>43127</v>
      </c>
      <c r="W250" s="13">
        <f>IF(ISERROR(VLOOKUP(CONCATENATE($E250," ",W$1),'Listing TES'!$A$2:$I$1247,6,FALSE)),"-",VLOOKUP(CONCATENATE($E250," ",W$1),'Listing TES'!$A$2:$I$1247,6,FALSE))</f>
        <v>43225</v>
      </c>
      <c r="X250" s="13">
        <f>IF(ISERROR(VLOOKUP(CONCATENATE($E250," ",X$1),'Listing TES'!$A$2:$I$1247,6,FALSE)),"-",VLOOKUP(CONCATENATE($E250," ",X$1),'Listing TES'!$A$2:$I$1247,6,FALSE))</f>
        <v>43386</v>
      </c>
      <c r="Y250" s="13" t="str">
        <f>IF(ISERROR(VLOOKUP(CONCATENATE($E250," ",Y$1),'Listing TES'!$A$2:$I$1247,6,FALSE)),"-",VLOOKUP(CONCATENATE($E250," ",Y$1),'Listing TES'!$A$2:$I$1247,6,FALSE))</f>
        <v>-</v>
      </c>
      <c r="Z250" s="13" t="str">
        <f>IF(ISERROR(VLOOKUP(CONCATENATE($E250," ",Z$1),'Listing TES'!$A$2:$I$1247,6,FALSE)),"-",VLOOKUP(CONCATENATE($E250," ",Z$1),'Listing TES'!$A$2:$I$1247,6,FALSE))</f>
        <v>-</v>
      </c>
      <c r="AA250" s="13" t="str">
        <f>IF(ISERROR(VLOOKUP(CONCATENATE($E250," ",AA$1),'Listing TES'!$A$2:$I$1247,6,FALSE)),"-",VLOOKUP(CONCATENATE($E250," ",AA$1),'Listing TES'!$A$2:$I$1247,6,FALSE))</f>
        <v>-</v>
      </c>
      <c r="AB250" s="13" t="str">
        <f>IF(ISERROR(VLOOKUP(CONCATENATE($E250," ",AB$1),'Listing TES'!$A$2:$I$1247,6,FALSE)),"-",VLOOKUP(CONCATENATE($E250," ",AB$1),'Listing TES'!$A$2:$I$1247,6,FALSE))</f>
        <v>-</v>
      </c>
      <c r="AC250" s="13" t="str">
        <f>IF(ISERROR(VLOOKUP(CONCATENATE($E250," ",AC$1),'Listing TES'!$A$2:$I$1247,6,FALSE)),"-",VLOOKUP(CONCATENATE($E250," ",AC$1),'Listing TES'!$A$2:$I$1247,6,FALSE))</f>
        <v>-</v>
      </c>
      <c r="AD250" s="13"/>
      <c r="AF250" s="142">
        <f t="shared" si="279"/>
        <v>98</v>
      </c>
      <c r="AG250" s="142">
        <f t="shared" si="267"/>
        <v>161</v>
      </c>
      <c r="AH250" s="142" t="str">
        <f t="shared" si="268"/>
        <v>-</v>
      </c>
      <c r="AI250" s="142" t="str">
        <f t="shared" si="269"/>
        <v>-</v>
      </c>
      <c r="AJ250" s="142" t="str">
        <f t="shared" si="270"/>
        <v>-</v>
      </c>
      <c r="AK250" s="142" t="str">
        <f t="shared" si="271"/>
        <v>-</v>
      </c>
      <c r="AL250" s="13"/>
      <c r="AN250" s="142">
        <f t="shared" si="272"/>
        <v>98</v>
      </c>
      <c r="AO250" s="142">
        <f t="shared" si="273"/>
        <v>259</v>
      </c>
      <c r="AP250" s="142" t="str">
        <f t="shared" si="274"/>
        <v>-</v>
      </c>
      <c r="AQ250" s="142" t="str">
        <f t="shared" si="275"/>
        <v>-</v>
      </c>
      <c r="AR250" s="142" t="str">
        <f t="shared" si="276"/>
        <v>-</v>
      </c>
      <c r="AS250" s="142" t="str">
        <f t="shared" si="277"/>
        <v>-</v>
      </c>
    </row>
    <row r="251" spans="1:53" x14ac:dyDescent="0.25">
      <c r="A251" s="22" t="str">
        <f>IF(ISERROR(VLOOKUP($E251,'Listing TES'!$B$2:$B$1247,1,FALSE)),"Not listed","Listed")</f>
        <v>Listed</v>
      </c>
      <c r="B251" s="4" t="b">
        <f t="shared" ca="1" si="213"/>
        <v>0</v>
      </c>
      <c r="C251" s="4" t="b">
        <f t="shared" si="232"/>
        <v>0</v>
      </c>
      <c r="D251" s="4"/>
      <c r="E251" s="2" t="s">
        <v>176</v>
      </c>
      <c r="F251" s="10">
        <v>37369</v>
      </c>
      <c r="G251" s="4"/>
      <c r="H251" s="4" t="s">
        <v>557</v>
      </c>
      <c r="I251" s="93">
        <f>DATEDIF(F251,DATE(2019,7,1),"y")</f>
        <v>17</v>
      </c>
      <c r="J251" s="198" t="str">
        <f>VLOOKUP($I251,Categorie!$A$1:$B$27,2,FALSE)</f>
        <v>JUN/SEN</v>
      </c>
      <c r="K251" s="12" t="str">
        <f t="shared" si="314"/>
        <v>JUN</v>
      </c>
      <c r="L251" s="13">
        <f t="shared" si="266"/>
        <v>42784</v>
      </c>
      <c r="M251" s="13" t="str">
        <f t="shared" ca="1" si="243"/>
        <v/>
      </c>
      <c r="N251" s="12"/>
      <c r="O251" s="12"/>
      <c r="P251" s="12" t="str">
        <f>VLOOKUP($E251,'Listing PCS'!$B$2:$D$1032,3,FALSE)</f>
        <v>ANO</v>
      </c>
      <c r="Q251" s="13">
        <f>VLOOKUP($E251,'Listing PCS'!$B$2:$F$1032,5,FALSE)</f>
        <v>43252</v>
      </c>
      <c r="R251" s="12"/>
      <c r="S251" s="12" t="str">
        <f t="shared" si="315"/>
        <v>JUN</v>
      </c>
      <c r="T251" s="12" t="str">
        <f>VLOOKUP($E251,'Listing PCS'!$B$2:$I$1032,8,FALSE)</f>
        <v>A 31/12</v>
      </c>
      <c r="U251" s="13"/>
      <c r="V251" s="13" t="str">
        <f>IF(ISERROR(VLOOKUP(CONCATENATE($E251," ",V$1),'Listing TES'!$A$2:$I$1247,6,FALSE)),"-",VLOOKUP(CONCATENATE($E251," ",V$1),'Listing TES'!$A$2:$I$1247,6,FALSE))</f>
        <v>-</v>
      </c>
      <c r="W251" s="13" t="str">
        <f>IF(ISERROR(VLOOKUP(CONCATENATE($E251," ",W$1),'Listing TES'!$A$2:$I$1247,6,FALSE)),"-",VLOOKUP(CONCATENATE($E251," ",W$1),'Listing TES'!$A$2:$I$1247,6,FALSE))</f>
        <v>-</v>
      </c>
      <c r="X251" s="13">
        <f>IF(ISERROR(VLOOKUP(CONCATENATE($E251," ",X$1),'Listing TES'!$A$2:$I$1247,6,FALSE)),"-",VLOOKUP(CONCATENATE($E251," ",X$1),'Listing TES'!$A$2:$I$1247,6,FALSE))</f>
        <v>42105</v>
      </c>
      <c r="Y251" s="13" t="str">
        <f>IF(ISERROR(VLOOKUP(CONCATENATE($E251," ",Y$1),'Listing TES'!$A$2:$I$1247,6,FALSE)),"-",VLOOKUP(CONCATENATE($E251," ",Y$1),'Listing TES'!$A$2:$I$1247,6,FALSE))</f>
        <v>-</v>
      </c>
      <c r="Z251" s="13">
        <f>IF(ISERROR(VLOOKUP(CONCATENATE($E251," ",Z$1),'Listing TES'!$A$2:$I$1247,6,FALSE)),"-",VLOOKUP(CONCATENATE($E251," ",Z$1),'Listing TES'!$A$2:$I$1247,6,FALSE))</f>
        <v>42497</v>
      </c>
      <c r="AA251" s="13">
        <f>IF(ISERROR(VLOOKUP(CONCATENATE($E251," ",AA$1),'Listing TES'!$A$2:$I$1247,6,FALSE)),"-",VLOOKUP(CONCATENATE($E251," ",AA$1),'Listing TES'!$A$2:$I$1247,6,FALSE))</f>
        <v>42784</v>
      </c>
      <c r="AB251" s="13" t="str">
        <f>IF(ISERROR(VLOOKUP(CONCATENATE($E251," ",AB$1),'Listing TES'!$A$2:$I$1247,6,FALSE)),"-",VLOOKUP(CONCATENATE($E251," ",AB$1),'Listing TES'!$A$2:$I$1247,6,FALSE))</f>
        <v>-</v>
      </c>
      <c r="AC251" s="13" t="str">
        <f>IF(ISERROR(VLOOKUP(CONCATENATE($E251," ",AC$1),'Listing TES'!$A$2:$I$1247,6,FALSE)),"-",VLOOKUP(CONCATENATE($E251," ",AC$1),'Listing TES'!$A$2:$I$1247,6,FALSE))</f>
        <v>-</v>
      </c>
      <c r="AD251" s="13"/>
      <c r="AF251" s="142" t="str">
        <f t="shared" si="279"/>
        <v>-</v>
      </c>
      <c r="AG251" s="142" t="str">
        <f t="shared" si="267"/>
        <v>-</v>
      </c>
      <c r="AH251" s="142" t="str">
        <f t="shared" si="268"/>
        <v>-</v>
      </c>
      <c r="AI251" s="142" t="str">
        <f t="shared" si="269"/>
        <v>-</v>
      </c>
      <c r="AJ251" s="142">
        <f t="shared" si="270"/>
        <v>287</v>
      </c>
      <c r="AK251" s="142" t="str">
        <f t="shared" si="271"/>
        <v>-</v>
      </c>
      <c r="AL251" s="13"/>
      <c r="AN251" s="142" t="str">
        <f t="shared" si="272"/>
        <v>-</v>
      </c>
      <c r="AO251" s="142" t="str">
        <f t="shared" si="273"/>
        <v>-</v>
      </c>
      <c r="AP251" s="142" t="str">
        <f t="shared" si="274"/>
        <v>-</v>
      </c>
      <c r="AQ251" s="142" t="str">
        <f t="shared" si="275"/>
        <v>-</v>
      </c>
      <c r="AR251" s="142" t="str">
        <f t="shared" si="276"/>
        <v>-</v>
      </c>
      <c r="AS251" s="142" t="str">
        <f t="shared" si="277"/>
        <v>-</v>
      </c>
      <c r="AZ251" s="9" t="s">
        <v>557</v>
      </c>
    </row>
    <row r="252" spans="1:53" hidden="1" x14ac:dyDescent="0.25">
      <c r="A252" s="22" t="str">
        <f>IF(ISERROR(VLOOKUP($E252,'Listing TES'!$B$2:$B$1247,1,FALSE)),"Not listed","Listed")</f>
        <v>Listed</v>
      </c>
      <c r="B252" s="4" t="b">
        <f t="shared" ca="1" si="213"/>
        <v>0</v>
      </c>
      <c r="C252" s="4" t="e">
        <f t="shared" si="232"/>
        <v>#VALUE!</v>
      </c>
      <c r="D252" s="4" t="s">
        <v>537</v>
      </c>
      <c r="E252" s="2" t="s">
        <v>54</v>
      </c>
      <c r="F252" s="10">
        <v>35319</v>
      </c>
      <c r="G252" s="4"/>
      <c r="H252" s="4" t="s">
        <v>557</v>
      </c>
      <c r="I252" s="93">
        <f t="shared" si="264"/>
        <v>21</v>
      </c>
      <c r="J252" s="198" t="str">
        <f>VLOOKUP($I252,Categorie!$A$1:$B$27,2,FALSE)</f>
        <v>SEN</v>
      </c>
      <c r="K252" s="12" t="str">
        <f t="shared" si="314"/>
        <v>Niet geslaagd</v>
      </c>
      <c r="L252" s="13" t="str">
        <f t="shared" si="266"/>
        <v>-</v>
      </c>
      <c r="M252" s="13" t="str">
        <f t="shared" ca="1" si="243"/>
        <v/>
      </c>
      <c r="N252" s="12"/>
      <c r="O252" s="12"/>
      <c r="P252" s="12" t="str">
        <f>VLOOKUP($E252,'Listing PCS'!$B$2:$D$1032,3,FALSE)</f>
        <v>-</v>
      </c>
      <c r="Q252" s="13">
        <f>VLOOKUP($E252,'Listing PCS'!$B$2:$F$1032,5,FALSE)</f>
        <v>43252</v>
      </c>
      <c r="R252" s="12"/>
      <c r="S252" s="12" t="str">
        <f t="shared" si="315"/>
        <v>-</v>
      </c>
      <c r="T252" s="12" t="str">
        <f>VLOOKUP($E252,'Listing PCS'!$B$2:$I$1032,8,FALSE)</f>
        <v>-</v>
      </c>
      <c r="U252" s="13"/>
      <c r="V252" s="13" t="str">
        <f>IF(ISERROR(VLOOKUP(CONCATENATE($E252," ",V$1),'Listing TES'!$A$2:$I$1247,6,FALSE)),"-",VLOOKUP(CONCATENATE($E252," ",V$1),'Listing TES'!$A$2:$I$1247,6,FALSE))</f>
        <v>-</v>
      </c>
      <c r="W252" s="13" t="str">
        <f>IF(ISERROR(VLOOKUP(CONCATENATE($E252," ",W$1),'Listing TES'!$A$2:$I$1247,6,FALSE)),"-",VLOOKUP(CONCATENATE($E252," ",W$1),'Listing TES'!$A$2:$I$1247,6,FALSE))</f>
        <v>-</v>
      </c>
      <c r="X252" s="13" t="str">
        <f>IF(ISERROR(VLOOKUP(CONCATENATE($E252," ",X$1),'Listing TES'!$A$2:$I$1247,6,FALSE)),"-",VLOOKUP(CONCATENATE($E252," ",X$1),'Listing TES'!$A$2:$I$1247,6,FALSE))</f>
        <v>-</v>
      </c>
      <c r="Y252" s="13" t="str">
        <f>IF(ISERROR(VLOOKUP(CONCATENATE($E252," ",Y$1),'Listing TES'!$A$2:$I$1247,6,FALSE)),"-",VLOOKUP(CONCATENATE($E252," ",Y$1),'Listing TES'!$A$2:$I$1247,6,FALSE))</f>
        <v>-</v>
      </c>
      <c r="Z252" s="13" t="str">
        <f>IF(ISERROR(VLOOKUP(CONCATENATE($E252," ",Z$1),'Listing TES'!$A$2:$I$1247,6,FALSE)),"-",VLOOKUP(CONCATENATE($E252," ",Z$1),'Listing TES'!$A$2:$I$1247,6,FALSE))</f>
        <v>-</v>
      </c>
      <c r="AA252" s="13" t="str">
        <f>IF(ISERROR(VLOOKUP(CONCATENATE($E252," ",AA$1),'Listing TES'!$A$2:$I$1247,6,FALSE)),"-",VLOOKUP(CONCATENATE($E252," ",AA$1),'Listing TES'!$A$2:$I$1247,6,FALSE))</f>
        <v>-</v>
      </c>
      <c r="AB252" s="13" t="str">
        <f>IF(ISERROR(VLOOKUP(CONCATENATE($E252," ",AB$1),'Listing TES'!$A$2:$I$1247,6,FALSE)),"-",VLOOKUP(CONCATENATE($E252," ",AB$1),'Listing TES'!$A$2:$I$1247,6,FALSE))</f>
        <v>-</v>
      </c>
      <c r="AC252" s="13" t="str">
        <f>IF(ISERROR(VLOOKUP(CONCATENATE($E252," ",AC$1),'Listing TES'!$A$2:$I$1247,6,FALSE)),"-",VLOOKUP(CONCATENATE($E252," ",AC$1),'Listing TES'!$A$2:$I$1247,6,FALSE))</f>
        <v>-</v>
      </c>
      <c r="AD252" s="13"/>
      <c r="AF252" s="142" t="str">
        <f t="shared" si="279"/>
        <v>-</v>
      </c>
      <c r="AG252" s="142" t="str">
        <f t="shared" si="267"/>
        <v>-</v>
      </c>
      <c r="AH252" s="142" t="str">
        <f t="shared" si="268"/>
        <v>-</v>
      </c>
      <c r="AI252" s="142" t="str">
        <f t="shared" si="269"/>
        <v>-</v>
      </c>
      <c r="AJ252" s="142" t="str">
        <f t="shared" si="270"/>
        <v>-</v>
      </c>
      <c r="AK252" s="142" t="str">
        <f t="shared" si="271"/>
        <v>-</v>
      </c>
      <c r="AL252" s="13"/>
      <c r="AN252" s="142" t="str">
        <f t="shared" si="272"/>
        <v>-</v>
      </c>
      <c r="AO252" s="142" t="str">
        <f t="shared" si="273"/>
        <v>-</v>
      </c>
      <c r="AP252" s="142" t="str">
        <f t="shared" si="274"/>
        <v>-</v>
      </c>
      <c r="AQ252" s="142" t="str">
        <f t="shared" si="275"/>
        <v>-</v>
      </c>
      <c r="AR252" s="142" t="str">
        <f t="shared" si="276"/>
        <v>-</v>
      </c>
      <c r="AS252" s="142" t="str">
        <f t="shared" si="277"/>
        <v>-</v>
      </c>
    </row>
    <row r="253" spans="1:53" x14ac:dyDescent="0.25">
      <c r="A253" s="22" t="str">
        <f>IF(ISERROR(VLOOKUP($E253,'Listing TES'!$B$2:$B$1247,1,FALSE)),"Not listed","Listed")</f>
        <v>Listed</v>
      </c>
      <c r="B253" s="4" t="b">
        <f t="shared" ref="B253" ca="1" si="316">TODAY()-MAX(V253:AC253)&lt;95</f>
        <v>0</v>
      </c>
      <c r="C253" s="4" t="b">
        <f t="shared" si="232"/>
        <v>0</v>
      </c>
      <c r="D253" s="4"/>
      <c r="E253" s="2" t="s">
        <v>663</v>
      </c>
      <c r="F253" s="10">
        <v>39793</v>
      </c>
      <c r="G253" s="4"/>
      <c r="H253" s="4" t="s">
        <v>557</v>
      </c>
      <c r="I253" s="93">
        <f t="shared" ref="I253:I263" si="317">DATEDIF(F253,DATE(2019,7,1),"y")</f>
        <v>10</v>
      </c>
      <c r="J253" s="198" t="str">
        <f>VLOOKUP($I253,Categorie!$A$1:$B$27,2,FALSE)</f>
        <v>BNO/INO/ANO</v>
      </c>
      <c r="K253" s="12" t="str">
        <f t="shared" ref="K253" si="318">IF(ISBLANK(O253),IF(AC253&lt;&gt;"-",AC$1,IF(AB253&lt;&gt;"-",AB$1,IF(AA253&lt;&gt;"-",AA$1,IF(Z253&lt;&gt;"-",Z$1,IF(Y253&lt;&gt;"-",Y$1,IF(X253&lt;&gt;"-",X$1,IF(W253&lt;&gt;"-",W$1,IF(V253&lt;&gt;"-",V$1,IF(A253="Listed","Niet geslaagd","Geen info"))))))))),O253)</f>
        <v>INO</v>
      </c>
      <c r="L253" s="13">
        <f t="shared" ref="L253" si="319">IF(MAX(V253:AC253)=0,"-",MAX(V253:AC253))</f>
        <v>43765</v>
      </c>
      <c r="M253" s="13" t="str">
        <f t="shared" ref="M253" ca="1" si="320">IF(B253=TRUE,IF(ISBLANK(N253),IF(K253="PRE","",EDATE(L253,3)),N253),"")</f>
        <v/>
      </c>
      <c r="N253" s="12"/>
      <c r="O253" s="12"/>
      <c r="P253" s="12" t="str">
        <f>VLOOKUP($E253,'Listing PCS'!$B$2:$D$1032,3,FALSE)</f>
        <v>INO</v>
      </c>
      <c r="Q253" s="13">
        <f>VLOOKUP($E253,'Listing PCS'!$B$2:$F$1032,5,FALSE)</f>
        <v>43743</v>
      </c>
      <c r="R253" s="12"/>
      <c r="S253" s="12" t="str">
        <f t="shared" ref="S253" si="321">IF(ISERROR(SEARCH(K253,J253)),"-",K253)</f>
        <v>INO</v>
      </c>
      <c r="T253" s="12">
        <f>VLOOKUP($E253,'Listing PCS'!$B$2:$I$1032,8,FALSE)</f>
        <v>0</v>
      </c>
      <c r="U253" s="13"/>
      <c r="V253" s="13">
        <f>IF(ISERROR(VLOOKUP(CONCATENATE($E253," ",V$1),'Listing TES'!$A$2:$I$1247,6,FALSE)),"-",VLOOKUP(CONCATENATE($E253," ",V$1),'Listing TES'!$A$2:$I$1247,6,FALSE))</f>
        <v>43743</v>
      </c>
      <c r="W253" s="13">
        <f>IF(ISERROR(VLOOKUP(CONCATENATE($E253," ",W$1),'Listing TES'!$A$2:$I$1247,6,FALSE)),"-",VLOOKUP(CONCATENATE($E253," ",W$1),'Listing TES'!$A$2:$I$1247,6,FALSE))</f>
        <v>43550</v>
      </c>
      <c r="X253" s="13" t="str">
        <f>IF(ISERROR(VLOOKUP(CONCATENATE($E253," ",X$1),'Listing TES'!$A$2:$I$1247,6,FALSE)),"-",VLOOKUP(CONCATENATE($E253," ",X$1),'Listing TES'!$A$2:$I$1247,6,FALSE))</f>
        <v>-</v>
      </c>
      <c r="Y253" s="13">
        <f>IF(ISERROR(VLOOKUP(CONCATENATE($E253," ",Y$1),'Listing TES'!$A$2:$I$1247,6,FALSE)),"-",VLOOKUP(CONCATENATE($E253," ",Y$1),'Listing TES'!$A$2:$I$1247,6,FALSE))</f>
        <v>43765</v>
      </c>
      <c r="Z253" s="13" t="str">
        <f>IF(ISERROR(VLOOKUP(CONCATENATE($E253," ",Z$1),'Listing TES'!$A$2:$I$1247,6,FALSE)),"-",VLOOKUP(CONCATENATE($E253," ",Z$1),'Listing TES'!$A$2:$I$1247,6,FALSE))</f>
        <v>-</v>
      </c>
      <c r="AA253" s="13" t="str">
        <f>IF(ISERROR(VLOOKUP(CONCATENATE($E253," ",AA$1),'Listing TES'!$A$2:$I$1247,6,FALSE)),"-",VLOOKUP(CONCATENATE($E253," ",AA$1),'Listing TES'!$A$2:$I$1247,6,FALSE))</f>
        <v>-</v>
      </c>
      <c r="AB253" s="13" t="str">
        <f>IF(ISERROR(VLOOKUP(CONCATENATE($E253," ",AB$1),'Listing TES'!$A$2:$I$1247,6,FALSE)),"-",VLOOKUP(CONCATENATE($E253," ",AB$1),'Listing TES'!$A$2:$I$1247,6,FALSE))</f>
        <v>-</v>
      </c>
      <c r="AC253" s="13" t="str">
        <f>IF(ISERROR(VLOOKUP(CONCATENATE($E253," ",AC$1),'Listing TES'!$A$2:$I$1247,6,FALSE)),"-",VLOOKUP(CONCATENATE($E253," ",AC$1),'Listing TES'!$A$2:$I$1247,6,FALSE))</f>
        <v>-</v>
      </c>
      <c r="AD253" s="13"/>
      <c r="AF253" s="142">
        <f t="shared" ref="AF253:AF254" si="322">IF(AND(V253&lt;&gt;"-",W253&lt;&gt;"-"),W253-V253,"-")</f>
        <v>-193</v>
      </c>
      <c r="AG253" s="142" t="str">
        <f t="shared" ref="AG253:AG254" si="323">IF(AND(W253&lt;&gt;"-",X253&lt;&gt;"-"),X253-W253,"-")</f>
        <v>-</v>
      </c>
      <c r="AH253" s="142" t="str">
        <f t="shared" ref="AH253:AH254" si="324">IF(AND(X253&lt;&gt;"-",Y253&lt;&gt;"-"),Y253-X253,"-")</f>
        <v>-</v>
      </c>
      <c r="AI253" s="142" t="str">
        <f t="shared" ref="AI253:AI254" si="325">IF(AND(Y253&lt;&gt;"-",Z253&lt;&gt;"-"),Z253-Y253,"-")</f>
        <v>-</v>
      </c>
      <c r="AJ253" s="142" t="str">
        <f t="shared" ref="AJ253:AJ254" si="326">IF(AND(Z253&lt;&gt;"-",AA253&lt;&gt;"-"),AA253-Z253,"-")</f>
        <v>-</v>
      </c>
      <c r="AK253" s="142" t="str">
        <f t="shared" ref="AK253:AK254" si="327">IF(AND(AA253&lt;&gt;"-",AB253&lt;&gt;"-"),AB253-AA253,"-")</f>
        <v>-</v>
      </c>
      <c r="AL253" s="13"/>
      <c r="AN253" s="142">
        <f t="shared" ref="AN253:AN254" si="328">IF(AND($V253&lt;&gt;"-",W253&lt;&gt;"-"),W253-$V253,"-")</f>
        <v>-193</v>
      </c>
      <c r="AO253" s="142" t="str">
        <f t="shared" ref="AO253:AO254" si="329">IF(AND($V253&lt;&gt;"-",X253&lt;&gt;"-"),X253-$V253,"-")</f>
        <v>-</v>
      </c>
      <c r="AP253" s="142">
        <f t="shared" ref="AP253:AP254" si="330">IF(AND($V253&lt;&gt;"-",Y253&lt;&gt;"-"),Y253-$V253,"-")</f>
        <v>22</v>
      </c>
      <c r="AQ253" s="142" t="str">
        <f t="shared" ref="AQ253:AQ254" si="331">IF(AND($V253&lt;&gt;"-",Z253&lt;&gt;"-"),Z253-$V253,"-")</f>
        <v>-</v>
      </c>
      <c r="AR253" s="142" t="str">
        <f t="shared" ref="AR253:AR254" si="332">IF(AND($V253&lt;&gt;"-",AA253&lt;&gt;"-"),AA253-$V253,"-")</f>
        <v>-</v>
      </c>
      <c r="AS253" s="142" t="str">
        <f t="shared" ref="AS253:AS254" si="333">IF(AND($V253&lt;&gt;"-",AB253&lt;&gt;"-"),AB253-$V253,"-")</f>
        <v>-</v>
      </c>
    </row>
    <row r="254" spans="1:53" x14ac:dyDescent="0.25">
      <c r="A254" s="80" t="str">
        <f>IF(ISERROR(VLOOKUP($E254,'Listing TES'!$B$2:$B$1247,1,FALSE)),"Not listed","Listed")</f>
        <v>Listed</v>
      </c>
      <c r="B254" s="81" t="b">
        <f ca="1">TODAY()-MAX(V254:AC254)&lt;95</f>
        <v>1</v>
      </c>
      <c r="C254" s="81" t="b">
        <f t="shared" si="232"/>
        <v>0</v>
      </c>
      <c r="D254" s="81"/>
      <c r="E254" s="2" t="s">
        <v>625</v>
      </c>
      <c r="F254" s="10">
        <v>40340</v>
      </c>
      <c r="G254" s="4" t="s">
        <v>610</v>
      </c>
      <c r="H254" s="4" t="s">
        <v>557</v>
      </c>
      <c r="I254" s="93">
        <f t="shared" ref="I254" si="334">DATEDIF(F254,DATE(2019,7,1),"y")</f>
        <v>9</v>
      </c>
      <c r="J254" s="198" t="str">
        <f>VLOOKUP($I254,Categorie!$A$1:$B$27,2,FALSE)</f>
        <v>MIN/BNO/INO</v>
      </c>
      <c r="K254" s="12" t="str">
        <f>IF(ISBLANK(O254),IF(AC254&lt;&gt;"-",AC$1,IF(AB254&lt;&gt;"-",AB$1,IF(AA254&lt;&gt;"-",AA$1,IF(Z254&lt;&gt;"-",Z$1,IF(Y254&lt;&gt;"-",Y$1,IF(X254&lt;&gt;"-",X$1,IF(W254&lt;&gt;"-",W$1,IF(V254&lt;&gt;"-",V$1,IF(A254="Listed","Niet geslaagd","Geen info"))))))))),O254)</f>
        <v>MIN</v>
      </c>
      <c r="L254" s="13">
        <f>IF(MAX(V254:AC254)=0,"-",MAX(V254:AC254))</f>
        <v>43876</v>
      </c>
      <c r="M254" s="13">
        <f ca="1">IF(B254=TRUE,IF(ISBLANK(N254),IF(K254="PRE","",EDATE(L254,3)),N254),"")</f>
        <v>43966</v>
      </c>
      <c r="N254" s="12"/>
      <c r="O254" s="12"/>
      <c r="P254" s="12" t="str">
        <f>VLOOKUP($E254,'Listing PCS'!$B$2:$D$1032,3,FALSE)</f>
        <v>MIN</v>
      </c>
      <c r="Q254" s="13">
        <f>VLOOKUP($E254,'Listing PCS'!$B$2:$F$1032,5,FALSE)</f>
        <v>43876</v>
      </c>
      <c r="R254" s="12"/>
      <c r="S254" s="12" t="str">
        <f>IF(ISERROR(SEARCH(K254,J254)),"-",K254)</f>
        <v>MIN</v>
      </c>
      <c r="T254" s="12">
        <f>VLOOKUP($E254,'Listing PCS'!$B$2:$I$1032,8,FALSE)</f>
        <v>0</v>
      </c>
      <c r="U254" s="13"/>
      <c r="V254" s="13">
        <f>IF(ISERROR(VLOOKUP(CONCATENATE($E254," ",V$1),'Listing TES'!$A$2:$I$1247,6,FALSE)),"-",VLOOKUP(CONCATENATE($E254," ",V$1),'Listing TES'!$A$2:$I$1247,6,FALSE))</f>
        <v>43799</v>
      </c>
      <c r="W254" s="13">
        <f>IF(ISERROR(VLOOKUP(CONCATENATE($E254," ",W$1),'Listing TES'!$A$2:$I$1247,6,FALSE)),"-",VLOOKUP(CONCATENATE($E254," ",W$1),'Listing TES'!$A$2:$I$1247,6,FALSE))</f>
        <v>43876</v>
      </c>
      <c r="X254" s="13" t="str">
        <f>IF(ISERROR(VLOOKUP(CONCATENATE($E254," ",X$1),'Listing TES'!$A$2:$I$1247,6,FALSE)),"-",VLOOKUP(CONCATENATE($E254," ",X$1),'Listing TES'!$A$2:$I$1247,6,FALSE))</f>
        <v>-</v>
      </c>
      <c r="Y254" s="13" t="str">
        <f>IF(ISERROR(VLOOKUP(CONCATENATE($E254," ",Y$1),'Listing TES'!$A$2:$I$1247,6,FALSE)),"-",VLOOKUP(CONCATENATE($E254," ",Y$1),'Listing TES'!$A$2:$I$1247,6,FALSE))</f>
        <v>-</v>
      </c>
      <c r="Z254" s="13" t="str">
        <f>IF(ISERROR(VLOOKUP(CONCATENATE($E254," ",Z$1),'Listing TES'!$A$2:$I$1247,6,FALSE)),"-",VLOOKUP(CONCATENATE($E254," ",Z$1),'Listing TES'!$A$2:$I$1247,6,FALSE))</f>
        <v>-</v>
      </c>
      <c r="AA254" s="13" t="str">
        <f>IF(ISERROR(VLOOKUP(CONCATENATE($E254," ",AA$1),'Listing TES'!$A$2:$I$1247,6,FALSE)),"-",VLOOKUP(CONCATENATE($E254," ",AA$1),'Listing TES'!$A$2:$I$1247,6,FALSE))</f>
        <v>-</v>
      </c>
      <c r="AB254" s="13" t="str">
        <f>IF(ISERROR(VLOOKUP(CONCATENATE($E254," ",AB$1),'Listing TES'!$A$2:$I$1247,6,FALSE)),"-",VLOOKUP(CONCATENATE($E254," ",AB$1),'Listing TES'!$A$2:$I$1247,6,FALSE))</f>
        <v>-</v>
      </c>
      <c r="AC254" s="13" t="str">
        <f>IF(ISERROR(VLOOKUP(CONCATENATE($E254," ",AC$1),'Listing TES'!$A$2:$I$1247,6,FALSE)),"-",VLOOKUP(CONCATENATE($E254," ",AC$1),'Listing TES'!$A$2:$I$1247,6,FALSE))</f>
        <v>-</v>
      </c>
      <c r="AD254" s="13"/>
      <c r="AF254" s="142">
        <f t="shared" si="322"/>
        <v>77</v>
      </c>
      <c r="AG254" s="142" t="str">
        <f t="shared" si="323"/>
        <v>-</v>
      </c>
      <c r="AH254" s="142" t="str">
        <f t="shared" si="324"/>
        <v>-</v>
      </c>
      <c r="AI254" s="142" t="str">
        <f t="shared" si="325"/>
        <v>-</v>
      </c>
      <c r="AJ254" s="142" t="str">
        <f t="shared" si="326"/>
        <v>-</v>
      </c>
      <c r="AK254" s="142" t="str">
        <f t="shared" si="327"/>
        <v>-</v>
      </c>
      <c r="AL254" s="102"/>
      <c r="AN254" s="142">
        <f t="shared" si="328"/>
        <v>77</v>
      </c>
      <c r="AO254" s="142" t="str">
        <f t="shared" si="329"/>
        <v>-</v>
      </c>
      <c r="AP254" s="142" t="str">
        <f t="shared" si="330"/>
        <v>-</v>
      </c>
      <c r="AQ254" s="142" t="str">
        <f t="shared" si="331"/>
        <v>-</v>
      </c>
      <c r="AR254" s="142" t="str">
        <f t="shared" si="332"/>
        <v>-</v>
      </c>
      <c r="AS254" s="142" t="str">
        <f t="shared" si="333"/>
        <v>-</v>
      </c>
    </row>
    <row r="255" spans="1:53" x14ac:dyDescent="0.25">
      <c r="A255" s="22" t="str">
        <f>IF(ISERROR(VLOOKUP($E255,'Listing TES'!$B$2:$B$1247,1,FALSE)),"Not listed","Listed")</f>
        <v>Listed</v>
      </c>
      <c r="B255" s="4" t="b">
        <f t="shared" ca="1" si="213"/>
        <v>0</v>
      </c>
      <c r="C255" s="4" t="b">
        <f t="shared" si="232"/>
        <v>0</v>
      </c>
      <c r="D255" s="4"/>
      <c r="E255" s="2" t="s">
        <v>366</v>
      </c>
      <c r="F255" s="10">
        <v>36995</v>
      </c>
      <c r="G255" s="4"/>
      <c r="H255" s="4" t="s">
        <v>557</v>
      </c>
      <c r="I255" s="93">
        <f t="shared" si="317"/>
        <v>18</v>
      </c>
      <c r="J255" s="198" t="str">
        <f>VLOOKUP($I255,Categorie!$A$1:$B$27,2,FALSE)</f>
        <v>JUN/SEN</v>
      </c>
      <c r="K255" s="12" t="str">
        <f t="shared" si="314"/>
        <v>INO</v>
      </c>
      <c r="L255" s="13">
        <f t="shared" si="266"/>
        <v>41741</v>
      </c>
      <c r="M255" s="13" t="str">
        <f t="shared" ca="1" si="243"/>
        <v/>
      </c>
      <c r="N255" s="12"/>
      <c r="O255" s="12"/>
      <c r="P255" s="12" t="str">
        <f>VLOOKUP($E255,'Listing PCS'!$B$2:$D$1032,3,FALSE)</f>
        <v>-</v>
      </c>
      <c r="Q255" s="13">
        <f>VLOOKUP($E255,'Listing PCS'!$B$2:$F$1032,5,FALSE)</f>
        <v>43252</v>
      </c>
      <c r="R255" s="12"/>
      <c r="S255" s="12" t="str">
        <f t="shared" si="315"/>
        <v>-</v>
      </c>
      <c r="T255" s="12" t="str">
        <f>VLOOKUP($E255,'Listing PCS'!$B$2:$I$1032,8,FALSE)</f>
        <v>-</v>
      </c>
      <c r="U255" s="13"/>
      <c r="V255" s="13" t="str">
        <f>IF(ISERROR(VLOOKUP(CONCATENATE($E255," ",V$1),'Listing TES'!$A$2:$I$1247,6,FALSE)),"-",VLOOKUP(CONCATENATE($E255," ",V$1),'Listing TES'!$A$2:$I$1247,6,FALSE))</f>
        <v>-</v>
      </c>
      <c r="W255" s="13" t="str">
        <f>IF(ISERROR(VLOOKUP(CONCATENATE($E255," ",W$1),'Listing TES'!$A$2:$I$1247,6,FALSE)),"-",VLOOKUP(CONCATENATE($E255," ",W$1),'Listing TES'!$A$2:$I$1247,6,FALSE))</f>
        <v>-</v>
      </c>
      <c r="X255" s="13" t="str">
        <f>IF(ISERROR(VLOOKUP(CONCATENATE($E255," ",X$1),'Listing TES'!$A$2:$I$1247,6,FALSE)),"-",VLOOKUP(CONCATENATE($E255," ",X$1),'Listing TES'!$A$2:$I$1247,6,FALSE))</f>
        <v>-</v>
      </c>
      <c r="Y255" s="13">
        <f>IF(ISERROR(VLOOKUP(CONCATENATE($E255," ",Y$1),'Listing TES'!$A$2:$I$1247,6,FALSE)),"-",VLOOKUP(CONCATENATE($E255," ",Y$1),'Listing TES'!$A$2:$I$1247,6,FALSE))</f>
        <v>41741</v>
      </c>
      <c r="Z255" s="13" t="str">
        <f>IF(ISERROR(VLOOKUP(CONCATENATE($E255," ",Z$1),'Listing TES'!$A$2:$I$1247,6,FALSE)),"-",VLOOKUP(CONCATENATE($E255," ",Z$1),'Listing TES'!$A$2:$I$1247,6,FALSE))</f>
        <v>-</v>
      </c>
      <c r="AA255" s="13" t="str">
        <f>IF(ISERROR(VLOOKUP(CONCATENATE($E255," ",AA$1),'Listing TES'!$A$2:$I$1247,6,FALSE)),"-",VLOOKUP(CONCATENATE($E255," ",AA$1),'Listing TES'!$A$2:$I$1247,6,FALSE))</f>
        <v>-</v>
      </c>
      <c r="AB255" s="13" t="str">
        <f>IF(ISERROR(VLOOKUP(CONCATENATE($E255," ",AB$1),'Listing TES'!$A$2:$I$1247,6,FALSE)),"-",VLOOKUP(CONCATENATE($E255," ",AB$1),'Listing TES'!$A$2:$I$1247,6,FALSE))</f>
        <v>-</v>
      </c>
      <c r="AC255" s="13" t="str">
        <f>IF(ISERROR(VLOOKUP(CONCATENATE($E255," ",AC$1),'Listing TES'!$A$2:$I$1247,6,FALSE)),"-",VLOOKUP(CONCATENATE($E255," ",AC$1),'Listing TES'!$A$2:$I$1247,6,FALSE))</f>
        <v>-</v>
      </c>
      <c r="AD255" s="13"/>
      <c r="AF255" s="142" t="str">
        <f t="shared" si="279"/>
        <v>-</v>
      </c>
      <c r="AG255" s="142" t="str">
        <f t="shared" si="267"/>
        <v>-</v>
      </c>
      <c r="AH255" s="142" t="str">
        <f t="shared" si="268"/>
        <v>-</v>
      </c>
      <c r="AI255" s="142" t="str">
        <f t="shared" si="269"/>
        <v>-</v>
      </c>
      <c r="AJ255" s="142" t="str">
        <f t="shared" si="270"/>
        <v>-</v>
      </c>
      <c r="AK255" s="142" t="str">
        <f t="shared" si="271"/>
        <v>-</v>
      </c>
      <c r="AL255" s="13"/>
      <c r="AN255" s="142" t="str">
        <f t="shared" si="272"/>
        <v>-</v>
      </c>
      <c r="AO255" s="142" t="str">
        <f t="shared" si="273"/>
        <v>-</v>
      </c>
      <c r="AP255" s="142" t="str">
        <f t="shared" si="274"/>
        <v>-</v>
      </c>
      <c r="AQ255" s="142" t="str">
        <f t="shared" si="275"/>
        <v>-</v>
      </c>
      <c r="AR255" s="142" t="str">
        <f t="shared" si="276"/>
        <v>-</v>
      </c>
      <c r="AS255" s="142" t="str">
        <f t="shared" si="277"/>
        <v>-</v>
      </c>
    </row>
    <row r="256" spans="1:53" x14ac:dyDescent="0.25">
      <c r="A256" s="22" t="str">
        <f>IF(ISERROR(VLOOKUP($E256,'Listing TES'!$B$2:$B$1247,1,FALSE)),"Not listed","Listed")</f>
        <v>Listed</v>
      </c>
      <c r="B256" s="4" t="b">
        <f t="shared" ca="1" si="213"/>
        <v>0</v>
      </c>
      <c r="C256" s="4" t="b">
        <f t="shared" si="232"/>
        <v>0</v>
      </c>
      <c r="D256" s="4"/>
      <c r="E256" s="2" t="s">
        <v>323</v>
      </c>
      <c r="F256" s="10">
        <v>38988</v>
      </c>
      <c r="G256" s="4"/>
      <c r="H256" s="4" t="s">
        <v>557</v>
      </c>
      <c r="I256" s="93">
        <f t="shared" si="317"/>
        <v>12</v>
      </c>
      <c r="J256" s="198" t="str">
        <f>VLOOKUP($I256,Categorie!$A$1:$B$27,2,FALSE)</f>
        <v>BNO/INO/ANO</v>
      </c>
      <c r="K256" s="12" t="str">
        <f t="shared" si="314"/>
        <v>JUN</v>
      </c>
      <c r="L256" s="13">
        <f t="shared" si="266"/>
        <v>43029</v>
      </c>
      <c r="M256" s="13" t="str">
        <f t="shared" ca="1" si="243"/>
        <v/>
      </c>
      <c r="N256" s="12"/>
      <c r="O256" s="12"/>
      <c r="P256" s="12" t="str">
        <f>VLOOKUP($E256,'Listing PCS'!$B$2:$D$1032,3,FALSE)</f>
        <v>ANO</v>
      </c>
      <c r="Q256" s="13">
        <f>VLOOKUP($E256,'Listing PCS'!$B$2:$F$1032,5,FALSE)</f>
        <v>43252</v>
      </c>
      <c r="R256" s="12"/>
      <c r="S256" s="204" t="s">
        <v>565</v>
      </c>
      <c r="T256" s="12" t="str">
        <f>VLOOKUP($E256,'Listing PCS'!$B$2:$I$1032,8,FALSE)</f>
        <v>A</v>
      </c>
      <c r="U256" s="13"/>
      <c r="V256" s="13" t="str">
        <f>IF(ISERROR(VLOOKUP(CONCATENATE($E256," ",V$1),'Listing TES'!$A$2:$I$1247,6,FALSE)),"-",VLOOKUP(CONCATENATE($E256," ",V$1),'Listing TES'!$A$2:$I$1247,6,FALSE))</f>
        <v>-</v>
      </c>
      <c r="W256" s="13" t="str">
        <f>IF(ISERROR(VLOOKUP(CONCATENATE($E256," ",W$1),'Listing TES'!$A$2:$I$1247,6,FALSE)),"-",VLOOKUP(CONCATENATE($E256," ",W$1),'Listing TES'!$A$2:$I$1247,6,FALSE))</f>
        <v>-</v>
      </c>
      <c r="X256" s="13">
        <f>IF(ISERROR(VLOOKUP(CONCATENATE($E256," ",X$1),'Listing TES'!$A$2:$I$1247,6,FALSE)),"-",VLOOKUP(CONCATENATE($E256," ",X$1),'Listing TES'!$A$2:$I$1247,6,FALSE))</f>
        <v>41762</v>
      </c>
      <c r="Y256" s="13" t="str">
        <f>IF(ISERROR(VLOOKUP(CONCATENATE($E256," ",Y$1),'Listing TES'!$A$2:$I$1247,6,FALSE)),"-",VLOOKUP(CONCATENATE($E256," ",Y$1),'Listing TES'!$A$2:$I$1247,6,FALSE))</f>
        <v>-</v>
      </c>
      <c r="Z256" s="13">
        <f>IF(ISERROR(VLOOKUP(CONCATENATE($E256," ",Z$1),'Listing TES'!$A$2:$I$1247,6,FALSE)),"-",VLOOKUP(CONCATENATE($E256," ",Z$1),'Listing TES'!$A$2:$I$1247,6,FALSE))</f>
        <v>42861</v>
      </c>
      <c r="AA256" s="13">
        <f>IF(ISERROR(VLOOKUP(CONCATENATE($E256," ",AA$1),'Listing TES'!$A$2:$I$1247,6,FALSE)),"-",VLOOKUP(CONCATENATE($E256," ",AA$1),'Listing TES'!$A$2:$I$1247,6,FALSE))</f>
        <v>43029</v>
      </c>
      <c r="AB256" s="13" t="str">
        <f>IF(ISERROR(VLOOKUP(CONCATENATE($E256," ",AB$1),'Listing TES'!$A$2:$I$1247,6,FALSE)),"-",VLOOKUP(CONCATENATE($E256," ",AB$1),'Listing TES'!$A$2:$I$1247,6,FALSE))</f>
        <v>-</v>
      </c>
      <c r="AC256" s="13" t="str">
        <f>IF(ISERROR(VLOOKUP(CONCATENATE($E256," ",AC$1),'Listing TES'!$A$2:$I$1247,6,FALSE)),"-",VLOOKUP(CONCATENATE($E256," ",AC$1),'Listing TES'!$A$2:$I$1247,6,FALSE))</f>
        <v>-</v>
      </c>
      <c r="AD256" s="13"/>
      <c r="AF256" s="142" t="str">
        <f t="shared" si="279"/>
        <v>-</v>
      </c>
      <c r="AG256" s="142" t="str">
        <f t="shared" si="267"/>
        <v>-</v>
      </c>
      <c r="AH256" s="142" t="str">
        <f t="shared" si="268"/>
        <v>-</v>
      </c>
      <c r="AI256" s="142" t="str">
        <f t="shared" si="269"/>
        <v>-</v>
      </c>
      <c r="AJ256" s="142">
        <f t="shared" si="270"/>
        <v>168</v>
      </c>
      <c r="AK256" s="142" t="str">
        <f t="shared" si="271"/>
        <v>-</v>
      </c>
      <c r="AL256" s="13"/>
      <c r="AN256" s="142" t="str">
        <f t="shared" si="272"/>
        <v>-</v>
      </c>
      <c r="AO256" s="142" t="str">
        <f t="shared" si="273"/>
        <v>-</v>
      </c>
      <c r="AP256" s="142" t="str">
        <f t="shared" si="274"/>
        <v>-</v>
      </c>
      <c r="AQ256" s="142" t="str">
        <f t="shared" si="275"/>
        <v>-</v>
      </c>
      <c r="AR256" s="142" t="str">
        <f t="shared" si="276"/>
        <v>-</v>
      </c>
      <c r="AS256" s="142" t="str">
        <f t="shared" si="277"/>
        <v>-</v>
      </c>
    </row>
    <row r="257" spans="1:52" x14ac:dyDescent="0.25">
      <c r="A257" s="22" t="str">
        <f>IF(ISERROR(VLOOKUP($E257,'Listing TES'!$B$2:$B$1247,1,FALSE)),"Not listed","Listed")</f>
        <v>Listed</v>
      </c>
      <c r="B257" s="4" t="b">
        <f t="shared" ca="1" si="213"/>
        <v>0</v>
      </c>
      <c r="C257" s="4" t="b">
        <f t="shared" si="232"/>
        <v>0</v>
      </c>
      <c r="D257" s="4"/>
      <c r="E257" s="2" t="s">
        <v>487</v>
      </c>
      <c r="F257" s="10">
        <v>37968</v>
      </c>
      <c r="G257" s="4"/>
      <c r="H257" s="4" t="s">
        <v>557</v>
      </c>
      <c r="I257" s="93">
        <f t="shared" si="317"/>
        <v>15</v>
      </c>
      <c r="J257" s="198" t="str">
        <f>VLOOKUP($I257,Categorie!$A$1:$B$27,2,FALSE)</f>
        <v>JUN/SEN</v>
      </c>
      <c r="K257" s="12" t="str">
        <f t="shared" si="314"/>
        <v>INO</v>
      </c>
      <c r="L257" s="13">
        <f t="shared" si="266"/>
        <v>42476</v>
      </c>
      <c r="M257" s="13" t="str">
        <f t="shared" ca="1" si="243"/>
        <v/>
      </c>
      <c r="N257" s="12"/>
      <c r="O257" s="12"/>
      <c r="P257" s="12" t="str">
        <f>VLOOKUP($E257,'Listing PCS'!$B$2:$D$1032,3,FALSE)</f>
        <v>BNO</v>
      </c>
      <c r="Q257" s="13">
        <f>VLOOKUP($E257,'Listing PCS'!$B$2:$F$1032,5,FALSE)</f>
        <v>43252</v>
      </c>
      <c r="R257" s="12"/>
      <c r="S257" s="12" t="str">
        <f>IF(ISERROR(SEARCH(K257,J257)),"-",K257)</f>
        <v>-</v>
      </c>
      <c r="T257" s="203" t="str">
        <f>VLOOKUP($E257,'Listing PCS'!$B$2:$I$1032,8,FALSE)</f>
        <v>A 31/12</v>
      </c>
      <c r="U257" s="13"/>
      <c r="V257" s="13" t="str">
        <f>IF(ISERROR(VLOOKUP(CONCATENATE($E257," ",V$1),'Listing TES'!$A$2:$I$1247,6,FALSE)),"-",VLOOKUP(CONCATENATE($E257," ",V$1),'Listing TES'!$A$2:$I$1247,6,FALSE))</f>
        <v>-</v>
      </c>
      <c r="W257" s="13" t="str">
        <f>IF(ISERROR(VLOOKUP(CONCATENATE($E257," ",W$1),'Listing TES'!$A$2:$I$1247,6,FALSE)),"-",VLOOKUP(CONCATENATE($E257," ",W$1),'Listing TES'!$A$2:$I$1247,6,FALSE))</f>
        <v>-</v>
      </c>
      <c r="X257" s="13">
        <f>IF(ISERROR(VLOOKUP(CONCATENATE($E257," ",X$1),'Listing TES'!$A$2:$I$1247,6,FALSE)),"-",VLOOKUP(CONCATENATE($E257," ",X$1),'Listing TES'!$A$2:$I$1247,6,FALSE))</f>
        <v>42042</v>
      </c>
      <c r="Y257" s="13">
        <f>IF(ISERROR(VLOOKUP(CONCATENATE($E257," ",Y$1),'Listing TES'!$A$2:$I$1247,6,FALSE)),"-",VLOOKUP(CONCATENATE($E257," ",Y$1),'Listing TES'!$A$2:$I$1247,6,FALSE))</f>
        <v>42476</v>
      </c>
      <c r="Z257" s="13" t="str">
        <f>IF(ISERROR(VLOOKUP(CONCATENATE($E257," ",Z$1),'Listing TES'!$A$2:$I$1247,6,FALSE)),"-",VLOOKUP(CONCATENATE($E257," ",Z$1),'Listing TES'!$A$2:$I$1247,6,FALSE))</f>
        <v>-</v>
      </c>
      <c r="AA257" s="13" t="str">
        <f>IF(ISERROR(VLOOKUP(CONCATENATE($E257," ",AA$1),'Listing TES'!$A$2:$I$1247,6,FALSE)),"-",VLOOKUP(CONCATENATE($E257," ",AA$1),'Listing TES'!$A$2:$I$1247,6,FALSE))</f>
        <v>-</v>
      </c>
      <c r="AB257" s="13" t="str">
        <f>IF(ISERROR(VLOOKUP(CONCATENATE($E257," ",AB$1),'Listing TES'!$A$2:$I$1247,6,FALSE)),"-",VLOOKUP(CONCATENATE($E257," ",AB$1),'Listing TES'!$A$2:$I$1247,6,FALSE))</f>
        <v>-</v>
      </c>
      <c r="AC257" s="13" t="str">
        <f>IF(ISERROR(VLOOKUP(CONCATENATE($E257," ",AC$1),'Listing TES'!$A$2:$I$1247,6,FALSE)),"-",VLOOKUP(CONCATENATE($E257," ",AC$1),'Listing TES'!$A$2:$I$1247,6,FALSE))</f>
        <v>-</v>
      </c>
      <c r="AD257" s="13"/>
      <c r="AF257" s="142" t="str">
        <f t="shared" si="279"/>
        <v>-</v>
      </c>
      <c r="AG257" s="142" t="str">
        <f t="shared" si="267"/>
        <v>-</v>
      </c>
      <c r="AH257" s="142">
        <f t="shared" si="268"/>
        <v>434</v>
      </c>
      <c r="AI257" s="142" t="str">
        <f t="shared" si="269"/>
        <v>-</v>
      </c>
      <c r="AJ257" s="142" t="str">
        <f t="shared" si="270"/>
        <v>-</v>
      </c>
      <c r="AK257" s="142" t="str">
        <f t="shared" si="271"/>
        <v>-</v>
      </c>
      <c r="AL257" s="13"/>
      <c r="AN257" s="142" t="str">
        <f t="shared" si="272"/>
        <v>-</v>
      </c>
      <c r="AO257" s="142" t="str">
        <f t="shared" si="273"/>
        <v>-</v>
      </c>
      <c r="AP257" s="142" t="str">
        <f t="shared" si="274"/>
        <v>-</v>
      </c>
      <c r="AQ257" s="142" t="str">
        <f t="shared" si="275"/>
        <v>-</v>
      </c>
      <c r="AR257" s="142" t="str">
        <f t="shared" si="276"/>
        <v>-</v>
      </c>
      <c r="AS257" s="142" t="str">
        <f t="shared" si="277"/>
        <v>-</v>
      </c>
      <c r="AZ257" s="9" t="s">
        <v>557</v>
      </c>
    </row>
    <row r="258" spans="1:52" x14ac:dyDescent="0.25">
      <c r="A258" s="22" t="str">
        <f>IF(ISERROR(VLOOKUP($E258,'Listing TES'!$B$2:$B$1247,1,FALSE)),"Not listed","Listed")</f>
        <v>Listed</v>
      </c>
      <c r="B258" s="4" t="b">
        <f t="shared" ca="1" si="213"/>
        <v>0</v>
      </c>
      <c r="C258" s="4" t="b">
        <f t="shared" ref="C258:C321" si="335">MAX($L$2:$L$479)-$L258&lt;2</f>
        <v>0</v>
      </c>
      <c r="D258" s="4"/>
      <c r="E258" s="2" t="s">
        <v>62</v>
      </c>
      <c r="F258" s="10">
        <v>37767</v>
      </c>
      <c r="G258" s="4"/>
      <c r="H258" s="4" t="s">
        <v>557</v>
      </c>
      <c r="I258" s="93">
        <f t="shared" si="317"/>
        <v>16</v>
      </c>
      <c r="J258" s="198" t="str">
        <f>VLOOKUP($I258,Categorie!$A$1:$B$27,2,FALSE)</f>
        <v>JUN/SEN</v>
      </c>
      <c r="K258" s="12" t="str">
        <f t="shared" si="314"/>
        <v>PRE</v>
      </c>
      <c r="L258" s="13">
        <f t="shared" si="266"/>
        <v>42756</v>
      </c>
      <c r="M258" s="13" t="str">
        <f t="shared" ca="1" si="243"/>
        <v/>
      </c>
      <c r="N258" s="12"/>
      <c r="O258" s="12"/>
      <c r="P258" s="12" t="str">
        <f>VLOOKUP($E258,'Listing PCS'!$B$2:$D$1032,3,FALSE)</f>
        <v>-</v>
      </c>
      <c r="Q258" s="13">
        <f>VLOOKUP($E258,'Listing PCS'!$B$2:$F$1032,5,FALSE)</f>
        <v>43252</v>
      </c>
      <c r="R258" s="12"/>
      <c r="S258" s="12" t="str">
        <f>IF(ISERROR(SEARCH(K258,J258)),"-",K258)</f>
        <v>-</v>
      </c>
      <c r="T258" s="12" t="str">
        <f>VLOOKUP($E258,'Listing PCS'!$B$2:$I$1032,8,FALSE)</f>
        <v>-</v>
      </c>
      <c r="U258" s="13"/>
      <c r="V258" s="13">
        <f>IF(ISERROR(VLOOKUP(CONCATENATE($E258," ",V$1),'Listing TES'!$A$2:$I$1247,6,FALSE)),"-",VLOOKUP(CONCATENATE($E258," ",V$1),'Listing TES'!$A$2:$I$1247,6,FALSE))</f>
        <v>42756</v>
      </c>
      <c r="W258" s="13" t="str">
        <f>IF(ISERROR(VLOOKUP(CONCATENATE($E258," ",W$1),'Listing TES'!$A$2:$I$1247,6,FALSE)),"-",VLOOKUP(CONCATENATE($E258," ",W$1),'Listing TES'!$A$2:$I$1247,6,FALSE))</f>
        <v>-</v>
      </c>
      <c r="X258" s="13" t="str">
        <f>IF(ISERROR(VLOOKUP(CONCATENATE($E258," ",X$1),'Listing TES'!$A$2:$I$1247,6,FALSE)),"-",VLOOKUP(CONCATENATE($E258," ",X$1),'Listing TES'!$A$2:$I$1247,6,FALSE))</f>
        <v>-</v>
      </c>
      <c r="Y258" s="13" t="str">
        <f>IF(ISERROR(VLOOKUP(CONCATENATE($E258," ",Y$1),'Listing TES'!$A$2:$I$1247,6,FALSE)),"-",VLOOKUP(CONCATENATE($E258," ",Y$1),'Listing TES'!$A$2:$I$1247,6,FALSE))</f>
        <v>-</v>
      </c>
      <c r="Z258" s="13" t="str">
        <f>IF(ISERROR(VLOOKUP(CONCATENATE($E258," ",Z$1),'Listing TES'!$A$2:$I$1247,6,FALSE)),"-",VLOOKUP(CONCATENATE($E258," ",Z$1),'Listing TES'!$A$2:$I$1247,6,FALSE))</f>
        <v>-</v>
      </c>
      <c r="AA258" s="13" t="str">
        <f>IF(ISERROR(VLOOKUP(CONCATENATE($E258," ",AA$1),'Listing TES'!$A$2:$I$1247,6,FALSE)),"-",VLOOKUP(CONCATENATE($E258," ",AA$1),'Listing TES'!$A$2:$I$1247,6,FALSE))</f>
        <v>-</v>
      </c>
      <c r="AB258" s="13" t="str">
        <f>IF(ISERROR(VLOOKUP(CONCATENATE($E258," ",AB$1),'Listing TES'!$A$2:$I$1247,6,FALSE)),"-",VLOOKUP(CONCATENATE($E258," ",AB$1),'Listing TES'!$A$2:$I$1247,6,FALSE))</f>
        <v>-</v>
      </c>
      <c r="AC258" s="13" t="str">
        <f>IF(ISERROR(VLOOKUP(CONCATENATE($E258," ",AC$1),'Listing TES'!$A$2:$I$1247,6,FALSE)),"-",VLOOKUP(CONCATENATE($E258," ",AC$1),'Listing TES'!$A$2:$I$1247,6,FALSE))</f>
        <v>-</v>
      </c>
      <c r="AD258" s="13"/>
      <c r="AF258" s="142" t="str">
        <f t="shared" si="279"/>
        <v>-</v>
      </c>
      <c r="AG258" s="142" t="str">
        <f t="shared" si="267"/>
        <v>-</v>
      </c>
      <c r="AH258" s="142" t="str">
        <f t="shared" si="268"/>
        <v>-</v>
      </c>
      <c r="AI258" s="142" t="str">
        <f t="shared" si="269"/>
        <v>-</v>
      </c>
      <c r="AJ258" s="142" t="str">
        <f t="shared" si="270"/>
        <v>-</v>
      </c>
      <c r="AK258" s="142" t="str">
        <f t="shared" si="271"/>
        <v>-</v>
      </c>
      <c r="AL258" s="13"/>
      <c r="AN258" s="142" t="str">
        <f t="shared" si="272"/>
        <v>-</v>
      </c>
      <c r="AO258" s="142" t="str">
        <f t="shared" si="273"/>
        <v>-</v>
      </c>
      <c r="AP258" s="142" t="str">
        <f t="shared" si="274"/>
        <v>-</v>
      </c>
      <c r="AQ258" s="142" t="str">
        <f t="shared" si="275"/>
        <v>-</v>
      </c>
      <c r="AR258" s="142" t="str">
        <f t="shared" si="276"/>
        <v>-</v>
      </c>
      <c r="AS258" s="142" t="str">
        <f t="shared" si="277"/>
        <v>-</v>
      </c>
    </row>
    <row r="259" spans="1:52" x14ac:dyDescent="0.25">
      <c r="A259" s="22" t="str">
        <f>IF(ISERROR(VLOOKUP($E259,'Listing TES'!$B$2:$B$1247,1,FALSE)),"Not listed","Listed")</f>
        <v>Listed</v>
      </c>
      <c r="B259" s="4" t="b">
        <f t="shared" ca="1" si="213"/>
        <v>0</v>
      </c>
      <c r="C259" s="4" t="b">
        <f t="shared" si="335"/>
        <v>0</v>
      </c>
      <c r="D259" s="4"/>
      <c r="E259" s="2" t="s">
        <v>50</v>
      </c>
      <c r="F259" s="10">
        <v>38296</v>
      </c>
      <c r="G259" s="4"/>
      <c r="H259" s="10" t="s">
        <v>557</v>
      </c>
      <c r="I259" s="93">
        <f t="shared" si="317"/>
        <v>14</v>
      </c>
      <c r="J259" s="198" t="str">
        <f>VLOOKUP($I259,Categorie!$A$1:$B$27,2,FALSE)</f>
        <v>INO/ANO/JUN</v>
      </c>
      <c r="K259" s="12" t="str">
        <f t="shared" si="314"/>
        <v>PRE</v>
      </c>
      <c r="L259" s="13">
        <f t="shared" si="266"/>
        <v>42714</v>
      </c>
      <c r="M259" s="13" t="str">
        <f t="shared" ca="1" si="243"/>
        <v/>
      </c>
      <c r="N259" s="12"/>
      <c r="O259" s="12"/>
      <c r="P259" s="12" t="str">
        <f>VLOOKUP($E259,'Listing PCS'!$B$2:$D$1032,3,FALSE)</f>
        <v>-</v>
      </c>
      <c r="Q259" s="13">
        <f>VLOOKUP($E259,'Listing PCS'!$B$2:$F$1032,5,FALSE)</f>
        <v>43252</v>
      </c>
      <c r="R259" s="12"/>
      <c r="S259" s="12" t="str">
        <f>IF(ISERROR(SEARCH(K259,J259)),"-",K259)</f>
        <v>-</v>
      </c>
      <c r="T259" s="12" t="str">
        <f>VLOOKUP($E259,'Listing PCS'!$B$2:$I$1032,8,FALSE)</f>
        <v>-</v>
      </c>
      <c r="U259" s="13"/>
      <c r="V259" s="13">
        <f>IF(ISERROR(VLOOKUP(CONCATENATE($E259," ",V$1),'Listing TES'!$A$2:$I$1247,6,FALSE)),"-",VLOOKUP(CONCATENATE($E259," ",V$1),'Listing TES'!$A$2:$I$1247,6,FALSE))</f>
        <v>42714</v>
      </c>
      <c r="W259" s="13" t="str">
        <f>IF(ISERROR(VLOOKUP(CONCATENATE($E259," ",W$1),'Listing TES'!$A$2:$I$1247,6,FALSE)),"-",VLOOKUP(CONCATENATE($E259," ",W$1),'Listing TES'!$A$2:$I$1247,6,FALSE))</f>
        <v>-</v>
      </c>
      <c r="X259" s="13" t="str">
        <f>IF(ISERROR(VLOOKUP(CONCATENATE($E259," ",X$1),'Listing TES'!$A$2:$I$1247,6,FALSE)),"-",VLOOKUP(CONCATENATE($E259," ",X$1),'Listing TES'!$A$2:$I$1247,6,FALSE))</f>
        <v>-</v>
      </c>
      <c r="Y259" s="13" t="str">
        <f>IF(ISERROR(VLOOKUP(CONCATENATE($E259," ",Y$1),'Listing TES'!$A$2:$I$1247,6,FALSE)),"-",VLOOKUP(CONCATENATE($E259," ",Y$1),'Listing TES'!$A$2:$I$1247,6,FALSE))</f>
        <v>-</v>
      </c>
      <c r="Z259" s="13" t="str">
        <f>IF(ISERROR(VLOOKUP(CONCATENATE($E259," ",Z$1),'Listing TES'!$A$2:$I$1247,6,FALSE)),"-",VLOOKUP(CONCATENATE($E259," ",Z$1),'Listing TES'!$A$2:$I$1247,6,FALSE))</f>
        <v>-</v>
      </c>
      <c r="AA259" s="13" t="str">
        <f>IF(ISERROR(VLOOKUP(CONCATENATE($E259," ",AA$1),'Listing TES'!$A$2:$I$1247,6,FALSE)),"-",VLOOKUP(CONCATENATE($E259," ",AA$1),'Listing TES'!$A$2:$I$1247,6,FALSE))</f>
        <v>-</v>
      </c>
      <c r="AB259" s="13" t="str">
        <f>IF(ISERROR(VLOOKUP(CONCATENATE($E259," ",AB$1),'Listing TES'!$A$2:$I$1247,6,FALSE)),"-",VLOOKUP(CONCATENATE($E259," ",AB$1),'Listing TES'!$A$2:$I$1247,6,FALSE))</f>
        <v>-</v>
      </c>
      <c r="AC259" s="13" t="str">
        <f>IF(ISERROR(VLOOKUP(CONCATENATE($E259," ",AC$1),'Listing TES'!$A$2:$I$1247,6,FALSE)),"-",VLOOKUP(CONCATENATE($E259," ",AC$1),'Listing TES'!$A$2:$I$1247,6,FALSE))</f>
        <v>-</v>
      </c>
      <c r="AD259" s="13"/>
      <c r="AF259" s="142" t="str">
        <f t="shared" si="279"/>
        <v>-</v>
      </c>
      <c r="AG259" s="142" t="str">
        <f t="shared" si="267"/>
        <v>-</v>
      </c>
      <c r="AH259" s="142" t="str">
        <f t="shared" si="268"/>
        <v>-</v>
      </c>
      <c r="AI259" s="142" t="str">
        <f t="shared" si="269"/>
        <v>-</v>
      </c>
      <c r="AJ259" s="142" t="str">
        <f t="shared" si="270"/>
        <v>-</v>
      </c>
      <c r="AK259" s="142" t="str">
        <f t="shared" si="271"/>
        <v>-</v>
      </c>
      <c r="AL259" s="13"/>
      <c r="AN259" s="142" t="str">
        <f t="shared" si="272"/>
        <v>-</v>
      </c>
      <c r="AO259" s="142" t="str">
        <f t="shared" si="273"/>
        <v>-</v>
      </c>
      <c r="AP259" s="142" t="str">
        <f t="shared" si="274"/>
        <v>-</v>
      </c>
      <c r="AQ259" s="142" t="str">
        <f t="shared" si="275"/>
        <v>-</v>
      </c>
      <c r="AR259" s="142" t="str">
        <f t="shared" si="276"/>
        <v>-</v>
      </c>
      <c r="AS259" s="142" t="str">
        <f t="shared" si="277"/>
        <v>-</v>
      </c>
    </row>
    <row r="260" spans="1:52" x14ac:dyDescent="0.25">
      <c r="A260" s="22" t="str">
        <f>IF(ISERROR(VLOOKUP($E260,'Listing TES'!$B$2:$B$1247,1,FALSE)),"Not listed","Listed")</f>
        <v>Listed</v>
      </c>
      <c r="B260" s="4" t="b">
        <f t="shared" ca="1" si="213"/>
        <v>0</v>
      </c>
      <c r="C260" s="4" t="b">
        <f t="shared" si="335"/>
        <v>0</v>
      </c>
      <c r="D260" s="4"/>
      <c r="E260" s="2" t="s">
        <v>227</v>
      </c>
      <c r="F260" s="10">
        <v>37749</v>
      </c>
      <c r="G260" s="4"/>
      <c r="H260" s="4" t="s">
        <v>557</v>
      </c>
      <c r="I260" s="93">
        <f t="shared" si="317"/>
        <v>16</v>
      </c>
      <c r="J260" s="198" t="str">
        <f>VLOOKUP($I260,Categorie!$A$1:$B$27,2,FALSE)</f>
        <v>JUN/SEN</v>
      </c>
      <c r="K260" s="12" t="str">
        <f t="shared" si="314"/>
        <v>JUN</v>
      </c>
      <c r="L260" s="13">
        <f t="shared" si="266"/>
        <v>42854</v>
      </c>
      <c r="M260" s="13" t="str">
        <f t="shared" ca="1" si="243"/>
        <v/>
      </c>
      <c r="N260" s="12"/>
      <c r="O260" s="12"/>
      <c r="P260" s="12" t="str">
        <f>VLOOKUP($E260,'Listing PCS'!$B$2:$D$1032,3,FALSE)</f>
        <v>ANO</v>
      </c>
      <c r="Q260" s="13">
        <f>VLOOKUP($E260,'Listing PCS'!$B$2:$F$1032,5,FALSE)</f>
        <v>43252</v>
      </c>
      <c r="R260" s="12"/>
      <c r="S260" s="12" t="str">
        <f>IF(ISERROR(SEARCH(K260,J260)),"-",K260)</f>
        <v>JUN</v>
      </c>
      <c r="T260" s="12" t="str">
        <f>VLOOKUP($E260,'Listing PCS'!$B$2:$I$1032,8,FALSE)</f>
        <v>A 31/12</v>
      </c>
      <c r="U260" s="13"/>
      <c r="V260" s="13" t="str">
        <f>IF(ISERROR(VLOOKUP(CONCATENATE($E260," ",V$1),'Listing TES'!$A$2:$I$1247,6,FALSE)),"-",VLOOKUP(CONCATENATE($E260," ",V$1),'Listing TES'!$A$2:$I$1247,6,FALSE))</f>
        <v>-</v>
      </c>
      <c r="W260" s="13" t="str">
        <f>IF(ISERROR(VLOOKUP(CONCATENATE($E260," ",W$1),'Listing TES'!$A$2:$I$1247,6,FALSE)),"-",VLOOKUP(CONCATENATE($E260," ",W$1),'Listing TES'!$A$2:$I$1247,6,FALSE))</f>
        <v>-</v>
      </c>
      <c r="X260" s="13" t="str">
        <f>IF(ISERROR(VLOOKUP(CONCATENATE($E260," ",X$1),'Listing TES'!$A$2:$I$1247,6,FALSE)),"-",VLOOKUP(CONCATENATE($E260," ",X$1),'Listing TES'!$A$2:$I$1247,6,FALSE))</f>
        <v>-</v>
      </c>
      <c r="Y260" s="13">
        <f>IF(ISERROR(VLOOKUP(CONCATENATE($E260," ",Y$1),'Listing TES'!$A$2:$I$1247,6,FALSE)),"-",VLOOKUP(CONCATENATE($E260," ",Y$1),'Listing TES'!$A$2:$I$1247,6,FALSE))</f>
        <v>41958</v>
      </c>
      <c r="Z260" s="13">
        <f>IF(ISERROR(VLOOKUP(CONCATENATE($E260," ",Z$1),'Listing TES'!$A$2:$I$1247,6,FALSE)),"-",VLOOKUP(CONCATENATE($E260," ",Z$1),'Listing TES'!$A$2:$I$1247,6,FALSE))</f>
        <v>42497</v>
      </c>
      <c r="AA260" s="13">
        <f>IF(ISERROR(VLOOKUP(CONCATENATE($E260," ",AA$1),'Listing TES'!$A$2:$I$1247,6,FALSE)),"-",VLOOKUP(CONCATENATE($E260," ",AA$1),'Listing TES'!$A$2:$I$1247,6,FALSE))</f>
        <v>42854</v>
      </c>
      <c r="AB260" s="13" t="str">
        <f>IF(ISERROR(VLOOKUP(CONCATENATE($E260," ",AB$1),'Listing TES'!$A$2:$I$1247,6,FALSE)),"-",VLOOKUP(CONCATENATE($E260," ",AB$1),'Listing TES'!$A$2:$I$1247,6,FALSE))</f>
        <v>-</v>
      </c>
      <c r="AC260" s="13" t="str">
        <f>IF(ISERROR(VLOOKUP(CONCATENATE($E260," ",AC$1),'Listing TES'!$A$2:$I$1247,6,FALSE)),"-",VLOOKUP(CONCATENATE($E260," ",AC$1),'Listing TES'!$A$2:$I$1247,6,FALSE))</f>
        <v>-</v>
      </c>
      <c r="AD260" s="13"/>
      <c r="AF260" s="142" t="str">
        <f t="shared" si="279"/>
        <v>-</v>
      </c>
      <c r="AG260" s="142" t="str">
        <f t="shared" si="267"/>
        <v>-</v>
      </c>
      <c r="AH260" s="142" t="str">
        <f t="shared" si="268"/>
        <v>-</v>
      </c>
      <c r="AI260" s="142">
        <f t="shared" si="269"/>
        <v>539</v>
      </c>
      <c r="AJ260" s="142">
        <f t="shared" si="270"/>
        <v>357</v>
      </c>
      <c r="AK260" s="142" t="str">
        <f t="shared" si="271"/>
        <v>-</v>
      </c>
      <c r="AL260" s="13"/>
      <c r="AN260" s="142" t="str">
        <f t="shared" si="272"/>
        <v>-</v>
      </c>
      <c r="AO260" s="142" t="str">
        <f t="shared" si="273"/>
        <v>-</v>
      </c>
      <c r="AP260" s="142" t="str">
        <f t="shared" si="274"/>
        <v>-</v>
      </c>
      <c r="AQ260" s="142" t="str">
        <f t="shared" si="275"/>
        <v>-</v>
      </c>
      <c r="AR260" s="142" t="str">
        <f t="shared" si="276"/>
        <v>-</v>
      </c>
      <c r="AS260" s="142" t="str">
        <f t="shared" si="277"/>
        <v>-</v>
      </c>
    </row>
    <row r="261" spans="1:52" x14ac:dyDescent="0.25">
      <c r="A261" s="80" t="str">
        <f>IF(ISERROR(VLOOKUP($E261,'Listing TES'!$B$2:$B$1247,1,FALSE)),"Not listed","Listed")</f>
        <v>Listed</v>
      </c>
      <c r="B261" s="81" t="b">
        <f ca="1">TODAY()-MAX(V261:AC261)&lt;95</f>
        <v>1</v>
      </c>
      <c r="C261" s="81" t="b">
        <f t="shared" si="335"/>
        <v>0</v>
      </c>
      <c r="D261" s="81"/>
      <c r="E261" s="2" t="s">
        <v>694</v>
      </c>
      <c r="F261" s="10">
        <v>40478</v>
      </c>
      <c r="G261" s="4" t="s">
        <v>610</v>
      </c>
      <c r="H261" s="4" t="s">
        <v>557</v>
      </c>
      <c r="I261" s="93">
        <f t="shared" si="317"/>
        <v>8</v>
      </c>
      <c r="J261" s="198" t="str">
        <f>VLOOKUP($I261,Categorie!$A$1:$B$27,2,FALSE)</f>
        <v>MIN/BNO/INO</v>
      </c>
      <c r="K261" s="12" t="str">
        <f>IF(ISBLANK(O261),IF(AC261&lt;&gt;"-",AC$1,IF(AB261&lt;&gt;"-",AB$1,IF(AA261&lt;&gt;"-",AA$1,IF(Z261&lt;&gt;"-",Z$1,IF(Y261&lt;&gt;"-",Y$1,IF(X261&lt;&gt;"-",X$1,IF(W261&lt;&gt;"-",W$1,IF(V261&lt;&gt;"-",V$1,IF(A261="Listed","Niet geslaagd","Geen info"))))))))),O261)</f>
        <v>PRE</v>
      </c>
      <c r="L261" s="13">
        <f>IF(MAX(V261:AC261)=0,"-",MAX(V261:AC261))</f>
        <v>43855</v>
      </c>
      <c r="M261" s="13" t="str">
        <f ca="1">IF(B261=TRUE,IF(ISBLANK(N261),IF(K261="PRE","",EDATE(L261,3)),N261),"")</f>
        <v/>
      </c>
      <c r="N261" s="12"/>
      <c r="O261" s="12"/>
      <c r="P261" s="12" t="str">
        <f>VLOOKUP($E261,'Listing PCS'!$B$2:$D$1032,3,FALSE)</f>
        <v>-</v>
      </c>
      <c r="Q261" s="13">
        <f>VLOOKUP($E261,'Listing PCS'!$B$2:$F$1032,5,FALSE)</f>
        <v>43855</v>
      </c>
      <c r="R261" s="12"/>
      <c r="S261" s="12" t="str">
        <f>IF(ISERROR(SEARCH(K261,J261)),"-",K261)</f>
        <v>-</v>
      </c>
      <c r="T261" s="12">
        <f>VLOOKUP($E261,'Listing PCS'!$B$2:$I$1032,8,FALSE)</f>
        <v>0</v>
      </c>
      <c r="U261" s="13"/>
      <c r="V261" s="13">
        <f>IF(ISERROR(VLOOKUP(CONCATENATE($E261," ",V$1),'Listing TES'!$A$2:$I$1247,6,FALSE)),"-",VLOOKUP(CONCATENATE($E261," ",V$1),'Listing TES'!$A$2:$I$1247,6,FALSE))</f>
        <v>43855</v>
      </c>
      <c r="W261" s="13" t="str">
        <f>IF(ISERROR(VLOOKUP(CONCATENATE($E261," ",W$1),'Listing TES'!$A$2:$I$1247,6,FALSE)),"-",VLOOKUP(CONCATENATE($E261," ",W$1),'Listing TES'!$A$2:$I$1247,6,FALSE))</f>
        <v>-</v>
      </c>
      <c r="X261" s="13" t="str">
        <f>IF(ISERROR(VLOOKUP(CONCATENATE($E261," ",X$1),'Listing TES'!$A$2:$I$1247,6,FALSE)),"-",VLOOKUP(CONCATENATE($E261," ",X$1),'Listing TES'!$A$2:$I$1247,6,FALSE))</f>
        <v>-</v>
      </c>
      <c r="Y261" s="13" t="str">
        <f>IF(ISERROR(VLOOKUP(CONCATENATE($E261," ",Y$1),'Listing TES'!$A$2:$I$1247,6,FALSE)),"-",VLOOKUP(CONCATENATE($E261," ",Y$1),'Listing TES'!$A$2:$I$1247,6,FALSE))</f>
        <v>-</v>
      </c>
      <c r="Z261" s="13" t="str">
        <f>IF(ISERROR(VLOOKUP(CONCATENATE($E261," ",Z$1),'Listing TES'!$A$2:$I$1247,6,FALSE)),"-",VLOOKUP(CONCATENATE($E261," ",Z$1),'Listing TES'!$A$2:$I$1247,6,FALSE))</f>
        <v>-</v>
      </c>
      <c r="AA261" s="13" t="str">
        <f>IF(ISERROR(VLOOKUP(CONCATENATE($E261," ",AA$1),'Listing TES'!$A$2:$I$1247,6,FALSE)),"-",VLOOKUP(CONCATENATE($E261," ",AA$1),'Listing TES'!$A$2:$I$1247,6,FALSE))</f>
        <v>-</v>
      </c>
      <c r="AB261" s="13" t="str">
        <f>IF(ISERROR(VLOOKUP(CONCATENATE($E261," ",AB$1),'Listing TES'!$A$2:$I$1247,6,FALSE)),"-",VLOOKUP(CONCATENATE($E261," ",AB$1),'Listing TES'!$A$2:$I$1247,6,FALSE))</f>
        <v>-</v>
      </c>
      <c r="AC261" s="13" t="str">
        <f>IF(ISERROR(VLOOKUP(CONCATENATE($E261," ",AC$1),'Listing TES'!$A$2:$I$1247,6,FALSE)),"-",VLOOKUP(CONCATENATE($E261," ",AC$1),'Listing TES'!$A$2:$I$1247,6,FALSE))</f>
        <v>-</v>
      </c>
      <c r="AD261" s="13"/>
      <c r="AF261" s="142" t="str">
        <f t="shared" ref="AF261" si="336">IF(AND(V261&lt;&gt;"-",W261&lt;&gt;"-"),W261-V261,"-")</f>
        <v>-</v>
      </c>
      <c r="AG261" s="142" t="str">
        <f t="shared" ref="AG261" si="337">IF(AND(W261&lt;&gt;"-",X261&lt;&gt;"-"),X261-W261,"-")</f>
        <v>-</v>
      </c>
      <c r="AH261" s="142" t="str">
        <f t="shared" ref="AH261" si="338">IF(AND(X261&lt;&gt;"-",Y261&lt;&gt;"-"),Y261-X261,"-")</f>
        <v>-</v>
      </c>
      <c r="AI261" s="142" t="str">
        <f t="shared" ref="AI261" si="339">IF(AND(Y261&lt;&gt;"-",Z261&lt;&gt;"-"),Z261-Y261,"-")</f>
        <v>-</v>
      </c>
      <c r="AJ261" s="142" t="str">
        <f t="shared" ref="AJ261" si="340">IF(AND(Z261&lt;&gt;"-",AA261&lt;&gt;"-"),AA261-Z261,"-")</f>
        <v>-</v>
      </c>
      <c r="AK261" s="142" t="str">
        <f t="shared" ref="AK261" si="341">IF(AND(AA261&lt;&gt;"-",AB261&lt;&gt;"-"),AB261-AA261,"-")</f>
        <v>-</v>
      </c>
      <c r="AL261" s="102"/>
      <c r="AN261" s="142" t="str">
        <f t="shared" ref="AN261" si="342">IF(AND($V261&lt;&gt;"-",W261&lt;&gt;"-"),W261-$V261,"-")</f>
        <v>-</v>
      </c>
      <c r="AO261" s="142" t="str">
        <f t="shared" ref="AO261" si="343">IF(AND($V261&lt;&gt;"-",X261&lt;&gt;"-"),X261-$V261,"-")</f>
        <v>-</v>
      </c>
      <c r="AP261" s="142" t="str">
        <f t="shared" ref="AP261" si="344">IF(AND($V261&lt;&gt;"-",Y261&lt;&gt;"-"),Y261-$V261,"-")</f>
        <v>-</v>
      </c>
      <c r="AQ261" s="142" t="str">
        <f t="shared" ref="AQ261" si="345">IF(AND($V261&lt;&gt;"-",Z261&lt;&gt;"-"),Z261-$V261,"-")</f>
        <v>-</v>
      </c>
      <c r="AR261" s="142" t="str">
        <f t="shared" ref="AR261" si="346">IF(AND($V261&lt;&gt;"-",AA261&lt;&gt;"-"),AA261-$V261,"-")</f>
        <v>-</v>
      </c>
      <c r="AS261" s="142" t="str">
        <f t="shared" ref="AS261" si="347">IF(AND($V261&lt;&gt;"-",AB261&lt;&gt;"-"),AB261-$V261,"-")</f>
        <v>-</v>
      </c>
    </row>
    <row r="262" spans="1:52" x14ac:dyDescent="0.25">
      <c r="A262" s="22" t="str">
        <f>IF(ISERROR(VLOOKUP($E262,'Listing TES'!$B$2:$B$1247,1,FALSE)),"Not listed","Listed")</f>
        <v>Listed</v>
      </c>
      <c r="B262" s="4" t="b">
        <f t="shared" ca="1" si="213"/>
        <v>0</v>
      </c>
      <c r="C262" s="4" t="b">
        <f t="shared" si="335"/>
        <v>0</v>
      </c>
      <c r="D262" s="4"/>
      <c r="E262" s="2" t="s">
        <v>459</v>
      </c>
      <c r="F262" s="10">
        <v>38875</v>
      </c>
      <c r="G262" s="4"/>
      <c r="H262" s="10" t="s">
        <v>557</v>
      </c>
      <c r="I262" s="93">
        <f t="shared" si="317"/>
        <v>13</v>
      </c>
      <c r="J262" s="198" t="str">
        <f>VLOOKUP($I262,Categorie!$A$1:$B$27,2,FALSE)</f>
        <v>INO/ANO/JUN</v>
      </c>
      <c r="K262" s="12" t="str">
        <f t="shared" si="314"/>
        <v>INO</v>
      </c>
      <c r="L262" s="13">
        <f t="shared" si="266"/>
        <v>43197</v>
      </c>
      <c r="M262" s="13" t="str">
        <f t="shared" ca="1" si="243"/>
        <v/>
      </c>
      <c r="N262" s="12"/>
      <c r="O262" s="12"/>
      <c r="P262" s="12" t="str">
        <f>VLOOKUP($E262,'Listing PCS'!$B$2:$D$1032,3,FALSE)</f>
        <v>INO</v>
      </c>
      <c r="Q262" s="13">
        <f>VLOOKUP($E262,'Listing PCS'!$B$2:$F$1032,5,FALSE)</f>
        <v>43414</v>
      </c>
      <c r="R262" s="12"/>
      <c r="S262" s="198" t="s">
        <v>563</v>
      </c>
      <c r="T262" s="12">
        <f>VLOOKUP($E262,'Listing PCS'!$B$2:$I$1032,8,FALSE)</f>
        <v>0</v>
      </c>
      <c r="U262" s="13"/>
      <c r="V262" s="13">
        <f>IF(ISERROR(VLOOKUP(CONCATENATE($E262," ",V$1),'Listing TES'!$A$2:$I$1247,6,FALSE)),"-",VLOOKUP(CONCATENATE($E262," ",V$1),'Listing TES'!$A$2:$I$1247,6,FALSE))</f>
        <v>42756</v>
      </c>
      <c r="W262" s="13">
        <f>IF(ISERROR(VLOOKUP(CONCATENATE($E262," ",W$1),'Listing TES'!$A$2:$I$1247,6,FALSE)),"-",VLOOKUP(CONCATENATE($E262," ",W$1),'Listing TES'!$A$2:$I$1247,6,FALSE))</f>
        <v>43036</v>
      </c>
      <c r="X262" s="13">
        <f>IF(ISERROR(VLOOKUP(CONCATENATE($E262," ",X$1),'Listing TES'!$A$2:$I$1247,6,FALSE)),"-",VLOOKUP(CONCATENATE($E262," ",X$1),'Listing TES'!$A$2:$I$1247,6,FALSE))</f>
        <v>43078</v>
      </c>
      <c r="Y262" s="13">
        <f>IF(ISERROR(VLOOKUP(CONCATENATE($E262," ",Y$1),'Listing TES'!$A$2:$I$1247,6,FALSE)),"-",VLOOKUP(CONCATENATE($E262," ",Y$1),'Listing TES'!$A$2:$I$1247,6,FALSE))</f>
        <v>43197</v>
      </c>
      <c r="Z262" s="13" t="str">
        <f>IF(ISERROR(VLOOKUP(CONCATENATE($E262," ",Z$1),'Listing TES'!$A$2:$I$1247,6,FALSE)),"-",VLOOKUP(CONCATENATE($E262," ",Z$1),'Listing TES'!$A$2:$I$1247,6,FALSE))</f>
        <v>-</v>
      </c>
      <c r="AA262" s="13" t="str">
        <f>IF(ISERROR(VLOOKUP(CONCATENATE($E262," ",AA$1),'Listing TES'!$A$2:$I$1247,6,FALSE)),"-",VLOOKUP(CONCATENATE($E262," ",AA$1),'Listing TES'!$A$2:$I$1247,6,FALSE))</f>
        <v>-</v>
      </c>
      <c r="AB262" s="13" t="str">
        <f>IF(ISERROR(VLOOKUP(CONCATENATE($E262," ",AB$1),'Listing TES'!$A$2:$I$1247,6,FALSE)),"-",VLOOKUP(CONCATENATE($E262," ",AB$1),'Listing TES'!$A$2:$I$1247,6,FALSE))</f>
        <v>-</v>
      </c>
      <c r="AC262" s="13" t="str">
        <f>IF(ISERROR(VLOOKUP(CONCATENATE($E262," ",AC$1),'Listing TES'!$A$2:$I$1247,6,FALSE)),"-",VLOOKUP(CONCATENATE($E262," ",AC$1),'Listing TES'!$A$2:$I$1247,6,FALSE))</f>
        <v>-</v>
      </c>
      <c r="AD262" s="13"/>
      <c r="AF262" s="142">
        <f t="shared" si="279"/>
        <v>280</v>
      </c>
      <c r="AG262" s="142">
        <f t="shared" si="267"/>
        <v>42</v>
      </c>
      <c r="AH262" s="142">
        <f t="shared" si="268"/>
        <v>119</v>
      </c>
      <c r="AI262" s="142" t="str">
        <f t="shared" si="269"/>
        <v>-</v>
      </c>
      <c r="AJ262" s="142" t="str">
        <f t="shared" si="270"/>
        <v>-</v>
      </c>
      <c r="AK262" s="142" t="str">
        <f t="shared" si="271"/>
        <v>-</v>
      </c>
      <c r="AL262" s="13"/>
      <c r="AN262" s="142">
        <f t="shared" si="272"/>
        <v>280</v>
      </c>
      <c r="AO262" s="142">
        <f t="shared" si="273"/>
        <v>322</v>
      </c>
      <c r="AP262" s="142">
        <f t="shared" si="274"/>
        <v>441</v>
      </c>
      <c r="AQ262" s="142" t="str">
        <f t="shared" si="275"/>
        <v>-</v>
      </c>
      <c r="AR262" s="142" t="str">
        <f t="shared" si="276"/>
        <v>-</v>
      </c>
      <c r="AS262" s="142" t="str">
        <f t="shared" si="277"/>
        <v>-</v>
      </c>
    </row>
    <row r="263" spans="1:52" x14ac:dyDescent="0.25">
      <c r="A263" s="22" t="str">
        <f>IF(ISERROR(VLOOKUP($E263,'Listing TES'!$B$2:$B$1247,1,FALSE)),"Not listed","Listed")</f>
        <v>Listed</v>
      </c>
      <c r="B263" s="4" t="b">
        <f t="shared" ca="1" si="213"/>
        <v>0</v>
      </c>
      <c r="C263" s="4" t="b">
        <f t="shared" si="335"/>
        <v>0</v>
      </c>
      <c r="D263" s="4"/>
      <c r="E263" s="2" t="s">
        <v>460</v>
      </c>
      <c r="F263" s="10">
        <v>36790</v>
      </c>
      <c r="G263" s="4"/>
      <c r="H263" s="10" t="s">
        <v>557</v>
      </c>
      <c r="I263" s="93">
        <f t="shared" si="317"/>
        <v>18</v>
      </c>
      <c r="J263" s="198" t="str">
        <f>VLOOKUP($I263,Categorie!$A$1:$B$27,2,FALSE)</f>
        <v>JUN/SEN</v>
      </c>
      <c r="K263" s="12" t="str">
        <f t="shared" si="314"/>
        <v>JUN</v>
      </c>
      <c r="L263" s="13">
        <f t="shared" si="266"/>
        <v>42476</v>
      </c>
      <c r="M263" s="13" t="str">
        <f t="shared" ca="1" si="243"/>
        <v/>
      </c>
      <c r="N263" s="12"/>
      <c r="O263" s="12"/>
      <c r="P263" s="12" t="str">
        <f>VLOOKUP($E263,'Listing PCS'!$B$2:$D$1032,3,FALSE)</f>
        <v>JUN</v>
      </c>
      <c r="Q263" s="13">
        <f>VLOOKUP($E263,'Listing PCS'!$B$2:$F$1032,5,FALSE)</f>
        <v>43435</v>
      </c>
      <c r="R263" s="12"/>
      <c r="S263" s="12" t="str">
        <f t="shared" ref="S263:S270" si="348">IF(ISERROR(SEARCH(K263,J263)),"-",K263)</f>
        <v>JUN</v>
      </c>
      <c r="T263" s="12">
        <f>VLOOKUP($E263,'Listing PCS'!$B$2:$I$1032,8,FALSE)</f>
        <v>0</v>
      </c>
      <c r="U263" s="13"/>
      <c r="V263" s="13" t="str">
        <f>IF(ISERROR(VLOOKUP(CONCATENATE($E263," ",V$1),'Listing TES'!$A$2:$I$1247,6,FALSE)),"-",VLOOKUP(CONCATENATE($E263," ",V$1),'Listing TES'!$A$2:$I$1247,6,FALSE))</f>
        <v>-</v>
      </c>
      <c r="W263" s="13" t="str">
        <f>IF(ISERROR(VLOOKUP(CONCATENATE($E263," ",W$1),'Listing TES'!$A$2:$I$1247,6,FALSE)),"-",VLOOKUP(CONCATENATE($E263," ",W$1),'Listing TES'!$A$2:$I$1247,6,FALSE))</f>
        <v>-</v>
      </c>
      <c r="X263" s="13" t="str">
        <f>IF(ISERROR(VLOOKUP(CONCATENATE($E263," ",X$1),'Listing TES'!$A$2:$I$1247,6,FALSE)),"-",VLOOKUP(CONCATENATE($E263," ",X$1),'Listing TES'!$A$2:$I$1247,6,FALSE))</f>
        <v>-</v>
      </c>
      <c r="Y263" s="13" t="str">
        <f>IF(ISERROR(VLOOKUP(CONCATENATE($E263," ",Y$1),'Listing TES'!$A$2:$I$1247,6,FALSE)),"-",VLOOKUP(CONCATENATE($E263," ",Y$1),'Listing TES'!$A$2:$I$1247,6,FALSE))</f>
        <v>-</v>
      </c>
      <c r="Z263" s="13">
        <f>IF(ISERROR(VLOOKUP(CONCATENATE($E263," ",Z$1),'Listing TES'!$A$2:$I$1247,6,FALSE)),"-",VLOOKUP(CONCATENATE($E263," ",Z$1),'Listing TES'!$A$2:$I$1247,6,FALSE))</f>
        <v>42308</v>
      </c>
      <c r="AA263" s="13">
        <f>IF(ISERROR(VLOOKUP(CONCATENATE($E263," ",AA$1),'Listing TES'!$A$2:$I$1247,6,FALSE)),"-",VLOOKUP(CONCATENATE($E263," ",AA$1),'Listing TES'!$A$2:$I$1247,6,FALSE))</f>
        <v>42476</v>
      </c>
      <c r="AB263" s="13" t="str">
        <f>IF(ISERROR(VLOOKUP(CONCATENATE($E263," ",AB$1),'Listing TES'!$A$2:$I$1247,6,FALSE)),"-",VLOOKUP(CONCATENATE($E263," ",AB$1),'Listing TES'!$A$2:$I$1247,6,FALSE))</f>
        <v>-</v>
      </c>
      <c r="AC263" s="13" t="str">
        <f>IF(ISERROR(VLOOKUP(CONCATENATE($E263," ",AC$1),'Listing TES'!$A$2:$I$1247,6,FALSE)),"-",VLOOKUP(CONCATENATE($E263," ",AC$1),'Listing TES'!$A$2:$I$1247,6,FALSE))</f>
        <v>-</v>
      </c>
      <c r="AD263" s="13"/>
      <c r="AF263" s="142" t="str">
        <f t="shared" si="279"/>
        <v>-</v>
      </c>
      <c r="AG263" s="142" t="str">
        <f t="shared" si="267"/>
        <v>-</v>
      </c>
      <c r="AH263" s="142" t="str">
        <f t="shared" si="268"/>
        <v>-</v>
      </c>
      <c r="AI263" s="142" t="str">
        <f t="shared" si="269"/>
        <v>-</v>
      </c>
      <c r="AJ263" s="142">
        <f t="shared" si="270"/>
        <v>168</v>
      </c>
      <c r="AK263" s="142" t="str">
        <f t="shared" si="271"/>
        <v>-</v>
      </c>
      <c r="AL263" s="13"/>
      <c r="AN263" s="142" t="str">
        <f t="shared" si="272"/>
        <v>-</v>
      </c>
      <c r="AO263" s="142" t="str">
        <f t="shared" si="273"/>
        <v>-</v>
      </c>
      <c r="AP263" s="142" t="str">
        <f t="shared" si="274"/>
        <v>-</v>
      </c>
      <c r="AQ263" s="142" t="str">
        <f t="shared" si="275"/>
        <v>-</v>
      </c>
      <c r="AR263" s="142" t="str">
        <f t="shared" si="276"/>
        <v>-</v>
      </c>
      <c r="AS263" s="142" t="str">
        <f t="shared" si="277"/>
        <v>-</v>
      </c>
    </row>
    <row r="264" spans="1:52" x14ac:dyDescent="0.25">
      <c r="A264" s="22" t="str">
        <f>IF(ISERROR(VLOOKUP($E264,'Listing TES'!$B$2:$B$1247,1,FALSE)),"Not listed","Listed")</f>
        <v>Not listed</v>
      </c>
      <c r="B264" s="4" t="b">
        <f ca="1">TODAY()-MAX(V264:AC264)&lt;95</f>
        <v>0</v>
      </c>
      <c r="C264" s="4" t="e">
        <f t="shared" si="335"/>
        <v>#VALUE!</v>
      </c>
      <c r="D264" s="4"/>
      <c r="E264" s="2" t="s">
        <v>597</v>
      </c>
      <c r="F264" s="10">
        <v>35070</v>
      </c>
      <c r="G264" s="4"/>
      <c r="H264" s="10" t="s">
        <v>557</v>
      </c>
      <c r="I264" s="93">
        <f t="shared" si="264"/>
        <v>22</v>
      </c>
      <c r="J264" s="198" t="str">
        <f>VLOOKUP($I264,Categorie!$A$1:$B$27,2,FALSE)</f>
        <v>SEN</v>
      </c>
      <c r="K264" s="12" t="str">
        <f t="shared" si="314"/>
        <v>Geen info</v>
      </c>
      <c r="L264" s="13" t="str">
        <f>IF(MAX(V264:AC264)=0,"-",MAX(V264:AC264))</f>
        <v>-</v>
      </c>
      <c r="M264" s="13" t="str">
        <f t="shared" ca="1" si="243"/>
        <v/>
      </c>
      <c r="N264" s="12"/>
      <c r="O264" s="12"/>
      <c r="P264" s="12" t="str">
        <f>VLOOKUP($E264,'Listing PCS'!$B$2:$D$1032,3,FALSE)</f>
        <v>ANO</v>
      </c>
      <c r="Q264" s="13">
        <f>VLOOKUP($E264,'Listing PCS'!$B$2:$F$1032,5,FALSE)</f>
        <v>43252</v>
      </c>
      <c r="R264" s="12"/>
      <c r="S264" s="12" t="str">
        <f>IF(ISERROR(SEARCH(K264,J264)),"-",K264)</f>
        <v>-</v>
      </c>
      <c r="T264" s="12" t="str">
        <f>VLOOKUP($E264,'Listing PCS'!$B$2:$I$1032,8,FALSE)</f>
        <v>B</v>
      </c>
      <c r="U264" s="13"/>
      <c r="V264" s="13" t="str">
        <f>IF(ISERROR(VLOOKUP(CONCATENATE($E264," ",V$1),'Listing TES'!$A$2:$I$1247,6,FALSE)),"-",VLOOKUP(CONCATENATE($E264," ",V$1),'Listing TES'!$A$2:$I$1247,6,FALSE))</f>
        <v>-</v>
      </c>
      <c r="W264" s="13" t="str">
        <f>IF(ISERROR(VLOOKUP(CONCATENATE($E264," ",W$1),'Listing TES'!$A$2:$I$1247,6,FALSE)),"-",VLOOKUP(CONCATENATE($E264," ",W$1),'Listing TES'!$A$2:$I$1247,6,FALSE))</f>
        <v>-</v>
      </c>
      <c r="X264" s="13" t="str">
        <f>IF(ISERROR(VLOOKUP(CONCATENATE($E264," ",X$1),'Listing TES'!$A$2:$I$1247,6,FALSE)),"-",VLOOKUP(CONCATENATE($E264," ",X$1),'Listing TES'!$A$2:$I$1247,6,FALSE))</f>
        <v>-</v>
      </c>
      <c r="Y264" s="13" t="str">
        <f>IF(ISERROR(VLOOKUP(CONCATENATE($E264," ",Y$1),'Listing TES'!$A$2:$I$1247,6,FALSE)),"-",VLOOKUP(CONCATENATE($E264," ",Y$1),'Listing TES'!$A$2:$I$1247,6,FALSE))</f>
        <v>-</v>
      </c>
      <c r="Z264" s="13" t="str">
        <f>IF(ISERROR(VLOOKUP(CONCATENATE($E264," ",Z$1),'Listing TES'!$A$2:$I$1247,6,FALSE)),"-",VLOOKUP(CONCATENATE($E264," ",Z$1),'Listing TES'!$A$2:$I$1247,6,FALSE))</f>
        <v>-</v>
      </c>
      <c r="AA264" s="13" t="str">
        <f>IF(ISERROR(VLOOKUP(CONCATENATE($E264," ",AA$1),'Listing TES'!$A$2:$I$1247,6,FALSE)),"-",VLOOKUP(CONCATENATE($E264," ",AA$1),'Listing TES'!$A$2:$I$1247,6,FALSE))</f>
        <v>-</v>
      </c>
      <c r="AB264" s="13" t="str">
        <f>IF(ISERROR(VLOOKUP(CONCATENATE($E264," ",AB$1),'Listing TES'!$A$2:$I$1247,6,FALSE)),"-",VLOOKUP(CONCATENATE($E264," ",AB$1),'Listing TES'!$A$2:$I$1247,6,FALSE))</f>
        <v>-</v>
      </c>
      <c r="AC264" s="13" t="str">
        <f>IF(ISERROR(VLOOKUP(CONCATENATE($E264," ",AC$1),'Listing TES'!$A$2:$I$1247,6,FALSE)),"-",VLOOKUP(CONCATENATE($E264," ",AC$1),'Listing TES'!$A$2:$I$1247,6,FALSE))</f>
        <v>-</v>
      </c>
      <c r="AD264" s="13"/>
      <c r="AF264" s="142" t="str">
        <f t="shared" ref="AF264:AK264" si="349">IF(AND(V264&lt;&gt;"-",W264&lt;&gt;"-"),W264-V264,"-")</f>
        <v>-</v>
      </c>
      <c r="AG264" s="142" t="str">
        <f t="shared" si="349"/>
        <v>-</v>
      </c>
      <c r="AH264" s="142" t="str">
        <f t="shared" si="349"/>
        <v>-</v>
      </c>
      <c r="AI264" s="142" t="str">
        <f t="shared" si="349"/>
        <v>-</v>
      </c>
      <c r="AJ264" s="142" t="str">
        <f t="shared" si="349"/>
        <v>-</v>
      </c>
      <c r="AK264" s="142" t="str">
        <f t="shared" si="349"/>
        <v>-</v>
      </c>
      <c r="AL264" s="13"/>
      <c r="AN264" s="142" t="str">
        <f t="shared" ref="AN264:AS264" si="350">IF(AND($V264&lt;&gt;"-",W264&lt;&gt;"-"),W264-$V264,"-")</f>
        <v>-</v>
      </c>
      <c r="AO264" s="142" t="str">
        <f t="shared" si="350"/>
        <v>-</v>
      </c>
      <c r="AP264" s="142" t="str">
        <f t="shared" si="350"/>
        <v>-</v>
      </c>
      <c r="AQ264" s="142" t="str">
        <f t="shared" si="350"/>
        <v>-</v>
      </c>
      <c r="AR264" s="142" t="str">
        <f t="shared" si="350"/>
        <v>-</v>
      </c>
      <c r="AS264" s="142" t="str">
        <f t="shared" si="350"/>
        <v>-</v>
      </c>
    </row>
    <row r="265" spans="1:52" x14ac:dyDescent="0.25">
      <c r="A265" s="22" t="str">
        <f>IF(ISERROR(VLOOKUP($E265,'Listing TES'!$B$2:$B$1247,1,FALSE)),"Not listed","Listed")</f>
        <v>Listed</v>
      </c>
      <c r="B265" s="4" t="b">
        <f t="shared" ca="1" si="213"/>
        <v>0</v>
      </c>
      <c r="C265" s="4" t="b">
        <f t="shared" si="335"/>
        <v>0</v>
      </c>
      <c r="D265" s="4"/>
      <c r="E265" s="2" t="s">
        <v>57</v>
      </c>
      <c r="F265" s="10">
        <v>39084</v>
      </c>
      <c r="G265" s="4" t="s">
        <v>610</v>
      </c>
      <c r="H265" s="4" t="s">
        <v>557</v>
      </c>
      <c r="I265" s="93">
        <f t="shared" ref="I265:I277" si="351">DATEDIF(F265,DATE(2019,7,1),"y")</f>
        <v>12</v>
      </c>
      <c r="J265" s="198" t="str">
        <f>VLOOKUP($I265,Categorie!$A$1:$B$27,2,FALSE)</f>
        <v>BNO/INO/ANO</v>
      </c>
      <c r="K265" s="12" t="str">
        <f t="shared" si="314"/>
        <v>MIN</v>
      </c>
      <c r="L265" s="13">
        <f t="shared" si="266"/>
        <v>43599</v>
      </c>
      <c r="M265" s="13" t="str">
        <f t="shared" ca="1" si="243"/>
        <v/>
      </c>
      <c r="N265" s="12"/>
      <c r="O265" s="12"/>
      <c r="P265" s="12" t="str">
        <f>VLOOKUP($E265,'Listing PCS'!$B$2:$D$1032,3,FALSE)</f>
        <v>MIN</v>
      </c>
      <c r="Q265" s="13">
        <f>VLOOKUP($E265,'Listing PCS'!$B$2:$F$1032,5,FALSE)</f>
        <v>43778</v>
      </c>
      <c r="R265" s="12"/>
      <c r="S265" s="12" t="str">
        <f t="shared" si="348"/>
        <v>-</v>
      </c>
      <c r="T265" s="12">
        <f>VLOOKUP($E265,'Listing PCS'!$B$2:$I$1032,8,FALSE)</f>
        <v>0</v>
      </c>
      <c r="U265" s="13"/>
      <c r="V265" s="13">
        <f>IF(ISERROR(VLOOKUP(CONCATENATE($E265," ",V$1),'Listing TES'!$A$2:$I$1247,6,FALSE)),"-",VLOOKUP(CONCATENATE($E265," ",V$1),'Listing TES'!$A$2:$I$1247,6,FALSE))</f>
        <v>43526</v>
      </c>
      <c r="W265" s="13">
        <f>IF(ISERROR(VLOOKUP(CONCATENATE($E265," ",W$1),'Listing TES'!$A$2:$I$1247,6,FALSE)),"-",VLOOKUP(CONCATENATE($E265," ",W$1),'Listing TES'!$A$2:$I$1247,6,FALSE))</f>
        <v>43599</v>
      </c>
      <c r="X265" s="13" t="str">
        <f>IF(ISERROR(VLOOKUP(CONCATENATE($E265," ",X$1),'Listing TES'!$A$2:$I$1247,6,FALSE)),"-",VLOOKUP(CONCATENATE($E265," ",X$1),'Listing TES'!$A$2:$I$1247,6,FALSE))</f>
        <v>-</v>
      </c>
      <c r="Y265" s="13" t="str">
        <f>IF(ISERROR(VLOOKUP(CONCATENATE($E265," ",Y$1),'Listing TES'!$A$2:$I$1247,6,FALSE)),"-",VLOOKUP(CONCATENATE($E265," ",Y$1),'Listing TES'!$A$2:$I$1247,6,FALSE))</f>
        <v>-</v>
      </c>
      <c r="Z265" s="13" t="str">
        <f>IF(ISERROR(VLOOKUP(CONCATENATE($E265," ",Z$1),'Listing TES'!$A$2:$I$1247,6,FALSE)),"-",VLOOKUP(CONCATENATE($E265," ",Z$1),'Listing TES'!$A$2:$I$1247,6,FALSE))</f>
        <v>-</v>
      </c>
      <c r="AA265" s="13" t="str">
        <f>IF(ISERROR(VLOOKUP(CONCATENATE($E265," ",AA$1),'Listing TES'!$A$2:$I$1247,6,FALSE)),"-",VLOOKUP(CONCATENATE($E265," ",AA$1),'Listing TES'!$A$2:$I$1247,6,FALSE))</f>
        <v>-</v>
      </c>
      <c r="AB265" s="13" t="str">
        <f>IF(ISERROR(VLOOKUP(CONCATENATE($E265," ",AB$1),'Listing TES'!$A$2:$I$1247,6,FALSE)),"-",VLOOKUP(CONCATENATE($E265," ",AB$1),'Listing TES'!$A$2:$I$1247,6,FALSE))</f>
        <v>-</v>
      </c>
      <c r="AC265" s="13" t="str">
        <f>IF(ISERROR(VLOOKUP(CONCATENATE($E265," ",AC$1),'Listing TES'!$A$2:$I$1247,6,FALSE)),"-",VLOOKUP(CONCATENATE($E265," ",AC$1),'Listing TES'!$A$2:$I$1247,6,FALSE))</f>
        <v>-</v>
      </c>
      <c r="AD265" s="13"/>
      <c r="AF265" s="142">
        <f t="shared" si="279"/>
        <v>73</v>
      </c>
      <c r="AG265" s="142" t="str">
        <f t="shared" si="267"/>
        <v>-</v>
      </c>
      <c r="AH265" s="142" t="str">
        <f t="shared" si="268"/>
        <v>-</v>
      </c>
      <c r="AI265" s="142" t="str">
        <f t="shared" si="269"/>
        <v>-</v>
      </c>
      <c r="AJ265" s="142" t="str">
        <f t="shared" si="270"/>
        <v>-</v>
      </c>
      <c r="AK265" s="142" t="str">
        <f t="shared" si="271"/>
        <v>-</v>
      </c>
      <c r="AL265" s="13"/>
      <c r="AN265" s="142">
        <f t="shared" si="272"/>
        <v>73</v>
      </c>
      <c r="AO265" s="142" t="str">
        <f t="shared" si="273"/>
        <v>-</v>
      </c>
      <c r="AP265" s="142" t="str">
        <f t="shared" si="274"/>
        <v>-</v>
      </c>
      <c r="AQ265" s="142" t="str">
        <f t="shared" si="275"/>
        <v>-</v>
      </c>
      <c r="AR265" s="142" t="str">
        <f t="shared" si="276"/>
        <v>-</v>
      </c>
      <c r="AS265" s="142" t="str">
        <f t="shared" si="277"/>
        <v>-</v>
      </c>
    </row>
    <row r="266" spans="1:52" x14ac:dyDescent="0.25">
      <c r="A266" s="22" t="str">
        <f>IF(ISERROR(VLOOKUP($E266,'Listing TES'!$B$2:$B$1247,1,FALSE)),"Not listed","Listed")</f>
        <v>Listed</v>
      </c>
      <c r="B266" s="4" t="b">
        <f t="shared" ca="1" si="213"/>
        <v>0</v>
      </c>
      <c r="C266" s="4" t="b">
        <f t="shared" si="335"/>
        <v>0</v>
      </c>
      <c r="D266" s="4"/>
      <c r="E266" s="2" t="s">
        <v>613</v>
      </c>
      <c r="F266" s="10">
        <v>39721</v>
      </c>
      <c r="G266" s="4" t="s">
        <v>610</v>
      </c>
      <c r="H266" s="4" t="s">
        <v>557</v>
      </c>
      <c r="I266" s="93">
        <f t="shared" si="351"/>
        <v>10</v>
      </c>
      <c r="J266" s="198" t="str">
        <f>VLOOKUP($I266,Categorie!$A$1:$B$27,2,FALSE)</f>
        <v>BNO/INO/ANO</v>
      </c>
      <c r="K266" s="12" t="str">
        <f t="shared" si="314"/>
        <v>BNO</v>
      </c>
      <c r="L266" s="13">
        <f t="shared" si="266"/>
        <v>43589</v>
      </c>
      <c r="M266" s="13" t="str">
        <f t="shared" ca="1" si="243"/>
        <v/>
      </c>
      <c r="N266" s="12"/>
      <c r="O266" s="12"/>
      <c r="P266" s="12" t="str">
        <f>VLOOKUP($E266,'Listing PCS'!$B$2:$D$1032,3,FALSE)</f>
        <v>BNO</v>
      </c>
      <c r="Q266" s="13">
        <f>VLOOKUP($E266,'Listing PCS'!$B$2:$F$1032,5,FALSE)</f>
        <v>43778</v>
      </c>
      <c r="R266" s="12"/>
      <c r="S266" s="12" t="str">
        <f>IF(ISERROR(SEARCH(K266,J266)),"-",K266)</f>
        <v>BNO</v>
      </c>
      <c r="T266" s="12">
        <f>VLOOKUP($E266,'Listing PCS'!$B$2:$I$1032,8,FALSE)</f>
        <v>0</v>
      </c>
      <c r="U266" s="13"/>
      <c r="V266" s="13">
        <f>IF(ISERROR(VLOOKUP(CONCATENATE($E266," ",V$1),'Listing TES'!$A$2:$I$1247,6,FALSE)),"-",VLOOKUP(CONCATENATE($E266," ",V$1),'Listing TES'!$A$2:$I$1247,6,FALSE))</f>
        <v>43428</v>
      </c>
      <c r="W266" s="13">
        <f>IF(ISERROR(VLOOKUP(CONCATENATE($E266," ",W$1),'Listing TES'!$A$2:$I$1247,6,FALSE)),"-",VLOOKUP(CONCATENATE($E266," ",W$1),'Listing TES'!$A$2:$I$1247,6,FALSE))</f>
        <v>43477</v>
      </c>
      <c r="X266" s="13">
        <f>IF(ISERROR(VLOOKUP(CONCATENATE($E266," ",X$1),'Listing TES'!$A$2:$I$1247,6,FALSE)),"-",VLOOKUP(CONCATENATE($E266," ",X$1),'Listing TES'!$A$2:$I$1247,6,FALSE))</f>
        <v>43589</v>
      </c>
      <c r="Y266" s="13" t="str">
        <f>IF(ISERROR(VLOOKUP(CONCATENATE($E266," ",Y$1),'Listing TES'!$A$2:$I$1247,6,FALSE)),"-",VLOOKUP(CONCATENATE($E266," ",Y$1),'Listing TES'!$A$2:$I$1247,6,FALSE))</f>
        <v>-</v>
      </c>
      <c r="Z266" s="13" t="str">
        <f>IF(ISERROR(VLOOKUP(CONCATENATE($E266," ",Z$1),'Listing TES'!$A$2:$I$1247,6,FALSE)),"-",VLOOKUP(CONCATENATE($E266," ",Z$1),'Listing TES'!$A$2:$I$1247,6,FALSE))</f>
        <v>-</v>
      </c>
      <c r="AA266" s="13" t="str">
        <f>IF(ISERROR(VLOOKUP(CONCATENATE($E266," ",AA$1),'Listing TES'!$A$2:$I$1247,6,FALSE)),"-",VLOOKUP(CONCATENATE($E266," ",AA$1),'Listing TES'!$A$2:$I$1247,6,FALSE))</f>
        <v>-</v>
      </c>
      <c r="AB266" s="13" t="str">
        <f>IF(ISERROR(VLOOKUP(CONCATENATE($E266," ",AB$1),'Listing TES'!$A$2:$I$1247,6,FALSE)),"-",VLOOKUP(CONCATENATE($E266," ",AB$1),'Listing TES'!$A$2:$I$1247,6,FALSE))</f>
        <v>-</v>
      </c>
      <c r="AC266" s="13" t="str">
        <f>IF(ISERROR(VLOOKUP(CONCATENATE($E266," ",AC$1),'Listing TES'!$A$2:$I$1247,6,FALSE)),"-",VLOOKUP(CONCATENATE($E266," ",AC$1),'Listing TES'!$A$2:$I$1247,6,FALSE))</f>
        <v>-</v>
      </c>
      <c r="AD266" s="13"/>
      <c r="AF266" s="142">
        <f t="shared" si="279"/>
        <v>49</v>
      </c>
      <c r="AG266" s="142">
        <f t="shared" si="267"/>
        <v>112</v>
      </c>
      <c r="AH266" s="142" t="str">
        <f t="shared" si="268"/>
        <v>-</v>
      </c>
      <c r="AI266" s="142" t="str">
        <f t="shared" si="269"/>
        <v>-</v>
      </c>
      <c r="AJ266" s="142" t="str">
        <f t="shared" si="270"/>
        <v>-</v>
      </c>
      <c r="AK266" s="142" t="str">
        <f t="shared" si="271"/>
        <v>-</v>
      </c>
      <c r="AL266" s="13"/>
      <c r="AN266" s="142">
        <f t="shared" si="272"/>
        <v>49</v>
      </c>
      <c r="AO266" s="142">
        <f t="shared" si="273"/>
        <v>161</v>
      </c>
      <c r="AP266" s="142" t="str">
        <f t="shared" si="274"/>
        <v>-</v>
      </c>
      <c r="AQ266" s="142" t="str">
        <f t="shared" si="275"/>
        <v>-</v>
      </c>
      <c r="AR266" s="142" t="str">
        <f t="shared" si="276"/>
        <v>-</v>
      </c>
      <c r="AS266" s="142" t="str">
        <f t="shared" si="277"/>
        <v>-</v>
      </c>
      <c r="AW266" s="9" t="s">
        <v>557</v>
      </c>
    </row>
    <row r="267" spans="1:52" x14ac:dyDescent="0.25">
      <c r="A267" s="22" t="str">
        <f>IF(ISERROR(VLOOKUP($E267,'Listing TES'!$B$2:$B$1247,1,FALSE)),"Not listed","Listed")</f>
        <v>Listed</v>
      </c>
      <c r="B267" s="4" t="b">
        <f t="shared" ca="1" si="213"/>
        <v>0</v>
      </c>
      <c r="C267" s="4" t="b">
        <f t="shared" si="335"/>
        <v>0</v>
      </c>
      <c r="D267" s="4"/>
      <c r="E267" s="2" t="s">
        <v>306</v>
      </c>
      <c r="F267" s="10">
        <v>36836</v>
      </c>
      <c r="G267" s="4"/>
      <c r="H267" s="4" t="s">
        <v>557</v>
      </c>
      <c r="I267" s="93">
        <f t="shared" si="351"/>
        <v>18</v>
      </c>
      <c r="J267" s="198" t="str">
        <f>VLOOKUP($I267,Categorie!$A$1:$B$27,2,FALSE)</f>
        <v>JUN/SEN</v>
      </c>
      <c r="K267" s="12" t="str">
        <f t="shared" si="314"/>
        <v>PRE</v>
      </c>
      <c r="L267" s="13">
        <f t="shared" si="266"/>
        <v>42323</v>
      </c>
      <c r="M267" s="13" t="str">
        <f t="shared" ca="1" si="243"/>
        <v/>
      </c>
      <c r="N267" s="12"/>
      <c r="O267" s="12"/>
      <c r="P267" s="12" t="str">
        <f>VLOOKUP($E267,'Listing PCS'!$B$2:$D$1032,3,FALSE)</f>
        <v>-</v>
      </c>
      <c r="Q267" s="13">
        <f>VLOOKUP($E267,'Listing PCS'!$B$2:$F$1032,5,FALSE)</f>
        <v>43252</v>
      </c>
      <c r="R267" s="12"/>
      <c r="S267" s="12" t="str">
        <f t="shared" si="348"/>
        <v>-</v>
      </c>
      <c r="T267" s="12" t="str">
        <f>VLOOKUP($E267,'Listing PCS'!$B$2:$I$1032,8,FALSE)</f>
        <v>-</v>
      </c>
      <c r="U267" s="13"/>
      <c r="V267" s="13">
        <f>IF(ISERROR(VLOOKUP(CONCATENATE($E267," ",V$1),'Listing TES'!$A$2:$I$1247,6,FALSE)),"-",VLOOKUP(CONCATENATE($E267," ",V$1),'Listing TES'!$A$2:$I$1247,6,FALSE))</f>
        <v>42323</v>
      </c>
      <c r="W267" s="13" t="str">
        <f>IF(ISERROR(VLOOKUP(CONCATENATE($E267," ",W$1),'Listing TES'!$A$2:$I$1247,6,FALSE)),"-",VLOOKUP(CONCATENATE($E267," ",W$1),'Listing TES'!$A$2:$I$1247,6,FALSE))</f>
        <v>-</v>
      </c>
      <c r="X267" s="13" t="str">
        <f>IF(ISERROR(VLOOKUP(CONCATENATE($E267," ",X$1),'Listing TES'!$A$2:$I$1247,6,FALSE)),"-",VLOOKUP(CONCATENATE($E267," ",X$1),'Listing TES'!$A$2:$I$1247,6,FALSE))</f>
        <v>-</v>
      </c>
      <c r="Y267" s="13" t="str">
        <f>IF(ISERROR(VLOOKUP(CONCATENATE($E267," ",Y$1),'Listing TES'!$A$2:$I$1247,6,FALSE)),"-",VLOOKUP(CONCATENATE($E267," ",Y$1),'Listing TES'!$A$2:$I$1247,6,FALSE))</f>
        <v>-</v>
      </c>
      <c r="Z267" s="13" t="str">
        <f>IF(ISERROR(VLOOKUP(CONCATENATE($E267," ",Z$1),'Listing TES'!$A$2:$I$1247,6,FALSE)),"-",VLOOKUP(CONCATENATE($E267," ",Z$1),'Listing TES'!$A$2:$I$1247,6,FALSE))</f>
        <v>-</v>
      </c>
      <c r="AA267" s="13" t="str">
        <f>IF(ISERROR(VLOOKUP(CONCATENATE($E267," ",AA$1),'Listing TES'!$A$2:$I$1247,6,FALSE)),"-",VLOOKUP(CONCATENATE($E267," ",AA$1),'Listing TES'!$A$2:$I$1247,6,FALSE))</f>
        <v>-</v>
      </c>
      <c r="AB267" s="13" t="str">
        <f>IF(ISERROR(VLOOKUP(CONCATENATE($E267," ",AB$1),'Listing TES'!$A$2:$I$1247,6,FALSE)),"-",VLOOKUP(CONCATENATE($E267," ",AB$1),'Listing TES'!$A$2:$I$1247,6,FALSE))</f>
        <v>-</v>
      </c>
      <c r="AC267" s="13" t="str">
        <f>IF(ISERROR(VLOOKUP(CONCATENATE($E267," ",AC$1),'Listing TES'!$A$2:$I$1247,6,FALSE)),"-",VLOOKUP(CONCATENATE($E267," ",AC$1),'Listing TES'!$A$2:$I$1247,6,FALSE))</f>
        <v>-</v>
      </c>
      <c r="AD267" s="13"/>
      <c r="AF267" s="142" t="str">
        <f t="shared" si="279"/>
        <v>-</v>
      </c>
      <c r="AG267" s="142" t="str">
        <f t="shared" si="267"/>
        <v>-</v>
      </c>
      <c r="AH267" s="142" t="str">
        <f t="shared" si="268"/>
        <v>-</v>
      </c>
      <c r="AI267" s="142" t="str">
        <f t="shared" si="269"/>
        <v>-</v>
      </c>
      <c r="AJ267" s="142" t="str">
        <f t="shared" si="270"/>
        <v>-</v>
      </c>
      <c r="AK267" s="142" t="str">
        <f t="shared" si="271"/>
        <v>-</v>
      </c>
      <c r="AL267" s="13"/>
      <c r="AN267" s="142" t="str">
        <f t="shared" si="272"/>
        <v>-</v>
      </c>
      <c r="AO267" s="142" t="str">
        <f t="shared" si="273"/>
        <v>-</v>
      </c>
      <c r="AP267" s="142" t="str">
        <f t="shared" si="274"/>
        <v>-</v>
      </c>
      <c r="AQ267" s="142" t="str">
        <f t="shared" si="275"/>
        <v>-</v>
      </c>
      <c r="AR267" s="142" t="str">
        <f t="shared" si="276"/>
        <v>-</v>
      </c>
      <c r="AS267" s="142" t="str">
        <f t="shared" si="277"/>
        <v>-</v>
      </c>
    </row>
    <row r="268" spans="1:52" x14ac:dyDescent="0.25">
      <c r="A268" s="22" t="str">
        <f>IF(ISERROR(VLOOKUP($E268,'Listing TES'!$B$2:$B$1247,1,FALSE)),"Not listed","Listed")</f>
        <v>Listed</v>
      </c>
      <c r="B268" s="4" t="b">
        <f t="shared" ca="1" si="213"/>
        <v>0</v>
      </c>
      <c r="C268" s="4" t="b">
        <f t="shared" si="335"/>
        <v>0</v>
      </c>
      <c r="D268" s="4"/>
      <c r="E268" s="2" t="s">
        <v>73</v>
      </c>
      <c r="F268" s="10">
        <v>38567</v>
      </c>
      <c r="G268" s="4"/>
      <c r="H268" s="4" t="s">
        <v>557</v>
      </c>
      <c r="I268" s="93">
        <f t="shared" si="351"/>
        <v>13</v>
      </c>
      <c r="J268" s="198" t="str">
        <f>VLOOKUP($I268,Categorie!$A$1:$B$27,2,FALSE)</f>
        <v>INO/ANO/JUN</v>
      </c>
      <c r="K268" s="12" t="str">
        <f t="shared" si="314"/>
        <v>PRE</v>
      </c>
      <c r="L268" s="13">
        <f t="shared" si="266"/>
        <v>42756</v>
      </c>
      <c r="M268" s="13" t="str">
        <f t="shared" ca="1" si="243"/>
        <v/>
      </c>
      <c r="N268" s="12"/>
      <c r="O268" s="12"/>
      <c r="P268" s="12" t="str">
        <f>VLOOKUP($E268,'Listing PCS'!$B$2:$D$1032,3,FALSE)</f>
        <v>BNO</v>
      </c>
      <c r="Q268" s="13">
        <f>VLOOKUP($E268,'Listing PCS'!$B$2:$F$1032,5,FALSE)</f>
        <v>43876</v>
      </c>
      <c r="R268" s="12"/>
      <c r="S268" s="12" t="str">
        <f t="shared" si="348"/>
        <v>-</v>
      </c>
      <c r="T268" s="12">
        <f>VLOOKUP($E268,'Listing PCS'!$B$2:$I$1032,8,FALSE)</f>
        <v>0</v>
      </c>
      <c r="U268" s="13"/>
      <c r="V268" s="13">
        <f>IF(ISERROR(VLOOKUP(CONCATENATE($E268," ",V$1),'Listing TES'!$A$2:$I$1247,6,FALSE)),"-",VLOOKUP(CONCATENATE($E268," ",V$1),'Listing TES'!$A$2:$I$1247,6,FALSE))</f>
        <v>42756</v>
      </c>
      <c r="W268" s="13" t="str">
        <f>IF(ISERROR(VLOOKUP(CONCATENATE($E268," ",W$1),'Listing TES'!$A$2:$I$1247,6,FALSE)),"-",VLOOKUP(CONCATENATE($E268," ",W$1),'Listing TES'!$A$2:$I$1247,6,FALSE))</f>
        <v>-</v>
      </c>
      <c r="X268" s="13" t="str">
        <f>IF(ISERROR(VLOOKUP(CONCATENATE($E268," ",X$1),'Listing TES'!$A$2:$I$1247,6,FALSE)),"-",VLOOKUP(CONCATENATE($E268," ",X$1),'Listing TES'!$A$2:$I$1247,6,FALSE))</f>
        <v>-</v>
      </c>
      <c r="Y268" s="13" t="str">
        <f>IF(ISERROR(VLOOKUP(CONCATENATE($E268," ",Y$1),'Listing TES'!$A$2:$I$1247,6,FALSE)),"-",VLOOKUP(CONCATENATE($E268," ",Y$1),'Listing TES'!$A$2:$I$1247,6,FALSE))</f>
        <v>-</v>
      </c>
      <c r="Z268" s="13" t="str">
        <f>IF(ISERROR(VLOOKUP(CONCATENATE($E268," ",Z$1),'Listing TES'!$A$2:$I$1247,6,FALSE)),"-",VLOOKUP(CONCATENATE($E268," ",Z$1),'Listing TES'!$A$2:$I$1247,6,FALSE))</f>
        <v>-</v>
      </c>
      <c r="AA268" s="13" t="str">
        <f>IF(ISERROR(VLOOKUP(CONCATENATE($E268," ",AA$1),'Listing TES'!$A$2:$I$1247,6,FALSE)),"-",VLOOKUP(CONCATENATE($E268," ",AA$1),'Listing TES'!$A$2:$I$1247,6,FALSE))</f>
        <v>-</v>
      </c>
      <c r="AB268" s="13" t="str">
        <f>IF(ISERROR(VLOOKUP(CONCATENATE($E268," ",AB$1),'Listing TES'!$A$2:$I$1247,6,FALSE)),"-",VLOOKUP(CONCATENATE($E268," ",AB$1),'Listing TES'!$A$2:$I$1247,6,FALSE))</f>
        <v>-</v>
      </c>
      <c r="AC268" s="13" t="str">
        <f>IF(ISERROR(VLOOKUP(CONCATENATE($E268," ",AC$1),'Listing TES'!$A$2:$I$1247,6,FALSE)),"-",VLOOKUP(CONCATENATE($E268," ",AC$1),'Listing TES'!$A$2:$I$1247,6,FALSE))</f>
        <v>-</v>
      </c>
      <c r="AD268" s="13"/>
      <c r="AF268" s="142" t="str">
        <f t="shared" si="279"/>
        <v>-</v>
      </c>
      <c r="AG268" s="142" t="str">
        <f t="shared" si="267"/>
        <v>-</v>
      </c>
      <c r="AH268" s="142" t="str">
        <f t="shared" si="268"/>
        <v>-</v>
      </c>
      <c r="AI268" s="142" t="str">
        <f t="shared" si="269"/>
        <v>-</v>
      </c>
      <c r="AJ268" s="142" t="str">
        <f t="shared" si="270"/>
        <v>-</v>
      </c>
      <c r="AK268" s="142" t="str">
        <f t="shared" si="271"/>
        <v>-</v>
      </c>
      <c r="AL268" s="13"/>
      <c r="AN268" s="142" t="str">
        <f t="shared" si="272"/>
        <v>-</v>
      </c>
      <c r="AO268" s="142" t="str">
        <f t="shared" si="273"/>
        <v>-</v>
      </c>
      <c r="AP268" s="142" t="str">
        <f t="shared" si="274"/>
        <v>-</v>
      </c>
      <c r="AQ268" s="142" t="str">
        <f t="shared" si="275"/>
        <v>-</v>
      </c>
      <c r="AR268" s="142" t="str">
        <f t="shared" si="276"/>
        <v>-</v>
      </c>
      <c r="AS268" s="142" t="str">
        <f t="shared" si="277"/>
        <v>-</v>
      </c>
    </row>
    <row r="269" spans="1:52" x14ac:dyDescent="0.25">
      <c r="A269" s="22" t="str">
        <f>IF(ISERROR(VLOOKUP($E269,'Listing TES'!$B$2:$B$1247,1,FALSE)),"Not listed","Listed")</f>
        <v>Listed</v>
      </c>
      <c r="B269" s="4" t="b">
        <f t="shared" ca="1" si="213"/>
        <v>0</v>
      </c>
      <c r="C269" s="4" t="b">
        <f t="shared" si="335"/>
        <v>0</v>
      </c>
      <c r="D269" s="4"/>
      <c r="E269" s="2" t="s">
        <v>138</v>
      </c>
      <c r="F269" s="10">
        <v>38254</v>
      </c>
      <c r="G269" s="4"/>
      <c r="H269" s="4" t="s">
        <v>557</v>
      </c>
      <c r="I269" s="93">
        <f t="shared" si="351"/>
        <v>14</v>
      </c>
      <c r="J269" s="198" t="str">
        <f>VLOOKUP($I269,Categorie!$A$1:$B$27,2,FALSE)</f>
        <v>INO/ANO/JUN</v>
      </c>
      <c r="K269" s="12" t="str">
        <f t="shared" si="314"/>
        <v>BNO</v>
      </c>
      <c r="L269" s="13">
        <f t="shared" si="266"/>
        <v>42749</v>
      </c>
      <c r="M269" s="13" t="str">
        <f t="shared" ca="1" si="243"/>
        <v/>
      </c>
      <c r="N269" s="12"/>
      <c r="O269" s="12"/>
      <c r="P269" s="12" t="str">
        <f>VLOOKUP($E269,'Listing PCS'!$B$2:$D$1032,3,FALSE)</f>
        <v>-</v>
      </c>
      <c r="Q269" s="13">
        <f>VLOOKUP($E269,'Listing PCS'!$B$2:$F$1032,5,FALSE)</f>
        <v>43252</v>
      </c>
      <c r="R269" s="12"/>
      <c r="S269" s="12" t="str">
        <f t="shared" si="348"/>
        <v>-</v>
      </c>
      <c r="T269" s="12" t="str">
        <f>VLOOKUP($E269,'Listing PCS'!$B$2:$I$1032,8,FALSE)</f>
        <v>-</v>
      </c>
      <c r="U269" s="13"/>
      <c r="V269" s="13" t="str">
        <f>IF(ISERROR(VLOOKUP(CONCATENATE($E269," ",V$1),'Listing TES'!$A$2:$I$1247,6,FALSE)),"-",VLOOKUP(CONCATENATE($E269," ",V$1),'Listing TES'!$A$2:$I$1247,6,FALSE))</f>
        <v>-</v>
      </c>
      <c r="W269" s="13">
        <f>IF(ISERROR(VLOOKUP(CONCATENATE($E269," ",W$1),'Listing TES'!$A$2:$I$1247,6,FALSE)),"-",VLOOKUP(CONCATENATE($E269," ",W$1),'Listing TES'!$A$2:$I$1247,6,FALSE))</f>
        <v>42490</v>
      </c>
      <c r="X269" s="13">
        <f>IF(ISERROR(VLOOKUP(CONCATENATE($E269," ",X$1),'Listing TES'!$A$2:$I$1247,6,FALSE)),"-",VLOOKUP(CONCATENATE($E269," ",X$1),'Listing TES'!$A$2:$I$1247,6,FALSE))</f>
        <v>42749</v>
      </c>
      <c r="Y269" s="13" t="str">
        <f>IF(ISERROR(VLOOKUP(CONCATENATE($E269," ",Y$1),'Listing TES'!$A$2:$I$1247,6,FALSE)),"-",VLOOKUP(CONCATENATE($E269," ",Y$1),'Listing TES'!$A$2:$I$1247,6,FALSE))</f>
        <v>-</v>
      </c>
      <c r="Z269" s="13" t="str">
        <f>IF(ISERROR(VLOOKUP(CONCATENATE($E269," ",Z$1),'Listing TES'!$A$2:$I$1247,6,FALSE)),"-",VLOOKUP(CONCATENATE($E269," ",Z$1),'Listing TES'!$A$2:$I$1247,6,FALSE))</f>
        <v>-</v>
      </c>
      <c r="AA269" s="13" t="str">
        <f>IF(ISERROR(VLOOKUP(CONCATENATE($E269," ",AA$1),'Listing TES'!$A$2:$I$1247,6,FALSE)),"-",VLOOKUP(CONCATENATE($E269," ",AA$1),'Listing TES'!$A$2:$I$1247,6,FALSE))</f>
        <v>-</v>
      </c>
      <c r="AB269" s="13" t="str">
        <f>IF(ISERROR(VLOOKUP(CONCATENATE($E269," ",AB$1),'Listing TES'!$A$2:$I$1247,6,FALSE)),"-",VLOOKUP(CONCATENATE($E269," ",AB$1),'Listing TES'!$A$2:$I$1247,6,FALSE))</f>
        <v>-</v>
      </c>
      <c r="AC269" s="13" t="str">
        <f>IF(ISERROR(VLOOKUP(CONCATENATE($E269," ",AC$1),'Listing TES'!$A$2:$I$1247,6,FALSE)),"-",VLOOKUP(CONCATENATE($E269," ",AC$1),'Listing TES'!$A$2:$I$1247,6,FALSE))</f>
        <v>-</v>
      </c>
      <c r="AD269" s="13"/>
      <c r="AF269" s="142" t="str">
        <f t="shared" si="279"/>
        <v>-</v>
      </c>
      <c r="AG269" s="142">
        <f t="shared" si="267"/>
        <v>259</v>
      </c>
      <c r="AH269" s="142" t="str">
        <f t="shared" si="268"/>
        <v>-</v>
      </c>
      <c r="AI269" s="142" t="str">
        <f t="shared" si="269"/>
        <v>-</v>
      </c>
      <c r="AJ269" s="142" t="str">
        <f t="shared" si="270"/>
        <v>-</v>
      </c>
      <c r="AK269" s="142" t="str">
        <f t="shared" si="271"/>
        <v>-</v>
      </c>
      <c r="AL269" s="13"/>
      <c r="AN269" s="142" t="str">
        <f t="shared" si="272"/>
        <v>-</v>
      </c>
      <c r="AO269" s="142" t="str">
        <f t="shared" si="273"/>
        <v>-</v>
      </c>
      <c r="AP269" s="142" t="str">
        <f t="shared" si="274"/>
        <v>-</v>
      </c>
      <c r="AQ269" s="142" t="str">
        <f t="shared" si="275"/>
        <v>-</v>
      </c>
      <c r="AR269" s="142" t="str">
        <f t="shared" si="276"/>
        <v>-</v>
      </c>
      <c r="AS269" s="142" t="str">
        <f t="shared" si="277"/>
        <v>-</v>
      </c>
    </row>
    <row r="270" spans="1:52" x14ac:dyDescent="0.25">
      <c r="A270" s="22" t="str">
        <f>IF(ISERROR(VLOOKUP($E270,'Listing TES'!$B$2:$B$1247,1,FALSE)),"Not listed","Listed")</f>
        <v>Listed</v>
      </c>
      <c r="B270" s="4" t="b">
        <f t="shared" ref="B270:B363" ca="1" si="352">TODAY()-MAX(V270:AC270)&lt;95</f>
        <v>0</v>
      </c>
      <c r="C270" s="4" t="b">
        <f t="shared" si="335"/>
        <v>0</v>
      </c>
      <c r="D270" s="4"/>
      <c r="E270" s="2" t="s">
        <v>521</v>
      </c>
      <c r="F270" s="10">
        <v>39699</v>
      </c>
      <c r="G270" s="4"/>
      <c r="H270" s="4" t="s">
        <v>557</v>
      </c>
      <c r="I270" s="93">
        <f t="shared" si="351"/>
        <v>10</v>
      </c>
      <c r="J270" s="198" t="str">
        <f>VLOOKUP($I270,Categorie!$A$1:$B$27,2,FALSE)</f>
        <v>BNO/INO/ANO</v>
      </c>
      <c r="K270" s="12" t="str">
        <f t="shared" si="314"/>
        <v>BNO</v>
      </c>
      <c r="L270" s="13">
        <f t="shared" si="266"/>
        <v>43554</v>
      </c>
      <c r="M270" s="13" t="str">
        <f t="shared" ca="1" si="243"/>
        <v/>
      </c>
      <c r="N270" s="12"/>
      <c r="O270" s="12"/>
      <c r="P270" s="12" t="str">
        <f>VLOOKUP($E270,'Listing PCS'!$B$2:$D$1032,3,FALSE)</f>
        <v>ANO</v>
      </c>
      <c r="Q270" s="13">
        <f>VLOOKUP($E270,'Listing PCS'!$B$2:$F$1032,5,FALSE)</f>
        <v>43765</v>
      </c>
      <c r="R270" s="12"/>
      <c r="S270" s="12" t="str">
        <f t="shared" si="348"/>
        <v>BNO</v>
      </c>
      <c r="T270" s="12">
        <f>VLOOKUP($E270,'Listing PCS'!$B$2:$I$1032,8,FALSE)</f>
        <v>0</v>
      </c>
      <c r="U270" s="13"/>
      <c r="V270" s="13">
        <f>IF(ISERROR(VLOOKUP(CONCATENATE($E270," ",V$1),'Listing TES'!$A$2:$I$1247,6,FALSE)),"-",VLOOKUP(CONCATENATE($E270," ",V$1),'Listing TES'!$A$2:$I$1247,6,FALSE))</f>
        <v>43239</v>
      </c>
      <c r="W270" s="13">
        <f>IF(ISERROR(VLOOKUP(CONCATENATE($E270," ",W$1),'Listing TES'!$A$2:$I$1247,6,FALSE)),"-",VLOOKUP(CONCATENATE($E270," ",W$1),'Listing TES'!$A$2:$I$1247,6,FALSE))</f>
        <v>43414</v>
      </c>
      <c r="X270" s="13">
        <f>IF(ISERROR(VLOOKUP(CONCATENATE($E270," ",X$1),'Listing TES'!$A$2:$I$1247,6,FALSE)),"-",VLOOKUP(CONCATENATE($E270," ",X$1),'Listing TES'!$A$2:$I$1247,6,FALSE))</f>
        <v>43554</v>
      </c>
      <c r="Y270" s="13" t="str">
        <f>IF(ISERROR(VLOOKUP(CONCATENATE($E270," ",Y$1),'Listing TES'!$A$2:$I$1247,6,FALSE)),"-",VLOOKUP(CONCATENATE($E270," ",Y$1),'Listing TES'!$A$2:$I$1247,6,FALSE))</f>
        <v>-</v>
      </c>
      <c r="Z270" s="13" t="str">
        <f>IF(ISERROR(VLOOKUP(CONCATENATE($E270," ",Z$1),'Listing TES'!$A$2:$I$1247,6,FALSE)),"-",VLOOKUP(CONCATENATE($E270," ",Z$1),'Listing TES'!$A$2:$I$1247,6,FALSE))</f>
        <v>-</v>
      </c>
      <c r="AA270" s="13" t="str">
        <f>IF(ISERROR(VLOOKUP(CONCATENATE($E270," ",AA$1),'Listing TES'!$A$2:$I$1247,6,FALSE)),"-",VLOOKUP(CONCATENATE($E270," ",AA$1),'Listing TES'!$A$2:$I$1247,6,FALSE))</f>
        <v>-</v>
      </c>
      <c r="AB270" s="13" t="str">
        <f>IF(ISERROR(VLOOKUP(CONCATENATE($E270," ",AB$1),'Listing TES'!$A$2:$I$1247,6,FALSE)),"-",VLOOKUP(CONCATENATE($E270," ",AB$1),'Listing TES'!$A$2:$I$1247,6,FALSE))</f>
        <v>-</v>
      </c>
      <c r="AC270" s="13" t="str">
        <f>IF(ISERROR(VLOOKUP(CONCATENATE($E270," ",AC$1),'Listing TES'!$A$2:$I$1247,6,FALSE)),"-",VLOOKUP(CONCATENATE($E270," ",AC$1),'Listing TES'!$A$2:$I$1247,6,FALSE))</f>
        <v>-</v>
      </c>
      <c r="AD270" s="13"/>
      <c r="AF270" s="142">
        <f t="shared" si="279"/>
        <v>175</v>
      </c>
      <c r="AG270" s="142">
        <f t="shared" si="267"/>
        <v>140</v>
      </c>
      <c r="AH270" s="142" t="str">
        <f t="shared" si="268"/>
        <v>-</v>
      </c>
      <c r="AI270" s="142" t="str">
        <f t="shared" si="269"/>
        <v>-</v>
      </c>
      <c r="AJ270" s="142" t="str">
        <f t="shared" si="270"/>
        <v>-</v>
      </c>
      <c r="AK270" s="142" t="str">
        <f t="shared" si="271"/>
        <v>-</v>
      </c>
      <c r="AL270" s="13"/>
      <c r="AN270" s="142">
        <f t="shared" si="272"/>
        <v>175</v>
      </c>
      <c r="AO270" s="142">
        <f t="shared" si="273"/>
        <v>315</v>
      </c>
      <c r="AP270" s="142" t="str">
        <f t="shared" si="274"/>
        <v>-</v>
      </c>
      <c r="AQ270" s="142" t="str">
        <f t="shared" si="275"/>
        <v>-</v>
      </c>
      <c r="AR270" s="142" t="str">
        <f t="shared" si="276"/>
        <v>-</v>
      </c>
      <c r="AS270" s="142" t="str">
        <f t="shared" si="277"/>
        <v>-</v>
      </c>
    </row>
    <row r="271" spans="1:52" x14ac:dyDescent="0.25">
      <c r="A271" s="80" t="str">
        <f>IF(ISERROR(VLOOKUP($E271,'Listing TES'!$B$2:$B$1247,1,FALSE)),"Not listed","Listed")</f>
        <v>Listed</v>
      </c>
      <c r="B271" s="81" t="b">
        <f ca="1">TODAY()-MAX(V271:AC271)&lt;95</f>
        <v>0</v>
      </c>
      <c r="C271" s="81" t="b">
        <f t="shared" si="335"/>
        <v>0</v>
      </c>
      <c r="D271" s="81"/>
      <c r="E271" s="2" t="s">
        <v>695</v>
      </c>
      <c r="F271" s="10">
        <v>38323</v>
      </c>
      <c r="G271" s="4" t="s">
        <v>610</v>
      </c>
      <c r="H271" s="4" t="s">
        <v>557</v>
      </c>
      <c r="I271" s="93">
        <f t="shared" si="351"/>
        <v>14</v>
      </c>
      <c r="J271" s="198" t="str">
        <f>VLOOKUP($I271,Categorie!$A$1:$B$27,2,FALSE)</f>
        <v>INO/ANO/JUN</v>
      </c>
      <c r="K271" s="12" t="str">
        <f>IF(ISBLANK(O271),IF(AC271&lt;&gt;"-",AC$1,IF(AB271&lt;&gt;"-",AB$1,IF(AA271&lt;&gt;"-",AA$1,IF(Z271&lt;&gt;"-",Z$1,IF(Y271&lt;&gt;"-",Y$1,IF(X271&lt;&gt;"-",X$1,IF(W271&lt;&gt;"-",W$1,IF(V271&lt;&gt;"-",V$1,IF(A271="Listed","Niet geslaagd","Geen info"))))))))),O271)</f>
        <v>PRE</v>
      </c>
      <c r="L271" s="13">
        <f>IF(MAX(V271:AC271)=0,"-",MAX(V271:AC271))</f>
        <v>43799</v>
      </c>
      <c r="M271" s="13" t="str">
        <f ca="1">IF(B271=TRUE,IF(ISBLANK(N271),IF(K271="PRE","",EDATE(L271,3)),N271),"")</f>
        <v/>
      </c>
      <c r="N271" s="12"/>
      <c r="O271" s="12"/>
      <c r="P271" s="12" t="str">
        <f>VLOOKUP($E271,'Listing PCS'!$B$2:$D$1032,3,FALSE)</f>
        <v>-</v>
      </c>
      <c r="Q271" s="13">
        <f>VLOOKUP($E271,'Listing PCS'!$B$2:$F$1032,5,FALSE)</f>
        <v>43799</v>
      </c>
      <c r="R271" s="12"/>
      <c r="S271" s="12" t="str">
        <f>IF(ISERROR(SEARCH(K271,J271)),"-",K271)</f>
        <v>-</v>
      </c>
      <c r="T271" s="12">
        <f>VLOOKUP($E271,'Listing PCS'!$B$2:$I$1032,8,FALSE)</f>
        <v>0</v>
      </c>
      <c r="U271" s="13"/>
      <c r="V271" s="13">
        <f>IF(ISERROR(VLOOKUP(CONCATENATE($E271," ",V$1),'Listing TES'!$A$2:$I$1247,6,FALSE)),"-",VLOOKUP(CONCATENATE($E271," ",V$1),'Listing TES'!$A$2:$I$1247,6,FALSE))</f>
        <v>43799</v>
      </c>
      <c r="W271" s="13" t="str">
        <f>IF(ISERROR(VLOOKUP(CONCATENATE($E271," ",W$1),'Listing TES'!$A$2:$I$1247,6,FALSE)),"-",VLOOKUP(CONCATENATE($E271," ",W$1),'Listing TES'!$A$2:$I$1247,6,FALSE))</f>
        <v>-</v>
      </c>
      <c r="X271" s="13" t="str">
        <f>IF(ISERROR(VLOOKUP(CONCATENATE($E271," ",X$1),'Listing TES'!$A$2:$I$1247,6,FALSE)),"-",VLOOKUP(CONCATENATE($E271," ",X$1),'Listing TES'!$A$2:$I$1247,6,FALSE))</f>
        <v>-</v>
      </c>
      <c r="Y271" s="13" t="str">
        <f>IF(ISERROR(VLOOKUP(CONCATENATE($E271," ",Y$1),'Listing TES'!$A$2:$I$1247,6,FALSE)),"-",VLOOKUP(CONCATENATE($E271," ",Y$1),'Listing TES'!$A$2:$I$1247,6,FALSE))</f>
        <v>-</v>
      </c>
      <c r="Z271" s="13" t="str">
        <f>IF(ISERROR(VLOOKUP(CONCATENATE($E271," ",Z$1),'Listing TES'!$A$2:$I$1247,6,FALSE)),"-",VLOOKUP(CONCATENATE($E271," ",Z$1),'Listing TES'!$A$2:$I$1247,6,FALSE))</f>
        <v>-</v>
      </c>
      <c r="AA271" s="13" t="str">
        <f>IF(ISERROR(VLOOKUP(CONCATENATE($E271," ",AA$1),'Listing TES'!$A$2:$I$1247,6,FALSE)),"-",VLOOKUP(CONCATENATE($E271," ",AA$1),'Listing TES'!$A$2:$I$1247,6,FALSE))</f>
        <v>-</v>
      </c>
      <c r="AB271" s="13" t="str">
        <f>IF(ISERROR(VLOOKUP(CONCATENATE($E271," ",AB$1),'Listing TES'!$A$2:$I$1247,6,FALSE)),"-",VLOOKUP(CONCATENATE($E271," ",AB$1),'Listing TES'!$A$2:$I$1247,6,FALSE))</f>
        <v>-</v>
      </c>
      <c r="AC271" s="13" t="str">
        <f>IF(ISERROR(VLOOKUP(CONCATENATE($E271," ",AC$1),'Listing TES'!$A$2:$I$1247,6,FALSE)),"-",VLOOKUP(CONCATENATE($E271," ",AC$1),'Listing TES'!$A$2:$I$1247,6,FALSE))</f>
        <v>-</v>
      </c>
      <c r="AD271" s="13"/>
      <c r="AF271" s="142" t="str">
        <f t="shared" si="279"/>
        <v>-</v>
      </c>
      <c r="AG271" s="142" t="str">
        <f t="shared" si="267"/>
        <v>-</v>
      </c>
      <c r="AH271" s="142" t="str">
        <f t="shared" si="268"/>
        <v>-</v>
      </c>
      <c r="AI271" s="142" t="str">
        <f t="shared" si="269"/>
        <v>-</v>
      </c>
      <c r="AJ271" s="142" t="str">
        <f t="shared" si="270"/>
        <v>-</v>
      </c>
      <c r="AK271" s="142" t="str">
        <f t="shared" si="271"/>
        <v>-</v>
      </c>
      <c r="AL271" s="102"/>
      <c r="AN271" s="142" t="str">
        <f t="shared" si="272"/>
        <v>-</v>
      </c>
      <c r="AO271" s="142" t="str">
        <f t="shared" si="273"/>
        <v>-</v>
      </c>
      <c r="AP271" s="142" t="str">
        <f t="shared" si="274"/>
        <v>-</v>
      </c>
      <c r="AQ271" s="142" t="str">
        <f t="shared" si="275"/>
        <v>-</v>
      </c>
      <c r="AR271" s="142" t="str">
        <f t="shared" si="276"/>
        <v>-</v>
      </c>
      <c r="AS271" s="142" t="str">
        <f t="shared" si="277"/>
        <v>-</v>
      </c>
    </row>
    <row r="272" spans="1:52" x14ac:dyDescent="0.25">
      <c r="A272" s="22" t="str">
        <f>IF(ISERROR(VLOOKUP($E272,'Listing TES'!$B$2:$B$1247,1,FALSE)),"Not listed","Listed")</f>
        <v>Listed</v>
      </c>
      <c r="B272" s="4" t="b">
        <f ca="1">TODAY()-MAX(V272:AC272)&lt;95</f>
        <v>0</v>
      </c>
      <c r="C272" s="4" t="b">
        <f t="shared" si="335"/>
        <v>0</v>
      </c>
      <c r="D272" s="4"/>
      <c r="E272" s="2" t="s">
        <v>139</v>
      </c>
      <c r="F272" s="10">
        <v>38915</v>
      </c>
      <c r="G272" s="4"/>
      <c r="H272" s="4" t="s">
        <v>557</v>
      </c>
      <c r="I272" s="93">
        <f t="shared" si="351"/>
        <v>12</v>
      </c>
      <c r="J272" s="198" t="str">
        <f>VLOOKUP($I272,Categorie!$A$1:$B$27,2,FALSE)</f>
        <v>BNO/INO/ANO</v>
      </c>
      <c r="K272" s="12" t="str">
        <f t="shared" si="314"/>
        <v>ANO</v>
      </c>
      <c r="L272" s="13">
        <f t="shared" si="266"/>
        <v>43496</v>
      </c>
      <c r="M272" s="13" t="str">
        <f t="shared" ca="1" si="243"/>
        <v/>
      </c>
      <c r="N272" s="12"/>
      <c r="O272" s="12"/>
      <c r="P272" s="12" t="str">
        <f>VLOOKUP($E272,'Listing PCS'!$B$2:$D$1032,3,FALSE)</f>
        <v>ANO</v>
      </c>
      <c r="Q272" s="13">
        <f>VLOOKUP($E272,'Listing PCS'!$B$2:$F$1032,5,FALSE)</f>
        <v>43252</v>
      </c>
      <c r="R272" s="12"/>
      <c r="S272" s="198" t="s">
        <v>563</v>
      </c>
      <c r="T272" s="12" t="str">
        <f>VLOOKUP($E272,'Listing PCS'!$B$2:$I$1032,8,FALSE)</f>
        <v>A</v>
      </c>
      <c r="U272" s="13"/>
      <c r="V272" s="13" t="str">
        <f>IF(ISERROR(VLOOKUP(CONCATENATE($E272," ",V$1),'Listing TES'!$A$2:$I$1247,6,FALSE)),"-",VLOOKUP(CONCATENATE($E272," ",V$1),'Listing TES'!$A$2:$I$1247,6,FALSE))</f>
        <v>-</v>
      </c>
      <c r="W272" s="13" t="str">
        <f>IF(ISERROR(VLOOKUP(CONCATENATE($E272," ",W$1),'Listing TES'!$A$2:$I$1247,6,FALSE)),"-",VLOOKUP(CONCATENATE($E272," ",W$1),'Listing TES'!$A$2:$I$1247,6,FALSE))</f>
        <v>-</v>
      </c>
      <c r="X272" s="13" t="str">
        <f>IF(ISERROR(VLOOKUP(CONCATENATE($E272," ",X$1),'Listing TES'!$A$2:$I$1247,6,FALSE)),"-",VLOOKUP(CONCATENATE($E272," ",X$1),'Listing TES'!$A$2:$I$1247,6,FALSE))</f>
        <v>-</v>
      </c>
      <c r="Y272" s="13">
        <f>IF(ISERROR(VLOOKUP(CONCATENATE($E272," ",Y$1),'Listing TES'!$A$2:$I$1247,6,FALSE)),"-",VLOOKUP(CONCATENATE($E272," ",Y$1),'Listing TES'!$A$2:$I$1247,6,FALSE))</f>
        <v>42693</v>
      </c>
      <c r="Z272" s="13">
        <f>IF(ISERROR(VLOOKUP(CONCATENATE($E272," ",Z$1),'Listing TES'!$A$2:$I$1247,6,FALSE)),"-",VLOOKUP(CONCATENATE($E272," ",Z$1),'Listing TES'!$A$2:$I$1247,6,FALSE))</f>
        <v>43496</v>
      </c>
      <c r="AA272" s="13" t="str">
        <f>IF(ISERROR(VLOOKUP(CONCATENATE($E272," ",AA$1),'Listing TES'!$A$2:$I$1247,6,FALSE)),"-",VLOOKUP(CONCATENATE($E272," ",AA$1),'Listing TES'!$A$2:$I$1247,6,FALSE))</f>
        <v>-</v>
      </c>
      <c r="AB272" s="13" t="str">
        <f>IF(ISERROR(VLOOKUP(CONCATENATE($E272," ",AB$1),'Listing TES'!$A$2:$I$1247,6,FALSE)),"-",VLOOKUP(CONCATENATE($E272," ",AB$1),'Listing TES'!$A$2:$I$1247,6,FALSE))</f>
        <v>-</v>
      </c>
      <c r="AC272" s="13" t="str">
        <f>IF(ISERROR(VLOOKUP(CONCATENATE($E272," ",AC$1),'Listing TES'!$A$2:$I$1247,6,FALSE)),"-",VLOOKUP(CONCATENATE($E272," ",AC$1),'Listing TES'!$A$2:$I$1247,6,FALSE))</f>
        <v>-</v>
      </c>
      <c r="AD272" s="13"/>
      <c r="AF272" s="142" t="str">
        <f t="shared" si="279"/>
        <v>-</v>
      </c>
      <c r="AG272" s="142" t="str">
        <f t="shared" si="267"/>
        <v>-</v>
      </c>
      <c r="AH272" s="142" t="str">
        <f t="shared" si="268"/>
        <v>-</v>
      </c>
      <c r="AI272" s="142">
        <f t="shared" si="269"/>
        <v>803</v>
      </c>
      <c r="AJ272" s="142" t="str">
        <f t="shared" si="270"/>
        <v>-</v>
      </c>
      <c r="AK272" s="142" t="str">
        <f t="shared" si="271"/>
        <v>-</v>
      </c>
      <c r="AL272" s="13"/>
      <c r="AN272" s="142" t="str">
        <f t="shared" si="272"/>
        <v>-</v>
      </c>
      <c r="AO272" s="142" t="str">
        <f t="shared" si="273"/>
        <v>-</v>
      </c>
      <c r="AP272" s="142" t="str">
        <f t="shared" si="274"/>
        <v>-</v>
      </c>
      <c r="AQ272" s="142" t="str">
        <f t="shared" si="275"/>
        <v>-</v>
      </c>
      <c r="AR272" s="142" t="str">
        <f t="shared" si="276"/>
        <v>-</v>
      </c>
      <c r="AS272" s="142" t="str">
        <f t="shared" si="277"/>
        <v>-</v>
      </c>
      <c r="AZ272" s="9" t="s">
        <v>557</v>
      </c>
    </row>
    <row r="273" spans="1:52" x14ac:dyDescent="0.25">
      <c r="A273" s="80" t="str">
        <f>IF(ISERROR(VLOOKUP($E273,'Listing TES'!$B$2:$B$1247,1,FALSE)),"Not listed","Listed")</f>
        <v>Listed</v>
      </c>
      <c r="B273" s="81" t="b">
        <f ca="1">TODAY()-MAX(V273:AC273)&lt;95</f>
        <v>1</v>
      </c>
      <c r="C273" s="81" t="b">
        <f t="shared" si="335"/>
        <v>0</v>
      </c>
      <c r="D273" s="81"/>
      <c r="E273" s="2" t="s">
        <v>708</v>
      </c>
      <c r="F273" s="10">
        <v>39575</v>
      </c>
      <c r="G273" s="4"/>
      <c r="H273" s="4" t="s">
        <v>557</v>
      </c>
      <c r="I273" s="93">
        <f t="shared" si="351"/>
        <v>11</v>
      </c>
      <c r="J273" s="198" t="str">
        <f>VLOOKUP($I273,Categorie!$A$1:$B$27,2,FALSE)</f>
        <v>BNO/INO/ANO</v>
      </c>
      <c r="K273" s="12" t="str">
        <f>IF(ISBLANK(O273),IF(AC273&lt;&gt;"-",AC$1,IF(AB273&lt;&gt;"-",AB$1,IF(AA273&lt;&gt;"-",AA$1,IF(Z273&lt;&gt;"-",Z$1,IF(Y273&lt;&gt;"-",Y$1,IF(X273&lt;&gt;"-",X$1,IF(W273&lt;&gt;"-",W$1,IF(V273&lt;&gt;"-",V$1,IF(A273="Listed","Niet geslaagd","Geen info"))))))))),O273)</f>
        <v>PRE</v>
      </c>
      <c r="L273" s="13">
        <f>IF(MAX(V273:AC273)=0,"-",MAX(V273:AC273))</f>
        <v>43855</v>
      </c>
      <c r="M273" s="13" t="str">
        <f ca="1">IF(B273=TRUE,IF(ISBLANK(N273),IF(K273="PRE","",EDATE(L273,3)),N273),"")</f>
        <v/>
      </c>
      <c r="N273" s="12"/>
      <c r="O273" s="12"/>
      <c r="P273" s="12" t="str">
        <f>VLOOKUP($E273,'Listing PCS'!$B$2:$D$1032,3,FALSE)</f>
        <v>-</v>
      </c>
      <c r="Q273" s="13">
        <f>VLOOKUP($E273,'Listing PCS'!$B$2:$F$1032,5,FALSE)</f>
        <v>43855</v>
      </c>
      <c r="R273" s="12"/>
      <c r="S273" s="12" t="str">
        <f>IF(ISERROR(SEARCH(K273,J273)),"-",K273)</f>
        <v>-</v>
      </c>
      <c r="T273" s="12">
        <f>VLOOKUP($E273,'Listing PCS'!$B$2:$I$1032,8,FALSE)</f>
        <v>0</v>
      </c>
      <c r="U273" s="13"/>
      <c r="V273" s="13">
        <f>IF(ISERROR(VLOOKUP(CONCATENATE($E273," ",V$1),'Listing TES'!$A$2:$I$1247,6,FALSE)),"-",VLOOKUP(CONCATENATE($E273," ",V$1),'Listing TES'!$A$2:$I$1247,6,FALSE))</f>
        <v>43855</v>
      </c>
      <c r="W273" s="13" t="str">
        <f>IF(ISERROR(VLOOKUP(CONCATENATE($E273," ",W$1),'Listing TES'!$A$2:$I$1247,6,FALSE)),"-",VLOOKUP(CONCATENATE($E273," ",W$1),'Listing TES'!$A$2:$I$1247,6,FALSE))</f>
        <v>-</v>
      </c>
      <c r="X273" s="13" t="str">
        <f>IF(ISERROR(VLOOKUP(CONCATENATE($E273," ",X$1),'Listing TES'!$A$2:$I$1247,6,FALSE)),"-",VLOOKUP(CONCATENATE($E273," ",X$1),'Listing TES'!$A$2:$I$1247,6,FALSE))</f>
        <v>-</v>
      </c>
      <c r="Y273" s="13" t="str">
        <f>IF(ISERROR(VLOOKUP(CONCATENATE($E273," ",Y$1),'Listing TES'!$A$2:$I$1247,6,FALSE)),"-",VLOOKUP(CONCATENATE($E273," ",Y$1),'Listing TES'!$A$2:$I$1247,6,FALSE))</f>
        <v>-</v>
      </c>
      <c r="Z273" s="13" t="str">
        <f>IF(ISERROR(VLOOKUP(CONCATENATE($E273," ",Z$1),'Listing TES'!$A$2:$I$1247,6,FALSE)),"-",VLOOKUP(CONCATENATE($E273," ",Z$1),'Listing TES'!$A$2:$I$1247,6,FALSE))</f>
        <v>-</v>
      </c>
      <c r="AA273" s="13" t="str">
        <f>IF(ISERROR(VLOOKUP(CONCATENATE($E273," ",AA$1),'Listing TES'!$A$2:$I$1247,6,FALSE)),"-",VLOOKUP(CONCATENATE($E273," ",AA$1),'Listing TES'!$A$2:$I$1247,6,FALSE))</f>
        <v>-</v>
      </c>
      <c r="AB273" s="13" t="str">
        <f>IF(ISERROR(VLOOKUP(CONCATENATE($E273," ",AB$1),'Listing TES'!$A$2:$I$1247,6,FALSE)),"-",VLOOKUP(CONCATENATE($E273," ",AB$1),'Listing TES'!$A$2:$I$1247,6,FALSE))</f>
        <v>-</v>
      </c>
      <c r="AC273" s="13" t="str">
        <f>IF(ISERROR(VLOOKUP(CONCATENATE($E273," ",AC$1),'Listing TES'!$A$2:$I$1247,6,FALSE)),"-",VLOOKUP(CONCATENATE($E273," ",AC$1),'Listing TES'!$A$2:$I$1247,6,FALSE))</f>
        <v>-</v>
      </c>
      <c r="AD273" s="13"/>
      <c r="AF273" s="142" t="str">
        <f t="shared" si="279"/>
        <v>-</v>
      </c>
      <c r="AG273" s="142" t="str">
        <f t="shared" si="267"/>
        <v>-</v>
      </c>
      <c r="AH273" s="142" t="str">
        <f t="shared" si="268"/>
        <v>-</v>
      </c>
      <c r="AI273" s="142" t="str">
        <f t="shared" si="269"/>
        <v>-</v>
      </c>
      <c r="AJ273" s="142" t="str">
        <f t="shared" si="270"/>
        <v>-</v>
      </c>
      <c r="AK273" s="142" t="str">
        <f t="shared" si="271"/>
        <v>-</v>
      </c>
      <c r="AL273" s="102"/>
      <c r="AN273" s="142" t="str">
        <f t="shared" si="272"/>
        <v>-</v>
      </c>
      <c r="AO273" s="142" t="str">
        <f t="shared" si="273"/>
        <v>-</v>
      </c>
      <c r="AP273" s="142" t="str">
        <f t="shared" si="274"/>
        <v>-</v>
      </c>
      <c r="AQ273" s="142" t="str">
        <f t="shared" si="275"/>
        <v>-</v>
      </c>
      <c r="AR273" s="142" t="str">
        <f t="shared" si="276"/>
        <v>-</v>
      </c>
      <c r="AS273" s="142" t="str">
        <f t="shared" si="277"/>
        <v>-</v>
      </c>
    </row>
    <row r="274" spans="1:52" x14ac:dyDescent="0.25">
      <c r="A274" s="22" t="str">
        <f>IF(ISERROR(VLOOKUP($E274,'Listing TES'!$B$2:$B$1247,1,FALSE)),"Not listed","Listed")</f>
        <v>Listed</v>
      </c>
      <c r="B274" s="4" t="b">
        <f t="shared" ca="1" si="352"/>
        <v>0</v>
      </c>
      <c r="C274" s="4" t="b">
        <f t="shared" si="335"/>
        <v>0</v>
      </c>
      <c r="D274" s="4"/>
      <c r="E274" s="2" t="s">
        <v>235</v>
      </c>
      <c r="F274" s="10">
        <v>38714</v>
      </c>
      <c r="G274" s="4"/>
      <c r="H274" s="4" t="s">
        <v>557</v>
      </c>
      <c r="I274" s="93">
        <f t="shared" si="351"/>
        <v>13</v>
      </c>
      <c r="J274" s="198" t="str">
        <f>VLOOKUP($I274,Categorie!$A$1:$B$27,2,FALSE)</f>
        <v>INO/ANO/JUN</v>
      </c>
      <c r="K274" s="12" t="str">
        <f t="shared" si="314"/>
        <v>ANO</v>
      </c>
      <c r="L274" s="13">
        <f t="shared" si="266"/>
        <v>43496</v>
      </c>
      <c r="M274" s="13" t="str">
        <f t="shared" ca="1" si="243"/>
        <v/>
      </c>
      <c r="N274" s="12"/>
      <c r="O274" s="12"/>
      <c r="P274" s="12" t="str">
        <f>VLOOKUP($E274,'Listing PCS'!$B$2:$D$1032,3,FALSE)</f>
        <v>ANO</v>
      </c>
      <c r="Q274" s="13">
        <f>VLOOKUP($E274,'Listing PCS'!$B$2:$F$1032,5,FALSE)</f>
        <v>43568</v>
      </c>
      <c r="R274" s="12"/>
      <c r="S274" s="198" t="s">
        <v>563</v>
      </c>
      <c r="T274" s="12">
        <f>VLOOKUP($E274,'Listing PCS'!$B$2:$I$1032,8,FALSE)</f>
        <v>0</v>
      </c>
      <c r="U274" s="13"/>
      <c r="V274" s="13" t="str">
        <f>IF(ISERROR(VLOOKUP(CONCATENATE($E274," ",V$1),'Listing TES'!$A$2:$I$1247,6,FALSE)),"-",VLOOKUP(CONCATENATE($E274," ",V$1),'Listing TES'!$A$2:$I$1247,6,FALSE))</f>
        <v>-</v>
      </c>
      <c r="W274" s="13">
        <f>IF(ISERROR(VLOOKUP(CONCATENATE($E274," ",W$1),'Listing TES'!$A$2:$I$1247,6,FALSE)),"-",VLOOKUP(CONCATENATE($E274," ",W$1),'Listing TES'!$A$2:$I$1247,6,FALSE))</f>
        <v>42385</v>
      </c>
      <c r="X274" s="13">
        <f>IF(ISERROR(VLOOKUP(CONCATENATE($E274," ",X$1),'Listing TES'!$A$2:$I$1247,6,FALSE)),"-",VLOOKUP(CONCATENATE($E274," ",X$1),'Listing TES'!$A$2:$I$1247,6,FALSE))</f>
        <v>42476</v>
      </c>
      <c r="Y274" s="13">
        <f>IF(ISERROR(VLOOKUP(CONCATENATE($E274," ",Y$1),'Listing TES'!$A$2:$I$1247,6,FALSE)),"-",VLOOKUP(CONCATENATE($E274," ",Y$1),'Listing TES'!$A$2:$I$1247,6,FALSE))</f>
        <v>43022</v>
      </c>
      <c r="Z274" s="13">
        <f>IF(ISERROR(VLOOKUP(CONCATENATE($E274," ",Z$1),'Listing TES'!$A$2:$I$1247,6,FALSE)),"-",VLOOKUP(CONCATENATE($E274," ",Z$1),'Listing TES'!$A$2:$I$1247,6,FALSE))</f>
        <v>43496</v>
      </c>
      <c r="AA274" s="13" t="str">
        <f>IF(ISERROR(VLOOKUP(CONCATENATE($E274," ",AA$1),'Listing TES'!$A$2:$I$1247,6,FALSE)),"-",VLOOKUP(CONCATENATE($E274," ",AA$1),'Listing TES'!$A$2:$I$1247,6,FALSE))</f>
        <v>-</v>
      </c>
      <c r="AB274" s="13" t="str">
        <f>IF(ISERROR(VLOOKUP(CONCATENATE($E274," ",AB$1),'Listing TES'!$A$2:$I$1247,6,FALSE)),"-",VLOOKUP(CONCATENATE($E274," ",AB$1),'Listing TES'!$A$2:$I$1247,6,FALSE))</f>
        <v>-</v>
      </c>
      <c r="AC274" s="13" t="str">
        <f>IF(ISERROR(VLOOKUP(CONCATENATE($E274," ",AC$1),'Listing TES'!$A$2:$I$1247,6,FALSE)),"-",VLOOKUP(CONCATENATE($E274," ",AC$1),'Listing TES'!$A$2:$I$1247,6,FALSE))</f>
        <v>-</v>
      </c>
      <c r="AD274" s="13"/>
      <c r="AF274" s="142" t="str">
        <f t="shared" si="279"/>
        <v>-</v>
      </c>
      <c r="AG274" s="142">
        <f t="shared" si="267"/>
        <v>91</v>
      </c>
      <c r="AH274" s="142">
        <f t="shared" si="268"/>
        <v>546</v>
      </c>
      <c r="AI274" s="142">
        <f t="shared" si="269"/>
        <v>474</v>
      </c>
      <c r="AJ274" s="142" t="str">
        <f t="shared" si="270"/>
        <v>-</v>
      </c>
      <c r="AK274" s="142" t="str">
        <f t="shared" si="271"/>
        <v>-</v>
      </c>
      <c r="AL274" s="13"/>
      <c r="AN274" s="142" t="str">
        <f t="shared" si="272"/>
        <v>-</v>
      </c>
      <c r="AO274" s="142" t="str">
        <f t="shared" si="273"/>
        <v>-</v>
      </c>
      <c r="AP274" s="142" t="str">
        <f t="shared" si="274"/>
        <v>-</v>
      </c>
      <c r="AQ274" s="142" t="str">
        <f t="shared" si="275"/>
        <v>-</v>
      </c>
      <c r="AR274" s="142" t="str">
        <f t="shared" si="276"/>
        <v>-</v>
      </c>
      <c r="AS274" s="142" t="str">
        <f t="shared" si="277"/>
        <v>-</v>
      </c>
      <c r="AZ274" s="9" t="s">
        <v>557</v>
      </c>
    </row>
    <row r="275" spans="1:52" x14ac:dyDescent="0.25">
      <c r="A275" s="22" t="str">
        <f>IF(ISERROR(VLOOKUP($E275,'Listing TES'!$B$2:$B$1247,1,FALSE)),"Not listed","Listed")</f>
        <v>Listed</v>
      </c>
      <c r="B275" s="4" t="b">
        <f t="shared" ref="B275" ca="1" si="353">TODAY()-MAX(V275:AC275)&lt;95</f>
        <v>0</v>
      </c>
      <c r="C275" s="4" t="b">
        <f t="shared" si="335"/>
        <v>0</v>
      </c>
      <c r="D275" s="4"/>
      <c r="E275" s="2" t="s">
        <v>685</v>
      </c>
      <c r="F275" s="10">
        <v>37355</v>
      </c>
      <c r="G275" s="4" t="s">
        <v>610</v>
      </c>
      <c r="H275" s="4" t="s">
        <v>557</v>
      </c>
      <c r="I275" s="93">
        <f t="shared" si="351"/>
        <v>17</v>
      </c>
      <c r="J275" s="198" t="str">
        <f>VLOOKUP($I275,Categorie!$A$1:$B$27,2,FALSE)</f>
        <v>JUN/SEN</v>
      </c>
      <c r="K275" s="12" t="str">
        <f t="shared" ref="K275" si="354">IF(ISBLANK(O275),IF(AC275&lt;&gt;"-",AC$1,IF(AB275&lt;&gt;"-",AB$1,IF(AA275&lt;&gt;"-",AA$1,IF(Z275&lt;&gt;"-",Z$1,IF(Y275&lt;&gt;"-",Y$1,IF(X275&lt;&gt;"-",X$1,IF(W275&lt;&gt;"-",W$1,IF(V275&lt;&gt;"-",V$1,IF(A275="Listed","Niet geslaagd","Geen info"))))))))),O275)</f>
        <v>MIN</v>
      </c>
      <c r="L275" s="13">
        <f t="shared" ref="L275" si="355">IF(MAX(V275:AC275)=0,"-",MAX(V275:AC275))</f>
        <v>43778</v>
      </c>
      <c r="M275" s="13" t="str">
        <f t="shared" ref="M275" ca="1" si="356">IF(B275=TRUE,IF(ISBLANK(N275),IF(K275="PRE","",EDATE(L275,3)),N275),"")</f>
        <v/>
      </c>
      <c r="N275" s="12"/>
      <c r="O275" s="12"/>
      <c r="P275" s="12" t="str">
        <f>VLOOKUP($E275,'Listing PCS'!$B$2:$D$1032,3,FALSE)</f>
        <v>MIN</v>
      </c>
      <c r="Q275" s="13">
        <f>VLOOKUP($E275,'Listing PCS'!$B$2:$F$1032,5,FALSE)</f>
        <v>43848</v>
      </c>
      <c r="R275" s="12"/>
      <c r="S275" s="198" t="s">
        <v>563</v>
      </c>
      <c r="T275" s="12">
        <f>VLOOKUP($E275,'Listing PCS'!$B$2:$I$1032,8,FALSE)</f>
        <v>0</v>
      </c>
      <c r="U275" s="13"/>
      <c r="V275" s="13">
        <f>IF(ISERROR(VLOOKUP(CONCATENATE($E275," ",V$1),'Listing TES'!$A$2:$I$1247,6,FALSE)),"-",VLOOKUP(CONCATENATE($E275," ",V$1),'Listing TES'!$A$2:$I$1247,6,FALSE))</f>
        <v>43736</v>
      </c>
      <c r="W275" s="13">
        <f>IF(ISERROR(VLOOKUP(CONCATENATE($E275," ",W$1),'Listing TES'!$A$2:$I$1247,6,FALSE)),"-",VLOOKUP(CONCATENATE($E275," ",W$1),'Listing TES'!$A$2:$I$1247,6,FALSE))</f>
        <v>43778</v>
      </c>
      <c r="X275" s="13" t="str">
        <f>IF(ISERROR(VLOOKUP(CONCATENATE($E275," ",X$1),'Listing TES'!$A$2:$I$1247,6,FALSE)),"-",VLOOKUP(CONCATENATE($E275," ",X$1),'Listing TES'!$A$2:$I$1247,6,FALSE))</f>
        <v>-</v>
      </c>
      <c r="Y275" s="13" t="str">
        <f>IF(ISERROR(VLOOKUP(CONCATENATE($E275," ",Y$1),'Listing TES'!$A$2:$I$1247,6,FALSE)),"-",VLOOKUP(CONCATENATE($E275," ",Y$1),'Listing TES'!$A$2:$I$1247,6,FALSE))</f>
        <v>-</v>
      </c>
      <c r="Z275" s="13" t="str">
        <f>IF(ISERROR(VLOOKUP(CONCATENATE($E275," ",Z$1),'Listing TES'!$A$2:$I$1247,6,FALSE)),"-",VLOOKUP(CONCATENATE($E275," ",Z$1),'Listing TES'!$A$2:$I$1247,6,FALSE))</f>
        <v>-</v>
      </c>
      <c r="AA275" s="13" t="str">
        <f>IF(ISERROR(VLOOKUP(CONCATENATE($E275," ",AA$1),'Listing TES'!$A$2:$I$1247,6,FALSE)),"-",VLOOKUP(CONCATENATE($E275," ",AA$1),'Listing TES'!$A$2:$I$1247,6,FALSE))</f>
        <v>-</v>
      </c>
      <c r="AB275" s="13" t="str">
        <f>IF(ISERROR(VLOOKUP(CONCATENATE($E275," ",AB$1),'Listing TES'!$A$2:$I$1247,6,FALSE)),"-",VLOOKUP(CONCATENATE($E275," ",AB$1),'Listing TES'!$A$2:$I$1247,6,FALSE))</f>
        <v>-</v>
      </c>
      <c r="AC275" s="13" t="str">
        <f>IF(ISERROR(VLOOKUP(CONCATENATE($E275," ",AC$1),'Listing TES'!$A$2:$I$1247,6,FALSE)),"-",VLOOKUP(CONCATENATE($E275," ",AC$1),'Listing TES'!$A$2:$I$1247,6,FALSE))</f>
        <v>-</v>
      </c>
      <c r="AD275" s="13"/>
      <c r="AF275" s="142">
        <f t="shared" ref="AF275" si="357">IF(AND(V275&lt;&gt;"-",W275&lt;&gt;"-"),W275-V275,"-")</f>
        <v>42</v>
      </c>
      <c r="AG275" s="142" t="str">
        <f t="shared" ref="AG275" si="358">IF(AND(W275&lt;&gt;"-",X275&lt;&gt;"-"),X275-W275,"-")</f>
        <v>-</v>
      </c>
      <c r="AH275" s="142" t="str">
        <f t="shared" ref="AH275" si="359">IF(AND(X275&lt;&gt;"-",Y275&lt;&gt;"-"),Y275-X275,"-")</f>
        <v>-</v>
      </c>
      <c r="AI275" s="142" t="str">
        <f t="shared" ref="AI275" si="360">IF(AND(Y275&lt;&gt;"-",Z275&lt;&gt;"-"),Z275-Y275,"-")</f>
        <v>-</v>
      </c>
      <c r="AJ275" s="142" t="str">
        <f t="shared" ref="AJ275" si="361">IF(AND(Z275&lt;&gt;"-",AA275&lt;&gt;"-"),AA275-Z275,"-")</f>
        <v>-</v>
      </c>
      <c r="AK275" s="142" t="str">
        <f t="shared" ref="AK275" si="362">IF(AND(AA275&lt;&gt;"-",AB275&lt;&gt;"-"),AB275-AA275,"-")</f>
        <v>-</v>
      </c>
      <c r="AL275" s="13"/>
      <c r="AN275" s="142">
        <f t="shared" ref="AN275" si="363">IF(AND($V275&lt;&gt;"-",W275&lt;&gt;"-"),W275-$V275,"-")</f>
        <v>42</v>
      </c>
      <c r="AO275" s="142" t="str">
        <f t="shared" ref="AO275" si="364">IF(AND($V275&lt;&gt;"-",X275&lt;&gt;"-"),X275-$V275,"-")</f>
        <v>-</v>
      </c>
      <c r="AP275" s="142" t="str">
        <f t="shared" ref="AP275" si="365">IF(AND($V275&lt;&gt;"-",Y275&lt;&gt;"-"),Y275-$V275,"-")</f>
        <v>-</v>
      </c>
      <c r="AQ275" s="142" t="str">
        <f t="shared" ref="AQ275" si="366">IF(AND($V275&lt;&gt;"-",Z275&lt;&gt;"-"),Z275-$V275,"-")</f>
        <v>-</v>
      </c>
      <c r="AR275" s="142" t="str">
        <f t="shared" ref="AR275" si="367">IF(AND($V275&lt;&gt;"-",AA275&lt;&gt;"-"),AA275-$V275,"-")</f>
        <v>-</v>
      </c>
      <c r="AS275" s="142" t="str">
        <f t="shared" ref="AS275" si="368">IF(AND($V275&lt;&gt;"-",AB275&lt;&gt;"-"),AB275-$V275,"-")</f>
        <v>-</v>
      </c>
      <c r="AZ275" s="9" t="s">
        <v>557</v>
      </c>
    </row>
    <row r="276" spans="1:52" x14ac:dyDescent="0.25">
      <c r="A276" s="22" t="str">
        <f>IF(ISERROR(VLOOKUP($E276,'Listing TES'!$B$2:$B$1247,1,FALSE)),"Not listed","Listed")</f>
        <v>Listed</v>
      </c>
      <c r="B276" s="4" t="b">
        <f t="shared" ca="1" si="352"/>
        <v>0</v>
      </c>
      <c r="C276" s="4" t="b">
        <f t="shared" si="335"/>
        <v>0</v>
      </c>
      <c r="D276" s="4"/>
      <c r="E276" s="2" t="s">
        <v>274</v>
      </c>
      <c r="F276" s="10">
        <v>36620</v>
      </c>
      <c r="G276" s="4"/>
      <c r="H276" s="4" t="s">
        <v>557</v>
      </c>
      <c r="I276" s="93">
        <f t="shared" si="351"/>
        <v>19</v>
      </c>
      <c r="J276" s="198" t="str">
        <f>VLOOKUP($I276,Categorie!$A$1:$B$27,2,FALSE)</f>
        <v>SEN</v>
      </c>
      <c r="K276" s="12" t="str">
        <f t="shared" si="314"/>
        <v>BNO</v>
      </c>
      <c r="L276" s="13">
        <f t="shared" si="266"/>
        <v>42385</v>
      </c>
      <c r="M276" s="13" t="str">
        <f t="shared" ca="1" si="243"/>
        <v/>
      </c>
      <c r="N276" s="12"/>
      <c r="O276" s="12"/>
      <c r="P276" s="12" t="str">
        <f>VLOOKUP($E276,'Listing PCS'!$B$2:$D$1032,3,FALSE)</f>
        <v>-</v>
      </c>
      <c r="Q276" s="13">
        <f>VLOOKUP($E276,'Listing PCS'!$B$2:$F$1032,5,FALSE)</f>
        <v>43252</v>
      </c>
      <c r="R276" s="12"/>
      <c r="S276" s="12" t="str">
        <f>IF(ISERROR(SEARCH(K276,J276)),"-",K276)</f>
        <v>-</v>
      </c>
      <c r="T276" s="12" t="str">
        <f>VLOOKUP($E276,'Listing PCS'!$B$2:$I$1032,8,FALSE)</f>
        <v>-</v>
      </c>
      <c r="U276" s="13"/>
      <c r="V276" s="13" t="str">
        <f>IF(ISERROR(VLOOKUP(CONCATENATE($E276," ",V$1),'Listing TES'!$A$2:$I$1247,6,FALSE)),"-",VLOOKUP(CONCATENATE($E276," ",V$1),'Listing TES'!$A$2:$I$1247,6,FALSE))</f>
        <v>-</v>
      </c>
      <c r="W276" s="13">
        <f>IF(ISERROR(VLOOKUP(CONCATENATE($E276," ",W$1),'Listing TES'!$A$2:$I$1247,6,FALSE)),"-",VLOOKUP(CONCATENATE($E276," ",W$1),'Listing TES'!$A$2:$I$1247,6,FALSE))</f>
        <v>42294</v>
      </c>
      <c r="X276" s="13">
        <f>IF(ISERROR(VLOOKUP(CONCATENATE($E276," ",X$1),'Listing TES'!$A$2:$I$1247,6,FALSE)),"-",VLOOKUP(CONCATENATE($E276," ",X$1),'Listing TES'!$A$2:$I$1247,6,FALSE))</f>
        <v>42385</v>
      </c>
      <c r="Y276" s="13" t="str">
        <f>IF(ISERROR(VLOOKUP(CONCATENATE($E276," ",Y$1),'Listing TES'!$A$2:$I$1247,6,FALSE)),"-",VLOOKUP(CONCATENATE($E276," ",Y$1),'Listing TES'!$A$2:$I$1247,6,FALSE))</f>
        <v>-</v>
      </c>
      <c r="Z276" s="13" t="str">
        <f>IF(ISERROR(VLOOKUP(CONCATENATE($E276," ",Z$1),'Listing TES'!$A$2:$I$1247,6,FALSE)),"-",VLOOKUP(CONCATENATE($E276," ",Z$1),'Listing TES'!$A$2:$I$1247,6,FALSE))</f>
        <v>-</v>
      </c>
      <c r="AA276" s="13" t="str">
        <f>IF(ISERROR(VLOOKUP(CONCATENATE($E276," ",AA$1),'Listing TES'!$A$2:$I$1247,6,FALSE)),"-",VLOOKUP(CONCATENATE($E276," ",AA$1),'Listing TES'!$A$2:$I$1247,6,FALSE))</f>
        <v>-</v>
      </c>
      <c r="AB276" s="13" t="str">
        <f>IF(ISERROR(VLOOKUP(CONCATENATE($E276," ",AB$1),'Listing TES'!$A$2:$I$1247,6,FALSE)),"-",VLOOKUP(CONCATENATE($E276," ",AB$1),'Listing TES'!$A$2:$I$1247,6,FALSE))</f>
        <v>-</v>
      </c>
      <c r="AC276" s="13" t="str">
        <f>IF(ISERROR(VLOOKUP(CONCATENATE($E276," ",AC$1),'Listing TES'!$A$2:$I$1247,6,FALSE)),"-",VLOOKUP(CONCATENATE($E276," ",AC$1),'Listing TES'!$A$2:$I$1247,6,FALSE))</f>
        <v>-</v>
      </c>
      <c r="AD276" s="13"/>
      <c r="AF276" s="142" t="str">
        <f t="shared" si="279"/>
        <v>-</v>
      </c>
      <c r="AG276" s="142">
        <f t="shared" si="267"/>
        <v>91</v>
      </c>
      <c r="AH276" s="142" t="str">
        <f t="shared" si="268"/>
        <v>-</v>
      </c>
      <c r="AI276" s="142" t="str">
        <f t="shared" si="269"/>
        <v>-</v>
      </c>
      <c r="AJ276" s="142" t="str">
        <f t="shared" si="270"/>
        <v>-</v>
      </c>
      <c r="AK276" s="142" t="str">
        <f t="shared" si="271"/>
        <v>-</v>
      </c>
      <c r="AL276" s="13"/>
      <c r="AN276" s="142" t="str">
        <f t="shared" si="272"/>
        <v>-</v>
      </c>
      <c r="AO276" s="142" t="str">
        <f t="shared" si="273"/>
        <v>-</v>
      </c>
      <c r="AP276" s="142" t="str">
        <f t="shared" si="274"/>
        <v>-</v>
      </c>
      <c r="AQ276" s="142" t="str">
        <f t="shared" si="275"/>
        <v>-</v>
      </c>
      <c r="AR276" s="142" t="str">
        <f t="shared" si="276"/>
        <v>-</v>
      </c>
      <c r="AS276" s="142" t="str">
        <f t="shared" si="277"/>
        <v>-</v>
      </c>
    </row>
    <row r="277" spans="1:52" x14ac:dyDescent="0.25">
      <c r="A277" s="22" t="str">
        <f>IF(ISERROR(VLOOKUP($E277,'Listing TES'!$B$2:$B$1247,1,FALSE)),"Not listed","Listed")</f>
        <v>Listed</v>
      </c>
      <c r="B277" s="4" t="b">
        <f t="shared" ca="1" si="352"/>
        <v>0</v>
      </c>
      <c r="C277" s="4" t="b">
        <f t="shared" si="335"/>
        <v>0</v>
      </c>
      <c r="D277" s="4"/>
      <c r="E277" s="2" t="s">
        <v>218</v>
      </c>
      <c r="F277" s="10">
        <v>38237</v>
      </c>
      <c r="G277" s="4"/>
      <c r="H277" s="4" t="s">
        <v>557</v>
      </c>
      <c r="I277" s="93">
        <f t="shared" si="351"/>
        <v>14</v>
      </c>
      <c r="J277" s="198" t="str">
        <f>VLOOKUP($I277,Categorie!$A$1:$B$27,2,FALSE)</f>
        <v>INO/ANO/JUN</v>
      </c>
      <c r="K277" s="12" t="str">
        <f t="shared" si="314"/>
        <v>JUN</v>
      </c>
      <c r="L277" s="13">
        <f t="shared" si="266"/>
        <v>43113</v>
      </c>
      <c r="M277" s="13" t="str">
        <f t="shared" ca="1" si="243"/>
        <v/>
      </c>
      <c r="N277" s="12"/>
      <c r="O277" s="12"/>
      <c r="P277" s="12" t="str">
        <f>VLOOKUP($E277,'Listing PCS'!$B$2:$D$1032,3,FALSE)</f>
        <v>JUN</v>
      </c>
      <c r="Q277" s="13">
        <f>VLOOKUP($E277,'Listing PCS'!$B$2:$F$1032,5,FALSE)</f>
        <v>43477</v>
      </c>
      <c r="R277" s="12"/>
      <c r="S277" s="198" t="s">
        <v>565</v>
      </c>
      <c r="T277" s="12">
        <f>VLOOKUP($E277,'Listing PCS'!$B$2:$I$1032,8,FALSE)</f>
        <v>0</v>
      </c>
      <c r="U277" s="13"/>
      <c r="V277" s="13" t="str">
        <f>IF(ISERROR(VLOOKUP(CONCATENATE($E277," ",V$1),'Listing TES'!$A$2:$I$1247,6,FALSE)),"-",VLOOKUP(CONCATENATE($E277," ",V$1),'Listing TES'!$A$2:$I$1247,6,FALSE))</f>
        <v>-</v>
      </c>
      <c r="W277" s="13">
        <f>IF(ISERROR(VLOOKUP(CONCATENATE($E277," ",W$1),'Listing TES'!$A$2:$I$1247,6,FALSE)),"-",VLOOKUP(CONCATENATE($E277," ",W$1),'Listing TES'!$A$2:$I$1247,6,FALSE))</f>
        <v>42301</v>
      </c>
      <c r="X277" s="13">
        <f>IF(ISERROR(VLOOKUP(CONCATENATE($E277," ",X$1),'Listing TES'!$A$2:$I$1247,6,FALSE)),"-",VLOOKUP(CONCATENATE($E277," ",X$1),'Listing TES'!$A$2:$I$1247,6,FALSE))</f>
        <v>42322</v>
      </c>
      <c r="Y277" s="13">
        <f>IF(ISERROR(VLOOKUP(CONCATENATE($E277," ",Y$1),'Listing TES'!$A$2:$I$1247,6,FALSE)),"-",VLOOKUP(CONCATENATE($E277," ",Y$1),'Listing TES'!$A$2:$I$1247,6,FALSE))</f>
        <v>42490</v>
      </c>
      <c r="Z277" s="13" t="str">
        <f>IF(ISERROR(VLOOKUP(CONCATENATE($E277," ",Z$1),'Listing TES'!$A$2:$I$1247,6,FALSE)),"-",VLOOKUP(CONCATENATE($E277," ",Z$1),'Listing TES'!$A$2:$I$1247,6,FALSE))</f>
        <v>-</v>
      </c>
      <c r="AA277" s="13">
        <f>IF(ISERROR(VLOOKUP(CONCATENATE($E277," ",AA$1),'Listing TES'!$A$2:$I$1247,6,FALSE)),"-",VLOOKUP(CONCATENATE($E277," ",AA$1),'Listing TES'!$A$2:$I$1247,6,FALSE))</f>
        <v>43113</v>
      </c>
      <c r="AB277" s="13" t="str">
        <f>IF(ISERROR(VLOOKUP(CONCATENATE($E277," ",AB$1),'Listing TES'!$A$2:$I$1247,6,FALSE)),"-",VLOOKUP(CONCATENATE($E277," ",AB$1),'Listing TES'!$A$2:$I$1247,6,FALSE))</f>
        <v>-</v>
      </c>
      <c r="AC277" s="13" t="str">
        <f>IF(ISERROR(VLOOKUP(CONCATENATE($E277," ",AC$1),'Listing TES'!$A$2:$I$1247,6,FALSE)),"-",VLOOKUP(CONCATENATE($E277," ",AC$1),'Listing TES'!$A$2:$I$1247,6,FALSE))</f>
        <v>-</v>
      </c>
      <c r="AD277" s="13"/>
      <c r="AF277" s="142" t="str">
        <f t="shared" si="279"/>
        <v>-</v>
      </c>
      <c r="AG277" s="142">
        <f t="shared" si="267"/>
        <v>21</v>
      </c>
      <c r="AH277" s="142">
        <f t="shared" si="268"/>
        <v>168</v>
      </c>
      <c r="AI277" s="142" t="str">
        <f t="shared" si="269"/>
        <v>-</v>
      </c>
      <c r="AJ277" s="142" t="str">
        <f t="shared" si="270"/>
        <v>-</v>
      </c>
      <c r="AK277" s="142" t="str">
        <f t="shared" si="271"/>
        <v>-</v>
      </c>
      <c r="AL277" s="13"/>
      <c r="AN277" s="142" t="str">
        <f t="shared" si="272"/>
        <v>-</v>
      </c>
      <c r="AO277" s="142" t="str">
        <f t="shared" si="273"/>
        <v>-</v>
      </c>
      <c r="AP277" s="142" t="str">
        <f t="shared" si="274"/>
        <v>-</v>
      </c>
      <c r="AQ277" s="142" t="str">
        <f t="shared" si="275"/>
        <v>-</v>
      </c>
      <c r="AR277" s="142" t="str">
        <f t="shared" si="276"/>
        <v>-</v>
      </c>
      <c r="AS277" s="142" t="str">
        <f t="shared" si="277"/>
        <v>-</v>
      </c>
    </row>
    <row r="278" spans="1:52" hidden="1" x14ac:dyDescent="0.25">
      <c r="A278" s="22" t="str">
        <f>IF(ISERROR(VLOOKUP($E278,'Listing TES'!$B$2:$B$1247,1,FALSE)),"Not listed","Listed")</f>
        <v>Listed</v>
      </c>
      <c r="B278" s="4" t="b">
        <f t="shared" ca="1" si="352"/>
        <v>0</v>
      </c>
      <c r="C278" s="4" t="b">
        <f t="shared" si="335"/>
        <v>0</v>
      </c>
      <c r="D278" s="4" t="s">
        <v>537</v>
      </c>
      <c r="E278" s="2" t="s">
        <v>614</v>
      </c>
      <c r="F278" s="10">
        <v>38712</v>
      </c>
      <c r="G278" s="4" t="s">
        <v>615</v>
      </c>
      <c r="H278" s="4" t="s">
        <v>557</v>
      </c>
      <c r="I278" s="93">
        <f t="shared" si="264"/>
        <v>12</v>
      </c>
      <c r="J278" s="198" t="str">
        <f>VLOOKUP($I278,Categorie!$A$1:$B$27,2,FALSE)</f>
        <v>BNO/INO/ANO</v>
      </c>
      <c r="K278" s="12" t="str">
        <f t="shared" si="314"/>
        <v>PRE</v>
      </c>
      <c r="L278" s="13">
        <f>IF(MAX(V278:AC278)=0,"-",MAX(V278:AC278))</f>
        <v>43428</v>
      </c>
      <c r="M278" s="13" t="str">
        <f t="shared" ca="1" si="243"/>
        <v/>
      </c>
      <c r="N278" s="12"/>
      <c r="O278" s="12"/>
      <c r="P278" s="12" t="str">
        <f>VLOOKUP($E278,'Listing PCS'!$B$2:$D$1032,3,FALSE)</f>
        <v>-</v>
      </c>
      <c r="Q278" s="13">
        <f>VLOOKUP($E278,'Listing PCS'!$B$2:$F$1032,5,FALSE)</f>
        <v>43428</v>
      </c>
      <c r="R278" s="12"/>
      <c r="S278" s="12" t="str">
        <f t="shared" ref="S278:S284" si="369">IF(ISERROR(SEARCH(K278,J278)),"-",K278)</f>
        <v>-</v>
      </c>
      <c r="T278" s="12">
        <f>VLOOKUP($E278,'Listing PCS'!$B$2:$I$1032,8,FALSE)</f>
        <v>0</v>
      </c>
      <c r="U278" s="13"/>
      <c r="V278" s="13">
        <f>IF(ISERROR(VLOOKUP(CONCATENATE($E278," ",V$1),'Listing TES'!$A$2:$I$1247,6,FALSE)),"-",VLOOKUP(CONCATENATE($E278," ",V$1),'Listing TES'!$A$2:$I$1247,6,FALSE))</f>
        <v>43428</v>
      </c>
      <c r="W278" s="13" t="str">
        <f>IF(ISERROR(VLOOKUP(CONCATENATE($E278," ",W$1),'Listing TES'!$A$2:$I$1247,6,FALSE)),"-",VLOOKUP(CONCATENATE($E278," ",W$1),'Listing TES'!$A$2:$I$1247,6,FALSE))</f>
        <v>-</v>
      </c>
      <c r="X278" s="13" t="str">
        <f>IF(ISERROR(VLOOKUP(CONCATENATE($E278," ",X$1),'Listing TES'!$A$2:$I$1247,6,FALSE)),"-",VLOOKUP(CONCATENATE($E278," ",X$1),'Listing TES'!$A$2:$I$1247,6,FALSE))</f>
        <v>-</v>
      </c>
      <c r="Y278" s="13" t="str">
        <f>IF(ISERROR(VLOOKUP(CONCATENATE($E278," ",Y$1),'Listing TES'!$A$2:$I$1247,6,FALSE)),"-",VLOOKUP(CONCATENATE($E278," ",Y$1),'Listing TES'!$A$2:$I$1247,6,FALSE))</f>
        <v>-</v>
      </c>
      <c r="Z278" s="13" t="str">
        <f>IF(ISERROR(VLOOKUP(CONCATENATE($E278," ",Z$1),'Listing TES'!$A$2:$I$1247,6,FALSE)),"-",VLOOKUP(CONCATENATE($E278," ",Z$1),'Listing TES'!$A$2:$I$1247,6,FALSE))</f>
        <v>-</v>
      </c>
      <c r="AA278" s="13" t="str">
        <f>IF(ISERROR(VLOOKUP(CONCATENATE($E278," ",AA$1),'Listing TES'!$A$2:$I$1247,6,FALSE)),"-",VLOOKUP(CONCATENATE($E278," ",AA$1),'Listing TES'!$A$2:$I$1247,6,FALSE))</f>
        <v>-</v>
      </c>
      <c r="AB278" s="13" t="str">
        <f>IF(ISERROR(VLOOKUP(CONCATENATE($E278," ",AB$1),'Listing TES'!$A$2:$I$1247,6,FALSE)),"-",VLOOKUP(CONCATENATE($E278," ",AB$1),'Listing TES'!$A$2:$I$1247,6,FALSE))</f>
        <v>-</v>
      </c>
      <c r="AC278" s="13" t="str">
        <f>IF(ISERROR(VLOOKUP(CONCATENATE($E278," ",AC$1),'Listing TES'!$A$2:$I$1247,6,FALSE)),"-",VLOOKUP(CONCATENATE($E278," ",AC$1),'Listing TES'!$A$2:$I$1247,6,FALSE))</f>
        <v>-</v>
      </c>
      <c r="AD278" s="13"/>
      <c r="AF278" s="142" t="str">
        <f t="shared" ref="AF278:AK279" si="370">IF(AND(V278&lt;&gt;"-",W278&lt;&gt;"-"),W278-V278,"-")</f>
        <v>-</v>
      </c>
      <c r="AG278" s="142" t="str">
        <f t="shared" si="370"/>
        <v>-</v>
      </c>
      <c r="AH278" s="142" t="str">
        <f t="shared" si="370"/>
        <v>-</v>
      </c>
      <c r="AI278" s="142" t="str">
        <f t="shared" si="370"/>
        <v>-</v>
      </c>
      <c r="AJ278" s="142" t="str">
        <f t="shared" si="370"/>
        <v>-</v>
      </c>
      <c r="AK278" s="142" t="str">
        <f t="shared" si="370"/>
        <v>-</v>
      </c>
      <c r="AL278" s="13"/>
      <c r="AN278" s="142" t="str">
        <f t="shared" ref="AN278:AS279" si="371">IF(AND($V278&lt;&gt;"-",W278&lt;&gt;"-"),W278-$V278,"-")</f>
        <v>-</v>
      </c>
      <c r="AO278" s="142" t="str">
        <f t="shared" si="371"/>
        <v>-</v>
      </c>
      <c r="AP278" s="142" t="str">
        <f t="shared" si="371"/>
        <v>-</v>
      </c>
      <c r="AQ278" s="142" t="str">
        <f t="shared" si="371"/>
        <v>-</v>
      </c>
      <c r="AR278" s="142" t="str">
        <f t="shared" si="371"/>
        <v>-</v>
      </c>
      <c r="AS278" s="142" t="str">
        <f t="shared" si="371"/>
        <v>-</v>
      </c>
      <c r="AW278" s="9" t="s">
        <v>557</v>
      </c>
    </row>
    <row r="279" spans="1:52" hidden="1" x14ac:dyDescent="0.25">
      <c r="A279" s="22" t="str">
        <f>IF(ISERROR(VLOOKUP($E279,'Listing TES'!$B$2:$B$1247,1,FALSE)),"Not listed","Listed")</f>
        <v>Listed</v>
      </c>
      <c r="B279" s="4" t="b">
        <f ca="1">TODAY()-MAX(V279:AC279)&lt;95</f>
        <v>0</v>
      </c>
      <c r="C279" s="4" t="e">
        <f t="shared" si="335"/>
        <v>#VALUE!</v>
      </c>
      <c r="D279" s="4" t="s">
        <v>537</v>
      </c>
      <c r="E279" s="2" t="s">
        <v>616</v>
      </c>
      <c r="F279" s="10">
        <v>40073</v>
      </c>
      <c r="G279" s="4" t="s">
        <v>615</v>
      </c>
      <c r="H279" s="4" t="s">
        <v>557</v>
      </c>
      <c r="I279" s="93">
        <f t="shared" si="264"/>
        <v>8</v>
      </c>
      <c r="J279" s="198" t="str">
        <f>VLOOKUP($I279,Categorie!$A$1:$B$27,2,FALSE)</f>
        <v>MIN/BNO/INO</v>
      </c>
      <c r="K279" s="12" t="str">
        <f t="shared" si="314"/>
        <v>Niet geslaagd</v>
      </c>
      <c r="L279" s="13" t="str">
        <f>IF(MAX(V279:AC279)=0,"-",MAX(V279:AC279))</f>
        <v>-</v>
      </c>
      <c r="M279" s="13" t="str">
        <f t="shared" ca="1" si="243"/>
        <v/>
      </c>
      <c r="N279" s="12"/>
      <c r="O279" s="12"/>
      <c r="P279" s="12" t="str">
        <f>VLOOKUP($E279,'Listing PCS'!$B$2:$D$1032,3,FALSE)</f>
        <v>-</v>
      </c>
      <c r="Q279" s="13">
        <f>VLOOKUP($E279,'Listing PCS'!$B$2:$F$1032,5,FALSE)</f>
        <v>43491</v>
      </c>
      <c r="R279" s="12"/>
      <c r="S279" s="12" t="str">
        <f t="shared" si="369"/>
        <v>-</v>
      </c>
      <c r="T279" s="12">
        <f>VLOOKUP($E279,'Listing PCS'!$B$2:$I$1032,8,FALSE)</f>
        <v>0</v>
      </c>
      <c r="U279" s="13"/>
      <c r="V279" s="13" t="str">
        <f>IF(ISERROR(VLOOKUP(CONCATENATE($E279," ",V$1),'Listing TES'!$A$2:$I$1247,6,FALSE)),"-",VLOOKUP(CONCATENATE($E279," ",V$1),'Listing TES'!$A$2:$I$1247,6,FALSE))</f>
        <v>-</v>
      </c>
      <c r="W279" s="13" t="str">
        <f>IF(ISERROR(VLOOKUP(CONCATENATE($E279," ",W$1),'Listing TES'!$A$2:$I$1247,6,FALSE)),"-",VLOOKUP(CONCATENATE($E279," ",W$1),'Listing TES'!$A$2:$I$1247,6,FALSE))</f>
        <v>-</v>
      </c>
      <c r="X279" s="13" t="str">
        <f>IF(ISERROR(VLOOKUP(CONCATENATE($E279," ",X$1),'Listing TES'!$A$2:$I$1247,6,FALSE)),"-",VLOOKUP(CONCATENATE($E279," ",X$1),'Listing TES'!$A$2:$I$1247,6,FALSE))</f>
        <v>-</v>
      </c>
      <c r="Y279" s="13" t="str">
        <f>IF(ISERROR(VLOOKUP(CONCATENATE($E279," ",Y$1),'Listing TES'!$A$2:$I$1247,6,FALSE)),"-",VLOOKUP(CONCATENATE($E279," ",Y$1),'Listing TES'!$A$2:$I$1247,6,FALSE))</f>
        <v>-</v>
      </c>
      <c r="Z279" s="13" t="str">
        <f>IF(ISERROR(VLOOKUP(CONCATENATE($E279," ",Z$1),'Listing TES'!$A$2:$I$1247,6,FALSE)),"-",VLOOKUP(CONCATENATE($E279," ",Z$1),'Listing TES'!$A$2:$I$1247,6,FALSE))</f>
        <v>-</v>
      </c>
      <c r="AA279" s="13" t="str">
        <f>IF(ISERROR(VLOOKUP(CONCATENATE($E279," ",AA$1),'Listing TES'!$A$2:$I$1247,6,FALSE)),"-",VLOOKUP(CONCATENATE($E279," ",AA$1),'Listing TES'!$A$2:$I$1247,6,FALSE))</f>
        <v>-</v>
      </c>
      <c r="AB279" s="13" t="str">
        <f>IF(ISERROR(VLOOKUP(CONCATENATE($E279," ",AB$1),'Listing TES'!$A$2:$I$1247,6,FALSE)),"-",VLOOKUP(CONCATENATE($E279," ",AB$1),'Listing TES'!$A$2:$I$1247,6,FALSE))</f>
        <v>-</v>
      </c>
      <c r="AC279" s="13" t="str">
        <f>IF(ISERROR(VLOOKUP(CONCATENATE($E279," ",AC$1),'Listing TES'!$A$2:$I$1247,6,FALSE)),"-",VLOOKUP(CONCATENATE($E279," ",AC$1),'Listing TES'!$A$2:$I$1247,6,FALSE))</f>
        <v>-</v>
      </c>
      <c r="AD279" s="13"/>
      <c r="AF279" s="142" t="str">
        <f t="shared" si="370"/>
        <v>-</v>
      </c>
      <c r="AG279" s="142" t="str">
        <f t="shared" si="370"/>
        <v>-</v>
      </c>
      <c r="AH279" s="142" t="str">
        <f t="shared" si="370"/>
        <v>-</v>
      </c>
      <c r="AI279" s="142" t="str">
        <f t="shared" si="370"/>
        <v>-</v>
      </c>
      <c r="AJ279" s="142" t="str">
        <f t="shared" si="370"/>
        <v>-</v>
      </c>
      <c r="AK279" s="142" t="str">
        <f t="shared" si="370"/>
        <v>-</v>
      </c>
      <c r="AL279" s="13"/>
      <c r="AN279" s="142" t="str">
        <f t="shared" si="371"/>
        <v>-</v>
      </c>
      <c r="AO279" s="142" t="str">
        <f t="shared" si="371"/>
        <v>-</v>
      </c>
      <c r="AP279" s="142" t="str">
        <f t="shared" si="371"/>
        <v>-</v>
      </c>
      <c r="AQ279" s="142" t="str">
        <f t="shared" si="371"/>
        <v>-</v>
      </c>
      <c r="AR279" s="142" t="str">
        <f t="shared" si="371"/>
        <v>-</v>
      </c>
      <c r="AS279" s="142" t="str">
        <f t="shared" si="371"/>
        <v>-</v>
      </c>
      <c r="AW279" s="9" t="s">
        <v>557</v>
      </c>
    </row>
    <row r="280" spans="1:52" x14ac:dyDescent="0.25">
      <c r="A280" s="22" t="str">
        <f>IF(ISERROR(VLOOKUP($E280,'Listing TES'!$B$2:$B$1247,1,FALSE)),"Not listed","Listed")</f>
        <v>Listed</v>
      </c>
      <c r="B280" s="4" t="b">
        <f t="shared" ca="1" si="352"/>
        <v>0</v>
      </c>
      <c r="C280" s="4" t="b">
        <f t="shared" si="335"/>
        <v>0</v>
      </c>
      <c r="D280" s="4"/>
      <c r="E280" s="2" t="s">
        <v>36</v>
      </c>
      <c r="F280" s="10">
        <v>38205</v>
      </c>
      <c r="G280" s="4"/>
      <c r="H280" s="4" t="s">
        <v>557</v>
      </c>
      <c r="I280" s="93">
        <f t="shared" ref="I280:I286" si="372">DATEDIF(F280,DATE(2019,7,1),"y")</f>
        <v>14</v>
      </c>
      <c r="J280" s="198" t="str">
        <f>VLOOKUP($I280,Categorie!$A$1:$B$27,2,FALSE)</f>
        <v>INO/ANO/JUN</v>
      </c>
      <c r="K280" s="12" t="str">
        <f t="shared" si="314"/>
        <v>BNO</v>
      </c>
      <c r="L280" s="13">
        <f t="shared" si="266"/>
        <v>43183</v>
      </c>
      <c r="M280" s="13" t="str">
        <f t="shared" ca="1" si="243"/>
        <v/>
      </c>
      <c r="N280" s="12"/>
      <c r="O280" s="12"/>
      <c r="P280" s="12" t="str">
        <f>VLOOKUP($E280,'Listing PCS'!$B$2:$D$1032,3,FALSE)</f>
        <v>INO</v>
      </c>
      <c r="Q280" s="13">
        <f>VLOOKUP($E280,'Listing PCS'!$B$2:$F$1032,5,FALSE)</f>
        <v>43386</v>
      </c>
      <c r="R280" s="12"/>
      <c r="S280" s="12" t="str">
        <f t="shared" si="369"/>
        <v>-</v>
      </c>
      <c r="T280" s="12">
        <f>VLOOKUP($E280,'Listing PCS'!$B$2:$I$1032,8,FALSE)</f>
        <v>0</v>
      </c>
      <c r="U280" s="13"/>
      <c r="V280" s="13">
        <f>IF(ISERROR(VLOOKUP(CONCATENATE($E280," ",V$1),'Listing TES'!$A$2:$I$1247,6,FALSE)),"-",VLOOKUP(CONCATENATE($E280," ",V$1),'Listing TES'!$A$2:$I$1247,6,FALSE))</f>
        <v>42813</v>
      </c>
      <c r="W280" s="13">
        <f>IF(ISERROR(VLOOKUP(CONCATENATE($E280," ",W$1),'Listing TES'!$A$2:$I$1247,6,FALSE)),"-",VLOOKUP(CONCATENATE($E280," ",W$1),'Listing TES'!$A$2:$I$1247,6,FALSE))</f>
        <v>42861</v>
      </c>
      <c r="X280" s="13">
        <f>IF(ISERROR(VLOOKUP(CONCATENATE($E280," ",X$1),'Listing TES'!$A$2:$I$1247,6,FALSE)),"-",VLOOKUP(CONCATENATE($E280," ",X$1),'Listing TES'!$A$2:$I$1247,6,FALSE))</f>
        <v>43183</v>
      </c>
      <c r="Y280" s="13" t="str">
        <f>IF(ISERROR(VLOOKUP(CONCATENATE($E280," ",Y$1),'Listing TES'!$A$2:$I$1247,6,FALSE)),"-",VLOOKUP(CONCATENATE($E280," ",Y$1),'Listing TES'!$A$2:$I$1247,6,FALSE))</f>
        <v>-</v>
      </c>
      <c r="Z280" s="13" t="str">
        <f>IF(ISERROR(VLOOKUP(CONCATENATE($E280," ",Z$1),'Listing TES'!$A$2:$I$1247,6,FALSE)),"-",VLOOKUP(CONCATENATE($E280," ",Z$1),'Listing TES'!$A$2:$I$1247,6,FALSE))</f>
        <v>-</v>
      </c>
      <c r="AA280" s="13" t="str">
        <f>IF(ISERROR(VLOOKUP(CONCATENATE($E280," ",AA$1),'Listing TES'!$A$2:$I$1247,6,FALSE)),"-",VLOOKUP(CONCATENATE($E280," ",AA$1),'Listing TES'!$A$2:$I$1247,6,FALSE))</f>
        <v>-</v>
      </c>
      <c r="AB280" s="13" t="str">
        <f>IF(ISERROR(VLOOKUP(CONCATENATE($E280," ",AB$1),'Listing TES'!$A$2:$I$1247,6,FALSE)),"-",VLOOKUP(CONCATENATE($E280," ",AB$1),'Listing TES'!$A$2:$I$1247,6,FALSE))</f>
        <v>-</v>
      </c>
      <c r="AC280" s="13" t="str">
        <f>IF(ISERROR(VLOOKUP(CONCATENATE($E280," ",AC$1),'Listing TES'!$A$2:$I$1247,6,FALSE)),"-",VLOOKUP(CONCATENATE($E280," ",AC$1),'Listing TES'!$A$2:$I$1247,6,FALSE))</f>
        <v>-</v>
      </c>
      <c r="AD280" s="13"/>
      <c r="AF280" s="142">
        <f t="shared" si="279"/>
        <v>48</v>
      </c>
      <c r="AG280" s="142">
        <f t="shared" si="267"/>
        <v>322</v>
      </c>
      <c r="AH280" s="142" t="str">
        <f t="shared" si="268"/>
        <v>-</v>
      </c>
      <c r="AI280" s="142" t="str">
        <f t="shared" si="269"/>
        <v>-</v>
      </c>
      <c r="AJ280" s="142" t="str">
        <f t="shared" si="270"/>
        <v>-</v>
      </c>
      <c r="AK280" s="142" t="str">
        <f t="shared" si="271"/>
        <v>-</v>
      </c>
      <c r="AL280" s="13"/>
      <c r="AN280" s="142">
        <f t="shared" si="272"/>
        <v>48</v>
      </c>
      <c r="AO280" s="142">
        <f t="shared" si="273"/>
        <v>370</v>
      </c>
      <c r="AP280" s="142" t="str">
        <f t="shared" si="274"/>
        <v>-</v>
      </c>
      <c r="AQ280" s="142" t="str">
        <f t="shared" si="275"/>
        <v>-</v>
      </c>
      <c r="AR280" s="142" t="str">
        <f t="shared" si="276"/>
        <v>-</v>
      </c>
      <c r="AS280" s="142" t="str">
        <f t="shared" si="277"/>
        <v>-</v>
      </c>
    </row>
    <row r="281" spans="1:52" x14ac:dyDescent="0.25">
      <c r="A281" s="22" t="str">
        <f>IF(ISERROR(VLOOKUP($E281,'Listing TES'!$B$2:$B$1247,1,FALSE)),"Not listed","Listed")</f>
        <v>Listed</v>
      </c>
      <c r="B281" s="4" t="b">
        <f t="shared" ca="1" si="352"/>
        <v>0</v>
      </c>
      <c r="C281" s="4" t="b">
        <f t="shared" si="335"/>
        <v>0</v>
      </c>
      <c r="D281" s="4"/>
      <c r="E281" s="2" t="s">
        <v>140</v>
      </c>
      <c r="F281" s="10">
        <v>38094</v>
      </c>
      <c r="G281" s="4"/>
      <c r="H281" s="4" t="s">
        <v>557</v>
      </c>
      <c r="I281" s="93">
        <f t="shared" si="372"/>
        <v>15</v>
      </c>
      <c r="J281" s="198" t="str">
        <f>VLOOKUP($I281,Categorie!$A$1:$B$27,2,FALSE)</f>
        <v>JUN/SEN</v>
      </c>
      <c r="K281" s="12" t="str">
        <f t="shared" si="314"/>
        <v>ANO</v>
      </c>
      <c r="L281" s="13">
        <f t="shared" si="266"/>
        <v>42658</v>
      </c>
      <c r="M281" s="13" t="str">
        <f t="shared" ca="1" si="243"/>
        <v/>
      </c>
      <c r="N281" s="12"/>
      <c r="O281" s="12"/>
      <c r="P281" s="12" t="str">
        <f>VLOOKUP($E281,'Listing PCS'!$B$2:$D$1032,3,FALSE)</f>
        <v>ANO</v>
      </c>
      <c r="Q281" s="13">
        <f>VLOOKUP($E281,'Listing PCS'!$B$2:$F$1032,5,FALSE)</f>
        <v>43252</v>
      </c>
      <c r="R281" s="12"/>
      <c r="S281" s="12" t="str">
        <f t="shared" si="369"/>
        <v>-</v>
      </c>
      <c r="T281" s="12" t="str">
        <f>VLOOKUP($E281,'Listing PCS'!$B$2:$I$1032,8,FALSE)</f>
        <v>A</v>
      </c>
      <c r="U281" s="13"/>
      <c r="V281" s="13" t="str">
        <f>IF(ISERROR(VLOOKUP(CONCATENATE($E281," ",V$1),'Listing TES'!$A$2:$I$1247,6,FALSE)),"-",VLOOKUP(CONCATENATE($E281," ",V$1),'Listing TES'!$A$2:$I$1247,6,FALSE))</f>
        <v>-</v>
      </c>
      <c r="W281" s="13" t="str">
        <f>IF(ISERROR(VLOOKUP(CONCATENATE($E281," ",W$1),'Listing TES'!$A$2:$I$1247,6,FALSE)),"-",VLOOKUP(CONCATENATE($E281," ",W$1),'Listing TES'!$A$2:$I$1247,6,FALSE))</f>
        <v>-</v>
      </c>
      <c r="X281" s="13">
        <f>IF(ISERROR(VLOOKUP(CONCATENATE($E281," ",X$1),'Listing TES'!$A$2:$I$1247,6,FALSE)),"-",VLOOKUP(CONCATENATE($E281," ",X$1),'Listing TES'!$A$2:$I$1247,6,FALSE))</f>
        <v>41923</v>
      </c>
      <c r="Y281" s="13" t="str">
        <f>IF(ISERROR(VLOOKUP(CONCATENATE($E281," ",Y$1),'Listing TES'!$A$2:$I$1247,6,FALSE)),"-",VLOOKUP(CONCATENATE($E281," ",Y$1),'Listing TES'!$A$2:$I$1247,6,FALSE))</f>
        <v>-</v>
      </c>
      <c r="Z281" s="13">
        <f>IF(ISERROR(VLOOKUP(CONCATENATE($E281," ",Z$1),'Listing TES'!$A$2:$I$1247,6,FALSE)),"-",VLOOKUP(CONCATENATE($E281," ",Z$1),'Listing TES'!$A$2:$I$1247,6,FALSE))</f>
        <v>42658</v>
      </c>
      <c r="AA281" s="13" t="str">
        <f>IF(ISERROR(VLOOKUP(CONCATENATE($E281," ",AA$1),'Listing TES'!$A$2:$I$1247,6,FALSE)),"-",VLOOKUP(CONCATENATE($E281," ",AA$1),'Listing TES'!$A$2:$I$1247,6,FALSE))</f>
        <v>-</v>
      </c>
      <c r="AB281" s="13" t="str">
        <f>IF(ISERROR(VLOOKUP(CONCATENATE($E281," ",AB$1),'Listing TES'!$A$2:$I$1247,6,FALSE)),"-",VLOOKUP(CONCATENATE($E281," ",AB$1),'Listing TES'!$A$2:$I$1247,6,FALSE))</f>
        <v>-</v>
      </c>
      <c r="AC281" s="13" t="str">
        <f>IF(ISERROR(VLOOKUP(CONCATENATE($E281," ",AC$1),'Listing TES'!$A$2:$I$1247,6,FALSE)),"-",VLOOKUP(CONCATENATE($E281," ",AC$1),'Listing TES'!$A$2:$I$1247,6,FALSE))</f>
        <v>-</v>
      </c>
      <c r="AD281" s="13"/>
      <c r="AF281" s="142" t="str">
        <f t="shared" si="279"/>
        <v>-</v>
      </c>
      <c r="AG281" s="142" t="str">
        <f t="shared" si="267"/>
        <v>-</v>
      </c>
      <c r="AH281" s="142" t="str">
        <f t="shared" si="268"/>
        <v>-</v>
      </c>
      <c r="AI281" s="142" t="str">
        <f t="shared" si="269"/>
        <v>-</v>
      </c>
      <c r="AJ281" s="142" t="str">
        <f t="shared" si="270"/>
        <v>-</v>
      </c>
      <c r="AK281" s="142" t="str">
        <f t="shared" si="271"/>
        <v>-</v>
      </c>
      <c r="AL281" s="13"/>
      <c r="AN281" s="142" t="str">
        <f t="shared" si="272"/>
        <v>-</v>
      </c>
      <c r="AO281" s="142" t="str">
        <f t="shared" si="273"/>
        <v>-</v>
      </c>
      <c r="AP281" s="142" t="str">
        <f t="shared" si="274"/>
        <v>-</v>
      </c>
      <c r="AQ281" s="142" t="str">
        <f t="shared" si="275"/>
        <v>-</v>
      </c>
      <c r="AR281" s="142" t="str">
        <f t="shared" si="276"/>
        <v>-</v>
      </c>
      <c r="AS281" s="142" t="str">
        <f t="shared" si="277"/>
        <v>-</v>
      </c>
    </row>
    <row r="282" spans="1:52" x14ac:dyDescent="0.25">
      <c r="A282" s="22" t="str">
        <f>IF(ISERROR(VLOOKUP($E282,'Listing TES'!$B$2:$B$1247,1,FALSE)),"Not listed","Listed")</f>
        <v>Listed</v>
      </c>
      <c r="B282" s="4" t="b">
        <f t="shared" ca="1" si="352"/>
        <v>0</v>
      </c>
      <c r="C282" s="4" t="b">
        <f t="shared" si="335"/>
        <v>0</v>
      </c>
      <c r="D282" s="4"/>
      <c r="E282" s="2" t="s">
        <v>342</v>
      </c>
      <c r="F282" s="10">
        <v>36937</v>
      </c>
      <c r="G282" s="4"/>
      <c r="H282" s="4" t="s">
        <v>557</v>
      </c>
      <c r="I282" s="93">
        <f t="shared" si="372"/>
        <v>18</v>
      </c>
      <c r="J282" s="198" t="str">
        <f>VLOOKUP($I282,Categorie!$A$1:$B$27,2,FALSE)</f>
        <v>JUN/SEN</v>
      </c>
      <c r="K282" s="12" t="str">
        <f t="shared" si="314"/>
        <v>ANO</v>
      </c>
      <c r="L282" s="13">
        <f t="shared" si="266"/>
        <v>42034</v>
      </c>
      <c r="M282" s="13" t="str">
        <f t="shared" ca="1" si="243"/>
        <v/>
      </c>
      <c r="N282" s="12"/>
      <c r="O282" s="12"/>
      <c r="P282" s="12" t="str">
        <f>VLOOKUP($E282,'Listing PCS'!$B$2:$D$1032,3,FALSE)</f>
        <v>ANO</v>
      </c>
      <c r="Q282" s="13">
        <f>VLOOKUP($E282,'Listing PCS'!$B$2:$F$1032,5,FALSE)</f>
        <v>43252</v>
      </c>
      <c r="R282" s="12"/>
      <c r="S282" s="12" t="str">
        <f t="shared" si="369"/>
        <v>-</v>
      </c>
      <c r="T282" s="12" t="str">
        <f>VLOOKUP($E282,'Listing PCS'!$B$2:$I$1032,8,FALSE)</f>
        <v>B</v>
      </c>
      <c r="U282" s="13"/>
      <c r="V282" s="13" t="str">
        <f>IF(ISERROR(VLOOKUP(CONCATENATE($E282," ",V$1),'Listing TES'!$A$2:$I$1247,6,FALSE)),"-",VLOOKUP(CONCATENATE($E282," ",V$1),'Listing TES'!$A$2:$I$1247,6,FALSE))</f>
        <v>-</v>
      </c>
      <c r="W282" s="13" t="str">
        <f>IF(ISERROR(VLOOKUP(CONCATENATE($E282," ",W$1),'Listing TES'!$A$2:$I$1247,6,FALSE)),"-",VLOOKUP(CONCATENATE($E282," ",W$1),'Listing TES'!$A$2:$I$1247,6,FALSE))</f>
        <v>-</v>
      </c>
      <c r="X282" s="13" t="str">
        <f>IF(ISERROR(VLOOKUP(CONCATENATE($E282," ",X$1),'Listing TES'!$A$2:$I$1247,6,FALSE)),"-",VLOOKUP(CONCATENATE($E282," ",X$1),'Listing TES'!$A$2:$I$1247,6,FALSE))</f>
        <v>-</v>
      </c>
      <c r="Y282" s="13" t="str">
        <f>IF(ISERROR(VLOOKUP(CONCATENATE($E282," ",Y$1),'Listing TES'!$A$2:$I$1247,6,FALSE)),"-",VLOOKUP(CONCATENATE($E282," ",Y$1),'Listing TES'!$A$2:$I$1247,6,FALSE))</f>
        <v>-</v>
      </c>
      <c r="Z282" s="13">
        <f>IF(ISERROR(VLOOKUP(CONCATENATE($E282," ",Z$1),'Listing TES'!$A$2:$I$1247,6,FALSE)),"-",VLOOKUP(CONCATENATE($E282," ",Z$1),'Listing TES'!$A$2:$I$1247,6,FALSE))</f>
        <v>42034</v>
      </c>
      <c r="AA282" s="13" t="str">
        <f>IF(ISERROR(VLOOKUP(CONCATENATE($E282," ",AA$1),'Listing TES'!$A$2:$I$1247,6,FALSE)),"-",VLOOKUP(CONCATENATE($E282," ",AA$1),'Listing TES'!$A$2:$I$1247,6,FALSE))</f>
        <v>-</v>
      </c>
      <c r="AB282" s="13" t="str">
        <f>IF(ISERROR(VLOOKUP(CONCATENATE($E282," ",AB$1),'Listing TES'!$A$2:$I$1247,6,FALSE)),"-",VLOOKUP(CONCATENATE($E282," ",AB$1),'Listing TES'!$A$2:$I$1247,6,FALSE))</f>
        <v>-</v>
      </c>
      <c r="AC282" s="13" t="str">
        <f>IF(ISERROR(VLOOKUP(CONCATENATE($E282," ",AC$1),'Listing TES'!$A$2:$I$1247,6,FALSE)),"-",VLOOKUP(CONCATENATE($E282," ",AC$1),'Listing TES'!$A$2:$I$1247,6,FALSE))</f>
        <v>-</v>
      </c>
      <c r="AD282" s="13"/>
      <c r="AF282" s="142" t="str">
        <f t="shared" si="279"/>
        <v>-</v>
      </c>
      <c r="AG282" s="142" t="str">
        <f t="shared" si="267"/>
        <v>-</v>
      </c>
      <c r="AH282" s="142" t="str">
        <f t="shared" si="268"/>
        <v>-</v>
      </c>
      <c r="AI282" s="142" t="str">
        <f t="shared" si="269"/>
        <v>-</v>
      </c>
      <c r="AJ282" s="142" t="str">
        <f t="shared" si="270"/>
        <v>-</v>
      </c>
      <c r="AK282" s="142" t="str">
        <f t="shared" si="271"/>
        <v>-</v>
      </c>
      <c r="AL282" s="13"/>
      <c r="AN282" s="142" t="str">
        <f t="shared" si="272"/>
        <v>-</v>
      </c>
      <c r="AO282" s="142" t="str">
        <f t="shared" si="273"/>
        <v>-</v>
      </c>
      <c r="AP282" s="142" t="str">
        <f t="shared" si="274"/>
        <v>-</v>
      </c>
      <c r="AQ282" s="142" t="str">
        <f t="shared" si="275"/>
        <v>-</v>
      </c>
      <c r="AR282" s="142" t="str">
        <f t="shared" si="276"/>
        <v>-</v>
      </c>
      <c r="AS282" s="142" t="str">
        <f t="shared" si="277"/>
        <v>-</v>
      </c>
    </row>
    <row r="283" spans="1:52" x14ac:dyDescent="0.25">
      <c r="A283" s="22" t="str">
        <f>IF(ISERROR(VLOOKUP($E283,'Listing TES'!$B$2:$B$1247,1,FALSE)),"Not listed","Listed")</f>
        <v>Listed</v>
      </c>
      <c r="B283" s="4" t="b">
        <f t="shared" ca="1" si="352"/>
        <v>0</v>
      </c>
      <c r="C283" s="4" t="b">
        <f t="shared" si="335"/>
        <v>0</v>
      </c>
      <c r="D283" s="4"/>
      <c r="E283" s="2" t="s">
        <v>70</v>
      </c>
      <c r="F283" s="10">
        <v>37072</v>
      </c>
      <c r="G283" s="4"/>
      <c r="H283" s="4" t="s">
        <v>557</v>
      </c>
      <c r="I283" s="93">
        <f t="shared" si="372"/>
        <v>18</v>
      </c>
      <c r="J283" s="198" t="str">
        <f>VLOOKUP($I283,Categorie!$A$1:$B$27,2,FALSE)</f>
        <v>JUN/SEN</v>
      </c>
      <c r="K283" s="12" t="str">
        <f t="shared" si="314"/>
        <v>BNO</v>
      </c>
      <c r="L283" s="13">
        <f t="shared" si="266"/>
        <v>43113</v>
      </c>
      <c r="M283" s="13" t="str">
        <f t="shared" ca="1" si="243"/>
        <v/>
      </c>
      <c r="N283" s="12"/>
      <c r="O283" s="12"/>
      <c r="P283" s="12" t="str">
        <f>VLOOKUP($E283,'Listing PCS'!$B$2:$D$1032,3,FALSE)</f>
        <v>INO</v>
      </c>
      <c r="Q283" s="13">
        <f>VLOOKUP($E283,'Listing PCS'!$B$2:$F$1032,5,FALSE)</f>
        <v>43765</v>
      </c>
      <c r="R283" s="12"/>
      <c r="S283" s="12" t="str">
        <f t="shared" si="369"/>
        <v>-</v>
      </c>
      <c r="T283" s="12">
        <f>VLOOKUP($E283,'Listing PCS'!$B$2:$I$1032,8,FALSE)</f>
        <v>0</v>
      </c>
      <c r="U283" s="13"/>
      <c r="V283" s="13">
        <f>IF(ISERROR(VLOOKUP(CONCATENATE($E283," ",V$1),'Listing TES'!$A$2:$I$1247,6,FALSE)),"-",VLOOKUP(CONCATENATE($E283," ",V$1),'Listing TES'!$A$2:$I$1247,6,FALSE))</f>
        <v>42756</v>
      </c>
      <c r="W283" s="13">
        <f>IF(ISERROR(VLOOKUP(CONCATENATE($E283," ",W$1),'Listing TES'!$A$2:$I$1247,6,FALSE)),"-",VLOOKUP(CONCATENATE($E283," ",W$1),'Listing TES'!$A$2:$I$1247,6,FALSE))</f>
        <v>42833</v>
      </c>
      <c r="X283" s="13">
        <f>IF(ISERROR(VLOOKUP(CONCATENATE($E283," ",X$1),'Listing TES'!$A$2:$I$1247,6,FALSE)),"-",VLOOKUP(CONCATENATE($E283," ",X$1),'Listing TES'!$A$2:$I$1247,6,FALSE))</f>
        <v>43113</v>
      </c>
      <c r="Y283" s="13" t="str">
        <f>IF(ISERROR(VLOOKUP(CONCATENATE($E283," ",Y$1),'Listing TES'!$A$2:$I$1247,6,FALSE)),"-",VLOOKUP(CONCATENATE($E283," ",Y$1),'Listing TES'!$A$2:$I$1247,6,FALSE))</f>
        <v>-</v>
      </c>
      <c r="Z283" s="13" t="str">
        <f>IF(ISERROR(VLOOKUP(CONCATENATE($E283," ",Z$1),'Listing TES'!$A$2:$I$1247,6,FALSE)),"-",VLOOKUP(CONCATENATE($E283," ",Z$1),'Listing TES'!$A$2:$I$1247,6,FALSE))</f>
        <v>-</v>
      </c>
      <c r="AA283" s="13" t="str">
        <f>IF(ISERROR(VLOOKUP(CONCATENATE($E283," ",AA$1),'Listing TES'!$A$2:$I$1247,6,FALSE)),"-",VLOOKUP(CONCATENATE($E283," ",AA$1),'Listing TES'!$A$2:$I$1247,6,FALSE))</f>
        <v>-</v>
      </c>
      <c r="AB283" s="13" t="str">
        <f>IF(ISERROR(VLOOKUP(CONCATENATE($E283," ",AB$1),'Listing TES'!$A$2:$I$1247,6,FALSE)),"-",VLOOKUP(CONCATENATE($E283," ",AB$1),'Listing TES'!$A$2:$I$1247,6,FALSE))</f>
        <v>-</v>
      </c>
      <c r="AC283" s="13" t="str">
        <f>IF(ISERROR(VLOOKUP(CONCATENATE($E283," ",AC$1),'Listing TES'!$A$2:$I$1247,6,FALSE)),"-",VLOOKUP(CONCATENATE($E283," ",AC$1),'Listing TES'!$A$2:$I$1247,6,FALSE))</f>
        <v>-</v>
      </c>
      <c r="AD283" s="13"/>
      <c r="AF283" s="142">
        <f t="shared" si="279"/>
        <v>77</v>
      </c>
      <c r="AG283" s="142">
        <f t="shared" si="267"/>
        <v>280</v>
      </c>
      <c r="AH283" s="142" t="str">
        <f t="shared" si="268"/>
        <v>-</v>
      </c>
      <c r="AI283" s="142" t="str">
        <f t="shared" si="269"/>
        <v>-</v>
      </c>
      <c r="AJ283" s="142" t="str">
        <f t="shared" si="270"/>
        <v>-</v>
      </c>
      <c r="AK283" s="142" t="str">
        <f t="shared" si="271"/>
        <v>-</v>
      </c>
      <c r="AL283" s="13"/>
      <c r="AN283" s="142">
        <f t="shared" si="272"/>
        <v>77</v>
      </c>
      <c r="AO283" s="142">
        <f t="shared" si="273"/>
        <v>357</v>
      </c>
      <c r="AP283" s="142" t="str">
        <f t="shared" si="274"/>
        <v>-</v>
      </c>
      <c r="AQ283" s="142" t="str">
        <f t="shared" si="275"/>
        <v>-</v>
      </c>
      <c r="AR283" s="142" t="str">
        <f t="shared" si="276"/>
        <v>-</v>
      </c>
      <c r="AS283" s="142" t="str">
        <f t="shared" si="277"/>
        <v>-</v>
      </c>
    </row>
    <row r="284" spans="1:52" x14ac:dyDescent="0.25">
      <c r="A284" s="22" t="str">
        <f>IF(ISERROR(VLOOKUP($E284,'Listing TES'!$B$2:$B$1247,1,FALSE)),"Not listed","Listed")</f>
        <v>Listed</v>
      </c>
      <c r="B284" s="4" t="b">
        <f t="shared" ca="1" si="352"/>
        <v>0</v>
      </c>
      <c r="C284" s="4" t="b">
        <f t="shared" si="335"/>
        <v>0</v>
      </c>
      <c r="D284" s="4"/>
      <c r="E284" s="2" t="s">
        <v>90</v>
      </c>
      <c r="F284" s="10">
        <v>38257</v>
      </c>
      <c r="G284" s="4"/>
      <c r="H284" s="4" t="s">
        <v>557</v>
      </c>
      <c r="I284" s="93">
        <f t="shared" si="372"/>
        <v>14</v>
      </c>
      <c r="J284" s="198" t="str">
        <f>VLOOKUP($I284,Categorie!$A$1:$B$27,2,FALSE)</f>
        <v>INO/ANO/JUN</v>
      </c>
      <c r="K284" s="12" t="str">
        <f t="shared" si="314"/>
        <v>INO</v>
      </c>
      <c r="L284" s="13">
        <f t="shared" si="266"/>
        <v>43589</v>
      </c>
      <c r="M284" s="13" t="str">
        <f t="shared" ca="1" si="243"/>
        <v/>
      </c>
      <c r="N284" s="12"/>
      <c r="O284" s="12"/>
      <c r="P284" s="12" t="str">
        <f>VLOOKUP($E284,'Listing PCS'!$B$2:$D$1032,3,FALSE)</f>
        <v>INO</v>
      </c>
      <c r="Q284" s="13">
        <f>VLOOKUP($E284,'Listing PCS'!$B$2:$F$1032,5,FALSE)</f>
        <v>43778</v>
      </c>
      <c r="R284" s="12"/>
      <c r="S284" s="12" t="str">
        <f t="shared" si="369"/>
        <v>INO</v>
      </c>
      <c r="T284" s="12">
        <f>VLOOKUP($E284,'Listing PCS'!$B$2:$I$1032,8,FALSE)</f>
        <v>0</v>
      </c>
      <c r="U284" s="13"/>
      <c r="V284" s="13">
        <f>IF(ISERROR(VLOOKUP(CONCATENATE($E284," ",V$1),'Listing TES'!$A$2:$I$1247,6,FALSE)),"-",VLOOKUP(CONCATENATE($E284," ",V$1),'Listing TES'!$A$2:$I$1247,6,FALSE))</f>
        <v>42448</v>
      </c>
      <c r="W284" s="13">
        <f>IF(ISERROR(VLOOKUP(CONCATENATE($E284," ",W$1),'Listing TES'!$A$2:$I$1247,6,FALSE)),"-",VLOOKUP(CONCATENATE($E284," ",W$1),'Listing TES'!$A$2:$I$1247,6,FALSE))</f>
        <v>42784</v>
      </c>
      <c r="X284" s="13">
        <f>IF(ISERROR(VLOOKUP(CONCATENATE($E284," ",X$1),'Listing TES'!$A$2:$I$1247,6,FALSE)),"-",VLOOKUP(CONCATENATE($E284," ",X$1),'Listing TES'!$A$2:$I$1247,6,FALSE))</f>
        <v>43022</v>
      </c>
      <c r="Y284" s="13">
        <f>IF(ISERROR(VLOOKUP(CONCATENATE($E284," ",Y$1),'Listing TES'!$A$2:$I$1247,6,FALSE)),"-",VLOOKUP(CONCATENATE($E284," ",Y$1),'Listing TES'!$A$2:$I$1247,6,FALSE))</f>
        <v>43589</v>
      </c>
      <c r="Z284" s="13" t="str">
        <f>IF(ISERROR(VLOOKUP(CONCATENATE($E284," ",Z$1),'Listing TES'!$A$2:$I$1247,6,FALSE)),"-",VLOOKUP(CONCATENATE($E284," ",Z$1),'Listing TES'!$A$2:$I$1247,6,FALSE))</f>
        <v>-</v>
      </c>
      <c r="AA284" s="13" t="str">
        <f>IF(ISERROR(VLOOKUP(CONCATENATE($E284," ",AA$1),'Listing TES'!$A$2:$I$1247,6,FALSE)),"-",VLOOKUP(CONCATENATE($E284," ",AA$1),'Listing TES'!$A$2:$I$1247,6,FALSE))</f>
        <v>-</v>
      </c>
      <c r="AB284" s="13" t="str">
        <f>IF(ISERROR(VLOOKUP(CONCATENATE($E284," ",AB$1),'Listing TES'!$A$2:$I$1247,6,FALSE)),"-",VLOOKUP(CONCATENATE($E284," ",AB$1),'Listing TES'!$A$2:$I$1247,6,FALSE))</f>
        <v>-</v>
      </c>
      <c r="AC284" s="13" t="str">
        <f>IF(ISERROR(VLOOKUP(CONCATENATE($E284," ",AC$1),'Listing TES'!$A$2:$I$1247,6,FALSE)),"-",VLOOKUP(CONCATENATE($E284," ",AC$1),'Listing TES'!$A$2:$I$1247,6,FALSE))</f>
        <v>-</v>
      </c>
      <c r="AD284" s="13"/>
      <c r="AF284" s="142">
        <f t="shared" si="279"/>
        <v>336</v>
      </c>
      <c r="AG284" s="142">
        <f t="shared" si="267"/>
        <v>238</v>
      </c>
      <c r="AH284" s="142">
        <f t="shared" si="268"/>
        <v>567</v>
      </c>
      <c r="AI284" s="142" t="str">
        <f t="shared" si="269"/>
        <v>-</v>
      </c>
      <c r="AJ284" s="142" t="str">
        <f t="shared" si="270"/>
        <v>-</v>
      </c>
      <c r="AK284" s="142" t="str">
        <f t="shared" si="271"/>
        <v>-</v>
      </c>
      <c r="AL284" s="13"/>
      <c r="AN284" s="142">
        <f t="shared" si="272"/>
        <v>336</v>
      </c>
      <c r="AO284" s="142">
        <f t="shared" si="273"/>
        <v>574</v>
      </c>
      <c r="AP284" s="142">
        <f t="shared" si="274"/>
        <v>1141</v>
      </c>
      <c r="AQ284" s="142" t="str">
        <f t="shared" si="275"/>
        <v>-</v>
      </c>
      <c r="AR284" s="142" t="str">
        <f t="shared" si="276"/>
        <v>-</v>
      </c>
      <c r="AS284" s="142" t="str">
        <f t="shared" si="277"/>
        <v>-</v>
      </c>
      <c r="AZ284" s="9" t="s">
        <v>557</v>
      </c>
    </row>
    <row r="285" spans="1:52" x14ac:dyDescent="0.25">
      <c r="A285" s="22" t="str">
        <f>IF(ISERROR(VLOOKUP($E285,'Listing TES'!$B$2:$B$1247,1,FALSE)),"Not listed","Listed")</f>
        <v>Listed</v>
      </c>
      <c r="B285" s="4" t="b">
        <f t="shared" ca="1" si="352"/>
        <v>0</v>
      </c>
      <c r="C285" s="4" t="b">
        <f t="shared" si="335"/>
        <v>0</v>
      </c>
      <c r="D285" s="4"/>
      <c r="E285" s="2" t="s">
        <v>412</v>
      </c>
      <c r="F285" s="10">
        <v>38996</v>
      </c>
      <c r="G285" s="4"/>
      <c r="H285" s="4" t="s">
        <v>557</v>
      </c>
      <c r="I285" s="93">
        <f t="shared" si="372"/>
        <v>12</v>
      </c>
      <c r="J285" s="198" t="str">
        <f>VLOOKUP($I285,Categorie!$A$1:$B$27,2,FALSE)</f>
        <v>BNO/INO/ANO</v>
      </c>
      <c r="K285" s="12" t="str">
        <f t="shared" si="314"/>
        <v>INO</v>
      </c>
      <c r="L285" s="13">
        <f t="shared" si="266"/>
        <v>43071</v>
      </c>
      <c r="M285" s="13" t="str">
        <f t="shared" ca="1" si="243"/>
        <v/>
      </c>
      <c r="N285" s="12"/>
      <c r="O285" s="12"/>
      <c r="P285" s="12" t="str">
        <f>VLOOKUP($E285,'Listing PCS'!$B$2:$D$1032,3,FALSE)</f>
        <v>INO</v>
      </c>
      <c r="Q285" s="13">
        <f>VLOOKUP($E285,'Listing PCS'!$B$2:$F$1032,5,FALSE)</f>
        <v>43252</v>
      </c>
      <c r="R285" s="12"/>
      <c r="S285" s="198" t="s">
        <v>563</v>
      </c>
      <c r="T285" s="12" t="str">
        <f>VLOOKUP($E285,'Listing PCS'!$B$2:$I$1032,8,FALSE)</f>
        <v>A</v>
      </c>
      <c r="U285" s="13"/>
      <c r="V285" s="13" t="str">
        <f>IF(ISERROR(VLOOKUP(CONCATENATE($E285," ",V$1),'Listing TES'!$A$2:$I$1247,6,FALSE)),"-",VLOOKUP(CONCATENATE($E285," ",V$1),'Listing TES'!$A$2:$I$1247,6,FALSE))</f>
        <v>-</v>
      </c>
      <c r="W285" s="13" t="str">
        <f>IF(ISERROR(VLOOKUP(CONCATENATE($E285," ",W$1),'Listing TES'!$A$2:$I$1247,6,FALSE)),"-",VLOOKUP(CONCATENATE($E285," ",W$1),'Listing TES'!$A$2:$I$1247,6,FALSE))</f>
        <v>-</v>
      </c>
      <c r="X285" s="91" t="str">
        <f>IF(ISERROR(VLOOKUP(CONCATENATE($E285," ",X$1),'Listing TES'!$A$2:$I$1247,6,FALSE)),"-",VLOOKUP(CONCATENATE($E285," ",X$1),'Listing TES'!$A$2:$I$1247,6,FALSE))</f>
        <v>-</v>
      </c>
      <c r="Y285" s="13">
        <f>IF(ISERROR(VLOOKUP(CONCATENATE($E285," ",Y$1),'Listing TES'!$A$2:$I$1247,6,FALSE)),"-",VLOOKUP(CONCATENATE($E285," ",Y$1),'Listing TES'!$A$2:$I$1247,6,FALSE))</f>
        <v>43071</v>
      </c>
      <c r="Z285" s="13" t="str">
        <f>IF(ISERROR(VLOOKUP(CONCATENATE($E285," ",Z$1),'Listing TES'!$A$2:$I$1247,6,FALSE)),"-",VLOOKUP(CONCATENATE($E285," ",Z$1),'Listing TES'!$A$2:$I$1247,6,FALSE))</f>
        <v>-</v>
      </c>
      <c r="AA285" s="13" t="str">
        <f>IF(ISERROR(VLOOKUP(CONCATENATE($E285," ",AA$1),'Listing TES'!$A$2:$I$1247,6,FALSE)),"-",VLOOKUP(CONCATENATE($E285," ",AA$1),'Listing TES'!$A$2:$I$1247,6,FALSE))</f>
        <v>-</v>
      </c>
      <c r="AB285" s="13" t="str">
        <f>IF(ISERROR(VLOOKUP(CONCATENATE($E285," ",AB$1),'Listing TES'!$A$2:$I$1247,6,FALSE)),"-",VLOOKUP(CONCATENATE($E285," ",AB$1),'Listing TES'!$A$2:$I$1247,6,FALSE))</f>
        <v>-</v>
      </c>
      <c r="AC285" s="13" t="str">
        <f>IF(ISERROR(VLOOKUP(CONCATENATE($E285," ",AC$1),'Listing TES'!$A$2:$I$1247,6,FALSE)),"-",VLOOKUP(CONCATENATE($E285," ",AC$1),'Listing TES'!$A$2:$I$1247,6,FALSE))</f>
        <v>-</v>
      </c>
      <c r="AD285" s="13"/>
      <c r="AF285" s="142" t="str">
        <f t="shared" si="279"/>
        <v>-</v>
      </c>
      <c r="AG285" s="142" t="str">
        <f t="shared" si="267"/>
        <v>-</v>
      </c>
      <c r="AH285" s="142" t="str">
        <f t="shared" si="268"/>
        <v>-</v>
      </c>
      <c r="AI285" s="142" t="str">
        <f t="shared" si="269"/>
        <v>-</v>
      </c>
      <c r="AJ285" s="142" t="str">
        <f t="shared" si="270"/>
        <v>-</v>
      </c>
      <c r="AK285" s="142" t="str">
        <f t="shared" si="271"/>
        <v>-</v>
      </c>
      <c r="AL285" s="13"/>
      <c r="AN285" s="142" t="str">
        <f t="shared" si="272"/>
        <v>-</v>
      </c>
      <c r="AO285" s="142" t="str">
        <f t="shared" si="273"/>
        <v>-</v>
      </c>
      <c r="AP285" s="142" t="str">
        <f t="shared" si="274"/>
        <v>-</v>
      </c>
      <c r="AQ285" s="142" t="str">
        <f t="shared" si="275"/>
        <v>-</v>
      </c>
      <c r="AR285" s="142" t="str">
        <f t="shared" si="276"/>
        <v>-</v>
      </c>
      <c r="AS285" s="142" t="str">
        <f t="shared" si="277"/>
        <v>-</v>
      </c>
    </row>
    <row r="286" spans="1:52" x14ac:dyDescent="0.25">
      <c r="A286" s="22" t="str">
        <f>IF(ISERROR(VLOOKUP($E286,'Listing TES'!$B$2:$B$1247,1,FALSE)),"Not listed","Listed")</f>
        <v>Listed</v>
      </c>
      <c r="B286" s="4" t="b">
        <f t="shared" ca="1" si="352"/>
        <v>0</v>
      </c>
      <c r="C286" s="4" t="b">
        <f t="shared" si="335"/>
        <v>0</v>
      </c>
      <c r="D286" s="4"/>
      <c r="E286" s="2" t="s">
        <v>250</v>
      </c>
      <c r="F286" s="10">
        <v>38501</v>
      </c>
      <c r="G286" s="4"/>
      <c r="H286" s="4" t="s">
        <v>557</v>
      </c>
      <c r="I286" s="93">
        <f t="shared" si="372"/>
        <v>14</v>
      </c>
      <c r="J286" s="198" t="str">
        <f>VLOOKUP($I286,Categorie!$A$1:$B$27,2,FALSE)</f>
        <v>INO/ANO/JUN</v>
      </c>
      <c r="K286" s="12" t="str">
        <f t="shared" si="314"/>
        <v>MIN</v>
      </c>
      <c r="L286" s="13">
        <f t="shared" si="266"/>
        <v>43218</v>
      </c>
      <c r="M286" s="13" t="str">
        <f t="shared" ca="1" si="243"/>
        <v/>
      </c>
      <c r="N286" s="12"/>
      <c r="O286" s="12"/>
      <c r="P286" s="12" t="str">
        <f>VLOOKUP($E286,'Listing PCS'!$B$2:$D$1032,3,FALSE)</f>
        <v>BNO</v>
      </c>
      <c r="Q286" s="13">
        <f>VLOOKUP($E286,'Listing PCS'!$B$2:$F$1032,5,FALSE)</f>
        <v>43252</v>
      </c>
      <c r="R286" s="12"/>
      <c r="S286" s="12" t="str">
        <f t="shared" ref="S286:S292" si="373">IF(ISERROR(SEARCH(K286,J286)),"-",K286)</f>
        <v>-</v>
      </c>
      <c r="T286" s="12" t="str">
        <f>VLOOKUP($E286,'Listing PCS'!$B$2:$I$1032,8,FALSE)</f>
        <v>B</v>
      </c>
      <c r="U286" s="13"/>
      <c r="V286" s="13">
        <f>IF(ISERROR(VLOOKUP(CONCATENATE($E286," ",V$1),'Listing TES'!$A$2:$I$1247,6,FALSE)),"-",VLOOKUP(CONCATENATE($E286," ",V$1),'Listing TES'!$A$2:$I$1247,6,FALSE))</f>
        <v>42469</v>
      </c>
      <c r="W286" s="13">
        <f>IF(ISERROR(VLOOKUP(CONCATENATE($E286," ",W$1),'Listing TES'!$A$2:$I$1247,6,FALSE)),"-",VLOOKUP(CONCATENATE($E286," ",W$1),'Listing TES'!$A$2:$I$1247,6,FALSE))</f>
        <v>43218</v>
      </c>
      <c r="X286" s="13" t="str">
        <f>IF(ISERROR(VLOOKUP(CONCATENATE($E286," ",X$1),'Listing TES'!$A$2:$I$1247,6,FALSE)),"-",VLOOKUP(CONCATENATE($E286," ",X$1),'Listing TES'!$A$2:$I$1247,6,FALSE))</f>
        <v>-</v>
      </c>
      <c r="Y286" s="13" t="str">
        <f>IF(ISERROR(VLOOKUP(CONCATENATE($E286," ",Y$1),'Listing TES'!$A$2:$I$1247,6,FALSE)),"-",VLOOKUP(CONCATENATE($E286," ",Y$1),'Listing TES'!$A$2:$I$1247,6,FALSE))</f>
        <v>-</v>
      </c>
      <c r="Z286" s="13" t="str">
        <f>IF(ISERROR(VLOOKUP(CONCATENATE($E286," ",Z$1),'Listing TES'!$A$2:$I$1247,6,FALSE)),"-",VLOOKUP(CONCATENATE($E286," ",Z$1),'Listing TES'!$A$2:$I$1247,6,FALSE))</f>
        <v>-</v>
      </c>
      <c r="AA286" s="13" t="str">
        <f>IF(ISERROR(VLOOKUP(CONCATENATE($E286," ",AA$1),'Listing TES'!$A$2:$I$1247,6,FALSE)),"-",VLOOKUP(CONCATENATE($E286," ",AA$1),'Listing TES'!$A$2:$I$1247,6,FALSE))</f>
        <v>-</v>
      </c>
      <c r="AB286" s="13" t="str">
        <f>IF(ISERROR(VLOOKUP(CONCATENATE($E286," ",AB$1),'Listing TES'!$A$2:$I$1247,6,FALSE)),"-",VLOOKUP(CONCATENATE($E286," ",AB$1),'Listing TES'!$A$2:$I$1247,6,FALSE))</f>
        <v>-</v>
      </c>
      <c r="AC286" s="13" t="str">
        <f>IF(ISERROR(VLOOKUP(CONCATENATE($E286," ",AC$1),'Listing TES'!$A$2:$I$1247,6,FALSE)),"-",VLOOKUP(CONCATENATE($E286," ",AC$1),'Listing TES'!$A$2:$I$1247,6,FALSE))</f>
        <v>-</v>
      </c>
      <c r="AD286" s="13"/>
      <c r="AF286" s="142">
        <f t="shared" si="279"/>
        <v>749</v>
      </c>
      <c r="AG286" s="142" t="str">
        <f t="shared" si="267"/>
        <v>-</v>
      </c>
      <c r="AH286" s="142" t="str">
        <f t="shared" si="268"/>
        <v>-</v>
      </c>
      <c r="AI286" s="142" t="str">
        <f t="shared" si="269"/>
        <v>-</v>
      </c>
      <c r="AJ286" s="142" t="str">
        <f t="shared" si="270"/>
        <v>-</v>
      </c>
      <c r="AK286" s="142" t="str">
        <f t="shared" si="271"/>
        <v>-</v>
      </c>
      <c r="AL286" s="13"/>
      <c r="AN286" s="142">
        <f t="shared" si="272"/>
        <v>749</v>
      </c>
      <c r="AO286" s="142" t="str">
        <f t="shared" si="273"/>
        <v>-</v>
      </c>
      <c r="AP286" s="142" t="str">
        <f t="shared" si="274"/>
        <v>-</v>
      </c>
      <c r="AQ286" s="142" t="str">
        <f t="shared" si="275"/>
        <v>-</v>
      </c>
      <c r="AR286" s="142" t="str">
        <f t="shared" si="276"/>
        <v>-</v>
      </c>
      <c r="AS286" s="142" t="str">
        <f t="shared" si="277"/>
        <v>-</v>
      </c>
    </row>
    <row r="287" spans="1:52" hidden="1" x14ac:dyDescent="0.25">
      <c r="A287" s="22" t="str">
        <f>IF(ISERROR(VLOOKUP($E287,'Listing TES'!$B$2:$B$1247,1,FALSE)),"Not listed","Listed")</f>
        <v>Not listed</v>
      </c>
      <c r="B287" s="4" t="b">
        <f t="shared" ca="1" si="352"/>
        <v>0</v>
      </c>
      <c r="C287" s="4" t="e">
        <f t="shared" si="335"/>
        <v>#VALUE!</v>
      </c>
      <c r="D287" s="4" t="s">
        <v>537</v>
      </c>
      <c r="E287" s="2" t="s">
        <v>395</v>
      </c>
      <c r="F287" s="10">
        <v>38056</v>
      </c>
      <c r="G287" s="4"/>
      <c r="H287" s="4" t="s">
        <v>557</v>
      </c>
      <c r="I287" s="93">
        <f t="shared" si="264"/>
        <v>14</v>
      </c>
      <c r="J287" s="198" t="str">
        <f>VLOOKUP($I287,Categorie!$A$1:$B$27,2,FALSE)</f>
        <v>INO/ANO/JUN</v>
      </c>
      <c r="K287" s="12" t="str">
        <f t="shared" si="314"/>
        <v>Niet geslaagd</v>
      </c>
      <c r="L287" s="13" t="str">
        <f t="shared" si="266"/>
        <v>-</v>
      </c>
      <c r="M287" s="13" t="str">
        <f t="shared" ca="1" si="243"/>
        <v/>
      </c>
      <c r="N287" s="12"/>
      <c r="O287" s="12" t="s">
        <v>80</v>
      </c>
      <c r="P287" s="12" t="str">
        <f>VLOOKUP($E287,'Listing PCS'!$B$2:$D$1032,3,FALSE)</f>
        <v>-</v>
      </c>
      <c r="Q287" s="13">
        <f>VLOOKUP($E287,'Listing PCS'!$B$2:$F$1032,5,FALSE)</f>
        <v>43252</v>
      </c>
      <c r="R287" s="12"/>
      <c r="S287" s="12" t="str">
        <f t="shared" si="373"/>
        <v>-</v>
      </c>
      <c r="T287" s="12" t="str">
        <f>VLOOKUP($E287,'Listing PCS'!$B$2:$I$1032,8,FALSE)</f>
        <v>-</v>
      </c>
      <c r="U287" s="13"/>
      <c r="V287" s="13" t="str">
        <f>IF(ISERROR(VLOOKUP(CONCATENATE($E287," ",V$1),'Listing TES'!$A$2:$I$1247,6,FALSE)),"-",VLOOKUP(CONCATENATE($E287," ",V$1),'Listing TES'!$A$2:$I$1247,6,FALSE))</f>
        <v>-</v>
      </c>
      <c r="W287" s="13" t="str">
        <f>IF(ISERROR(VLOOKUP(CONCATENATE($E287," ",W$1),'Listing TES'!$A$2:$I$1247,6,FALSE)),"-",VLOOKUP(CONCATENATE($E287," ",W$1),'Listing TES'!$A$2:$I$1247,6,FALSE))</f>
        <v>-</v>
      </c>
      <c r="X287" s="13" t="str">
        <f>IF(ISERROR(VLOOKUP(CONCATENATE($E287," ",X$1),'Listing TES'!$A$2:$I$1247,6,FALSE)),"-",VLOOKUP(CONCATENATE($E287," ",X$1),'Listing TES'!$A$2:$I$1247,6,FALSE))</f>
        <v>-</v>
      </c>
      <c r="Y287" s="13" t="str">
        <f>IF(ISERROR(VLOOKUP(CONCATENATE($E287," ",Y$1),'Listing TES'!$A$2:$I$1247,6,FALSE)),"-",VLOOKUP(CONCATENATE($E287," ",Y$1),'Listing TES'!$A$2:$I$1247,6,FALSE))</f>
        <v>-</v>
      </c>
      <c r="Z287" s="13" t="str">
        <f>IF(ISERROR(VLOOKUP(CONCATENATE($E287," ",Z$1),'Listing TES'!$A$2:$I$1247,6,FALSE)),"-",VLOOKUP(CONCATENATE($E287," ",Z$1),'Listing TES'!$A$2:$I$1247,6,FALSE))</f>
        <v>-</v>
      </c>
      <c r="AA287" s="13" t="str">
        <f>IF(ISERROR(VLOOKUP(CONCATENATE($E287," ",AA$1),'Listing TES'!$A$2:$I$1247,6,FALSE)),"-",VLOOKUP(CONCATENATE($E287," ",AA$1),'Listing TES'!$A$2:$I$1247,6,FALSE))</f>
        <v>-</v>
      </c>
      <c r="AB287" s="13" t="str">
        <f>IF(ISERROR(VLOOKUP(CONCATENATE($E287," ",AB$1),'Listing TES'!$A$2:$I$1247,6,FALSE)),"-",VLOOKUP(CONCATENATE($E287," ",AB$1),'Listing TES'!$A$2:$I$1247,6,FALSE))</f>
        <v>-</v>
      </c>
      <c r="AC287" s="13" t="str">
        <f>IF(ISERROR(VLOOKUP(CONCATENATE($E287," ",AC$1),'Listing TES'!$A$2:$I$1247,6,FALSE)),"-",VLOOKUP(CONCATENATE($E287," ",AC$1),'Listing TES'!$A$2:$I$1247,6,FALSE))</f>
        <v>-</v>
      </c>
      <c r="AD287" s="13"/>
      <c r="AF287" s="142" t="str">
        <f t="shared" si="279"/>
        <v>-</v>
      </c>
      <c r="AG287" s="142" t="str">
        <f t="shared" si="267"/>
        <v>-</v>
      </c>
      <c r="AH287" s="142" t="str">
        <f t="shared" si="268"/>
        <v>-</v>
      </c>
      <c r="AI287" s="142" t="str">
        <f t="shared" si="269"/>
        <v>-</v>
      </c>
      <c r="AJ287" s="142" t="str">
        <f t="shared" si="270"/>
        <v>-</v>
      </c>
      <c r="AK287" s="142" t="str">
        <f t="shared" si="271"/>
        <v>-</v>
      </c>
      <c r="AL287" s="13"/>
      <c r="AN287" s="142" t="str">
        <f t="shared" si="272"/>
        <v>-</v>
      </c>
      <c r="AO287" s="142" t="str">
        <f t="shared" si="273"/>
        <v>-</v>
      </c>
      <c r="AP287" s="142" t="str">
        <f t="shared" si="274"/>
        <v>-</v>
      </c>
      <c r="AQ287" s="142" t="str">
        <f t="shared" si="275"/>
        <v>-</v>
      </c>
      <c r="AR287" s="142" t="str">
        <f t="shared" si="276"/>
        <v>-</v>
      </c>
      <c r="AS287" s="142" t="str">
        <f t="shared" si="277"/>
        <v>-</v>
      </c>
    </row>
    <row r="288" spans="1:52" x14ac:dyDescent="0.25">
      <c r="A288" s="22" t="str">
        <f>IF(ISERROR(VLOOKUP($E288,'Listing TES'!$B$2:$B$1247,1,FALSE)),"Not listed","Listed")</f>
        <v>Not listed</v>
      </c>
      <c r="B288" s="4" t="b">
        <f t="shared" ca="1" si="352"/>
        <v>0</v>
      </c>
      <c r="C288" s="4" t="e">
        <f t="shared" si="335"/>
        <v>#VALUE!</v>
      </c>
      <c r="D288" s="4"/>
      <c r="E288" s="2" t="s">
        <v>407</v>
      </c>
      <c r="F288" s="10">
        <v>38011</v>
      </c>
      <c r="G288" s="4"/>
      <c r="H288" s="4" t="s">
        <v>557</v>
      </c>
      <c r="I288" s="93">
        <f>DATEDIF(F288,DATE(2019,7,1),"y")</f>
        <v>15</v>
      </c>
      <c r="J288" s="198" t="str">
        <f>VLOOKUP($I288,Categorie!$A$1:$B$27,2,FALSE)</f>
        <v>JUN/SEN</v>
      </c>
      <c r="K288" s="12" t="str">
        <f t="shared" si="314"/>
        <v>PRE</v>
      </c>
      <c r="L288" s="13" t="str">
        <f t="shared" si="266"/>
        <v>-</v>
      </c>
      <c r="M288" s="13" t="str">
        <f t="shared" ca="1" si="243"/>
        <v/>
      </c>
      <c r="N288" s="12"/>
      <c r="O288" s="12" t="s">
        <v>1</v>
      </c>
      <c r="P288" s="12" t="str">
        <f>VLOOKUP($E288,'Listing PCS'!$B$2:$D$1032,3,FALSE)</f>
        <v>-</v>
      </c>
      <c r="Q288" s="13">
        <f>VLOOKUP($E288,'Listing PCS'!$B$2:$F$1032,5,FALSE)</f>
        <v>43252</v>
      </c>
      <c r="R288" s="12"/>
      <c r="S288" s="12" t="str">
        <f t="shared" si="373"/>
        <v>-</v>
      </c>
      <c r="T288" s="12" t="str">
        <f>VLOOKUP($E288,'Listing PCS'!$B$2:$I$1032,8,FALSE)</f>
        <v>-</v>
      </c>
      <c r="U288" s="13"/>
      <c r="V288" s="13" t="str">
        <f>IF(ISERROR(VLOOKUP(CONCATENATE($E288," ",V$1),'Listing TES'!$A$2:$I$1247,6,FALSE)),"-",VLOOKUP(CONCATENATE($E288," ",V$1),'Listing TES'!$A$2:$I$1247,6,FALSE))</f>
        <v>-</v>
      </c>
      <c r="W288" s="13" t="str">
        <f>IF(ISERROR(VLOOKUP(CONCATENATE($E288," ",W$1),'Listing TES'!$A$2:$I$1247,6,FALSE)),"-",VLOOKUP(CONCATENATE($E288," ",W$1),'Listing TES'!$A$2:$I$1247,6,FALSE))</f>
        <v>-</v>
      </c>
      <c r="X288" s="13" t="str">
        <f>IF(ISERROR(VLOOKUP(CONCATENATE($E288," ",X$1),'Listing TES'!$A$2:$I$1247,6,FALSE)),"-",VLOOKUP(CONCATENATE($E288," ",X$1),'Listing TES'!$A$2:$I$1247,6,FALSE))</f>
        <v>-</v>
      </c>
      <c r="Y288" s="13" t="str">
        <f>IF(ISERROR(VLOOKUP(CONCATENATE($E288," ",Y$1),'Listing TES'!$A$2:$I$1247,6,FALSE)),"-",VLOOKUP(CONCATENATE($E288," ",Y$1),'Listing TES'!$A$2:$I$1247,6,FALSE))</f>
        <v>-</v>
      </c>
      <c r="Z288" s="13" t="str">
        <f>IF(ISERROR(VLOOKUP(CONCATENATE($E288," ",Z$1),'Listing TES'!$A$2:$I$1247,6,FALSE)),"-",VLOOKUP(CONCATENATE($E288," ",Z$1),'Listing TES'!$A$2:$I$1247,6,FALSE))</f>
        <v>-</v>
      </c>
      <c r="AA288" s="13" t="str">
        <f>IF(ISERROR(VLOOKUP(CONCATENATE($E288," ",AA$1),'Listing TES'!$A$2:$I$1247,6,FALSE)),"-",VLOOKUP(CONCATENATE($E288," ",AA$1),'Listing TES'!$A$2:$I$1247,6,FALSE))</f>
        <v>-</v>
      </c>
      <c r="AB288" s="13" t="str">
        <f>IF(ISERROR(VLOOKUP(CONCATENATE($E288," ",AB$1),'Listing TES'!$A$2:$I$1247,6,FALSE)),"-",VLOOKUP(CONCATENATE($E288," ",AB$1),'Listing TES'!$A$2:$I$1247,6,FALSE))</f>
        <v>-</v>
      </c>
      <c r="AC288" s="13" t="str">
        <f>IF(ISERROR(VLOOKUP(CONCATENATE($E288," ",AC$1),'Listing TES'!$A$2:$I$1247,6,FALSE)),"-",VLOOKUP(CONCATENATE($E288," ",AC$1),'Listing TES'!$A$2:$I$1247,6,FALSE))</f>
        <v>-</v>
      </c>
      <c r="AD288" s="13"/>
      <c r="AF288" s="142" t="str">
        <f t="shared" si="279"/>
        <v>-</v>
      </c>
      <c r="AG288" s="142" t="str">
        <f t="shared" si="267"/>
        <v>-</v>
      </c>
      <c r="AH288" s="142" t="str">
        <f t="shared" si="268"/>
        <v>-</v>
      </c>
      <c r="AI288" s="142" t="str">
        <f t="shared" si="269"/>
        <v>-</v>
      </c>
      <c r="AJ288" s="142" t="str">
        <f t="shared" si="270"/>
        <v>-</v>
      </c>
      <c r="AK288" s="142" t="str">
        <f t="shared" si="271"/>
        <v>-</v>
      </c>
      <c r="AL288" s="13"/>
      <c r="AN288" s="142" t="str">
        <f t="shared" si="272"/>
        <v>-</v>
      </c>
      <c r="AO288" s="142" t="str">
        <f t="shared" si="273"/>
        <v>-</v>
      </c>
      <c r="AP288" s="142" t="str">
        <f t="shared" si="274"/>
        <v>-</v>
      </c>
      <c r="AQ288" s="142" t="str">
        <f t="shared" si="275"/>
        <v>-</v>
      </c>
      <c r="AR288" s="142" t="str">
        <f t="shared" si="276"/>
        <v>-</v>
      </c>
      <c r="AS288" s="142" t="str">
        <f t="shared" si="277"/>
        <v>-</v>
      </c>
    </row>
    <row r="289" spans="1:73" x14ac:dyDescent="0.25">
      <c r="A289" s="22" t="str">
        <f>IF(ISERROR(VLOOKUP($E289,'Listing TES'!$B$2:$B$1247,1,FALSE)),"Not listed","Listed")</f>
        <v>Listed</v>
      </c>
      <c r="B289" s="4" t="b">
        <f ca="1">TODAY()-MAX(V289:AC289)&lt;95</f>
        <v>1</v>
      </c>
      <c r="C289" s="4" t="b">
        <f t="shared" si="335"/>
        <v>0</v>
      </c>
      <c r="D289" s="4"/>
      <c r="E289" s="2" t="s">
        <v>444</v>
      </c>
      <c r="F289" s="10">
        <v>39833</v>
      </c>
      <c r="G289" s="4"/>
      <c r="H289" s="4" t="s">
        <v>557</v>
      </c>
      <c r="I289" s="93">
        <f>DATEDIF(F289,DATE(2019,7,1),"y")</f>
        <v>10</v>
      </c>
      <c r="J289" s="198" t="str">
        <f>VLOOKUP($I289,Categorie!$A$1:$B$27,2,FALSE)</f>
        <v>BNO/INO/ANO</v>
      </c>
      <c r="K289" s="12" t="str">
        <f t="shared" si="314"/>
        <v>BNO</v>
      </c>
      <c r="L289" s="13">
        <f t="shared" si="266"/>
        <v>43876</v>
      </c>
      <c r="M289" s="13">
        <f t="shared" ca="1" si="243"/>
        <v>43966</v>
      </c>
      <c r="N289" s="12"/>
      <c r="O289" s="12"/>
      <c r="P289" s="12" t="str">
        <f>VLOOKUP($E289,'Listing PCS'!$B$2:$D$1032,3,FALSE)</f>
        <v>BNO</v>
      </c>
      <c r="Q289" s="13">
        <f>VLOOKUP($E289,'Listing PCS'!$B$2:$F$1032,5,FALSE)</f>
        <v>43876</v>
      </c>
      <c r="R289" s="12"/>
      <c r="S289" s="12" t="str">
        <f t="shared" si="373"/>
        <v>BNO</v>
      </c>
      <c r="T289" s="12">
        <f>VLOOKUP($E289,'Listing PCS'!$B$2:$I$1032,8,FALSE)</f>
        <v>0</v>
      </c>
      <c r="U289" s="13"/>
      <c r="V289" s="13">
        <f>IF(ISERROR(VLOOKUP(CONCATENATE($E289," ",V$1),'Listing TES'!$A$2:$I$1247,6,FALSE)),"-",VLOOKUP(CONCATENATE($E289," ",V$1),'Listing TES'!$A$2:$I$1247,6,FALSE))</f>
        <v>43190</v>
      </c>
      <c r="W289" s="13">
        <f>IF(ISERROR(VLOOKUP(CONCATENATE($E289," ",W$1),'Listing TES'!$A$2:$I$1247,6,FALSE)),"-",VLOOKUP(CONCATENATE($E289," ",W$1),'Listing TES'!$A$2:$I$1247,6,FALSE))</f>
        <v>43554</v>
      </c>
      <c r="X289" s="13">
        <f>IF(ISERROR(VLOOKUP(CONCATENATE($E289," ",X$1),'Listing TES'!$A$2:$I$1247,6,FALSE)),"-",VLOOKUP(CONCATENATE($E289," ",X$1),'Listing TES'!$A$2:$I$1247,6,FALSE))</f>
        <v>43876</v>
      </c>
      <c r="Y289" s="13" t="str">
        <f>IF(ISERROR(VLOOKUP(CONCATENATE($E289," ",Y$1),'Listing TES'!$A$2:$I$1247,6,FALSE)),"-",VLOOKUP(CONCATENATE($E289," ",Y$1),'Listing TES'!$A$2:$I$1247,6,FALSE))</f>
        <v>-</v>
      </c>
      <c r="Z289" s="13" t="str">
        <f>IF(ISERROR(VLOOKUP(CONCATENATE($E289," ",Z$1),'Listing TES'!$A$2:$I$1247,6,FALSE)),"-",VLOOKUP(CONCATENATE($E289," ",Z$1),'Listing TES'!$A$2:$I$1247,6,FALSE))</f>
        <v>-</v>
      </c>
      <c r="AA289" s="13" t="str">
        <f>IF(ISERROR(VLOOKUP(CONCATENATE($E289," ",AA$1),'Listing TES'!$A$2:$I$1247,6,FALSE)),"-",VLOOKUP(CONCATENATE($E289," ",AA$1),'Listing TES'!$A$2:$I$1247,6,FALSE))</f>
        <v>-</v>
      </c>
      <c r="AB289" s="13" t="str">
        <f>IF(ISERROR(VLOOKUP(CONCATENATE($E289," ",AB$1),'Listing TES'!$A$2:$I$1247,6,FALSE)),"-",VLOOKUP(CONCATENATE($E289," ",AB$1),'Listing TES'!$A$2:$I$1247,6,FALSE))</f>
        <v>-</v>
      </c>
      <c r="AC289" s="13" t="str">
        <f>IF(ISERROR(VLOOKUP(CONCATENATE($E289," ",AC$1),'Listing TES'!$A$2:$I$1247,6,FALSE)),"-",VLOOKUP(CONCATENATE($E289," ",AC$1),'Listing TES'!$A$2:$I$1247,6,FALSE))</f>
        <v>-</v>
      </c>
      <c r="AD289" s="13"/>
      <c r="AF289" s="142">
        <f t="shared" si="279"/>
        <v>364</v>
      </c>
      <c r="AG289" s="142">
        <f t="shared" si="267"/>
        <v>322</v>
      </c>
      <c r="AH289" s="142" t="str">
        <f t="shared" si="268"/>
        <v>-</v>
      </c>
      <c r="AI289" s="142" t="str">
        <f t="shared" si="269"/>
        <v>-</v>
      </c>
      <c r="AJ289" s="142" t="str">
        <f t="shared" si="270"/>
        <v>-</v>
      </c>
      <c r="AK289" s="142" t="str">
        <f t="shared" si="271"/>
        <v>-</v>
      </c>
      <c r="AL289" s="13"/>
      <c r="AN289" s="142">
        <f t="shared" si="272"/>
        <v>364</v>
      </c>
      <c r="AO289" s="142">
        <f t="shared" si="273"/>
        <v>686</v>
      </c>
      <c r="AP289" s="142" t="str">
        <f t="shared" si="274"/>
        <v>-</v>
      </c>
      <c r="AQ289" s="142" t="str">
        <f t="shared" si="275"/>
        <v>-</v>
      </c>
      <c r="AR289" s="142" t="str">
        <f t="shared" si="276"/>
        <v>-</v>
      </c>
      <c r="AS289" s="142" t="str">
        <f t="shared" si="277"/>
        <v>-</v>
      </c>
    </row>
    <row r="290" spans="1:73" x14ac:dyDescent="0.25">
      <c r="A290" s="22" t="str">
        <f>IF(ISERROR(VLOOKUP($E290,'Listing TES'!$B$2:$B$1247,1,FALSE)),"Not listed","Listed")</f>
        <v>Listed</v>
      </c>
      <c r="B290" s="4" t="b">
        <f t="shared" ca="1" si="352"/>
        <v>0</v>
      </c>
      <c r="C290" s="4" t="b">
        <f t="shared" si="335"/>
        <v>0</v>
      </c>
      <c r="D290" s="4"/>
      <c r="E290" s="2" t="s">
        <v>141</v>
      </c>
      <c r="F290" s="10">
        <v>37906</v>
      </c>
      <c r="G290" s="4"/>
      <c r="H290" s="4" t="s">
        <v>557</v>
      </c>
      <c r="I290" s="93">
        <f>DATEDIF(F290,DATE(2019,7,1),"y")</f>
        <v>15</v>
      </c>
      <c r="J290" s="198" t="str">
        <f>VLOOKUP($I290,Categorie!$A$1:$B$27,2,FALSE)</f>
        <v>JUN/SEN</v>
      </c>
      <c r="K290" s="12" t="str">
        <f t="shared" si="314"/>
        <v>INO</v>
      </c>
      <c r="L290" s="13">
        <f t="shared" si="266"/>
        <v>43218</v>
      </c>
      <c r="M290" s="13" t="str">
        <f t="shared" ca="1" si="243"/>
        <v/>
      </c>
      <c r="N290" s="12"/>
      <c r="O290" s="12"/>
      <c r="P290" s="12" t="str">
        <f>VLOOKUP($E290,'Listing PCS'!$B$2:$D$1032,3,FALSE)</f>
        <v>ANO</v>
      </c>
      <c r="Q290" s="13">
        <f>VLOOKUP($E290,'Listing PCS'!$B$2:$F$1032,5,FALSE)</f>
        <v>43876</v>
      </c>
      <c r="R290" s="12"/>
      <c r="S290" s="12" t="str">
        <f t="shared" si="373"/>
        <v>-</v>
      </c>
      <c r="T290" s="12">
        <f>VLOOKUP($E290,'Listing PCS'!$B$2:$I$1032,8,FALSE)</f>
        <v>0</v>
      </c>
      <c r="U290" s="13"/>
      <c r="V290" s="13">
        <f>IF(ISERROR(VLOOKUP(CONCATENATE($E290," ",V$1),'Listing TES'!$A$2:$I$1247,6,FALSE)),"-",VLOOKUP(CONCATENATE($E290," ",V$1),'Listing TES'!$A$2:$I$1247,6,FALSE))</f>
        <v>42448</v>
      </c>
      <c r="W290" s="13">
        <f>IF(ISERROR(VLOOKUP(CONCATENATE($E290," ",W$1),'Listing TES'!$A$2:$I$1247,6,FALSE)),"-",VLOOKUP(CONCATENATE($E290," ",W$1),'Listing TES'!$A$2:$I$1247,6,FALSE))</f>
        <v>42497</v>
      </c>
      <c r="X290" s="13">
        <f>IF(ISERROR(VLOOKUP(CONCATENATE($E290," ",X$1),'Listing TES'!$A$2:$I$1247,6,FALSE)),"-",VLOOKUP(CONCATENATE($E290," ",X$1),'Listing TES'!$A$2:$I$1247,6,FALSE))</f>
        <v>42651</v>
      </c>
      <c r="Y290" s="13">
        <f>IF(ISERROR(VLOOKUP(CONCATENATE($E290," ",Y$1),'Listing TES'!$A$2:$I$1247,6,FALSE)),"-",VLOOKUP(CONCATENATE($E290," ",Y$1),'Listing TES'!$A$2:$I$1247,6,FALSE))</f>
        <v>43218</v>
      </c>
      <c r="Z290" s="13" t="str">
        <f>IF(ISERROR(VLOOKUP(CONCATENATE($E290," ",Z$1),'Listing TES'!$A$2:$I$1247,6,FALSE)),"-",VLOOKUP(CONCATENATE($E290," ",Z$1),'Listing TES'!$A$2:$I$1247,6,FALSE))</f>
        <v>-</v>
      </c>
      <c r="AA290" s="13" t="str">
        <f>IF(ISERROR(VLOOKUP(CONCATENATE($E290," ",AA$1),'Listing TES'!$A$2:$I$1247,6,FALSE)),"-",VLOOKUP(CONCATENATE($E290," ",AA$1),'Listing TES'!$A$2:$I$1247,6,FALSE))</f>
        <v>-</v>
      </c>
      <c r="AB290" s="13" t="str">
        <f>IF(ISERROR(VLOOKUP(CONCATENATE($E290," ",AB$1),'Listing TES'!$A$2:$I$1247,6,FALSE)),"-",VLOOKUP(CONCATENATE($E290," ",AB$1),'Listing TES'!$A$2:$I$1247,6,FALSE))</f>
        <v>-</v>
      </c>
      <c r="AC290" s="13" t="str">
        <f>IF(ISERROR(VLOOKUP(CONCATENATE($E290," ",AC$1),'Listing TES'!$A$2:$I$1247,6,FALSE)),"-",VLOOKUP(CONCATENATE($E290," ",AC$1),'Listing TES'!$A$2:$I$1247,6,FALSE))</f>
        <v>-</v>
      </c>
      <c r="AD290" s="13"/>
      <c r="AF290" s="142">
        <f t="shared" si="279"/>
        <v>49</v>
      </c>
      <c r="AG290" s="142">
        <f t="shared" si="267"/>
        <v>154</v>
      </c>
      <c r="AH290" s="142">
        <f t="shared" si="268"/>
        <v>567</v>
      </c>
      <c r="AI290" s="142" t="str">
        <f t="shared" si="269"/>
        <v>-</v>
      </c>
      <c r="AJ290" s="142" t="str">
        <f t="shared" si="270"/>
        <v>-</v>
      </c>
      <c r="AK290" s="142" t="str">
        <f t="shared" si="271"/>
        <v>-</v>
      </c>
      <c r="AL290" s="13"/>
      <c r="AN290" s="142">
        <f t="shared" si="272"/>
        <v>49</v>
      </c>
      <c r="AO290" s="142">
        <f t="shared" si="273"/>
        <v>203</v>
      </c>
      <c r="AP290" s="142">
        <f t="shared" si="274"/>
        <v>770</v>
      </c>
      <c r="AQ290" s="142" t="str">
        <f t="shared" si="275"/>
        <v>-</v>
      </c>
      <c r="AR290" s="142" t="str">
        <f t="shared" si="276"/>
        <v>-</v>
      </c>
      <c r="AS290" s="142" t="str">
        <f t="shared" si="277"/>
        <v>-</v>
      </c>
    </row>
    <row r="291" spans="1:73" x14ac:dyDescent="0.25">
      <c r="A291" s="22" t="str">
        <f>IF(ISERROR(VLOOKUP($E291,'Listing TES'!$B$2:$B$1247,1,FALSE)),"Not listed","Listed")</f>
        <v>Listed</v>
      </c>
      <c r="B291" s="4" t="b">
        <f ca="1">TODAY()-MAX(V291:AC291)&lt;95</f>
        <v>0</v>
      </c>
      <c r="C291" s="4" t="b">
        <f t="shared" si="335"/>
        <v>0</v>
      </c>
      <c r="D291" s="4"/>
      <c r="E291" s="2" t="s">
        <v>452</v>
      </c>
      <c r="F291" s="10">
        <v>38549</v>
      </c>
      <c r="G291" s="4"/>
      <c r="H291" s="4" t="s">
        <v>557</v>
      </c>
      <c r="I291" s="93">
        <f>DATEDIF(F291,DATE(2019,7,1),"y")</f>
        <v>13</v>
      </c>
      <c r="J291" s="198" t="str">
        <f>VLOOKUP($I291,Categorie!$A$1:$B$27,2,FALSE)</f>
        <v>INO/ANO/JUN</v>
      </c>
      <c r="K291" s="12" t="str">
        <f t="shared" si="314"/>
        <v>MIN</v>
      </c>
      <c r="L291" s="13">
        <f t="shared" si="266"/>
        <v>43477</v>
      </c>
      <c r="M291" s="13" t="str">
        <f t="shared" ca="1" si="243"/>
        <v/>
      </c>
      <c r="N291" s="12"/>
      <c r="O291" s="12"/>
      <c r="P291" s="12" t="str">
        <f>VLOOKUP($E291,'Listing PCS'!$B$2:$D$1032,3,FALSE)</f>
        <v>BNO</v>
      </c>
      <c r="Q291" s="13">
        <f>VLOOKUP($E291,'Listing PCS'!$B$2:$F$1032,5,FALSE)</f>
        <v>43876</v>
      </c>
      <c r="R291" s="12"/>
      <c r="S291" s="12" t="str">
        <f t="shared" si="373"/>
        <v>-</v>
      </c>
      <c r="T291" s="12">
        <f>VLOOKUP($E291,'Listing PCS'!$B$2:$I$1032,8,FALSE)</f>
        <v>0</v>
      </c>
      <c r="U291" s="13"/>
      <c r="V291" s="13">
        <f>IF(ISERROR(VLOOKUP(CONCATENATE($E291," ",V$1),'Listing TES'!$A$2:$I$1247,6,FALSE)),"-",VLOOKUP(CONCATENATE($E291," ",V$1),'Listing TES'!$A$2:$I$1247,6,FALSE))</f>
        <v>43190</v>
      </c>
      <c r="W291" s="13">
        <f>IF(ISERROR(VLOOKUP(CONCATENATE($E291," ",W$1),'Listing TES'!$A$2:$I$1247,6,FALSE)),"-",VLOOKUP(CONCATENATE($E291," ",W$1),'Listing TES'!$A$2:$I$1247,6,FALSE))</f>
        <v>43477</v>
      </c>
      <c r="X291" s="13" t="str">
        <f>IF(ISERROR(VLOOKUP(CONCATENATE($E291," ",X$1),'Listing TES'!$A$2:$I$1247,6,FALSE)),"-",VLOOKUP(CONCATENATE($E291," ",X$1),'Listing TES'!$A$2:$I$1247,6,FALSE))</f>
        <v>-</v>
      </c>
      <c r="Y291" s="13" t="str">
        <f>IF(ISERROR(VLOOKUP(CONCATENATE($E291," ",Y$1),'Listing TES'!$A$2:$I$1247,6,FALSE)),"-",VLOOKUP(CONCATENATE($E291," ",Y$1),'Listing TES'!$A$2:$I$1247,6,FALSE))</f>
        <v>-</v>
      </c>
      <c r="Z291" s="13" t="str">
        <f>IF(ISERROR(VLOOKUP(CONCATENATE($E291," ",Z$1),'Listing TES'!$A$2:$I$1247,6,FALSE)),"-",VLOOKUP(CONCATENATE($E291," ",Z$1),'Listing TES'!$A$2:$I$1247,6,FALSE))</f>
        <v>-</v>
      </c>
      <c r="AA291" s="13" t="str">
        <f>IF(ISERROR(VLOOKUP(CONCATENATE($E291," ",AA$1),'Listing TES'!$A$2:$I$1247,6,FALSE)),"-",VLOOKUP(CONCATENATE($E291," ",AA$1),'Listing TES'!$A$2:$I$1247,6,FALSE))</f>
        <v>-</v>
      </c>
      <c r="AB291" s="13" t="str">
        <f>IF(ISERROR(VLOOKUP(CONCATENATE($E291," ",AB$1),'Listing TES'!$A$2:$I$1247,6,FALSE)),"-",VLOOKUP(CONCATENATE($E291," ",AB$1),'Listing TES'!$A$2:$I$1247,6,FALSE))</f>
        <v>-</v>
      </c>
      <c r="AC291" s="13" t="str">
        <f>IF(ISERROR(VLOOKUP(CONCATENATE($E291," ",AC$1),'Listing TES'!$A$2:$I$1247,6,FALSE)),"-",VLOOKUP(CONCATENATE($E291," ",AC$1),'Listing TES'!$A$2:$I$1247,6,FALSE))</f>
        <v>-</v>
      </c>
      <c r="AD291" s="13"/>
      <c r="AF291" s="142">
        <f t="shared" si="279"/>
        <v>287</v>
      </c>
      <c r="AG291" s="142" t="str">
        <f t="shared" si="267"/>
        <v>-</v>
      </c>
      <c r="AH291" s="142" t="str">
        <f t="shared" si="268"/>
        <v>-</v>
      </c>
      <c r="AI291" s="142" t="str">
        <f t="shared" si="269"/>
        <v>-</v>
      </c>
      <c r="AJ291" s="142" t="str">
        <f t="shared" si="270"/>
        <v>-</v>
      </c>
      <c r="AK291" s="142" t="str">
        <f t="shared" si="271"/>
        <v>-</v>
      </c>
      <c r="AL291" s="13"/>
      <c r="AN291" s="142">
        <f t="shared" si="272"/>
        <v>287</v>
      </c>
      <c r="AO291" s="142" t="str">
        <f t="shared" si="273"/>
        <v>-</v>
      </c>
      <c r="AP291" s="142" t="str">
        <f t="shared" si="274"/>
        <v>-</v>
      </c>
      <c r="AQ291" s="142" t="str">
        <f t="shared" si="275"/>
        <v>-</v>
      </c>
      <c r="AR291" s="142" t="str">
        <f t="shared" si="276"/>
        <v>-</v>
      </c>
      <c r="AS291" s="142" t="str">
        <f t="shared" si="277"/>
        <v>-</v>
      </c>
    </row>
    <row r="292" spans="1:73" hidden="1" x14ac:dyDescent="0.25">
      <c r="A292" s="22" t="str">
        <f>IF(ISERROR(VLOOKUP($E292,'Listing TES'!$B$2:$B$1247,1,FALSE)),"Not listed","Listed")</f>
        <v>Listed</v>
      </c>
      <c r="B292" s="4" t="b">
        <f t="shared" ca="1" si="352"/>
        <v>0</v>
      </c>
      <c r="C292" s="4" t="b">
        <f t="shared" si="335"/>
        <v>0</v>
      </c>
      <c r="D292" s="4" t="s">
        <v>537</v>
      </c>
      <c r="E292" s="2" t="s">
        <v>359</v>
      </c>
      <c r="F292" s="10">
        <v>37677</v>
      </c>
      <c r="G292" s="4"/>
      <c r="H292" s="4" t="s">
        <v>557</v>
      </c>
      <c r="I292" s="93">
        <f t="shared" si="264"/>
        <v>15</v>
      </c>
      <c r="J292" s="198" t="str">
        <f>VLOOKUP($I292,Categorie!$A$1:$B$27,2,FALSE)</f>
        <v>JUN/SEN</v>
      </c>
      <c r="K292" s="12" t="str">
        <f t="shared" si="314"/>
        <v>INO</v>
      </c>
      <c r="L292" s="13">
        <f t="shared" si="266"/>
        <v>41762</v>
      </c>
      <c r="M292" s="13" t="str">
        <f t="shared" ca="1" si="243"/>
        <v/>
      </c>
      <c r="N292" s="12"/>
      <c r="O292" s="12" t="s">
        <v>564</v>
      </c>
      <c r="P292" s="12" t="str">
        <f>VLOOKUP($E292,'Listing PCS'!$B$2:$D$1032,3,FALSE)</f>
        <v>-</v>
      </c>
      <c r="Q292" s="13">
        <f>VLOOKUP($E292,'Listing PCS'!$B$2:$F$1032,5,FALSE)</f>
        <v>43252</v>
      </c>
      <c r="R292" s="12"/>
      <c r="S292" s="12" t="str">
        <f t="shared" si="373"/>
        <v>-</v>
      </c>
      <c r="T292" s="12" t="str">
        <f>VLOOKUP($E292,'Listing PCS'!$B$2:$I$1032,8,FALSE)</f>
        <v>-</v>
      </c>
      <c r="U292" s="13"/>
      <c r="V292" s="13" t="str">
        <f>IF(ISERROR(VLOOKUP(CONCATENATE($E292," ",V$1),'Listing TES'!$A$2:$I$1247,6,FALSE)),"-",VLOOKUP(CONCATENATE($E292," ",V$1),'Listing TES'!$A$2:$I$1247,6,FALSE))</f>
        <v>-</v>
      </c>
      <c r="W292" s="13" t="str">
        <f>IF(ISERROR(VLOOKUP(CONCATENATE($E292," ",W$1),'Listing TES'!$A$2:$I$1247,6,FALSE)),"-",VLOOKUP(CONCATENATE($E292," ",W$1),'Listing TES'!$A$2:$I$1247,6,FALSE))</f>
        <v>-</v>
      </c>
      <c r="X292" s="13">
        <f>IF(ISERROR(VLOOKUP(CONCATENATE($E292," ",X$1),'Listing TES'!$A$2:$I$1247,6,FALSE)),"-",VLOOKUP(CONCATENATE($E292," ",X$1),'Listing TES'!$A$2:$I$1247,6,FALSE))</f>
        <v>41762</v>
      </c>
      <c r="Y292" s="91" t="str">
        <f>IF(ISERROR(VLOOKUP(CONCATENATE($E292," ",Y$1),'Listing TES'!$A$2:$I$1247,6,FALSE)),"-",VLOOKUP(CONCATENATE($E292," ",Y$1),'Listing TES'!$A$2:$I$1247,6,FALSE))</f>
        <v>-</v>
      </c>
      <c r="Z292" s="13" t="str">
        <f>IF(ISERROR(VLOOKUP(CONCATENATE($E292," ",Z$1),'Listing TES'!$A$2:$I$1247,6,FALSE)),"-",VLOOKUP(CONCATENATE($E292," ",Z$1),'Listing TES'!$A$2:$I$1247,6,FALSE))</f>
        <v>-</v>
      </c>
      <c r="AA292" s="13" t="str">
        <f>IF(ISERROR(VLOOKUP(CONCATENATE($E292," ",AA$1),'Listing TES'!$A$2:$I$1247,6,FALSE)),"-",VLOOKUP(CONCATENATE($E292," ",AA$1),'Listing TES'!$A$2:$I$1247,6,FALSE))</f>
        <v>-</v>
      </c>
      <c r="AB292" s="13" t="str">
        <f>IF(ISERROR(VLOOKUP(CONCATENATE($E292," ",AB$1),'Listing TES'!$A$2:$I$1247,6,FALSE)),"-",VLOOKUP(CONCATENATE($E292," ",AB$1),'Listing TES'!$A$2:$I$1247,6,FALSE))</f>
        <v>-</v>
      </c>
      <c r="AC292" s="13" t="str">
        <f>IF(ISERROR(VLOOKUP(CONCATENATE($E292," ",AC$1),'Listing TES'!$A$2:$I$1247,6,FALSE)),"-",VLOOKUP(CONCATENATE($E292," ",AC$1),'Listing TES'!$A$2:$I$1247,6,FALSE))</f>
        <v>-</v>
      </c>
      <c r="AD292" s="13"/>
      <c r="AF292" s="142" t="str">
        <f t="shared" si="279"/>
        <v>-</v>
      </c>
      <c r="AG292" s="142" t="str">
        <f t="shared" si="267"/>
        <v>-</v>
      </c>
      <c r="AH292" s="142" t="str">
        <f t="shared" si="268"/>
        <v>-</v>
      </c>
      <c r="AI292" s="142" t="str">
        <f t="shared" si="269"/>
        <v>-</v>
      </c>
      <c r="AJ292" s="142" t="str">
        <f t="shared" si="270"/>
        <v>-</v>
      </c>
      <c r="AK292" s="142" t="str">
        <f t="shared" si="271"/>
        <v>-</v>
      </c>
      <c r="AL292" s="13"/>
      <c r="AN292" s="142" t="str">
        <f t="shared" si="272"/>
        <v>-</v>
      </c>
      <c r="AO292" s="142" t="str">
        <f t="shared" si="273"/>
        <v>-</v>
      </c>
      <c r="AP292" s="142" t="str">
        <f t="shared" si="274"/>
        <v>-</v>
      </c>
      <c r="AQ292" s="142" t="str">
        <f t="shared" si="275"/>
        <v>-</v>
      </c>
      <c r="AR292" s="142" t="str">
        <f t="shared" si="276"/>
        <v>-</v>
      </c>
      <c r="AS292" s="142" t="str">
        <f t="shared" si="277"/>
        <v>-</v>
      </c>
    </row>
    <row r="293" spans="1:73" hidden="1" x14ac:dyDescent="0.25">
      <c r="A293" s="22" t="str">
        <f>IF(ISERROR(VLOOKUP($E293,'Listing TES'!$B$2:$B$1247,1,FALSE)),"Not listed","Listed")</f>
        <v>Listed</v>
      </c>
      <c r="B293" s="4" t="b">
        <f t="shared" ca="1" si="352"/>
        <v>0</v>
      </c>
      <c r="C293" s="4" t="b">
        <f t="shared" si="335"/>
        <v>0</v>
      </c>
      <c r="D293" s="4" t="s">
        <v>537</v>
      </c>
      <c r="E293" s="2" t="s">
        <v>425</v>
      </c>
      <c r="F293" s="10">
        <v>40055</v>
      </c>
      <c r="G293" s="4"/>
      <c r="H293" s="4" t="s">
        <v>557</v>
      </c>
      <c r="I293" s="93">
        <f t="shared" si="264"/>
        <v>8</v>
      </c>
      <c r="J293" s="198" t="str">
        <f>VLOOKUP($I293,Categorie!$A$1:$B$27,2,FALSE)</f>
        <v>MIN/BNO/INO</v>
      </c>
      <c r="K293" s="12" t="str">
        <f t="shared" si="314"/>
        <v>BNO</v>
      </c>
      <c r="L293" s="13">
        <f t="shared" si="266"/>
        <v>43183</v>
      </c>
      <c r="M293" s="13" t="str">
        <f t="shared" ca="1" si="243"/>
        <v/>
      </c>
      <c r="N293" s="12"/>
      <c r="O293" s="12"/>
      <c r="P293" s="12" t="str">
        <f>VLOOKUP($E293,'Listing PCS'!$B$2:$D$1032,3,FALSE)</f>
        <v>INO</v>
      </c>
      <c r="Q293" s="13">
        <f>VLOOKUP($E293,'Listing PCS'!$B$2:$F$1032,5,FALSE)</f>
        <v>43386</v>
      </c>
      <c r="R293" s="12"/>
      <c r="S293" s="12" t="s">
        <v>2</v>
      </c>
      <c r="T293" s="12">
        <f>VLOOKUP($E293,'Listing PCS'!$B$2:$I$1032,8,FALSE)</f>
        <v>0</v>
      </c>
      <c r="U293" s="13"/>
      <c r="V293" s="13">
        <f>IF(ISERROR(VLOOKUP(CONCATENATE($E293," ",V$1),'Listing TES'!$A$2:$I$1247,6,FALSE)),"-",VLOOKUP(CONCATENATE($E293," ",V$1),'Listing TES'!$A$2:$I$1247,6,FALSE))</f>
        <v>43008</v>
      </c>
      <c r="W293" s="13">
        <f>IF(ISERROR(VLOOKUP(CONCATENATE($E293," ",W$1),'Listing TES'!$A$2:$I$1247,6,FALSE)),"-",VLOOKUP(CONCATENATE($E293," ",W$1),'Listing TES'!$A$2:$I$1247,6,FALSE))</f>
        <v>43078</v>
      </c>
      <c r="X293" s="13">
        <f>IF(ISERROR(VLOOKUP(CONCATENATE($E293," ",X$1),'Listing TES'!$A$2:$I$1247,6,FALSE)),"-",VLOOKUP(CONCATENATE($E293," ",X$1),'Listing TES'!$A$2:$I$1247,6,FALSE))</f>
        <v>43183</v>
      </c>
      <c r="Y293" s="13" t="str">
        <f>IF(ISERROR(VLOOKUP(CONCATENATE($E293," ",Y$1),'Listing TES'!$A$2:$I$1247,6,FALSE)),"-",VLOOKUP(CONCATENATE($E293," ",Y$1),'Listing TES'!$A$2:$I$1247,6,FALSE))</f>
        <v>-</v>
      </c>
      <c r="Z293" s="13" t="str">
        <f>IF(ISERROR(VLOOKUP(CONCATENATE($E293," ",Z$1),'Listing TES'!$A$2:$I$1247,6,FALSE)),"-",VLOOKUP(CONCATENATE($E293," ",Z$1),'Listing TES'!$A$2:$I$1247,6,FALSE))</f>
        <v>-</v>
      </c>
      <c r="AA293" s="13" t="str">
        <f>IF(ISERROR(VLOOKUP(CONCATENATE($E293," ",AA$1),'Listing TES'!$A$2:$I$1247,6,FALSE)),"-",VLOOKUP(CONCATENATE($E293," ",AA$1),'Listing TES'!$A$2:$I$1247,6,FALSE))</f>
        <v>-</v>
      </c>
      <c r="AB293" s="13" t="str">
        <f>IF(ISERROR(VLOOKUP(CONCATENATE($E293," ",AB$1),'Listing TES'!$A$2:$I$1247,6,FALSE)),"-",VLOOKUP(CONCATENATE($E293," ",AB$1),'Listing TES'!$A$2:$I$1247,6,FALSE))</f>
        <v>-</v>
      </c>
      <c r="AC293" s="13" t="str">
        <f>IF(ISERROR(VLOOKUP(CONCATENATE($E293," ",AC$1),'Listing TES'!$A$2:$I$1247,6,FALSE)),"-",VLOOKUP(CONCATENATE($E293," ",AC$1),'Listing TES'!$A$2:$I$1247,6,FALSE))</f>
        <v>-</v>
      </c>
      <c r="AD293" s="13"/>
      <c r="AF293" s="142">
        <f t="shared" si="279"/>
        <v>70</v>
      </c>
      <c r="AG293" s="142">
        <f t="shared" si="267"/>
        <v>105</v>
      </c>
      <c r="AH293" s="142" t="str">
        <f t="shared" si="268"/>
        <v>-</v>
      </c>
      <c r="AI293" s="142" t="str">
        <f t="shared" si="269"/>
        <v>-</v>
      </c>
      <c r="AJ293" s="142" t="str">
        <f t="shared" si="270"/>
        <v>-</v>
      </c>
      <c r="AK293" s="142" t="str">
        <f t="shared" si="271"/>
        <v>-</v>
      </c>
      <c r="AL293" s="13"/>
      <c r="AN293" s="142">
        <f t="shared" si="272"/>
        <v>70</v>
      </c>
      <c r="AO293" s="142">
        <f t="shared" si="273"/>
        <v>175</v>
      </c>
      <c r="AP293" s="142" t="str">
        <f t="shared" si="274"/>
        <v>-</v>
      </c>
      <c r="AQ293" s="142" t="str">
        <f t="shared" si="275"/>
        <v>-</v>
      </c>
      <c r="AR293" s="142" t="str">
        <f t="shared" si="276"/>
        <v>-</v>
      </c>
      <c r="AS293" s="142" t="str">
        <f t="shared" si="277"/>
        <v>-</v>
      </c>
    </row>
    <row r="294" spans="1:73" x14ac:dyDescent="0.25">
      <c r="A294" s="22" t="str">
        <f>IF(ISERROR(VLOOKUP($E294,'Listing TES'!$B$2:$B$1247,1,FALSE)),"Not listed","Listed")</f>
        <v>Not listed</v>
      </c>
      <c r="B294" s="4" t="b">
        <f t="shared" ca="1" si="352"/>
        <v>0</v>
      </c>
      <c r="C294" s="4" t="e">
        <f t="shared" si="335"/>
        <v>#VALUE!</v>
      </c>
      <c r="D294" s="4"/>
      <c r="E294" s="2" t="s">
        <v>396</v>
      </c>
      <c r="F294" s="10">
        <v>37092</v>
      </c>
      <c r="G294" s="4"/>
      <c r="H294" s="4" t="s">
        <v>557</v>
      </c>
      <c r="I294" s="93">
        <f>DATEDIF(F294,DATE(2019,7,1),"y")</f>
        <v>17</v>
      </c>
      <c r="J294" s="198" t="str">
        <f>VLOOKUP($I294,Categorie!$A$1:$B$27,2,FALSE)</f>
        <v>JUN/SEN</v>
      </c>
      <c r="K294" s="12" t="str">
        <f t="shared" si="314"/>
        <v>PRE</v>
      </c>
      <c r="L294" s="13" t="str">
        <f t="shared" si="266"/>
        <v>-</v>
      </c>
      <c r="M294" s="13" t="str">
        <f t="shared" ca="1" si="243"/>
        <v/>
      </c>
      <c r="N294" s="12"/>
      <c r="O294" s="12" t="s">
        <v>1</v>
      </c>
      <c r="P294" s="12" t="str">
        <f>VLOOKUP($E294,'Listing PCS'!$B$2:$D$1032,3,FALSE)</f>
        <v>-</v>
      </c>
      <c r="Q294" s="13">
        <f>VLOOKUP($E294,'Listing PCS'!$B$2:$F$1032,5,FALSE)</f>
        <v>43252</v>
      </c>
      <c r="R294" s="12"/>
      <c r="S294" s="12" t="str">
        <f t="shared" ref="S294:S307" si="374">IF(ISERROR(SEARCH(K294,J294)),"-",K294)</f>
        <v>-</v>
      </c>
      <c r="T294" s="12" t="str">
        <f>VLOOKUP($E294,'Listing PCS'!$B$2:$I$1032,8,FALSE)</f>
        <v>-</v>
      </c>
      <c r="U294" s="13"/>
      <c r="V294" s="13" t="str">
        <f>IF(ISERROR(VLOOKUP(CONCATENATE($E294," ",V$1),'Listing TES'!$A$2:$I$1247,6,FALSE)),"-",VLOOKUP(CONCATENATE($E294," ",V$1),'Listing TES'!$A$2:$I$1247,6,FALSE))</f>
        <v>-</v>
      </c>
      <c r="W294" s="13" t="str">
        <f>IF(ISERROR(VLOOKUP(CONCATENATE($E294," ",W$1),'Listing TES'!$A$2:$I$1247,6,FALSE)),"-",VLOOKUP(CONCATENATE($E294," ",W$1),'Listing TES'!$A$2:$I$1247,6,FALSE))</f>
        <v>-</v>
      </c>
      <c r="X294" s="13" t="str">
        <f>IF(ISERROR(VLOOKUP(CONCATENATE($E294," ",X$1),'Listing TES'!$A$2:$I$1247,6,FALSE)),"-",VLOOKUP(CONCATENATE($E294," ",X$1),'Listing TES'!$A$2:$I$1247,6,FALSE))</f>
        <v>-</v>
      </c>
      <c r="Y294" s="13" t="str">
        <f>IF(ISERROR(VLOOKUP(CONCATENATE($E294," ",Y$1),'Listing TES'!$A$2:$I$1247,6,FALSE)),"-",VLOOKUP(CONCATENATE($E294," ",Y$1),'Listing TES'!$A$2:$I$1247,6,FALSE))</f>
        <v>-</v>
      </c>
      <c r="Z294" s="13" t="str">
        <f>IF(ISERROR(VLOOKUP(CONCATENATE($E294," ",Z$1),'Listing TES'!$A$2:$I$1247,6,FALSE)),"-",VLOOKUP(CONCATENATE($E294," ",Z$1),'Listing TES'!$A$2:$I$1247,6,FALSE))</f>
        <v>-</v>
      </c>
      <c r="AA294" s="13" t="str">
        <f>IF(ISERROR(VLOOKUP(CONCATENATE($E294," ",AA$1),'Listing TES'!$A$2:$I$1247,6,FALSE)),"-",VLOOKUP(CONCATENATE($E294," ",AA$1),'Listing TES'!$A$2:$I$1247,6,FALSE))</f>
        <v>-</v>
      </c>
      <c r="AB294" s="13" t="str">
        <f>IF(ISERROR(VLOOKUP(CONCATENATE($E294," ",AB$1),'Listing TES'!$A$2:$I$1247,6,FALSE)),"-",VLOOKUP(CONCATENATE($E294," ",AB$1),'Listing TES'!$A$2:$I$1247,6,FALSE))</f>
        <v>-</v>
      </c>
      <c r="AC294" s="13" t="str">
        <f>IF(ISERROR(VLOOKUP(CONCATENATE($E294," ",AC$1),'Listing TES'!$A$2:$I$1247,6,FALSE)),"-",VLOOKUP(CONCATENATE($E294," ",AC$1),'Listing TES'!$A$2:$I$1247,6,FALSE))</f>
        <v>-</v>
      </c>
      <c r="AD294" s="13"/>
      <c r="AF294" s="142" t="str">
        <f t="shared" si="279"/>
        <v>-</v>
      </c>
      <c r="AG294" s="142" t="str">
        <f t="shared" si="267"/>
        <v>-</v>
      </c>
      <c r="AH294" s="142" t="str">
        <f t="shared" si="268"/>
        <v>-</v>
      </c>
      <c r="AI294" s="142" t="str">
        <f t="shared" si="269"/>
        <v>-</v>
      </c>
      <c r="AJ294" s="142" t="str">
        <f t="shared" si="270"/>
        <v>-</v>
      </c>
      <c r="AK294" s="142" t="str">
        <f t="shared" si="271"/>
        <v>-</v>
      </c>
      <c r="AL294" s="13"/>
      <c r="AN294" s="142" t="str">
        <f t="shared" si="272"/>
        <v>-</v>
      </c>
      <c r="AO294" s="142" t="str">
        <f t="shared" si="273"/>
        <v>-</v>
      </c>
      <c r="AP294" s="142" t="str">
        <f t="shared" si="274"/>
        <v>-</v>
      </c>
      <c r="AQ294" s="142" t="str">
        <f t="shared" si="275"/>
        <v>-</v>
      </c>
      <c r="AR294" s="142" t="str">
        <f t="shared" si="276"/>
        <v>-</v>
      </c>
      <c r="AS294" s="142" t="str">
        <f t="shared" si="277"/>
        <v>-</v>
      </c>
    </row>
    <row r="295" spans="1:73" x14ac:dyDescent="0.25">
      <c r="A295" s="22" t="str">
        <f>IF(ISERROR(VLOOKUP($E295,'Listing TES'!$B$2:$B$1247,1,FALSE)),"Not listed","Listed")</f>
        <v>Listed</v>
      </c>
      <c r="B295" s="4" t="b">
        <f ca="1">TODAY()-MAX(V295:AC295)&lt;95</f>
        <v>0</v>
      </c>
      <c r="C295" s="4" t="b">
        <f t="shared" si="335"/>
        <v>0</v>
      </c>
      <c r="D295" s="4"/>
      <c r="E295" s="2" t="s">
        <v>617</v>
      </c>
      <c r="F295" s="10">
        <v>38367</v>
      </c>
      <c r="G295" s="4" t="s">
        <v>618</v>
      </c>
      <c r="H295" s="4" t="s">
        <v>557</v>
      </c>
      <c r="I295" s="93">
        <f>DATEDIF(F295,DATE(2019,7,1),"y")</f>
        <v>14</v>
      </c>
      <c r="J295" s="198" t="str">
        <f>VLOOKUP($I295,Categorie!$A$1:$B$27,2,FALSE)</f>
        <v>INO/ANO/JUN</v>
      </c>
      <c r="K295" s="12" t="str">
        <f t="shared" si="314"/>
        <v>PRE</v>
      </c>
      <c r="L295" s="13">
        <f>IF(MAX(V295:AC295)=0,"-",MAX(V295:AC295))</f>
        <v>43428</v>
      </c>
      <c r="M295" s="13" t="str">
        <f t="shared" ca="1" si="243"/>
        <v/>
      </c>
      <c r="N295" s="12"/>
      <c r="O295" s="12"/>
      <c r="P295" s="12" t="str">
        <f>VLOOKUP($E295,'Listing PCS'!$B$2:$D$1032,3,FALSE)</f>
        <v>-</v>
      </c>
      <c r="Q295" s="13">
        <f>VLOOKUP($E295,'Listing PCS'!$B$2:$F$1032,5,FALSE)</f>
        <v>43428</v>
      </c>
      <c r="R295" s="12"/>
      <c r="S295" s="12" t="str">
        <f>IF(ISERROR(SEARCH(K295,J295)),"-",K295)</f>
        <v>-</v>
      </c>
      <c r="T295" s="12">
        <f>VLOOKUP($E295,'Listing PCS'!$B$2:$I$1032,8,FALSE)</f>
        <v>0</v>
      </c>
      <c r="U295" s="13"/>
      <c r="V295" s="13">
        <f>IF(ISERROR(VLOOKUP(CONCATENATE($E295," ",V$1),'Listing TES'!$A$2:$I$1247,6,FALSE)),"-",VLOOKUP(CONCATENATE($E295," ",V$1),'Listing TES'!$A$2:$I$1247,6,FALSE))</f>
        <v>43428</v>
      </c>
      <c r="W295" s="13" t="str">
        <f>IF(ISERROR(VLOOKUP(CONCATENATE($E295," ",W$1),'Listing TES'!$A$2:$I$1247,6,FALSE)),"-",VLOOKUP(CONCATENATE($E295," ",W$1),'Listing TES'!$A$2:$I$1247,6,FALSE))</f>
        <v>-</v>
      </c>
      <c r="X295" s="13" t="str">
        <f>IF(ISERROR(VLOOKUP(CONCATENATE($E295," ",X$1),'Listing TES'!$A$2:$I$1247,6,FALSE)),"-",VLOOKUP(CONCATENATE($E295," ",X$1),'Listing TES'!$A$2:$I$1247,6,FALSE))</f>
        <v>-</v>
      </c>
      <c r="Y295" s="13" t="str">
        <f>IF(ISERROR(VLOOKUP(CONCATENATE($E295," ",Y$1),'Listing TES'!$A$2:$I$1247,6,FALSE)),"-",VLOOKUP(CONCATENATE($E295," ",Y$1),'Listing TES'!$A$2:$I$1247,6,FALSE))</f>
        <v>-</v>
      </c>
      <c r="Z295" s="13" t="str">
        <f>IF(ISERROR(VLOOKUP(CONCATENATE($E295," ",Z$1),'Listing TES'!$A$2:$I$1247,6,FALSE)),"-",VLOOKUP(CONCATENATE($E295," ",Z$1),'Listing TES'!$A$2:$I$1247,6,FALSE))</f>
        <v>-</v>
      </c>
      <c r="AA295" s="13" t="str">
        <f>IF(ISERROR(VLOOKUP(CONCATENATE($E295," ",AA$1),'Listing TES'!$A$2:$I$1247,6,FALSE)),"-",VLOOKUP(CONCATENATE($E295," ",AA$1),'Listing TES'!$A$2:$I$1247,6,FALSE))</f>
        <v>-</v>
      </c>
      <c r="AB295" s="13" t="str">
        <f>IF(ISERROR(VLOOKUP(CONCATENATE($E295," ",AB$1),'Listing TES'!$A$2:$I$1247,6,FALSE)),"-",VLOOKUP(CONCATENATE($E295," ",AB$1),'Listing TES'!$A$2:$I$1247,6,FALSE))</f>
        <v>-</v>
      </c>
      <c r="AC295" s="13" t="str">
        <f>IF(ISERROR(VLOOKUP(CONCATENATE($E295," ",AC$1),'Listing TES'!$A$2:$I$1247,6,FALSE)),"-",VLOOKUP(CONCATENATE($E295," ",AC$1),'Listing TES'!$A$2:$I$1247,6,FALSE))</f>
        <v>-</v>
      </c>
      <c r="AD295" s="13"/>
      <c r="AF295" s="142" t="str">
        <f t="shared" ref="AF295:AK295" si="375">IF(AND(V295&lt;&gt;"-",W295&lt;&gt;"-"),W295-V295,"-")</f>
        <v>-</v>
      </c>
      <c r="AG295" s="142" t="str">
        <f t="shared" si="375"/>
        <v>-</v>
      </c>
      <c r="AH295" s="142" t="str">
        <f t="shared" si="375"/>
        <v>-</v>
      </c>
      <c r="AI295" s="142" t="str">
        <f t="shared" si="375"/>
        <v>-</v>
      </c>
      <c r="AJ295" s="142" t="str">
        <f t="shared" si="375"/>
        <v>-</v>
      </c>
      <c r="AK295" s="142" t="str">
        <f t="shared" si="375"/>
        <v>-</v>
      </c>
      <c r="AL295" s="13"/>
      <c r="AN295" s="142" t="str">
        <f t="shared" ref="AN295:AS295" si="376">IF(AND($V295&lt;&gt;"-",W295&lt;&gt;"-"),W295-$V295,"-")</f>
        <v>-</v>
      </c>
      <c r="AO295" s="142" t="str">
        <f t="shared" si="376"/>
        <v>-</v>
      </c>
      <c r="AP295" s="142" t="str">
        <f t="shared" si="376"/>
        <v>-</v>
      </c>
      <c r="AQ295" s="142" t="str">
        <f t="shared" si="376"/>
        <v>-</v>
      </c>
      <c r="AR295" s="142" t="str">
        <f t="shared" si="376"/>
        <v>-</v>
      </c>
      <c r="AS295" s="142" t="str">
        <f t="shared" si="376"/>
        <v>-</v>
      </c>
      <c r="AW295" s="9" t="s">
        <v>557</v>
      </c>
    </row>
    <row r="296" spans="1:73" hidden="1" x14ac:dyDescent="0.25">
      <c r="A296" s="22" t="str">
        <f>IF(ISERROR(VLOOKUP($E296,'Listing TES'!$B$2:$B$1247,1,FALSE)),"Not listed","Listed")</f>
        <v>Not listed</v>
      </c>
      <c r="B296" s="4" t="b">
        <f t="shared" ca="1" si="352"/>
        <v>0</v>
      </c>
      <c r="C296" s="4" t="e">
        <f t="shared" si="335"/>
        <v>#VALUE!</v>
      </c>
      <c r="D296" s="4" t="s">
        <v>537</v>
      </c>
      <c r="E296" s="2" t="s">
        <v>205</v>
      </c>
      <c r="F296" s="10">
        <v>36735</v>
      </c>
      <c r="G296" s="4"/>
      <c r="H296" s="4" t="s">
        <v>537</v>
      </c>
      <c r="I296" s="93">
        <f t="shared" si="264"/>
        <v>17</v>
      </c>
      <c r="J296" s="198" t="str">
        <f>VLOOKUP($I296,Categorie!$A$1:$B$27,2,FALSE)</f>
        <v>JUN/SEN</v>
      </c>
      <c r="K296" s="12" t="str">
        <f t="shared" si="314"/>
        <v>BNO</v>
      </c>
      <c r="L296" s="13" t="str">
        <f t="shared" si="266"/>
        <v>-</v>
      </c>
      <c r="M296" s="13" t="str">
        <f t="shared" ca="1" si="243"/>
        <v/>
      </c>
      <c r="N296" s="12"/>
      <c r="O296" s="12" t="s">
        <v>563</v>
      </c>
      <c r="P296" s="12" t="str">
        <f>VLOOKUP($E296,'Listing PCS'!$B$2:$D$1032,3,FALSE)</f>
        <v>-</v>
      </c>
      <c r="Q296" s="13">
        <f>VLOOKUP($E296,'Listing PCS'!$B$2:$F$1032,5,FALSE)</f>
        <v>43252</v>
      </c>
      <c r="R296" s="12"/>
      <c r="S296" s="12" t="str">
        <f t="shared" si="374"/>
        <v>-</v>
      </c>
      <c r="T296" s="12" t="str">
        <f>VLOOKUP($E296,'Listing PCS'!$B$2:$I$1032,8,FALSE)</f>
        <v>Q</v>
      </c>
      <c r="U296" s="13"/>
      <c r="V296" s="13" t="str">
        <f>IF(ISERROR(VLOOKUP(CONCATENATE($E296," ",V$1),'Listing TES'!$A$2:$I$1247,6,FALSE)),"-",VLOOKUP(CONCATENATE($E296," ",V$1),'Listing TES'!$A$2:$I$1247,6,FALSE))</f>
        <v>-</v>
      </c>
      <c r="W296" s="13" t="str">
        <f>IF(ISERROR(VLOOKUP(CONCATENATE($E296," ",W$1),'Listing TES'!$A$2:$I$1247,6,FALSE)),"-",VLOOKUP(CONCATENATE($E296," ",W$1),'Listing TES'!$A$2:$I$1247,6,FALSE))</f>
        <v>-</v>
      </c>
      <c r="X296" s="91" t="str">
        <f>IF(ISERROR(VLOOKUP(CONCATENATE($E296," ",X$1),'Listing TES'!$A$2:$I$1247,6,FALSE)),"-",VLOOKUP(CONCATENATE($E296," ",X$1),'Listing TES'!$A$2:$I$1247,6,FALSE))</f>
        <v>-</v>
      </c>
      <c r="Y296" s="13" t="str">
        <f>IF(ISERROR(VLOOKUP(CONCATENATE($E296," ",Y$1),'Listing TES'!$A$2:$I$1247,6,FALSE)),"-",VLOOKUP(CONCATENATE($E296," ",Y$1),'Listing TES'!$A$2:$I$1247,6,FALSE))</f>
        <v>-</v>
      </c>
      <c r="Z296" s="13" t="str">
        <f>IF(ISERROR(VLOOKUP(CONCATENATE($E296," ",Z$1),'Listing TES'!$A$2:$I$1247,6,FALSE)),"-",VLOOKUP(CONCATENATE($E296," ",Z$1),'Listing TES'!$A$2:$I$1247,6,FALSE))</f>
        <v>-</v>
      </c>
      <c r="AA296" s="13" t="str">
        <f>IF(ISERROR(VLOOKUP(CONCATENATE($E296," ",AA$1),'Listing TES'!$A$2:$I$1247,6,FALSE)),"-",VLOOKUP(CONCATENATE($E296," ",AA$1),'Listing TES'!$A$2:$I$1247,6,FALSE))</f>
        <v>-</v>
      </c>
      <c r="AB296" s="13" t="str">
        <f>IF(ISERROR(VLOOKUP(CONCATENATE($E296," ",AB$1),'Listing TES'!$A$2:$I$1247,6,FALSE)),"-",VLOOKUP(CONCATENATE($E296," ",AB$1),'Listing TES'!$A$2:$I$1247,6,FALSE))</f>
        <v>-</v>
      </c>
      <c r="AC296" s="13" t="str">
        <f>IF(ISERROR(VLOOKUP(CONCATENATE($E296," ",AC$1),'Listing TES'!$A$2:$I$1247,6,FALSE)),"-",VLOOKUP(CONCATENATE($E296," ",AC$1),'Listing TES'!$A$2:$I$1247,6,FALSE))</f>
        <v>-</v>
      </c>
      <c r="AD296" s="13"/>
      <c r="AF296" s="142" t="str">
        <f t="shared" si="279"/>
        <v>-</v>
      </c>
      <c r="AG296" s="142" t="str">
        <f t="shared" si="267"/>
        <v>-</v>
      </c>
      <c r="AH296" s="142" t="str">
        <f t="shared" si="268"/>
        <v>-</v>
      </c>
      <c r="AI296" s="142" t="str">
        <f t="shared" si="269"/>
        <v>-</v>
      </c>
      <c r="AJ296" s="142" t="str">
        <f t="shared" si="270"/>
        <v>-</v>
      </c>
      <c r="AK296" s="142" t="str">
        <f t="shared" si="271"/>
        <v>-</v>
      </c>
      <c r="AL296" s="13"/>
      <c r="AN296" s="142" t="str">
        <f t="shared" si="272"/>
        <v>-</v>
      </c>
      <c r="AO296" s="142" t="str">
        <f t="shared" si="273"/>
        <v>-</v>
      </c>
      <c r="AP296" s="142" t="str">
        <f t="shared" si="274"/>
        <v>-</v>
      </c>
      <c r="AQ296" s="142" t="str">
        <f t="shared" si="275"/>
        <v>-</v>
      </c>
      <c r="AR296" s="142" t="str">
        <f t="shared" si="276"/>
        <v>-</v>
      </c>
      <c r="AS296" s="142" t="str">
        <f t="shared" si="277"/>
        <v>-</v>
      </c>
      <c r="AW296" s="9" t="s">
        <v>557</v>
      </c>
    </row>
    <row r="297" spans="1:73" x14ac:dyDescent="0.25">
      <c r="A297" s="22" t="str">
        <f>IF(ISERROR(VLOOKUP($E297,'Listing TES'!$B$2:$B$1247,1,FALSE)),"Not listed","Listed")</f>
        <v>Listed</v>
      </c>
      <c r="B297" s="4" t="b">
        <f t="shared" ca="1" si="352"/>
        <v>0</v>
      </c>
      <c r="C297" s="4" t="b">
        <f t="shared" si="335"/>
        <v>0</v>
      </c>
      <c r="D297" s="4"/>
      <c r="E297" s="2" t="s">
        <v>74</v>
      </c>
      <c r="F297" s="10">
        <v>39439</v>
      </c>
      <c r="G297" s="4"/>
      <c r="H297" s="4" t="s">
        <v>557</v>
      </c>
      <c r="I297" s="93">
        <f t="shared" ref="I297:I303" si="377">DATEDIF(F297,DATE(2019,7,1),"y")</f>
        <v>11</v>
      </c>
      <c r="J297" s="198" t="str">
        <f>VLOOKUP($I297,Categorie!$A$1:$B$27,2,FALSE)</f>
        <v>BNO/INO/ANO</v>
      </c>
      <c r="K297" s="12" t="str">
        <f t="shared" si="314"/>
        <v>INO</v>
      </c>
      <c r="L297" s="13">
        <f t="shared" si="266"/>
        <v>43498</v>
      </c>
      <c r="M297" s="13" t="str">
        <f t="shared" ca="1" si="243"/>
        <v/>
      </c>
      <c r="N297" s="12"/>
      <c r="O297" s="12"/>
      <c r="P297" s="12" t="str">
        <f>VLOOKUP($E297,'Listing PCS'!$B$2:$D$1032,3,FALSE)</f>
        <v>INO</v>
      </c>
      <c r="Q297" s="13">
        <f>VLOOKUP($E297,'Listing PCS'!$B$2:$F$1032,5,FALSE)</f>
        <v>43589</v>
      </c>
      <c r="R297" s="12"/>
      <c r="S297" s="12" t="str">
        <f t="shared" si="374"/>
        <v>INO</v>
      </c>
      <c r="T297" s="12">
        <f>VLOOKUP($E297,'Listing PCS'!$B$2:$I$1032,8,FALSE)</f>
        <v>0</v>
      </c>
      <c r="U297" s="13"/>
      <c r="V297" s="13">
        <f>IF(ISERROR(VLOOKUP(CONCATENATE($E297," ",V$1),'Listing TES'!$A$2:$I$1247,6,FALSE)),"-",VLOOKUP(CONCATENATE($E297," ",V$1),'Listing TES'!$A$2:$I$1247,6,FALSE))</f>
        <v>42756</v>
      </c>
      <c r="W297" s="13">
        <f>IF(ISERROR(VLOOKUP(CONCATENATE($E297," ",W$1),'Listing TES'!$A$2:$I$1247,6,FALSE)),"-",VLOOKUP(CONCATENATE($E297," ",W$1),'Listing TES'!$A$2:$I$1247,6,FALSE))</f>
        <v>42833</v>
      </c>
      <c r="X297" s="13">
        <f>IF(ISERROR(VLOOKUP(CONCATENATE($E297," ",X$1),'Listing TES'!$A$2:$I$1247,6,FALSE)),"-",VLOOKUP(CONCATENATE($E297," ",X$1),'Listing TES'!$A$2:$I$1247,6,FALSE))</f>
        <v>43036</v>
      </c>
      <c r="Y297" s="13">
        <f>IF(ISERROR(VLOOKUP(CONCATENATE($E297," ",Y$1),'Listing TES'!$A$2:$I$1247,6,FALSE)),"-",VLOOKUP(CONCATENATE($E297," ",Y$1),'Listing TES'!$A$2:$I$1247,6,FALSE))</f>
        <v>43498</v>
      </c>
      <c r="Z297" s="13" t="str">
        <f>IF(ISERROR(VLOOKUP(CONCATENATE($E297," ",Z$1),'Listing TES'!$A$2:$I$1247,6,FALSE)),"-",VLOOKUP(CONCATENATE($E297," ",Z$1),'Listing TES'!$A$2:$I$1247,6,FALSE))</f>
        <v>-</v>
      </c>
      <c r="AA297" s="13" t="str">
        <f>IF(ISERROR(VLOOKUP(CONCATENATE($E297," ",AA$1),'Listing TES'!$A$2:$I$1247,6,FALSE)),"-",VLOOKUP(CONCATENATE($E297," ",AA$1),'Listing TES'!$A$2:$I$1247,6,FALSE))</f>
        <v>-</v>
      </c>
      <c r="AB297" s="13" t="str">
        <f>IF(ISERROR(VLOOKUP(CONCATENATE($E297," ",AB$1),'Listing TES'!$A$2:$I$1247,6,FALSE)),"-",VLOOKUP(CONCATENATE($E297," ",AB$1),'Listing TES'!$A$2:$I$1247,6,FALSE))</f>
        <v>-</v>
      </c>
      <c r="AC297" s="13" t="str">
        <f>IF(ISERROR(VLOOKUP(CONCATENATE($E297," ",AC$1),'Listing TES'!$A$2:$I$1247,6,FALSE)),"-",VLOOKUP(CONCATENATE($E297," ",AC$1),'Listing TES'!$A$2:$I$1247,6,FALSE))</f>
        <v>-</v>
      </c>
      <c r="AD297" s="13"/>
      <c r="AF297" s="142">
        <f t="shared" si="279"/>
        <v>77</v>
      </c>
      <c r="AG297" s="142">
        <f t="shared" si="267"/>
        <v>203</v>
      </c>
      <c r="AH297" s="142">
        <f t="shared" si="268"/>
        <v>462</v>
      </c>
      <c r="AI297" s="142" t="str">
        <f t="shared" si="269"/>
        <v>-</v>
      </c>
      <c r="AJ297" s="142" t="str">
        <f t="shared" si="270"/>
        <v>-</v>
      </c>
      <c r="AK297" s="142" t="str">
        <f t="shared" si="271"/>
        <v>-</v>
      </c>
      <c r="AL297" s="13"/>
      <c r="AN297" s="142">
        <f t="shared" si="272"/>
        <v>77</v>
      </c>
      <c r="AO297" s="142">
        <f t="shared" si="273"/>
        <v>280</v>
      </c>
      <c r="AP297" s="142">
        <f t="shared" si="274"/>
        <v>742</v>
      </c>
      <c r="AQ297" s="142" t="str">
        <f t="shared" si="275"/>
        <v>-</v>
      </c>
      <c r="AR297" s="142" t="str">
        <f t="shared" si="276"/>
        <v>-</v>
      </c>
      <c r="AS297" s="142" t="str">
        <f t="shared" si="277"/>
        <v>-</v>
      </c>
    </row>
    <row r="298" spans="1:73" x14ac:dyDescent="0.25">
      <c r="A298" s="22" t="str">
        <f>IF(ISERROR(VLOOKUP($E298,'Listing TES'!$B$2:$B$1247,1,FALSE)),"Not listed","Listed")</f>
        <v>Listed</v>
      </c>
      <c r="B298" s="4" t="b">
        <f t="shared" ca="1" si="352"/>
        <v>0</v>
      </c>
      <c r="C298" s="4" t="b">
        <f t="shared" si="335"/>
        <v>0</v>
      </c>
      <c r="D298" s="4"/>
      <c r="E298" s="2" t="s">
        <v>423</v>
      </c>
      <c r="F298" s="10">
        <v>35383</v>
      </c>
      <c r="G298" s="4"/>
      <c r="H298" s="4" t="s">
        <v>557</v>
      </c>
      <c r="I298" s="93">
        <f t="shared" si="377"/>
        <v>22</v>
      </c>
      <c r="J298" s="198" t="str">
        <f>VLOOKUP($I298,Categorie!$A$1:$B$27,2,FALSE)</f>
        <v>SEN</v>
      </c>
      <c r="K298" s="12" t="str">
        <f t="shared" si="314"/>
        <v>MIN</v>
      </c>
      <c r="L298" s="13">
        <f t="shared" si="266"/>
        <v>43386</v>
      </c>
      <c r="M298" s="13" t="str">
        <f t="shared" ca="1" si="243"/>
        <v/>
      </c>
      <c r="N298" s="12"/>
      <c r="O298" s="12"/>
      <c r="P298" s="12" t="str">
        <f>VLOOKUP($E298,'Listing PCS'!$B$2:$D$1032,3,FALSE)</f>
        <v>BNO</v>
      </c>
      <c r="Q298" s="13">
        <f>VLOOKUP($E298,'Listing PCS'!$B$2:$F$1032,5,FALSE)</f>
        <v>43386</v>
      </c>
      <c r="R298" s="12"/>
      <c r="S298" s="12" t="str">
        <f t="shared" si="374"/>
        <v>-</v>
      </c>
      <c r="T298" s="12">
        <f>VLOOKUP($E298,'Listing PCS'!$B$2:$I$1032,8,FALSE)</f>
        <v>0</v>
      </c>
      <c r="U298" s="13"/>
      <c r="V298" s="13">
        <f>IF(ISERROR(VLOOKUP(CONCATENATE($E298," ",V$1),'Listing TES'!$A$2:$I$1247,6,FALSE)),"-",VLOOKUP(CONCATENATE($E298," ",V$1),'Listing TES'!$A$2:$I$1247,6,FALSE))</f>
        <v>43008</v>
      </c>
      <c r="W298" s="13">
        <f>IF(ISERROR(VLOOKUP(CONCATENATE($E298," ",W$1),'Listing TES'!$A$2:$I$1247,6,FALSE)),"-",VLOOKUP(CONCATENATE($E298," ",W$1),'Listing TES'!$A$2:$I$1247,6,FALSE))</f>
        <v>43386</v>
      </c>
      <c r="X298" s="13" t="str">
        <f>IF(ISERROR(VLOOKUP(CONCATENATE($E298," ",X$1),'Listing TES'!$A$2:$I$1247,6,FALSE)),"-",VLOOKUP(CONCATENATE($E298," ",X$1),'Listing TES'!$A$2:$I$1247,6,FALSE))</f>
        <v>-</v>
      </c>
      <c r="Y298" s="13" t="str">
        <f>IF(ISERROR(VLOOKUP(CONCATENATE($E298," ",Y$1),'Listing TES'!$A$2:$I$1247,6,FALSE)),"-",VLOOKUP(CONCATENATE($E298," ",Y$1),'Listing TES'!$A$2:$I$1247,6,FALSE))</f>
        <v>-</v>
      </c>
      <c r="Z298" s="13" t="str">
        <f>IF(ISERROR(VLOOKUP(CONCATENATE($E298," ",Z$1),'Listing TES'!$A$2:$I$1247,6,FALSE)),"-",VLOOKUP(CONCATENATE($E298," ",Z$1),'Listing TES'!$A$2:$I$1247,6,FALSE))</f>
        <v>-</v>
      </c>
      <c r="AA298" s="13" t="str">
        <f>IF(ISERROR(VLOOKUP(CONCATENATE($E298," ",AA$1),'Listing TES'!$A$2:$I$1247,6,FALSE)),"-",VLOOKUP(CONCATENATE($E298," ",AA$1),'Listing TES'!$A$2:$I$1247,6,FALSE))</f>
        <v>-</v>
      </c>
      <c r="AB298" s="13" t="str">
        <f>IF(ISERROR(VLOOKUP(CONCATENATE($E298," ",AB$1),'Listing TES'!$A$2:$I$1247,6,FALSE)),"-",VLOOKUP(CONCATENATE($E298," ",AB$1),'Listing TES'!$A$2:$I$1247,6,FALSE))</f>
        <v>-</v>
      </c>
      <c r="AC298" s="13" t="str">
        <f>IF(ISERROR(VLOOKUP(CONCATENATE($E298," ",AC$1),'Listing TES'!$A$2:$I$1247,6,FALSE)),"-",VLOOKUP(CONCATENATE($E298," ",AC$1),'Listing TES'!$A$2:$I$1247,6,FALSE))</f>
        <v>-</v>
      </c>
      <c r="AD298" s="13"/>
      <c r="AF298" s="142">
        <f t="shared" si="279"/>
        <v>378</v>
      </c>
      <c r="AG298" s="142" t="str">
        <f t="shared" si="267"/>
        <v>-</v>
      </c>
      <c r="AH298" s="142" t="str">
        <f t="shared" si="268"/>
        <v>-</v>
      </c>
      <c r="AI298" s="142" t="str">
        <f t="shared" si="269"/>
        <v>-</v>
      </c>
      <c r="AJ298" s="142" t="str">
        <f t="shared" si="270"/>
        <v>-</v>
      </c>
      <c r="AK298" s="142" t="str">
        <f t="shared" si="271"/>
        <v>-</v>
      </c>
      <c r="AL298" s="13"/>
      <c r="AN298" s="142">
        <f t="shared" si="272"/>
        <v>378</v>
      </c>
      <c r="AO298" s="142" t="str">
        <f t="shared" si="273"/>
        <v>-</v>
      </c>
      <c r="AP298" s="142" t="str">
        <f t="shared" si="274"/>
        <v>-</v>
      </c>
      <c r="AQ298" s="142" t="str">
        <f t="shared" si="275"/>
        <v>-</v>
      </c>
      <c r="AR298" s="142" t="str">
        <f t="shared" si="276"/>
        <v>-</v>
      </c>
      <c r="AS298" s="142" t="str">
        <f t="shared" si="277"/>
        <v>-</v>
      </c>
    </row>
    <row r="299" spans="1:73" x14ac:dyDescent="0.25">
      <c r="A299" s="22" t="str">
        <f>IF(ISERROR(VLOOKUP($E299,'Listing TES'!$B$2:$B$1247,1,FALSE)),"Not listed","Listed")</f>
        <v>Listed</v>
      </c>
      <c r="B299" s="4" t="b">
        <f t="shared" ca="1" si="352"/>
        <v>0</v>
      </c>
      <c r="C299" s="4" t="b">
        <f t="shared" si="335"/>
        <v>0</v>
      </c>
      <c r="D299" s="4"/>
      <c r="E299" s="206" t="s">
        <v>488</v>
      </c>
      <c r="F299" s="10">
        <v>38352</v>
      </c>
      <c r="G299" s="211"/>
      <c r="H299" s="4" t="s">
        <v>557</v>
      </c>
      <c r="I299" s="93">
        <f t="shared" si="377"/>
        <v>14</v>
      </c>
      <c r="J299" s="198" t="str">
        <f>VLOOKUP($I299,Categorie!$A$1:$B$27,2,FALSE)</f>
        <v>INO/ANO/JUN</v>
      </c>
      <c r="K299" s="12" t="str">
        <f t="shared" si="314"/>
        <v>INO</v>
      </c>
      <c r="L299" s="13">
        <f t="shared" si="266"/>
        <v>42329</v>
      </c>
      <c r="M299" s="13" t="str">
        <f t="shared" ref="M299:M376" ca="1" si="378">IF(B299=TRUE,IF(ISBLANK(N299),IF(K299="PRE","",EDATE(L299,3)),N299),"")</f>
        <v/>
      </c>
      <c r="N299" s="12"/>
      <c r="O299" s="12"/>
      <c r="P299" s="12" t="str">
        <f>VLOOKUP($E299,'Listing PCS'!$B$2:$D$1032,3,FALSE)</f>
        <v>-</v>
      </c>
      <c r="Q299" s="13">
        <f>VLOOKUP($E299,'Listing PCS'!$B$2:$F$1032,5,FALSE)</f>
        <v>43252</v>
      </c>
      <c r="R299" s="12"/>
      <c r="S299" s="12" t="str">
        <f t="shared" si="374"/>
        <v>INO</v>
      </c>
      <c r="T299" s="12" t="str">
        <f>VLOOKUP($E299,'Listing PCS'!$B$2:$I$1032,8,FALSE)</f>
        <v>-</v>
      </c>
      <c r="U299" s="13"/>
      <c r="V299" s="13" t="str">
        <f>IF(ISERROR(VLOOKUP(CONCATENATE($E299," ",V$1),'Listing TES'!$A$2:$I$1247,6,FALSE)),"-",VLOOKUP(CONCATENATE($E299," ",V$1),'Listing TES'!$A$2:$I$1247,6,FALSE))</f>
        <v>-</v>
      </c>
      <c r="W299" s="13" t="str">
        <f>IF(ISERROR(VLOOKUP(CONCATENATE($E299," ",W$1),'Listing TES'!$A$2:$I$1247,6,FALSE)),"-",VLOOKUP(CONCATENATE($E299," ",W$1),'Listing TES'!$A$2:$I$1247,6,FALSE))</f>
        <v>-</v>
      </c>
      <c r="X299" s="13">
        <f>IF(ISERROR(VLOOKUP(CONCATENATE($E299," ",X$1),'Listing TES'!$A$2:$I$1247,6,FALSE)),"-",VLOOKUP(CONCATENATE($E299," ",X$1),'Listing TES'!$A$2:$I$1247,6,FALSE))</f>
        <v>42105</v>
      </c>
      <c r="Y299" s="13">
        <f>IF(ISERROR(VLOOKUP(CONCATENATE($E299," ",Y$1),'Listing TES'!$A$2:$I$1247,6,FALSE)),"-",VLOOKUP(CONCATENATE($E299," ",Y$1),'Listing TES'!$A$2:$I$1247,6,FALSE))</f>
        <v>42329</v>
      </c>
      <c r="Z299" s="13" t="str">
        <f>IF(ISERROR(VLOOKUP(CONCATENATE($E299," ",Z$1),'Listing TES'!$A$2:$I$1247,6,FALSE)),"-",VLOOKUP(CONCATENATE($E299," ",Z$1),'Listing TES'!$A$2:$I$1247,6,FALSE))</f>
        <v>-</v>
      </c>
      <c r="AA299" s="13" t="str">
        <f>IF(ISERROR(VLOOKUP(CONCATENATE($E299," ",AA$1),'Listing TES'!$A$2:$I$1247,6,FALSE)),"-",VLOOKUP(CONCATENATE($E299," ",AA$1),'Listing TES'!$A$2:$I$1247,6,FALSE))</f>
        <v>-</v>
      </c>
      <c r="AB299" s="13" t="str">
        <f>IF(ISERROR(VLOOKUP(CONCATENATE($E299," ",AB$1),'Listing TES'!$A$2:$I$1247,6,FALSE)),"-",VLOOKUP(CONCATENATE($E299," ",AB$1),'Listing TES'!$A$2:$I$1247,6,FALSE))</f>
        <v>-</v>
      </c>
      <c r="AC299" s="13" t="str">
        <f>IF(ISERROR(VLOOKUP(CONCATENATE($E299," ",AC$1),'Listing TES'!$A$2:$I$1247,6,FALSE)),"-",VLOOKUP(CONCATENATE($E299," ",AC$1),'Listing TES'!$A$2:$I$1247,6,FALSE))</f>
        <v>-</v>
      </c>
      <c r="AD299" s="13"/>
      <c r="AF299" s="142" t="str">
        <f t="shared" si="279"/>
        <v>-</v>
      </c>
      <c r="AG299" s="142" t="str">
        <f t="shared" si="267"/>
        <v>-</v>
      </c>
      <c r="AH299" s="142">
        <f t="shared" si="268"/>
        <v>224</v>
      </c>
      <c r="AI299" s="142" t="str">
        <f t="shared" si="269"/>
        <v>-</v>
      </c>
      <c r="AJ299" s="142" t="str">
        <f t="shared" si="270"/>
        <v>-</v>
      </c>
      <c r="AK299" s="142" t="str">
        <f t="shared" si="271"/>
        <v>-</v>
      </c>
      <c r="AL299" s="13"/>
      <c r="AN299" s="142" t="str">
        <f t="shared" si="272"/>
        <v>-</v>
      </c>
      <c r="AO299" s="142" t="str">
        <f t="shared" si="273"/>
        <v>-</v>
      </c>
      <c r="AP299" s="142" t="str">
        <f t="shared" si="274"/>
        <v>-</v>
      </c>
      <c r="AQ299" s="142" t="str">
        <f t="shared" si="275"/>
        <v>-</v>
      </c>
      <c r="AR299" s="142" t="str">
        <f t="shared" si="276"/>
        <v>-</v>
      </c>
      <c r="AS299" s="142" t="str">
        <f t="shared" si="277"/>
        <v>-</v>
      </c>
    </row>
    <row r="300" spans="1:73" x14ac:dyDescent="0.25">
      <c r="A300" s="22" t="str">
        <f>IF(ISERROR(VLOOKUP($E300,'Listing TES'!$B$2:$B$1247,1,FALSE)),"Not listed","Listed")</f>
        <v>Listed</v>
      </c>
      <c r="B300" s="4" t="b">
        <f t="shared" ca="1" si="352"/>
        <v>0</v>
      </c>
      <c r="C300" s="4" t="b">
        <f t="shared" si="335"/>
        <v>0</v>
      </c>
      <c r="D300" s="4"/>
      <c r="E300" s="2" t="s">
        <v>360</v>
      </c>
      <c r="F300" s="10">
        <v>35700</v>
      </c>
      <c r="G300" s="4"/>
      <c r="H300" s="4" t="s">
        <v>557</v>
      </c>
      <c r="I300" s="93">
        <f t="shared" si="377"/>
        <v>21</v>
      </c>
      <c r="J300" s="198" t="str">
        <f>VLOOKUP($I300,Categorie!$A$1:$B$27,2,FALSE)</f>
        <v>SEN</v>
      </c>
      <c r="K300" s="12" t="str">
        <f t="shared" si="314"/>
        <v>BNO</v>
      </c>
      <c r="L300" s="13">
        <f t="shared" si="266"/>
        <v>41762</v>
      </c>
      <c r="M300" s="13" t="str">
        <f t="shared" ca="1" si="378"/>
        <v/>
      </c>
      <c r="N300" s="12"/>
      <c r="O300" s="12"/>
      <c r="P300" s="12" t="str">
        <f>VLOOKUP($E300,'Listing PCS'!$B$2:$D$1032,3,FALSE)</f>
        <v>-</v>
      </c>
      <c r="Q300" s="13">
        <f>VLOOKUP($E300,'Listing PCS'!$B$2:$F$1032,5,FALSE)</f>
        <v>43252</v>
      </c>
      <c r="R300" s="12"/>
      <c r="S300" s="12" t="str">
        <f t="shared" si="374"/>
        <v>-</v>
      </c>
      <c r="T300" s="12" t="str">
        <f>VLOOKUP($E300,'Listing PCS'!$B$2:$I$1032,8,FALSE)</f>
        <v>-</v>
      </c>
      <c r="U300" s="13"/>
      <c r="V300" s="13" t="str">
        <f>IF(ISERROR(VLOOKUP(CONCATENATE($E300," ",V$1),'Listing TES'!$A$2:$I$1247,6,FALSE)),"-",VLOOKUP(CONCATENATE($E300," ",V$1),'Listing TES'!$A$2:$I$1247,6,FALSE))</f>
        <v>-</v>
      </c>
      <c r="W300" s="13" t="str">
        <f>IF(ISERROR(VLOOKUP(CONCATENATE($E300," ",W$1),'Listing TES'!$A$2:$I$1247,6,FALSE)),"-",VLOOKUP(CONCATENATE($E300," ",W$1),'Listing TES'!$A$2:$I$1247,6,FALSE))</f>
        <v>-</v>
      </c>
      <c r="X300" s="13">
        <f>IF(ISERROR(VLOOKUP(CONCATENATE($E300," ",X$1),'Listing TES'!$A$2:$I$1247,6,FALSE)),"-",VLOOKUP(CONCATENATE($E300," ",X$1),'Listing TES'!$A$2:$I$1247,6,FALSE))</f>
        <v>41762</v>
      </c>
      <c r="Y300" s="13" t="str">
        <f>IF(ISERROR(VLOOKUP(CONCATENATE($E300," ",Y$1),'Listing TES'!$A$2:$I$1247,6,FALSE)),"-",VLOOKUP(CONCATENATE($E300," ",Y$1),'Listing TES'!$A$2:$I$1247,6,FALSE))</f>
        <v>-</v>
      </c>
      <c r="Z300" s="13" t="str">
        <f>IF(ISERROR(VLOOKUP(CONCATENATE($E300," ",Z$1),'Listing TES'!$A$2:$I$1247,6,FALSE)),"-",VLOOKUP(CONCATENATE($E300," ",Z$1),'Listing TES'!$A$2:$I$1247,6,FALSE))</f>
        <v>-</v>
      </c>
      <c r="AA300" s="13" t="str">
        <f>IF(ISERROR(VLOOKUP(CONCATENATE($E300," ",AA$1),'Listing TES'!$A$2:$I$1247,6,FALSE)),"-",VLOOKUP(CONCATENATE($E300," ",AA$1),'Listing TES'!$A$2:$I$1247,6,FALSE))</f>
        <v>-</v>
      </c>
      <c r="AB300" s="13" t="str">
        <f>IF(ISERROR(VLOOKUP(CONCATENATE($E300," ",AB$1),'Listing TES'!$A$2:$I$1247,6,FALSE)),"-",VLOOKUP(CONCATENATE($E300," ",AB$1),'Listing TES'!$A$2:$I$1247,6,FALSE))</f>
        <v>-</v>
      </c>
      <c r="AC300" s="13" t="str">
        <f>IF(ISERROR(VLOOKUP(CONCATENATE($E300," ",AC$1),'Listing TES'!$A$2:$I$1247,6,FALSE)),"-",VLOOKUP(CONCATENATE($E300," ",AC$1),'Listing TES'!$A$2:$I$1247,6,FALSE))</f>
        <v>-</v>
      </c>
      <c r="AD300" s="13"/>
      <c r="AF300" s="142" t="str">
        <f t="shared" si="279"/>
        <v>-</v>
      </c>
      <c r="AG300" s="142" t="str">
        <f t="shared" si="267"/>
        <v>-</v>
      </c>
      <c r="AH300" s="142" t="str">
        <f t="shared" si="268"/>
        <v>-</v>
      </c>
      <c r="AI300" s="142" t="str">
        <f t="shared" si="269"/>
        <v>-</v>
      </c>
      <c r="AJ300" s="142" t="str">
        <f t="shared" si="270"/>
        <v>-</v>
      </c>
      <c r="AK300" s="142" t="str">
        <f t="shared" si="271"/>
        <v>-</v>
      </c>
      <c r="AL300" s="13"/>
      <c r="AN300" s="142" t="str">
        <f t="shared" si="272"/>
        <v>-</v>
      </c>
      <c r="AO300" s="142" t="str">
        <f t="shared" si="273"/>
        <v>-</v>
      </c>
      <c r="AP300" s="142" t="str">
        <f t="shared" si="274"/>
        <v>-</v>
      </c>
      <c r="AQ300" s="142" t="str">
        <f t="shared" si="275"/>
        <v>-</v>
      </c>
      <c r="AR300" s="142" t="str">
        <f t="shared" si="276"/>
        <v>-</v>
      </c>
      <c r="AS300" s="142" t="str">
        <f t="shared" si="277"/>
        <v>-</v>
      </c>
    </row>
    <row r="301" spans="1:73" x14ac:dyDescent="0.25">
      <c r="A301" s="80" t="str">
        <f>IF(ISERROR(VLOOKUP($E301,'Listing TES'!$B$2:$B$1247,1,FALSE)),"Not listed","Listed")</f>
        <v>Listed</v>
      </c>
      <c r="B301" s="81" t="b">
        <f ca="1">TODAY()-MAX(V301:AC301)&lt;95</f>
        <v>1</v>
      </c>
      <c r="C301" s="81" t="b">
        <f t="shared" si="335"/>
        <v>0</v>
      </c>
      <c r="D301" s="81"/>
      <c r="E301" s="2" t="s">
        <v>709</v>
      </c>
      <c r="F301" s="10">
        <v>40379</v>
      </c>
      <c r="G301" s="4"/>
      <c r="H301" s="4" t="s">
        <v>557</v>
      </c>
      <c r="I301" s="93">
        <f t="shared" si="377"/>
        <v>8</v>
      </c>
      <c r="J301" s="198" t="str">
        <f>VLOOKUP($I301,Categorie!$A$1:$B$27,2,FALSE)</f>
        <v>MIN/BNO/INO</v>
      </c>
      <c r="K301" s="12" t="str">
        <f>IF(ISBLANK(O301),IF(AC301&lt;&gt;"-",AC$1,IF(AB301&lt;&gt;"-",AB$1,IF(AA301&lt;&gt;"-",AA$1,IF(Z301&lt;&gt;"-",Z$1,IF(Y301&lt;&gt;"-",Y$1,IF(X301&lt;&gt;"-",X$1,IF(W301&lt;&gt;"-",W$1,IF(V301&lt;&gt;"-",V$1,IF(A301="Listed","Niet geslaagd","Geen info"))))))))),O301)</f>
        <v>PRE</v>
      </c>
      <c r="L301" s="13">
        <f>IF(MAX(V301:AC301)=0,"-",MAX(V301:AC301))</f>
        <v>43855</v>
      </c>
      <c r="M301" s="13" t="str">
        <f ca="1">IF(B301=TRUE,IF(ISBLANK(N301),IF(K301="PRE","",EDATE(L301,3)),N301),"")</f>
        <v/>
      </c>
      <c r="N301" s="12"/>
      <c r="O301" s="12"/>
      <c r="P301" s="12" t="str">
        <f>VLOOKUP($E301,'Listing PCS'!$B$2:$D$1032,3,FALSE)</f>
        <v>-</v>
      </c>
      <c r="Q301" s="13">
        <f>VLOOKUP($E301,'Listing PCS'!$B$2:$F$1032,5,FALSE)</f>
        <v>43855</v>
      </c>
      <c r="R301" s="12"/>
      <c r="S301" s="12" t="str">
        <f>IF(ISERROR(SEARCH(K301,J301)),"-",K301)</f>
        <v>-</v>
      </c>
      <c r="T301" s="12">
        <f>VLOOKUP($E301,'Listing PCS'!$B$2:$I$1032,8,FALSE)</f>
        <v>0</v>
      </c>
      <c r="U301" s="13"/>
      <c r="V301" s="13">
        <f>IF(ISERROR(VLOOKUP(CONCATENATE($E301," ",V$1),'Listing TES'!$A$2:$I$1247,6,FALSE)),"-",VLOOKUP(CONCATENATE($E301," ",V$1),'Listing TES'!$A$2:$I$1247,6,FALSE))</f>
        <v>43855</v>
      </c>
      <c r="W301" s="13" t="str">
        <f>IF(ISERROR(VLOOKUP(CONCATENATE($E301," ",W$1),'Listing TES'!$A$2:$I$1247,6,FALSE)),"-",VLOOKUP(CONCATENATE($E301," ",W$1),'Listing TES'!$A$2:$I$1247,6,FALSE))</f>
        <v>-</v>
      </c>
      <c r="X301" s="13" t="str">
        <f>IF(ISERROR(VLOOKUP(CONCATENATE($E301," ",X$1),'Listing TES'!$A$2:$I$1247,6,FALSE)),"-",VLOOKUP(CONCATENATE($E301," ",X$1),'Listing TES'!$A$2:$I$1247,6,FALSE))</f>
        <v>-</v>
      </c>
      <c r="Y301" s="13" t="str">
        <f>IF(ISERROR(VLOOKUP(CONCATENATE($E301," ",Y$1),'Listing TES'!$A$2:$I$1247,6,FALSE)),"-",VLOOKUP(CONCATENATE($E301," ",Y$1),'Listing TES'!$A$2:$I$1247,6,FALSE))</f>
        <v>-</v>
      </c>
      <c r="Z301" s="13" t="str">
        <f>IF(ISERROR(VLOOKUP(CONCATENATE($E301," ",Z$1),'Listing TES'!$A$2:$I$1247,6,FALSE)),"-",VLOOKUP(CONCATENATE($E301," ",Z$1),'Listing TES'!$A$2:$I$1247,6,FALSE))</f>
        <v>-</v>
      </c>
      <c r="AA301" s="13" t="str">
        <f>IF(ISERROR(VLOOKUP(CONCATENATE($E301," ",AA$1),'Listing TES'!$A$2:$I$1247,6,FALSE)),"-",VLOOKUP(CONCATENATE($E301," ",AA$1),'Listing TES'!$A$2:$I$1247,6,FALSE))</f>
        <v>-</v>
      </c>
      <c r="AB301" s="13" t="str">
        <f>IF(ISERROR(VLOOKUP(CONCATENATE($E301," ",AB$1),'Listing TES'!$A$2:$I$1247,6,FALSE)),"-",VLOOKUP(CONCATENATE($E301," ",AB$1),'Listing TES'!$A$2:$I$1247,6,FALSE))</f>
        <v>-</v>
      </c>
      <c r="AC301" s="13" t="str">
        <f>IF(ISERROR(VLOOKUP(CONCATENATE($E301," ",AC$1),'Listing TES'!$A$2:$I$1247,6,FALSE)),"-",VLOOKUP(CONCATENATE($E301," ",AC$1),'Listing TES'!$A$2:$I$1247,6,FALSE))</f>
        <v>-</v>
      </c>
      <c r="AD301" s="13"/>
      <c r="AF301" s="142" t="str">
        <f t="shared" ref="AF301" si="379">IF(AND(V301&lt;&gt;"-",W301&lt;&gt;"-"),W301-V301,"-")</f>
        <v>-</v>
      </c>
      <c r="AG301" s="142" t="str">
        <f t="shared" ref="AG301" si="380">IF(AND(W301&lt;&gt;"-",X301&lt;&gt;"-"),X301-W301,"-")</f>
        <v>-</v>
      </c>
      <c r="AH301" s="142" t="str">
        <f t="shared" ref="AH301" si="381">IF(AND(X301&lt;&gt;"-",Y301&lt;&gt;"-"),Y301-X301,"-")</f>
        <v>-</v>
      </c>
      <c r="AI301" s="142" t="str">
        <f t="shared" ref="AI301" si="382">IF(AND(Y301&lt;&gt;"-",Z301&lt;&gt;"-"),Z301-Y301,"-")</f>
        <v>-</v>
      </c>
      <c r="AJ301" s="142" t="str">
        <f t="shared" ref="AJ301" si="383">IF(AND(Z301&lt;&gt;"-",AA301&lt;&gt;"-"),AA301-Z301,"-")</f>
        <v>-</v>
      </c>
      <c r="AK301" s="142" t="str">
        <f t="shared" ref="AK301" si="384">IF(AND(AA301&lt;&gt;"-",AB301&lt;&gt;"-"),AB301-AA301,"-")</f>
        <v>-</v>
      </c>
      <c r="AL301" s="102"/>
      <c r="AN301" s="142" t="str">
        <f t="shared" ref="AN301" si="385">IF(AND($V301&lt;&gt;"-",W301&lt;&gt;"-"),W301-$V301,"-")</f>
        <v>-</v>
      </c>
      <c r="AO301" s="142" t="str">
        <f t="shared" ref="AO301" si="386">IF(AND($V301&lt;&gt;"-",X301&lt;&gt;"-"),X301-$V301,"-")</f>
        <v>-</v>
      </c>
      <c r="AP301" s="142" t="str">
        <f t="shared" ref="AP301" si="387">IF(AND($V301&lt;&gt;"-",Y301&lt;&gt;"-"),Y301-$V301,"-")</f>
        <v>-</v>
      </c>
      <c r="AQ301" s="142" t="str">
        <f t="shared" ref="AQ301" si="388">IF(AND($V301&lt;&gt;"-",Z301&lt;&gt;"-"),Z301-$V301,"-")</f>
        <v>-</v>
      </c>
      <c r="AR301" s="142" t="str">
        <f t="shared" ref="AR301" si="389">IF(AND($V301&lt;&gt;"-",AA301&lt;&gt;"-"),AA301-$V301,"-")</f>
        <v>-</v>
      </c>
      <c r="AS301" s="142" t="str">
        <f t="shared" ref="AS301" si="390">IF(AND($V301&lt;&gt;"-",AB301&lt;&gt;"-"),AB301-$V301,"-")</f>
        <v>-</v>
      </c>
    </row>
    <row r="302" spans="1:73" x14ac:dyDescent="0.25">
      <c r="A302" s="22" t="str">
        <f>IF(ISERROR(VLOOKUP($E302,'Listing TES'!$B$2:$B$1247,1,FALSE)),"Not listed","Listed")</f>
        <v>Listed</v>
      </c>
      <c r="B302" s="4" t="b">
        <f t="shared" ca="1" si="352"/>
        <v>0</v>
      </c>
      <c r="C302" s="4" t="b">
        <f t="shared" si="335"/>
        <v>0</v>
      </c>
      <c r="D302" s="4"/>
      <c r="E302" s="2" t="s">
        <v>39</v>
      </c>
      <c r="F302" s="10">
        <v>39330</v>
      </c>
      <c r="G302" s="4"/>
      <c r="H302" s="4" t="s">
        <v>557</v>
      </c>
      <c r="I302" s="93">
        <f t="shared" si="377"/>
        <v>11</v>
      </c>
      <c r="J302" s="198" t="str">
        <f>VLOOKUP($I302,Categorie!$A$1:$B$27,2,FALSE)</f>
        <v>BNO/INO/ANO</v>
      </c>
      <c r="K302" s="12" t="str">
        <f t="shared" si="314"/>
        <v>BNO</v>
      </c>
      <c r="L302" s="13">
        <f t="shared" si="266"/>
        <v>43043</v>
      </c>
      <c r="M302" s="13" t="str">
        <f t="shared" ca="1" si="378"/>
        <v/>
      </c>
      <c r="N302" s="12"/>
      <c r="O302" s="12"/>
      <c r="P302" s="12" t="str">
        <f>VLOOKUP($E302,'Listing PCS'!$B$2:$D$1032,3,FALSE)</f>
        <v>BNO</v>
      </c>
      <c r="Q302" s="13">
        <f>VLOOKUP($E302,'Listing PCS'!$B$2:$F$1032,5,FALSE)</f>
        <v>43252</v>
      </c>
      <c r="R302" s="12"/>
      <c r="S302" s="12" t="str">
        <f t="shared" si="374"/>
        <v>BNO</v>
      </c>
      <c r="T302" s="12" t="str">
        <f>VLOOKUP($E302,'Listing PCS'!$B$2:$I$1032,8,FALSE)</f>
        <v>A</v>
      </c>
      <c r="U302" s="13"/>
      <c r="V302" s="13">
        <f>IF(ISERROR(VLOOKUP(CONCATENATE($E302," ",V$1),'Listing TES'!$A$2:$I$1247,6,FALSE)),"-",VLOOKUP(CONCATENATE($E302," ",V$1),'Listing TES'!$A$2:$I$1247,6,FALSE))</f>
        <v>42680</v>
      </c>
      <c r="W302" s="13">
        <f>IF(ISERROR(VLOOKUP(CONCATENATE($E302," ",W$1),'Listing TES'!$A$2:$I$1247,6,FALSE)),"-",VLOOKUP(CONCATENATE($E302," ",W$1),'Listing TES'!$A$2:$I$1247,6,FALSE))</f>
        <v>42749</v>
      </c>
      <c r="X302" s="13">
        <f>IF(ISERROR(VLOOKUP(CONCATENATE($E302," ",X$1),'Listing TES'!$A$2:$I$1247,6,FALSE)),"-",VLOOKUP(CONCATENATE($E302," ",X$1),'Listing TES'!$A$2:$I$1247,6,FALSE))</f>
        <v>43043</v>
      </c>
      <c r="Y302" s="13" t="str">
        <f>IF(ISERROR(VLOOKUP(CONCATENATE($E302," ",Y$1),'Listing TES'!$A$2:$I$1247,6,FALSE)),"-",VLOOKUP(CONCATENATE($E302," ",Y$1),'Listing TES'!$A$2:$I$1247,6,FALSE))</f>
        <v>-</v>
      </c>
      <c r="Z302" s="13" t="str">
        <f>IF(ISERROR(VLOOKUP(CONCATENATE($E302," ",Z$1),'Listing TES'!$A$2:$I$1247,6,FALSE)),"-",VLOOKUP(CONCATENATE($E302," ",Z$1),'Listing TES'!$A$2:$I$1247,6,FALSE))</f>
        <v>-</v>
      </c>
      <c r="AA302" s="13" t="str">
        <f>IF(ISERROR(VLOOKUP(CONCATENATE($E302," ",AA$1),'Listing TES'!$A$2:$I$1247,6,FALSE)),"-",VLOOKUP(CONCATENATE($E302," ",AA$1),'Listing TES'!$A$2:$I$1247,6,FALSE))</f>
        <v>-</v>
      </c>
      <c r="AB302" s="13" t="str">
        <f>IF(ISERROR(VLOOKUP(CONCATENATE($E302," ",AB$1),'Listing TES'!$A$2:$I$1247,6,FALSE)),"-",VLOOKUP(CONCATENATE($E302," ",AB$1),'Listing TES'!$A$2:$I$1247,6,FALSE))</f>
        <v>-</v>
      </c>
      <c r="AC302" s="13" t="str">
        <f>IF(ISERROR(VLOOKUP(CONCATENATE($E302," ",AC$1),'Listing TES'!$A$2:$I$1247,6,FALSE)),"-",VLOOKUP(CONCATENATE($E302," ",AC$1),'Listing TES'!$A$2:$I$1247,6,FALSE))</f>
        <v>-</v>
      </c>
      <c r="AD302" s="13"/>
      <c r="AF302" s="142">
        <f t="shared" si="279"/>
        <v>69</v>
      </c>
      <c r="AG302" s="142">
        <f t="shared" si="267"/>
        <v>294</v>
      </c>
      <c r="AH302" s="142" t="str">
        <f t="shared" si="268"/>
        <v>-</v>
      </c>
      <c r="AI302" s="142" t="str">
        <f t="shared" si="269"/>
        <v>-</v>
      </c>
      <c r="AJ302" s="142" t="str">
        <f t="shared" si="270"/>
        <v>-</v>
      </c>
      <c r="AK302" s="142" t="str">
        <f t="shared" si="271"/>
        <v>-</v>
      </c>
      <c r="AL302" s="13"/>
      <c r="AN302" s="142">
        <f t="shared" si="272"/>
        <v>69</v>
      </c>
      <c r="AO302" s="142">
        <f t="shared" si="273"/>
        <v>363</v>
      </c>
      <c r="AP302" s="142" t="str">
        <f t="shared" si="274"/>
        <v>-</v>
      </c>
      <c r="AQ302" s="142" t="str">
        <f t="shared" si="275"/>
        <v>-</v>
      </c>
      <c r="AR302" s="142" t="str">
        <f t="shared" si="276"/>
        <v>-</v>
      </c>
      <c r="AS302" s="142" t="str">
        <f t="shared" si="277"/>
        <v>-</v>
      </c>
      <c r="AW302" s="9" t="s">
        <v>557</v>
      </c>
    </row>
    <row r="303" spans="1:73" x14ac:dyDescent="0.25">
      <c r="A303" s="22" t="str">
        <f>IF(ISERROR(VLOOKUP($E303,'Listing TES'!$B$2:$B$1247,1,FALSE)),"Not listed","Listed")</f>
        <v>Listed</v>
      </c>
      <c r="B303" s="4" t="b">
        <f t="shared" ca="1" si="352"/>
        <v>0</v>
      </c>
      <c r="C303" s="4" t="b">
        <f t="shared" si="335"/>
        <v>0</v>
      </c>
      <c r="D303" s="4"/>
      <c r="E303" s="2" t="s">
        <v>142</v>
      </c>
      <c r="F303" s="10">
        <v>38314</v>
      </c>
      <c r="G303" s="4"/>
      <c r="H303" s="4" t="s">
        <v>557</v>
      </c>
      <c r="I303" s="93">
        <f t="shared" si="377"/>
        <v>14</v>
      </c>
      <c r="J303" s="198" t="str">
        <f>VLOOKUP($I303,Categorie!$A$1:$B$27,2,FALSE)</f>
        <v>INO/ANO/JUN</v>
      </c>
      <c r="K303" s="12" t="str">
        <f t="shared" si="314"/>
        <v>INO</v>
      </c>
      <c r="L303" s="13">
        <f t="shared" si="266"/>
        <v>43435</v>
      </c>
      <c r="M303" s="13" t="str">
        <f t="shared" ca="1" si="378"/>
        <v/>
      </c>
      <c r="N303" s="12"/>
      <c r="O303" s="12"/>
      <c r="P303" s="12" t="str">
        <f>VLOOKUP($E303,'Listing PCS'!$B$2:$D$1032,3,FALSE)</f>
        <v>INO</v>
      </c>
      <c r="Q303" s="13">
        <f>VLOOKUP($E303,'Listing PCS'!$B$2:$F$1032,5,FALSE)</f>
        <v>43386</v>
      </c>
      <c r="R303" s="12"/>
      <c r="S303" s="12" t="str">
        <f t="shared" si="374"/>
        <v>INO</v>
      </c>
      <c r="T303" s="12">
        <f>VLOOKUP($E303,'Listing PCS'!$B$2:$I$1032,8,FALSE)</f>
        <v>0</v>
      </c>
      <c r="U303" s="13"/>
      <c r="V303" s="13">
        <f>IF(ISERROR(VLOOKUP(CONCATENATE($E303," ",V$1),'Listing TES'!$A$2:$I$1247,6,FALSE)),"-",VLOOKUP(CONCATENATE($E303," ",V$1),'Listing TES'!$A$2:$I$1247,6,FALSE))</f>
        <v>42323</v>
      </c>
      <c r="W303" s="13">
        <f>IF(ISERROR(VLOOKUP(CONCATENATE($E303," ",W$1),'Listing TES'!$A$2:$I$1247,6,FALSE)),"-",VLOOKUP(CONCATENATE($E303," ",W$1),'Listing TES'!$A$2:$I$1247,6,FALSE))</f>
        <v>42497</v>
      </c>
      <c r="X303" s="13">
        <f>IF(ISERROR(VLOOKUP(CONCATENATE($E303," ",X$1),'Listing TES'!$A$2:$I$1247,6,FALSE)),"-",VLOOKUP(CONCATENATE($E303," ",X$1),'Listing TES'!$A$2:$I$1247,6,FALSE))</f>
        <v>42749</v>
      </c>
      <c r="Y303" s="13">
        <f>IF(ISERROR(VLOOKUP(CONCATENATE($E303," ",Y$1),'Listing TES'!$A$2:$I$1247,6,FALSE)),"-",VLOOKUP(CONCATENATE($E303," ",Y$1),'Listing TES'!$A$2:$I$1247,6,FALSE))</f>
        <v>43435</v>
      </c>
      <c r="Z303" s="13" t="str">
        <f>IF(ISERROR(VLOOKUP(CONCATENATE($E303," ",Z$1),'Listing TES'!$A$2:$I$1247,6,FALSE)),"-",VLOOKUP(CONCATENATE($E303," ",Z$1),'Listing TES'!$A$2:$I$1247,6,FALSE))</f>
        <v>-</v>
      </c>
      <c r="AA303" s="13" t="str">
        <f>IF(ISERROR(VLOOKUP(CONCATENATE($E303," ",AA$1),'Listing TES'!$A$2:$I$1247,6,FALSE)),"-",VLOOKUP(CONCATENATE($E303," ",AA$1),'Listing TES'!$A$2:$I$1247,6,FALSE))</f>
        <v>-</v>
      </c>
      <c r="AB303" s="13" t="str">
        <f>IF(ISERROR(VLOOKUP(CONCATENATE($E303," ",AB$1),'Listing TES'!$A$2:$I$1247,6,FALSE)),"-",VLOOKUP(CONCATENATE($E303," ",AB$1),'Listing TES'!$A$2:$I$1247,6,FALSE))</f>
        <v>-</v>
      </c>
      <c r="AC303" s="13" t="str">
        <f>IF(ISERROR(VLOOKUP(CONCATENATE($E303," ",AC$1),'Listing TES'!$A$2:$I$1247,6,FALSE)),"-",VLOOKUP(CONCATENATE($E303," ",AC$1),'Listing TES'!$A$2:$I$1247,6,FALSE))</f>
        <v>-</v>
      </c>
      <c r="AD303" s="13"/>
      <c r="AF303" s="142">
        <f t="shared" si="279"/>
        <v>174</v>
      </c>
      <c r="AG303" s="142">
        <f t="shared" si="267"/>
        <v>252</v>
      </c>
      <c r="AH303" s="142">
        <f t="shared" si="268"/>
        <v>686</v>
      </c>
      <c r="AI303" s="142" t="str">
        <f t="shared" si="269"/>
        <v>-</v>
      </c>
      <c r="AJ303" s="142" t="str">
        <f t="shared" si="270"/>
        <v>-</v>
      </c>
      <c r="AK303" s="142" t="str">
        <f t="shared" si="271"/>
        <v>-</v>
      </c>
      <c r="AL303" s="13"/>
      <c r="AN303" s="142">
        <f t="shared" si="272"/>
        <v>174</v>
      </c>
      <c r="AO303" s="142">
        <f t="shared" si="273"/>
        <v>426</v>
      </c>
      <c r="AP303" s="142">
        <f t="shared" si="274"/>
        <v>1112</v>
      </c>
      <c r="AQ303" s="142" t="str">
        <f t="shared" si="275"/>
        <v>-</v>
      </c>
      <c r="AR303" s="142" t="str">
        <f t="shared" si="276"/>
        <v>-</v>
      </c>
      <c r="AS303" s="142" t="str">
        <f t="shared" si="277"/>
        <v>-</v>
      </c>
      <c r="AW303" s="9" t="s">
        <v>557</v>
      </c>
      <c r="AZ303" s="9" t="s">
        <v>557</v>
      </c>
    </row>
    <row r="304" spans="1:73" s="122" customFormat="1" hidden="1" x14ac:dyDescent="0.25">
      <c r="A304" s="22" t="str">
        <f>IF(ISERROR(VLOOKUP($E304,'Listing TES'!$B$2:$B$1247,1,FALSE)),"Not listed","Listed")</f>
        <v>Listed</v>
      </c>
      <c r="B304" s="4" t="b">
        <f t="shared" ca="1" si="352"/>
        <v>0</v>
      </c>
      <c r="C304" s="4" t="b">
        <f t="shared" si="335"/>
        <v>0</v>
      </c>
      <c r="D304" s="4" t="s">
        <v>537</v>
      </c>
      <c r="E304" s="183" t="s">
        <v>206</v>
      </c>
      <c r="F304" s="192">
        <v>36717</v>
      </c>
      <c r="G304" s="184"/>
      <c r="H304" s="184" t="s">
        <v>537</v>
      </c>
      <c r="I304" s="185">
        <f t="shared" ref="I304:I361" si="391">DATEDIF(F304,DATE(2018,7,1),"y")</f>
        <v>17</v>
      </c>
      <c r="J304" s="198" t="str">
        <f>VLOOKUP($I304,Categorie!$A$1:$B$27,2,FALSE)</f>
        <v>JUN/SEN</v>
      </c>
      <c r="K304" s="186" t="str">
        <f t="shared" si="314"/>
        <v>JUN</v>
      </c>
      <c r="L304" s="187">
        <f t="shared" si="266"/>
        <v>42156</v>
      </c>
      <c r="M304" s="13" t="str">
        <f t="shared" ca="1" si="378"/>
        <v/>
      </c>
      <c r="N304" s="12"/>
      <c r="O304" s="12"/>
      <c r="P304" s="186" t="str">
        <f>VLOOKUP($E304,'Listing PCS'!$B$2:$D$1032,3,FALSE)</f>
        <v>-</v>
      </c>
      <c r="Q304" s="187">
        <f>VLOOKUP($E304,'Listing PCS'!$B$2:$F$1032,5,FALSE)</f>
        <v>43252</v>
      </c>
      <c r="R304" s="186"/>
      <c r="S304" s="186" t="str">
        <f t="shared" si="374"/>
        <v>JUN</v>
      </c>
      <c r="T304" s="186" t="str">
        <f>VLOOKUP($E304,'Listing PCS'!$B$2:$I$1032,8,FALSE)</f>
        <v>Q</v>
      </c>
      <c r="U304" s="13"/>
      <c r="V304" s="13" t="str">
        <f>IF(ISERROR(VLOOKUP(CONCATENATE($E304," ",V$1),'Listing TES'!$A$2:$I$1247,6,FALSE)),"-",VLOOKUP(CONCATENATE($E304," ",V$1),'Listing TES'!$A$2:$I$1247,6,FALSE))</f>
        <v>-</v>
      </c>
      <c r="W304" s="13" t="str">
        <f>IF(ISERROR(VLOOKUP(CONCATENATE($E304," ",W$1),'Listing TES'!$A$2:$I$1247,6,FALSE)),"-",VLOOKUP(CONCATENATE($E304," ",W$1),'Listing TES'!$A$2:$I$1247,6,FALSE))</f>
        <v>-</v>
      </c>
      <c r="X304" s="13" t="str">
        <f>IF(ISERROR(VLOOKUP(CONCATENATE($E304," ",X$1),'Listing TES'!$A$2:$I$1247,6,FALSE)),"-",VLOOKUP(CONCATENATE($E304," ",X$1),'Listing TES'!$A$2:$I$1247,6,FALSE))</f>
        <v>-</v>
      </c>
      <c r="Y304" s="13" t="str">
        <f>IF(ISERROR(VLOOKUP(CONCATENATE($E304," ",Y$1),'Listing TES'!$A$2:$I$1247,6,FALSE)),"-",VLOOKUP(CONCATENATE($E304," ",Y$1),'Listing TES'!$A$2:$I$1247,6,FALSE))</f>
        <v>-</v>
      </c>
      <c r="Z304" s="13">
        <f>IF(ISERROR(VLOOKUP(CONCATENATE($E304," ",Z$1),'Listing TES'!$A$2:$I$1247,6,FALSE)),"-",VLOOKUP(CONCATENATE($E304," ",Z$1),'Listing TES'!$A$2:$I$1247,6,FALSE))</f>
        <v>41741</v>
      </c>
      <c r="AA304" s="13">
        <f>IF(ISERROR(VLOOKUP(CONCATENATE($E304," ",AA$1),'Listing TES'!$A$2:$I$1247,6,FALSE)),"-",VLOOKUP(CONCATENATE($E304," ",AA$1),'Listing TES'!$A$2:$I$1247,6,FALSE))</f>
        <v>42156</v>
      </c>
      <c r="AB304" s="13" t="str">
        <f>IF(ISERROR(VLOOKUP(CONCATENATE($E304," ",AB$1),'Listing TES'!$A$2:$I$1247,6,FALSE)),"-",VLOOKUP(CONCATENATE($E304," ",AB$1),'Listing TES'!$A$2:$I$1247,6,FALSE))</f>
        <v>-</v>
      </c>
      <c r="AC304" s="13" t="str">
        <f>IF(ISERROR(VLOOKUP(CONCATENATE($E304," ",AC$1),'Listing TES'!$A$2:$I$1247,6,FALSE)),"-",VLOOKUP(CONCATENATE($E304," ",AC$1),'Listing TES'!$A$2:$I$1247,6,FALSE))</f>
        <v>-</v>
      </c>
      <c r="AD304" s="13"/>
      <c r="AE304"/>
      <c r="AF304" s="142" t="str">
        <f t="shared" si="279"/>
        <v>-</v>
      </c>
      <c r="AG304" s="142" t="str">
        <f t="shared" si="267"/>
        <v>-</v>
      </c>
      <c r="AH304" s="142" t="str">
        <f t="shared" si="268"/>
        <v>-</v>
      </c>
      <c r="AI304" s="142" t="str">
        <f t="shared" si="269"/>
        <v>-</v>
      </c>
      <c r="AJ304" s="142">
        <f t="shared" si="270"/>
        <v>415</v>
      </c>
      <c r="AK304" s="142" t="str">
        <f t="shared" si="271"/>
        <v>-</v>
      </c>
      <c r="AL304" s="13"/>
      <c r="AM304"/>
      <c r="AN304" s="142" t="str">
        <f t="shared" si="272"/>
        <v>-</v>
      </c>
      <c r="AO304" s="142" t="str">
        <f t="shared" si="273"/>
        <v>-</v>
      </c>
      <c r="AP304" s="142" t="str">
        <f t="shared" si="274"/>
        <v>-</v>
      </c>
      <c r="AQ304" s="142" t="str">
        <f t="shared" si="275"/>
        <v>-</v>
      </c>
      <c r="AR304" s="142" t="str">
        <f t="shared" si="276"/>
        <v>-</v>
      </c>
      <c r="AS304" s="142" t="str">
        <f t="shared" si="277"/>
        <v>-</v>
      </c>
      <c r="AT304"/>
      <c r="AU304"/>
      <c r="AV304"/>
      <c r="AW304" s="9" t="s">
        <v>557</v>
      </c>
      <c r="AX304" s="9"/>
      <c r="AY304" s="9"/>
      <c r="AZ304" s="9" t="s">
        <v>557</v>
      </c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</row>
    <row r="305" spans="1:73" x14ac:dyDescent="0.25">
      <c r="A305" s="22" t="str">
        <f>IF(ISERROR(VLOOKUP($E305,'Listing TES'!$B$2:$B$1247,1,FALSE)),"Not listed","Listed")</f>
        <v>Listed</v>
      </c>
      <c r="B305" s="4" t="b">
        <f t="shared" ca="1" si="352"/>
        <v>0</v>
      </c>
      <c r="C305" s="4" t="b">
        <f t="shared" si="335"/>
        <v>0</v>
      </c>
      <c r="D305" s="4"/>
      <c r="E305" s="2" t="s">
        <v>284</v>
      </c>
      <c r="F305" s="10">
        <v>39234</v>
      </c>
      <c r="G305" s="4"/>
      <c r="H305" s="4" t="s">
        <v>557</v>
      </c>
      <c r="I305" s="93">
        <f>DATEDIF(F305,DATE(2019,7,1),"y")</f>
        <v>12</v>
      </c>
      <c r="J305" s="198" t="str">
        <f>VLOOKUP($I305,Categorie!$A$1:$B$27,2,FALSE)</f>
        <v>BNO/INO/ANO</v>
      </c>
      <c r="K305" s="12" t="str">
        <f t="shared" si="314"/>
        <v>INO</v>
      </c>
      <c r="L305" s="13">
        <f t="shared" si="266"/>
        <v>43561</v>
      </c>
      <c r="M305" s="13" t="str">
        <f t="shared" ca="1" si="378"/>
        <v/>
      </c>
      <c r="N305" s="12"/>
      <c r="O305" s="12"/>
      <c r="P305" s="12" t="str">
        <f>VLOOKUP($E305,'Listing PCS'!$B$2:$D$1032,3,FALSE)</f>
        <v>BNO</v>
      </c>
      <c r="Q305" s="13">
        <f>VLOOKUP($E305,'Listing PCS'!$B$2:$F$1032,5,FALSE)</f>
        <v>43252</v>
      </c>
      <c r="R305" s="12"/>
      <c r="S305" s="12" t="str">
        <f t="shared" si="374"/>
        <v>INO</v>
      </c>
      <c r="T305" s="12" t="str">
        <f>VLOOKUP($E305,'Listing PCS'!$B$2:$I$1032,8,FALSE)</f>
        <v>A</v>
      </c>
      <c r="U305" s="13"/>
      <c r="V305" s="13" t="str">
        <f>IF(ISERROR(VLOOKUP(CONCATENATE($E305," ",V$1),'Listing TES'!$A$2:$I$1247,6,FALSE)),"-",VLOOKUP(CONCATENATE($E305," ",V$1),'Listing TES'!$A$2:$I$1247,6,FALSE))</f>
        <v>-</v>
      </c>
      <c r="W305" s="13">
        <f>IF(ISERROR(VLOOKUP(CONCATENATE($E305," ",W$1),'Listing TES'!$A$2:$I$1247,6,FALSE)),"-",VLOOKUP(CONCATENATE($E305," ",W$1),'Listing TES'!$A$2:$I$1247,6,FALSE))</f>
        <v>42301</v>
      </c>
      <c r="X305" s="13">
        <f>IF(ISERROR(VLOOKUP(CONCATENATE($E305," ",X$1),'Listing TES'!$A$2:$I$1247,6,FALSE)),"-",VLOOKUP(CONCATENATE($E305," ",X$1),'Listing TES'!$A$2:$I$1247,6,FALSE))</f>
        <v>42329</v>
      </c>
      <c r="Y305" s="13">
        <f>IF(ISERROR(VLOOKUP(CONCATENATE($E305," ",Y$1),'Listing TES'!$A$2:$I$1247,6,FALSE)),"-",VLOOKUP(CONCATENATE($E305," ",Y$1),'Listing TES'!$A$2:$I$1247,6,FALSE))</f>
        <v>43561</v>
      </c>
      <c r="Z305" s="13" t="str">
        <f>IF(ISERROR(VLOOKUP(CONCATENATE($E305," ",Z$1),'Listing TES'!$A$2:$I$1247,6,FALSE)),"-",VLOOKUP(CONCATENATE($E305," ",Z$1),'Listing TES'!$A$2:$I$1247,6,FALSE))</f>
        <v>-</v>
      </c>
      <c r="AA305" s="13" t="str">
        <f>IF(ISERROR(VLOOKUP(CONCATENATE($E305," ",AA$1),'Listing TES'!$A$2:$I$1247,6,FALSE)),"-",VLOOKUP(CONCATENATE($E305," ",AA$1),'Listing TES'!$A$2:$I$1247,6,FALSE))</f>
        <v>-</v>
      </c>
      <c r="AB305" s="13" t="str">
        <f>IF(ISERROR(VLOOKUP(CONCATENATE($E305," ",AB$1),'Listing TES'!$A$2:$I$1247,6,FALSE)),"-",VLOOKUP(CONCATENATE($E305," ",AB$1),'Listing TES'!$A$2:$I$1247,6,FALSE))</f>
        <v>-</v>
      </c>
      <c r="AC305" s="13" t="str">
        <f>IF(ISERROR(VLOOKUP(CONCATENATE($E305," ",AC$1),'Listing TES'!$A$2:$I$1247,6,FALSE)),"-",VLOOKUP(CONCATENATE($E305," ",AC$1),'Listing TES'!$A$2:$I$1247,6,FALSE))</f>
        <v>-</v>
      </c>
      <c r="AD305" s="13"/>
      <c r="AF305" s="142" t="str">
        <f t="shared" si="279"/>
        <v>-</v>
      </c>
      <c r="AG305" s="142">
        <f t="shared" si="267"/>
        <v>28</v>
      </c>
      <c r="AH305" s="142">
        <f t="shared" si="268"/>
        <v>1232</v>
      </c>
      <c r="AI305" s="142" t="str">
        <f t="shared" si="269"/>
        <v>-</v>
      </c>
      <c r="AJ305" s="142" t="str">
        <f t="shared" si="270"/>
        <v>-</v>
      </c>
      <c r="AK305" s="142" t="str">
        <f t="shared" si="271"/>
        <v>-</v>
      </c>
      <c r="AL305" s="13"/>
      <c r="AN305" s="142" t="str">
        <f t="shared" si="272"/>
        <v>-</v>
      </c>
      <c r="AO305" s="142" t="str">
        <f t="shared" si="273"/>
        <v>-</v>
      </c>
      <c r="AP305" s="142" t="str">
        <f t="shared" si="274"/>
        <v>-</v>
      </c>
      <c r="AQ305" s="142" t="str">
        <f t="shared" si="275"/>
        <v>-</v>
      </c>
      <c r="AR305" s="142" t="str">
        <f t="shared" si="276"/>
        <v>-</v>
      </c>
      <c r="AS305" s="142" t="str">
        <f t="shared" si="277"/>
        <v>-</v>
      </c>
      <c r="AZ305" s="9" t="s">
        <v>557</v>
      </c>
    </row>
    <row r="306" spans="1:73" x14ac:dyDescent="0.25">
      <c r="A306" s="80" t="str">
        <f>IF(ISERROR(VLOOKUP($E306,'Listing TES'!$B$2:$B$1247,1,FALSE)),"Not listed","Listed")</f>
        <v>Listed</v>
      </c>
      <c r="B306" s="81" t="b">
        <f ca="1">TODAY()-MAX(V306:AC306)&lt;95</f>
        <v>1</v>
      </c>
      <c r="C306" s="81" t="b">
        <f t="shared" si="335"/>
        <v>1</v>
      </c>
      <c r="D306" s="81"/>
      <c r="E306" s="2" t="s">
        <v>632</v>
      </c>
      <c r="F306" s="10">
        <v>39794</v>
      </c>
      <c r="G306" s="4"/>
      <c r="H306" s="4" t="s">
        <v>557</v>
      </c>
      <c r="I306" s="93">
        <f>DATEDIF(F306,DATE(2019,7,1),"y")</f>
        <v>10</v>
      </c>
      <c r="J306" s="198" t="str">
        <f>VLOOKUP($I306,Categorie!$A$1:$B$27,2,FALSE)</f>
        <v>BNO/INO/ANO</v>
      </c>
      <c r="K306" s="12" t="str">
        <f>IF(ISBLANK(O306),IF(AC306&lt;&gt;"-",AC$1,IF(AB306&lt;&gt;"-",AB$1,IF(AA306&lt;&gt;"-",AA$1,IF(Z306&lt;&gt;"-",Z$1,IF(Y306&lt;&gt;"-",Y$1,IF(X306&lt;&gt;"-",X$1,IF(W306&lt;&gt;"-",W$1,IF(V306&lt;&gt;"-",V$1,IF(A306="Listed","Niet geslaagd","Geen info"))))))))),O306)</f>
        <v>MIN</v>
      </c>
      <c r="L306" s="13">
        <f>IF(MAX(V306:AC306)=0,"-",MAX(V306:AC306))</f>
        <v>43897</v>
      </c>
      <c r="M306" s="13">
        <f ca="1">IF(B306=TRUE,IF(ISBLANK(N306),IF(K306="PRE","",EDATE(L306,3)),N306),"")</f>
        <v>43989</v>
      </c>
      <c r="N306" s="12"/>
      <c r="O306" s="12"/>
      <c r="P306" s="12" t="str">
        <f>VLOOKUP($E306,'Listing PCS'!$B$2:$D$1032,3,FALSE)</f>
        <v>-</v>
      </c>
      <c r="Q306" s="13">
        <f>VLOOKUP($E306,'Listing PCS'!$B$2:$F$1032,5,FALSE)</f>
        <v>43491</v>
      </c>
      <c r="R306" s="12"/>
      <c r="S306" s="12" t="str">
        <f>IF(ISERROR(SEARCH(K306,J306)),"-",K306)</f>
        <v>-</v>
      </c>
      <c r="T306" s="12">
        <f>VLOOKUP($E306,'Listing PCS'!$B$2:$I$1032,8,FALSE)</f>
        <v>0</v>
      </c>
      <c r="U306" s="13"/>
      <c r="V306" s="13">
        <f>IF(ISERROR(VLOOKUP(CONCATENATE($E306," ",V$1),'Listing TES'!$A$2:$I$1247,6,FALSE)),"-",VLOOKUP(CONCATENATE($E306," ",V$1),'Listing TES'!$A$2:$I$1247,6,FALSE))</f>
        <v>43491</v>
      </c>
      <c r="W306" s="13">
        <f>IF(ISERROR(VLOOKUP(CONCATENATE($E306," ",W$1),'Listing TES'!$A$2:$I$1247,6,FALSE)),"-",VLOOKUP(CONCATENATE($E306," ",W$1),'Listing TES'!$A$2:$I$1247,6,FALSE))</f>
        <v>43897</v>
      </c>
      <c r="X306" s="13" t="str">
        <f>IF(ISERROR(VLOOKUP(CONCATENATE($E306," ",X$1),'Listing TES'!$A$2:$I$1247,6,FALSE)),"-",VLOOKUP(CONCATENATE($E306," ",X$1),'Listing TES'!$A$2:$I$1247,6,FALSE))</f>
        <v>-</v>
      </c>
      <c r="Y306" s="13" t="str">
        <f>IF(ISERROR(VLOOKUP(CONCATENATE($E306," ",Y$1),'Listing TES'!$A$2:$I$1247,6,FALSE)),"-",VLOOKUP(CONCATENATE($E306," ",Y$1),'Listing TES'!$A$2:$I$1247,6,FALSE))</f>
        <v>-</v>
      </c>
      <c r="Z306" s="13" t="str">
        <f>IF(ISERROR(VLOOKUP(CONCATENATE($E306," ",Z$1),'Listing TES'!$A$2:$I$1247,6,FALSE)),"-",VLOOKUP(CONCATENATE($E306," ",Z$1),'Listing TES'!$A$2:$I$1247,6,FALSE))</f>
        <v>-</v>
      </c>
      <c r="AA306" s="13" t="str">
        <f>IF(ISERROR(VLOOKUP(CONCATENATE($E306," ",AA$1),'Listing TES'!$A$2:$I$1247,6,FALSE)),"-",VLOOKUP(CONCATENATE($E306," ",AA$1),'Listing TES'!$A$2:$I$1247,6,FALSE))</f>
        <v>-</v>
      </c>
      <c r="AB306" s="13" t="str">
        <f>IF(ISERROR(VLOOKUP(CONCATENATE($E306," ",AB$1),'Listing TES'!$A$2:$I$1247,6,FALSE)),"-",VLOOKUP(CONCATENATE($E306," ",AB$1),'Listing TES'!$A$2:$I$1247,6,FALSE))</f>
        <v>-</v>
      </c>
      <c r="AC306" s="13" t="str">
        <f>IF(ISERROR(VLOOKUP(CONCATENATE($E306," ",AC$1),'Listing TES'!$A$2:$I$1247,6,FALSE)),"-",VLOOKUP(CONCATENATE($E306," ",AC$1),'Listing TES'!$A$2:$I$1247,6,FALSE))</f>
        <v>-</v>
      </c>
      <c r="AD306" s="13"/>
      <c r="AF306" s="142">
        <f t="shared" ref="AF306:AK306" si="392">IF(AND(V306&lt;&gt;"-",W306&lt;&gt;"-"),W306-V306,"-")</f>
        <v>406</v>
      </c>
      <c r="AG306" s="142" t="str">
        <f t="shared" si="392"/>
        <v>-</v>
      </c>
      <c r="AH306" s="142" t="str">
        <f t="shared" si="392"/>
        <v>-</v>
      </c>
      <c r="AI306" s="142" t="str">
        <f t="shared" si="392"/>
        <v>-</v>
      </c>
      <c r="AJ306" s="142" t="str">
        <f t="shared" si="392"/>
        <v>-</v>
      </c>
      <c r="AK306" s="142" t="str">
        <f t="shared" si="392"/>
        <v>-</v>
      </c>
      <c r="AL306" s="102"/>
      <c r="AN306" s="142">
        <f t="shared" ref="AN306:AS306" si="393">IF(AND($V306&lt;&gt;"-",W306&lt;&gt;"-"),W306-$V306,"-")</f>
        <v>406</v>
      </c>
      <c r="AO306" s="142" t="str">
        <f t="shared" si="393"/>
        <v>-</v>
      </c>
      <c r="AP306" s="142" t="str">
        <f t="shared" si="393"/>
        <v>-</v>
      </c>
      <c r="AQ306" s="142" t="str">
        <f t="shared" si="393"/>
        <v>-</v>
      </c>
      <c r="AR306" s="142" t="str">
        <f t="shared" si="393"/>
        <v>-</v>
      </c>
      <c r="AS306" s="142" t="str">
        <f t="shared" si="393"/>
        <v>-</v>
      </c>
    </row>
    <row r="307" spans="1:73" hidden="1" x14ac:dyDescent="0.25">
      <c r="A307" s="22" t="str">
        <f>IF(ISERROR(VLOOKUP($E307,'Listing TES'!$B$2:$B$1247,1,FALSE)),"Not listed","Listed")</f>
        <v>Not listed</v>
      </c>
      <c r="B307" s="4" t="b">
        <f t="shared" ca="1" si="352"/>
        <v>0</v>
      </c>
      <c r="C307" s="4" t="e">
        <f t="shared" si="335"/>
        <v>#VALUE!</v>
      </c>
      <c r="D307" s="4" t="s">
        <v>537</v>
      </c>
      <c r="E307" s="2" t="s">
        <v>413</v>
      </c>
      <c r="F307" s="10">
        <v>35829</v>
      </c>
      <c r="G307" s="4"/>
      <c r="H307" s="4" t="s">
        <v>557</v>
      </c>
      <c r="I307" s="93">
        <f t="shared" si="391"/>
        <v>20</v>
      </c>
      <c r="J307" s="198" t="str">
        <f>VLOOKUP($I307,Categorie!$A$1:$B$27,2,FALSE)</f>
        <v>SEN</v>
      </c>
      <c r="K307" s="12" t="str">
        <f t="shared" si="314"/>
        <v>INO</v>
      </c>
      <c r="L307" s="13" t="str">
        <f t="shared" si="266"/>
        <v>-</v>
      </c>
      <c r="M307" s="13" t="str">
        <f t="shared" ca="1" si="378"/>
        <v/>
      </c>
      <c r="N307" s="12"/>
      <c r="O307" s="12" t="s">
        <v>564</v>
      </c>
      <c r="P307" s="12" t="str">
        <f>VLOOKUP($E307,'Listing PCS'!$B$2:$D$1032,3,FALSE)</f>
        <v>-</v>
      </c>
      <c r="Q307" s="13">
        <f>VLOOKUP($E307,'Listing PCS'!$B$2:$F$1032,5,FALSE)</f>
        <v>43252</v>
      </c>
      <c r="R307" s="12"/>
      <c r="S307" s="12" t="str">
        <f t="shared" si="374"/>
        <v>-</v>
      </c>
      <c r="T307" s="12" t="str">
        <f>VLOOKUP($E307,'Listing PCS'!$B$2:$I$1032,8,FALSE)</f>
        <v>-</v>
      </c>
      <c r="U307" s="13"/>
      <c r="V307" s="13" t="str">
        <f>IF(ISERROR(VLOOKUP(CONCATENATE($E307," ",V$1),'Listing TES'!$A$2:$I$1247,6,FALSE)),"-",VLOOKUP(CONCATENATE($E307," ",V$1),'Listing TES'!$A$2:$I$1247,6,FALSE))</f>
        <v>-</v>
      </c>
      <c r="W307" s="13" t="str">
        <f>IF(ISERROR(VLOOKUP(CONCATENATE($E307," ",W$1),'Listing TES'!$A$2:$I$1247,6,FALSE)),"-",VLOOKUP(CONCATENATE($E307," ",W$1),'Listing TES'!$A$2:$I$1247,6,FALSE))</f>
        <v>-</v>
      </c>
      <c r="X307" s="13" t="str">
        <f>IF(ISERROR(VLOOKUP(CONCATENATE($E307," ",X$1),'Listing TES'!$A$2:$I$1247,6,FALSE)),"-",VLOOKUP(CONCATENATE($E307," ",X$1),'Listing TES'!$A$2:$I$1247,6,FALSE))</f>
        <v>-</v>
      </c>
      <c r="Y307" s="91" t="str">
        <f>IF(ISERROR(VLOOKUP(CONCATENATE($E307," ",Y$1),'Listing TES'!$A$2:$I$1247,6,FALSE)),"-",VLOOKUP(CONCATENATE($E307," ",Y$1),'Listing TES'!$A$2:$I$1247,6,FALSE))</f>
        <v>-</v>
      </c>
      <c r="Z307" s="13" t="str">
        <f>IF(ISERROR(VLOOKUP(CONCATENATE($E307," ",Z$1),'Listing TES'!$A$2:$I$1247,6,FALSE)),"-",VLOOKUP(CONCATENATE($E307," ",Z$1),'Listing TES'!$A$2:$I$1247,6,FALSE))</f>
        <v>-</v>
      </c>
      <c r="AA307" s="13" t="str">
        <f>IF(ISERROR(VLOOKUP(CONCATENATE($E307," ",AA$1),'Listing TES'!$A$2:$I$1247,6,FALSE)),"-",VLOOKUP(CONCATENATE($E307," ",AA$1),'Listing TES'!$A$2:$I$1247,6,FALSE))</f>
        <v>-</v>
      </c>
      <c r="AB307" s="13" t="str">
        <f>IF(ISERROR(VLOOKUP(CONCATENATE($E307," ",AB$1),'Listing TES'!$A$2:$I$1247,6,FALSE)),"-",VLOOKUP(CONCATENATE($E307," ",AB$1),'Listing TES'!$A$2:$I$1247,6,FALSE))</f>
        <v>-</v>
      </c>
      <c r="AC307" s="13" t="str">
        <f>IF(ISERROR(VLOOKUP(CONCATENATE($E307," ",AC$1),'Listing TES'!$A$2:$I$1247,6,FALSE)),"-",VLOOKUP(CONCATENATE($E307," ",AC$1),'Listing TES'!$A$2:$I$1247,6,FALSE))</f>
        <v>-</v>
      </c>
      <c r="AD307" s="13"/>
      <c r="AF307" s="142" t="str">
        <f t="shared" si="279"/>
        <v>-</v>
      </c>
      <c r="AG307" s="142" t="str">
        <f t="shared" si="267"/>
        <v>-</v>
      </c>
      <c r="AH307" s="142" t="str">
        <f t="shared" si="268"/>
        <v>-</v>
      </c>
      <c r="AI307" s="142" t="str">
        <f t="shared" si="269"/>
        <v>-</v>
      </c>
      <c r="AJ307" s="142" t="str">
        <f t="shared" si="270"/>
        <v>-</v>
      </c>
      <c r="AK307" s="142" t="str">
        <f t="shared" si="271"/>
        <v>-</v>
      </c>
      <c r="AL307" s="13"/>
      <c r="AN307" s="142" t="str">
        <f t="shared" si="272"/>
        <v>-</v>
      </c>
      <c r="AO307" s="142" t="str">
        <f t="shared" si="273"/>
        <v>-</v>
      </c>
      <c r="AP307" s="142" t="str">
        <f t="shared" si="274"/>
        <v>-</v>
      </c>
      <c r="AQ307" s="142" t="str">
        <f t="shared" si="275"/>
        <v>-</v>
      </c>
      <c r="AR307" s="142" t="str">
        <f t="shared" si="276"/>
        <v>-</v>
      </c>
      <c r="AS307" s="142" t="str">
        <f t="shared" si="277"/>
        <v>-</v>
      </c>
    </row>
    <row r="308" spans="1:73" x14ac:dyDescent="0.25">
      <c r="A308" s="22" t="str">
        <f>IF(ISERROR(VLOOKUP($E308,'Listing TES'!$B$2:$B$1247,1,FALSE)),"Not listed","Listed")</f>
        <v>Listed</v>
      </c>
      <c r="B308" s="4" t="b">
        <f t="shared" ca="1" si="352"/>
        <v>0</v>
      </c>
      <c r="C308" s="4" t="b">
        <f t="shared" si="335"/>
        <v>0</v>
      </c>
      <c r="D308" s="4"/>
      <c r="E308" s="2" t="s">
        <v>143</v>
      </c>
      <c r="F308" s="10">
        <v>38281</v>
      </c>
      <c r="G308" s="4"/>
      <c r="H308" s="4" t="s">
        <v>557</v>
      </c>
      <c r="I308" s="93">
        <f>DATEDIF(F308,DATE(2019,7,1),"y")</f>
        <v>14</v>
      </c>
      <c r="J308" s="198" t="str">
        <f>VLOOKUP($I308,Categorie!$A$1:$B$27,2,FALSE)</f>
        <v>INO/ANO/JUN</v>
      </c>
      <c r="K308" s="12" t="str">
        <f t="shared" si="314"/>
        <v>SEN</v>
      </c>
      <c r="L308" s="13">
        <f t="shared" si="266"/>
        <v>42651</v>
      </c>
      <c r="M308" s="13" t="str">
        <f t="shared" ca="1" si="378"/>
        <v/>
      </c>
      <c r="N308" s="12"/>
      <c r="O308" s="12"/>
      <c r="P308" s="12" t="str">
        <f>VLOOKUP($E308,'Listing PCS'!$B$2:$D$1032,3,FALSE)</f>
        <v>SEN</v>
      </c>
      <c r="Q308" s="13">
        <f>VLOOKUP($E308,'Listing PCS'!$B$2:$F$1032,5,FALSE)</f>
        <v>43862</v>
      </c>
      <c r="R308" s="12"/>
      <c r="S308" s="204" t="s">
        <v>565</v>
      </c>
      <c r="T308" s="12">
        <f>VLOOKUP($E308,'Listing PCS'!$B$2:$I$1032,8,FALSE)</f>
        <v>0</v>
      </c>
      <c r="U308" s="13"/>
      <c r="V308" s="13" t="str">
        <f>IF(ISERROR(VLOOKUP(CONCATENATE($E308," ",V$1),'Listing TES'!$A$2:$I$1247,6,FALSE)),"-",VLOOKUP(CONCATENATE($E308," ",V$1),'Listing TES'!$A$2:$I$1247,6,FALSE))</f>
        <v>-</v>
      </c>
      <c r="W308" s="13" t="str">
        <f>IF(ISERROR(VLOOKUP(CONCATENATE($E308," ",W$1),'Listing TES'!$A$2:$I$1247,6,FALSE)),"-",VLOOKUP(CONCATENATE($E308," ",W$1),'Listing TES'!$A$2:$I$1247,6,FALSE))</f>
        <v>-</v>
      </c>
      <c r="X308" s="13" t="str">
        <f>IF(ISERROR(VLOOKUP(CONCATENATE($E308," ",X$1),'Listing TES'!$A$2:$I$1247,6,FALSE)),"-",VLOOKUP(CONCATENATE($E308," ",X$1),'Listing TES'!$A$2:$I$1247,6,FALSE))</f>
        <v>-</v>
      </c>
      <c r="Y308" s="13">
        <f>IF(ISERROR(VLOOKUP(CONCATENATE($E308," ",Y$1),'Listing TES'!$A$2:$I$1247,6,FALSE)),"-",VLOOKUP(CONCATENATE($E308," ",Y$1),'Listing TES'!$A$2:$I$1247,6,FALSE))</f>
        <v>41923</v>
      </c>
      <c r="Z308" s="13" t="str">
        <f>IF(ISERROR(VLOOKUP(CONCATENATE($E308," ",Z$1),'Listing TES'!$A$2:$I$1247,6,FALSE)),"-",VLOOKUP(CONCATENATE($E308," ",Z$1),'Listing TES'!$A$2:$I$1247,6,FALSE))</f>
        <v>-</v>
      </c>
      <c r="AA308" s="13">
        <f>IF(ISERROR(VLOOKUP(CONCATENATE($E308," ",AA$1),'Listing TES'!$A$2:$I$1247,6,FALSE)),"-",VLOOKUP(CONCATENATE($E308," ",AA$1),'Listing TES'!$A$2:$I$1247,6,FALSE))</f>
        <v>42385</v>
      </c>
      <c r="AB308" s="13">
        <f>IF(ISERROR(VLOOKUP(CONCATENATE($E308," ",AB$1),'Listing TES'!$A$2:$I$1247,6,FALSE)),"-",VLOOKUP(CONCATENATE($E308," ",AB$1),'Listing TES'!$A$2:$I$1247,6,FALSE))</f>
        <v>42651</v>
      </c>
      <c r="AC308" s="13" t="str">
        <f>IF(ISERROR(VLOOKUP(CONCATENATE($E308," ",AC$1),'Listing TES'!$A$2:$I$1247,6,FALSE)),"-",VLOOKUP(CONCATENATE($E308," ",AC$1),'Listing TES'!$A$2:$I$1247,6,FALSE))</f>
        <v>-</v>
      </c>
      <c r="AD308" s="13"/>
      <c r="AF308" s="142" t="str">
        <f t="shared" si="279"/>
        <v>-</v>
      </c>
      <c r="AG308" s="142" t="str">
        <f t="shared" si="267"/>
        <v>-</v>
      </c>
      <c r="AH308" s="142" t="str">
        <f t="shared" si="268"/>
        <v>-</v>
      </c>
      <c r="AI308" s="142" t="str">
        <f t="shared" si="269"/>
        <v>-</v>
      </c>
      <c r="AJ308" s="142" t="str">
        <f t="shared" si="270"/>
        <v>-</v>
      </c>
      <c r="AK308" s="142">
        <f t="shared" si="271"/>
        <v>266</v>
      </c>
      <c r="AL308" s="13"/>
      <c r="AN308" s="142" t="str">
        <f t="shared" si="272"/>
        <v>-</v>
      </c>
      <c r="AO308" s="142" t="str">
        <f t="shared" si="273"/>
        <v>-</v>
      </c>
      <c r="AP308" s="142" t="str">
        <f t="shared" si="274"/>
        <v>-</v>
      </c>
      <c r="AQ308" s="142" t="str">
        <f t="shared" si="275"/>
        <v>-</v>
      </c>
      <c r="AR308" s="142" t="str">
        <f t="shared" si="276"/>
        <v>-</v>
      </c>
      <c r="AS308" s="142" t="str">
        <f t="shared" si="277"/>
        <v>-</v>
      </c>
    </row>
    <row r="309" spans="1:73" x14ac:dyDescent="0.25">
      <c r="A309" s="22" t="str">
        <f>IF(ISERROR(VLOOKUP($E309,'Listing TES'!$B$2:$B$1247,1,FALSE)),"Not listed","Listed")</f>
        <v>Listed</v>
      </c>
      <c r="B309" s="4" t="b">
        <f t="shared" ca="1" si="352"/>
        <v>0</v>
      </c>
      <c r="C309" s="4" t="b">
        <f t="shared" si="335"/>
        <v>0</v>
      </c>
      <c r="D309" s="4"/>
      <c r="E309" s="2" t="s">
        <v>249</v>
      </c>
      <c r="F309" s="10">
        <v>39045</v>
      </c>
      <c r="G309" s="4"/>
      <c r="H309" s="4" t="s">
        <v>557</v>
      </c>
      <c r="I309" s="93">
        <f>DATEDIF(F309,DATE(2019,7,1),"y")</f>
        <v>12</v>
      </c>
      <c r="J309" s="198" t="str">
        <f>VLOOKUP($I309,Categorie!$A$1:$B$27,2,FALSE)</f>
        <v>BNO/INO/ANO</v>
      </c>
      <c r="K309" s="12" t="str">
        <f t="shared" si="314"/>
        <v>MAS</v>
      </c>
      <c r="L309" s="13">
        <f t="shared" ref="L309:L389" si="394">IF(MAX(V309:AC309)=0,"-",MAX(V309:AC309))</f>
        <v>43757</v>
      </c>
      <c r="M309" s="13" t="str">
        <f t="shared" ca="1" si="378"/>
        <v/>
      </c>
      <c r="N309" s="12"/>
      <c r="O309" s="12"/>
      <c r="P309" s="12" t="str">
        <f>VLOOKUP($E309,'Listing PCS'!$B$2:$D$1032,3,FALSE)</f>
        <v>SEN</v>
      </c>
      <c r="Q309" s="13">
        <f>VLOOKUP($E309,'Listing PCS'!$B$2:$F$1032,5,FALSE)</f>
        <v>43252</v>
      </c>
      <c r="R309" s="12"/>
      <c r="S309" s="204" t="s">
        <v>565</v>
      </c>
      <c r="T309" s="12" t="str">
        <f>VLOOKUP($E309,'Listing PCS'!$B$2:$I$1032,8,FALSE)</f>
        <v>A</v>
      </c>
      <c r="U309" s="13"/>
      <c r="V309" s="13" t="str">
        <f>IF(ISERROR(VLOOKUP(CONCATENATE($E309," ",V$1),'Listing TES'!$A$2:$I$1247,6,FALSE)),"-",VLOOKUP(CONCATENATE($E309," ",V$1),'Listing TES'!$A$2:$I$1247,6,FALSE))</f>
        <v>-</v>
      </c>
      <c r="W309" s="13" t="str">
        <f>IF(ISERROR(VLOOKUP(CONCATENATE($E309," ",W$1),'Listing TES'!$A$2:$I$1247,6,FALSE)),"-",VLOOKUP(CONCATENATE($E309," ",W$1),'Listing TES'!$A$2:$I$1247,6,FALSE))</f>
        <v>-</v>
      </c>
      <c r="X309" s="13" t="str">
        <f>IF(ISERROR(VLOOKUP(CONCATENATE($E309," ",X$1),'Listing TES'!$A$2:$I$1247,6,FALSE)),"-",VLOOKUP(CONCATENATE($E309," ",X$1),'Listing TES'!$A$2:$I$1247,6,FALSE))</f>
        <v>-</v>
      </c>
      <c r="Y309" s="13" t="str">
        <f>IF(ISERROR(VLOOKUP(CONCATENATE($E309," ",Y$1),'Listing TES'!$A$2:$I$1247,6,FALSE)),"-",VLOOKUP(CONCATENATE($E309," ",Y$1),'Listing TES'!$A$2:$I$1247,6,FALSE))</f>
        <v>-</v>
      </c>
      <c r="Z309" s="13" t="str">
        <f>IF(ISERROR(VLOOKUP(CONCATENATE($E309," ",Z$1),'Listing TES'!$A$2:$I$1247,6,FALSE)),"-",VLOOKUP(CONCATENATE($E309," ",Z$1),'Listing TES'!$A$2:$I$1247,6,FALSE))</f>
        <v>-</v>
      </c>
      <c r="AA309" s="13">
        <f>IF(ISERROR(VLOOKUP(CONCATENATE($E309," ",AA$1),'Listing TES'!$A$2:$I$1247,6,FALSE)),"-",VLOOKUP(CONCATENATE($E309," ",AA$1),'Listing TES'!$A$2:$I$1247,6,FALSE))</f>
        <v>42301</v>
      </c>
      <c r="AB309" s="13">
        <f>IF(ISERROR(VLOOKUP(CONCATENATE($E309," ",AB$1),'Listing TES'!$A$2:$I$1247,6,FALSE)),"-",VLOOKUP(CONCATENATE($E309," ",AB$1),'Listing TES'!$A$2:$I$1247,6,FALSE))</f>
        <v>42462</v>
      </c>
      <c r="AC309" s="13">
        <f>IF(ISERROR(VLOOKUP(CONCATENATE($E309," ",AC$1),'Listing TES'!$A$2:$I$1247,6,FALSE)),"-",VLOOKUP(CONCATENATE($E309," ",AC$1),'Listing TES'!$A$2:$I$1247,6,FALSE))</f>
        <v>43757</v>
      </c>
      <c r="AD309" s="13"/>
      <c r="AF309" s="142" t="str">
        <f t="shared" si="279"/>
        <v>-</v>
      </c>
      <c r="AG309" s="142" t="str">
        <f t="shared" ref="AG309:AG389" si="395">IF(AND(W309&lt;&gt;"-",X309&lt;&gt;"-"),X309-W309,"-")</f>
        <v>-</v>
      </c>
      <c r="AH309" s="142" t="str">
        <f t="shared" ref="AH309:AH389" si="396">IF(AND(X309&lt;&gt;"-",Y309&lt;&gt;"-"),Y309-X309,"-")</f>
        <v>-</v>
      </c>
      <c r="AI309" s="142" t="str">
        <f t="shared" ref="AI309:AI389" si="397">IF(AND(Y309&lt;&gt;"-",Z309&lt;&gt;"-"),Z309-Y309,"-")</f>
        <v>-</v>
      </c>
      <c r="AJ309" s="142" t="str">
        <f t="shared" ref="AJ309:AJ389" si="398">IF(AND(Z309&lt;&gt;"-",AA309&lt;&gt;"-"),AA309-Z309,"-")</f>
        <v>-</v>
      </c>
      <c r="AK309" s="142">
        <f t="shared" ref="AK309:AK389" si="399">IF(AND(AA309&lt;&gt;"-",AB309&lt;&gt;"-"),AB309-AA309,"-")</f>
        <v>161</v>
      </c>
      <c r="AL309" s="13"/>
      <c r="AN309" s="142" t="str">
        <f t="shared" ref="AN309:AN389" si="400">IF(AND($V309&lt;&gt;"-",W309&lt;&gt;"-"),W309-$V309,"-")</f>
        <v>-</v>
      </c>
      <c r="AO309" s="142" t="str">
        <f t="shared" ref="AO309:AO389" si="401">IF(AND($V309&lt;&gt;"-",X309&lt;&gt;"-"),X309-$V309,"-")</f>
        <v>-</v>
      </c>
      <c r="AP309" s="142" t="str">
        <f t="shared" ref="AP309:AP389" si="402">IF(AND($V309&lt;&gt;"-",Y309&lt;&gt;"-"),Y309-$V309,"-")</f>
        <v>-</v>
      </c>
      <c r="AQ309" s="142" t="str">
        <f t="shared" ref="AQ309:AQ389" si="403">IF(AND($V309&lt;&gt;"-",Z309&lt;&gt;"-"),Z309-$V309,"-")</f>
        <v>-</v>
      </c>
      <c r="AR309" s="142" t="str">
        <f t="shared" ref="AR309:AR389" si="404">IF(AND($V309&lt;&gt;"-",AA309&lt;&gt;"-"),AA309-$V309,"-")</f>
        <v>-</v>
      </c>
      <c r="AS309" s="142" t="str">
        <f t="shared" ref="AS309:AS389" si="405">IF(AND($V309&lt;&gt;"-",AB309&lt;&gt;"-"),AB309-$V309,"-")</f>
        <v>-</v>
      </c>
      <c r="AW309" s="9" t="s">
        <v>557</v>
      </c>
      <c r="AZ309" s="9" t="s">
        <v>557</v>
      </c>
    </row>
    <row r="310" spans="1:73" hidden="1" x14ac:dyDescent="0.25">
      <c r="A310" s="22" t="str">
        <f>IF(ISERROR(VLOOKUP($E310,'Listing TES'!$B$2:$B$1247,1,FALSE)),"Not listed","Listed")</f>
        <v>Listed</v>
      </c>
      <c r="B310" s="4" t="b">
        <f t="shared" ca="1" si="352"/>
        <v>0</v>
      </c>
      <c r="C310" s="4" t="b">
        <f t="shared" si="335"/>
        <v>0</v>
      </c>
      <c r="D310" s="4" t="s">
        <v>537</v>
      </c>
      <c r="E310" s="2" t="s">
        <v>207</v>
      </c>
      <c r="F310" s="10">
        <v>36363</v>
      </c>
      <c r="G310" s="4"/>
      <c r="H310" s="4" t="s">
        <v>557</v>
      </c>
      <c r="I310" s="93">
        <f t="shared" si="391"/>
        <v>18</v>
      </c>
      <c r="J310" s="198" t="str">
        <f>VLOOKUP($I310,Categorie!$A$1:$B$27,2,FALSE)</f>
        <v>JUN/SEN</v>
      </c>
      <c r="K310" s="12" t="str">
        <f t="shared" si="314"/>
        <v>ANO</v>
      </c>
      <c r="L310" s="13">
        <f t="shared" si="394"/>
        <v>42490</v>
      </c>
      <c r="M310" s="13" t="str">
        <f t="shared" ca="1" si="378"/>
        <v/>
      </c>
      <c r="N310" s="12"/>
      <c r="O310" s="12"/>
      <c r="P310" s="12" t="str">
        <f>VLOOKUP($E310,'Listing PCS'!$B$2:$D$1032,3,FALSE)</f>
        <v>-</v>
      </c>
      <c r="Q310" s="13">
        <f>VLOOKUP($E310,'Listing PCS'!$B$2:$F$1032,5,FALSE)</f>
        <v>43252</v>
      </c>
      <c r="R310" s="12"/>
      <c r="S310" s="12" t="str">
        <f t="shared" ref="S310:S316" si="406">IF(ISERROR(SEARCH(K310,J310)),"-",K310)</f>
        <v>-</v>
      </c>
      <c r="T310" s="12" t="str">
        <f>VLOOKUP($E310,'Listing PCS'!$B$2:$I$1032,8,FALSE)</f>
        <v>Q</v>
      </c>
      <c r="U310" s="13"/>
      <c r="V310" s="13" t="str">
        <f>IF(ISERROR(VLOOKUP(CONCATENATE($E310," ",V$1),'Listing TES'!$A$2:$I$1247,6,FALSE)),"-",VLOOKUP(CONCATENATE($E310," ",V$1),'Listing TES'!$A$2:$I$1247,6,FALSE))</f>
        <v>-</v>
      </c>
      <c r="W310" s="13" t="str">
        <f>IF(ISERROR(VLOOKUP(CONCATENATE($E310," ",W$1),'Listing TES'!$A$2:$I$1247,6,FALSE)),"-",VLOOKUP(CONCATENATE($E310," ",W$1),'Listing TES'!$A$2:$I$1247,6,FALSE))</f>
        <v>-</v>
      </c>
      <c r="X310" s="13" t="str">
        <f>IF(ISERROR(VLOOKUP(CONCATENATE($E310," ",X$1),'Listing TES'!$A$2:$I$1247,6,FALSE)),"-",VLOOKUP(CONCATENATE($E310," ",X$1),'Listing TES'!$A$2:$I$1247,6,FALSE))</f>
        <v>-</v>
      </c>
      <c r="Y310" s="13" t="str">
        <f>IF(ISERROR(VLOOKUP(CONCATENATE($E310," ",Y$1),'Listing TES'!$A$2:$I$1247,6,FALSE)),"-",VLOOKUP(CONCATENATE($E310," ",Y$1),'Listing TES'!$A$2:$I$1247,6,FALSE))</f>
        <v>-</v>
      </c>
      <c r="Z310" s="13">
        <f>IF(ISERROR(VLOOKUP(CONCATENATE($E310," ",Z$1),'Listing TES'!$A$2:$I$1247,6,FALSE)),"-",VLOOKUP(CONCATENATE($E310," ",Z$1),'Listing TES'!$A$2:$I$1247,6,FALSE))</f>
        <v>42490</v>
      </c>
      <c r="AA310" s="13" t="str">
        <f>IF(ISERROR(VLOOKUP(CONCATENATE($E310," ",AA$1),'Listing TES'!$A$2:$I$1247,6,FALSE)),"-",VLOOKUP(CONCATENATE($E310," ",AA$1),'Listing TES'!$A$2:$I$1247,6,FALSE))</f>
        <v>-</v>
      </c>
      <c r="AB310" s="13" t="str">
        <f>IF(ISERROR(VLOOKUP(CONCATENATE($E310," ",AB$1),'Listing TES'!$A$2:$I$1247,6,FALSE)),"-",VLOOKUP(CONCATENATE($E310," ",AB$1),'Listing TES'!$A$2:$I$1247,6,FALSE))</f>
        <v>-</v>
      </c>
      <c r="AC310" s="13" t="str">
        <f>IF(ISERROR(VLOOKUP(CONCATENATE($E310," ",AC$1),'Listing TES'!$A$2:$I$1247,6,FALSE)),"-",VLOOKUP(CONCATENATE($E310," ",AC$1),'Listing TES'!$A$2:$I$1247,6,FALSE))</f>
        <v>-</v>
      </c>
      <c r="AD310" s="13"/>
      <c r="AF310" s="142" t="str">
        <f t="shared" ref="AF310:AF390" si="407">IF(AND(V310&lt;&gt;"-",W310&lt;&gt;"-"),W310-V310,"-")</f>
        <v>-</v>
      </c>
      <c r="AG310" s="142" t="str">
        <f t="shared" si="395"/>
        <v>-</v>
      </c>
      <c r="AH310" s="142" t="str">
        <f t="shared" si="396"/>
        <v>-</v>
      </c>
      <c r="AI310" s="142" t="str">
        <f t="shared" si="397"/>
        <v>-</v>
      </c>
      <c r="AJ310" s="142" t="str">
        <f t="shared" si="398"/>
        <v>-</v>
      </c>
      <c r="AK310" s="142" t="str">
        <f t="shared" si="399"/>
        <v>-</v>
      </c>
      <c r="AL310" s="13"/>
      <c r="AN310" s="142" t="str">
        <f t="shared" si="400"/>
        <v>-</v>
      </c>
      <c r="AO310" s="142" t="str">
        <f t="shared" si="401"/>
        <v>-</v>
      </c>
      <c r="AP310" s="142" t="str">
        <f t="shared" si="402"/>
        <v>-</v>
      </c>
      <c r="AQ310" s="142" t="str">
        <f t="shared" si="403"/>
        <v>-</v>
      </c>
      <c r="AR310" s="142" t="str">
        <f t="shared" si="404"/>
        <v>-</v>
      </c>
      <c r="AS310" s="142" t="str">
        <f t="shared" si="405"/>
        <v>-</v>
      </c>
      <c r="AZ310" s="9" t="s">
        <v>557</v>
      </c>
    </row>
    <row r="311" spans="1:73" x14ac:dyDescent="0.25">
      <c r="A311" s="22" t="str">
        <f>IF(ISERROR(VLOOKUP($E311,'Listing TES'!$B$2:$B$1247,1,FALSE)),"Not listed","Listed")</f>
        <v>Listed</v>
      </c>
      <c r="B311" s="4" t="b">
        <f t="shared" ca="1" si="352"/>
        <v>0</v>
      </c>
      <c r="C311" s="4" t="b">
        <f t="shared" si="335"/>
        <v>0</v>
      </c>
      <c r="D311" s="4"/>
      <c r="E311" s="2" t="s">
        <v>508</v>
      </c>
      <c r="F311" s="10">
        <v>34865</v>
      </c>
      <c r="G311" s="4"/>
      <c r="H311" s="10" t="s">
        <v>557</v>
      </c>
      <c r="I311" s="93">
        <f t="shared" ref="I311:I319" si="408">DATEDIF(F311,DATE(2019,7,1),"y")</f>
        <v>24</v>
      </c>
      <c r="J311" s="198" t="str">
        <f>VLOOKUP($I311,Categorie!$A$1:$B$27,2,FALSE)</f>
        <v>SEN</v>
      </c>
      <c r="K311" s="12" t="str">
        <f t="shared" si="314"/>
        <v>PRE</v>
      </c>
      <c r="L311" s="13">
        <f t="shared" si="394"/>
        <v>43190</v>
      </c>
      <c r="M311" s="13" t="str">
        <f t="shared" ca="1" si="378"/>
        <v/>
      </c>
      <c r="N311" s="12"/>
      <c r="O311" s="12"/>
      <c r="P311" s="12" t="str">
        <f>VLOOKUP($E311,'Listing PCS'!$B$2:$D$1032,3,FALSE)</f>
        <v>-</v>
      </c>
      <c r="Q311" s="13">
        <f>VLOOKUP($E311,'Listing PCS'!$B$2:$F$1032,5,FALSE)</f>
        <v>43252</v>
      </c>
      <c r="R311" s="12"/>
      <c r="S311" s="12" t="str">
        <f t="shared" si="406"/>
        <v>-</v>
      </c>
      <c r="T311" s="12" t="str">
        <f>VLOOKUP($E311,'Listing PCS'!$B$2:$I$1032,8,FALSE)</f>
        <v>B</v>
      </c>
      <c r="U311" s="13"/>
      <c r="V311" s="13">
        <f>IF(ISERROR(VLOOKUP(CONCATENATE($E311," ",V$1),'Listing TES'!$A$2:$I$1247,6,FALSE)),"-",VLOOKUP(CONCATENATE($E311," ",V$1),'Listing TES'!$A$2:$I$1247,6,FALSE))</f>
        <v>43190</v>
      </c>
      <c r="W311" s="13" t="str">
        <f>IF(ISERROR(VLOOKUP(CONCATENATE($E311," ",W$1),'Listing TES'!$A$2:$I$1247,6,FALSE)),"-",VLOOKUP(CONCATENATE($E311," ",W$1),'Listing TES'!$A$2:$I$1247,6,FALSE))</f>
        <v>-</v>
      </c>
      <c r="X311" s="13" t="str">
        <f>IF(ISERROR(VLOOKUP(CONCATENATE($E311," ",X$1),'Listing TES'!$A$2:$I$1247,6,FALSE)),"-",VLOOKUP(CONCATENATE($E311," ",X$1),'Listing TES'!$A$2:$I$1247,6,FALSE))</f>
        <v>-</v>
      </c>
      <c r="Y311" s="13" t="str">
        <f>IF(ISERROR(VLOOKUP(CONCATENATE($E311," ",Y$1),'Listing TES'!$A$2:$I$1247,6,FALSE)),"-",VLOOKUP(CONCATENATE($E311," ",Y$1),'Listing TES'!$A$2:$I$1247,6,FALSE))</f>
        <v>-</v>
      </c>
      <c r="Z311" s="13" t="str">
        <f>IF(ISERROR(VLOOKUP(CONCATENATE($E311," ",Z$1),'Listing TES'!$A$2:$I$1247,6,FALSE)),"-",VLOOKUP(CONCATENATE($E311," ",Z$1),'Listing TES'!$A$2:$I$1247,6,FALSE))</f>
        <v>-</v>
      </c>
      <c r="AA311" s="13" t="str">
        <f>IF(ISERROR(VLOOKUP(CONCATENATE($E311," ",AA$1),'Listing TES'!$A$2:$I$1247,6,FALSE)),"-",VLOOKUP(CONCATENATE($E311," ",AA$1),'Listing TES'!$A$2:$I$1247,6,FALSE))</f>
        <v>-</v>
      </c>
      <c r="AB311" s="13" t="str">
        <f>IF(ISERROR(VLOOKUP(CONCATENATE($E311," ",AB$1),'Listing TES'!$A$2:$I$1247,6,FALSE)),"-",VLOOKUP(CONCATENATE($E311," ",AB$1),'Listing TES'!$A$2:$I$1247,6,FALSE))</f>
        <v>-</v>
      </c>
      <c r="AC311" s="13" t="str">
        <f>IF(ISERROR(VLOOKUP(CONCATENATE($E311," ",AC$1),'Listing TES'!$A$2:$I$1247,6,FALSE)),"-",VLOOKUP(CONCATENATE($E311," ",AC$1),'Listing TES'!$A$2:$I$1247,6,FALSE))</f>
        <v>-</v>
      </c>
      <c r="AD311" s="13"/>
      <c r="AF311" s="142" t="str">
        <f t="shared" si="407"/>
        <v>-</v>
      </c>
      <c r="AG311" s="142" t="str">
        <f t="shared" si="395"/>
        <v>-</v>
      </c>
      <c r="AH311" s="142" t="str">
        <f t="shared" si="396"/>
        <v>-</v>
      </c>
      <c r="AI311" s="142" t="str">
        <f t="shared" si="397"/>
        <v>-</v>
      </c>
      <c r="AJ311" s="142" t="str">
        <f t="shared" si="398"/>
        <v>-</v>
      </c>
      <c r="AK311" s="142" t="str">
        <f t="shared" si="399"/>
        <v>-</v>
      </c>
      <c r="AL311" s="13"/>
      <c r="AN311" s="142" t="str">
        <f t="shared" si="400"/>
        <v>-</v>
      </c>
      <c r="AO311" s="142" t="str">
        <f t="shared" si="401"/>
        <v>-</v>
      </c>
      <c r="AP311" s="142" t="str">
        <f t="shared" si="402"/>
        <v>-</v>
      </c>
      <c r="AQ311" s="142" t="str">
        <f t="shared" si="403"/>
        <v>-</v>
      </c>
      <c r="AR311" s="142" t="str">
        <f t="shared" si="404"/>
        <v>-</v>
      </c>
      <c r="AS311" s="142" t="str">
        <f t="shared" si="405"/>
        <v>-</v>
      </c>
    </row>
    <row r="312" spans="1:73" hidden="1" x14ac:dyDescent="0.25">
      <c r="A312" s="80" t="str">
        <f>IF(ISERROR(VLOOKUP($E312,'Listing TES'!$B$2:$B$1247,1,FALSE)),"Not listed","Listed")</f>
        <v>Listed</v>
      </c>
      <c r="B312" s="81" t="b">
        <f ca="1">TODAY()-MAX(V312:AC312)&lt;95</f>
        <v>0</v>
      </c>
      <c r="C312" s="81" t="e">
        <f t="shared" si="335"/>
        <v>#VALUE!</v>
      </c>
      <c r="D312" s="81" t="s">
        <v>537</v>
      </c>
      <c r="E312" s="2" t="s">
        <v>704</v>
      </c>
      <c r="F312" s="10">
        <v>40599</v>
      </c>
      <c r="G312" s="4"/>
      <c r="H312" s="4" t="s">
        <v>557</v>
      </c>
      <c r="I312" s="93">
        <f t="shared" si="408"/>
        <v>8</v>
      </c>
      <c r="J312" s="198" t="str">
        <f>VLOOKUP($I312,Categorie!$A$1:$B$27,2,FALSE)</f>
        <v>MIN/BNO/INO</v>
      </c>
      <c r="K312" s="12" t="str">
        <f>IF(ISBLANK(O312),IF(AC312&lt;&gt;"-",AC$1,IF(AB312&lt;&gt;"-",AB$1,IF(AA312&lt;&gt;"-",AA$1,IF(Z312&lt;&gt;"-",Z$1,IF(Y312&lt;&gt;"-",Y$1,IF(X312&lt;&gt;"-",X$1,IF(W312&lt;&gt;"-",W$1,IF(V312&lt;&gt;"-",V$1,IF(A312="Listed","Niet geslaagd","Geen info"))))))))),O312)</f>
        <v>Niet geslaagd</v>
      </c>
      <c r="L312" s="13" t="str">
        <f>IF(MAX(V312:AC312)=0,"-",MAX(V312:AC312))</f>
        <v>-</v>
      </c>
      <c r="M312" s="13" t="str">
        <f ca="1">IF(B312=TRUE,IF(ISBLANK(N312),IF(K312="PRE","",EDATE(L312,3)),N312),"")</f>
        <v/>
      </c>
      <c r="N312" s="12"/>
      <c r="O312" s="12"/>
      <c r="P312" s="12" t="str">
        <f>VLOOKUP($E312,'Listing PCS'!$B$2:$D$1032,3,FALSE)</f>
        <v>-</v>
      </c>
      <c r="Q312" s="13">
        <f>VLOOKUP($E312,'Listing PCS'!$B$2:$F$1032,5,FALSE)</f>
        <v>43855</v>
      </c>
      <c r="R312" s="12"/>
      <c r="S312" s="12" t="str">
        <f>IF(ISERROR(SEARCH(K312,J312)),"-",K312)</f>
        <v>-</v>
      </c>
      <c r="T312" s="12">
        <f>VLOOKUP($E312,'Listing PCS'!$B$2:$I$1032,8,FALSE)</f>
        <v>0</v>
      </c>
      <c r="U312" s="13"/>
      <c r="V312" s="13" t="str">
        <f>IF(ISERROR(VLOOKUP(CONCATENATE($E312," ",V$1),'Listing TES'!$A$2:$I$1247,6,FALSE)),"-",VLOOKUP(CONCATENATE($E312," ",V$1),'Listing TES'!$A$2:$I$1247,6,FALSE))</f>
        <v>-</v>
      </c>
      <c r="W312" s="13" t="str">
        <f>IF(ISERROR(VLOOKUP(CONCATENATE($E312," ",W$1),'Listing TES'!$A$2:$I$1247,6,FALSE)),"-",VLOOKUP(CONCATENATE($E312," ",W$1),'Listing TES'!$A$2:$I$1247,6,FALSE))</f>
        <v>-</v>
      </c>
      <c r="X312" s="13" t="str">
        <f>IF(ISERROR(VLOOKUP(CONCATENATE($E312," ",X$1),'Listing TES'!$A$2:$I$1247,6,FALSE)),"-",VLOOKUP(CONCATENATE($E312," ",X$1),'Listing TES'!$A$2:$I$1247,6,FALSE))</f>
        <v>-</v>
      </c>
      <c r="Y312" s="13" t="str">
        <f>IF(ISERROR(VLOOKUP(CONCATENATE($E312," ",Y$1),'Listing TES'!$A$2:$I$1247,6,FALSE)),"-",VLOOKUP(CONCATENATE($E312," ",Y$1),'Listing TES'!$A$2:$I$1247,6,FALSE))</f>
        <v>-</v>
      </c>
      <c r="Z312" s="13" t="str">
        <f>IF(ISERROR(VLOOKUP(CONCATENATE($E312," ",Z$1),'Listing TES'!$A$2:$I$1247,6,FALSE)),"-",VLOOKUP(CONCATENATE($E312," ",Z$1),'Listing TES'!$A$2:$I$1247,6,FALSE))</f>
        <v>-</v>
      </c>
      <c r="AA312" s="13" t="str">
        <f>IF(ISERROR(VLOOKUP(CONCATENATE($E312," ",AA$1),'Listing TES'!$A$2:$I$1247,6,FALSE)),"-",VLOOKUP(CONCATENATE($E312," ",AA$1),'Listing TES'!$A$2:$I$1247,6,FALSE))</f>
        <v>-</v>
      </c>
      <c r="AB312" s="13" t="str">
        <f>IF(ISERROR(VLOOKUP(CONCATENATE($E312," ",AB$1),'Listing TES'!$A$2:$I$1247,6,FALSE)),"-",VLOOKUP(CONCATENATE($E312," ",AB$1),'Listing TES'!$A$2:$I$1247,6,FALSE))</f>
        <v>-</v>
      </c>
      <c r="AC312" s="13" t="str">
        <f>IF(ISERROR(VLOOKUP(CONCATENATE($E312," ",AC$1),'Listing TES'!$A$2:$I$1247,6,FALSE)),"-",VLOOKUP(CONCATENATE($E312," ",AC$1),'Listing TES'!$A$2:$I$1247,6,FALSE))</f>
        <v>-</v>
      </c>
      <c r="AD312" s="13"/>
      <c r="AF312" s="142" t="str">
        <f t="shared" si="407"/>
        <v>-</v>
      </c>
      <c r="AG312" s="142" t="str">
        <f t="shared" si="395"/>
        <v>-</v>
      </c>
      <c r="AH312" s="142" t="str">
        <f t="shared" si="396"/>
        <v>-</v>
      </c>
      <c r="AI312" s="142" t="str">
        <f t="shared" si="397"/>
        <v>-</v>
      </c>
      <c r="AJ312" s="142" t="str">
        <f t="shared" si="398"/>
        <v>-</v>
      </c>
      <c r="AK312" s="142" t="str">
        <f t="shared" si="399"/>
        <v>-</v>
      </c>
      <c r="AL312" s="102"/>
      <c r="AN312" s="142" t="str">
        <f t="shared" si="400"/>
        <v>-</v>
      </c>
      <c r="AO312" s="142" t="str">
        <f t="shared" si="401"/>
        <v>-</v>
      </c>
      <c r="AP312" s="142" t="str">
        <f t="shared" si="402"/>
        <v>-</v>
      </c>
      <c r="AQ312" s="142" t="str">
        <f t="shared" si="403"/>
        <v>-</v>
      </c>
      <c r="AR312" s="142" t="str">
        <f t="shared" si="404"/>
        <v>-</v>
      </c>
      <c r="AS312" s="142" t="str">
        <f t="shared" si="405"/>
        <v>-</v>
      </c>
    </row>
    <row r="313" spans="1:73" x14ac:dyDescent="0.25">
      <c r="A313" s="22" t="str">
        <f>IF(ISERROR(VLOOKUP($E313,'Listing TES'!$B$2:$B$1247,1,FALSE)),"Not listed","Listed")</f>
        <v>Listed</v>
      </c>
      <c r="B313" s="4" t="b">
        <f t="shared" ca="1" si="352"/>
        <v>0</v>
      </c>
      <c r="C313" s="4" t="b">
        <f t="shared" si="335"/>
        <v>0</v>
      </c>
      <c r="D313" s="4"/>
      <c r="E313" s="2" t="s">
        <v>144</v>
      </c>
      <c r="F313" s="10">
        <v>36729</v>
      </c>
      <c r="G313" s="4"/>
      <c r="H313" s="4" t="s">
        <v>557</v>
      </c>
      <c r="I313" s="93">
        <f t="shared" si="408"/>
        <v>18</v>
      </c>
      <c r="J313" s="198" t="str">
        <f>VLOOKUP($I313,Categorie!$A$1:$B$27,2,FALSE)</f>
        <v>JUN/SEN</v>
      </c>
      <c r="K313" s="12" t="str">
        <f t="shared" si="314"/>
        <v>MIN</v>
      </c>
      <c r="L313" s="13">
        <f t="shared" si="394"/>
        <v>42673</v>
      </c>
      <c r="M313" s="13" t="str">
        <f t="shared" ca="1" si="378"/>
        <v/>
      </c>
      <c r="N313" s="12"/>
      <c r="O313" s="12"/>
      <c r="P313" s="12" t="str">
        <f>VLOOKUP($E313,'Listing PCS'!$B$2:$D$1032,3,FALSE)</f>
        <v>-</v>
      </c>
      <c r="Q313" s="13">
        <f>VLOOKUP($E313,'Listing PCS'!$B$2:$F$1032,5,FALSE)</f>
        <v>43252</v>
      </c>
      <c r="R313" s="12"/>
      <c r="S313" s="12" t="str">
        <f t="shared" si="406"/>
        <v>-</v>
      </c>
      <c r="T313" s="12" t="str">
        <f>VLOOKUP($E313,'Listing PCS'!$B$2:$I$1032,8,FALSE)</f>
        <v>-</v>
      </c>
      <c r="U313" s="13"/>
      <c r="V313" s="13">
        <f>IF(ISERROR(VLOOKUP(CONCATENATE($E313," ",V$1),'Listing TES'!$A$2:$I$1247,6,FALSE)),"-",VLOOKUP(CONCATENATE($E313," ",V$1),'Listing TES'!$A$2:$I$1247,6,FALSE))</f>
        <v>42469</v>
      </c>
      <c r="W313" s="13">
        <f>IF(ISERROR(VLOOKUP(CONCATENATE($E313," ",W$1),'Listing TES'!$A$2:$I$1247,6,FALSE)),"-",VLOOKUP(CONCATENATE($E313," ",W$1),'Listing TES'!$A$2:$I$1247,6,FALSE))</f>
        <v>42673</v>
      </c>
      <c r="X313" s="13" t="str">
        <f>IF(ISERROR(VLOOKUP(CONCATENATE($E313," ",X$1),'Listing TES'!$A$2:$I$1247,6,FALSE)),"-",VLOOKUP(CONCATENATE($E313," ",X$1),'Listing TES'!$A$2:$I$1247,6,FALSE))</f>
        <v>-</v>
      </c>
      <c r="Y313" s="13" t="str">
        <f>IF(ISERROR(VLOOKUP(CONCATENATE($E313," ",Y$1),'Listing TES'!$A$2:$I$1247,6,FALSE)),"-",VLOOKUP(CONCATENATE($E313," ",Y$1),'Listing TES'!$A$2:$I$1247,6,FALSE))</f>
        <v>-</v>
      </c>
      <c r="Z313" s="13" t="str">
        <f>IF(ISERROR(VLOOKUP(CONCATENATE($E313," ",Z$1),'Listing TES'!$A$2:$I$1247,6,FALSE)),"-",VLOOKUP(CONCATENATE($E313," ",Z$1),'Listing TES'!$A$2:$I$1247,6,FALSE))</f>
        <v>-</v>
      </c>
      <c r="AA313" s="13" t="str">
        <f>IF(ISERROR(VLOOKUP(CONCATENATE($E313," ",AA$1),'Listing TES'!$A$2:$I$1247,6,FALSE)),"-",VLOOKUP(CONCATENATE($E313," ",AA$1),'Listing TES'!$A$2:$I$1247,6,FALSE))</f>
        <v>-</v>
      </c>
      <c r="AB313" s="13" t="str">
        <f>IF(ISERROR(VLOOKUP(CONCATENATE($E313," ",AB$1),'Listing TES'!$A$2:$I$1247,6,FALSE)),"-",VLOOKUP(CONCATENATE($E313," ",AB$1),'Listing TES'!$A$2:$I$1247,6,FALSE))</f>
        <v>-</v>
      </c>
      <c r="AC313" s="13" t="str">
        <f>IF(ISERROR(VLOOKUP(CONCATENATE($E313," ",AC$1),'Listing TES'!$A$2:$I$1247,6,FALSE)),"-",VLOOKUP(CONCATENATE($E313," ",AC$1),'Listing TES'!$A$2:$I$1247,6,FALSE))</f>
        <v>-</v>
      </c>
      <c r="AD313" s="13"/>
      <c r="AF313" s="142">
        <f t="shared" si="407"/>
        <v>204</v>
      </c>
      <c r="AG313" s="142" t="str">
        <f t="shared" si="395"/>
        <v>-</v>
      </c>
      <c r="AH313" s="142" t="str">
        <f t="shared" si="396"/>
        <v>-</v>
      </c>
      <c r="AI313" s="142" t="str">
        <f t="shared" si="397"/>
        <v>-</v>
      </c>
      <c r="AJ313" s="142" t="str">
        <f t="shared" si="398"/>
        <v>-</v>
      </c>
      <c r="AK313" s="142" t="str">
        <f t="shared" si="399"/>
        <v>-</v>
      </c>
      <c r="AL313" s="13"/>
      <c r="AN313" s="142">
        <f t="shared" si="400"/>
        <v>204</v>
      </c>
      <c r="AO313" s="142" t="str">
        <f t="shared" si="401"/>
        <v>-</v>
      </c>
      <c r="AP313" s="142" t="str">
        <f t="shared" si="402"/>
        <v>-</v>
      </c>
      <c r="AQ313" s="142" t="str">
        <f t="shared" si="403"/>
        <v>-</v>
      </c>
      <c r="AR313" s="142" t="str">
        <f t="shared" si="404"/>
        <v>-</v>
      </c>
      <c r="AS313" s="142" t="str">
        <f t="shared" si="405"/>
        <v>-</v>
      </c>
    </row>
    <row r="314" spans="1:73" x14ac:dyDescent="0.25">
      <c r="A314" s="22" t="str">
        <f>IF(ISERROR(VLOOKUP($E314,'Listing TES'!$B$2:$B$1247,1,FALSE)),"Not listed","Listed")</f>
        <v>Listed</v>
      </c>
      <c r="B314" s="4" t="b">
        <f ca="1">TODAY()-MAX(V314:AC314)&lt;95</f>
        <v>0</v>
      </c>
      <c r="C314" s="4" t="b">
        <f t="shared" si="335"/>
        <v>0</v>
      </c>
      <c r="D314" s="4"/>
      <c r="E314" s="2" t="s">
        <v>438</v>
      </c>
      <c r="F314" s="10">
        <v>37771</v>
      </c>
      <c r="G314" s="4"/>
      <c r="H314" s="4" t="s">
        <v>557</v>
      </c>
      <c r="I314" s="93">
        <f t="shared" si="408"/>
        <v>16</v>
      </c>
      <c r="J314" s="198" t="str">
        <f>VLOOKUP($I314,Categorie!$A$1:$B$27,2,FALSE)</f>
        <v>JUN/SEN</v>
      </c>
      <c r="K314" s="12" t="str">
        <f t="shared" si="314"/>
        <v>BNO</v>
      </c>
      <c r="L314" s="13">
        <f t="shared" si="394"/>
        <v>43218</v>
      </c>
      <c r="M314" s="13" t="str">
        <f t="shared" ca="1" si="378"/>
        <v/>
      </c>
      <c r="N314" s="12"/>
      <c r="O314" s="12"/>
      <c r="P314" s="12" t="str">
        <f>VLOOKUP($E314,'Listing PCS'!$B$2:$D$1032,3,FALSE)</f>
        <v>BNO</v>
      </c>
      <c r="Q314" s="13">
        <f>VLOOKUP($E314,'Listing PCS'!$B$2:$F$1032,5,FALSE)</f>
        <v>43252</v>
      </c>
      <c r="R314" s="12"/>
      <c r="S314" s="12" t="str">
        <f t="shared" si="406"/>
        <v>-</v>
      </c>
      <c r="T314" s="12" t="str">
        <f>VLOOKUP($E314,'Listing PCS'!$B$2:$I$1032,8,FALSE)</f>
        <v>B</v>
      </c>
      <c r="U314" s="13"/>
      <c r="V314" s="13">
        <f>IF(ISERROR(VLOOKUP(CONCATENATE($E314," ",V$1),'Listing TES'!$A$2:$I$1247,6,FALSE)),"-",VLOOKUP(CONCATENATE($E314," ",V$1),'Listing TES'!$A$2:$I$1247,6,FALSE))</f>
        <v>43065</v>
      </c>
      <c r="W314" s="13">
        <f>IF(ISERROR(VLOOKUP(CONCATENATE($E314," ",W$1),'Listing TES'!$A$2:$I$1247,6,FALSE)),"-",VLOOKUP(CONCATENATE($E314," ",W$1),'Listing TES'!$A$2:$I$1247,6,FALSE))</f>
        <v>43120</v>
      </c>
      <c r="X314" s="13">
        <f>IF(ISERROR(VLOOKUP(CONCATENATE($E314," ",X$1),'Listing TES'!$A$2:$I$1247,6,FALSE)),"-",VLOOKUP(CONCATENATE($E314," ",X$1),'Listing TES'!$A$2:$I$1247,6,FALSE))</f>
        <v>43218</v>
      </c>
      <c r="Y314" s="13" t="str">
        <f>IF(ISERROR(VLOOKUP(CONCATENATE($E314," ",Y$1),'Listing TES'!$A$2:$I$1247,6,FALSE)),"-",VLOOKUP(CONCATENATE($E314," ",Y$1),'Listing TES'!$A$2:$I$1247,6,FALSE))</f>
        <v>-</v>
      </c>
      <c r="Z314" s="13" t="str">
        <f>IF(ISERROR(VLOOKUP(CONCATENATE($E314," ",Z$1),'Listing TES'!$A$2:$I$1247,6,FALSE)),"-",VLOOKUP(CONCATENATE($E314," ",Z$1),'Listing TES'!$A$2:$I$1247,6,FALSE))</f>
        <v>-</v>
      </c>
      <c r="AA314" s="13" t="str">
        <f>IF(ISERROR(VLOOKUP(CONCATENATE($E314," ",AA$1),'Listing TES'!$A$2:$I$1247,6,FALSE)),"-",VLOOKUP(CONCATENATE($E314," ",AA$1),'Listing TES'!$A$2:$I$1247,6,FALSE))</f>
        <v>-</v>
      </c>
      <c r="AB314" s="13" t="str">
        <f>IF(ISERROR(VLOOKUP(CONCATENATE($E314," ",AB$1),'Listing TES'!$A$2:$I$1247,6,FALSE)),"-",VLOOKUP(CONCATENATE($E314," ",AB$1),'Listing TES'!$A$2:$I$1247,6,FALSE))</f>
        <v>-</v>
      </c>
      <c r="AC314" s="13" t="str">
        <f>IF(ISERROR(VLOOKUP(CONCATENATE($E314," ",AC$1),'Listing TES'!$A$2:$I$1247,6,FALSE)),"-",VLOOKUP(CONCATENATE($E314," ",AC$1),'Listing TES'!$A$2:$I$1247,6,FALSE))</f>
        <v>-</v>
      </c>
      <c r="AD314" s="13"/>
      <c r="AF314" s="142">
        <f t="shared" si="407"/>
        <v>55</v>
      </c>
      <c r="AG314" s="142">
        <f t="shared" si="395"/>
        <v>98</v>
      </c>
      <c r="AH314" s="142" t="str">
        <f t="shared" si="396"/>
        <v>-</v>
      </c>
      <c r="AI314" s="142" t="str">
        <f t="shared" si="397"/>
        <v>-</v>
      </c>
      <c r="AJ314" s="142" t="str">
        <f t="shared" si="398"/>
        <v>-</v>
      </c>
      <c r="AK314" s="142" t="str">
        <f t="shared" si="399"/>
        <v>-</v>
      </c>
      <c r="AL314" s="13"/>
      <c r="AN314" s="142">
        <f t="shared" si="400"/>
        <v>55</v>
      </c>
      <c r="AO314" s="142">
        <f t="shared" si="401"/>
        <v>153</v>
      </c>
      <c r="AP314" s="142" t="str">
        <f t="shared" si="402"/>
        <v>-</v>
      </c>
      <c r="AQ314" s="142" t="str">
        <f t="shared" si="403"/>
        <v>-</v>
      </c>
      <c r="AR314" s="142" t="str">
        <f t="shared" si="404"/>
        <v>-</v>
      </c>
      <c r="AS314" s="142" t="str">
        <f t="shared" si="405"/>
        <v>-</v>
      </c>
    </row>
    <row r="315" spans="1:73" x14ac:dyDescent="0.25">
      <c r="A315" s="22" t="str">
        <f>IF(ISERROR(VLOOKUP($E315,'Listing TES'!$B$2:$B$1247,1,FALSE)),"Not listed","Listed")</f>
        <v>Listed</v>
      </c>
      <c r="B315" s="4" t="b">
        <f t="shared" ca="1" si="352"/>
        <v>0</v>
      </c>
      <c r="C315" s="4" t="b">
        <f t="shared" si="335"/>
        <v>0</v>
      </c>
      <c r="D315" s="4"/>
      <c r="E315" s="206" t="s">
        <v>290</v>
      </c>
      <c r="F315" s="10">
        <v>38742</v>
      </c>
      <c r="G315" s="211"/>
      <c r="H315" s="4" t="s">
        <v>557</v>
      </c>
      <c r="I315" s="93">
        <f t="shared" si="408"/>
        <v>13</v>
      </c>
      <c r="J315" s="198" t="str">
        <f>VLOOKUP($I315,Categorie!$A$1:$B$27,2,FALSE)</f>
        <v>INO/ANO/JUN</v>
      </c>
      <c r="K315" s="12" t="str">
        <f t="shared" si="314"/>
        <v>INO</v>
      </c>
      <c r="L315" s="13">
        <f t="shared" si="394"/>
        <v>42315</v>
      </c>
      <c r="M315" s="13" t="str">
        <f t="shared" ca="1" si="378"/>
        <v/>
      </c>
      <c r="N315" s="12"/>
      <c r="O315" s="12"/>
      <c r="P315" s="12" t="str">
        <f>VLOOKUP($E315,'Listing PCS'!$B$2:$D$1032,3,FALSE)</f>
        <v>-</v>
      </c>
      <c r="Q315" s="13">
        <f>VLOOKUP($E315,'Listing PCS'!$B$2:$F$1032,5,FALSE)</f>
        <v>43252</v>
      </c>
      <c r="R315" s="12"/>
      <c r="S315" s="12" t="str">
        <f t="shared" si="406"/>
        <v>INO</v>
      </c>
      <c r="T315" s="12" t="str">
        <f>VLOOKUP($E315,'Listing PCS'!$B$2:$I$1032,8,FALSE)</f>
        <v>-</v>
      </c>
      <c r="U315" s="13"/>
      <c r="V315" s="13" t="str">
        <f>IF(ISERROR(VLOOKUP(CONCATENATE($E315," ",V$1),'Listing TES'!$A$2:$I$1247,6,FALSE)),"-",VLOOKUP(CONCATENATE($E315," ",V$1),'Listing TES'!$A$2:$I$1247,6,FALSE))</f>
        <v>-</v>
      </c>
      <c r="W315" s="13" t="str">
        <f>IF(ISERROR(VLOOKUP(CONCATENATE($E315," ",W$1),'Listing TES'!$A$2:$I$1247,6,FALSE)),"-",VLOOKUP(CONCATENATE($E315," ",W$1),'Listing TES'!$A$2:$I$1247,6,FALSE))</f>
        <v>-</v>
      </c>
      <c r="X315" s="13" t="str">
        <f>IF(ISERROR(VLOOKUP(CONCATENATE($E315," ",X$1),'Listing TES'!$A$2:$I$1247,6,FALSE)),"-",VLOOKUP(CONCATENATE($E315," ",X$1),'Listing TES'!$A$2:$I$1247,6,FALSE))</f>
        <v>-</v>
      </c>
      <c r="Y315" s="13">
        <f>IF(ISERROR(VLOOKUP(CONCATENATE($E315," ",Y$1),'Listing TES'!$A$2:$I$1247,6,FALSE)),"-",VLOOKUP(CONCATENATE($E315," ",Y$1),'Listing TES'!$A$2:$I$1247,6,FALSE))</f>
        <v>42315</v>
      </c>
      <c r="Z315" s="13" t="str">
        <f>IF(ISERROR(VLOOKUP(CONCATENATE($E315," ",Z$1),'Listing TES'!$A$2:$I$1247,6,FALSE)),"-",VLOOKUP(CONCATENATE($E315," ",Z$1),'Listing TES'!$A$2:$I$1247,6,FALSE))</f>
        <v>-</v>
      </c>
      <c r="AA315" s="13" t="str">
        <f>IF(ISERROR(VLOOKUP(CONCATENATE($E315," ",AA$1),'Listing TES'!$A$2:$I$1247,6,FALSE)),"-",VLOOKUP(CONCATENATE($E315," ",AA$1),'Listing TES'!$A$2:$I$1247,6,FALSE))</f>
        <v>-</v>
      </c>
      <c r="AB315" s="13" t="str">
        <f>IF(ISERROR(VLOOKUP(CONCATENATE($E315," ",AB$1),'Listing TES'!$A$2:$I$1247,6,FALSE)),"-",VLOOKUP(CONCATENATE($E315," ",AB$1),'Listing TES'!$A$2:$I$1247,6,FALSE))</f>
        <v>-</v>
      </c>
      <c r="AC315" s="13" t="str">
        <f>IF(ISERROR(VLOOKUP(CONCATENATE($E315," ",AC$1),'Listing TES'!$A$2:$I$1247,6,FALSE)),"-",VLOOKUP(CONCATENATE($E315," ",AC$1),'Listing TES'!$A$2:$I$1247,6,FALSE))</f>
        <v>-</v>
      </c>
      <c r="AD315" s="13"/>
      <c r="AF315" s="142" t="str">
        <f t="shared" si="407"/>
        <v>-</v>
      </c>
      <c r="AG315" s="142" t="str">
        <f t="shared" si="395"/>
        <v>-</v>
      </c>
      <c r="AH315" s="142" t="str">
        <f t="shared" si="396"/>
        <v>-</v>
      </c>
      <c r="AI315" s="142" t="str">
        <f t="shared" si="397"/>
        <v>-</v>
      </c>
      <c r="AJ315" s="142" t="str">
        <f t="shared" si="398"/>
        <v>-</v>
      </c>
      <c r="AK315" s="142" t="str">
        <f t="shared" si="399"/>
        <v>-</v>
      </c>
      <c r="AL315" s="13"/>
      <c r="AN315" s="142" t="str">
        <f t="shared" si="400"/>
        <v>-</v>
      </c>
      <c r="AO315" s="142" t="str">
        <f t="shared" si="401"/>
        <v>-</v>
      </c>
      <c r="AP315" s="142" t="str">
        <f t="shared" si="402"/>
        <v>-</v>
      </c>
      <c r="AQ315" s="142" t="str">
        <f t="shared" si="403"/>
        <v>-</v>
      </c>
      <c r="AR315" s="142" t="str">
        <f t="shared" si="404"/>
        <v>-</v>
      </c>
      <c r="AS315" s="142" t="str">
        <f t="shared" si="405"/>
        <v>-</v>
      </c>
    </row>
    <row r="316" spans="1:73" x14ac:dyDescent="0.25">
      <c r="A316" s="22" t="str">
        <f>IF(ISERROR(VLOOKUP($E316,'Listing TES'!$B$2:$B$1247,1,FALSE)),"Not listed","Listed")</f>
        <v>Listed</v>
      </c>
      <c r="B316" s="4" t="b">
        <f t="shared" ca="1" si="352"/>
        <v>0</v>
      </c>
      <c r="C316" s="4" t="b">
        <f t="shared" si="335"/>
        <v>0</v>
      </c>
      <c r="D316" s="4"/>
      <c r="E316" s="2" t="s">
        <v>69</v>
      </c>
      <c r="F316" s="10">
        <v>38056</v>
      </c>
      <c r="G316" s="4"/>
      <c r="H316" s="4" t="s">
        <v>557</v>
      </c>
      <c r="I316" s="93">
        <f t="shared" si="408"/>
        <v>15</v>
      </c>
      <c r="J316" s="198" t="str">
        <f>VLOOKUP($I316,Categorie!$A$1:$B$27,2,FALSE)</f>
        <v>JUN/SEN</v>
      </c>
      <c r="K316" s="12" t="str">
        <f t="shared" si="314"/>
        <v>INO</v>
      </c>
      <c r="L316" s="13">
        <f t="shared" si="394"/>
        <v>43442</v>
      </c>
      <c r="M316" s="13" t="str">
        <f t="shared" ca="1" si="378"/>
        <v/>
      </c>
      <c r="N316" s="12"/>
      <c r="O316" s="12"/>
      <c r="P316" s="12" t="str">
        <f>VLOOKUP($E316,'Listing PCS'!$B$2:$D$1032,3,FALSE)</f>
        <v>INO</v>
      </c>
      <c r="Q316" s="13">
        <f>VLOOKUP($E316,'Listing PCS'!$B$2:$F$1032,5,FALSE)</f>
        <v>43435</v>
      </c>
      <c r="R316" s="12"/>
      <c r="S316" s="12" t="str">
        <f t="shared" si="406"/>
        <v>-</v>
      </c>
      <c r="T316" s="12">
        <f>VLOOKUP($E316,'Listing PCS'!$B$2:$I$1032,8,FALSE)</f>
        <v>0</v>
      </c>
      <c r="U316" s="13"/>
      <c r="V316" s="13">
        <f>IF(ISERROR(VLOOKUP(CONCATENATE($E316," ",V$1),'Listing TES'!$A$2:$I$1247,6,FALSE)),"-",VLOOKUP(CONCATENATE($E316," ",V$1),'Listing TES'!$A$2:$I$1247,6,FALSE))</f>
        <v>42756</v>
      </c>
      <c r="W316" s="13">
        <f>IF(ISERROR(VLOOKUP(CONCATENATE($E316," ",W$1),'Listing TES'!$A$2:$I$1247,6,FALSE)),"-",VLOOKUP(CONCATENATE($E316," ",W$1),'Listing TES'!$A$2:$I$1247,6,FALSE))</f>
        <v>42833</v>
      </c>
      <c r="X316" s="13">
        <f>IF(ISERROR(VLOOKUP(CONCATENATE($E316," ",X$1),'Listing TES'!$A$2:$I$1247,6,FALSE)),"-",VLOOKUP(CONCATENATE($E316," ",X$1),'Listing TES'!$A$2:$I$1247,6,FALSE))</f>
        <v>43078</v>
      </c>
      <c r="Y316" s="13">
        <f>IF(ISERROR(VLOOKUP(CONCATENATE($E316," ",Y$1),'Listing TES'!$A$2:$I$1247,6,FALSE)),"-",VLOOKUP(CONCATENATE($E316," ",Y$1),'Listing TES'!$A$2:$I$1247,6,FALSE))</f>
        <v>43442</v>
      </c>
      <c r="Z316" s="13" t="str">
        <f>IF(ISERROR(VLOOKUP(CONCATENATE($E316," ",Z$1),'Listing TES'!$A$2:$I$1247,6,FALSE)),"-",VLOOKUP(CONCATENATE($E316," ",Z$1),'Listing TES'!$A$2:$I$1247,6,FALSE))</f>
        <v>-</v>
      </c>
      <c r="AA316" s="13" t="str">
        <f>IF(ISERROR(VLOOKUP(CONCATENATE($E316," ",AA$1),'Listing TES'!$A$2:$I$1247,6,FALSE)),"-",VLOOKUP(CONCATENATE($E316," ",AA$1),'Listing TES'!$A$2:$I$1247,6,FALSE))</f>
        <v>-</v>
      </c>
      <c r="AB316" s="13" t="str">
        <f>IF(ISERROR(VLOOKUP(CONCATENATE($E316," ",AB$1),'Listing TES'!$A$2:$I$1247,6,FALSE)),"-",VLOOKUP(CONCATENATE($E316," ",AB$1),'Listing TES'!$A$2:$I$1247,6,FALSE))</f>
        <v>-</v>
      </c>
      <c r="AC316" s="13" t="str">
        <f>IF(ISERROR(VLOOKUP(CONCATENATE($E316," ",AC$1),'Listing TES'!$A$2:$I$1247,6,FALSE)),"-",VLOOKUP(CONCATENATE($E316," ",AC$1),'Listing TES'!$A$2:$I$1247,6,FALSE))</f>
        <v>-</v>
      </c>
      <c r="AD316" s="13"/>
      <c r="AF316" s="142">
        <f t="shared" si="407"/>
        <v>77</v>
      </c>
      <c r="AG316" s="142">
        <f t="shared" si="395"/>
        <v>245</v>
      </c>
      <c r="AH316" s="142">
        <f t="shared" si="396"/>
        <v>364</v>
      </c>
      <c r="AI316" s="142" t="str">
        <f t="shared" si="397"/>
        <v>-</v>
      </c>
      <c r="AJ316" s="142" t="str">
        <f t="shared" si="398"/>
        <v>-</v>
      </c>
      <c r="AK316" s="142" t="str">
        <f t="shared" si="399"/>
        <v>-</v>
      </c>
      <c r="AL316" s="13"/>
      <c r="AN316" s="142">
        <f t="shared" si="400"/>
        <v>77</v>
      </c>
      <c r="AO316" s="142">
        <f t="shared" si="401"/>
        <v>322</v>
      </c>
      <c r="AP316" s="142">
        <f t="shared" si="402"/>
        <v>686</v>
      </c>
      <c r="AQ316" s="142" t="str">
        <f t="shared" si="403"/>
        <v>-</v>
      </c>
      <c r="AR316" s="142" t="str">
        <f t="shared" si="404"/>
        <v>-</v>
      </c>
      <c r="AS316" s="142" t="str">
        <f t="shared" si="405"/>
        <v>-</v>
      </c>
    </row>
    <row r="317" spans="1:73" x14ac:dyDescent="0.25">
      <c r="A317" s="22" t="str">
        <f>IF(ISERROR(VLOOKUP($E317,'Listing TES'!$B$2:$B$1247,1,FALSE)),"Not listed","Listed")</f>
        <v>Listed</v>
      </c>
      <c r="B317" s="4" t="b">
        <f t="shared" ref="B317" ca="1" si="409">TODAY()-MAX(V317:AC317)&lt;95</f>
        <v>0</v>
      </c>
      <c r="C317" s="4" t="b">
        <f t="shared" si="335"/>
        <v>0</v>
      </c>
      <c r="D317" s="4"/>
      <c r="E317" s="2" t="s">
        <v>680</v>
      </c>
      <c r="F317" s="10">
        <v>37858</v>
      </c>
      <c r="G317" s="4"/>
      <c r="H317" s="4" t="s">
        <v>557</v>
      </c>
      <c r="I317" s="93">
        <f t="shared" si="408"/>
        <v>15</v>
      </c>
      <c r="J317" s="198" t="str">
        <f>VLOOKUP($I317,Categorie!$A$1:$B$27,2,FALSE)</f>
        <v>JUN/SEN</v>
      </c>
      <c r="K317" s="12" t="str">
        <f t="shared" ref="K317" si="410">IF(ISBLANK(O317),IF(AC317&lt;&gt;"-",AC$1,IF(AB317&lt;&gt;"-",AB$1,IF(AA317&lt;&gt;"-",AA$1,IF(Z317&lt;&gt;"-",Z$1,IF(Y317&lt;&gt;"-",Y$1,IF(X317&lt;&gt;"-",X$1,IF(W317&lt;&gt;"-",W$1,IF(V317&lt;&gt;"-",V$1,IF(A317="Listed","Niet geslaagd","Geen info"))))))))),O317)</f>
        <v>PRE</v>
      </c>
      <c r="L317" s="13">
        <f t="shared" ref="L317" si="411">IF(MAX(V317:AC317)=0,"-",MAX(V317:AC317))</f>
        <v>43736</v>
      </c>
      <c r="M317" s="13" t="str">
        <f t="shared" ref="M317" ca="1" si="412">IF(B317=TRUE,IF(ISBLANK(N317),IF(K317="PRE","",EDATE(L317,3)),N317),"")</f>
        <v/>
      </c>
      <c r="N317" s="12"/>
      <c r="O317" s="12"/>
      <c r="P317" s="12" t="str">
        <f>VLOOKUP($E317,'Listing PCS'!$B$2:$D$1032,3,FALSE)</f>
        <v>MIN</v>
      </c>
      <c r="Q317" s="13">
        <f>VLOOKUP($E317,'Listing PCS'!$B$2:$F$1032,5,FALSE)</f>
        <v>43876</v>
      </c>
      <c r="R317" s="12"/>
      <c r="S317" s="198" t="s">
        <v>563</v>
      </c>
      <c r="T317" s="12">
        <f>VLOOKUP($E317,'Listing PCS'!$B$2:$I$1032,8,FALSE)</f>
        <v>0</v>
      </c>
      <c r="U317" s="13"/>
      <c r="V317" s="13">
        <f>IF(ISERROR(VLOOKUP(CONCATENATE($E317," ",V$1),'Listing TES'!$A$2:$I$1247,6,FALSE)),"-",VLOOKUP(CONCATENATE($E317," ",V$1),'Listing TES'!$A$2:$I$1247,6,FALSE))</f>
        <v>43736</v>
      </c>
      <c r="W317" s="13" t="str">
        <f>IF(ISERROR(VLOOKUP(CONCATENATE($E317," ",W$1),'Listing TES'!$A$2:$I$1247,6,FALSE)),"-",VLOOKUP(CONCATENATE($E317," ",W$1),'Listing TES'!$A$2:$I$1247,6,FALSE))</f>
        <v>-</v>
      </c>
      <c r="X317" s="13" t="str">
        <f>IF(ISERROR(VLOOKUP(CONCATENATE($E317," ",X$1),'Listing TES'!$A$2:$I$1247,6,FALSE)),"-",VLOOKUP(CONCATENATE($E317," ",X$1),'Listing TES'!$A$2:$I$1247,6,FALSE))</f>
        <v>-</v>
      </c>
      <c r="Y317" s="13" t="str">
        <f>IF(ISERROR(VLOOKUP(CONCATENATE($E317," ",Y$1),'Listing TES'!$A$2:$I$1247,6,FALSE)),"-",VLOOKUP(CONCATENATE($E317," ",Y$1),'Listing TES'!$A$2:$I$1247,6,FALSE))</f>
        <v>-</v>
      </c>
      <c r="Z317" s="13" t="str">
        <f>IF(ISERROR(VLOOKUP(CONCATENATE($E317," ",Z$1),'Listing TES'!$A$2:$I$1247,6,FALSE)),"-",VLOOKUP(CONCATENATE($E317," ",Z$1),'Listing TES'!$A$2:$I$1247,6,FALSE))</f>
        <v>-</v>
      </c>
      <c r="AA317" s="13" t="str">
        <f>IF(ISERROR(VLOOKUP(CONCATENATE($E317," ",AA$1),'Listing TES'!$A$2:$I$1247,6,FALSE)),"-",VLOOKUP(CONCATENATE($E317," ",AA$1),'Listing TES'!$A$2:$I$1247,6,FALSE))</f>
        <v>-</v>
      </c>
      <c r="AB317" s="13" t="str">
        <f>IF(ISERROR(VLOOKUP(CONCATENATE($E317," ",AB$1),'Listing TES'!$A$2:$I$1247,6,FALSE)),"-",VLOOKUP(CONCATENATE($E317," ",AB$1),'Listing TES'!$A$2:$I$1247,6,FALSE))</f>
        <v>-</v>
      </c>
      <c r="AC317" s="13" t="str">
        <f>IF(ISERROR(VLOOKUP(CONCATENATE($E317," ",AC$1),'Listing TES'!$A$2:$I$1247,6,FALSE)),"-",VLOOKUP(CONCATENATE($E317," ",AC$1),'Listing TES'!$A$2:$I$1247,6,FALSE))</f>
        <v>-</v>
      </c>
      <c r="AD317" s="13"/>
      <c r="AF317" s="142" t="str">
        <f t="shared" ref="AF317" si="413">IF(AND(V317&lt;&gt;"-",W317&lt;&gt;"-"),W317-V317,"-")</f>
        <v>-</v>
      </c>
      <c r="AG317" s="142" t="str">
        <f t="shared" ref="AG317" si="414">IF(AND(W317&lt;&gt;"-",X317&lt;&gt;"-"),X317-W317,"-")</f>
        <v>-</v>
      </c>
      <c r="AH317" s="142" t="str">
        <f t="shared" ref="AH317" si="415">IF(AND(X317&lt;&gt;"-",Y317&lt;&gt;"-"),Y317-X317,"-")</f>
        <v>-</v>
      </c>
      <c r="AI317" s="142" t="str">
        <f t="shared" ref="AI317" si="416">IF(AND(Y317&lt;&gt;"-",Z317&lt;&gt;"-"),Z317-Y317,"-")</f>
        <v>-</v>
      </c>
      <c r="AJ317" s="142" t="str">
        <f t="shared" ref="AJ317" si="417">IF(AND(Z317&lt;&gt;"-",AA317&lt;&gt;"-"),AA317-Z317,"-")</f>
        <v>-</v>
      </c>
      <c r="AK317" s="142" t="str">
        <f t="shared" ref="AK317" si="418">IF(AND(AA317&lt;&gt;"-",AB317&lt;&gt;"-"),AB317-AA317,"-")</f>
        <v>-</v>
      </c>
      <c r="AL317" s="13"/>
      <c r="AN317" s="142" t="str">
        <f t="shared" ref="AN317" si="419">IF(AND($V317&lt;&gt;"-",W317&lt;&gt;"-"),W317-$V317,"-")</f>
        <v>-</v>
      </c>
      <c r="AO317" s="142" t="str">
        <f t="shared" ref="AO317" si="420">IF(AND($V317&lt;&gt;"-",X317&lt;&gt;"-"),X317-$V317,"-")</f>
        <v>-</v>
      </c>
      <c r="AP317" s="142" t="str">
        <f t="shared" ref="AP317" si="421">IF(AND($V317&lt;&gt;"-",Y317&lt;&gt;"-"),Y317-$V317,"-")</f>
        <v>-</v>
      </c>
      <c r="AQ317" s="142" t="str">
        <f t="shared" ref="AQ317" si="422">IF(AND($V317&lt;&gt;"-",Z317&lt;&gt;"-"),Z317-$V317,"-")</f>
        <v>-</v>
      </c>
      <c r="AR317" s="142" t="str">
        <f t="shared" ref="AR317" si="423">IF(AND($V317&lt;&gt;"-",AA317&lt;&gt;"-"),AA317-$V317,"-")</f>
        <v>-</v>
      </c>
      <c r="AS317" s="142" t="str">
        <f t="shared" ref="AS317" si="424">IF(AND($V317&lt;&gt;"-",AB317&lt;&gt;"-"),AB317-$V317,"-")</f>
        <v>-</v>
      </c>
      <c r="AW317" s="9" t="s">
        <v>557</v>
      </c>
      <c r="AZ317" s="9" t="s">
        <v>557</v>
      </c>
    </row>
    <row r="318" spans="1:73" x14ac:dyDescent="0.25">
      <c r="A318" s="22" t="str">
        <f>IF(ISERROR(VLOOKUP($E318,'Listing TES'!$B$2:$B$1247,1,FALSE)),"Not listed","Listed")</f>
        <v>Listed</v>
      </c>
      <c r="B318" s="4" t="b">
        <f t="shared" ca="1" si="352"/>
        <v>0</v>
      </c>
      <c r="C318" s="4" t="b">
        <f t="shared" si="335"/>
        <v>0</v>
      </c>
      <c r="D318" s="4"/>
      <c r="E318" s="2" t="s">
        <v>45</v>
      </c>
      <c r="F318" s="10">
        <v>39483</v>
      </c>
      <c r="G318" s="4"/>
      <c r="H318" s="4" t="s">
        <v>557</v>
      </c>
      <c r="I318" s="93">
        <f t="shared" si="408"/>
        <v>11</v>
      </c>
      <c r="J318" s="198" t="str">
        <f>VLOOKUP($I318,Categorie!$A$1:$B$27,2,FALSE)</f>
        <v>BNO/INO/ANO</v>
      </c>
      <c r="K318" s="12" t="str">
        <f t="shared" si="314"/>
        <v>ANO</v>
      </c>
      <c r="L318" s="13">
        <f t="shared" si="394"/>
        <v>43757</v>
      </c>
      <c r="M318" s="13" t="str">
        <f t="shared" ca="1" si="378"/>
        <v/>
      </c>
      <c r="N318" s="12"/>
      <c r="O318" s="12"/>
      <c r="P318" s="12" t="str">
        <f>VLOOKUP($E318,'Listing PCS'!$B$2:$D$1032,3,FALSE)</f>
        <v>ANO</v>
      </c>
      <c r="Q318" s="13">
        <f>VLOOKUP($E318,'Listing PCS'!$B$2:$F$1032,5,FALSE)</f>
        <v>43750</v>
      </c>
      <c r="R318" s="12"/>
      <c r="S318" s="198" t="s">
        <v>563</v>
      </c>
      <c r="T318" s="12">
        <f>VLOOKUP($E318,'Listing PCS'!$B$2:$I$1032,8,FALSE)</f>
        <v>0</v>
      </c>
      <c r="U318" s="13"/>
      <c r="V318" s="13">
        <f>IF(ISERROR(VLOOKUP(CONCATENATE($E318," ",V$1),'Listing TES'!$A$2:$I$1247,6,FALSE)),"-",VLOOKUP(CONCATENATE($E318," ",V$1),'Listing TES'!$A$2:$I$1247,6,FALSE))</f>
        <v>42680</v>
      </c>
      <c r="W318" s="13">
        <f>IF(ISERROR(VLOOKUP(CONCATENATE($E318," ",W$1),'Listing TES'!$A$2:$I$1247,6,FALSE)),"-",VLOOKUP(CONCATENATE($E318," ",W$1),'Listing TES'!$A$2:$I$1247,6,FALSE))</f>
        <v>42833</v>
      </c>
      <c r="X318" s="13">
        <f>IF(ISERROR(VLOOKUP(CONCATENATE($E318," ",X$1),'Listing TES'!$A$2:$I$1247,6,FALSE)),"-",VLOOKUP(CONCATENATE($E318," ",X$1),'Listing TES'!$A$2:$I$1247,6,FALSE))</f>
        <v>43015</v>
      </c>
      <c r="Y318" s="13">
        <f>IF(ISERROR(VLOOKUP(CONCATENATE($E318," ",Y$1),'Listing TES'!$A$2:$I$1247,6,FALSE)),"-",VLOOKUP(CONCATENATE($E318," ",Y$1),'Listing TES'!$A$2:$I$1247,6,FALSE))</f>
        <v>43218</v>
      </c>
      <c r="Z318" s="13">
        <f>IF(ISERROR(VLOOKUP(CONCATENATE($E318," ",Z$1),'Listing TES'!$A$2:$I$1247,6,FALSE)),"-",VLOOKUP(CONCATENATE($E318," ",Z$1),'Listing TES'!$A$2:$I$1247,6,FALSE))</f>
        <v>43757</v>
      </c>
      <c r="AA318" s="13" t="str">
        <f>IF(ISERROR(VLOOKUP(CONCATENATE($E318," ",AA$1),'Listing TES'!$A$2:$I$1247,6,FALSE)),"-",VLOOKUP(CONCATENATE($E318," ",AA$1),'Listing TES'!$A$2:$I$1247,6,FALSE))</f>
        <v>-</v>
      </c>
      <c r="AB318" s="13" t="str">
        <f>IF(ISERROR(VLOOKUP(CONCATENATE($E318," ",AB$1),'Listing TES'!$A$2:$I$1247,6,FALSE)),"-",VLOOKUP(CONCATENATE($E318," ",AB$1),'Listing TES'!$A$2:$I$1247,6,FALSE))</f>
        <v>-</v>
      </c>
      <c r="AC318" s="13" t="str">
        <f>IF(ISERROR(VLOOKUP(CONCATENATE($E318," ",AC$1),'Listing TES'!$A$2:$I$1247,6,FALSE)),"-",VLOOKUP(CONCATENATE($E318," ",AC$1),'Listing TES'!$A$2:$I$1247,6,FALSE))</f>
        <v>-</v>
      </c>
      <c r="AD318" s="13"/>
      <c r="AF318" s="142">
        <f t="shared" si="407"/>
        <v>153</v>
      </c>
      <c r="AG318" s="142">
        <f t="shared" si="395"/>
        <v>182</v>
      </c>
      <c r="AH318" s="142">
        <f t="shared" si="396"/>
        <v>203</v>
      </c>
      <c r="AI318" s="142">
        <f t="shared" si="397"/>
        <v>539</v>
      </c>
      <c r="AJ318" s="142" t="str">
        <f t="shared" si="398"/>
        <v>-</v>
      </c>
      <c r="AK318" s="142" t="str">
        <f t="shared" si="399"/>
        <v>-</v>
      </c>
      <c r="AL318" s="13"/>
      <c r="AN318" s="142">
        <f t="shared" si="400"/>
        <v>153</v>
      </c>
      <c r="AO318" s="142">
        <f t="shared" si="401"/>
        <v>335</v>
      </c>
      <c r="AP318" s="142">
        <f t="shared" si="402"/>
        <v>538</v>
      </c>
      <c r="AQ318" s="142">
        <f t="shared" si="403"/>
        <v>1077</v>
      </c>
      <c r="AR318" s="142" t="str">
        <f t="shared" si="404"/>
        <v>-</v>
      </c>
      <c r="AS318" s="142" t="str">
        <f t="shared" si="405"/>
        <v>-</v>
      </c>
      <c r="AW318" s="9" t="s">
        <v>557</v>
      </c>
      <c r="AZ318" s="9" t="s">
        <v>557</v>
      </c>
    </row>
    <row r="319" spans="1:73" x14ac:dyDescent="0.25">
      <c r="A319" s="22" t="str">
        <f>IF(ISERROR(VLOOKUP($E319,'Listing TES'!$B$2:$B$1247,1,FALSE)),"Not listed","Listed")</f>
        <v>Listed</v>
      </c>
      <c r="B319" s="4" t="b">
        <f t="shared" ca="1" si="352"/>
        <v>0</v>
      </c>
      <c r="C319" s="4" t="b">
        <f t="shared" si="335"/>
        <v>0</v>
      </c>
      <c r="D319" s="4"/>
      <c r="E319" s="2" t="s">
        <v>427</v>
      </c>
      <c r="F319" s="10">
        <v>40219</v>
      </c>
      <c r="G319" s="4"/>
      <c r="H319" s="4" t="s">
        <v>557</v>
      </c>
      <c r="I319" s="93">
        <f t="shared" si="408"/>
        <v>9</v>
      </c>
      <c r="J319" s="198" t="str">
        <f>VLOOKUP($I319,Categorie!$A$1:$B$27,2,FALSE)</f>
        <v>MIN/BNO/INO</v>
      </c>
      <c r="K319" s="12" t="str">
        <f t="shared" si="314"/>
        <v>INO</v>
      </c>
      <c r="L319" s="13">
        <f t="shared" si="394"/>
        <v>43750</v>
      </c>
      <c r="M319" s="13" t="str">
        <f t="shared" ca="1" si="378"/>
        <v/>
      </c>
      <c r="N319" s="12"/>
      <c r="O319" s="12"/>
      <c r="P319" s="12" t="str">
        <f>VLOOKUP($E319,'Listing PCS'!$B$2:$D$1032,3,FALSE)</f>
        <v>ANO</v>
      </c>
      <c r="Q319" s="13">
        <f>VLOOKUP($E319,'Listing PCS'!$B$2:$F$1032,5,FALSE)</f>
        <v>43862</v>
      </c>
      <c r="R319" s="12"/>
      <c r="S319" s="12" t="str">
        <f>IF(ISERROR(SEARCH(K319,J319)),"-",K319)</f>
        <v>INO</v>
      </c>
      <c r="T319" s="12">
        <f>VLOOKUP($E319,'Listing PCS'!$B$2:$I$1032,8,FALSE)</f>
        <v>0</v>
      </c>
      <c r="U319" s="13"/>
      <c r="V319" s="13">
        <f>IF(ISERROR(VLOOKUP(CONCATENATE($E319," ",V$1),'Listing TES'!$A$2:$I$1247,6,FALSE)),"-",VLOOKUP(CONCATENATE($E319," ",V$1),'Listing TES'!$A$2:$I$1247,6,FALSE))</f>
        <v>43065</v>
      </c>
      <c r="W319" s="13">
        <f>IF(ISERROR(VLOOKUP(CONCATENATE($E319," ",W$1),'Listing TES'!$A$2:$I$1247,6,FALSE)),"-",VLOOKUP(CONCATENATE($E319," ",W$1),'Listing TES'!$A$2:$I$1247,6,FALSE))</f>
        <v>43197</v>
      </c>
      <c r="X319" s="13">
        <f>IF(ISERROR(VLOOKUP(CONCATENATE($E319," ",X$1),'Listing TES'!$A$2:$I$1247,6,FALSE)),"-",VLOOKUP(CONCATENATE($E319," ",X$1),'Listing TES'!$A$2:$I$1247,6,FALSE))</f>
        <v>43386</v>
      </c>
      <c r="Y319" s="13">
        <f>IF(ISERROR(VLOOKUP(CONCATENATE($E319," ",Y$1),'Listing TES'!$A$2:$I$1247,6,FALSE)),"-",VLOOKUP(CONCATENATE($E319," ",Y$1),'Listing TES'!$A$2:$I$1247,6,FALSE))</f>
        <v>43750</v>
      </c>
      <c r="Z319" s="13" t="str">
        <f>IF(ISERROR(VLOOKUP(CONCATENATE($E319," ",Z$1),'Listing TES'!$A$2:$I$1247,6,FALSE)),"-",VLOOKUP(CONCATENATE($E319," ",Z$1),'Listing TES'!$A$2:$I$1247,6,FALSE))</f>
        <v>-</v>
      </c>
      <c r="AA319" s="13" t="str">
        <f>IF(ISERROR(VLOOKUP(CONCATENATE($E319," ",AA$1),'Listing TES'!$A$2:$I$1247,6,FALSE)),"-",VLOOKUP(CONCATENATE($E319," ",AA$1),'Listing TES'!$A$2:$I$1247,6,FALSE))</f>
        <v>-</v>
      </c>
      <c r="AB319" s="13" t="str">
        <f>IF(ISERROR(VLOOKUP(CONCATENATE($E319," ",AB$1),'Listing TES'!$A$2:$I$1247,6,FALSE)),"-",VLOOKUP(CONCATENATE($E319," ",AB$1),'Listing TES'!$A$2:$I$1247,6,FALSE))</f>
        <v>-</v>
      </c>
      <c r="AC319" s="13" t="str">
        <f>IF(ISERROR(VLOOKUP(CONCATENATE($E319," ",AC$1),'Listing TES'!$A$2:$I$1247,6,FALSE)),"-",VLOOKUP(CONCATENATE($E319," ",AC$1),'Listing TES'!$A$2:$I$1247,6,FALSE))</f>
        <v>-</v>
      </c>
      <c r="AD319" s="13"/>
      <c r="AF319" s="142">
        <f t="shared" si="407"/>
        <v>132</v>
      </c>
      <c r="AG319" s="142">
        <f t="shared" si="395"/>
        <v>189</v>
      </c>
      <c r="AH319" s="142">
        <f t="shared" si="396"/>
        <v>364</v>
      </c>
      <c r="AI319" s="142" t="str">
        <f t="shared" si="397"/>
        <v>-</v>
      </c>
      <c r="AJ319" s="142" t="str">
        <f t="shared" si="398"/>
        <v>-</v>
      </c>
      <c r="AK319" s="142" t="str">
        <f t="shared" si="399"/>
        <v>-</v>
      </c>
      <c r="AL319" s="13"/>
      <c r="AN319" s="142">
        <f t="shared" si="400"/>
        <v>132</v>
      </c>
      <c r="AO319" s="142">
        <f t="shared" si="401"/>
        <v>321</v>
      </c>
      <c r="AP319" s="142">
        <f t="shared" si="402"/>
        <v>685</v>
      </c>
      <c r="AQ319" s="142" t="str">
        <f t="shared" si="403"/>
        <v>-</v>
      </c>
      <c r="AR319" s="142" t="str">
        <f t="shared" si="404"/>
        <v>-</v>
      </c>
      <c r="AS319" s="142" t="str">
        <f t="shared" si="405"/>
        <v>-</v>
      </c>
    </row>
    <row r="320" spans="1:73" s="122" customFormat="1" hidden="1" x14ac:dyDescent="0.25">
      <c r="A320" s="22" t="str">
        <f>IF(ISERROR(VLOOKUP($E320,'Listing TES'!$B$2:$B$1247,1,FALSE)),"Not listed","Listed")</f>
        <v>Listed</v>
      </c>
      <c r="B320" s="4" t="b">
        <f t="shared" ca="1" si="352"/>
        <v>0</v>
      </c>
      <c r="C320" s="4" t="b">
        <f t="shared" si="335"/>
        <v>0</v>
      </c>
      <c r="D320" s="4" t="s">
        <v>537</v>
      </c>
      <c r="E320" s="183" t="s">
        <v>278</v>
      </c>
      <c r="F320" s="192">
        <v>36312</v>
      </c>
      <c r="G320" s="184"/>
      <c r="H320" s="184" t="s">
        <v>537</v>
      </c>
      <c r="I320" s="185">
        <f t="shared" si="391"/>
        <v>19</v>
      </c>
      <c r="J320" s="198" t="str">
        <f>VLOOKUP($I320,Categorie!$A$1:$B$27,2,FALSE)</f>
        <v>SEN</v>
      </c>
      <c r="K320" s="186" t="str">
        <f t="shared" si="314"/>
        <v>SEN</v>
      </c>
      <c r="L320" s="187">
        <f t="shared" si="394"/>
        <v>42385</v>
      </c>
      <c r="M320" s="187" t="str">
        <f t="shared" ca="1" si="378"/>
        <v/>
      </c>
      <c r="N320" s="186"/>
      <c r="O320" s="186"/>
      <c r="P320" s="186" t="str">
        <f>VLOOKUP($E320,'Listing PCS'!$B$2:$D$1032,3,FALSE)</f>
        <v>-</v>
      </c>
      <c r="Q320" s="187">
        <f>VLOOKUP($E320,'Listing PCS'!$B$2:$F$1032,5,FALSE)</f>
        <v>43252</v>
      </c>
      <c r="R320" s="186"/>
      <c r="S320" s="186" t="str">
        <f>IF(ISERROR(SEARCH(K320,J320)),"-",K320)</f>
        <v>SEN</v>
      </c>
      <c r="T320" s="186" t="str">
        <f>VLOOKUP($E320,'Listing PCS'!$B$2:$I$1032,8,FALSE)</f>
        <v>Q</v>
      </c>
      <c r="U320" s="13"/>
      <c r="V320" s="13" t="str">
        <f>IF(ISERROR(VLOOKUP(CONCATENATE($E320," ",V$1),'Listing TES'!$A$2:$I$1247,6,FALSE)),"-",VLOOKUP(CONCATENATE($E320," ",V$1),'Listing TES'!$A$2:$I$1247,6,FALSE))</f>
        <v>-</v>
      </c>
      <c r="W320" s="13" t="str">
        <f>IF(ISERROR(VLOOKUP(CONCATENATE($E320," ",W$1),'Listing TES'!$A$2:$I$1247,6,FALSE)),"-",VLOOKUP(CONCATENATE($E320," ",W$1),'Listing TES'!$A$2:$I$1247,6,FALSE))</f>
        <v>-</v>
      </c>
      <c r="X320" s="13" t="str">
        <f>IF(ISERROR(VLOOKUP(CONCATENATE($E320," ",X$1),'Listing TES'!$A$2:$I$1247,6,FALSE)),"-",VLOOKUP(CONCATENATE($E320," ",X$1),'Listing TES'!$A$2:$I$1247,6,FALSE))</f>
        <v>-</v>
      </c>
      <c r="Y320" s="13" t="str">
        <f>IF(ISERROR(VLOOKUP(CONCATENATE($E320," ",Y$1),'Listing TES'!$A$2:$I$1247,6,FALSE)),"-",VLOOKUP(CONCATENATE($E320," ",Y$1),'Listing TES'!$A$2:$I$1247,6,FALSE))</f>
        <v>-</v>
      </c>
      <c r="Z320" s="13" t="str">
        <f>IF(ISERROR(VLOOKUP(CONCATENATE($E320," ",Z$1),'Listing TES'!$A$2:$I$1247,6,FALSE)),"-",VLOOKUP(CONCATENATE($E320," ",Z$1),'Listing TES'!$A$2:$I$1247,6,FALSE))</f>
        <v>-</v>
      </c>
      <c r="AA320" s="13">
        <f>IF(ISERROR(VLOOKUP(CONCATENATE($E320," ",AA$1),'Listing TES'!$A$2:$I$1247,6,FALSE)),"-",VLOOKUP(CONCATENATE($E320," ",AA$1),'Listing TES'!$A$2:$I$1247,6,FALSE))</f>
        <v>41678</v>
      </c>
      <c r="AB320" s="13">
        <f>IF(ISERROR(VLOOKUP(CONCATENATE($E320," ",AB$1),'Listing TES'!$A$2:$I$1247,6,FALSE)),"-",VLOOKUP(CONCATENATE($E320," ",AB$1),'Listing TES'!$A$2:$I$1247,6,FALSE))</f>
        <v>42385</v>
      </c>
      <c r="AC320" s="13" t="str">
        <f>IF(ISERROR(VLOOKUP(CONCATENATE($E320," ",AC$1),'Listing TES'!$A$2:$I$1247,6,FALSE)),"-",VLOOKUP(CONCATENATE($E320," ",AC$1),'Listing TES'!$A$2:$I$1247,6,FALSE))</f>
        <v>-</v>
      </c>
      <c r="AD320" s="13"/>
      <c r="AE320"/>
      <c r="AF320" s="142" t="str">
        <f t="shared" si="407"/>
        <v>-</v>
      </c>
      <c r="AG320" s="142" t="str">
        <f t="shared" si="395"/>
        <v>-</v>
      </c>
      <c r="AH320" s="142" t="str">
        <f t="shared" si="396"/>
        <v>-</v>
      </c>
      <c r="AI320" s="142" t="str">
        <f t="shared" si="397"/>
        <v>-</v>
      </c>
      <c r="AJ320" s="142" t="str">
        <f t="shared" si="398"/>
        <v>-</v>
      </c>
      <c r="AK320" s="142">
        <f t="shared" si="399"/>
        <v>707</v>
      </c>
      <c r="AL320" s="13"/>
      <c r="AM320"/>
      <c r="AN320" s="142" t="str">
        <f t="shared" si="400"/>
        <v>-</v>
      </c>
      <c r="AO320" s="142" t="str">
        <f t="shared" si="401"/>
        <v>-</v>
      </c>
      <c r="AP320" s="142" t="str">
        <f t="shared" si="402"/>
        <v>-</v>
      </c>
      <c r="AQ320" s="142" t="str">
        <f t="shared" si="403"/>
        <v>-</v>
      </c>
      <c r="AR320" s="142" t="str">
        <f t="shared" si="404"/>
        <v>-</v>
      </c>
      <c r="AS320" s="142" t="str">
        <f t="shared" si="405"/>
        <v>-</v>
      </c>
      <c r="AT320"/>
      <c r="AU320"/>
      <c r="AV320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</row>
    <row r="321" spans="1:73" x14ac:dyDescent="0.25">
      <c r="A321" s="22" t="str">
        <f>IF(ISERROR(VLOOKUP($E321,'Listing TES'!$B$2:$B$1247,1,FALSE)),"Not listed","Listed")</f>
        <v>Listed</v>
      </c>
      <c r="B321" s="4" t="b">
        <f t="shared" ca="1" si="352"/>
        <v>0</v>
      </c>
      <c r="C321" s="4" t="b">
        <f t="shared" si="335"/>
        <v>0</v>
      </c>
      <c r="D321" s="4"/>
      <c r="E321" s="2" t="s">
        <v>145</v>
      </c>
      <c r="F321" s="10">
        <v>37653</v>
      </c>
      <c r="G321" s="4"/>
      <c r="H321" s="4" t="s">
        <v>557</v>
      </c>
      <c r="I321" s="93">
        <f>DATEDIF(F321,DATE(2019,7,1),"y")</f>
        <v>16</v>
      </c>
      <c r="J321" s="198" t="str">
        <f>VLOOKUP($I321,Categorie!$A$1:$B$27,2,FALSE)</f>
        <v>JUN/SEN</v>
      </c>
      <c r="K321" s="12" t="str">
        <f t="shared" si="314"/>
        <v>BNO</v>
      </c>
      <c r="L321" s="13">
        <f t="shared" si="394"/>
        <v>42658</v>
      </c>
      <c r="M321" s="13" t="str">
        <f t="shared" ca="1" si="378"/>
        <v/>
      </c>
      <c r="N321" s="12"/>
      <c r="O321" s="12"/>
      <c r="P321" s="12" t="str">
        <f>VLOOKUP($E321,'Listing PCS'!$B$2:$D$1032,3,FALSE)</f>
        <v>BNO</v>
      </c>
      <c r="Q321" s="13">
        <f>VLOOKUP($E321,'Listing PCS'!$B$2:$F$1032,5,FALSE)</f>
        <v>43252</v>
      </c>
      <c r="R321" s="12"/>
      <c r="S321" s="12" t="str">
        <f>IF(ISERROR(SEARCH(K321,J321)),"-",K321)</f>
        <v>-</v>
      </c>
      <c r="T321" s="12" t="str">
        <f>VLOOKUP($E321,'Listing PCS'!$B$2:$I$1032,8,FALSE)</f>
        <v>B</v>
      </c>
      <c r="U321" s="13"/>
      <c r="V321" s="13" t="str">
        <f>IF(ISERROR(VLOOKUP(CONCATENATE($E321," ",V$1),'Listing TES'!$A$2:$I$1247,6,FALSE)),"-",VLOOKUP(CONCATENATE($E321," ",V$1),'Listing TES'!$A$2:$I$1247,6,FALSE))</f>
        <v>-</v>
      </c>
      <c r="W321" s="13">
        <f>IF(ISERROR(VLOOKUP(CONCATENATE($E321," ",W$1),'Listing TES'!$A$2:$I$1247,6,FALSE)),"-",VLOOKUP(CONCATENATE($E321," ",W$1),'Listing TES'!$A$2:$I$1247,6,FALSE))</f>
        <v>42385</v>
      </c>
      <c r="X321" s="13">
        <f>IF(ISERROR(VLOOKUP(CONCATENATE($E321," ",X$1),'Listing TES'!$A$2:$I$1247,6,FALSE)),"-",VLOOKUP(CONCATENATE($E321," ",X$1),'Listing TES'!$A$2:$I$1247,6,FALSE))</f>
        <v>42658</v>
      </c>
      <c r="Y321" s="13" t="str">
        <f>IF(ISERROR(VLOOKUP(CONCATENATE($E321," ",Y$1),'Listing TES'!$A$2:$I$1247,6,FALSE)),"-",VLOOKUP(CONCATENATE($E321," ",Y$1),'Listing TES'!$A$2:$I$1247,6,FALSE))</f>
        <v>-</v>
      </c>
      <c r="Z321" s="13" t="str">
        <f>IF(ISERROR(VLOOKUP(CONCATENATE($E321," ",Z$1),'Listing TES'!$A$2:$I$1247,6,FALSE)),"-",VLOOKUP(CONCATENATE($E321," ",Z$1),'Listing TES'!$A$2:$I$1247,6,FALSE))</f>
        <v>-</v>
      </c>
      <c r="AA321" s="13" t="str">
        <f>IF(ISERROR(VLOOKUP(CONCATENATE($E321," ",AA$1),'Listing TES'!$A$2:$I$1247,6,FALSE)),"-",VLOOKUP(CONCATENATE($E321," ",AA$1),'Listing TES'!$A$2:$I$1247,6,FALSE))</f>
        <v>-</v>
      </c>
      <c r="AB321" s="13" t="str">
        <f>IF(ISERROR(VLOOKUP(CONCATENATE($E321," ",AB$1),'Listing TES'!$A$2:$I$1247,6,FALSE)),"-",VLOOKUP(CONCATENATE($E321," ",AB$1),'Listing TES'!$A$2:$I$1247,6,FALSE))</f>
        <v>-</v>
      </c>
      <c r="AC321" s="13" t="str">
        <f>IF(ISERROR(VLOOKUP(CONCATENATE($E321," ",AC$1),'Listing TES'!$A$2:$I$1247,6,FALSE)),"-",VLOOKUP(CONCATENATE($E321," ",AC$1),'Listing TES'!$A$2:$I$1247,6,FALSE))</f>
        <v>-</v>
      </c>
      <c r="AD321" s="13"/>
      <c r="AF321" s="142" t="str">
        <f t="shared" si="407"/>
        <v>-</v>
      </c>
      <c r="AG321" s="142">
        <f t="shared" si="395"/>
        <v>273</v>
      </c>
      <c r="AH321" s="142" t="str">
        <f t="shared" si="396"/>
        <v>-</v>
      </c>
      <c r="AI321" s="142" t="str">
        <f t="shared" si="397"/>
        <v>-</v>
      </c>
      <c r="AJ321" s="142" t="str">
        <f t="shared" si="398"/>
        <v>-</v>
      </c>
      <c r="AK321" s="142" t="str">
        <f t="shared" si="399"/>
        <v>-</v>
      </c>
      <c r="AL321" s="13"/>
      <c r="AN321" s="142" t="str">
        <f t="shared" si="400"/>
        <v>-</v>
      </c>
      <c r="AO321" s="142" t="str">
        <f t="shared" si="401"/>
        <v>-</v>
      </c>
      <c r="AP321" s="142" t="str">
        <f t="shared" si="402"/>
        <v>-</v>
      </c>
      <c r="AQ321" s="142" t="str">
        <f t="shared" si="403"/>
        <v>-</v>
      </c>
      <c r="AR321" s="142" t="str">
        <f t="shared" si="404"/>
        <v>-</v>
      </c>
      <c r="AS321" s="142" t="str">
        <f t="shared" si="405"/>
        <v>-</v>
      </c>
    </row>
    <row r="322" spans="1:73" x14ac:dyDescent="0.25">
      <c r="A322" s="22" t="str">
        <f>IF(ISERROR(VLOOKUP($E322,'Listing TES'!$B$2:$B$1247,1,FALSE)),"Not listed","Listed")</f>
        <v>Listed</v>
      </c>
      <c r="B322" s="4" t="b">
        <f t="shared" ca="1" si="352"/>
        <v>0</v>
      </c>
      <c r="C322" s="4" t="b">
        <f t="shared" ref="C322:C385" si="425">MAX($L$2:$L$479)-$L322&lt;2</f>
        <v>0</v>
      </c>
      <c r="D322" s="4"/>
      <c r="E322" s="2" t="s">
        <v>267</v>
      </c>
      <c r="F322" s="10">
        <v>38604</v>
      </c>
      <c r="G322" s="4"/>
      <c r="H322" s="4" t="s">
        <v>557</v>
      </c>
      <c r="I322" s="93">
        <f>DATEDIF(F322,DATE(2019,7,1),"y")</f>
        <v>13</v>
      </c>
      <c r="J322" s="198" t="str">
        <f>VLOOKUP($I322,Categorie!$A$1:$B$27,2,FALSE)</f>
        <v>INO/ANO/JUN</v>
      </c>
      <c r="K322" s="12" t="str">
        <f t="shared" ref="K322:K400" si="426">IF(ISBLANK(O322),IF(AC322&lt;&gt;"-",AC$1,IF(AB322&lt;&gt;"-",AB$1,IF(AA322&lt;&gt;"-",AA$1,IF(Z322&lt;&gt;"-",Z$1,IF(Y322&lt;&gt;"-",Y$1,IF(X322&lt;&gt;"-",X$1,IF(W322&lt;&gt;"-",W$1,IF(V322&lt;&gt;"-",V$1,IF(A322="Listed","Niet geslaagd","Geen info"))))))))),O322)</f>
        <v>BNO</v>
      </c>
      <c r="L322" s="13">
        <f t="shared" si="394"/>
        <v>42427</v>
      </c>
      <c r="M322" s="13" t="str">
        <f t="shared" ca="1" si="378"/>
        <v/>
      </c>
      <c r="N322" s="12"/>
      <c r="O322" s="12"/>
      <c r="P322" s="12" t="str">
        <f>VLOOKUP($E322,'Listing PCS'!$B$2:$D$1032,3,FALSE)</f>
        <v>MIN</v>
      </c>
      <c r="Q322" s="13">
        <f>VLOOKUP($E322,'Listing PCS'!$B$2:$F$1032,5,FALSE)</f>
        <v>43252</v>
      </c>
      <c r="R322" s="12"/>
      <c r="S322" s="12" t="str">
        <f>IF(ISERROR(SEARCH(K322,J322)),"-",K322)</f>
        <v>-</v>
      </c>
      <c r="T322" s="12" t="str">
        <f>VLOOKUP($E322,'Listing PCS'!$B$2:$I$1032,8,FALSE)</f>
        <v>A 31/12</v>
      </c>
      <c r="U322" s="13"/>
      <c r="V322" s="13" t="str">
        <f>IF(ISERROR(VLOOKUP(CONCATENATE($E322," ",V$1),'Listing TES'!$A$2:$I$1247,6,FALSE)),"-",VLOOKUP(CONCATENATE($E322," ",V$1),'Listing TES'!$A$2:$I$1247,6,FALSE))</f>
        <v>-</v>
      </c>
      <c r="W322" s="13" t="str">
        <f>IF(ISERROR(VLOOKUP(CONCATENATE($E322," ",W$1),'Listing TES'!$A$2:$I$1247,6,FALSE)),"-",VLOOKUP(CONCATENATE($E322," ",W$1),'Listing TES'!$A$2:$I$1247,6,FALSE))</f>
        <v>-</v>
      </c>
      <c r="X322" s="13">
        <f>IF(ISERROR(VLOOKUP(CONCATENATE($E322," ",X$1),'Listing TES'!$A$2:$I$1247,6,FALSE)),"-",VLOOKUP(CONCATENATE($E322," ",X$1),'Listing TES'!$A$2:$I$1247,6,FALSE))</f>
        <v>42427</v>
      </c>
      <c r="Y322" s="13" t="str">
        <f>IF(ISERROR(VLOOKUP(CONCATENATE($E322," ",Y$1),'Listing TES'!$A$2:$I$1247,6,FALSE)),"-",VLOOKUP(CONCATENATE($E322," ",Y$1),'Listing TES'!$A$2:$I$1247,6,FALSE))</f>
        <v>-</v>
      </c>
      <c r="Z322" s="13" t="str">
        <f>IF(ISERROR(VLOOKUP(CONCATENATE($E322," ",Z$1),'Listing TES'!$A$2:$I$1247,6,FALSE)),"-",VLOOKUP(CONCATENATE($E322," ",Z$1),'Listing TES'!$A$2:$I$1247,6,FALSE))</f>
        <v>-</v>
      </c>
      <c r="AA322" s="13" t="str">
        <f>IF(ISERROR(VLOOKUP(CONCATENATE($E322," ",AA$1),'Listing TES'!$A$2:$I$1247,6,FALSE)),"-",VLOOKUP(CONCATENATE($E322," ",AA$1),'Listing TES'!$A$2:$I$1247,6,FALSE))</f>
        <v>-</v>
      </c>
      <c r="AB322" s="13" t="str">
        <f>IF(ISERROR(VLOOKUP(CONCATENATE($E322," ",AB$1),'Listing TES'!$A$2:$I$1247,6,FALSE)),"-",VLOOKUP(CONCATENATE($E322," ",AB$1),'Listing TES'!$A$2:$I$1247,6,FALSE))</f>
        <v>-</v>
      </c>
      <c r="AC322" s="13" t="str">
        <f>IF(ISERROR(VLOOKUP(CONCATENATE($E322," ",AC$1),'Listing TES'!$A$2:$I$1247,6,FALSE)),"-",VLOOKUP(CONCATENATE($E322," ",AC$1),'Listing TES'!$A$2:$I$1247,6,FALSE))</f>
        <v>-</v>
      </c>
      <c r="AD322" s="13"/>
      <c r="AF322" s="142" t="str">
        <f t="shared" si="407"/>
        <v>-</v>
      </c>
      <c r="AG322" s="142" t="str">
        <f t="shared" si="395"/>
        <v>-</v>
      </c>
      <c r="AH322" s="142" t="str">
        <f t="shared" si="396"/>
        <v>-</v>
      </c>
      <c r="AI322" s="142" t="str">
        <f t="shared" si="397"/>
        <v>-</v>
      </c>
      <c r="AJ322" s="142" t="str">
        <f t="shared" si="398"/>
        <v>-</v>
      </c>
      <c r="AK322" s="142" t="str">
        <f t="shared" si="399"/>
        <v>-</v>
      </c>
      <c r="AL322" s="13"/>
      <c r="AN322" s="142" t="str">
        <f t="shared" si="400"/>
        <v>-</v>
      </c>
      <c r="AO322" s="142" t="str">
        <f t="shared" si="401"/>
        <v>-</v>
      </c>
      <c r="AP322" s="142" t="str">
        <f t="shared" si="402"/>
        <v>-</v>
      </c>
      <c r="AQ322" s="142" t="str">
        <f t="shared" si="403"/>
        <v>-</v>
      </c>
      <c r="AR322" s="142" t="str">
        <f t="shared" si="404"/>
        <v>-</v>
      </c>
      <c r="AS322" s="142" t="str">
        <f t="shared" si="405"/>
        <v>-</v>
      </c>
    </row>
    <row r="323" spans="1:73" s="51" customFormat="1" hidden="1" x14ac:dyDescent="0.25">
      <c r="A323" s="49" t="str">
        <f>IF(ISERROR(VLOOKUP($E323,'Listing TES'!$B$2:$B$1247,1,FALSE)),"Not listed","Listed")</f>
        <v>Listed</v>
      </c>
      <c r="B323" s="74" t="b">
        <f t="shared" ca="1" si="352"/>
        <v>0</v>
      </c>
      <c r="C323" s="74" t="b">
        <f t="shared" si="425"/>
        <v>0</v>
      </c>
      <c r="D323" s="74" t="s">
        <v>537</v>
      </c>
      <c r="E323" s="50" t="s">
        <v>259</v>
      </c>
      <c r="F323" s="193">
        <v>39593</v>
      </c>
      <c r="G323" s="74"/>
      <c r="H323" s="74" t="s">
        <v>557</v>
      </c>
      <c r="I323" s="94">
        <f t="shared" si="391"/>
        <v>10</v>
      </c>
      <c r="J323" s="198" t="str">
        <f>VLOOKUP($I323,Categorie!$A$1:$B$27,2,FALSE)</f>
        <v>BNO/INO/ANO</v>
      </c>
      <c r="K323" s="75" t="str">
        <f t="shared" si="426"/>
        <v>PRE</v>
      </c>
      <c r="L323" s="73">
        <f t="shared" si="394"/>
        <v>42448</v>
      </c>
      <c r="M323" s="73" t="str">
        <f t="shared" ca="1" si="378"/>
        <v/>
      </c>
      <c r="N323" s="75"/>
      <c r="O323" s="75"/>
      <c r="P323" s="75" t="str">
        <f>VLOOKUP($E323,'Listing PCS'!$B$2:$D$1032,3,FALSE)</f>
        <v>-</v>
      </c>
      <c r="Q323" s="73">
        <f>VLOOKUP($E323,'Listing PCS'!$B$2:$F$1032,5,FALSE)</f>
        <v>43252</v>
      </c>
      <c r="R323" s="75"/>
      <c r="S323" s="75" t="str">
        <f>IF(ISERROR(SEARCH(K323,J323)),"-",K323)</f>
        <v>-</v>
      </c>
      <c r="T323" s="75" t="str">
        <f>VLOOKUP($E323,'Listing PCS'!$B$2:$I$1032,8,FALSE)</f>
        <v>Q</v>
      </c>
      <c r="U323" s="73"/>
      <c r="V323" s="73">
        <f>IF(ISERROR(VLOOKUP(CONCATENATE($E323," ",V$1),'Listing TES'!$A$2:$I$1247,6,FALSE)),"-",VLOOKUP(CONCATENATE($E323," ",V$1),'Listing TES'!$A$2:$I$1247,6,FALSE))</f>
        <v>42448</v>
      </c>
      <c r="W323" s="73" t="str">
        <f>IF(ISERROR(VLOOKUP(CONCATENATE($E323," ",W$1),'Listing TES'!$A$2:$I$1247,6,FALSE)),"-",VLOOKUP(CONCATENATE($E323," ",W$1),'Listing TES'!$A$2:$I$1247,6,FALSE))</f>
        <v>-</v>
      </c>
      <c r="X323" s="73" t="str">
        <f>IF(ISERROR(VLOOKUP(CONCATENATE($E323," ",X$1),'Listing TES'!$A$2:$I$1247,6,FALSE)),"-",VLOOKUP(CONCATENATE($E323," ",X$1),'Listing TES'!$A$2:$I$1247,6,FALSE))</f>
        <v>-</v>
      </c>
      <c r="Y323" s="73" t="str">
        <f>IF(ISERROR(VLOOKUP(CONCATENATE($E323," ",Y$1),'Listing TES'!$A$2:$I$1247,6,FALSE)),"-",VLOOKUP(CONCATENATE($E323," ",Y$1),'Listing TES'!$A$2:$I$1247,6,FALSE))</f>
        <v>-</v>
      </c>
      <c r="Z323" s="73" t="str">
        <f>IF(ISERROR(VLOOKUP(CONCATENATE($E323," ",Z$1),'Listing TES'!$A$2:$I$1247,6,FALSE)),"-",VLOOKUP(CONCATENATE($E323," ",Z$1),'Listing TES'!$A$2:$I$1247,6,FALSE))</f>
        <v>-</v>
      </c>
      <c r="AA323" s="73" t="str">
        <f>IF(ISERROR(VLOOKUP(CONCATENATE($E323," ",AA$1),'Listing TES'!$A$2:$I$1247,6,FALSE)),"-",VLOOKUP(CONCATENATE($E323," ",AA$1),'Listing TES'!$A$2:$I$1247,6,FALSE))</f>
        <v>-</v>
      </c>
      <c r="AB323" s="73" t="str">
        <f>IF(ISERROR(VLOOKUP(CONCATENATE($E323," ",AB$1),'Listing TES'!$A$2:$I$1247,6,FALSE)),"-",VLOOKUP(CONCATENATE($E323," ",AB$1),'Listing TES'!$A$2:$I$1247,6,FALSE))</f>
        <v>-</v>
      </c>
      <c r="AC323" s="73" t="str">
        <f>IF(ISERROR(VLOOKUP(CONCATENATE($E323," ",AC$1),'Listing TES'!$A$2:$I$1247,6,FALSE)),"-",VLOOKUP(CONCATENATE($E323," ",AC$1),'Listing TES'!$A$2:$I$1247,6,FALSE))</f>
        <v>-</v>
      </c>
      <c r="AD323" s="73"/>
      <c r="AF323" s="143" t="str">
        <f t="shared" si="407"/>
        <v>-</v>
      </c>
      <c r="AG323" s="143" t="str">
        <f t="shared" si="395"/>
        <v>-</v>
      </c>
      <c r="AH323" s="143" t="str">
        <f t="shared" si="396"/>
        <v>-</v>
      </c>
      <c r="AI323" s="143" t="str">
        <f t="shared" si="397"/>
        <v>-</v>
      </c>
      <c r="AJ323" s="143" t="str">
        <f t="shared" si="398"/>
        <v>-</v>
      </c>
      <c r="AK323" s="143" t="str">
        <f t="shared" si="399"/>
        <v>-</v>
      </c>
      <c r="AL323" s="73"/>
      <c r="AN323" s="143" t="str">
        <f t="shared" si="400"/>
        <v>-</v>
      </c>
      <c r="AO323" s="143" t="str">
        <f t="shared" si="401"/>
        <v>-</v>
      </c>
      <c r="AP323" s="143" t="str">
        <f t="shared" si="402"/>
        <v>-</v>
      </c>
      <c r="AQ323" s="143" t="str">
        <f t="shared" si="403"/>
        <v>-</v>
      </c>
      <c r="AR323" s="143" t="str">
        <f t="shared" si="404"/>
        <v>-</v>
      </c>
      <c r="AS323" s="143" t="str">
        <f t="shared" si="405"/>
        <v>-</v>
      </c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</row>
    <row r="324" spans="1:73" x14ac:dyDescent="0.25">
      <c r="A324" s="22" t="str">
        <f>IF(ISERROR(VLOOKUP($E324,'Listing TES'!$B$2:$B$1247,1,FALSE)),"Not listed","Listed")</f>
        <v>Listed</v>
      </c>
      <c r="B324" s="4" t="b">
        <f t="shared" ca="1" si="352"/>
        <v>0</v>
      </c>
      <c r="C324" s="4" t="b">
        <f t="shared" si="425"/>
        <v>0</v>
      </c>
      <c r="D324" s="4"/>
      <c r="E324" s="2" t="s">
        <v>146</v>
      </c>
      <c r="F324" s="10">
        <v>36626</v>
      </c>
      <c r="G324" s="4"/>
      <c r="H324" s="4" t="s">
        <v>557</v>
      </c>
      <c r="I324" s="93">
        <f t="shared" ref="I324:I331" si="427">DATEDIF(F324,DATE(2019,7,1),"y")</f>
        <v>19</v>
      </c>
      <c r="J324" s="198" t="str">
        <f>VLOOKUP($I324,Categorie!$A$1:$B$27,2,FALSE)</f>
        <v>SEN</v>
      </c>
      <c r="K324" s="12" t="str">
        <f t="shared" si="426"/>
        <v>SEN</v>
      </c>
      <c r="L324" s="13">
        <f t="shared" si="394"/>
        <v>42658</v>
      </c>
      <c r="M324" s="13" t="str">
        <f t="shared" ca="1" si="378"/>
        <v/>
      </c>
      <c r="N324" s="12"/>
      <c r="O324" s="12"/>
      <c r="P324" s="12" t="str">
        <f>VLOOKUP($E324,'Listing PCS'!$B$2:$D$1032,3,FALSE)</f>
        <v>JUN</v>
      </c>
      <c r="Q324" s="13">
        <f>VLOOKUP($E324,'Listing PCS'!$B$2:$F$1032,5,FALSE)</f>
        <v>43252</v>
      </c>
      <c r="R324" s="12"/>
      <c r="S324" s="204" t="s">
        <v>6</v>
      </c>
      <c r="T324" s="12" t="str">
        <f>VLOOKUP($E324,'Listing PCS'!$B$2:$I$1032,8,FALSE)</f>
        <v>A</v>
      </c>
      <c r="U324" s="13"/>
      <c r="V324" s="13" t="str">
        <f>IF(ISERROR(VLOOKUP(CONCATENATE($E324," ",V$1),'Listing TES'!$A$2:$I$1247,6,FALSE)),"-",VLOOKUP(CONCATENATE($E324," ",V$1),'Listing TES'!$A$2:$I$1247,6,FALSE))</f>
        <v>-</v>
      </c>
      <c r="W324" s="13" t="str">
        <f>IF(ISERROR(VLOOKUP(CONCATENATE($E324," ",W$1),'Listing TES'!$A$2:$I$1247,6,FALSE)),"-",VLOOKUP(CONCATENATE($E324," ",W$1),'Listing TES'!$A$2:$I$1247,6,FALSE))</f>
        <v>-</v>
      </c>
      <c r="X324" s="13" t="str">
        <f>IF(ISERROR(VLOOKUP(CONCATENATE($E324," ",X$1),'Listing TES'!$A$2:$I$1247,6,FALSE)),"-",VLOOKUP(CONCATENATE($E324," ",X$1),'Listing TES'!$A$2:$I$1247,6,FALSE))</f>
        <v>-</v>
      </c>
      <c r="Y324" s="13" t="str">
        <f>IF(ISERROR(VLOOKUP(CONCATENATE($E324," ",Y$1),'Listing TES'!$A$2:$I$1247,6,FALSE)),"-",VLOOKUP(CONCATENATE($E324," ",Y$1),'Listing TES'!$A$2:$I$1247,6,FALSE))</f>
        <v>-</v>
      </c>
      <c r="Z324" s="13" t="str">
        <f>IF(ISERROR(VLOOKUP(CONCATENATE($E324," ",Z$1),'Listing TES'!$A$2:$I$1247,6,FALSE)),"-",VLOOKUP(CONCATENATE($E324," ",Z$1),'Listing TES'!$A$2:$I$1247,6,FALSE))</f>
        <v>-</v>
      </c>
      <c r="AA324" s="13">
        <f>IF(ISERROR(VLOOKUP(CONCATENATE($E324," ",AA$1),'Listing TES'!$A$2:$I$1247,6,FALSE)),"-",VLOOKUP(CONCATENATE($E324," ",AA$1),'Listing TES'!$A$2:$I$1247,6,FALSE))</f>
        <v>41958</v>
      </c>
      <c r="AB324" s="13">
        <f>IF(ISERROR(VLOOKUP(CONCATENATE($E324," ",AB$1),'Listing TES'!$A$2:$I$1247,6,FALSE)),"-",VLOOKUP(CONCATENATE($E324," ",AB$1),'Listing TES'!$A$2:$I$1247,6,FALSE))</f>
        <v>42658</v>
      </c>
      <c r="AC324" s="13" t="str">
        <f>IF(ISERROR(VLOOKUP(CONCATENATE($E324," ",AC$1),'Listing TES'!$A$2:$I$1247,6,FALSE)),"-",VLOOKUP(CONCATENATE($E324," ",AC$1),'Listing TES'!$A$2:$I$1247,6,FALSE))</f>
        <v>-</v>
      </c>
      <c r="AD324" s="13"/>
      <c r="AF324" s="142" t="str">
        <f t="shared" si="407"/>
        <v>-</v>
      </c>
      <c r="AG324" s="142" t="str">
        <f t="shared" si="395"/>
        <v>-</v>
      </c>
      <c r="AH324" s="142" t="str">
        <f t="shared" si="396"/>
        <v>-</v>
      </c>
      <c r="AI324" s="142" t="str">
        <f t="shared" si="397"/>
        <v>-</v>
      </c>
      <c r="AJ324" s="142" t="str">
        <f t="shared" si="398"/>
        <v>-</v>
      </c>
      <c r="AK324" s="142">
        <f t="shared" si="399"/>
        <v>700</v>
      </c>
      <c r="AL324" s="13"/>
      <c r="AN324" s="142" t="str">
        <f t="shared" si="400"/>
        <v>-</v>
      </c>
      <c r="AO324" s="142" t="str">
        <f t="shared" si="401"/>
        <v>-</v>
      </c>
      <c r="AP324" s="142" t="str">
        <f t="shared" si="402"/>
        <v>-</v>
      </c>
      <c r="AQ324" s="142" t="str">
        <f t="shared" si="403"/>
        <v>-</v>
      </c>
      <c r="AR324" s="142" t="str">
        <f t="shared" si="404"/>
        <v>-</v>
      </c>
      <c r="AS324" s="142" t="str">
        <f t="shared" si="405"/>
        <v>-</v>
      </c>
      <c r="AZ324" s="9" t="s">
        <v>557</v>
      </c>
    </row>
    <row r="325" spans="1:73" x14ac:dyDescent="0.25">
      <c r="A325" s="22" t="str">
        <f>IF(ISERROR(VLOOKUP($E325,'Listing TES'!$B$2:$B$1247,1,FALSE)),"Not listed","Listed")</f>
        <v>Listed</v>
      </c>
      <c r="B325" s="4" t="b">
        <f t="shared" ca="1" si="352"/>
        <v>0</v>
      </c>
      <c r="C325" s="4" t="b">
        <f t="shared" si="425"/>
        <v>0</v>
      </c>
      <c r="D325" s="4"/>
      <c r="E325" s="2" t="s">
        <v>512</v>
      </c>
      <c r="F325" s="10">
        <v>40931</v>
      </c>
      <c r="G325" s="4"/>
      <c r="H325" s="4" t="s">
        <v>557</v>
      </c>
      <c r="I325" s="93">
        <f t="shared" si="427"/>
        <v>7</v>
      </c>
      <c r="J325" s="198" t="str">
        <f>VLOOKUP($I325,Categorie!$A$1:$B$27,2,FALSE)</f>
        <v>MIN/BNO/INO</v>
      </c>
      <c r="K325" s="12" t="str">
        <f t="shared" si="426"/>
        <v>INO</v>
      </c>
      <c r="L325" s="13">
        <f t="shared" si="394"/>
        <v>43386</v>
      </c>
      <c r="M325" s="13" t="str">
        <f t="shared" ca="1" si="378"/>
        <v/>
      </c>
      <c r="N325" s="12"/>
      <c r="O325" s="12"/>
      <c r="P325" s="12" t="str">
        <f>VLOOKUP($E325,'Listing PCS'!$B$2:$D$1032,3,FALSE)</f>
        <v>ANO</v>
      </c>
      <c r="Q325" s="13">
        <f>VLOOKUP($E325,'Listing PCS'!$B$2:$F$1032,5,FALSE)</f>
        <v>43589</v>
      </c>
      <c r="R325" s="12"/>
      <c r="S325" s="12" t="str">
        <f>IF(ISERROR(SEARCH(K325,J325)),"-",K325)</f>
        <v>INO</v>
      </c>
      <c r="T325" s="12">
        <f>VLOOKUP($E325,'Listing PCS'!$B$2:$I$1032,8,FALSE)</f>
        <v>0</v>
      </c>
      <c r="U325" s="13"/>
      <c r="V325" s="13">
        <f>IF(ISERROR(VLOOKUP(CONCATENATE($E325," ",V$1),'Listing TES'!$A$2:$I$1247,6,FALSE)),"-",VLOOKUP(CONCATENATE($E325," ",V$1),'Listing TES'!$A$2:$I$1247,6,FALSE))</f>
        <v>43190</v>
      </c>
      <c r="W325" s="13">
        <f>IF(ISERROR(VLOOKUP(CONCATENATE($E325," ",W$1),'Listing TES'!$A$2:$I$1247,6,FALSE)),"-",VLOOKUP(CONCATENATE($E325," ",W$1),'Listing TES'!$A$2:$I$1247,6,FALSE))</f>
        <v>43225</v>
      </c>
      <c r="X325" s="13" t="str">
        <f>IF(ISERROR(VLOOKUP(CONCATENATE($E325," ",X$1),'Listing TES'!$A$2:$I$1247,6,FALSE)),"-",VLOOKUP(CONCATENATE($E325," ",X$1),'Listing TES'!$A$2:$I$1247,6,FALSE))</f>
        <v>-</v>
      </c>
      <c r="Y325" s="13">
        <f>IF(ISERROR(VLOOKUP(CONCATENATE($E325," ",Y$1),'Listing TES'!$A$2:$I$1247,6,FALSE)),"-",VLOOKUP(CONCATENATE($E325," ",Y$1),'Listing TES'!$A$2:$I$1247,6,FALSE))</f>
        <v>43386</v>
      </c>
      <c r="Z325" s="13" t="str">
        <f>IF(ISERROR(VLOOKUP(CONCATENATE($E325," ",Z$1),'Listing TES'!$A$2:$I$1247,6,FALSE)),"-",VLOOKUP(CONCATENATE($E325," ",Z$1),'Listing TES'!$A$2:$I$1247,6,FALSE))</f>
        <v>-</v>
      </c>
      <c r="AA325" s="13" t="str">
        <f>IF(ISERROR(VLOOKUP(CONCATENATE($E325," ",AA$1),'Listing TES'!$A$2:$I$1247,6,FALSE)),"-",VLOOKUP(CONCATENATE($E325," ",AA$1),'Listing TES'!$A$2:$I$1247,6,FALSE))</f>
        <v>-</v>
      </c>
      <c r="AB325" s="13" t="str">
        <f>IF(ISERROR(VLOOKUP(CONCATENATE($E325," ",AB$1),'Listing TES'!$A$2:$I$1247,6,FALSE)),"-",VLOOKUP(CONCATENATE($E325," ",AB$1),'Listing TES'!$A$2:$I$1247,6,FALSE))</f>
        <v>-</v>
      </c>
      <c r="AC325" s="13" t="str">
        <f>IF(ISERROR(VLOOKUP(CONCATENATE($E325," ",AC$1),'Listing TES'!$A$2:$I$1247,6,FALSE)),"-",VLOOKUP(CONCATENATE($E325," ",AC$1),'Listing TES'!$A$2:$I$1247,6,FALSE))</f>
        <v>-</v>
      </c>
      <c r="AD325" s="13"/>
      <c r="AF325" s="142">
        <f t="shared" si="407"/>
        <v>35</v>
      </c>
      <c r="AG325" s="142" t="str">
        <f t="shared" si="395"/>
        <v>-</v>
      </c>
      <c r="AH325" s="142" t="str">
        <f t="shared" si="396"/>
        <v>-</v>
      </c>
      <c r="AI325" s="142" t="str">
        <f t="shared" si="397"/>
        <v>-</v>
      </c>
      <c r="AJ325" s="142" t="str">
        <f t="shared" si="398"/>
        <v>-</v>
      </c>
      <c r="AK325" s="142" t="str">
        <f t="shared" si="399"/>
        <v>-</v>
      </c>
      <c r="AL325" s="13"/>
      <c r="AN325" s="142">
        <f t="shared" si="400"/>
        <v>35</v>
      </c>
      <c r="AO325" s="142" t="str">
        <f t="shared" si="401"/>
        <v>-</v>
      </c>
      <c r="AP325" s="142">
        <f t="shared" si="402"/>
        <v>196</v>
      </c>
      <c r="AQ325" s="142" t="str">
        <f t="shared" si="403"/>
        <v>-</v>
      </c>
      <c r="AR325" s="142" t="str">
        <f t="shared" si="404"/>
        <v>-</v>
      </c>
      <c r="AS325" s="142" t="str">
        <f t="shared" si="405"/>
        <v>-</v>
      </c>
    </row>
    <row r="326" spans="1:73" x14ac:dyDescent="0.25">
      <c r="A326" s="22" t="str">
        <f>IF(ISERROR(VLOOKUP($E326,'Listing TES'!$B$2:$B$1247,1,FALSE)),"Not listed","Listed")</f>
        <v>Not listed</v>
      </c>
      <c r="B326" s="4" t="b">
        <f t="shared" ca="1" si="352"/>
        <v>0</v>
      </c>
      <c r="C326" s="4" t="e">
        <f t="shared" si="425"/>
        <v>#VALUE!</v>
      </c>
      <c r="D326" s="4"/>
      <c r="E326" s="2" t="s">
        <v>393</v>
      </c>
      <c r="F326" s="10">
        <v>35676</v>
      </c>
      <c r="G326" s="4"/>
      <c r="H326" s="4" t="s">
        <v>557</v>
      </c>
      <c r="I326" s="93">
        <f t="shared" si="427"/>
        <v>21</v>
      </c>
      <c r="J326" s="198" t="str">
        <f>VLOOKUP($I326,Categorie!$A$1:$B$27,2,FALSE)</f>
        <v>SEN</v>
      </c>
      <c r="K326" s="12" t="str">
        <f t="shared" si="426"/>
        <v>JUN</v>
      </c>
      <c r="L326" s="13" t="str">
        <f t="shared" si="394"/>
        <v>-</v>
      </c>
      <c r="M326" s="13" t="str">
        <f t="shared" ca="1" si="378"/>
        <v/>
      </c>
      <c r="N326" s="12"/>
      <c r="O326" s="12" t="s">
        <v>6</v>
      </c>
      <c r="P326" s="12" t="str">
        <f>VLOOKUP($E326,'Listing PCS'!$B$2:$D$1032,3,FALSE)</f>
        <v>JUN</v>
      </c>
      <c r="Q326" s="13">
        <f>VLOOKUP($E326,'Listing PCS'!$B$2:$F$1032,5,FALSE)</f>
        <v>43252</v>
      </c>
      <c r="R326" s="12"/>
      <c r="S326" s="12" t="str">
        <f>IF(ISERROR(SEARCH(K326,J326)),"-",K326)</f>
        <v>-</v>
      </c>
      <c r="T326" s="12" t="str">
        <f>VLOOKUP($E326,'Listing PCS'!$B$2:$I$1032,8,FALSE)</f>
        <v>B</v>
      </c>
      <c r="U326" s="13"/>
      <c r="V326" s="13" t="str">
        <f>IF(ISERROR(VLOOKUP(CONCATENATE($E326," ",V$1),'Listing TES'!$A$2:$I$1247,6,FALSE)),"-",VLOOKUP(CONCATENATE($E326," ",V$1),'Listing TES'!$A$2:$I$1247,6,FALSE))</f>
        <v>-</v>
      </c>
      <c r="W326" s="13" t="str">
        <f>IF(ISERROR(VLOOKUP(CONCATENATE($E326," ",W$1),'Listing TES'!$A$2:$I$1247,6,FALSE)),"-",VLOOKUP(CONCATENATE($E326," ",W$1),'Listing TES'!$A$2:$I$1247,6,FALSE))</f>
        <v>-</v>
      </c>
      <c r="X326" s="13" t="str">
        <f>IF(ISERROR(VLOOKUP(CONCATENATE($E326," ",X$1),'Listing TES'!$A$2:$I$1247,6,FALSE)),"-",VLOOKUP(CONCATENATE($E326," ",X$1),'Listing TES'!$A$2:$I$1247,6,FALSE))</f>
        <v>-</v>
      </c>
      <c r="Y326" s="13" t="str">
        <f>IF(ISERROR(VLOOKUP(CONCATENATE($E326," ",Y$1),'Listing TES'!$A$2:$I$1247,6,FALSE)),"-",VLOOKUP(CONCATENATE($E326," ",Y$1),'Listing TES'!$A$2:$I$1247,6,FALSE))</f>
        <v>-</v>
      </c>
      <c r="Z326" s="13" t="str">
        <f>IF(ISERROR(VLOOKUP(CONCATENATE($E326," ",Z$1),'Listing TES'!$A$2:$I$1247,6,FALSE)),"-",VLOOKUP(CONCATENATE($E326," ",Z$1),'Listing TES'!$A$2:$I$1247,6,FALSE))</f>
        <v>-</v>
      </c>
      <c r="AA326" s="91" t="str">
        <f>IF(ISERROR(VLOOKUP(CONCATENATE($E326," ",AA$1),'Listing TES'!$A$2:$I$1247,6,FALSE)),"-",VLOOKUP(CONCATENATE($E326," ",AA$1),'Listing TES'!$A$2:$I$1247,6,FALSE))</f>
        <v>-</v>
      </c>
      <c r="AB326" s="13" t="str">
        <f>IF(ISERROR(VLOOKUP(CONCATENATE($E326," ",AB$1),'Listing TES'!$A$2:$I$1247,6,FALSE)),"-",VLOOKUP(CONCATENATE($E326," ",AB$1),'Listing TES'!$A$2:$I$1247,6,FALSE))</f>
        <v>-</v>
      </c>
      <c r="AC326" s="13" t="str">
        <f>IF(ISERROR(VLOOKUP(CONCATENATE($E326," ",AC$1),'Listing TES'!$A$2:$I$1247,6,FALSE)),"-",VLOOKUP(CONCATENATE($E326," ",AC$1),'Listing TES'!$A$2:$I$1247,6,FALSE))</f>
        <v>-</v>
      </c>
      <c r="AD326" s="13"/>
      <c r="AF326" s="142" t="str">
        <f t="shared" si="407"/>
        <v>-</v>
      </c>
      <c r="AG326" s="142" t="str">
        <f t="shared" si="395"/>
        <v>-</v>
      </c>
      <c r="AH326" s="142" t="str">
        <f t="shared" si="396"/>
        <v>-</v>
      </c>
      <c r="AI326" s="142" t="str">
        <f t="shared" si="397"/>
        <v>-</v>
      </c>
      <c r="AJ326" s="142" t="str">
        <f t="shared" si="398"/>
        <v>-</v>
      </c>
      <c r="AK326" s="142" t="str">
        <f t="shared" si="399"/>
        <v>-</v>
      </c>
      <c r="AL326" s="13"/>
      <c r="AN326" s="142" t="str">
        <f t="shared" si="400"/>
        <v>-</v>
      </c>
      <c r="AO326" s="142" t="str">
        <f t="shared" si="401"/>
        <v>-</v>
      </c>
      <c r="AP326" s="142" t="str">
        <f t="shared" si="402"/>
        <v>-</v>
      </c>
      <c r="AQ326" s="142" t="str">
        <f t="shared" si="403"/>
        <v>-</v>
      </c>
      <c r="AR326" s="142" t="str">
        <f t="shared" si="404"/>
        <v>-</v>
      </c>
      <c r="AS326" s="142" t="str">
        <f t="shared" si="405"/>
        <v>-</v>
      </c>
    </row>
    <row r="327" spans="1:73" x14ac:dyDescent="0.25">
      <c r="A327" s="22" t="str">
        <f>IF(ISERROR(VLOOKUP($E327,'Listing TES'!$B$2:$B$1247,1,FALSE)),"Not listed","Listed")</f>
        <v>Listed</v>
      </c>
      <c r="B327" s="4" t="b">
        <f t="shared" ca="1" si="352"/>
        <v>0</v>
      </c>
      <c r="C327" s="4" t="b">
        <f t="shared" si="425"/>
        <v>0</v>
      </c>
      <c r="D327" s="4"/>
      <c r="E327" s="2" t="s">
        <v>147</v>
      </c>
      <c r="F327" s="10">
        <v>35108</v>
      </c>
      <c r="G327" s="4"/>
      <c r="H327" s="4" t="s">
        <v>557</v>
      </c>
      <c r="I327" s="93">
        <f t="shared" si="427"/>
        <v>23</v>
      </c>
      <c r="J327" s="198" t="str">
        <f>VLOOKUP($I327,Categorie!$A$1:$B$27,2,FALSE)</f>
        <v>SEN</v>
      </c>
      <c r="K327" s="12" t="str">
        <f t="shared" si="426"/>
        <v>INO</v>
      </c>
      <c r="L327" s="13">
        <f t="shared" si="394"/>
        <v>42672</v>
      </c>
      <c r="M327" s="13" t="str">
        <f t="shared" ca="1" si="378"/>
        <v/>
      </c>
      <c r="N327" s="12"/>
      <c r="O327" s="12"/>
      <c r="P327" s="12" t="str">
        <f>VLOOKUP($E327,'Listing PCS'!$B$2:$D$1032,3,FALSE)</f>
        <v>BNO</v>
      </c>
      <c r="Q327" s="13">
        <f>VLOOKUP($E327,'Listing PCS'!$B$2:$F$1032,5,FALSE)</f>
        <v>43252</v>
      </c>
      <c r="R327" s="12"/>
      <c r="S327" s="12" t="str">
        <f>IF(ISERROR(SEARCH(K327,J327)),"-",K327)</f>
        <v>-</v>
      </c>
      <c r="T327" s="12" t="str">
        <f>VLOOKUP($E327,'Listing PCS'!$B$2:$I$1032,8,FALSE)</f>
        <v>B</v>
      </c>
      <c r="U327" s="13"/>
      <c r="V327" s="13" t="str">
        <f>IF(ISERROR(VLOOKUP(CONCATENATE($E327," ",V$1),'Listing TES'!$A$2:$I$1247,6,FALSE)),"-",VLOOKUP(CONCATENATE($E327," ",V$1),'Listing TES'!$A$2:$I$1247,6,FALSE))</f>
        <v>-</v>
      </c>
      <c r="W327" s="13" t="str">
        <f>IF(ISERROR(VLOOKUP(CONCATENATE($E327," ",W$1),'Listing TES'!$A$2:$I$1247,6,FALSE)),"-",VLOOKUP(CONCATENATE($E327," ",W$1),'Listing TES'!$A$2:$I$1247,6,FALSE))</f>
        <v>-</v>
      </c>
      <c r="X327" s="13" t="str">
        <f>IF(ISERROR(VLOOKUP(CONCATENATE($E327," ",X$1),'Listing TES'!$A$2:$I$1247,6,FALSE)),"-",VLOOKUP(CONCATENATE($E327," ",X$1),'Listing TES'!$A$2:$I$1247,6,FALSE))</f>
        <v>-</v>
      </c>
      <c r="Y327" s="13">
        <f>IF(ISERROR(VLOOKUP(CONCATENATE($E327," ",Y$1),'Listing TES'!$A$2:$I$1247,6,FALSE)),"-",VLOOKUP(CONCATENATE($E327," ",Y$1),'Listing TES'!$A$2:$I$1247,6,FALSE))</f>
        <v>42672</v>
      </c>
      <c r="Z327" s="13" t="str">
        <f>IF(ISERROR(VLOOKUP(CONCATENATE($E327," ",Z$1),'Listing TES'!$A$2:$I$1247,6,FALSE)),"-",VLOOKUP(CONCATENATE($E327," ",Z$1),'Listing TES'!$A$2:$I$1247,6,FALSE))</f>
        <v>-</v>
      </c>
      <c r="AA327" s="13" t="str">
        <f>IF(ISERROR(VLOOKUP(CONCATENATE($E327," ",AA$1),'Listing TES'!$A$2:$I$1247,6,FALSE)),"-",VLOOKUP(CONCATENATE($E327," ",AA$1),'Listing TES'!$A$2:$I$1247,6,FALSE))</f>
        <v>-</v>
      </c>
      <c r="AB327" s="13" t="str">
        <f>IF(ISERROR(VLOOKUP(CONCATENATE($E327," ",AB$1),'Listing TES'!$A$2:$I$1247,6,FALSE)),"-",VLOOKUP(CONCATENATE($E327," ",AB$1),'Listing TES'!$A$2:$I$1247,6,FALSE))</f>
        <v>-</v>
      </c>
      <c r="AC327" s="13" t="str">
        <f>IF(ISERROR(VLOOKUP(CONCATENATE($E327," ",AC$1),'Listing TES'!$A$2:$I$1247,6,FALSE)),"-",VLOOKUP(CONCATENATE($E327," ",AC$1),'Listing TES'!$A$2:$I$1247,6,FALSE))</f>
        <v>-</v>
      </c>
      <c r="AD327" s="13"/>
      <c r="AF327" s="142" t="str">
        <f t="shared" si="407"/>
        <v>-</v>
      </c>
      <c r="AG327" s="142" t="str">
        <f t="shared" si="395"/>
        <v>-</v>
      </c>
      <c r="AH327" s="142" t="str">
        <f t="shared" si="396"/>
        <v>-</v>
      </c>
      <c r="AI327" s="142" t="str">
        <f t="shared" si="397"/>
        <v>-</v>
      </c>
      <c r="AJ327" s="142" t="str">
        <f t="shared" si="398"/>
        <v>-</v>
      </c>
      <c r="AK327" s="142" t="str">
        <f t="shared" si="399"/>
        <v>-</v>
      </c>
      <c r="AL327" s="13"/>
      <c r="AN327" s="142" t="str">
        <f t="shared" si="400"/>
        <v>-</v>
      </c>
      <c r="AO327" s="142" t="str">
        <f t="shared" si="401"/>
        <v>-</v>
      </c>
      <c r="AP327" s="142" t="str">
        <f t="shared" si="402"/>
        <v>-</v>
      </c>
      <c r="AQ327" s="142" t="str">
        <f t="shared" si="403"/>
        <v>-</v>
      </c>
      <c r="AR327" s="142" t="str">
        <f t="shared" si="404"/>
        <v>-</v>
      </c>
      <c r="AS327" s="142" t="str">
        <f t="shared" si="405"/>
        <v>-</v>
      </c>
    </row>
    <row r="328" spans="1:73" x14ac:dyDescent="0.25">
      <c r="A328" s="22" t="str">
        <f>IF(ISERROR(VLOOKUP($E328,'Listing TES'!$B$2:$B$1247,1,FALSE)),"Not listed","Listed")</f>
        <v>Listed</v>
      </c>
      <c r="B328" s="4" t="b">
        <f t="shared" ca="1" si="352"/>
        <v>0</v>
      </c>
      <c r="C328" s="4" t="b">
        <f t="shared" si="425"/>
        <v>0</v>
      </c>
      <c r="D328" s="4"/>
      <c r="E328" s="2" t="s">
        <v>34</v>
      </c>
      <c r="F328" s="10">
        <v>37623</v>
      </c>
      <c r="G328" s="4"/>
      <c r="H328" s="4" t="s">
        <v>557</v>
      </c>
      <c r="I328" s="93">
        <f t="shared" si="427"/>
        <v>16</v>
      </c>
      <c r="J328" s="198" t="str">
        <f>VLOOKUP($I328,Categorie!$A$1:$B$27,2,FALSE)</f>
        <v>JUN/SEN</v>
      </c>
      <c r="K328" s="12" t="str">
        <f t="shared" si="426"/>
        <v>BNO</v>
      </c>
      <c r="L328" s="13">
        <f t="shared" si="394"/>
        <v>43183</v>
      </c>
      <c r="M328" s="13" t="str">
        <f t="shared" ca="1" si="378"/>
        <v/>
      </c>
      <c r="N328" s="12"/>
      <c r="O328" s="12"/>
      <c r="P328" s="12" t="str">
        <f>VLOOKUP($E328,'Listing PCS'!$B$2:$D$1032,3,FALSE)</f>
        <v>BNO</v>
      </c>
      <c r="Q328" s="13">
        <f>VLOOKUP($E328,'Listing PCS'!$B$2:$F$1032,5,FALSE)</f>
        <v>43386</v>
      </c>
      <c r="R328" s="12"/>
      <c r="S328" s="12" t="str">
        <f>IF(ISERROR(SEARCH(K328,J328)),"-",K328)</f>
        <v>-</v>
      </c>
      <c r="T328" s="12">
        <f>VLOOKUP($E328,'Listing PCS'!$B$2:$I$1032,8,FALSE)</f>
        <v>0</v>
      </c>
      <c r="U328" s="13"/>
      <c r="V328" s="13">
        <f>IF(ISERROR(VLOOKUP(CONCATENATE($E328," ",V$1),'Listing TES'!$A$2:$I$1247,6,FALSE)),"-",VLOOKUP(CONCATENATE($E328," ",V$1),'Listing TES'!$A$2:$I$1247,6,FALSE))</f>
        <v>42637</v>
      </c>
      <c r="W328" s="13">
        <f>IF(ISERROR(VLOOKUP(CONCATENATE($E328," ",W$1),'Listing TES'!$A$2:$I$1247,6,FALSE)),"-",VLOOKUP(CONCATENATE($E328," ",W$1),'Listing TES'!$A$2:$I$1247,6,FALSE))</f>
        <v>42658</v>
      </c>
      <c r="X328" s="13">
        <f>IF(ISERROR(VLOOKUP(CONCATENATE($E328," ",X$1),'Listing TES'!$A$2:$I$1247,6,FALSE)),"-",VLOOKUP(CONCATENATE($E328," ",X$1),'Listing TES'!$A$2:$I$1247,6,FALSE))</f>
        <v>43183</v>
      </c>
      <c r="Y328" s="13" t="str">
        <f>IF(ISERROR(VLOOKUP(CONCATENATE($E328," ",Y$1),'Listing TES'!$A$2:$I$1247,6,FALSE)),"-",VLOOKUP(CONCATENATE($E328," ",Y$1),'Listing TES'!$A$2:$I$1247,6,FALSE))</f>
        <v>-</v>
      </c>
      <c r="Z328" s="13" t="str">
        <f>IF(ISERROR(VLOOKUP(CONCATENATE($E328," ",Z$1),'Listing TES'!$A$2:$I$1247,6,FALSE)),"-",VLOOKUP(CONCATENATE($E328," ",Z$1),'Listing TES'!$A$2:$I$1247,6,FALSE))</f>
        <v>-</v>
      </c>
      <c r="AA328" s="13" t="str">
        <f>IF(ISERROR(VLOOKUP(CONCATENATE($E328," ",AA$1),'Listing TES'!$A$2:$I$1247,6,FALSE)),"-",VLOOKUP(CONCATENATE($E328," ",AA$1),'Listing TES'!$A$2:$I$1247,6,FALSE))</f>
        <v>-</v>
      </c>
      <c r="AB328" s="13" t="str">
        <f>IF(ISERROR(VLOOKUP(CONCATENATE($E328," ",AB$1),'Listing TES'!$A$2:$I$1247,6,FALSE)),"-",VLOOKUP(CONCATENATE($E328," ",AB$1),'Listing TES'!$A$2:$I$1247,6,FALSE))</f>
        <v>-</v>
      </c>
      <c r="AC328" s="13" t="str">
        <f>IF(ISERROR(VLOOKUP(CONCATENATE($E328," ",AC$1),'Listing TES'!$A$2:$I$1247,6,FALSE)),"-",VLOOKUP(CONCATENATE($E328," ",AC$1),'Listing TES'!$A$2:$I$1247,6,FALSE))</f>
        <v>-</v>
      </c>
      <c r="AD328" s="13"/>
      <c r="AF328" s="142">
        <f t="shared" si="407"/>
        <v>21</v>
      </c>
      <c r="AG328" s="142">
        <f t="shared" si="395"/>
        <v>525</v>
      </c>
      <c r="AH328" s="142" t="str">
        <f t="shared" si="396"/>
        <v>-</v>
      </c>
      <c r="AI328" s="142" t="str">
        <f t="shared" si="397"/>
        <v>-</v>
      </c>
      <c r="AJ328" s="142" t="str">
        <f t="shared" si="398"/>
        <v>-</v>
      </c>
      <c r="AK328" s="142" t="str">
        <f t="shared" si="399"/>
        <v>-</v>
      </c>
      <c r="AL328" s="13"/>
      <c r="AN328" s="142">
        <f t="shared" si="400"/>
        <v>21</v>
      </c>
      <c r="AO328" s="142">
        <f t="shared" si="401"/>
        <v>546</v>
      </c>
      <c r="AP328" s="142" t="str">
        <f t="shared" si="402"/>
        <v>-</v>
      </c>
      <c r="AQ328" s="142" t="str">
        <f t="shared" si="403"/>
        <v>-</v>
      </c>
      <c r="AR328" s="142" t="str">
        <f t="shared" si="404"/>
        <v>-</v>
      </c>
      <c r="AS328" s="142" t="str">
        <f t="shared" si="405"/>
        <v>-</v>
      </c>
    </row>
    <row r="329" spans="1:73" x14ac:dyDescent="0.25">
      <c r="A329" s="22" t="str">
        <f>IF(ISERROR(VLOOKUP($E329,'Listing TES'!$B$2:$B$1247,1,FALSE)),"Not listed","Listed")</f>
        <v>Listed</v>
      </c>
      <c r="B329" s="4" t="b">
        <f t="shared" ca="1" si="352"/>
        <v>0</v>
      </c>
      <c r="C329" s="4" t="b">
        <f t="shared" si="425"/>
        <v>0</v>
      </c>
      <c r="D329" s="4"/>
      <c r="E329" s="2" t="s">
        <v>320</v>
      </c>
      <c r="F329" s="10">
        <v>39248</v>
      </c>
      <c r="G329" s="4"/>
      <c r="H329" s="4" t="s">
        <v>557</v>
      </c>
      <c r="I329" s="93">
        <f t="shared" si="427"/>
        <v>12</v>
      </c>
      <c r="J329" s="198" t="str">
        <f>VLOOKUP($I329,Categorie!$A$1:$B$27,2,FALSE)</f>
        <v>BNO/INO/ANO</v>
      </c>
      <c r="K329" s="12" t="str">
        <f t="shared" si="426"/>
        <v>INO</v>
      </c>
      <c r="L329" s="13">
        <f t="shared" si="394"/>
        <v>43183</v>
      </c>
      <c r="M329" s="13" t="str">
        <f t="shared" ca="1" si="378"/>
        <v/>
      </c>
      <c r="N329" s="12"/>
      <c r="O329" s="12"/>
      <c r="P329" s="12" t="str">
        <f>VLOOKUP($E329,'Listing PCS'!$B$2:$D$1032,3,FALSE)</f>
        <v>INO</v>
      </c>
      <c r="Q329" s="13">
        <f>VLOOKUP($E329,'Listing PCS'!$B$2:$F$1032,5,FALSE)</f>
        <v>43435</v>
      </c>
      <c r="R329" s="12"/>
      <c r="S329" s="198" t="s">
        <v>563</v>
      </c>
      <c r="T329" s="12">
        <f>VLOOKUP($E329,'Listing PCS'!$B$2:$I$1032,8,FALSE)</f>
        <v>0</v>
      </c>
      <c r="U329" s="13"/>
      <c r="V329" s="13">
        <f>IF(ISERROR(VLOOKUP(CONCATENATE($E329," ",V$1),'Listing TES'!$A$2:$I$1247,6,FALSE)),"-",VLOOKUP(CONCATENATE($E329," ",V$1),'Listing TES'!$A$2:$I$1247,6,FALSE))</f>
        <v>42469</v>
      </c>
      <c r="W329" s="13">
        <f>IF(ISERROR(VLOOKUP(CONCATENATE($E329," ",W$1),'Listing TES'!$A$2:$I$1247,6,FALSE)),"-",VLOOKUP(CONCATENATE($E329," ",W$1),'Listing TES'!$A$2:$I$1247,6,FALSE))</f>
        <v>42651</v>
      </c>
      <c r="X329" s="13">
        <f>IF(ISERROR(VLOOKUP(CONCATENATE($E329," ",X$1),'Listing TES'!$A$2:$I$1247,6,FALSE)),"-",VLOOKUP(CONCATENATE($E329," ",X$1),'Listing TES'!$A$2:$I$1247,6,FALSE))</f>
        <v>43015</v>
      </c>
      <c r="Y329" s="13">
        <f>IF(ISERROR(VLOOKUP(CONCATENATE($E329," ",Y$1),'Listing TES'!$A$2:$I$1247,6,FALSE)),"-",VLOOKUP(CONCATENATE($E329," ",Y$1),'Listing TES'!$A$2:$I$1247,6,FALSE))</f>
        <v>43183</v>
      </c>
      <c r="Z329" s="13" t="str">
        <f>IF(ISERROR(VLOOKUP(CONCATENATE($E329," ",Z$1),'Listing TES'!$A$2:$I$1247,6,FALSE)),"-",VLOOKUP(CONCATENATE($E329," ",Z$1),'Listing TES'!$A$2:$I$1247,6,FALSE))</f>
        <v>-</v>
      </c>
      <c r="AA329" s="13" t="str">
        <f>IF(ISERROR(VLOOKUP(CONCATENATE($E329," ",AA$1),'Listing TES'!$A$2:$I$1247,6,FALSE)),"-",VLOOKUP(CONCATENATE($E329," ",AA$1),'Listing TES'!$A$2:$I$1247,6,FALSE))</f>
        <v>-</v>
      </c>
      <c r="AB329" s="13" t="str">
        <f>IF(ISERROR(VLOOKUP(CONCATENATE($E329," ",AB$1),'Listing TES'!$A$2:$I$1247,6,FALSE)),"-",VLOOKUP(CONCATENATE($E329," ",AB$1),'Listing TES'!$A$2:$I$1247,6,FALSE))</f>
        <v>-</v>
      </c>
      <c r="AC329" s="13" t="str">
        <f>IF(ISERROR(VLOOKUP(CONCATENATE($E329," ",AC$1),'Listing TES'!$A$2:$I$1247,6,FALSE)),"-",VLOOKUP(CONCATENATE($E329," ",AC$1),'Listing TES'!$A$2:$I$1247,6,FALSE))</f>
        <v>-</v>
      </c>
      <c r="AD329" s="13"/>
      <c r="AF329" s="142">
        <f t="shared" si="407"/>
        <v>182</v>
      </c>
      <c r="AG329" s="142">
        <f t="shared" si="395"/>
        <v>364</v>
      </c>
      <c r="AH329" s="142">
        <f t="shared" si="396"/>
        <v>168</v>
      </c>
      <c r="AI329" s="142" t="str">
        <f t="shared" si="397"/>
        <v>-</v>
      </c>
      <c r="AJ329" s="142" t="str">
        <f t="shared" si="398"/>
        <v>-</v>
      </c>
      <c r="AK329" s="142" t="str">
        <f t="shared" si="399"/>
        <v>-</v>
      </c>
      <c r="AL329" s="13"/>
      <c r="AN329" s="142">
        <f t="shared" si="400"/>
        <v>182</v>
      </c>
      <c r="AO329" s="142">
        <f t="shared" si="401"/>
        <v>546</v>
      </c>
      <c r="AP329" s="142">
        <f t="shared" si="402"/>
        <v>714</v>
      </c>
      <c r="AQ329" s="142" t="str">
        <f t="shared" si="403"/>
        <v>-</v>
      </c>
      <c r="AR329" s="142" t="str">
        <f t="shared" si="404"/>
        <v>-</v>
      </c>
      <c r="AS329" s="142" t="str">
        <f t="shared" si="405"/>
        <v>-</v>
      </c>
      <c r="AW329" s="9" t="s">
        <v>557</v>
      </c>
      <c r="AZ329" s="9" t="s">
        <v>557</v>
      </c>
    </row>
    <row r="330" spans="1:73" x14ac:dyDescent="0.25">
      <c r="A330" s="22" t="str">
        <f>IF(ISERROR(VLOOKUP($E330,'Listing TES'!$B$2:$B$1247,1,FALSE)),"Not listed","Listed")</f>
        <v>Listed</v>
      </c>
      <c r="B330" s="4" t="b">
        <f t="shared" ca="1" si="352"/>
        <v>0</v>
      </c>
      <c r="C330" s="4" t="b">
        <f t="shared" si="425"/>
        <v>0</v>
      </c>
      <c r="D330" s="4"/>
      <c r="E330" s="2" t="s">
        <v>148</v>
      </c>
      <c r="F330" s="10">
        <v>39310</v>
      </c>
      <c r="G330" s="4"/>
      <c r="H330" s="4" t="s">
        <v>557</v>
      </c>
      <c r="I330" s="93">
        <f t="shared" si="427"/>
        <v>11</v>
      </c>
      <c r="J330" s="198" t="str">
        <f>VLOOKUP($I330,Categorie!$A$1:$B$27,2,FALSE)</f>
        <v>BNO/INO/ANO</v>
      </c>
      <c r="K330" s="12" t="str">
        <f t="shared" si="426"/>
        <v>JUN</v>
      </c>
      <c r="L330" s="13">
        <f t="shared" si="394"/>
        <v>43554</v>
      </c>
      <c r="M330" s="13" t="str">
        <f t="shared" ca="1" si="378"/>
        <v/>
      </c>
      <c r="N330" s="12"/>
      <c r="O330" s="12"/>
      <c r="P330" s="12" t="str">
        <f>VLOOKUP($E330,'Listing PCS'!$B$2:$D$1032,3,FALSE)</f>
        <v>ANO</v>
      </c>
      <c r="Q330" s="13">
        <f>VLOOKUP($E330,'Listing PCS'!$B$2:$F$1032,5,FALSE)</f>
        <v>43386</v>
      </c>
      <c r="R330" s="12"/>
      <c r="S330" s="198" t="s">
        <v>563</v>
      </c>
      <c r="T330" s="12">
        <f>VLOOKUP($E330,'Listing PCS'!$B$2:$I$1032,8,FALSE)</f>
        <v>0</v>
      </c>
      <c r="U330" s="13"/>
      <c r="V330" s="13">
        <f>IF(ISERROR(VLOOKUP(CONCATENATE($E330," ",V$1),'Listing TES'!$A$2:$I$1247,6,FALSE)),"-",VLOOKUP(CONCATENATE($E330," ",V$1),'Listing TES'!$A$2:$I$1247,6,FALSE))</f>
        <v>42323</v>
      </c>
      <c r="W330" s="13">
        <f>IF(ISERROR(VLOOKUP(CONCATENATE($E330," ",W$1),'Listing TES'!$A$2:$I$1247,6,FALSE)),"-",VLOOKUP(CONCATENATE($E330," ",W$1),'Listing TES'!$A$2:$I$1247,6,FALSE))</f>
        <v>42385</v>
      </c>
      <c r="X330" s="13">
        <f>IF(ISERROR(VLOOKUP(CONCATENATE($E330," ",X$1),'Listing TES'!$A$2:$I$1247,6,FALSE)),"-",VLOOKUP(CONCATENATE($E330," ",X$1),'Listing TES'!$A$2:$I$1247,6,FALSE))</f>
        <v>42427</v>
      </c>
      <c r="Y330" s="13">
        <f>IF(ISERROR(VLOOKUP(CONCATENATE($E330," ",Y$1),'Listing TES'!$A$2:$I$1247,6,FALSE)),"-",VLOOKUP(CONCATENATE($E330," ",Y$1),'Listing TES'!$A$2:$I$1247,6,FALSE))</f>
        <v>42651</v>
      </c>
      <c r="Z330" s="13">
        <f>IF(ISERROR(VLOOKUP(CONCATENATE($E330," ",Z$1),'Listing TES'!$A$2:$I$1247,6,FALSE)),"-",VLOOKUP(CONCATENATE($E330," ",Z$1),'Listing TES'!$A$2:$I$1247,6,FALSE))</f>
        <v>43386</v>
      </c>
      <c r="AA330" s="13">
        <f>IF(ISERROR(VLOOKUP(CONCATENATE($E330," ",AA$1),'Listing TES'!$A$2:$I$1247,6,FALSE)),"-",VLOOKUP(CONCATENATE($E330," ",AA$1),'Listing TES'!$A$2:$I$1247,6,FALSE))</f>
        <v>43554</v>
      </c>
      <c r="AB330" s="13" t="str">
        <f>IF(ISERROR(VLOOKUP(CONCATENATE($E330," ",AB$1),'Listing TES'!$A$2:$I$1247,6,FALSE)),"-",VLOOKUP(CONCATENATE($E330," ",AB$1),'Listing TES'!$A$2:$I$1247,6,FALSE))</f>
        <v>-</v>
      </c>
      <c r="AC330" s="13" t="str">
        <f>IF(ISERROR(VLOOKUP(CONCATENATE($E330," ",AC$1),'Listing TES'!$A$2:$I$1247,6,FALSE)),"-",VLOOKUP(CONCATENATE($E330," ",AC$1),'Listing TES'!$A$2:$I$1247,6,FALSE))</f>
        <v>-</v>
      </c>
      <c r="AD330" s="13"/>
      <c r="AF330" s="142">
        <f t="shared" si="407"/>
        <v>62</v>
      </c>
      <c r="AG330" s="142">
        <f t="shared" si="395"/>
        <v>42</v>
      </c>
      <c r="AH330" s="142">
        <f t="shared" si="396"/>
        <v>224</v>
      </c>
      <c r="AI330" s="142">
        <f t="shared" si="397"/>
        <v>735</v>
      </c>
      <c r="AJ330" s="142">
        <f t="shared" si="398"/>
        <v>168</v>
      </c>
      <c r="AK330" s="142" t="str">
        <f t="shared" si="399"/>
        <v>-</v>
      </c>
      <c r="AL330" s="13"/>
      <c r="AN330" s="142">
        <f t="shared" si="400"/>
        <v>62</v>
      </c>
      <c r="AO330" s="142">
        <f t="shared" si="401"/>
        <v>104</v>
      </c>
      <c r="AP330" s="142">
        <f t="shared" si="402"/>
        <v>328</v>
      </c>
      <c r="AQ330" s="142">
        <f t="shared" si="403"/>
        <v>1063</v>
      </c>
      <c r="AR330" s="142">
        <f t="shared" si="404"/>
        <v>1231</v>
      </c>
      <c r="AS330" s="142" t="str">
        <f t="shared" si="405"/>
        <v>-</v>
      </c>
      <c r="BA330" s="9" t="s">
        <v>557</v>
      </c>
    </row>
    <row r="331" spans="1:73" x14ac:dyDescent="0.25">
      <c r="A331" s="22" t="str">
        <f>IF(ISERROR(VLOOKUP($E331,'Listing TES'!$B$2:$B$1247,1,FALSE)),"Not listed","Listed")</f>
        <v>Listed</v>
      </c>
      <c r="B331" s="4" t="b">
        <f ca="1">TODAY()-MAX(V331:AC331)&lt;95</f>
        <v>0</v>
      </c>
      <c r="C331" s="4" t="b">
        <f t="shared" si="425"/>
        <v>0</v>
      </c>
      <c r="D331" s="4"/>
      <c r="E331" s="2" t="s">
        <v>652</v>
      </c>
      <c r="F331" s="10">
        <v>39972</v>
      </c>
      <c r="G331" s="4" t="s">
        <v>610</v>
      </c>
      <c r="H331" s="4" t="s">
        <v>557</v>
      </c>
      <c r="I331" s="93">
        <f t="shared" si="427"/>
        <v>10</v>
      </c>
      <c r="J331" s="198" t="str">
        <f>VLOOKUP($I331,Categorie!$A$1:$B$27,2,FALSE)</f>
        <v>BNO/INO/ANO</v>
      </c>
      <c r="K331" s="12" t="str">
        <f>IF(ISBLANK(O331),IF(AC331&lt;&gt;"-",AC$1,IF(AB331&lt;&gt;"-",AB$1,IF(AA331&lt;&gt;"-",AA$1,IF(Z331&lt;&gt;"-",Z$1,IF(Y331&lt;&gt;"-",Y$1,IF(X331&lt;&gt;"-",X$1,IF(W331&lt;&gt;"-",W$1,IF(V331&lt;&gt;"-",V$1,IF(A331="Listed","Niet geslaagd","Geen info"))))))))),O331)</f>
        <v>PRE</v>
      </c>
      <c r="L331" s="13">
        <f>IF(MAX(V331:AC331)=0,"-",MAX(V331:AC331))</f>
        <v>43526</v>
      </c>
      <c r="M331" s="13" t="str">
        <f ca="1">IF(B331=TRUE,IF(ISBLANK(N331),IF(K331="PRE","",EDATE(L331,3)),N331),"")</f>
        <v/>
      </c>
      <c r="N331" s="12"/>
      <c r="O331" s="12"/>
      <c r="P331" s="12" t="str">
        <f>VLOOKUP($E331,'Listing PCS'!$B$2:$D$1032,3,FALSE)</f>
        <v>-</v>
      </c>
      <c r="Q331" s="13">
        <f>VLOOKUP($E331,'Listing PCS'!$B$2:$F$1032,5,FALSE)</f>
        <v>43526</v>
      </c>
      <c r="R331" s="12"/>
      <c r="S331" s="198" t="s">
        <v>563</v>
      </c>
      <c r="T331" s="12">
        <f>VLOOKUP($E331,'Listing PCS'!$B$2:$I$1032,8,FALSE)</f>
        <v>0</v>
      </c>
      <c r="U331" s="13"/>
      <c r="V331" s="13">
        <f>IF(ISERROR(VLOOKUP(CONCATENATE($E331," ",V$1),'Listing TES'!$A$2:$I$1247,6,FALSE)),"-",VLOOKUP(CONCATENATE($E331," ",V$1),'Listing TES'!$A$2:$I$1247,6,FALSE))</f>
        <v>43526</v>
      </c>
      <c r="W331" s="13" t="str">
        <f>IF(ISERROR(VLOOKUP(CONCATENATE($E331," ",W$1),'Listing TES'!$A$2:$I$1247,6,FALSE)),"-",VLOOKUP(CONCATENATE($E331," ",W$1),'Listing TES'!$A$2:$I$1247,6,FALSE))</f>
        <v>-</v>
      </c>
      <c r="X331" s="13" t="str">
        <f>IF(ISERROR(VLOOKUP(CONCATENATE($E331," ",X$1),'Listing TES'!$A$2:$I$1247,6,FALSE)),"-",VLOOKUP(CONCATENATE($E331," ",X$1),'Listing TES'!$A$2:$I$1247,6,FALSE))</f>
        <v>-</v>
      </c>
      <c r="Y331" s="13" t="str">
        <f>IF(ISERROR(VLOOKUP(CONCATENATE($E331," ",Y$1),'Listing TES'!$A$2:$I$1247,6,FALSE)),"-",VLOOKUP(CONCATENATE($E331," ",Y$1),'Listing TES'!$A$2:$I$1247,6,FALSE))</f>
        <v>-</v>
      </c>
      <c r="Z331" s="13" t="str">
        <f>IF(ISERROR(VLOOKUP(CONCATENATE($E331," ",Z$1),'Listing TES'!$A$2:$I$1247,6,FALSE)),"-",VLOOKUP(CONCATENATE($E331," ",Z$1),'Listing TES'!$A$2:$I$1247,6,FALSE))</f>
        <v>-</v>
      </c>
      <c r="AA331" s="13" t="str">
        <f>IF(ISERROR(VLOOKUP(CONCATENATE($E331," ",AA$1),'Listing TES'!$A$2:$I$1247,6,FALSE)),"-",VLOOKUP(CONCATENATE($E331," ",AA$1),'Listing TES'!$A$2:$I$1247,6,FALSE))</f>
        <v>-</v>
      </c>
      <c r="AB331" s="13" t="str">
        <f>IF(ISERROR(VLOOKUP(CONCATENATE($E331," ",AB$1),'Listing TES'!$A$2:$I$1247,6,FALSE)),"-",VLOOKUP(CONCATENATE($E331," ",AB$1),'Listing TES'!$A$2:$I$1247,6,FALSE))</f>
        <v>-</v>
      </c>
      <c r="AC331" s="13" t="str">
        <f>IF(ISERROR(VLOOKUP(CONCATENATE($E331," ",AC$1),'Listing TES'!$A$2:$I$1247,6,FALSE)),"-",VLOOKUP(CONCATENATE($E331," ",AC$1),'Listing TES'!$A$2:$I$1247,6,FALSE))</f>
        <v>-</v>
      </c>
      <c r="AD331" s="13"/>
      <c r="AF331" s="142" t="str">
        <f t="shared" ref="AF331:AK331" si="428">IF(AND(V331&lt;&gt;"-",W331&lt;&gt;"-"),W331-V331,"-")</f>
        <v>-</v>
      </c>
      <c r="AG331" s="142" t="str">
        <f t="shared" si="428"/>
        <v>-</v>
      </c>
      <c r="AH331" s="142" t="str">
        <f t="shared" si="428"/>
        <v>-</v>
      </c>
      <c r="AI331" s="142" t="str">
        <f t="shared" si="428"/>
        <v>-</v>
      </c>
      <c r="AJ331" s="142" t="str">
        <f t="shared" si="428"/>
        <v>-</v>
      </c>
      <c r="AK331" s="142" t="str">
        <f t="shared" si="428"/>
        <v>-</v>
      </c>
      <c r="AL331" s="13"/>
      <c r="AN331" s="142" t="str">
        <f t="shared" ref="AN331:AS331" si="429">IF(AND($V331&lt;&gt;"-",W331&lt;&gt;"-"),W331-$V331,"-")</f>
        <v>-</v>
      </c>
      <c r="AO331" s="142" t="str">
        <f t="shared" si="429"/>
        <v>-</v>
      </c>
      <c r="AP331" s="142" t="str">
        <f t="shared" si="429"/>
        <v>-</v>
      </c>
      <c r="AQ331" s="142" t="str">
        <f t="shared" si="429"/>
        <v>-</v>
      </c>
      <c r="AR331" s="142" t="str">
        <f t="shared" si="429"/>
        <v>-</v>
      </c>
      <c r="AS331" s="142" t="str">
        <f t="shared" si="429"/>
        <v>-</v>
      </c>
      <c r="BA331" s="9" t="s">
        <v>557</v>
      </c>
    </row>
    <row r="332" spans="1:73" hidden="1" x14ac:dyDescent="0.25">
      <c r="A332" s="22" t="str">
        <f>IF(ISERROR(VLOOKUP($E332,'Listing TES'!$B$2:$B$1247,1,FALSE)),"Not listed","Listed")</f>
        <v>Listed</v>
      </c>
      <c r="B332" s="4" t="b">
        <f t="shared" ca="1" si="352"/>
        <v>0</v>
      </c>
      <c r="C332" s="4" t="b">
        <f t="shared" si="425"/>
        <v>0</v>
      </c>
      <c r="D332" s="4" t="s">
        <v>537</v>
      </c>
      <c r="E332" s="2" t="s">
        <v>208</v>
      </c>
      <c r="F332" s="10">
        <v>37266</v>
      </c>
      <c r="G332" s="4"/>
      <c r="H332" s="4" t="s">
        <v>557</v>
      </c>
      <c r="I332" s="93">
        <f t="shared" si="391"/>
        <v>16</v>
      </c>
      <c r="J332" s="198" t="str">
        <f>VLOOKUP($I332,Categorie!$A$1:$B$27,2,FALSE)</f>
        <v>JUN/SEN</v>
      </c>
      <c r="K332" s="12" t="str">
        <f t="shared" si="426"/>
        <v>ANO</v>
      </c>
      <c r="L332" s="13">
        <f t="shared" si="394"/>
        <v>43554</v>
      </c>
      <c r="M332" s="13" t="str">
        <f t="shared" ca="1" si="378"/>
        <v/>
      </c>
      <c r="N332" s="12"/>
      <c r="O332" s="12"/>
      <c r="P332" s="12" t="str">
        <f>VLOOKUP($E332,'Listing PCS'!$B$2:$D$1032,3,FALSE)</f>
        <v>ANO</v>
      </c>
      <c r="Q332" s="13">
        <f>VLOOKUP($E332,'Listing PCS'!$B$2:$F$1032,5,FALSE)</f>
        <v>43577</v>
      </c>
      <c r="R332" s="12"/>
      <c r="S332" s="12" t="str">
        <f t="shared" ref="S332:S342" si="430">IF(ISERROR(SEARCH(K332,J332)),"-",K332)</f>
        <v>-</v>
      </c>
      <c r="T332" s="12">
        <f>VLOOKUP($E332,'Listing PCS'!$B$2:$I$1032,8,FALSE)</f>
        <v>0</v>
      </c>
      <c r="U332" s="13"/>
      <c r="V332" s="13" t="str">
        <f>IF(ISERROR(VLOOKUP(CONCATENATE($E332," ",V$1),'Listing TES'!$A$2:$I$1247,6,FALSE)),"-",VLOOKUP(CONCATENATE($E332," ",V$1),'Listing TES'!$A$2:$I$1247,6,FALSE))</f>
        <v>-</v>
      </c>
      <c r="W332" s="13" t="str">
        <f>IF(ISERROR(VLOOKUP(CONCATENATE($E332," ",W$1),'Listing TES'!$A$2:$I$1247,6,FALSE)),"-",VLOOKUP(CONCATENATE($E332," ",W$1),'Listing TES'!$A$2:$I$1247,6,FALSE))</f>
        <v>-</v>
      </c>
      <c r="X332" s="13">
        <f>IF(ISERROR(VLOOKUP(CONCATENATE($E332," ",X$1),'Listing TES'!$A$2:$I$1247,6,FALSE)),"-",VLOOKUP(CONCATENATE($E332," ",X$1),'Listing TES'!$A$2:$I$1247,6,FALSE))</f>
        <v>42105</v>
      </c>
      <c r="Y332" s="13">
        <f>IF(ISERROR(VLOOKUP(CONCATENATE($E332," ",Y$1),'Listing TES'!$A$2:$I$1247,6,FALSE)),"-",VLOOKUP(CONCATENATE($E332," ",Y$1),'Listing TES'!$A$2:$I$1247,6,FALSE))</f>
        <v>42294</v>
      </c>
      <c r="Z332" s="13">
        <f>IF(ISERROR(VLOOKUP(CONCATENATE($E332," ",Z$1),'Listing TES'!$A$2:$I$1247,6,FALSE)),"-",VLOOKUP(CONCATENATE($E332," ",Z$1),'Listing TES'!$A$2:$I$1247,6,FALSE))</f>
        <v>43554</v>
      </c>
      <c r="AA332" s="13" t="str">
        <f>IF(ISERROR(VLOOKUP(CONCATENATE($E332," ",AA$1),'Listing TES'!$A$2:$I$1247,6,FALSE)),"-",VLOOKUP(CONCATENATE($E332," ",AA$1),'Listing TES'!$A$2:$I$1247,6,FALSE))</f>
        <v>-</v>
      </c>
      <c r="AB332" s="13" t="str">
        <f>IF(ISERROR(VLOOKUP(CONCATENATE($E332," ",AB$1),'Listing TES'!$A$2:$I$1247,6,FALSE)),"-",VLOOKUP(CONCATENATE($E332," ",AB$1),'Listing TES'!$A$2:$I$1247,6,FALSE))</f>
        <v>-</v>
      </c>
      <c r="AC332" s="13" t="str">
        <f>IF(ISERROR(VLOOKUP(CONCATENATE($E332," ",AC$1),'Listing TES'!$A$2:$I$1247,6,FALSE)),"-",VLOOKUP(CONCATENATE($E332," ",AC$1),'Listing TES'!$A$2:$I$1247,6,FALSE))</f>
        <v>-</v>
      </c>
      <c r="AD332" s="13"/>
      <c r="AF332" s="142" t="str">
        <f t="shared" si="407"/>
        <v>-</v>
      </c>
      <c r="AG332" s="142" t="str">
        <f t="shared" si="395"/>
        <v>-</v>
      </c>
      <c r="AH332" s="142">
        <f t="shared" si="396"/>
        <v>189</v>
      </c>
      <c r="AI332" s="142">
        <f t="shared" si="397"/>
        <v>1260</v>
      </c>
      <c r="AJ332" s="142" t="str">
        <f t="shared" si="398"/>
        <v>-</v>
      </c>
      <c r="AK332" s="142" t="str">
        <f t="shared" si="399"/>
        <v>-</v>
      </c>
      <c r="AL332" s="13"/>
      <c r="AN332" s="142" t="str">
        <f t="shared" si="400"/>
        <v>-</v>
      </c>
      <c r="AO332" s="142" t="str">
        <f t="shared" si="401"/>
        <v>-</v>
      </c>
      <c r="AP332" s="142" t="str">
        <f t="shared" si="402"/>
        <v>-</v>
      </c>
      <c r="AQ332" s="142" t="str">
        <f t="shared" si="403"/>
        <v>-</v>
      </c>
      <c r="AR332" s="142" t="str">
        <f t="shared" si="404"/>
        <v>-</v>
      </c>
      <c r="AS332" s="142" t="str">
        <f t="shared" si="405"/>
        <v>-</v>
      </c>
      <c r="AZ332" s="9" t="s">
        <v>557</v>
      </c>
    </row>
    <row r="333" spans="1:73" x14ac:dyDescent="0.25">
      <c r="A333" s="22" t="str">
        <f>IF(ISERROR(VLOOKUP($E333,'Listing TES'!$B$2:$B$1247,1,FALSE)),"Not listed","Listed")</f>
        <v>Listed</v>
      </c>
      <c r="B333" s="4" t="b">
        <f t="shared" ca="1" si="352"/>
        <v>0</v>
      </c>
      <c r="C333" s="4" t="b">
        <f t="shared" si="425"/>
        <v>0</v>
      </c>
      <c r="D333" s="4"/>
      <c r="E333" s="2" t="s">
        <v>239</v>
      </c>
      <c r="F333" s="10">
        <v>37530</v>
      </c>
      <c r="G333" s="4"/>
      <c r="H333" s="4" t="s">
        <v>557</v>
      </c>
      <c r="I333" s="93">
        <f>DATEDIF(F333,DATE(2019,7,1),"y")</f>
        <v>16</v>
      </c>
      <c r="J333" s="198" t="str">
        <f>VLOOKUP($I333,Categorie!$A$1:$B$27,2,FALSE)</f>
        <v>JUN/SEN</v>
      </c>
      <c r="K333" s="12" t="str">
        <f t="shared" si="426"/>
        <v>INO</v>
      </c>
      <c r="L333" s="13">
        <f t="shared" si="394"/>
        <v>42476</v>
      </c>
      <c r="M333" s="13" t="str">
        <f t="shared" ca="1" si="378"/>
        <v/>
      </c>
      <c r="N333" s="12"/>
      <c r="O333" s="12"/>
      <c r="P333" s="12" t="str">
        <f>VLOOKUP($E333,'Listing PCS'!$B$2:$D$1032,3,FALSE)</f>
        <v>-</v>
      </c>
      <c r="Q333" s="13">
        <f>VLOOKUP($E333,'Listing PCS'!$B$2:$F$1032,5,FALSE)</f>
        <v>43252</v>
      </c>
      <c r="R333" s="12"/>
      <c r="S333" s="12" t="str">
        <f t="shared" si="430"/>
        <v>-</v>
      </c>
      <c r="T333" s="12" t="str">
        <f>VLOOKUP($E333,'Listing PCS'!$B$2:$I$1032,8,FALSE)</f>
        <v>-</v>
      </c>
      <c r="U333" s="13"/>
      <c r="V333" s="13" t="str">
        <f>IF(ISERROR(VLOOKUP(CONCATENATE($E333," ",V$1),'Listing TES'!$A$2:$I$1247,6,FALSE)),"-",VLOOKUP(CONCATENATE($E333," ",V$1),'Listing TES'!$A$2:$I$1247,6,FALSE))</f>
        <v>-</v>
      </c>
      <c r="W333" s="13" t="str">
        <f>IF(ISERROR(VLOOKUP(CONCATENATE($E333," ",W$1),'Listing TES'!$A$2:$I$1247,6,FALSE)),"-",VLOOKUP(CONCATENATE($E333," ",W$1),'Listing TES'!$A$2:$I$1247,6,FALSE))</f>
        <v>-</v>
      </c>
      <c r="X333" s="13" t="str">
        <f>IF(ISERROR(VLOOKUP(CONCATENATE($E333," ",X$1),'Listing TES'!$A$2:$I$1247,6,FALSE)),"-",VLOOKUP(CONCATENATE($E333," ",X$1),'Listing TES'!$A$2:$I$1247,6,FALSE))</f>
        <v>-</v>
      </c>
      <c r="Y333" s="13">
        <f>IF(ISERROR(VLOOKUP(CONCATENATE($E333," ",Y$1),'Listing TES'!$A$2:$I$1247,6,FALSE)),"-",VLOOKUP(CONCATENATE($E333," ",Y$1),'Listing TES'!$A$2:$I$1247,6,FALSE))</f>
        <v>42476</v>
      </c>
      <c r="Z333" s="13" t="str">
        <f>IF(ISERROR(VLOOKUP(CONCATENATE($E333," ",Z$1),'Listing TES'!$A$2:$I$1247,6,FALSE)),"-",VLOOKUP(CONCATENATE($E333," ",Z$1),'Listing TES'!$A$2:$I$1247,6,FALSE))</f>
        <v>-</v>
      </c>
      <c r="AA333" s="13" t="str">
        <f>IF(ISERROR(VLOOKUP(CONCATENATE($E333," ",AA$1),'Listing TES'!$A$2:$I$1247,6,FALSE)),"-",VLOOKUP(CONCATENATE($E333," ",AA$1),'Listing TES'!$A$2:$I$1247,6,FALSE))</f>
        <v>-</v>
      </c>
      <c r="AB333" s="13" t="str">
        <f>IF(ISERROR(VLOOKUP(CONCATENATE($E333," ",AB$1),'Listing TES'!$A$2:$I$1247,6,FALSE)),"-",VLOOKUP(CONCATENATE($E333," ",AB$1),'Listing TES'!$A$2:$I$1247,6,FALSE))</f>
        <v>-</v>
      </c>
      <c r="AC333" s="13" t="str">
        <f>IF(ISERROR(VLOOKUP(CONCATENATE($E333," ",AC$1),'Listing TES'!$A$2:$I$1247,6,FALSE)),"-",VLOOKUP(CONCATENATE($E333," ",AC$1),'Listing TES'!$A$2:$I$1247,6,FALSE))</f>
        <v>-</v>
      </c>
      <c r="AD333" s="13"/>
      <c r="AF333" s="142" t="str">
        <f t="shared" si="407"/>
        <v>-</v>
      </c>
      <c r="AG333" s="142" t="str">
        <f t="shared" si="395"/>
        <v>-</v>
      </c>
      <c r="AH333" s="142" t="str">
        <f t="shared" si="396"/>
        <v>-</v>
      </c>
      <c r="AI333" s="142" t="str">
        <f t="shared" si="397"/>
        <v>-</v>
      </c>
      <c r="AJ333" s="142" t="str">
        <f t="shared" si="398"/>
        <v>-</v>
      </c>
      <c r="AK333" s="142" t="str">
        <f t="shared" si="399"/>
        <v>-</v>
      </c>
      <c r="AL333" s="13"/>
      <c r="AN333" s="142" t="str">
        <f t="shared" si="400"/>
        <v>-</v>
      </c>
      <c r="AO333" s="142" t="str">
        <f t="shared" si="401"/>
        <v>-</v>
      </c>
      <c r="AP333" s="142" t="str">
        <f t="shared" si="402"/>
        <v>-</v>
      </c>
      <c r="AQ333" s="142" t="str">
        <f t="shared" si="403"/>
        <v>-</v>
      </c>
      <c r="AR333" s="142" t="str">
        <f t="shared" si="404"/>
        <v>-</v>
      </c>
      <c r="AS333" s="142" t="str">
        <f t="shared" si="405"/>
        <v>-</v>
      </c>
    </row>
    <row r="334" spans="1:73" hidden="1" x14ac:dyDescent="0.25">
      <c r="A334" s="80" t="str">
        <f>IF(ISERROR(VLOOKUP($E334,'Listing TES'!$B$2:$B$1247,1,FALSE)),"Not listed","Listed")</f>
        <v>Listed</v>
      </c>
      <c r="B334" s="81" t="b">
        <f ca="1">TODAY()-MAX(V334:AC334)&lt;95</f>
        <v>0</v>
      </c>
      <c r="C334" s="81" t="e">
        <f t="shared" si="425"/>
        <v>#VALUE!</v>
      </c>
      <c r="D334" s="81" t="s">
        <v>537</v>
      </c>
      <c r="E334" s="2" t="s">
        <v>649</v>
      </c>
      <c r="F334" s="10">
        <v>40550</v>
      </c>
      <c r="G334" s="4"/>
      <c r="H334" s="4" t="s">
        <v>557</v>
      </c>
      <c r="I334" s="93">
        <f>DATEDIF(F334,DATE(2018,7,1),"y")</f>
        <v>7</v>
      </c>
      <c r="J334" s="198" t="str">
        <f>VLOOKUP($I334,Categorie!$A$1:$B$27,2,FALSE)</f>
        <v>MIN/BNO/INO</v>
      </c>
      <c r="K334" s="12" t="str">
        <f>IF(ISBLANK(O334),IF(AC334&lt;&gt;"-",AC$1,IF(AB334&lt;&gt;"-",AB$1,IF(AA334&lt;&gt;"-",AA$1,IF(Z334&lt;&gt;"-",Z$1,IF(Y334&lt;&gt;"-",Y$1,IF(X334&lt;&gt;"-",X$1,IF(W334&lt;&gt;"-",W$1,IF(V334&lt;&gt;"-",V$1,IF(A334="Listed","Niet geslaagd","Geen info"))))))))),O334)</f>
        <v>Niet geslaagd</v>
      </c>
      <c r="L334" s="13" t="str">
        <f>IF(MAX(V334:AC334)=0,"-",MAX(V334:AC334))</f>
        <v>-</v>
      </c>
      <c r="M334" s="13" t="str">
        <f ca="1">IF(B334=TRUE,IF(ISBLANK(N334),IF(K334="PRE","",EDATE(L334,3)),N334),"")</f>
        <v/>
      </c>
      <c r="N334" s="12"/>
      <c r="O334" s="12"/>
      <c r="P334" s="12" t="str">
        <f>VLOOKUP($E334,'Listing PCS'!$B$2:$D$1032,3,FALSE)</f>
        <v>-</v>
      </c>
      <c r="Q334" s="13">
        <f>VLOOKUP($E334,'Listing PCS'!$B$2:$F$1032,5,FALSE)</f>
        <v>43491</v>
      </c>
      <c r="R334" s="12"/>
      <c r="S334" s="12" t="str">
        <f>IF(ISERROR(SEARCH(K334,J334)),"-",K334)</f>
        <v>-</v>
      </c>
      <c r="T334" s="12">
        <f>VLOOKUP($E334,'Listing PCS'!$B$2:$I$1032,8,FALSE)</f>
        <v>0</v>
      </c>
      <c r="U334" s="13"/>
      <c r="V334" s="13" t="str">
        <f>IF(ISERROR(VLOOKUP(CONCATENATE($E334," ",V$1),'Listing TES'!$A$2:$I$1247,6,FALSE)),"-",VLOOKUP(CONCATENATE($E334," ",V$1),'Listing TES'!$A$2:$I$1247,6,FALSE))</f>
        <v>-</v>
      </c>
      <c r="W334" s="13" t="str">
        <f>IF(ISERROR(VLOOKUP(CONCATENATE($E334," ",W$1),'Listing TES'!$A$2:$I$1247,6,FALSE)),"-",VLOOKUP(CONCATENATE($E334," ",W$1),'Listing TES'!$A$2:$I$1247,6,FALSE))</f>
        <v>-</v>
      </c>
      <c r="X334" s="13" t="str">
        <f>IF(ISERROR(VLOOKUP(CONCATENATE($E334," ",X$1),'Listing TES'!$A$2:$I$1247,6,FALSE)),"-",VLOOKUP(CONCATENATE($E334," ",X$1),'Listing TES'!$A$2:$I$1247,6,FALSE))</f>
        <v>-</v>
      </c>
      <c r="Y334" s="13" t="str">
        <f>IF(ISERROR(VLOOKUP(CONCATENATE($E334," ",Y$1),'Listing TES'!$A$2:$I$1247,6,FALSE)),"-",VLOOKUP(CONCATENATE($E334," ",Y$1),'Listing TES'!$A$2:$I$1247,6,FALSE))</f>
        <v>-</v>
      </c>
      <c r="Z334" s="13" t="str">
        <f>IF(ISERROR(VLOOKUP(CONCATENATE($E334," ",Z$1),'Listing TES'!$A$2:$I$1247,6,FALSE)),"-",VLOOKUP(CONCATENATE($E334," ",Z$1),'Listing TES'!$A$2:$I$1247,6,FALSE))</f>
        <v>-</v>
      </c>
      <c r="AA334" s="13" t="str">
        <f>IF(ISERROR(VLOOKUP(CONCATENATE($E334," ",AA$1),'Listing TES'!$A$2:$I$1247,6,FALSE)),"-",VLOOKUP(CONCATENATE($E334," ",AA$1),'Listing TES'!$A$2:$I$1247,6,FALSE))</f>
        <v>-</v>
      </c>
      <c r="AB334" s="13" t="str">
        <f>IF(ISERROR(VLOOKUP(CONCATENATE($E334," ",AB$1),'Listing TES'!$A$2:$I$1247,6,FALSE)),"-",VLOOKUP(CONCATENATE($E334," ",AB$1),'Listing TES'!$A$2:$I$1247,6,FALSE))</f>
        <v>-</v>
      </c>
      <c r="AC334" s="13" t="str">
        <f>IF(ISERROR(VLOOKUP(CONCATENATE($E334," ",AC$1),'Listing TES'!$A$2:$I$1247,6,FALSE)),"-",VLOOKUP(CONCATENATE($E334," ",AC$1),'Listing TES'!$A$2:$I$1247,6,FALSE))</f>
        <v>-</v>
      </c>
      <c r="AD334" s="13"/>
      <c r="AF334" s="142" t="str">
        <f t="shared" ref="AF334:AK334" si="431">IF(AND(V334&lt;&gt;"-",W334&lt;&gt;"-"),W334-V334,"-")</f>
        <v>-</v>
      </c>
      <c r="AG334" s="142" t="str">
        <f t="shared" si="431"/>
        <v>-</v>
      </c>
      <c r="AH334" s="142" t="str">
        <f t="shared" si="431"/>
        <v>-</v>
      </c>
      <c r="AI334" s="142" t="str">
        <f t="shared" si="431"/>
        <v>-</v>
      </c>
      <c r="AJ334" s="142" t="str">
        <f t="shared" si="431"/>
        <v>-</v>
      </c>
      <c r="AK334" s="142" t="str">
        <f t="shared" si="431"/>
        <v>-</v>
      </c>
      <c r="AL334" s="102"/>
      <c r="AN334" s="142" t="str">
        <f t="shared" ref="AN334:AS334" si="432">IF(AND($V334&lt;&gt;"-",W334&lt;&gt;"-"),W334-$V334,"-")</f>
        <v>-</v>
      </c>
      <c r="AO334" s="142" t="str">
        <f t="shared" si="432"/>
        <v>-</v>
      </c>
      <c r="AP334" s="142" t="str">
        <f t="shared" si="432"/>
        <v>-</v>
      </c>
      <c r="AQ334" s="142" t="str">
        <f t="shared" si="432"/>
        <v>-</v>
      </c>
      <c r="AR334" s="142" t="str">
        <f t="shared" si="432"/>
        <v>-</v>
      </c>
      <c r="AS334" s="142" t="str">
        <f t="shared" si="432"/>
        <v>-</v>
      </c>
    </row>
    <row r="335" spans="1:73" x14ac:dyDescent="0.25">
      <c r="A335" s="22" t="str">
        <f>IF(ISERROR(VLOOKUP($E335,'Listing TES'!$B$2:$B$1247,1,FALSE)),"Not listed","Listed")</f>
        <v>Listed</v>
      </c>
      <c r="B335" s="4" t="b">
        <f t="shared" ca="1" si="352"/>
        <v>0</v>
      </c>
      <c r="C335" s="4" t="b">
        <f t="shared" si="425"/>
        <v>0</v>
      </c>
      <c r="D335" s="4"/>
      <c r="E335" s="2" t="s">
        <v>294</v>
      </c>
      <c r="F335" s="10">
        <v>38131</v>
      </c>
      <c r="G335" s="4"/>
      <c r="H335" s="4" t="s">
        <v>557</v>
      </c>
      <c r="I335" s="93">
        <f>DATEDIF(F335,DATE(2019,7,1),"y")</f>
        <v>15</v>
      </c>
      <c r="J335" s="198" t="str">
        <f>VLOOKUP($I335,Categorie!$A$1:$B$27,2,FALSE)</f>
        <v>JUN/SEN</v>
      </c>
      <c r="K335" s="12" t="str">
        <f t="shared" si="426"/>
        <v>BNO</v>
      </c>
      <c r="L335" s="13">
        <f t="shared" si="394"/>
        <v>42042</v>
      </c>
      <c r="M335" s="13" t="str">
        <f t="shared" ca="1" si="378"/>
        <v/>
      </c>
      <c r="N335" s="12"/>
      <c r="O335" s="12"/>
      <c r="P335" s="12" t="str">
        <f>VLOOKUP($E335,'Listing PCS'!$B$2:$D$1032,3,FALSE)</f>
        <v>-</v>
      </c>
      <c r="Q335" s="13">
        <f>VLOOKUP($E335,'Listing PCS'!$B$2:$F$1032,5,FALSE)</f>
        <v>43252</v>
      </c>
      <c r="R335" s="12"/>
      <c r="S335" s="12" t="str">
        <f t="shared" si="430"/>
        <v>-</v>
      </c>
      <c r="T335" s="12" t="str">
        <f>VLOOKUP($E335,'Listing PCS'!$B$2:$I$1032,8,FALSE)</f>
        <v>-</v>
      </c>
      <c r="U335" s="13"/>
      <c r="V335" s="13" t="str">
        <f>IF(ISERROR(VLOOKUP(CONCATENATE($E335," ",V$1),'Listing TES'!$A$2:$I$1247,6,FALSE)),"-",VLOOKUP(CONCATENATE($E335," ",V$1),'Listing TES'!$A$2:$I$1247,6,FALSE))</f>
        <v>-</v>
      </c>
      <c r="W335" s="13" t="str">
        <f>IF(ISERROR(VLOOKUP(CONCATENATE($E335," ",W$1),'Listing TES'!$A$2:$I$1247,6,FALSE)),"-",VLOOKUP(CONCATENATE($E335," ",W$1),'Listing TES'!$A$2:$I$1247,6,FALSE))</f>
        <v>-</v>
      </c>
      <c r="X335" s="13">
        <f>IF(ISERROR(VLOOKUP(CONCATENATE($E335," ",X$1),'Listing TES'!$A$2:$I$1247,6,FALSE)),"-",VLOOKUP(CONCATENATE($E335," ",X$1),'Listing TES'!$A$2:$I$1247,6,FALSE))</f>
        <v>42042</v>
      </c>
      <c r="Y335" s="13" t="str">
        <f>IF(ISERROR(VLOOKUP(CONCATENATE($E335," ",Y$1),'Listing TES'!$A$2:$I$1247,6,FALSE)),"-",VLOOKUP(CONCATENATE($E335," ",Y$1),'Listing TES'!$A$2:$I$1247,6,FALSE))</f>
        <v>-</v>
      </c>
      <c r="Z335" s="13" t="str">
        <f>IF(ISERROR(VLOOKUP(CONCATENATE($E335," ",Z$1),'Listing TES'!$A$2:$I$1247,6,FALSE)),"-",VLOOKUP(CONCATENATE($E335," ",Z$1),'Listing TES'!$A$2:$I$1247,6,FALSE))</f>
        <v>-</v>
      </c>
      <c r="AA335" s="13" t="str">
        <f>IF(ISERROR(VLOOKUP(CONCATENATE($E335," ",AA$1),'Listing TES'!$A$2:$I$1247,6,FALSE)),"-",VLOOKUP(CONCATENATE($E335," ",AA$1),'Listing TES'!$A$2:$I$1247,6,FALSE))</f>
        <v>-</v>
      </c>
      <c r="AB335" s="13" t="str">
        <f>IF(ISERROR(VLOOKUP(CONCATENATE($E335," ",AB$1),'Listing TES'!$A$2:$I$1247,6,FALSE)),"-",VLOOKUP(CONCATENATE($E335," ",AB$1),'Listing TES'!$A$2:$I$1247,6,FALSE))</f>
        <v>-</v>
      </c>
      <c r="AC335" s="13" t="str">
        <f>IF(ISERROR(VLOOKUP(CONCATENATE($E335," ",AC$1),'Listing TES'!$A$2:$I$1247,6,FALSE)),"-",VLOOKUP(CONCATENATE($E335," ",AC$1),'Listing TES'!$A$2:$I$1247,6,FALSE))</f>
        <v>-</v>
      </c>
      <c r="AD335" s="13"/>
      <c r="AF335" s="142" t="str">
        <f t="shared" si="407"/>
        <v>-</v>
      </c>
      <c r="AG335" s="142" t="str">
        <f t="shared" si="395"/>
        <v>-</v>
      </c>
      <c r="AH335" s="142" t="str">
        <f t="shared" si="396"/>
        <v>-</v>
      </c>
      <c r="AI335" s="142" t="str">
        <f t="shared" si="397"/>
        <v>-</v>
      </c>
      <c r="AJ335" s="142" t="str">
        <f t="shared" si="398"/>
        <v>-</v>
      </c>
      <c r="AK335" s="142" t="str">
        <f t="shared" si="399"/>
        <v>-</v>
      </c>
      <c r="AL335" s="13"/>
      <c r="AN335" s="142" t="str">
        <f t="shared" si="400"/>
        <v>-</v>
      </c>
      <c r="AO335" s="142" t="str">
        <f t="shared" si="401"/>
        <v>-</v>
      </c>
      <c r="AP335" s="142" t="str">
        <f t="shared" si="402"/>
        <v>-</v>
      </c>
      <c r="AQ335" s="142" t="str">
        <f t="shared" si="403"/>
        <v>-</v>
      </c>
      <c r="AR335" s="142" t="str">
        <f t="shared" si="404"/>
        <v>-</v>
      </c>
      <c r="AS335" s="142" t="str">
        <f t="shared" si="405"/>
        <v>-</v>
      </c>
    </row>
    <row r="336" spans="1:73" x14ac:dyDescent="0.25">
      <c r="A336" s="22" t="str">
        <f>IF(ISERROR(VLOOKUP($E336,'Listing TES'!$B$2:$B$1247,1,FALSE)),"Not listed","Listed")</f>
        <v>Listed</v>
      </c>
      <c r="B336" s="4" t="b">
        <f t="shared" ca="1" si="352"/>
        <v>0</v>
      </c>
      <c r="C336" s="4" t="b">
        <f t="shared" si="425"/>
        <v>0</v>
      </c>
      <c r="D336" s="4"/>
      <c r="E336" s="2" t="s">
        <v>185</v>
      </c>
      <c r="F336" s="10">
        <v>32355</v>
      </c>
      <c r="G336" s="4"/>
      <c r="H336" s="4" t="s">
        <v>557</v>
      </c>
      <c r="I336" s="93">
        <f>DATEDIF(F336,DATE(2019,7,1),"y")</f>
        <v>30</v>
      </c>
      <c r="J336" s="198" t="str">
        <f>VLOOKUP($I336,Categorie!$A$1:$B$27,2,FALSE)</f>
        <v>SEN</v>
      </c>
      <c r="K336" s="12" t="str">
        <f t="shared" si="426"/>
        <v>INO</v>
      </c>
      <c r="L336" s="13">
        <f t="shared" si="394"/>
        <v>42833</v>
      </c>
      <c r="M336" s="13" t="str">
        <f t="shared" ca="1" si="378"/>
        <v/>
      </c>
      <c r="N336" s="12"/>
      <c r="O336" s="12"/>
      <c r="P336" s="12" t="str">
        <f>VLOOKUP($E336,'Listing PCS'!$B$2:$D$1032,3,FALSE)</f>
        <v>INO</v>
      </c>
      <c r="Q336" s="13">
        <f>VLOOKUP($E336,'Listing PCS'!$B$2:$F$1032,5,FALSE)</f>
        <v>43252</v>
      </c>
      <c r="R336" s="12"/>
      <c r="S336" s="12" t="str">
        <f t="shared" si="430"/>
        <v>-</v>
      </c>
      <c r="T336" s="12" t="str">
        <f>VLOOKUP($E336,'Listing PCS'!$B$2:$I$1032,8,FALSE)</f>
        <v>B</v>
      </c>
      <c r="U336" s="13"/>
      <c r="V336" s="13" t="str">
        <f>IF(ISERROR(VLOOKUP(CONCATENATE($E336," ",V$1),'Listing TES'!$A$2:$I$1247,6,FALSE)),"-",VLOOKUP(CONCATENATE($E336," ",V$1),'Listing TES'!$A$2:$I$1247,6,FALSE))</f>
        <v>-</v>
      </c>
      <c r="W336" s="13" t="str">
        <f>IF(ISERROR(VLOOKUP(CONCATENATE($E336," ",W$1),'Listing TES'!$A$2:$I$1247,6,FALSE)),"-",VLOOKUP(CONCATENATE($E336," ",W$1),'Listing TES'!$A$2:$I$1247,6,FALSE))</f>
        <v>-</v>
      </c>
      <c r="X336" s="13">
        <f>IF(ISERROR(VLOOKUP(CONCATENATE($E336," ",X$1),'Listing TES'!$A$2:$I$1247,6,FALSE)),"-",VLOOKUP(CONCATENATE($E336," ",X$1),'Listing TES'!$A$2:$I$1247,6,FALSE))</f>
        <v>41762</v>
      </c>
      <c r="Y336" s="13">
        <f>IF(ISERROR(VLOOKUP(CONCATENATE($E336," ",Y$1),'Listing TES'!$A$2:$I$1247,6,FALSE)),"-",VLOOKUP(CONCATENATE($E336," ",Y$1),'Listing TES'!$A$2:$I$1247,6,FALSE))</f>
        <v>42833</v>
      </c>
      <c r="Z336" s="13" t="str">
        <f>IF(ISERROR(VLOOKUP(CONCATENATE($E336," ",Z$1),'Listing TES'!$A$2:$I$1247,6,FALSE)),"-",VLOOKUP(CONCATENATE($E336," ",Z$1),'Listing TES'!$A$2:$I$1247,6,FALSE))</f>
        <v>-</v>
      </c>
      <c r="AA336" s="13" t="str">
        <f>IF(ISERROR(VLOOKUP(CONCATENATE($E336," ",AA$1),'Listing TES'!$A$2:$I$1247,6,FALSE)),"-",VLOOKUP(CONCATENATE($E336," ",AA$1),'Listing TES'!$A$2:$I$1247,6,FALSE))</f>
        <v>-</v>
      </c>
      <c r="AB336" s="13" t="str">
        <f>IF(ISERROR(VLOOKUP(CONCATENATE($E336," ",AB$1),'Listing TES'!$A$2:$I$1247,6,FALSE)),"-",VLOOKUP(CONCATENATE($E336," ",AB$1),'Listing TES'!$A$2:$I$1247,6,FALSE))</f>
        <v>-</v>
      </c>
      <c r="AC336" s="13" t="str">
        <f>IF(ISERROR(VLOOKUP(CONCATENATE($E336," ",AC$1),'Listing TES'!$A$2:$I$1247,6,FALSE)),"-",VLOOKUP(CONCATENATE($E336," ",AC$1),'Listing TES'!$A$2:$I$1247,6,FALSE))</f>
        <v>-</v>
      </c>
      <c r="AD336" s="13"/>
      <c r="AF336" s="142" t="str">
        <f t="shared" si="407"/>
        <v>-</v>
      </c>
      <c r="AG336" s="142" t="str">
        <f t="shared" si="395"/>
        <v>-</v>
      </c>
      <c r="AH336" s="142">
        <f t="shared" si="396"/>
        <v>1071</v>
      </c>
      <c r="AI336" s="142" t="str">
        <f t="shared" si="397"/>
        <v>-</v>
      </c>
      <c r="AJ336" s="142" t="str">
        <f t="shared" si="398"/>
        <v>-</v>
      </c>
      <c r="AK336" s="142" t="str">
        <f t="shared" si="399"/>
        <v>-</v>
      </c>
      <c r="AL336" s="13"/>
      <c r="AN336" s="142" t="str">
        <f t="shared" si="400"/>
        <v>-</v>
      </c>
      <c r="AO336" s="142" t="str">
        <f t="shared" si="401"/>
        <v>-</v>
      </c>
      <c r="AP336" s="142" t="str">
        <f t="shared" si="402"/>
        <v>-</v>
      </c>
      <c r="AQ336" s="142" t="str">
        <f t="shared" si="403"/>
        <v>-</v>
      </c>
      <c r="AR336" s="142" t="str">
        <f t="shared" si="404"/>
        <v>-</v>
      </c>
      <c r="AS336" s="142" t="str">
        <f t="shared" si="405"/>
        <v>-</v>
      </c>
    </row>
    <row r="337" spans="1:73" x14ac:dyDescent="0.25">
      <c r="A337" s="22" t="str">
        <f>IF(ISERROR(VLOOKUP($E337,'Listing TES'!$B$2:$B$1247,1,FALSE)),"Not listed","Listed")</f>
        <v>Listed</v>
      </c>
      <c r="B337" s="4" t="b">
        <f t="shared" ca="1" si="352"/>
        <v>0</v>
      </c>
      <c r="C337" s="4" t="b">
        <f t="shared" si="425"/>
        <v>0</v>
      </c>
      <c r="D337" s="4"/>
      <c r="E337" s="2" t="s">
        <v>257</v>
      </c>
      <c r="F337" s="10">
        <v>39518</v>
      </c>
      <c r="G337" s="4"/>
      <c r="H337" s="4" t="s">
        <v>557</v>
      </c>
      <c r="I337" s="93">
        <f>DATEDIF(F337,DATE(2019,7,1),"y")</f>
        <v>11</v>
      </c>
      <c r="J337" s="198" t="str">
        <f>VLOOKUP($I337,Categorie!$A$1:$B$27,2,FALSE)</f>
        <v>BNO/INO/ANO</v>
      </c>
      <c r="K337" s="12" t="str">
        <f t="shared" si="426"/>
        <v>BNO</v>
      </c>
      <c r="L337" s="13">
        <f t="shared" si="394"/>
        <v>43400</v>
      </c>
      <c r="M337" s="13" t="str">
        <f t="shared" ca="1" si="378"/>
        <v/>
      </c>
      <c r="N337" s="12"/>
      <c r="O337" s="12"/>
      <c r="P337" s="12" t="str">
        <f>VLOOKUP($E337,'Listing PCS'!$B$2:$D$1032,3,FALSE)</f>
        <v>INO</v>
      </c>
      <c r="Q337" s="13">
        <f>VLOOKUP($E337,'Listing PCS'!$B$2:$F$1032,5,FALSE)</f>
        <v>43400</v>
      </c>
      <c r="R337" s="12"/>
      <c r="S337" s="12" t="str">
        <f t="shared" si="430"/>
        <v>BNO</v>
      </c>
      <c r="T337" s="12">
        <f>VLOOKUP($E337,'Listing PCS'!$B$2:$I$1032,8,FALSE)</f>
        <v>0</v>
      </c>
      <c r="U337" s="13"/>
      <c r="V337" s="13">
        <f>IF(ISERROR(VLOOKUP(CONCATENATE($E337," ",V$1),'Listing TES'!$A$2:$I$1247,6,FALSE)),"-",VLOOKUP(CONCATENATE($E337," ",V$1),'Listing TES'!$A$2:$I$1247,6,FALSE))</f>
        <v>43065</v>
      </c>
      <c r="W337" s="13">
        <f>IF(ISERROR(VLOOKUP(CONCATENATE($E337," ",W$1),'Listing TES'!$A$2:$I$1247,6,FALSE)),"-",VLOOKUP(CONCATENATE($E337," ",W$1),'Listing TES'!$A$2:$I$1247,6,FALSE))</f>
        <v>43218</v>
      </c>
      <c r="X337" s="13">
        <f>IF(ISERROR(VLOOKUP(CONCATENATE($E337," ",X$1),'Listing TES'!$A$2:$I$1247,6,FALSE)),"-",VLOOKUP(CONCATENATE($E337," ",X$1),'Listing TES'!$A$2:$I$1247,6,FALSE))</f>
        <v>43400</v>
      </c>
      <c r="Y337" s="13" t="str">
        <f>IF(ISERROR(VLOOKUP(CONCATENATE($E337," ",Y$1),'Listing TES'!$A$2:$I$1247,6,FALSE)),"-",VLOOKUP(CONCATENATE($E337," ",Y$1),'Listing TES'!$A$2:$I$1247,6,FALSE))</f>
        <v>-</v>
      </c>
      <c r="Z337" s="13" t="str">
        <f>IF(ISERROR(VLOOKUP(CONCATENATE($E337," ",Z$1),'Listing TES'!$A$2:$I$1247,6,FALSE)),"-",VLOOKUP(CONCATENATE($E337," ",Z$1),'Listing TES'!$A$2:$I$1247,6,FALSE))</f>
        <v>-</v>
      </c>
      <c r="AA337" s="13" t="str">
        <f>IF(ISERROR(VLOOKUP(CONCATENATE($E337," ",AA$1),'Listing TES'!$A$2:$I$1247,6,FALSE)),"-",VLOOKUP(CONCATENATE($E337," ",AA$1),'Listing TES'!$A$2:$I$1247,6,FALSE))</f>
        <v>-</v>
      </c>
      <c r="AB337" s="13" t="str">
        <f>IF(ISERROR(VLOOKUP(CONCATENATE($E337," ",AB$1),'Listing TES'!$A$2:$I$1247,6,FALSE)),"-",VLOOKUP(CONCATENATE($E337," ",AB$1),'Listing TES'!$A$2:$I$1247,6,FALSE))</f>
        <v>-</v>
      </c>
      <c r="AC337" s="13" t="str">
        <f>IF(ISERROR(VLOOKUP(CONCATENATE($E337," ",AC$1),'Listing TES'!$A$2:$I$1247,6,FALSE)),"-",VLOOKUP(CONCATENATE($E337," ",AC$1),'Listing TES'!$A$2:$I$1247,6,FALSE))</f>
        <v>-</v>
      </c>
      <c r="AD337" s="13"/>
      <c r="AF337" s="142">
        <f t="shared" si="407"/>
        <v>153</v>
      </c>
      <c r="AG337" s="142">
        <f t="shared" si="395"/>
        <v>182</v>
      </c>
      <c r="AH337" s="142" t="str">
        <f t="shared" si="396"/>
        <v>-</v>
      </c>
      <c r="AI337" s="142" t="str">
        <f t="shared" si="397"/>
        <v>-</v>
      </c>
      <c r="AJ337" s="142" t="str">
        <f t="shared" si="398"/>
        <v>-</v>
      </c>
      <c r="AK337" s="142" t="str">
        <f t="shared" si="399"/>
        <v>-</v>
      </c>
      <c r="AL337" s="13"/>
      <c r="AN337" s="142">
        <f t="shared" si="400"/>
        <v>153</v>
      </c>
      <c r="AO337" s="142">
        <f t="shared" si="401"/>
        <v>335</v>
      </c>
      <c r="AP337" s="142" t="str">
        <f t="shared" si="402"/>
        <v>-</v>
      </c>
      <c r="AQ337" s="142" t="str">
        <f t="shared" si="403"/>
        <v>-</v>
      </c>
      <c r="AR337" s="142" t="str">
        <f t="shared" si="404"/>
        <v>-</v>
      </c>
      <c r="AS337" s="142" t="str">
        <f t="shared" si="405"/>
        <v>-</v>
      </c>
    </row>
    <row r="338" spans="1:73" x14ac:dyDescent="0.25">
      <c r="A338" s="22" t="str">
        <f>IF(ISERROR(VLOOKUP($E338,'Listing TES'!$B$2:$B$1247,1,FALSE)),"Not listed","Listed")</f>
        <v>Listed</v>
      </c>
      <c r="B338" s="4" t="b">
        <f t="shared" ca="1" si="352"/>
        <v>0</v>
      </c>
      <c r="C338" s="4" t="b">
        <f t="shared" si="425"/>
        <v>0</v>
      </c>
      <c r="D338" s="4"/>
      <c r="E338" s="2" t="s">
        <v>216</v>
      </c>
      <c r="F338" s="10">
        <v>38480</v>
      </c>
      <c r="G338" s="4"/>
      <c r="H338" s="4" t="s">
        <v>557</v>
      </c>
      <c r="I338" s="93">
        <f>DATEDIF(F338,DATE(2019,7,1),"y")</f>
        <v>14</v>
      </c>
      <c r="J338" s="198" t="str">
        <f>VLOOKUP($I338,Categorie!$A$1:$B$27,2,FALSE)</f>
        <v>INO/ANO/JUN</v>
      </c>
      <c r="K338" s="12" t="str">
        <f t="shared" si="426"/>
        <v>MIN</v>
      </c>
      <c r="L338" s="13">
        <f t="shared" si="394"/>
        <v>42490</v>
      </c>
      <c r="M338" s="13" t="str">
        <f t="shared" ca="1" si="378"/>
        <v/>
      </c>
      <c r="N338" s="12"/>
      <c r="O338" s="12"/>
      <c r="P338" s="12" t="str">
        <f>VLOOKUP($E338,'Listing PCS'!$B$2:$D$1032,3,FALSE)</f>
        <v>-</v>
      </c>
      <c r="Q338" s="13">
        <f>VLOOKUP($E338,'Listing PCS'!$B$2:$F$1032,5,FALSE)</f>
        <v>43252</v>
      </c>
      <c r="R338" s="12"/>
      <c r="S338" s="12" t="str">
        <f t="shared" si="430"/>
        <v>-</v>
      </c>
      <c r="T338" s="12" t="str">
        <f>VLOOKUP($E338,'Listing PCS'!$B$2:$I$1032,8,FALSE)</f>
        <v>-</v>
      </c>
      <c r="U338" s="13"/>
      <c r="V338" s="13">
        <f>IF(ISERROR(VLOOKUP(CONCATENATE($E338," ",V$1),'Listing TES'!$A$2:$I$1247,6,FALSE)),"-",VLOOKUP(CONCATENATE($E338," ",V$1),'Listing TES'!$A$2:$I$1247,6,FALSE))</f>
        <v>42323</v>
      </c>
      <c r="W338" s="13">
        <f>IF(ISERROR(VLOOKUP(CONCATENATE($E338," ",W$1),'Listing TES'!$A$2:$I$1247,6,FALSE)),"-",VLOOKUP(CONCATENATE($E338," ",W$1),'Listing TES'!$A$2:$I$1247,6,FALSE))</f>
        <v>42490</v>
      </c>
      <c r="X338" s="13" t="str">
        <f>IF(ISERROR(VLOOKUP(CONCATENATE($E338," ",X$1),'Listing TES'!$A$2:$I$1247,6,FALSE)),"-",VLOOKUP(CONCATENATE($E338," ",X$1),'Listing TES'!$A$2:$I$1247,6,FALSE))</f>
        <v>-</v>
      </c>
      <c r="Y338" s="13" t="str">
        <f>IF(ISERROR(VLOOKUP(CONCATENATE($E338," ",Y$1),'Listing TES'!$A$2:$I$1247,6,FALSE)),"-",VLOOKUP(CONCATENATE($E338," ",Y$1),'Listing TES'!$A$2:$I$1247,6,FALSE))</f>
        <v>-</v>
      </c>
      <c r="Z338" s="13" t="str">
        <f>IF(ISERROR(VLOOKUP(CONCATENATE($E338," ",Z$1),'Listing TES'!$A$2:$I$1247,6,FALSE)),"-",VLOOKUP(CONCATENATE($E338," ",Z$1),'Listing TES'!$A$2:$I$1247,6,FALSE))</f>
        <v>-</v>
      </c>
      <c r="AA338" s="13" t="str">
        <f>IF(ISERROR(VLOOKUP(CONCATENATE($E338," ",AA$1),'Listing TES'!$A$2:$I$1247,6,FALSE)),"-",VLOOKUP(CONCATENATE($E338," ",AA$1),'Listing TES'!$A$2:$I$1247,6,FALSE))</f>
        <v>-</v>
      </c>
      <c r="AB338" s="13" t="str">
        <f>IF(ISERROR(VLOOKUP(CONCATENATE($E338," ",AB$1),'Listing TES'!$A$2:$I$1247,6,FALSE)),"-",VLOOKUP(CONCATENATE($E338," ",AB$1),'Listing TES'!$A$2:$I$1247,6,FALSE))</f>
        <v>-</v>
      </c>
      <c r="AC338" s="13" t="str">
        <f>IF(ISERROR(VLOOKUP(CONCATENATE($E338," ",AC$1),'Listing TES'!$A$2:$I$1247,6,FALSE)),"-",VLOOKUP(CONCATENATE($E338," ",AC$1),'Listing TES'!$A$2:$I$1247,6,FALSE))</f>
        <v>-</v>
      </c>
      <c r="AD338" s="13"/>
      <c r="AF338" s="142">
        <f t="shared" si="407"/>
        <v>167</v>
      </c>
      <c r="AG338" s="142" t="str">
        <f t="shared" si="395"/>
        <v>-</v>
      </c>
      <c r="AH338" s="142" t="str">
        <f t="shared" si="396"/>
        <v>-</v>
      </c>
      <c r="AI338" s="142" t="str">
        <f t="shared" si="397"/>
        <v>-</v>
      </c>
      <c r="AJ338" s="142" t="str">
        <f t="shared" si="398"/>
        <v>-</v>
      </c>
      <c r="AK338" s="142" t="str">
        <f t="shared" si="399"/>
        <v>-</v>
      </c>
      <c r="AL338" s="13"/>
      <c r="AN338" s="142">
        <f t="shared" si="400"/>
        <v>167</v>
      </c>
      <c r="AO338" s="142" t="str">
        <f t="shared" si="401"/>
        <v>-</v>
      </c>
      <c r="AP338" s="142" t="str">
        <f t="shared" si="402"/>
        <v>-</v>
      </c>
      <c r="AQ338" s="142" t="str">
        <f t="shared" si="403"/>
        <v>-</v>
      </c>
      <c r="AR338" s="142" t="str">
        <f t="shared" si="404"/>
        <v>-</v>
      </c>
      <c r="AS338" s="142" t="str">
        <f t="shared" si="405"/>
        <v>-</v>
      </c>
    </row>
    <row r="339" spans="1:73" s="51" customFormat="1" hidden="1" x14ac:dyDescent="0.25">
      <c r="A339" s="49" t="str">
        <f>IF(ISERROR(VLOOKUP($E339,'Listing TES'!$B$2:$B$1247,1,FALSE)),"Not listed","Listed")</f>
        <v>Listed</v>
      </c>
      <c r="B339" s="74" t="b">
        <f t="shared" ca="1" si="352"/>
        <v>0</v>
      </c>
      <c r="C339" s="74" t="b">
        <f t="shared" si="425"/>
        <v>0</v>
      </c>
      <c r="D339" s="74" t="s">
        <v>537</v>
      </c>
      <c r="E339" s="50" t="s">
        <v>209</v>
      </c>
      <c r="F339" s="193">
        <v>35675</v>
      </c>
      <c r="G339" s="74"/>
      <c r="H339" s="74" t="s">
        <v>557</v>
      </c>
      <c r="I339" s="94">
        <f t="shared" si="391"/>
        <v>20</v>
      </c>
      <c r="J339" s="198" t="str">
        <f>VLOOKUP($I339,Categorie!$A$1:$B$27,2,FALSE)</f>
        <v>SEN</v>
      </c>
      <c r="K339" s="75" t="str">
        <f t="shared" si="426"/>
        <v>JUN</v>
      </c>
      <c r="L339" s="73">
        <f t="shared" si="394"/>
        <v>42490</v>
      </c>
      <c r="M339" s="73" t="str">
        <f t="shared" ca="1" si="378"/>
        <v/>
      </c>
      <c r="N339" s="75"/>
      <c r="O339" s="75"/>
      <c r="P339" s="75" t="str">
        <f>VLOOKUP($E339,'Listing PCS'!$B$2:$D$1032,3,FALSE)</f>
        <v>-</v>
      </c>
      <c r="Q339" s="73">
        <f>VLOOKUP($E339,'Listing PCS'!$B$2:$F$1032,5,FALSE)</f>
        <v>43252</v>
      </c>
      <c r="R339" s="75"/>
      <c r="S339" s="75" t="str">
        <f t="shared" si="430"/>
        <v>-</v>
      </c>
      <c r="T339" s="75" t="str">
        <f>VLOOKUP($E339,'Listing PCS'!$B$2:$I$1032,8,FALSE)</f>
        <v>Q</v>
      </c>
      <c r="U339" s="73"/>
      <c r="V339" s="73" t="str">
        <f>IF(ISERROR(VLOOKUP(CONCATENATE($E339," ",V$1),'Listing TES'!$A$2:$I$1247,6,FALSE)),"-",VLOOKUP(CONCATENATE($E339," ",V$1),'Listing TES'!$A$2:$I$1247,6,FALSE))</f>
        <v>-</v>
      </c>
      <c r="W339" s="73" t="str">
        <f>IF(ISERROR(VLOOKUP(CONCATENATE($E339," ",W$1),'Listing TES'!$A$2:$I$1247,6,FALSE)),"-",VLOOKUP(CONCATENATE($E339," ",W$1),'Listing TES'!$A$2:$I$1247,6,FALSE))</f>
        <v>-</v>
      </c>
      <c r="X339" s="73" t="str">
        <f>IF(ISERROR(VLOOKUP(CONCATENATE($E339," ",X$1),'Listing TES'!$A$2:$I$1247,6,FALSE)),"-",VLOOKUP(CONCATENATE($E339," ",X$1),'Listing TES'!$A$2:$I$1247,6,FALSE))</f>
        <v>-</v>
      </c>
      <c r="Y339" s="73" t="str">
        <f>IF(ISERROR(VLOOKUP(CONCATENATE($E339," ",Y$1),'Listing TES'!$A$2:$I$1247,6,FALSE)),"-",VLOOKUP(CONCATENATE($E339," ",Y$1),'Listing TES'!$A$2:$I$1247,6,FALSE))</f>
        <v>-</v>
      </c>
      <c r="Z339" s="73">
        <f>IF(ISERROR(VLOOKUP(CONCATENATE($E339," ",Z$1),'Listing TES'!$A$2:$I$1247,6,FALSE)),"-",VLOOKUP(CONCATENATE($E339," ",Z$1),'Listing TES'!$A$2:$I$1247,6,FALSE))</f>
        <v>41738</v>
      </c>
      <c r="AA339" s="73">
        <f>IF(ISERROR(VLOOKUP(CONCATENATE($E339," ",AA$1),'Listing TES'!$A$2:$I$1247,6,FALSE)),"-",VLOOKUP(CONCATENATE($E339," ",AA$1),'Listing TES'!$A$2:$I$1247,6,FALSE))</f>
        <v>42490</v>
      </c>
      <c r="AB339" s="73" t="str">
        <f>IF(ISERROR(VLOOKUP(CONCATENATE($E339," ",AB$1),'Listing TES'!$A$2:$I$1247,6,FALSE)),"-",VLOOKUP(CONCATENATE($E339," ",AB$1),'Listing TES'!$A$2:$I$1247,6,FALSE))</f>
        <v>-</v>
      </c>
      <c r="AC339" s="73" t="str">
        <f>IF(ISERROR(VLOOKUP(CONCATENATE($E339," ",AC$1),'Listing TES'!$A$2:$I$1247,6,FALSE)),"-",VLOOKUP(CONCATENATE($E339," ",AC$1),'Listing TES'!$A$2:$I$1247,6,FALSE))</f>
        <v>-</v>
      </c>
      <c r="AD339" s="73"/>
      <c r="AF339" s="143" t="str">
        <f t="shared" si="407"/>
        <v>-</v>
      </c>
      <c r="AG339" s="143" t="str">
        <f t="shared" si="395"/>
        <v>-</v>
      </c>
      <c r="AH339" s="143" t="str">
        <f t="shared" si="396"/>
        <v>-</v>
      </c>
      <c r="AI339" s="143" t="str">
        <f t="shared" si="397"/>
        <v>-</v>
      </c>
      <c r="AJ339" s="143">
        <f t="shared" si="398"/>
        <v>752</v>
      </c>
      <c r="AK339" s="143" t="str">
        <f t="shared" si="399"/>
        <v>-</v>
      </c>
      <c r="AL339" s="73"/>
      <c r="AN339" s="143" t="str">
        <f t="shared" si="400"/>
        <v>-</v>
      </c>
      <c r="AO339" s="143" t="str">
        <f t="shared" si="401"/>
        <v>-</v>
      </c>
      <c r="AP339" s="143" t="str">
        <f t="shared" si="402"/>
        <v>-</v>
      </c>
      <c r="AQ339" s="143" t="str">
        <f t="shared" si="403"/>
        <v>-</v>
      </c>
      <c r="AR339" s="143" t="str">
        <f t="shared" si="404"/>
        <v>-</v>
      </c>
      <c r="AS339" s="143" t="str">
        <f t="shared" si="405"/>
        <v>-</v>
      </c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</row>
    <row r="340" spans="1:73" x14ac:dyDescent="0.25">
      <c r="A340" s="80" t="str">
        <f>IF(ISERROR(VLOOKUP($E340,'Listing TES'!$B$2:$B$1247,1,FALSE)),"Not listed","Listed")</f>
        <v>Listed</v>
      </c>
      <c r="B340" s="81" t="b">
        <f ca="1">TODAY()-MAX(V340:AC340)&lt;95</f>
        <v>1</v>
      </c>
      <c r="C340" s="81" t="b">
        <f t="shared" si="425"/>
        <v>0</v>
      </c>
      <c r="D340" s="81"/>
      <c r="E340" s="2" t="s">
        <v>712</v>
      </c>
      <c r="F340" s="10">
        <v>39131</v>
      </c>
      <c r="G340" s="4"/>
      <c r="H340" s="4" t="s">
        <v>557</v>
      </c>
      <c r="I340" s="93">
        <f t="shared" ref="I340" si="433">DATEDIF(F340,DATE(2019,7,1),"y")</f>
        <v>12</v>
      </c>
      <c r="J340" s="198" t="str">
        <f>VLOOKUP($I340,Categorie!$A$1:$B$27,2,FALSE)</f>
        <v>BNO/INO/ANO</v>
      </c>
      <c r="K340" s="12" t="str">
        <f>IF(ISBLANK(O340),IF(AC340&lt;&gt;"-",AC$1,IF(AB340&lt;&gt;"-",AB$1,IF(AA340&lt;&gt;"-",AA$1,IF(Z340&lt;&gt;"-",Z$1,IF(Y340&lt;&gt;"-",Y$1,IF(X340&lt;&gt;"-",X$1,IF(W340&lt;&gt;"-",W$1,IF(V340&lt;&gt;"-",V$1,IF(A340="Listed","Niet geslaagd","Geen info"))))))))),O340)</f>
        <v>PRE</v>
      </c>
      <c r="L340" s="13">
        <f>IF(MAX(V340:AC340)=0,"-",MAX(V340:AC340))</f>
        <v>43855</v>
      </c>
      <c r="M340" s="13" t="str">
        <f ca="1">IF(B340=TRUE,IF(ISBLANK(N340),IF(K340="PRE","",EDATE(L340,3)),N340),"")</f>
        <v/>
      </c>
      <c r="N340" s="12"/>
      <c r="O340" s="12"/>
      <c r="P340" s="12" t="str">
        <f>VLOOKUP($E340,'Listing PCS'!$B$2:$D$1032,3,FALSE)</f>
        <v>MIN</v>
      </c>
      <c r="Q340" s="13">
        <f>VLOOKUP($E340,'Listing PCS'!$B$2:$F$1032,5,FALSE)</f>
        <v>43897</v>
      </c>
      <c r="R340" s="12"/>
      <c r="S340" s="12" t="str">
        <f>IF(ISERROR(SEARCH(K340,J340)),"-",K340)</f>
        <v>-</v>
      </c>
      <c r="T340" s="12">
        <f>VLOOKUP($E340,'Listing PCS'!$B$2:$I$1032,8,FALSE)</f>
        <v>0</v>
      </c>
      <c r="U340" s="13"/>
      <c r="V340" s="13">
        <f>IF(ISERROR(VLOOKUP(CONCATENATE($E340," ",V$1),'Listing TES'!$A$2:$I$1247,6,FALSE)),"-",VLOOKUP(CONCATENATE($E340," ",V$1),'Listing TES'!$A$2:$I$1247,6,FALSE))</f>
        <v>43855</v>
      </c>
      <c r="W340" s="13" t="str">
        <f>IF(ISERROR(VLOOKUP(CONCATENATE($E340," ",W$1),'Listing TES'!$A$2:$I$1247,6,FALSE)),"-",VLOOKUP(CONCATENATE($E340," ",W$1),'Listing TES'!$A$2:$I$1247,6,FALSE))</f>
        <v>-</v>
      </c>
      <c r="X340" s="13" t="str">
        <f>IF(ISERROR(VLOOKUP(CONCATENATE($E340," ",X$1),'Listing TES'!$A$2:$I$1247,6,FALSE)),"-",VLOOKUP(CONCATENATE($E340," ",X$1),'Listing TES'!$A$2:$I$1247,6,FALSE))</f>
        <v>-</v>
      </c>
      <c r="Y340" s="13" t="str">
        <f>IF(ISERROR(VLOOKUP(CONCATENATE($E340," ",Y$1),'Listing TES'!$A$2:$I$1247,6,FALSE)),"-",VLOOKUP(CONCATENATE($E340," ",Y$1),'Listing TES'!$A$2:$I$1247,6,FALSE))</f>
        <v>-</v>
      </c>
      <c r="Z340" s="13" t="str">
        <f>IF(ISERROR(VLOOKUP(CONCATENATE($E340," ",Z$1),'Listing TES'!$A$2:$I$1247,6,FALSE)),"-",VLOOKUP(CONCATENATE($E340," ",Z$1),'Listing TES'!$A$2:$I$1247,6,FALSE))</f>
        <v>-</v>
      </c>
      <c r="AA340" s="13" t="str">
        <f>IF(ISERROR(VLOOKUP(CONCATENATE($E340," ",AA$1),'Listing TES'!$A$2:$I$1247,6,FALSE)),"-",VLOOKUP(CONCATENATE($E340," ",AA$1),'Listing TES'!$A$2:$I$1247,6,FALSE))</f>
        <v>-</v>
      </c>
      <c r="AB340" s="13" t="str">
        <f>IF(ISERROR(VLOOKUP(CONCATENATE($E340," ",AB$1),'Listing TES'!$A$2:$I$1247,6,FALSE)),"-",VLOOKUP(CONCATENATE($E340," ",AB$1),'Listing TES'!$A$2:$I$1247,6,FALSE))</f>
        <v>-</v>
      </c>
      <c r="AC340" s="13" t="str">
        <f>IF(ISERROR(VLOOKUP(CONCATENATE($E340," ",AC$1),'Listing TES'!$A$2:$I$1247,6,FALSE)),"-",VLOOKUP(CONCATENATE($E340," ",AC$1),'Listing TES'!$A$2:$I$1247,6,FALSE))</f>
        <v>-</v>
      </c>
      <c r="AD340" s="13"/>
      <c r="AF340" s="142" t="str">
        <f t="shared" ref="AF340" si="434">IF(AND(V340&lt;&gt;"-",W340&lt;&gt;"-"),W340-V340,"-")</f>
        <v>-</v>
      </c>
      <c r="AG340" s="142" t="str">
        <f t="shared" ref="AG340" si="435">IF(AND(W340&lt;&gt;"-",X340&lt;&gt;"-"),X340-W340,"-")</f>
        <v>-</v>
      </c>
      <c r="AH340" s="142" t="str">
        <f t="shared" ref="AH340" si="436">IF(AND(X340&lt;&gt;"-",Y340&lt;&gt;"-"),Y340-X340,"-")</f>
        <v>-</v>
      </c>
      <c r="AI340" s="142" t="str">
        <f t="shared" ref="AI340" si="437">IF(AND(Y340&lt;&gt;"-",Z340&lt;&gt;"-"),Z340-Y340,"-")</f>
        <v>-</v>
      </c>
      <c r="AJ340" s="142" t="str">
        <f t="shared" ref="AJ340" si="438">IF(AND(Z340&lt;&gt;"-",AA340&lt;&gt;"-"),AA340-Z340,"-")</f>
        <v>-</v>
      </c>
      <c r="AK340" s="142" t="str">
        <f t="shared" ref="AK340" si="439">IF(AND(AA340&lt;&gt;"-",AB340&lt;&gt;"-"),AB340-AA340,"-")</f>
        <v>-</v>
      </c>
      <c r="AL340" s="102"/>
      <c r="AN340" s="142" t="str">
        <f t="shared" ref="AN340" si="440">IF(AND($V340&lt;&gt;"-",W340&lt;&gt;"-"),W340-$V340,"-")</f>
        <v>-</v>
      </c>
      <c r="AO340" s="142" t="str">
        <f t="shared" ref="AO340" si="441">IF(AND($V340&lt;&gt;"-",X340&lt;&gt;"-"),X340-$V340,"-")</f>
        <v>-</v>
      </c>
      <c r="AP340" s="142" t="str">
        <f t="shared" ref="AP340" si="442">IF(AND($V340&lt;&gt;"-",Y340&lt;&gt;"-"),Y340-$V340,"-")</f>
        <v>-</v>
      </c>
      <c r="AQ340" s="142" t="str">
        <f t="shared" ref="AQ340" si="443">IF(AND($V340&lt;&gt;"-",Z340&lt;&gt;"-"),Z340-$V340,"-")</f>
        <v>-</v>
      </c>
      <c r="AR340" s="142" t="str">
        <f t="shared" ref="AR340" si="444">IF(AND($V340&lt;&gt;"-",AA340&lt;&gt;"-"),AA340-$V340,"-")</f>
        <v>-</v>
      </c>
      <c r="AS340" s="142" t="str">
        <f t="shared" ref="AS340" si="445">IF(AND($V340&lt;&gt;"-",AB340&lt;&gt;"-"),AB340-$V340,"-")</f>
        <v>-</v>
      </c>
    </row>
    <row r="341" spans="1:73" x14ac:dyDescent="0.25">
      <c r="A341" s="80" t="str">
        <f>IF(ISERROR(VLOOKUP($E341,'Listing TES'!$B$2:$B$1247,1,FALSE)),"Not listed","Listed")</f>
        <v>Listed</v>
      </c>
      <c r="B341" s="81" t="b">
        <f ca="1">TODAY()-MAX(V341:AC341)&lt;95</f>
        <v>1</v>
      </c>
      <c r="C341" s="81" t="b">
        <f t="shared" si="425"/>
        <v>0</v>
      </c>
      <c r="D341" s="81"/>
      <c r="E341" s="2" t="s">
        <v>639</v>
      </c>
      <c r="F341" s="10">
        <v>39996</v>
      </c>
      <c r="G341" s="4" t="s">
        <v>610</v>
      </c>
      <c r="H341" s="4" t="s">
        <v>557</v>
      </c>
      <c r="I341" s="93">
        <f>DATEDIF(F341,DATE(2019,7,1),"y")</f>
        <v>9</v>
      </c>
      <c r="J341" s="198" t="str">
        <f>VLOOKUP($I341,Categorie!$A$1:$B$27,2,FALSE)</f>
        <v>MIN/BNO/INO</v>
      </c>
      <c r="K341" s="12" t="str">
        <f>IF(ISBLANK(O341),IF(AC341&lt;&gt;"-",AC$1,IF(AB341&lt;&gt;"-",AB$1,IF(AA341&lt;&gt;"-",AA$1,IF(Z341&lt;&gt;"-",Z$1,IF(Y341&lt;&gt;"-",Y$1,IF(X341&lt;&gt;"-",X$1,IF(W341&lt;&gt;"-",W$1,IF(V341&lt;&gt;"-",V$1,IF(A341="Listed","Niet geslaagd","Geen info"))))))))),O341)</f>
        <v>MIN</v>
      </c>
      <c r="L341" s="13">
        <f>IF(MAX(V341:AC341)=0,"-",MAX(V341:AC341))</f>
        <v>43876</v>
      </c>
      <c r="M341" s="13">
        <f ca="1">IF(B341=TRUE,IF(ISBLANK(N341),IF(K341="PRE","",EDATE(L341,3)),N341),"")</f>
        <v>43966</v>
      </c>
      <c r="N341" s="12"/>
      <c r="O341" s="12"/>
      <c r="P341" s="12" t="str">
        <f>VLOOKUP($E341,'Listing PCS'!$B$2:$D$1032,3,FALSE)</f>
        <v>BNO</v>
      </c>
      <c r="Q341" s="13">
        <f>VLOOKUP($E341,'Listing PCS'!$B$2:$F$1032,5,FALSE)</f>
        <v>43876</v>
      </c>
      <c r="R341" s="12"/>
      <c r="S341" s="12" t="str">
        <f>IF(ISERROR(SEARCH(K341,J341)),"-",K341)</f>
        <v>MIN</v>
      </c>
      <c r="T341" s="12">
        <f>VLOOKUP($E341,'Listing PCS'!$B$2:$I$1032,8,FALSE)</f>
        <v>0</v>
      </c>
      <c r="U341" s="13"/>
      <c r="V341" s="13">
        <f>IF(ISERROR(VLOOKUP(CONCATENATE($E341," ",V$1),'Listing TES'!$A$2:$I$1247,6,FALSE)),"-",VLOOKUP(CONCATENATE($E341," ",V$1),'Listing TES'!$A$2:$I$1247,6,FALSE))</f>
        <v>43526</v>
      </c>
      <c r="W341" s="13">
        <f>IF(ISERROR(VLOOKUP(CONCATENATE($E341," ",W$1),'Listing TES'!$A$2:$I$1247,6,FALSE)),"-",VLOOKUP(CONCATENATE($E341," ",W$1),'Listing TES'!$A$2:$I$1247,6,FALSE))</f>
        <v>43876</v>
      </c>
      <c r="X341" s="13" t="str">
        <f>IF(ISERROR(VLOOKUP(CONCATENATE($E341," ",X$1),'Listing TES'!$A$2:$I$1247,6,FALSE)),"-",VLOOKUP(CONCATENATE($E341," ",X$1),'Listing TES'!$A$2:$I$1247,6,FALSE))</f>
        <v>-</v>
      </c>
      <c r="Y341" s="13" t="str">
        <f>IF(ISERROR(VLOOKUP(CONCATENATE($E341," ",Y$1),'Listing TES'!$A$2:$I$1247,6,FALSE)),"-",VLOOKUP(CONCATENATE($E341," ",Y$1),'Listing TES'!$A$2:$I$1247,6,FALSE))</f>
        <v>-</v>
      </c>
      <c r="Z341" s="13" t="str">
        <f>IF(ISERROR(VLOOKUP(CONCATENATE($E341," ",Z$1),'Listing TES'!$A$2:$I$1247,6,FALSE)),"-",VLOOKUP(CONCATENATE($E341," ",Z$1),'Listing TES'!$A$2:$I$1247,6,FALSE))</f>
        <v>-</v>
      </c>
      <c r="AA341" s="13" t="str">
        <f>IF(ISERROR(VLOOKUP(CONCATENATE($E341," ",AA$1),'Listing TES'!$A$2:$I$1247,6,FALSE)),"-",VLOOKUP(CONCATENATE($E341," ",AA$1),'Listing TES'!$A$2:$I$1247,6,FALSE))</f>
        <v>-</v>
      </c>
      <c r="AB341" s="13" t="str">
        <f>IF(ISERROR(VLOOKUP(CONCATENATE($E341," ",AB$1),'Listing TES'!$A$2:$I$1247,6,FALSE)),"-",VLOOKUP(CONCATENATE($E341," ",AB$1),'Listing TES'!$A$2:$I$1247,6,FALSE))</f>
        <v>-</v>
      </c>
      <c r="AC341" s="13" t="str">
        <f>IF(ISERROR(VLOOKUP(CONCATENATE($E341," ",AC$1),'Listing TES'!$A$2:$I$1247,6,FALSE)),"-",VLOOKUP(CONCATENATE($E341," ",AC$1),'Listing TES'!$A$2:$I$1247,6,FALSE))</f>
        <v>-</v>
      </c>
      <c r="AD341" s="13"/>
      <c r="AF341" s="142">
        <f t="shared" ref="AF341:AK341" si="446">IF(AND(V341&lt;&gt;"-",W341&lt;&gt;"-"),W341-V341,"-")</f>
        <v>350</v>
      </c>
      <c r="AG341" s="142" t="str">
        <f t="shared" si="446"/>
        <v>-</v>
      </c>
      <c r="AH341" s="142" t="str">
        <f t="shared" si="446"/>
        <v>-</v>
      </c>
      <c r="AI341" s="142" t="str">
        <f t="shared" si="446"/>
        <v>-</v>
      </c>
      <c r="AJ341" s="142" t="str">
        <f t="shared" si="446"/>
        <v>-</v>
      </c>
      <c r="AK341" s="142" t="str">
        <f t="shared" si="446"/>
        <v>-</v>
      </c>
      <c r="AL341" s="102"/>
      <c r="AN341" s="142">
        <f t="shared" ref="AN341:AS341" si="447">IF(AND($V341&lt;&gt;"-",W341&lt;&gt;"-"),W341-$V341,"-")</f>
        <v>350</v>
      </c>
      <c r="AO341" s="142" t="str">
        <f t="shared" si="447"/>
        <v>-</v>
      </c>
      <c r="AP341" s="142" t="str">
        <f t="shared" si="447"/>
        <v>-</v>
      </c>
      <c r="AQ341" s="142" t="str">
        <f t="shared" si="447"/>
        <v>-</v>
      </c>
      <c r="AR341" s="142" t="str">
        <f t="shared" si="447"/>
        <v>-</v>
      </c>
      <c r="AS341" s="142" t="str">
        <f t="shared" si="447"/>
        <v>-</v>
      </c>
    </row>
    <row r="342" spans="1:73" x14ac:dyDescent="0.25">
      <c r="A342" s="22" t="str">
        <f>IF(ISERROR(VLOOKUP($E342,'Listing TES'!$B$2:$B$1247,1,FALSE)),"Not listed","Listed")</f>
        <v>Listed</v>
      </c>
      <c r="B342" s="4" t="b">
        <f t="shared" ca="1" si="352"/>
        <v>0</v>
      </c>
      <c r="C342" s="4" t="b">
        <f t="shared" si="425"/>
        <v>0</v>
      </c>
      <c r="D342" s="4"/>
      <c r="E342" s="2" t="s">
        <v>183</v>
      </c>
      <c r="F342" s="10">
        <v>38741</v>
      </c>
      <c r="G342" s="4"/>
      <c r="H342" s="4" t="s">
        <v>557</v>
      </c>
      <c r="I342" s="93">
        <f>DATEDIF(F342,DATE(2019,7,1),"y")</f>
        <v>13</v>
      </c>
      <c r="J342" s="198" t="str">
        <f>VLOOKUP($I342,Categorie!$A$1:$B$27,2,FALSE)</f>
        <v>INO/ANO/JUN</v>
      </c>
      <c r="K342" s="12" t="str">
        <f t="shared" si="426"/>
        <v>INO</v>
      </c>
      <c r="L342" s="13">
        <f t="shared" si="394"/>
        <v>43400</v>
      </c>
      <c r="M342" s="13" t="str">
        <f t="shared" ca="1" si="378"/>
        <v/>
      </c>
      <c r="N342" s="12"/>
      <c r="O342" s="12"/>
      <c r="P342" s="12" t="str">
        <f>VLOOKUP($E342,'Listing PCS'!$B$2:$D$1032,3,FALSE)</f>
        <v>INO</v>
      </c>
      <c r="Q342" s="13">
        <f>VLOOKUP($E342,'Listing PCS'!$B$2:$F$1032,5,FALSE)</f>
        <v>43484</v>
      </c>
      <c r="R342" s="12"/>
      <c r="S342" s="12" t="str">
        <f t="shared" si="430"/>
        <v>INO</v>
      </c>
      <c r="T342" s="12">
        <f>VLOOKUP($E342,'Listing PCS'!$B$2:$I$1032,8,FALSE)</f>
        <v>0</v>
      </c>
      <c r="U342" s="13"/>
      <c r="V342" s="13" t="str">
        <f>IF(ISERROR(VLOOKUP(CONCATENATE($E342," ",V$1),'Listing TES'!$A$2:$I$1247,6,FALSE)),"-",VLOOKUP(CONCATENATE($E342," ",V$1),'Listing TES'!$A$2:$I$1247,6,FALSE))</f>
        <v>-</v>
      </c>
      <c r="W342" s="13">
        <f>IF(ISERROR(VLOOKUP(CONCATENATE($E342," ",W$1),'Listing TES'!$A$2:$I$1247,6,FALSE)),"-",VLOOKUP(CONCATENATE($E342," ",W$1),'Listing TES'!$A$2:$I$1247,6,FALSE))</f>
        <v>42833</v>
      </c>
      <c r="X342" s="13">
        <f>IF(ISERROR(VLOOKUP(CONCATENATE($E342," ",X$1),'Listing TES'!$A$2:$I$1247,6,FALSE)),"-",VLOOKUP(CONCATENATE($E342," ",X$1),'Listing TES'!$A$2:$I$1247,6,FALSE))</f>
        <v>43036</v>
      </c>
      <c r="Y342" s="13">
        <f>IF(ISERROR(VLOOKUP(CONCATENATE($E342," ",Y$1),'Listing TES'!$A$2:$I$1247,6,FALSE)),"-",VLOOKUP(CONCATENATE($E342," ",Y$1),'Listing TES'!$A$2:$I$1247,6,FALSE))</f>
        <v>43400</v>
      </c>
      <c r="Z342" s="13" t="str">
        <f>IF(ISERROR(VLOOKUP(CONCATENATE($E342," ",Z$1),'Listing TES'!$A$2:$I$1247,6,FALSE)),"-",VLOOKUP(CONCATENATE($E342," ",Z$1),'Listing TES'!$A$2:$I$1247,6,FALSE))</f>
        <v>-</v>
      </c>
      <c r="AA342" s="13" t="str">
        <f>IF(ISERROR(VLOOKUP(CONCATENATE($E342," ",AA$1),'Listing TES'!$A$2:$I$1247,6,FALSE)),"-",VLOOKUP(CONCATENATE($E342," ",AA$1),'Listing TES'!$A$2:$I$1247,6,FALSE))</f>
        <v>-</v>
      </c>
      <c r="AB342" s="13" t="str">
        <f>IF(ISERROR(VLOOKUP(CONCATENATE($E342," ",AB$1),'Listing TES'!$A$2:$I$1247,6,FALSE)),"-",VLOOKUP(CONCATENATE($E342," ",AB$1),'Listing TES'!$A$2:$I$1247,6,FALSE))</f>
        <v>-</v>
      </c>
      <c r="AC342" s="13" t="str">
        <f>IF(ISERROR(VLOOKUP(CONCATENATE($E342," ",AC$1),'Listing TES'!$A$2:$I$1247,6,FALSE)),"-",VLOOKUP(CONCATENATE($E342," ",AC$1),'Listing TES'!$A$2:$I$1247,6,FALSE))</f>
        <v>-</v>
      </c>
      <c r="AD342" s="13"/>
      <c r="AF342" s="142" t="str">
        <f t="shared" si="407"/>
        <v>-</v>
      </c>
      <c r="AG342" s="142">
        <f t="shared" si="395"/>
        <v>203</v>
      </c>
      <c r="AH342" s="142">
        <f t="shared" si="396"/>
        <v>364</v>
      </c>
      <c r="AI342" s="142" t="str">
        <f t="shared" si="397"/>
        <v>-</v>
      </c>
      <c r="AJ342" s="142" t="str">
        <f t="shared" si="398"/>
        <v>-</v>
      </c>
      <c r="AK342" s="142" t="str">
        <f t="shared" si="399"/>
        <v>-</v>
      </c>
      <c r="AL342" s="13"/>
      <c r="AN342" s="142" t="str">
        <f t="shared" si="400"/>
        <v>-</v>
      </c>
      <c r="AO342" s="142" t="str">
        <f t="shared" si="401"/>
        <v>-</v>
      </c>
      <c r="AP342" s="142" t="str">
        <f t="shared" si="402"/>
        <v>-</v>
      </c>
      <c r="AQ342" s="142" t="str">
        <f t="shared" si="403"/>
        <v>-</v>
      </c>
      <c r="AR342" s="142" t="str">
        <f t="shared" si="404"/>
        <v>-</v>
      </c>
      <c r="AS342" s="142" t="str">
        <f t="shared" si="405"/>
        <v>-</v>
      </c>
      <c r="AW342" s="9" t="s">
        <v>557</v>
      </c>
    </row>
    <row r="343" spans="1:73" hidden="1" x14ac:dyDescent="0.25">
      <c r="A343" s="80" t="str">
        <f>IF(ISERROR(VLOOKUP($E343,'Listing TES'!$B$2:$B$1247,1,FALSE)),"Not listed","Listed")</f>
        <v>Listed</v>
      </c>
      <c r="B343" s="81" t="b">
        <f ca="1">TODAY()-MAX(V343:AC343)&lt;95</f>
        <v>0</v>
      </c>
      <c r="C343" s="81" t="e">
        <f t="shared" si="425"/>
        <v>#VALUE!</v>
      </c>
      <c r="D343" s="81" t="s">
        <v>537</v>
      </c>
      <c r="E343" s="2" t="s">
        <v>711</v>
      </c>
      <c r="F343" s="10">
        <v>41112</v>
      </c>
      <c r="G343" s="4"/>
      <c r="H343" s="4" t="s">
        <v>557</v>
      </c>
      <c r="I343" s="93">
        <f t="shared" ref="I343" si="448">DATEDIF(F343,DATE(2019,7,1),"y")</f>
        <v>6</v>
      </c>
      <c r="J343" s="198" t="str">
        <f>VLOOKUP($I343,Categorie!$A$1:$B$27,2,FALSE)</f>
        <v>MIN/BNO/INO</v>
      </c>
      <c r="K343" s="12" t="str">
        <f>IF(ISBLANK(O343),IF(AC343&lt;&gt;"-",AC$1,IF(AB343&lt;&gt;"-",AB$1,IF(AA343&lt;&gt;"-",AA$1,IF(Z343&lt;&gt;"-",Z$1,IF(Y343&lt;&gt;"-",Y$1,IF(X343&lt;&gt;"-",X$1,IF(W343&lt;&gt;"-",W$1,IF(V343&lt;&gt;"-",V$1,IF(A343="Listed","Niet geslaagd","Geen info"))))))))),O343)</f>
        <v>Niet geslaagd</v>
      </c>
      <c r="L343" s="13" t="str">
        <f>IF(MAX(V343:AC343)=0,"-",MAX(V343:AC343))</f>
        <v>-</v>
      </c>
      <c r="M343" s="13" t="str">
        <f ca="1">IF(B343=TRUE,IF(ISBLANK(N343),IF(K343="PRE","",EDATE(L343,3)),N343),"")</f>
        <v/>
      </c>
      <c r="N343" s="12"/>
      <c r="O343" s="12"/>
      <c r="P343" s="12" t="str">
        <f>VLOOKUP($E343,'Listing PCS'!$B$2:$D$1032,3,FALSE)</f>
        <v>-</v>
      </c>
      <c r="Q343" s="13">
        <f>VLOOKUP($E343,'Listing PCS'!$B$2:$F$1032,5,FALSE)</f>
        <v>43855</v>
      </c>
      <c r="R343" s="12"/>
      <c r="S343" s="12" t="str">
        <f>IF(ISERROR(SEARCH(K343,J343)),"-",K343)</f>
        <v>-</v>
      </c>
      <c r="T343" s="12">
        <f>VLOOKUP($E343,'Listing PCS'!$B$2:$I$1032,8,FALSE)</f>
        <v>0</v>
      </c>
      <c r="U343" s="13"/>
      <c r="V343" s="13" t="str">
        <f>IF(ISERROR(VLOOKUP(CONCATENATE($E343," ",V$1),'Listing TES'!$A$2:$I$1247,6,FALSE)),"-",VLOOKUP(CONCATENATE($E343," ",V$1),'Listing TES'!$A$2:$I$1247,6,FALSE))</f>
        <v>-</v>
      </c>
      <c r="W343" s="13" t="str">
        <f>IF(ISERROR(VLOOKUP(CONCATENATE($E343," ",W$1),'Listing TES'!$A$2:$I$1247,6,FALSE)),"-",VLOOKUP(CONCATENATE($E343," ",W$1),'Listing TES'!$A$2:$I$1247,6,FALSE))</f>
        <v>-</v>
      </c>
      <c r="X343" s="13" t="str">
        <f>IF(ISERROR(VLOOKUP(CONCATENATE($E343," ",X$1),'Listing TES'!$A$2:$I$1247,6,FALSE)),"-",VLOOKUP(CONCATENATE($E343," ",X$1),'Listing TES'!$A$2:$I$1247,6,FALSE))</f>
        <v>-</v>
      </c>
      <c r="Y343" s="13" t="str">
        <f>IF(ISERROR(VLOOKUP(CONCATENATE($E343," ",Y$1),'Listing TES'!$A$2:$I$1247,6,FALSE)),"-",VLOOKUP(CONCATENATE($E343," ",Y$1),'Listing TES'!$A$2:$I$1247,6,FALSE))</f>
        <v>-</v>
      </c>
      <c r="Z343" s="13" t="str">
        <f>IF(ISERROR(VLOOKUP(CONCATENATE($E343," ",Z$1),'Listing TES'!$A$2:$I$1247,6,FALSE)),"-",VLOOKUP(CONCATENATE($E343," ",Z$1),'Listing TES'!$A$2:$I$1247,6,FALSE))</f>
        <v>-</v>
      </c>
      <c r="AA343" s="13" t="str">
        <f>IF(ISERROR(VLOOKUP(CONCATENATE($E343," ",AA$1),'Listing TES'!$A$2:$I$1247,6,FALSE)),"-",VLOOKUP(CONCATENATE($E343," ",AA$1),'Listing TES'!$A$2:$I$1247,6,FALSE))</f>
        <v>-</v>
      </c>
      <c r="AB343" s="13" t="str">
        <f>IF(ISERROR(VLOOKUP(CONCATENATE($E343," ",AB$1),'Listing TES'!$A$2:$I$1247,6,FALSE)),"-",VLOOKUP(CONCATENATE($E343," ",AB$1),'Listing TES'!$A$2:$I$1247,6,FALSE))</f>
        <v>-</v>
      </c>
      <c r="AC343" s="13" t="str">
        <f>IF(ISERROR(VLOOKUP(CONCATENATE($E343," ",AC$1),'Listing TES'!$A$2:$I$1247,6,FALSE)),"-",VLOOKUP(CONCATENATE($E343," ",AC$1),'Listing TES'!$A$2:$I$1247,6,FALSE))</f>
        <v>-</v>
      </c>
      <c r="AD343" s="13"/>
      <c r="AF343" s="142" t="str">
        <f t="shared" si="407"/>
        <v>-</v>
      </c>
      <c r="AG343" s="142" t="str">
        <f t="shared" si="395"/>
        <v>-</v>
      </c>
      <c r="AH343" s="142" t="str">
        <f t="shared" si="396"/>
        <v>-</v>
      </c>
      <c r="AI343" s="142" t="str">
        <f t="shared" si="397"/>
        <v>-</v>
      </c>
      <c r="AJ343" s="142" t="str">
        <f t="shared" si="398"/>
        <v>-</v>
      </c>
      <c r="AK343" s="142" t="str">
        <f t="shared" si="399"/>
        <v>-</v>
      </c>
      <c r="AL343" s="102"/>
      <c r="AN343" s="142" t="str">
        <f t="shared" si="400"/>
        <v>-</v>
      </c>
      <c r="AO343" s="142" t="str">
        <f t="shared" si="401"/>
        <v>-</v>
      </c>
      <c r="AP343" s="142" t="str">
        <f t="shared" si="402"/>
        <v>-</v>
      </c>
      <c r="AQ343" s="142" t="str">
        <f t="shared" si="403"/>
        <v>-</v>
      </c>
      <c r="AR343" s="142" t="str">
        <f t="shared" si="404"/>
        <v>-</v>
      </c>
      <c r="AS343" s="142" t="str">
        <f t="shared" si="405"/>
        <v>-</v>
      </c>
    </row>
    <row r="344" spans="1:73" x14ac:dyDescent="0.25">
      <c r="A344" s="22" t="str">
        <f>IF(ISERROR(VLOOKUP($E344,'Listing TES'!$B$2:$B$1247,1,FALSE)),"Not listed","Listed")</f>
        <v>Listed</v>
      </c>
      <c r="B344" s="4" t="b">
        <f t="shared" ca="1" si="352"/>
        <v>0</v>
      </c>
      <c r="C344" s="4" t="b">
        <f t="shared" si="425"/>
        <v>0</v>
      </c>
      <c r="D344" s="4"/>
      <c r="E344" s="2" t="s">
        <v>228</v>
      </c>
      <c r="F344" s="10">
        <v>38367</v>
      </c>
      <c r="G344" s="4"/>
      <c r="H344" s="4" t="s">
        <v>557</v>
      </c>
      <c r="I344" s="93">
        <f>DATEDIF(F344,DATE(2019,7,1),"y")</f>
        <v>14</v>
      </c>
      <c r="J344" s="198" t="str">
        <f>VLOOKUP($I344,Categorie!$A$1:$B$27,2,FALSE)</f>
        <v>INO/ANO/JUN</v>
      </c>
      <c r="K344" s="12" t="str">
        <f t="shared" si="426"/>
        <v>SEN</v>
      </c>
      <c r="L344" s="13">
        <f t="shared" si="394"/>
        <v>43765</v>
      </c>
      <c r="M344" s="13" t="str">
        <f t="shared" ca="1" si="378"/>
        <v/>
      </c>
      <c r="N344" s="12"/>
      <c r="O344" s="12"/>
      <c r="P344" s="12" t="str">
        <f>VLOOKUP($E344,'Listing PCS'!$B$2:$D$1032,3,FALSE)</f>
        <v>JUN</v>
      </c>
      <c r="Q344" s="13">
        <f>VLOOKUP($E344,'Listing PCS'!$B$2:$F$1032,5,FALSE)</f>
        <v>43252</v>
      </c>
      <c r="R344" s="12"/>
      <c r="S344" s="204" t="s">
        <v>565</v>
      </c>
      <c r="T344" s="12" t="str">
        <f>VLOOKUP($E344,'Listing PCS'!$B$2:$I$1032,8,FALSE)</f>
        <v>A</v>
      </c>
      <c r="U344" s="13"/>
      <c r="V344" s="13" t="str">
        <f>IF(ISERROR(VLOOKUP(CONCATENATE($E344," ",V$1),'Listing TES'!$A$2:$I$1247,6,FALSE)),"-",VLOOKUP(CONCATENATE($E344," ",V$1),'Listing TES'!$A$2:$I$1247,6,FALSE))</f>
        <v>-</v>
      </c>
      <c r="W344" s="13" t="str">
        <f>IF(ISERROR(VLOOKUP(CONCATENATE($E344," ",W$1),'Listing TES'!$A$2:$I$1247,6,FALSE)),"-",VLOOKUP(CONCATENATE($E344," ",W$1),'Listing TES'!$A$2:$I$1247,6,FALSE))</f>
        <v>-</v>
      </c>
      <c r="X344" s="13">
        <f>IF(ISERROR(VLOOKUP(CONCATENATE($E344," ",X$1),'Listing TES'!$A$2:$I$1247,6,FALSE)),"-",VLOOKUP(CONCATENATE($E344," ",X$1),'Listing TES'!$A$2:$I$1247,6,FALSE))</f>
        <v>42126</v>
      </c>
      <c r="Y344" s="91" t="str">
        <f>IF(ISERROR(VLOOKUP(CONCATENATE($E344," ",Y$1),'Listing TES'!$A$2:$I$1247,6,FALSE)),"-",VLOOKUP(CONCATENATE($E344," ",Y$1),'Listing TES'!$A$2:$I$1247,6,FALSE))</f>
        <v>-</v>
      </c>
      <c r="Z344" s="13">
        <f>IF(ISERROR(VLOOKUP(CONCATENATE($E344," ",Z$1),'Listing TES'!$A$2:$I$1247,6,FALSE)),"-",VLOOKUP(CONCATENATE($E344," ",Z$1),'Listing TES'!$A$2:$I$1247,6,FALSE))</f>
        <v>42400</v>
      </c>
      <c r="AA344" s="13">
        <f>IF(ISERROR(VLOOKUP(CONCATENATE($E344," ",AA$1),'Listing TES'!$A$2:$I$1247,6,FALSE)),"-",VLOOKUP(CONCATENATE($E344," ",AA$1),'Listing TES'!$A$2:$I$1247,6,FALSE))</f>
        <v>42476</v>
      </c>
      <c r="AB344" s="13">
        <f>IF(ISERROR(VLOOKUP(CONCATENATE($E344," ",AB$1),'Listing TES'!$A$2:$I$1247,6,FALSE)),"-",VLOOKUP(CONCATENATE($E344," ",AB$1),'Listing TES'!$A$2:$I$1247,6,FALSE))</f>
        <v>43765</v>
      </c>
      <c r="AC344" s="13" t="str">
        <f>IF(ISERROR(VLOOKUP(CONCATENATE($E344," ",AC$1),'Listing TES'!$A$2:$I$1247,6,FALSE)),"-",VLOOKUP(CONCATENATE($E344," ",AC$1),'Listing TES'!$A$2:$I$1247,6,FALSE))</f>
        <v>-</v>
      </c>
      <c r="AD344" s="13"/>
      <c r="AF344" s="142" t="str">
        <f t="shared" si="407"/>
        <v>-</v>
      </c>
      <c r="AG344" s="142" t="str">
        <f t="shared" si="395"/>
        <v>-</v>
      </c>
      <c r="AH344" s="142" t="str">
        <f t="shared" si="396"/>
        <v>-</v>
      </c>
      <c r="AI344" s="142" t="str">
        <f t="shared" si="397"/>
        <v>-</v>
      </c>
      <c r="AJ344" s="142">
        <f t="shared" si="398"/>
        <v>76</v>
      </c>
      <c r="AK344" s="142">
        <f t="shared" si="399"/>
        <v>1289</v>
      </c>
      <c r="AL344" s="13"/>
      <c r="AN344" s="142" t="str">
        <f t="shared" si="400"/>
        <v>-</v>
      </c>
      <c r="AO344" s="142" t="str">
        <f t="shared" si="401"/>
        <v>-</v>
      </c>
      <c r="AP344" s="142" t="str">
        <f t="shared" si="402"/>
        <v>-</v>
      </c>
      <c r="AQ344" s="142" t="str">
        <f t="shared" si="403"/>
        <v>-</v>
      </c>
      <c r="AR344" s="142" t="str">
        <f t="shared" si="404"/>
        <v>-</v>
      </c>
      <c r="AS344" s="142" t="str">
        <f t="shared" si="405"/>
        <v>-</v>
      </c>
      <c r="AW344" s="9" t="s">
        <v>557</v>
      </c>
    </row>
    <row r="345" spans="1:73" hidden="1" x14ac:dyDescent="0.25">
      <c r="A345" s="80" t="str">
        <f>IF(ISERROR(VLOOKUP($E345,'Listing TES'!$B$2:$B$1247,1,FALSE)),"Not listed","Listed")</f>
        <v>Listed</v>
      </c>
      <c r="B345" s="81" t="b">
        <f ca="1">TODAY()-MAX(V345:AC345)&lt;95</f>
        <v>0</v>
      </c>
      <c r="C345" s="81" t="e">
        <f t="shared" si="425"/>
        <v>#VALUE!</v>
      </c>
      <c r="D345" s="81" t="s">
        <v>537</v>
      </c>
      <c r="E345" s="2" t="s">
        <v>646</v>
      </c>
      <c r="F345" s="10">
        <v>40925</v>
      </c>
      <c r="G345" s="4"/>
      <c r="H345" s="4" t="s">
        <v>557</v>
      </c>
      <c r="I345" s="93">
        <f>DATEDIF(F345,DATE(2018,7,1),"y")</f>
        <v>6</v>
      </c>
      <c r="J345" s="198" t="str">
        <f>VLOOKUP($I345,Categorie!$A$1:$B$27,2,FALSE)</f>
        <v>MIN/BNO/INO</v>
      </c>
      <c r="K345" s="12" t="str">
        <f>IF(ISBLANK(O345),IF(AC345&lt;&gt;"-",AC$1,IF(AB345&lt;&gt;"-",AB$1,IF(AA345&lt;&gt;"-",AA$1,IF(Z345&lt;&gt;"-",Z$1,IF(Y345&lt;&gt;"-",Y$1,IF(X345&lt;&gt;"-",X$1,IF(W345&lt;&gt;"-",W$1,IF(V345&lt;&gt;"-",V$1,IF(A345="Listed","Niet geslaagd","Geen info"))))))))),O345)</f>
        <v>Niet geslaagd</v>
      </c>
      <c r="L345" s="13" t="str">
        <f>IF(MAX(V345:AC345)=0,"-",MAX(V345:AC345))</f>
        <v>-</v>
      </c>
      <c r="M345" s="13" t="str">
        <f ca="1">IF(B345=TRUE,IF(ISBLANK(N345),IF(K345="PRE","",EDATE(L345,3)),N345),"")</f>
        <v/>
      </c>
      <c r="N345" s="12"/>
      <c r="O345" s="12"/>
      <c r="P345" s="12" t="str">
        <f>VLOOKUP($E345,'Listing PCS'!$B$2:$D$1032,3,FALSE)</f>
        <v>-</v>
      </c>
      <c r="Q345" s="13">
        <f>VLOOKUP($E345,'Listing PCS'!$B$2:$F$1032,5,FALSE)</f>
        <v>43491</v>
      </c>
      <c r="R345" s="12"/>
      <c r="S345" s="12" t="str">
        <f>IF(ISERROR(SEARCH(K345,J345)),"-",K345)</f>
        <v>-</v>
      </c>
      <c r="T345" s="12">
        <f>VLOOKUP($E345,'Listing PCS'!$B$2:$I$1032,8,FALSE)</f>
        <v>0</v>
      </c>
      <c r="U345" s="13"/>
      <c r="V345" s="13" t="str">
        <f>IF(ISERROR(VLOOKUP(CONCATENATE($E345," ",V$1),'Listing TES'!$A$2:$I$1247,6,FALSE)),"-",VLOOKUP(CONCATENATE($E345," ",V$1),'Listing TES'!$A$2:$I$1247,6,FALSE))</f>
        <v>-</v>
      </c>
      <c r="W345" s="13" t="str">
        <f>IF(ISERROR(VLOOKUP(CONCATENATE($E345," ",W$1),'Listing TES'!$A$2:$I$1247,6,FALSE)),"-",VLOOKUP(CONCATENATE($E345," ",W$1),'Listing TES'!$A$2:$I$1247,6,FALSE))</f>
        <v>-</v>
      </c>
      <c r="X345" s="13" t="str">
        <f>IF(ISERROR(VLOOKUP(CONCATENATE($E345," ",X$1),'Listing TES'!$A$2:$I$1247,6,FALSE)),"-",VLOOKUP(CONCATENATE($E345," ",X$1),'Listing TES'!$A$2:$I$1247,6,FALSE))</f>
        <v>-</v>
      </c>
      <c r="Y345" s="13" t="str">
        <f>IF(ISERROR(VLOOKUP(CONCATENATE($E345," ",Y$1),'Listing TES'!$A$2:$I$1247,6,FALSE)),"-",VLOOKUP(CONCATENATE($E345," ",Y$1),'Listing TES'!$A$2:$I$1247,6,FALSE))</f>
        <v>-</v>
      </c>
      <c r="Z345" s="13" t="str">
        <f>IF(ISERROR(VLOOKUP(CONCATENATE($E345," ",Z$1),'Listing TES'!$A$2:$I$1247,6,FALSE)),"-",VLOOKUP(CONCATENATE($E345," ",Z$1),'Listing TES'!$A$2:$I$1247,6,FALSE))</f>
        <v>-</v>
      </c>
      <c r="AA345" s="13" t="str">
        <f>IF(ISERROR(VLOOKUP(CONCATENATE($E345," ",AA$1),'Listing TES'!$A$2:$I$1247,6,FALSE)),"-",VLOOKUP(CONCATENATE($E345," ",AA$1),'Listing TES'!$A$2:$I$1247,6,FALSE))</f>
        <v>-</v>
      </c>
      <c r="AB345" s="13" t="str">
        <f>IF(ISERROR(VLOOKUP(CONCATENATE($E345," ",AB$1),'Listing TES'!$A$2:$I$1247,6,FALSE)),"-",VLOOKUP(CONCATENATE($E345," ",AB$1),'Listing TES'!$A$2:$I$1247,6,FALSE))</f>
        <v>-</v>
      </c>
      <c r="AC345" s="13" t="str">
        <f>IF(ISERROR(VLOOKUP(CONCATENATE($E345," ",AC$1),'Listing TES'!$A$2:$I$1247,6,FALSE)),"-",VLOOKUP(CONCATENATE($E345," ",AC$1),'Listing TES'!$A$2:$I$1247,6,FALSE))</f>
        <v>-</v>
      </c>
      <c r="AD345" s="13"/>
      <c r="AF345" s="142" t="str">
        <f t="shared" ref="AF345:AK345" si="449">IF(AND(V345&lt;&gt;"-",W345&lt;&gt;"-"),W345-V345,"-")</f>
        <v>-</v>
      </c>
      <c r="AG345" s="142" t="str">
        <f t="shared" si="449"/>
        <v>-</v>
      </c>
      <c r="AH345" s="142" t="str">
        <f t="shared" si="449"/>
        <v>-</v>
      </c>
      <c r="AI345" s="142" t="str">
        <f t="shared" si="449"/>
        <v>-</v>
      </c>
      <c r="AJ345" s="142" t="str">
        <f t="shared" si="449"/>
        <v>-</v>
      </c>
      <c r="AK345" s="142" t="str">
        <f t="shared" si="449"/>
        <v>-</v>
      </c>
      <c r="AL345" s="102"/>
      <c r="AN345" s="142" t="str">
        <f t="shared" ref="AN345:AS345" si="450">IF(AND($V345&lt;&gt;"-",W345&lt;&gt;"-"),W345-$V345,"-")</f>
        <v>-</v>
      </c>
      <c r="AO345" s="142" t="str">
        <f t="shared" si="450"/>
        <v>-</v>
      </c>
      <c r="AP345" s="142" t="str">
        <f t="shared" si="450"/>
        <v>-</v>
      </c>
      <c r="AQ345" s="142" t="str">
        <f t="shared" si="450"/>
        <v>-</v>
      </c>
      <c r="AR345" s="142" t="str">
        <f t="shared" si="450"/>
        <v>-</v>
      </c>
      <c r="AS345" s="142" t="str">
        <f t="shared" si="450"/>
        <v>-</v>
      </c>
    </row>
    <row r="346" spans="1:73" x14ac:dyDescent="0.25">
      <c r="A346" s="22" t="str">
        <f>IF(ISERROR(VLOOKUP($E346,'Listing TES'!$B$2:$B$1247,1,FALSE)),"Not listed","Listed")</f>
        <v>Listed</v>
      </c>
      <c r="B346" s="4" t="b">
        <f t="shared" ca="1" si="352"/>
        <v>0</v>
      </c>
      <c r="C346" s="4" t="b">
        <f t="shared" si="425"/>
        <v>0</v>
      </c>
      <c r="D346" s="4"/>
      <c r="E346" s="2" t="s">
        <v>67</v>
      </c>
      <c r="F346" s="10">
        <v>39295</v>
      </c>
      <c r="G346" s="4"/>
      <c r="H346" s="4" t="s">
        <v>557</v>
      </c>
      <c r="I346" s="93">
        <f t="shared" ref="I346:I360" si="451">DATEDIF(F346,DATE(2019,7,1),"y")</f>
        <v>11</v>
      </c>
      <c r="J346" s="198" t="str">
        <f>VLOOKUP($I346,Categorie!$A$1:$B$27,2,FALSE)</f>
        <v>BNO/INO/ANO</v>
      </c>
      <c r="K346" s="12" t="str">
        <f t="shared" si="426"/>
        <v>INO</v>
      </c>
      <c r="L346" s="13">
        <f t="shared" si="394"/>
        <v>43442</v>
      </c>
      <c r="M346" s="13" t="str">
        <f t="shared" ca="1" si="378"/>
        <v/>
      </c>
      <c r="N346" s="12"/>
      <c r="O346" s="12"/>
      <c r="P346" s="12" t="str">
        <f>VLOOKUP($E346,'Listing PCS'!$B$2:$D$1032,3,FALSE)</f>
        <v>INO</v>
      </c>
      <c r="Q346" s="13">
        <f>VLOOKUP($E346,'Listing PCS'!$B$2:$F$1032,5,FALSE)</f>
        <v>43386</v>
      </c>
      <c r="R346" s="12"/>
      <c r="S346" s="12" t="str">
        <f>IF(ISERROR(SEARCH(K346,J346)),"-",K346)</f>
        <v>INO</v>
      </c>
      <c r="T346" s="12">
        <f>VLOOKUP($E346,'Listing PCS'!$B$2:$I$1032,8,FALSE)</f>
        <v>0</v>
      </c>
      <c r="U346" s="13"/>
      <c r="V346" s="13">
        <f>IF(ISERROR(VLOOKUP(CONCATENATE($E346," ",V$1),'Listing TES'!$A$2:$I$1247,6,FALSE)),"-",VLOOKUP(CONCATENATE($E346," ",V$1),'Listing TES'!$A$2:$I$1247,6,FALSE))</f>
        <v>42756</v>
      </c>
      <c r="W346" s="13">
        <f>IF(ISERROR(VLOOKUP(CONCATENATE($E346," ",W$1),'Listing TES'!$A$2:$I$1247,6,FALSE)),"-",VLOOKUP(CONCATENATE($E346," ",W$1),'Listing TES'!$A$2:$I$1247,6,FALSE))</f>
        <v>43113</v>
      </c>
      <c r="X346" s="13">
        <f>IF(ISERROR(VLOOKUP(CONCATENATE($E346," ",X$1),'Listing TES'!$A$2:$I$1247,6,FALSE)),"-",VLOOKUP(CONCATENATE($E346," ",X$1),'Listing TES'!$A$2:$I$1247,6,FALSE))</f>
        <v>43183</v>
      </c>
      <c r="Y346" s="13">
        <f>IF(ISERROR(VLOOKUP(CONCATENATE($E346," ",Y$1),'Listing TES'!$A$2:$I$1247,6,FALSE)),"-",VLOOKUP(CONCATENATE($E346," ",Y$1),'Listing TES'!$A$2:$I$1247,6,FALSE))</f>
        <v>43442</v>
      </c>
      <c r="Z346" s="13" t="str">
        <f>IF(ISERROR(VLOOKUP(CONCATENATE($E346," ",Z$1),'Listing TES'!$A$2:$I$1247,6,FALSE)),"-",VLOOKUP(CONCATENATE($E346," ",Z$1),'Listing TES'!$A$2:$I$1247,6,FALSE))</f>
        <v>-</v>
      </c>
      <c r="AA346" s="13" t="str">
        <f>IF(ISERROR(VLOOKUP(CONCATENATE($E346," ",AA$1),'Listing TES'!$A$2:$I$1247,6,FALSE)),"-",VLOOKUP(CONCATENATE($E346," ",AA$1),'Listing TES'!$A$2:$I$1247,6,FALSE))</f>
        <v>-</v>
      </c>
      <c r="AB346" s="13" t="str">
        <f>IF(ISERROR(VLOOKUP(CONCATENATE($E346," ",AB$1),'Listing TES'!$A$2:$I$1247,6,FALSE)),"-",VLOOKUP(CONCATENATE($E346," ",AB$1),'Listing TES'!$A$2:$I$1247,6,FALSE))</f>
        <v>-</v>
      </c>
      <c r="AC346" s="13" t="str">
        <f>IF(ISERROR(VLOOKUP(CONCATENATE($E346," ",AC$1),'Listing TES'!$A$2:$I$1247,6,FALSE)),"-",VLOOKUP(CONCATENATE($E346," ",AC$1),'Listing TES'!$A$2:$I$1247,6,FALSE))</f>
        <v>-</v>
      </c>
      <c r="AD346" s="13"/>
      <c r="AF346" s="142">
        <f t="shared" si="407"/>
        <v>357</v>
      </c>
      <c r="AG346" s="142">
        <f t="shared" si="395"/>
        <v>70</v>
      </c>
      <c r="AH346" s="142">
        <f t="shared" si="396"/>
        <v>259</v>
      </c>
      <c r="AI346" s="142" t="str">
        <f t="shared" si="397"/>
        <v>-</v>
      </c>
      <c r="AJ346" s="142" t="str">
        <f t="shared" si="398"/>
        <v>-</v>
      </c>
      <c r="AK346" s="142" t="str">
        <f t="shared" si="399"/>
        <v>-</v>
      </c>
      <c r="AL346" s="13"/>
      <c r="AN346" s="142">
        <f t="shared" si="400"/>
        <v>357</v>
      </c>
      <c r="AO346" s="142">
        <f t="shared" si="401"/>
        <v>427</v>
      </c>
      <c r="AP346" s="142">
        <f t="shared" si="402"/>
        <v>686</v>
      </c>
      <c r="AQ346" s="142" t="str">
        <f t="shared" si="403"/>
        <v>-</v>
      </c>
      <c r="AR346" s="142" t="str">
        <f t="shared" si="404"/>
        <v>-</v>
      </c>
      <c r="AS346" s="142" t="str">
        <f t="shared" si="405"/>
        <v>-</v>
      </c>
    </row>
    <row r="347" spans="1:73" x14ac:dyDescent="0.25">
      <c r="A347" s="22" t="str">
        <f>IF(ISERROR(VLOOKUP($E347,'Listing TES'!$B$2:$B$1247,1,FALSE)),"Not listed","Listed")</f>
        <v>Listed</v>
      </c>
      <c r="B347" s="4" t="b">
        <f ca="1">TODAY()-MAX(V347:AC347)&lt;95</f>
        <v>1</v>
      </c>
      <c r="C347" s="4" t="b">
        <f t="shared" si="425"/>
        <v>0</v>
      </c>
      <c r="D347" s="4"/>
      <c r="E347" s="2" t="s">
        <v>606</v>
      </c>
      <c r="F347" s="10">
        <v>38848</v>
      </c>
      <c r="G347" s="4"/>
      <c r="H347" s="4" t="s">
        <v>557</v>
      </c>
      <c r="I347" s="93">
        <f t="shared" si="451"/>
        <v>13</v>
      </c>
      <c r="J347" s="198" t="str">
        <f>VLOOKUP($I347,Categorie!$A$1:$B$27,2,FALSE)</f>
        <v>INO/ANO/JUN</v>
      </c>
      <c r="K347" s="12" t="str">
        <f t="shared" si="426"/>
        <v>INO</v>
      </c>
      <c r="L347" s="13">
        <f>IF(MAX(V347:AC347)=0,"-",MAX(V347:AC347))</f>
        <v>43876</v>
      </c>
      <c r="M347" s="13">
        <f t="shared" ca="1" si="378"/>
        <v>43966</v>
      </c>
      <c r="N347" s="12"/>
      <c r="O347" s="12"/>
      <c r="P347" s="12" t="str">
        <f>VLOOKUP($E347,'Listing PCS'!$B$2:$D$1032,3,FALSE)</f>
        <v>INO</v>
      </c>
      <c r="Q347" s="13">
        <f>VLOOKUP($E347,'Listing PCS'!$B$2:$F$1032,5,FALSE)</f>
        <v>43589</v>
      </c>
      <c r="R347" s="12"/>
      <c r="S347" s="12" t="str">
        <f>IF(ISERROR(SEARCH(K347,J347)),"-",K347)</f>
        <v>INO</v>
      </c>
      <c r="T347" s="12">
        <f>VLOOKUP($E347,'Listing PCS'!$B$2:$I$1032,8,FALSE)</f>
        <v>0</v>
      </c>
      <c r="U347" s="13"/>
      <c r="V347" s="13">
        <f>IF(ISERROR(VLOOKUP(CONCATENATE($E347," ",V$1),'Listing TES'!$A$2:$I$1247,6,FALSE)),"-",VLOOKUP(CONCATENATE($E347," ",V$1),'Listing TES'!$A$2:$I$1247,6,FALSE))</f>
        <v>43372</v>
      </c>
      <c r="W347" s="13">
        <f>IF(ISERROR(VLOOKUP(CONCATENATE($E347," ",W$1),'Listing TES'!$A$2:$I$1247,6,FALSE)),"-",VLOOKUP(CONCATENATE($E347," ",W$1),'Listing TES'!$A$2:$I$1247,6,FALSE))</f>
        <v>43414</v>
      </c>
      <c r="X347" s="13">
        <f>IF(ISERROR(VLOOKUP(CONCATENATE($E347," ",X$1),'Listing TES'!$A$2:$I$1247,6,FALSE)),"-",VLOOKUP(CONCATENATE($E347," ",X$1),'Listing TES'!$A$2:$I$1247,6,FALSE))</f>
        <v>43554</v>
      </c>
      <c r="Y347" s="13">
        <f>IF(ISERROR(VLOOKUP(CONCATENATE($E347," ",Y$1),'Listing TES'!$A$2:$I$1247,6,FALSE)),"-",VLOOKUP(CONCATENATE($E347," ",Y$1),'Listing TES'!$A$2:$I$1247,6,FALSE))</f>
        <v>43876</v>
      </c>
      <c r="Z347" s="13" t="str">
        <f>IF(ISERROR(VLOOKUP(CONCATENATE($E347," ",Z$1),'Listing TES'!$A$2:$I$1247,6,FALSE)),"-",VLOOKUP(CONCATENATE($E347," ",Z$1),'Listing TES'!$A$2:$I$1247,6,FALSE))</f>
        <v>-</v>
      </c>
      <c r="AA347" s="13" t="str">
        <f>IF(ISERROR(VLOOKUP(CONCATENATE($E347," ",AA$1),'Listing TES'!$A$2:$I$1247,6,FALSE)),"-",VLOOKUP(CONCATENATE($E347," ",AA$1),'Listing TES'!$A$2:$I$1247,6,FALSE))</f>
        <v>-</v>
      </c>
      <c r="AB347" s="13" t="str">
        <f>IF(ISERROR(VLOOKUP(CONCATENATE($E347," ",AB$1),'Listing TES'!$A$2:$I$1247,6,FALSE)),"-",VLOOKUP(CONCATENATE($E347," ",AB$1),'Listing TES'!$A$2:$I$1247,6,FALSE))</f>
        <v>-</v>
      </c>
      <c r="AC347" s="13" t="str">
        <f>IF(ISERROR(VLOOKUP(CONCATENATE($E347," ",AC$1),'Listing TES'!$A$2:$I$1247,6,FALSE)),"-",VLOOKUP(CONCATENATE($E347," ",AC$1),'Listing TES'!$A$2:$I$1247,6,FALSE))</f>
        <v>-</v>
      </c>
      <c r="AD347" s="13"/>
      <c r="AF347" s="142">
        <f t="shared" ref="AF347:AK348" si="452">IF(AND(V347&lt;&gt;"-",W347&lt;&gt;"-"),W347-V347,"-")</f>
        <v>42</v>
      </c>
      <c r="AG347" s="142">
        <f t="shared" si="452"/>
        <v>140</v>
      </c>
      <c r="AH347" s="142">
        <f t="shared" si="452"/>
        <v>322</v>
      </c>
      <c r="AI347" s="142" t="str">
        <f t="shared" si="452"/>
        <v>-</v>
      </c>
      <c r="AJ347" s="142" t="str">
        <f t="shared" si="452"/>
        <v>-</v>
      </c>
      <c r="AK347" s="142" t="str">
        <f t="shared" si="452"/>
        <v>-</v>
      </c>
      <c r="AL347" s="13"/>
      <c r="AN347" s="142">
        <f t="shared" ref="AN347:AS348" si="453">IF(AND($V347&lt;&gt;"-",W347&lt;&gt;"-"),W347-$V347,"-")</f>
        <v>42</v>
      </c>
      <c r="AO347" s="142">
        <f t="shared" si="453"/>
        <v>182</v>
      </c>
      <c r="AP347" s="142">
        <f t="shared" si="453"/>
        <v>504</v>
      </c>
      <c r="AQ347" s="142" t="str">
        <f t="shared" si="453"/>
        <v>-</v>
      </c>
      <c r="AR347" s="142" t="str">
        <f t="shared" si="453"/>
        <v>-</v>
      </c>
      <c r="AS347" s="142" t="str">
        <f t="shared" si="453"/>
        <v>-</v>
      </c>
    </row>
    <row r="348" spans="1:73" x14ac:dyDescent="0.25">
      <c r="A348" s="80" t="str">
        <f>IF(ISERROR(VLOOKUP($E348,'Listing TES'!$B$2:$B$1247,1,FALSE)),"Not listed","Listed")</f>
        <v>Listed</v>
      </c>
      <c r="B348" s="81" t="b">
        <f ca="1">TODAY()-MAX(V348:AC348)&lt;95</f>
        <v>1</v>
      </c>
      <c r="C348" s="81" t="b">
        <f t="shared" si="425"/>
        <v>0</v>
      </c>
      <c r="D348" s="81"/>
      <c r="E348" s="2" t="s">
        <v>703</v>
      </c>
      <c r="F348" s="10">
        <v>41528</v>
      </c>
      <c r="G348" s="4"/>
      <c r="H348" s="4" t="s">
        <v>557</v>
      </c>
      <c r="I348" s="93">
        <f t="shared" si="451"/>
        <v>5</v>
      </c>
      <c r="J348" s="198" t="str">
        <f>VLOOKUP($I348,Categorie!$A$1:$B$27,2,FALSE)</f>
        <v>MIN/BNO/INO</v>
      </c>
      <c r="K348" s="12" t="str">
        <f>IF(ISBLANK(O348),IF(AC348&lt;&gt;"-",AC$1,IF(AB348&lt;&gt;"-",AB$1,IF(AA348&lt;&gt;"-",AA$1,IF(Z348&lt;&gt;"-",Z$1,IF(Y348&lt;&gt;"-",Y$1,IF(X348&lt;&gt;"-",X$1,IF(W348&lt;&gt;"-",W$1,IF(V348&lt;&gt;"-",V$1,IF(A348="Listed","Niet geslaagd","Geen info"))))))))),O348)</f>
        <v>PRE</v>
      </c>
      <c r="L348" s="13">
        <f>IF(MAX(V348:AC348)=0,"-",MAX(V348:AC348))</f>
        <v>43855</v>
      </c>
      <c r="M348" s="13" t="str">
        <f ca="1">IF(B348=TRUE,IF(ISBLANK(N348),IF(K348="PRE","",EDATE(L348,3)),N348),"")</f>
        <v/>
      </c>
      <c r="N348" s="12"/>
      <c r="O348" s="12"/>
      <c r="P348" s="12" t="str">
        <f>VLOOKUP($E348,'Listing PCS'!$B$2:$D$1032,3,FALSE)</f>
        <v>-</v>
      </c>
      <c r="Q348" s="13">
        <f>VLOOKUP($E348,'Listing PCS'!$B$2:$F$1032,5,FALSE)</f>
        <v>43855</v>
      </c>
      <c r="R348" s="12"/>
      <c r="S348" s="12" t="str">
        <f>IF(ISERROR(SEARCH(K348,J348)),"-",K348)</f>
        <v>-</v>
      </c>
      <c r="T348" s="12">
        <f>VLOOKUP($E348,'Listing PCS'!$B$2:$I$1032,8,FALSE)</f>
        <v>0</v>
      </c>
      <c r="U348" s="13"/>
      <c r="V348" s="13">
        <f>IF(ISERROR(VLOOKUP(CONCATENATE($E348," ",V$1),'Listing TES'!$A$2:$I$1247,6,FALSE)),"-",VLOOKUP(CONCATENATE($E348," ",V$1),'Listing TES'!$A$2:$I$1247,6,FALSE))</f>
        <v>43855</v>
      </c>
      <c r="W348" s="13" t="str">
        <f>IF(ISERROR(VLOOKUP(CONCATENATE($E348," ",W$1),'Listing TES'!$A$2:$I$1247,6,FALSE)),"-",VLOOKUP(CONCATENATE($E348," ",W$1),'Listing TES'!$A$2:$I$1247,6,FALSE))</f>
        <v>-</v>
      </c>
      <c r="X348" s="13" t="str">
        <f>IF(ISERROR(VLOOKUP(CONCATENATE($E348," ",X$1),'Listing TES'!$A$2:$I$1247,6,FALSE)),"-",VLOOKUP(CONCATENATE($E348," ",X$1),'Listing TES'!$A$2:$I$1247,6,FALSE))</f>
        <v>-</v>
      </c>
      <c r="Y348" s="13" t="str">
        <f>IF(ISERROR(VLOOKUP(CONCATENATE($E348," ",Y$1),'Listing TES'!$A$2:$I$1247,6,FALSE)),"-",VLOOKUP(CONCATENATE($E348," ",Y$1),'Listing TES'!$A$2:$I$1247,6,FALSE))</f>
        <v>-</v>
      </c>
      <c r="Z348" s="13" t="str">
        <f>IF(ISERROR(VLOOKUP(CONCATENATE($E348," ",Z$1),'Listing TES'!$A$2:$I$1247,6,FALSE)),"-",VLOOKUP(CONCATENATE($E348," ",Z$1),'Listing TES'!$A$2:$I$1247,6,FALSE))</f>
        <v>-</v>
      </c>
      <c r="AA348" s="13" t="str">
        <f>IF(ISERROR(VLOOKUP(CONCATENATE($E348," ",AA$1),'Listing TES'!$A$2:$I$1247,6,FALSE)),"-",VLOOKUP(CONCATENATE($E348," ",AA$1),'Listing TES'!$A$2:$I$1247,6,FALSE))</f>
        <v>-</v>
      </c>
      <c r="AB348" s="13" t="str">
        <f>IF(ISERROR(VLOOKUP(CONCATENATE($E348," ",AB$1),'Listing TES'!$A$2:$I$1247,6,FALSE)),"-",VLOOKUP(CONCATENATE($E348," ",AB$1),'Listing TES'!$A$2:$I$1247,6,FALSE))</f>
        <v>-</v>
      </c>
      <c r="AC348" s="13" t="str">
        <f>IF(ISERROR(VLOOKUP(CONCATENATE($E348," ",AC$1),'Listing TES'!$A$2:$I$1247,6,FALSE)),"-",VLOOKUP(CONCATENATE($E348," ",AC$1),'Listing TES'!$A$2:$I$1247,6,FALSE))</f>
        <v>-</v>
      </c>
      <c r="AD348" s="13"/>
      <c r="AF348" s="142" t="str">
        <f t="shared" si="452"/>
        <v>-</v>
      </c>
      <c r="AG348" s="142" t="str">
        <f t="shared" si="452"/>
        <v>-</v>
      </c>
      <c r="AH348" s="142" t="str">
        <f t="shared" si="452"/>
        <v>-</v>
      </c>
      <c r="AI348" s="142" t="str">
        <f t="shared" si="452"/>
        <v>-</v>
      </c>
      <c r="AJ348" s="142" t="str">
        <f t="shared" si="452"/>
        <v>-</v>
      </c>
      <c r="AK348" s="142" t="str">
        <f t="shared" si="452"/>
        <v>-</v>
      </c>
      <c r="AL348" s="102"/>
      <c r="AN348" s="142" t="str">
        <f t="shared" si="453"/>
        <v>-</v>
      </c>
      <c r="AO348" s="142" t="str">
        <f t="shared" si="453"/>
        <v>-</v>
      </c>
      <c r="AP348" s="142" t="str">
        <f t="shared" si="453"/>
        <v>-</v>
      </c>
      <c r="AQ348" s="142" t="str">
        <f t="shared" si="453"/>
        <v>-</v>
      </c>
      <c r="AR348" s="142" t="str">
        <f t="shared" si="453"/>
        <v>-</v>
      </c>
      <c r="AS348" s="142" t="str">
        <f t="shared" si="453"/>
        <v>-</v>
      </c>
    </row>
    <row r="349" spans="1:73" x14ac:dyDescent="0.25">
      <c r="A349" s="22" t="str">
        <f>IF(ISERROR(VLOOKUP($E349,'Listing TES'!$B$2:$B$1247,1,FALSE)),"Not listed","Listed")</f>
        <v>Listed</v>
      </c>
      <c r="B349" s="4" t="b">
        <f t="shared" ca="1" si="352"/>
        <v>0</v>
      </c>
      <c r="C349" s="4" t="b">
        <f t="shared" si="425"/>
        <v>0</v>
      </c>
      <c r="D349" s="4"/>
      <c r="E349" s="2" t="s">
        <v>149</v>
      </c>
      <c r="F349" s="10">
        <v>39816</v>
      </c>
      <c r="G349" s="4"/>
      <c r="H349" s="4" t="s">
        <v>557</v>
      </c>
      <c r="I349" s="93">
        <f t="shared" si="451"/>
        <v>10</v>
      </c>
      <c r="J349" s="198" t="str">
        <f>VLOOKUP($I349,Categorie!$A$1:$B$27,2,FALSE)</f>
        <v>BNO/INO/ANO</v>
      </c>
      <c r="K349" s="12" t="str">
        <f t="shared" si="426"/>
        <v>JUN</v>
      </c>
      <c r="L349" s="13">
        <f t="shared" si="394"/>
        <v>43554</v>
      </c>
      <c r="M349" s="13" t="str">
        <f t="shared" ca="1" si="378"/>
        <v/>
      </c>
      <c r="N349" s="12"/>
      <c r="O349" s="12"/>
      <c r="P349" s="12" t="str">
        <f>VLOOKUP($E349,'Listing PCS'!$B$2:$D$1032,3,FALSE)</f>
        <v>ANO</v>
      </c>
      <c r="Q349" s="13">
        <f>VLOOKUP($E349,'Listing PCS'!$B$2:$F$1032,5,FALSE)</f>
        <v>43386</v>
      </c>
      <c r="R349" s="12"/>
      <c r="S349" s="198" t="s">
        <v>2</v>
      </c>
      <c r="T349" s="12">
        <f>VLOOKUP($E349,'Listing PCS'!$B$2:$I$1032,8,FALSE)</f>
        <v>0</v>
      </c>
      <c r="U349" s="13"/>
      <c r="V349" s="13">
        <f>IF(ISERROR(VLOOKUP(CONCATENATE($E349," ",V$1),'Listing TES'!$A$2:$I$1247,6,FALSE)),"-",VLOOKUP(CONCATENATE($E349," ",V$1),'Listing TES'!$A$2:$I$1247,6,FALSE))</f>
        <v>42448</v>
      </c>
      <c r="W349" s="13">
        <f>IF(ISERROR(VLOOKUP(CONCATENATE($E349," ",W$1),'Listing TES'!$A$2:$I$1247,6,FALSE)),"-",VLOOKUP(CONCATENATE($E349," ",W$1),'Listing TES'!$A$2:$I$1247,6,FALSE))</f>
        <v>42651</v>
      </c>
      <c r="X349" s="13">
        <f>IF(ISERROR(VLOOKUP(CONCATENATE($E349," ",X$1),'Listing TES'!$A$2:$I$1247,6,FALSE)),"-",VLOOKUP(CONCATENATE($E349," ",X$1),'Listing TES'!$A$2:$I$1247,6,FALSE))</f>
        <v>42749</v>
      </c>
      <c r="Y349" s="13">
        <f>IF(ISERROR(VLOOKUP(CONCATENATE($E349," ",Y$1),'Listing TES'!$A$2:$I$1247,6,FALSE)),"-",VLOOKUP(CONCATENATE($E349," ",Y$1),'Listing TES'!$A$2:$I$1247,6,FALSE))</f>
        <v>43022</v>
      </c>
      <c r="Z349" s="13">
        <f>IF(ISERROR(VLOOKUP(CONCATENATE($E349," ",Z$1),'Listing TES'!$A$2:$I$1247,6,FALSE)),"-",VLOOKUP(CONCATENATE($E349," ",Z$1),'Listing TES'!$A$2:$I$1247,6,FALSE))</f>
        <v>43393</v>
      </c>
      <c r="AA349" s="13">
        <f>IF(ISERROR(VLOOKUP(CONCATENATE($E349," ",AA$1),'Listing TES'!$A$2:$I$1247,6,FALSE)),"-",VLOOKUP(CONCATENATE($E349," ",AA$1),'Listing TES'!$A$2:$I$1247,6,FALSE))</f>
        <v>43554</v>
      </c>
      <c r="AB349" s="13" t="str">
        <f>IF(ISERROR(VLOOKUP(CONCATENATE($E349," ",AB$1),'Listing TES'!$A$2:$I$1247,6,FALSE)),"-",VLOOKUP(CONCATENATE($E349," ",AB$1),'Listing TES'!$A$2:$I$1247,6,FALSE))</f>
        <v>-</v>
      </c>
      <c r="AC349" s="13" t="str">
        <f>IF(ISERROR(VLOOKUP(CONCATENATE($E349," ",AC$1),'Listing TES'!$A$2:$I$1247,6,FALSE)),"-",VLOOKUP(CONCATENATE($E349," ",AC$1),'Listing TES'!$A$2:$I$1247,6,FALSE))</f>
        <v>-</v>
      </c>
      <c r="AD349" s="13"/>
      <c r="AF349" s="142">
        <f t="shared" si="407"/>
        <v>203</v>
      </c>
      <c r="AG349" s="142">
        <f t="shared" si="395"/>
        <v>98</v>
      </c>
      <c r="AH349" s="142">
        <f t="shared" si="396"/>
        <v>273</v>
      </c>
      <c r="AI349" s="142">
        <f t="shared" si="397"/>
        <v>371</v>
      </c>
      <c r="AJ349" s="142">
        <f t="shared" si="398"/>
        <v>161</v>
      </c>
      <c r="AK349" s="142" t="str">
        <f t="shared" si="399"/>
        <v>-</v>
      </c>
      <c r="AL349" s="13"/>
      <c r="AN349" s="142">
        <f t="shared" si="400"/>
        <v>203</v>
      </c>
      <c r="AO349" s="142">
        <f t="shared" si="401"/>
        <v>301</v>
      </c>
      <c r="AP349" s="142">
        <f t="shared" si="402"/>
        <v>574</v>
      </c>
      <c r="AQ349" s="142">
        <f t="shared" si="403"/>
        <v>945</v>
      </c>
      <c r="AR349" s="142">
        <f t="shared" si="404"/>
        <v>1106</v>
      </c>
      <c r="AS349" s="142" t="str">
        <f t="shared" si="405"/>
        <v>-</v>
      </c>
      <c r="AW349" s="9" t="s">
        <v>557</v>
      </c>
      <c r="BA349" s="9" t="s">
        <v>557</v>
      </c>
    </row>
    <row r="350" spans="1:73" x14ac:dyDescent="0.25">
      <c r="A350" s="22" t="str">
        <f>IF(ISERROR(VLOOKUP($E350,'Listing TES'!$B$2:$B$1247,1,FALSE)),"Not listed","Listed")</f>
        <v>Listed</v>
      </c>
      <c r="B350" s="4" t="b">
        <f ca="1">TODAY()-MAX(V350:AC350)&lt;95</f>
        <v>1</v>
      </c>
      <c r="C350" s="4" t="b">
        <f t="shared" si="425"/>
        <v>0</v>
      </c>
      <c r="D350" s="4"/>
      <c r="E350" s="2" t="s">
        <v>619</v>
      </c>
      <c r="F350" s="10">
        <v>39161</v>
      </c>
      <c r="G350" s="4" t="s">
        <v>610</v>
      </c>
      <c r="H350" s="4" t="s">
        <v>557</v>
      </c>
      <c r="I350" s="93">
        <f t="shared" si="451"/>
        <v>12</v>
      </c>
      <c r="J350" s="198" t="str">
        <f>VLOOKUP($I350,Categorie!$A$1:$B$27,2,FALSE)</f>
        <v>BNO/INO/ANO</v>
      </c>
      <c r="K350" s="12" t="str">
        <f t="shared" si="426"/>
        <v>BNO</v>
      </c>
      <c r="L350" s="13">
        <f>IF(MAX(V350:AC350)=0,"-",MAX(V350:AC350))</f>
        <v>43876</v>
      </c>
      <c r="M350" s="13">
        <f t="shared" ca="1" si="378"/>
        <v>43966</v>
      </c>
      <c r="N350" s="12"/>
      <c r="O350" s="12"/>
      <c r="P350" s="12" t="str">
        <f>VLOOKUP($E350,'Listing PCS'!$B$2:$D$1032,3,FALSE)</f>
        <v>BNO</v>
      </c>
      <c r="Q350" s="13">
        <f>VLOOKUP($E350,'Listing PCS'!$B$2:$F$1032,5,FALSE)</f>
        <v>43897</v>
      </c>
      <c r="R350" s="12"/>
      <c r="S350" s="12" t="str">
        <f t="shared" ref="S350:S355" si="454">IF(ISERROR(SEARCH(K350,J350)),"-",K350)</f>
        <v>BNO</v>
      </c>
      <c r="T350" s="12">
        <f>VLOOKUP($E350,'Listing PCS'!$B$2:$I$1032,8,FALSE)</f>
        <v>0</v>
      </c>
      <c r="U350" s="13"/>
      <c r="V350" s="13">
        <f>IF(ISERROR(VLOOKUP(CONCATENATE($E350," ",V$1),'Listing TES'!$A$2:$I$1247,6,FALSE)),"-",VLOOKUP(CONCATENATE($E350," ",V$1),'Listing TES'!$A$2:$I$1247,6,FALSE))</f>
        <v>43428</v>
      </c>
      <c r="W350" s="13">
        <f>IF(ISERROR(VLOOKUP(CONCATENATE($E350," ",W$1),'Listing TES'!$A$2:$I$1247,6,FALSE)),"-",VLOOKUP(CONCATENATE($E350," ",W$1),'Listing TES'!$A$2:$I$1247,6,FALSE))</f>
        <v>43589</v>
      </c>
      <c r="X350" s="13">
        <f>IF(ISERROR(VLOOKUP(CONCATENATE($E350," ",X$1),'Listing TES'!$A$2:$I$1247,6,FALSE)),"-",VLOOKUP(CONCATENATE($E350," ",X$1),'Listing TES'!$A$2:$I$1247,6,FALSE))</f>
        <v>43876</v>
      </c>
      <c r="Y350" s="13" t="str">
        <f>IF(ISERROR(VLOOKUP(CONCATENATE($E350," ",Y$1),'Listing TES'!$A$2:$I$1247,6,FALSE)),"-",VLOOKUP(CONCATENATE($E350," ",Y$1),'Listing TES'!$A$2:$I$1247,6,FALSE))</f>
        <v>-</v>
      </c>
      <c r="Z350" s="13" t="str">
        <f>IF(ISERROR(VLOOKUP(CONCATENATE($E350," ",Z$1),'Listing TES'!$A$2:$I$1247,6,FALSE)),"-",VLOOKUP(CONCATENATE($E350," ",Z$1),'Listing TES'!$A$2:$I$1247,6,FALSE))</f>
        <v>-</v>
      </c>
      <c r="AA350" s="13" t="str">
        <f>IF(ISERROR(VLOOKUP(CONCATENATE($E350," ",AA$1),'Listing TES'!$A$2:$I$1247,6,FALSE)),"-",VLOOKUP(CONCATENATE($E350," ",AA$1),'Listing TES'!$A$2:$I$1247,6,FALSE))</f>
        <v>-</v>
      </c>
      <c r="AB350" s="13" t="str">
        <f>IF(ISERROR(VLOOKUP(CONCATENATE($E350," ",AB$1),'Listing TES'!$A$2:$I$1247,6,FALSE)),"-",VLOOKUP(CONCATENATE($E350," ",AB$1),'Listing TES'!$A$2:$I$1247,6,FALSE))</f>
        <v>-</v>
      </c>
      <c r="AC350" s="13" t="str">
        <f>IF(ISERROR(VLOOKUP(CONCATENATE($E350," ",AC$1),'Listing TES'!$A$2:$I$1247,6,FALSE)),"-",VLOOKUP(CONCATENATE($E350," ",AC$1),'Listing TES'!$A$2:$I$1247,6,FALSE))</f>
        <v>-</v>
      </c>
      <c r="AD350" s="13"/>
      <c r="AF350" s="142">
        <f t="shared" ref="AF350:AK351" si="455">IF(AND(V350&lt;&gt;"-",W350&lt;&gt;"-"),W350-V350,"-")</f>
        <v>161</v>
      </c>
      <c r="AG350" s="142">
        <f t="shared" si="455"/>
        <v>287</v>
      </c>
      <c r="AH350" s="142" t="str">
        <f t="shared" si="455"/>
        <v>-</v>
      </c>
      <c r="AI350" s="142" t="str">
        <f t="shared" si="455"/>
        <v>-</v>
      </c>
      <c r="AJ350" s="142" t="str">
        <f t="shared" si="455"/>
        <v>-</v>
      </c>
      <c r="AK350" s="142" t="str">
        <f t="shared" si="455"/>
        <v>-</v>
      </c>
      <c r="AL350" s="13"/>
      <c r="AN350" s="142">
        <f t="shared" ref="AN350:AS351" si="456">IF(AND($V350&lt;&gt;"-",W350&lt;&gt;"-"),W350-$V350,"-")</f>
        <v>161</v>
      </c>
      <c r="AO350" s="142">
        <f t="shared" si="456"/>
        <v>448</v>
      </c>
      <c r="AP350" s="142" t="str">
        <f t="shared" si="456"/>
        <v>-</v>
      </c>
      <c r="AQ350" s="142" t="str">
        <f t="shared" si="456"/>
        <v>-</v>
      </c>
      <c r="AR350" s="142" t="str">
        <f t="shared" si="456"/>
        <v>-</v>
      </c>
      <c r="AS350" s="142" t="str">
        <f t="shared" si="456"/>
        <v>-</v>
      </c>
      <c r="AW350" s="9" t="s">
        <v>557</v>
      </c>
    </row>
    <row r="351" spans="1:73" x14ac:dyDescent="0.25">
      <c r="A351" s="22" t="str">
        <f>IF(ISERROR(VLOOKUP($E351,'Listing TES'!$B$2:$B$1247,1,FALSE)),"Not listed","Listed")</f>
        <v>Listed</v>
      </c>
      <c r="B351" s="4" t="b">
        <f ca="1">TODAY()-MAX(V351:AC351)&lt;95</f>
        <v>0</v>
      </c>
      <c r="C351" s="4" t="b">
        <f t="shared" si="425"/>
        <v>0</v>
      </c>
      <c r="D351" s="4"/>
      <c r="E351" s="2" t="s">
        <v>620</v>
      </c>
      <c r="F351" s="10">
        <v>39624</v>
      </c>
      <c r="G351" s="4" t="s">
        <v>610</v>
      </c>
      <c r="H351" s="4" t="s">
        <v>557</v>
      </c>
      <c r="I351" s="93">
        <f t="shared" si="451"/>
        <v>11</v>
      </c>
      <c r="J351" s="198" t="str">
        <f>VLOOKUP($I351,Categorie!$A$1:$B$27,2,FALSE)</f>
        <v>BNO/INO/ANO</v>
      </c>
      <c r="K351" s="12" t="str">
        <f t="shared" si="426"/>
        <v>PRE</v>
      </c>
      <c r="L351" s="13">
        <f>IF(MAX(V351:AC351)=0,"-",MAX(V351:AC351))</f>
        <v>43428</v>
      </c>
      <c r="M351" s="13" t="str">
        <f t="shared" ca="1" si="378"/>
        <v/>
      </c>
      <c r="N351" s="12"/>
      <c r="O351" s="12"/>
      <c r="P351" s="12" t="str">
        <f>VLOOKUP($E351,'Listing PCS'!$B$2:$D$1032,3,FALSE)</f>
        <v>MIN</v>
      </c>
      <c r="Q351" s="13">
        <f>VLOOKUP($E351,'Listing PCS'!$B$2:$F$1032,5,FALSE)</f>
        <v>43778</v>
      </c>
      <c r="R351" s="12"/>
      <c r="S351" s="12" t="str">
        <f t="shared" si="454"/>
        <v>-</v>
      </c>
      <c r="T351" s="12">
        <f>VLOOKUP($E351,'Listing PCS'!$B$2:$I$1032,8,FALSE)</f>
        <v>0</v>
      </c>
      <c r="U351" s="13"/>
      <c r="V351" s="13">
        <f>IF(ISERROR(VLOOKUP(CONCATENATE($E351," ",V$1),'Listing TES'!$A$2:$I$1247,6,FALSE)),"-",VLOOKUP(CONCATENATE($E351," ",V$1),'Listing TES'!$A$2:$I$1247,6,FALSE))</f>
        <v>43428</v>
      </c>
      <c r="W351" s="13" t="str">
        <f>IF(ISERROR(VLOOKUP(CONCATENATE($E351," ",W$1),'Listing TES'!$A$2:$I$1247,6,FALSE)),"-",VLOOKUP(CONCATENATE($E351," ",W$1),'Listing TES'!$A$2:$I$1247,6,FALSE))</f>
        <v>-</v>
      </c>
      <c r="X351" s="13" t="str">
        <f>IF(ISERROR(VLOOKUP(CONCATENATE($E351," ",X$1),'Listing TES'!$A$2:$I$1247,6,FALSE)),"-",VLOOKUP(CONCATENATE($E351," ",X$1),'Listing TES'!$A$2:$I$1247,6,FALSE))</f>
        <v>-</v>
      </c>
      <c r="Y351" s="13" t="str">
        <f>IF(ISERROR(VLOOKUP(CONCATENATE($E351," ",Y$1),'Listing TES'!$A$2:$I$1247,6,FALSE)),"-",VLOOKUP(CONCATENATE($E351," ",Y$1),'Listing TES'!$A$2:$I$1247,6,FALSE))</f>
        <v>-</v>
      </c>
      <c r="Z351" s="13" t="str">
        <f>IF(ISERROR(VLOOKUP(CONCATENATE($E351," ",Z$1),'Listing TES'!$A$2:$I$1247,6,FALSE)),"-",VLOOKUP(CONCATENATE($E351," ",Z$1),'Listing TES'!$A$2:$I$1247,6,FALSE))</f>
        <v>-</v>
      </c>
      <c r="AA351" s="13" t="str">
        <f>IF(ISERROR(VLOOKUP(CONCATENATE($E351," ",AA$1),'Listing TES'!$A$2:$I$1247,6,FALSE)),"-",VLOOKUP(CONCATENATE($E351," ",AA$1),'Listing TES'!$A$2:$I$1247,6,FALSE))</f>
        <v>-</v>
      </c>
      <c r="AB351" s="13" t="str">
        <f>IF(ISERROR(VLOOKUP(CONCATENATE($E351," ",AB$1),'Listing TES'!$A$2:$I$1247,6,FALSE)),"-",VLOOKUP(CONCATENATE($E351," ",AB$1),'Listing TES'!$A$2:$I$1247,6,FALSE))</f>
        <v>-</v>
      </c>
      <c r="AC351" s="13" t="str">
        <f>IF(ISERROR(VLOOKUP(CONCATENATE($E351," ",AC$1),'Listing TES'!$A$2:$I$1247,6,FALSE)),"-",VLOOKUP(CONCATENATE($E351," ",AC$1),'Listing TES'!$A$2:$I$1247,6,FALSE))</f>
        <v>-</v>
      </c>
      <c r="AD351" s="13"/>
      <c r="AF351" s="142" t="str">
        <f t="shared" si="455"/>
        <v>-</v>
      </c>
      <c r="AG351" s="142" t="str">
        <f t="shared" si="455"/>
        <v>-</v>
      </c>
      <c r="AH351" s="142" t="str">
        <f t="shared" si="455"/>
        <v>-</v>
      </c>
      <c r="AI351" s="142" t="str">
        <f t="shared" si="455"/>
        <v>-</v>
      </c>
      <c r="AJ351" s="142" t="str">
        <f t="shared" si="455"/>
        <v>-</v>
      </c>
      <c r="AK351" s="142" t="str">
        <f t="shared" si="455"/>
        <v>-</v>
      </c>
      <c r="AL351" s="13"/>
      <c r="AN351" s="142" t="str">
        <f t="shared" si="456"/>
        <v>-</v>
      </c>
      <c r="AO351" s="142" t="str">
        <f t="shared" si="456"/>
        <v>-</v>
      </c>
      <c r="AP351" s="142" t="str">
        <f t="shared" si="456"/>
        <v>-</v>
      </c>
      <c r="AQ351" s="142" t="str">
        <f t="shared" si="456"/>
        <v>-</v>
      </c>
      <c r="AR351" s="142" t="str">
        <f t="shared" si="456"/>
        <v>-</v>
      </c>
      <c r="AS351" s="142" t="str">
        <f t="shared" si="456"/>
        <v>-</v>
      </c>
      <c r="AW351" s="9" t="s">
        <v>557</v>
      </c>
    </row>
    <row r="352" spans="1:73" x14ac:dyDescent="0.25">
      <c r="A352" s="80" t="str">
        <f>IF(ISERROR(VLOOKUP($E352,'Listing TES'!$B$2:$B$1247,1,FALSE)),"Not listed","Listed")</f>
        <v>Listed</v>
      </c>
      <c r="B352" s="81" t="b">
        <f ca="1">TODAY()-MAX(V352:AC352)&lt;95</f>
        <v>0</v>
      </c>
      <c r="C352" s="81" t="b">
        <f t="shared" si="425"/>
        <v>0</v>
      </c>
      <c r="D352" s="81"/>
      <c r="E352" s="2" t="s">
        <v>622</v>
      </c>
      <c r="F352" s="10">
        <v>40424</v>
      </c>
      <c r="G352" s="4"/>
      <c r="H352" s="4" t="s">
        <v>557</v>
      </c>
      <c r="I352" s="93">
        <f t="shared" si="451"/>
        <v>8</v>
      </c>
      <c r="J352" s="198" t="str">
        <f>VLOOKUP($I352,Categorie!$A$1:$B$27,2,FALSE)</f>
        <v>MIN/BNO/INO</v>
      </c>
      <c r="K352" s="12" t="str">
        <f>IF(ISBLANK(O352),IF(AC352&lt;&gt;"-",AC$1,IF(AB352&lt;&gt;"-",AB$1,IF(AA352&lt;&gt;"-",AA$1,IF(Z352&lt;&gt;"-",Z$1,IF(Y352&lt;&gt;"-",Y$1,IF(X352&lt;&gt;"-",X$1,IF(W352&lt;&gt;"-",W$1,IF(V352&lt;&gt;"-",V$1,IF(A352="Listed","Niet geslaagd","Geen info"))))))))),O352)</f>
        <v>BNO</v>
      </c>
      <c r="L352" s="13">
        <f>IF(MAX(V352:AC352)=0,"-",MAX(V352:AC352))</f>
        <v>43765</v>
      </c>
      <c r="M352" s="13" t="str">
        <f ca="1">IF(B352=TRUE,IF(ISBLANK(N352),IF(K352="PRE","",EDATE(L352,3)),N352),"")</f>
        <v/>
      </c>
      <c r="N352" s="12"/>
      <c r="O352" s="12"/>
      <c r="P352" s="12" t="str">
        <f>VLOOKUP($E352,'Listing PCS'!$B$2:$D$1032,3,FALSE)</f>
        <v>INO</v>
      </c>
      <c r="Q352" s="13">
        <f>VLOOKUP($E352,'Listing PCS'!$B$2:$F$1032,5,FALSE)</f>
        <v>43876</v>
      </c>
      <c r="R352" s="12"/>
      <c r="S352" s="12" t="str">
        <f t="shared" si="454"/>
        <v>BNO</v>
      </c>
      <c r="T352" s="12">
        <f>VLOOKUP($E352,'Listing PCS'!$B$2:$I$1032,8,FALSE)</f>
        <v>0</v>
      </c>
      <c r="U352" s="13"/>
      <c r="V352" s="13">
        <f>IF(ISERROR(VLOOKUP(CONCATENATE($E352," ",V$1),'Listing TES'!$A$2:$I$1247,6,FALSE)),"-",VLOOKUP(CONCATENATE($E352," ",V$1),'Listing TES'!$A$2:$I$1247,6,FALSE))</f>
        <v>43491</v>
      </c>
      <c r="W352" s="13">
        <f>IF(ISERROR(VLOOKUP(CONCATENATE($E352," ",W$1),'Listing TES'!$A$2:$I$1247,6,FALSE)),"-",VLOOKUP(CONCATENATE($E352," ",W$1),'Listing TES'!$A$2:$I$1247,6,FALSE))</f>
        <v>43568</v>
      </c>
      <c r="X352" s="13">
        <f>IF(ISERROR(VLOOKUP(CONCATENATE($E352," ",X$1),'Listing TES'!$A$2:$I$1247,6,FALSE)),"-",VLOOKUP(CONCATENATE($E352," ",X$1),'Listing TES'!$A$2:$I$1247,6,FALSE))</f>
        <v>43765</v>
      </c>
      <c r="Y352" s="13" t="str">
        <f>IF(ISERROR(VLOOKUP(CONCATENATE($E352," ",Y$1),'Listing TES'!$A$2:$I$1247,6,FALSE)),"-",VLOOKUP(CONCATENATE($E352," ",Y$1),'Listing TES'!$A$2:$I$1247,6,FALSE))</f>
        <v>-</v>
      </c>
      <c r="Z352" s="13" t="str">
        <f>IF(ISERROR(VLOOKUP(CONCATENATE($E352," ",Z$1),'Listing TES'!$A$2:$I$1247,6,FALSE)),"-",VLOOKUP(CONCATENATE($E352," ",Z$1),'Listing TES'!$A$2:$I$1247,6,FALSE))</f>
        <v>-</v>
      </c>
      <c r="AA352" s="13" t="str">
        <f>IF(ISERROR(VLOOKUP(CONCATENATE($E352," ",AA$1),'Listing TES'!$A$2:$I$1247,6,FALSE)),"-",VLOOKUP(CONCATENATE($E352," ",AA$1),'Listing TES'!$A$2:$I$1247,6,FALSE))</f>
        <v>-</v>
      </c>
      <c r="AB352" s="13" t="str">
        <f>IF(ISERROR(VLOOKUP(CONCATENATE($E352," ",AB$1),'Listing TES'!$A$2:$I$1247,6,FALSE)),"-",VLOOKUP(CONCATENATE($E352," ",AB$1),'Listing TES'!$A$2:$I$1247,6,FALSE))</f>
        <v>-</v>
      </c>
      <c r="AC352" s="13" t="str">
        <f>IF(ISERROR(VLOOKUP(CONCATENATE($E352," ",AC$1),'Listing TES'!$A$2:$I$1247,6,FALSE)),"-",VLOOKUP(CONCATENATE($E352," ",AC$1),'Listing TES'!$A$2:$I$1247,6,FALSE))</f>
        <v>-</v>
      </c>
      <c r="AD352" s="13"/>
      <c r="AF352" s="142">
        <f t="shared" ref="AF352:AK352" si="457">IF(AND(V352&lt;&gt;"-",W352&lt;&gt;"-"),W352-V352,"-")</f>
        <v>77</v>
      </c>
      <c r="AG352" s="142">
        <f t="shared" si="457"/>
        <v>197</v>
      </c>
      <c r="AH352" s="142" t="str">
        <f t="shared" si="457"/>
        <v>-</v>
      </c>
      <c r="AI352" s="142" t="str">
        <f t="shared" si="457"/>
        <v>-</v>
      </c>
      <c r="AJ352" s="142" t="str">
        <f t="shared" si="457"/>
        <v>-</v>
      </c>
      <c r="AK352" s="142" t="str">
        <f t="shared" si="457"/>
        <v>-</v>
      </c>
      <c r="AL352" s="102"/>
      <c r="AN352" s="142">
        <f t="shared" ref="AN352:AS352" si="458">IF(AND($V352&lt;&gt;"-",W352&lt;&gt;"-"),W352-$V352,"-")</f>
        <v>77</v>
      </c>
      <c r="AO352" s="142">
        <f t="shared" si="458"/>
        <v>274</v>
      </c>
      <c r="AP352" s="142" t="str">
        <f t="shared" si="458"/>
        <v>-</v>
      </c>
      <c r="AQ352" s="142" t="str">
        <f t="shared" si="458"/>
        <v>-</v>
      </c>
      <c r="AR352" s="142" t="str">
        <f t="shared" si="458"/>
        <v>-</v>
      </c>
      <c r="AS352" s="142" t="str">
        <f t="shared" si="458"/>
        <v>-</v>
      </c>
    </row>
    <row r="353" spans="1:52" x14ac:dyDescent="0.25">
      <c r="A353" s="22" t="str">
        <f>IF(ISERROR(VLOOKUP($E353,'Listing TES'!$B$2:$B$1247,1,FALSE)),"Not listed","Listed")</f>
        <v>Listed</v>
      </c>
      <c r="B353" s="4" t="b">
        <f t="shared" ca="1" si="352"/>
        <v>0</v>
      </c>
      <c r="C353" s="4" t="b">
        <f t="shared" si="425"/>
        <v>0</v>
      </c>
      <c r="D353" s="4"/>
      <c r="E353" s="2" t="s">
        <v>55</v>
      </c>
      <c r="F353" s="10">
        <v>36910</v>
      </c>
      <c r="G353" s="4"/>
      <c r="H353" s="4" t="s">
        <v>557</v>
      </c>
      <c r="I353" s="93">
        <f t="shared" si="451"/>
        <v>18</v>
      </c>
      <c r="J353" s="198" t="str">
        <f>VLOOKUP($I353,Categorie!$A$1:$B$27,2,FALSE)</f>
        <v>JUN/SEN</v>
      </c>
      <c r="K353" s="12" t="str">
        <f t="shared" si="426"/>
        <v>PRE</v>
      </c>
      <c r="L353" s="13">
        <f t="shared" si="394"/>
        <v>42714</v>
      </c>
      <c r="M353" s="13" t="str">
        <f t="shared" ca="1" si="378"/>
        <v/>
      </c>
      <c r="N353" s="12"/>
      <c r="O353" s="12"/>
      <c r="P353" s="12" t="str">
        <f>VLOOKUP($E353,'Listing PCS'!$B$2:$D$1032,3,FALSE)</f>
        <v>-</v>
      </c>
      <c r="Q353" s="13">
        <f>VLOOKUP($E353,'Listing PCS'!$B$2:$F$1032,5,FALSE)</f>
        <v>43252</v>
      </c>
      <c r="R353" s="12"/>
      <c r="S353" s="12" t="str">
        <f t="shared" si="454"/>
        <v>-</v>
      </c>
      <c r="T353" s="12" t="str">
        <f>VLOOKUP($E353,'Listing PCS'!$B$2:$I$1032,8,FALSE)</f>
        <v>-</v>
      </c>
      <c r="U353" s="13"/>
      <c r="V353" s="13">
        <f>IF(ISERROR(VLOOKUP(CONCATENATE($E353," ",V$1),'Listing TES'!$A$2:$I$1247,6,FALSE)),"-",VLOOKUP(CONCATENATE($E353," ",V$1),'Listing TES'!$A$2:$I$1247,6,FALSE))</f>
        <v>42714</v>
      </c>
      <c r="W353" s="13" t="str">
        <f>IF(ISERROR(VLOOKUP(CONCATENATE($E353," ",W$1),'Listing TES'!$A$2:$I$1247,6,FALSE)),"-",VLOOKUP(CONCATENATE($E353," ",W$1),'Listing TES'!$A$2:$I$1247,6,FALSE))</f>
        <v>-</v>
      </c>
      <c r="X353" s="13" t="str">
        <f>IF(ISERROR(VLOOKUP(CONCATENATE($E353," ",X$1),'Listing TES'!$A$2:$I$1247,6,FALSE)),"-",VLOOKUP(CONCATENATE($E353," ",X$1),'Listing TES'!$A$2:$I$1247,6,FALSE))</f>
        <v>-</v>
      </c>
      <c r="Y353" s="13" t="str">
        <f>IF(ISERROR(VLOOKUP(CONCATENATE($E353," ",Y$1),'Listing TES'!$A$2:$I$1247,6,FALSE)),"-",VLOOKUP(CONCATENATE($E353," ",Y$1),'Listing TES'!$A$2:$I$1247,6,FALSE))</f>
        <v>-</v>
      </c>
      <c r="Z353" s="13" t="str">
        <f>IF(ISERROR(VLOOKUP(CONCATENATE($E353," ",Z$1),'Listing TES'!$A$2:$I$1247,6,FALSE)),"-",VLOOKUP(CONCATENATE($E353," ",Z$1),'Listing TES'!$A$2:$I$1247,6,FALSE))</f>
        <v>-</v>
      </c>
      <c r="AA353" s="13" t="str">
        <f>IF(ISERROR(VLOOKUP(CONCATENATE($E353," ",AA$1),'Listing TES'!$A$2:$I$1247,6,FALSE)),"-",VLOOKUP(CONCATENATE($E353," ",AA$1),'Listing TES'!$A$2:$I$1247,6,FALSE))</f>
        <v>-</v>
      </c>
      <c r="AB353" s="13" t="str">
        <f>IF(ISERROR(VLOOKUP(CONCATENATE($E353," ",AB$1),'Listing TES'!$A$2:$I$1247,6,FALSE)),"-",VLOOKUP(CONCATENATE($E353," ",AB$1),'Listing TES'!$A$2:$I$1247,6,FALSE))</f>
        <v>-</v>
      </c>
      <c r="AC353" s="13" t="str">
        <f>IF(ISERROR(VLOOKUP(CONCATENATE($E353," ",AC$1),'Listing TES'!$A$2:$I$1247,6,FALSE)),"-",VLOOKUP(CONCATENATE($E353," ",AC$1),'Listing TES'!$A$2:$I$1247,6,FALSE))</f>
        <v>-</v>
      </c>
      <c r="AD353" s="13"/>
      <c r="AF353" s="142" t="str">
        <f t="shared" si="407"/>
        <v>-</v>
      </c>
      <c r="AG353" s="142" t="str">
        <f t="shared" si="395"/>
        <v>-</v>
      </c>
      <c r="AH353" s="142" t="str">
        <f t="shared" si="396"/>
        <v>-</v>
      </c>
      <c r="AI353" s="142" t="str">
        <f t="shared" si="397"/>
        <v>-</v>
      </c>
      <c r="AJ353" s="142" t="str">
        <f t="shared" si="398"/>
        <v>-</v>
      </c>
      <c r="AK353" s="142" t="str">
        <f t="shared" si="399"/>
        <v>-</v>
      </c>
      <c r="AL353" s="13"/>
      <c r="AN353" s="142" t="str">
        <f t="shared" si="400"/>
        <v>-</v>
      </c>
      <c r="AO353" s="142" t="str">
        <f t="shared" si="401"/>
        <v>-</v>
      </c>
      <c r="AP353" s="142" t="str">
        <f t="shared" si="402"/>
        <v>-</v>
      </c>
      <c r="AQ353" s="142" t="str">
        <f t="shared" si="403"/>
        <v>-</v>
      </c>
      <c r="AR353" s="142" t="str">
        <f t="shared" si="404"/>
        <v>-</v>
      </c>
      <c r="AS353" s="142" t="str">
        <f t="shared" si="405"/>
        <v>-</v>
      </c>
    </row>
    <row r="354" spans="1:52" x14ac:dyDescent="0.25">
      <c r="A354" s="80" t="str">
        <f>IF(ISERROR(VLOOKUP($E354,'Listing TES'!$B$2:$B$1247,1,FALSE)),"Not listed","Listed")</f>
        <v>Listed</v>
      </c>
      <c r="B354" s="81" t="b">
        <f ca="1">TODAY()-MAX(V354:AC354)&lt;95</f>
        <v>0</v>
      </c>
      <c r="C354" s="81" t="b">
        <f t="shared" si="425"/>
        <v>0</v>
      </c>
      <c r="D354" s="81"/>
      <c r="E354" s="2" t="s">
        <v>631</v>
      </c>
      <c r="F354" s="10">
        <v>40876</v>
      </c>
      <c r="G354" s="4"/>
      <c r="H354" s="4" t="s">
        <v>557</v>
      </c>
      <c r="I354" s="93">
        <f t="shared" si="451"/>
        <v>7</v>
      </c>
      <c r="J354" s="198" t="str">
        <f>VLOOKUP($I354,Categorie!$A$1:$B$27,2,FALSE)</f>
        <v>MIN/BNO/INO</v>
      </c>
      <c r="K354" s="12" t="str">
        <f>IF(ISBLANK(O354),IF(AC354&lt;&gt;"-",AC$1,IF(AB354&lt;&gt;"-",AB$1,IF(AA354&lt;&gt;"-",AA$1,IF(Z354&lt;&gt;"-",Z$1,IF(Y354&lt;&gt;"-",Y$1,IF(X354&lt;&gt;"-",X$1,IF(W354&lt;&gt;"-",W$1,IF(V354&lt;&gt;"-",V$1,IF(A354="Listed","Niet geslaagd","Geen info"))))))))),O354)</f>
        <v>BNO</v>
      </c>
      <c r="L354" s="13">
        <f>IF(MAX(V354:AC354)=0,"-",MAX(V354:AC354))</f>
        <v>43778</v>
      </c>
      <c r="M354" s="13" t="str">
        <f ca="1">IF(B354=TRUE,IF(ISBLANK(N354),IF(K354="PRE","",EDATE(L354,3)),N354),"")</f>
        <v/>
      </c>
      <c r="N354" s="12"/>
      <c r="O354" s="12"/>
      <c r="P354" s="12" t="str">
        <f>VLOOKUP($E354,'Listing PCS'!$B$2:$D$1032,3,FALSE)</f>
        <v>INO</v>
      </c>
      <c r="Q354" s="13">
        <f>VLOOKUP($E354,'Listing PCS'!$B$2:$F$1032,5,FALSE)</f>
        <v>43862</v>
      </c>
      <c r="R354" s="12"/>
      <c r="S354" s="12" t="str">
        <f t="shared" si="454"/>
        <v>BNO</v>
      </c>
      <c r="T354" s="12">
        <f>VLOOKUP($E354,'Listing PCS'!$B$2:$I$1032,8,FALSE)</f>
        <v>0</v>
      </c>
      <c r="U354" s="13"/>
      <c r="V354" s="13">
        <f>IF(ISERROR(VLOOKUP(CONCATENATE($E354," ",V$1),'Listing TES'!$A$2:$I$1247,6,FALSE)),"-",VLOOKUP(CONCATENATE($E354," ",V$1),'Listing TES'!$A$2:$I$1247,6,FALSE))</f>
        <v>43491</v>
      </c>
      <c r="W354" s="13">
        <f>IF(ISERROR(VLOOKUP(CONCATENATE($E354," ",W$1),'Listing TES'!$A$2:$I$1247,6,FALSE)),"-",VLOOKUP(CONCATENATE($E354," ",W$1),'Listing TES'!$A$2:$I$1247,6,FALSE))</f>
        <v>43765</v>
      </c>
      <c r="X354" s="13">
        <f>IF(ISERROR(VLOOKUP(CONCATENATE($E354," ",X$1),'Listing TES'!$A$2:$I$1247,6,FALSE)),"-",VLOOKUP(CONCATENATE($E354," ",X$1),'Listing TES'!$A$2:$I$1247,6,FALSE))</f>
        <v>43778</v>
      </c>
      <c r="Y354" s="13" t="str">
        <f>IF(ISERROR(VLOOKUP(CONCATENATE($E354," ",Y$1),'Listing TES'!$A$2:$I$1247,6,FALSE)),"-",VLOOKUP(CONCATENATE($E354," ",Y$1),'Listing TES'!$A$2:$I$1247,6,FALSE))</f>
        <v>-</v>
      </c>
      <c r="Z354" s="13" t="str">
        <f>IF(ISERROR(VLOOKUP(CONCATENATE($E354," ",Z$1),'Listing TES'!$A$2:$I$1247,6,FALSE)),"-",VLOOKUP(CONCATENATE($E354," ",Z$1),'Listing TES'!$A$2:$I$1247,6,FALSE))</f>
        <v>-</v>
      </c>
      <c r="AA354" s="13" t="str">
        <f>IF(ISERROR(VLOOKUP(CONCATENATE($E354," ",AA$1),'Listing TES'!$A$2:$I$1247,6,FALSE)),"-",VLOOKUP(CONCATENATE($E354," ",AA$1),'Listing TES'!$A$2:$I$1247,6,FALSE))</f>
        <v>-</v>
      </c>
      <c r="AB354" s="13" t="str">
        <f>IF(ISERROR(VLOOKUP(CONCATENATE($E354," ",AB$1),'Listing TES'!$A$2:$I$1247,6,FALSE)),"-",VLOOKUP(CONCATENATE($E354," ",AB$1),'Listing TES'!$A$2:$I$1247,6,FALSE))</f>
        <v>-</v>
      </c>
      <c r="AC354" s="13" t="str">
        <f>IF(ISERROR(VLOOKUP(CONCATENATE($E354," ",AC$1),'Listing TES'!$A$2:$I$1247,6,FALSE)),"-",VLOOKUP(CONCATENATE($E354," ",AC$1),'Listing TES'!$A$2:$I$1247,6,FALSE))</f>
        <v>-</v>
      </c>
      <c r="AD354" s="13"/>
      <c r="AF354" s="142">
        <f t="shared" ref="AF354:AK354" si="459">IF(AND(V354&lt;&gt;"-",W354&lt;&gt;"-"),W354-V354,"-")</f>
        <v>274</v>
      </c>
      <c r="AG354" s="142">
        <f t="shared" si="459"/>
        <v>13</v>
      </c>
      <c r="AH354" s="142" t="str">
        <f t="shared" si="459"/>
        <v>-</v>
      </c>
      <c r="AI354" s="142" t="str">
        <f t="shared" si="459"/>
        <v>-</v>
      </c>
      <c r="AJ354" s="142" t="str">
        <f t="shared" si="459"/>
        <v>-</v>
      </c>
      <c r="AK354" s="142" t="str">
        <f t="shared" si="459"/>
        <v>-</v>
      </c>
      <c r="AL354" s="102"/>
      <c r="AN354" s="142">
        <f t="shared" ref="AN354:AS354" si="460">IF(AND($V354&lt;&gt;"-",W354&lt;&gt;"-"),W354-$V354,"-")</f>
        <v>274</v>
      </c>
      <c r="AO354" s="142">
        <f t="shared" si="460"/>
        <v>287</v>
      </c>
      <c r="AP354" s="142" t="str">
        <f t="shared" si="460"/>
        <v>-</v>
      </c>
      <c r="AQ354" s="142" t="str">
        <f t="shared" si="460"/>
        <v>-</v>
      </c>
      <c r="AR354" s="142" t="str">
        <f t="shared" si="460"/>
        <v>-</v>
      </c>
      <c r="AS354" s="142" t="str">
        <f t="shared" si="460"/>
        <v>-</v>
      </c>
    </row>
    <row r="355" spans="1:52" x14ac:dyDescent="0.25">
      <c r="A355" s="22" t="str">
        <f>IF(ISERROR(VLOOKUP($E355,'Listing TES'!$B$2:$B$1247,1,FALSE)),"Not listed","Listed")</f>
        <v>Listed</v>
      </c>
      <c r="B355" s="4" t="b">
        <f t="shared" ca="1" si="352"/>
        <v>0</v>
      </c>
      <c r="C355" s="4" t="b">
        <f t="shared" si="425"/>
        <v>0</v>
      </c>
      <c r="D355" s="4"/>
      <c r="E355" s="2" t="s">
        <v>240</v>
      </c>
      <c r="F355" s="10">
        <v>37909</v>
      </c>
      <c r="G355" s="4"/>
      <c r="H355" s="4" t="s">
        <v>557</v>
      </c>
      <c r="I355" s="93">
        <f t="shared" si="451"/>
        <v>15</v>
      </c>
      <c r="J355" s="198" t="str">
        <f>VLOOKUP($I355,Categorie!$A$1:$B$27,2,FALSE)</f>
        <v>JUN/SEN</v>
      </c>
      <c r="K355" s="12" t="str">
        <f t="shared" si="426"/>
        <v>ANO</v>
      </c>
      <c r="L355" s="13">
        <f t="shared" si="394"/>
        <v>43778</v>
      </c>
      <c r="M355" s="13" t="str">
        <f t="shared" ca="1" si="378"/>
        <v/>
      </c>
      <c r="N355" s="12"/>
      <c r="O355" s="12"/>
      <c r="P355" s="12" t="str">
        <f>VLOOKUP($E355,'Listing PCS'!$B$2:$D$1032,3,FALSE)</f>
        <v>ANO</v>
      </c>
      <c r="Q355" s="13">
        <f>VLOOKUP($E355,'Listing PCS'!$B$2:$F$1032,5,FALSE)</f>
        <v>43876</v>
      </c>
      <c r="R355" s="12"/>
      <c r="S355" s="12" t="str">
        <f t="shared" si="454"/>
        <v>-</v>
      </c>
      <c r="T355" s="12">
        <f>VLOOKUP($E355,'Listing PCS'!$B$2:$I$1032,8,FALSE)</f>
        <v>0</v>
      </c>
      <c r="U355" s="13"/>
      <c r="V355" s="13" t="str">
        <f>IF(ISERROR(VLOOKUP(CONCATENATE($E355," ",V$1),'Listing TES'!$A$2:$I$1247,6,FALSE)),"-",VLOOKUP(CONCATENATE($E355," ",V$1),'Listing TES'!$A$2:$I$1247,6,FALSE))</f>
        <v>-</v>
      </c>
      <c r="W355" s="13" t="str">
        <f>IF(ISERROR(VLOOKUP(CONCATENATE($E355," ",W$1),'Listing TES'!$A$2:$I$1247,6,FALSE)),"-",VLOOKUP(CONCATENATE($E355," ",W$1),'Listing TES'!$A$2:$I$1247,6,FALSE))</f>
        <v>-</v>
      </c>
      <c r="X355" s="13">
        <f>IF(ISERROR(VLOOKUP(CONCATENATE($E355," ",X$1),'Listing TES'!$A$2:$I$1247,6,FALSE)),"-",VLOOKUP(CONCATENATE($E355," ",X$1),'Listing TES'!$A$2:$I$1247,6,FALSE))</f>
        <v>41951</v>
      </c>
      <c r="Y355" s="13">
        <f>IF(ISERROR(VLOOKUP(CONCATENATE($E355," ",Y$1),'Listing TES'!$A$2:$I$1247,6,FALSE)),"-",VLOOKUP(CONCATENATE($E355," ",Y$1),'Listing TES'!$A$2:$I$1247,6,FALSE))</f>
        <v>42476</v>
      </c>
      <c r="Z355" s="13">
        <f>IF(ISERROR(VLOOKUP(CONCATENATE($E355," ",Z$1),'Listing TES'!$A$2:$I$1247,6,FALSE)),"-",VLOOKUP(CONCATENATE($E355," ",Z$1),'Listing TES'!$A$2:$I$1247,6,FALSE))</f>
        <v>43778</v>
      </c>
      <c r="AA355" s="13" t="str">
        <f>IF(ISERROR(VLOOKUP(CONCATENATE($E355," ",AA$1),'Listing TES'!$A$2:$I$1247,6,FALSE)),"-",VLOOKUP(CONCATENATE($E355," ",AA$1),'Listing TES'!$A$2:$I$1247,6,FALSE))</f>
        <v>-</v>
      </c>
      <c r="AB355" s="13" t="str">
        <f>IF(ISERROR(VLOOKUP(CONCATENATE($E355," ",AB$1),'Listing TES'!$A$2:$I$1247,6,FALSE)),"-",VLOOKUP(CONCATENATE($E355," ",AB$1),'Listing TES'!$A$2:$I$1247,6,FALSE))</f>
        <v>-</v>
      </c>
      <c r="AC355" s="13" t="str">
        <f>IF(ISERROR(VLOOKUP(CONCATENATE($E355," ",AC$1),'Listing TES'!$A$2:$I$1247,6,FALSE)),"-",VLOOKUP(CONCATENATE($E355," ",AC$1),'Listing TES'!$A$2:$I$1247,6,FALSE))</f>
        <v>-</v>
      </c>
      <c r="AD355" s="13"/>
      <c r="AF355" s="142" t="str">
        <f t="shared" si="407"/>
        <v>-</v>
      </c>
      <c r="AG355" s="142" t="str">
        <f t="shared" si="395"/>
        <v>-</v>
      </c>
      <c r="AH355" s="142">
        <f t="shared" si="396"/>
        <v>525</v>
      </c>
      <c r="AI355" s="142">
        <f t="shared" si="397"/>
        <v>1302</v>
      </c>
      <c r="AJ355" s="142" t="str">
        <f t="shared" si="398"/>
        <v>-</v>
      </c>
      <c r="AK355" s="142" t="str">
        <f t="shared" si="399"/>
        <v>-</v>
      </c>
      <c r="AL355" s="13"/>
      <c r="AN355" s="142" t="str">
        <f t="shared" si="400"/>
        <v>-</v>
      </c>
      <c r="AO355" s="142" t="str">
        <f t="shared" si="401"/>
        <v>-</v>
      </c>
      <c r="AP355" s="142" t="str">
        <f t="shared" si="402"/>
        <v>-</v>
      </c>
      <c r="AQ355" s="142" t="str">
        <f t="shared" si="403"/>
        <v>-</v>
      </c>
      <c r="AR355" s="142" t="str">
        <f t="shared" si="404"/>
        <v>-</v>
      </c>
      <c r="AS355" s="142" t="str">
        <f t="shared" si="405"/>
        <v>-</v>
      </c>
      <c r="AZ355" s="9" t="s">
        <v>557</v>
      </c>
    </row>
    <row r="356" spans="1:52" x14ac:dyDescent="0.25">
      <c r="A356" s="22" t="str">
        <f>IF(ISERROR(VLOOKUP($E356,'Listing TES'!$B$2:$B$1247,1,FALSE)),"Not listed","Listed")</f>
        <v>Listed</v>
      </c>
      <c r="B356" s="4" t="b">
        <f t="shared" ca="1" si="352"/>
        <v>0</v>
      </c>
      <c r="C356" s="4" t="b">
        <f t="shared" si="425"/>
        <v>0</v>
      </c>
      <c r="D356" s="4"/>
      <c r="E356" s="2" t="s">
        <v>150</v>
      </c>
      <c r="F356" s="10">
        <v>38544</v>
      </c>
      <c r="G356" s="4"/>
      <c r="H356" s="4" t="s">
        <v>557</v>
      </c>
      <c r="I356" s="93">
        <f t="shared" si="451"/>
        <v>13</v>
      </c>
      <c r="J356" s="198" t="str">
        <f>VLOOKUP($I356,Categorie!$A$1:$B$27,2,FALSE)</f>
        <v>INO/ANO/JUN</v>
      </c>
      <c r="K356" s="12" t="str">
        <f t="shared" si="426"/>
        <v>JUN</v>
      </c>
      <c r="L356" s="13">
        <f t="shared" si="394"/>
        <v>42672</v>
      </c>
      <c r="M356" s="13" t="str">
        <f t="shared" ca="1" si="378"/>
        <v/>
      </c>
      <c r="N356" s="12"/>
      <c r="O356" s="12"/>
      <c r="P356" s="12" t="str">
        <f>VLOOKUP($E356,'Listing PCS'!$B$2:$D$1032,3,FALSE)</f>
        <v>JUN</v>
      </c>
      <c r="Q356" s="13">
        <f>VLOOKUP($E356,'Listing PCS'!$B$2:$F$1032,5,FALSE)</f>
        <v>43252</v>
      </c>
      <c r="R356" s="12"/>
      <c r="S356" s="204" t="s">
        <v>565</v>
      </c>
      <c r="T356" s="12" t="str">
        <f>VLOOKUP($E356,'Listing PCS'!$B$2:$I$1032,8,FALSE)</f>
        <v>A</v>
      </c>
      <c r="U356" s="13"/>
      <c r="V356" s="13" t="str">
        <f>IF(ISERROR(VLOOKUP(CONCATENATE($E356," ",V$1),'Listing TES'!$A$2:$I$1247,6,FALSE)),"-",VLOOKUP(CONCATENATE($E356," ",V$1),'Listing TES'!$A$2:$I$1247,6,FALSE))</f>
        <v>-</v>
      </c>
      <c r="W356" s="13" t="str">
        <f>IF(ISERROR(VLOOKUP(CONCATENATE($E356," ",W$1),'Listing TES'!$A$2:$I$1247,6,FALSE)),"-",VLOOKUP(CONCATENATE($E356," ",W$1),'Listing TES'!$A$2:$I$1247,6,FALSE))</f>
        <v>-</v>
      </c>
      <c r="X356" s="13" t="str">
        <f>IF(ISERROR(VLOOKUP(CONCATENATE($E356," ",X$1),'Listing TES'!$A$2:$I$1247,6,FALSE)),"-",VLOOKUP(CONCATENATE($E356," ",X$1),'Listing TES'!$A$2:$I$1247,6,FALSE))</f>
        <v>-</v>
      </c>
      <c r="Y356" s="13" t="str">
        <f>IF(ISERROR(VLOOKUP(CONCATENATE($E356," ",Y$1),'Listing TES'!$A$2:$I$1247,6,FALSE)),"-",VLOOKUP(CONCATENATE($E356," ",Y$1),'Listing TES'!$A$2:$I$1247,6,FALSE))</f>
        <v>-</v>
      </c>
      <c r="Z356" s="13">
        <f>IF(ISERROR(VLOOKUP(CONCATENATE($E356," ",Z$1),'Listing TES'!$A$2:$I$1247,6,FALSE)),"-",VLOOKUP(CONCATENATE($E356," ",Z$1),'Listing TES'!$A$2:$I$1247,6,FALSE))</f>
        <v>42462</v>
      </c>
      <c r="AA356" s="13">
        <f>IF(ISERROR(VLOOKUP(CONCATENATE($E356," ",AA$1),'Listing TES'!$A$2:$I$1247,6,FALSE)),"-",VLOOKUP(CONCATENATE($E356," ",AA$1),'Listing TES'!$A$2:$I$1247,6,FALSE))</f>
        <v>42672</v>
      </c>
      <c r="AB356" s="13" t="str">
        <f>IF(ISERROR(VLOOKUP(CONCATENATE($E356," ",AB$1),'Listing TES'!$A$2:$I$1247,6,FALSE)),"-",VLOOKUP(CONCATENATE($E356," ",AB$1),'Listing TES'!$A$2:$I$1247,6,FALSE))</f>
        <v>-</v>
      </c>
      <c r="AC356" s="13" t="str">
        <f>IF(ISERROR(VLOOKUP(CONCATENATE($E356," ",AC$1),'Listing TES'!$A$2:$I$1247,6,FALSE)),"-",VLOOKUP(CONCATENATE($E356," ",AC$1),'Listing TES'!$A$2:$I$1247,6,FALSE))</f>
        <v>-</v>
      </c>
      <c r="AD356" s="13"/>
      <c r="AF356" s="142" t="str">
        <f t="shared" si="407"/>
        <v>-</v>
      </c>
      <c r="AG356" s="142" t="str">
        <f t="shared" si="395"/>
        <v>-</v>
      </c>
      <c r="AH356" s="142" t="str">
        <f t="shared" si="396"/>
        <v>-</v>
      </c>
      <c r="AI356" s="142" t="str">
        <f t="shared" si="397"/>
        <v>-</v>
      </c>
      <c r="AJ356" s="142">
        <f t="shared" si="398"/>
        <v>210</v>
      </c>
      <c r="AK356" s="142" t="str">
        <f t="shared" si="399"/>
        <v>-</v>
      </c>
      <c r="AL356" s="13"/>
      <c r="AN356" s="142" t="str">
        <f t="shared" si="400"/>
        <v>-</v>
      </c>
      <c r="AO356" s="142" t="str">
        <f t="shared" si="401"/>
        <v>-</v>
      </c>
      <c r="AP356" s="142" t="str">
        <f t="shared" si="402"/>
        <v>-</v>
      </c>
      <c r="AQ356" s="142" t="str">
        <f t="shared" si="403"/>
        <v>-</v>
      </c>
      <c r="AR356" s="142" t="str">
        <f t="shared" si="404"/>
        <v>-</v>
      </c>
      <c r="AS356" s="142" t="str">
        <f t="shared" si="405"/>
        <v>-</v>
      </c>
    </row>
    <row r="357" spans="1:52" x14ac:dyDescent="0.25">
      <c r="A357" s="22" t="str">
        <f>IF(ISERROR(VLOOKUP($E357,'Listing TES'!$B$2:$B$1247,1,FALSE)),"Not listed","Listed")</f>
        <v>Listed</v>
      </c>
      <c r="B357" s="4" t="b">
        <f t="shared" ref="B357" ca="1" si="461">TODAY()-MAX(V357:AC357)&lt;95</f>
        <v>0</v>
      </c>
      <c r="C357" s="4" t="b">
        <f t="shared" si="425"/>
        <v>0</v>
      </c>
      <c r="D357" s="4"/>
      <c r="E357" s="2" t="s">
        <v>675</v>
      </c>
      <c r="F357" s="10">
        <v>37708</v>
      </c>
      <c r="G357" s="4"/>
      <c r="H357" s="4" t="s">
        <v>557</v>
      </c>
      <c r="I357" s="93">
        <f t="shared" si="451"/>
        <v>16</v>
      </c>
      <c r="J357" s="198" t="str">
        <f>VLOOKUP($I357,Categorie!$A$1:$B$27,2,FALSE)</f>
        <v>JUN/SEN</v>
      </c>
      <c r="K357" s="12" t="str">
        <f t="shared" ref="K357" si="462">IF(ISBLANK(O357),IF(AC357&lt;&gt;"-",AC$1,IF(AB357&lt;&gt;"-",AB$1,IF(AA357&lt;&gt;"-",AA$1,IF(Z357&lt;&gt;"-",Z$1,IF(Y357&lt;&gt;"-",Y$1,IF(X357&lt;&gt;"-",X$1,IF(W357&lt;&gt;"-",W$1,IF(V357&lt;&gt;"-",V$1,IF(A357="Listed","Niet geslaagd","Geen info"))))))))),O357)</f>
        <v>INO</v>
      </c>
      <c r="L357" s="13">
        <f t="shared" ref="L357" si="463">IF(MAX(V357:AC357)=0,"-",MAX(V357:AC357))</f>
        <v>43708</v>
      </c>
      <c r="M357" s="13" t="str">
        <f t="shared" ref="M357" ca="1" si="464">IF(B357=TRUE,IF(ISBLANK(N357),IF(K357="PRE","",EDATE(L357,3)),N357),"")</f>
        <v/>
      </c>
      <c r="N357" s="12"/>
      <c r="O357" s="12"/>
      <c r="P357" s="12" t="str">
        <f>VLOOKUP($E357,'Listing PCS'!$B$2:$D$1032,3,FALSE)</f>
        <v>INO</v>
      </c>
      <c r="Q357" s="13">
        <f>VLOOKUP($E357,'Listing PCS'!$B$2:$F$1032,5,FALSE)</f>
        <v>43778</v>
      </c>
      <c r="R357" s="12"/>
      <c r="S357" s="12" t="str">
        <f t="shared" ref="S357:S362" si="465">IF(ISERROR(SEARCH(K357,J357)),"-",K357)</f>
        <v>-</v>
      </c>
      <c r="T357" s="12">
        <f>VLOOKUP($E357,'Listing PCS'!$B$2:$I$1032,8,FALSE)</f>
        <v>0</v>
      </c>
      <c r="U357" s="13"/>
      <c r="V357" s="13" t="str">
        <f>IF(ISERROR(VLOOKUP(CONCATENATE($E357," ",V$1),'Listing TES'!$A$2:$I$1247,6,FALSE)),"-",VLOOKUP(CONCATENATE($E357," ",V$1),'Listing TES'!$A$2:$I$1247,6,FALSE))</f>
        <v>-</v>
      </c>
      <c r="W357" s="13" t="str">
        <f>IF(ISERROR(VLOOKUP(CONCATENATE($E357," ",W$1),'Listing TES'!$A$2:$I$1247,6,FALSE)),"-",VLOOKUP(CONCATENATE($E357," ",W$1),'Listing TES'!$A$2:$I$1247,6,FALSE))</f>
        <v>-</v>
      </c>
      <c r="X357" s="13" t="str">
        <f>IF(ISERROR(VLOOKUP(CONCATENATE($E357," ",X$1),'Listing TES'!$A$2:$I$1247,6,FALSE)),"-",VLOOKUP(CONCATENATE($E357," ",X$1),'Listing TES'!$A$2:$I$1247,6,FALSE))</f>
        <v>-</v>
      </c>
      <c r="Y357" s="13">
        <f>IF(ISERROR(VLOOKUP(CONCATENATE($E357," ",Y$1),'Listing TES'!$A$2:$I$1247,6,FALSE)),"-",VLOOKUP(CONCATENATE($E357," ",Y$1),'Listing TES'!$A$2:$I$1247,6,FALSE))</f>
        <v>43708</v>
      </c>
      <c r="Z357" s="13" t="str">
        <f>IF(ISERROR(VLOOKUP(CONCATENATE($E357," ",Z$1),'Listing TES'!$A$2:$I$1247,6,FALSE)),"-",VLOOKUP(CONCATENATE($E357," ",Z$1),'Listing TES'!$A$2:$I$1247,6,FALSE))</f>
        <v>-</v>
      </c>
      <c r="AA357" s="13" t="str">
        <f>IF(ISERROR(VLOOKUP(CONCATENATE($E357," ",AA$1),'Listing TES'!$A$2:$I$1247,6,FALSE)),"-",VLOOKUP(CONCATENATE($E357," ",AA$1),'Listing TES'!$A$2:$I$1247,6,FALSE))</f>
        <v>-</v>
      </c>
      <c r="AB357" s="13" t="str">
        <f>IF(ISERROR(VLOOKUP(CONCATENATE($E357," ",AB$1),'Listing TES'!$A$2:$I$1247,6,FALSE)),"-",VLOOKUP(CONCATENATE($E357," ",AB$1),'Listing TES'!$A$2:$I$1247,6,FALSE))</f>
        <v>-</v>
      </c>
      <c r="AC357" s="13" t="str">
        <f>IF(ISERROR(VLOOKUP(CONCATENATE($E357," ",AC$1),'Listing TES'!$A$2:$I$1247,6,FALSE)),"-",VLOOKUP(CONCATENATE($E357," ",AC$1),'Listing TES'!$A$2:$I$1247,6,FALSE))</f>
        <v>-</v>
      </c>
      <c r="AD357" s="13"/>
      <c r="AF357" s="142" t="str">
        <f t="shared" ref="AF357" si="466">IF(AND(V357&lt;&gt;"-",W357&lt;&gt;"-"),W357-V357,"-")</f>
        <v>-</v>
      </c>
      <c r="AG357" s="142" t="str">
        <f t="shared" ref="AG357" si="467">IF(AND(W357&lt;&gt;"-",X357&lt;&gt;"-"),X357-W357,"-")</f>
        <v>-</v>
      </c>
      <c r="AH357" s="142" t="str">
        <f t="shared" ref="AH357" si="468">IF(AND(X357&lt;&gt;"-",Y357&lt;&gt;"-"),Y357-X357,"-")</f>
        <v>-</v>
      </c>
      <c r="AI357" s="142" t="str">
        <f t="shared" ref="AI357" si="469">IF(AND(Y357&lt;&gt;"-",Z357&lt;&gt;"-"),Z357-Y357,"-")</f>
        <v>-</v>
      </c>
      <c r="AJ357" s="142" t="str">
        <f t="shared" ref="AJ357" si="470">IF(AND(Z357&lt;&gt;"-",AA357&lt;&gt;"-"),AA357-Z357,"-")</f>
        <v>-</v>
      </c>
      <c r="AK357" s="142" t="str">
        <f t="shared" ref="AK357" si="471">IF(AND(AA357&lt;&gt;"-",AB357&lt;&gt;"-"),AB357-AA357,"-")</f>
        <v>-</v>
      </c>
      <c r="AL357" s="13"/>
      <c r="AN357" s="142" t="str">
        <f t="shared" ref="AN357" si="472">IF(AND($V357&lt;&gt;"-",W357&lt;&gt;"-"),W357-$V357,"-")</f>
        <v>-</v>
      </c>
      <c r="AO357" s="142" t="str">
        <f t="shared" ref="AO357" si="473">IF(AND($V357&lt;&gt;"-",X357&lt;&gt;"-"),X357-$V357,"-")</f>
        <v>-</v>
      </c>
      <c r="AP357" s="142" t="str">
        <f t="shared" ref="AP357" si="474">IF(AND($V357&lt;&gt;"-",Y357&lt;&gt;"-"),Y357-$V357,"-")</f>
        <v>-</v>
      </c>
      <c r="AQ357" s="142" t="str">
        <f t="shared" ref="AQ357" si="475">IF(AND($V357&lt;&gt;"-",Z357&lt;&gt;"-"),Z357-$V357,"-")</f>
        <v>-</v>
      </c>
      <c r="AR357" s="142" t="str">
        <f t="shared" ref="AR357" si="476">IF(AND($V357&lt;&gt;"-",AA357&lt;&gt;"-"),AA357-$V357,"-")</f>
        <v>-</v>
      </c>
      <c r="AS357" s="142" t="str">
        <f t="shared" ref="AS357" si="477">IF(AND($V357&lt;&gt;"-",AB357&lt;&gt;"-"),AB357-$V357,"-")</f>
        <v>-</v>
      </c>
    </row>
    <row r="358" spans="1:52" x14ac:dyDescent="0.25">
      <c r="A358" s="22" t="str">
        <f>IF(ISERROR(VLOOKUP($E358,'Listing TES'!$B$2:$B$1247,1,FALSE)),"Not listed","Listed")</f>
        <v>Listed</v>
      </c>
      <c r="B358" s="4" t="b">
        <f t="shared" ca="1" si="352"/>
        <v>0</v>
      </c>
      <c r="C358" s="4" t="b">
        <f t="shared" si="425"/>
        <v>0</v>
      </c>
      <c r="D358" s="4"/>
      <c r="E358" s="2" t="s">
        <v>151</v>
      </c>
      <c r="F358" s="10">
        <v>38518</v>
      </c>
      <c r="G358" s="4"/>
      <c r="H358" s="4" t="s">
        <v>557</v>
      </c>
      <c r="I358" s="93">
        <f t="shared" si="451"/>
        <v>14</v>
      </c>
      <c r="J358" s="198" t="str">
        <f>VLOOKUP($I358,Categorie!$A$1:$B$27,2,FALSE)</f>
        <v>INO/ANO/JUN</v>
      </c>
      <c r="K358" s="12" t="str">
        <f t="shared" si="426"/>
        <v>INO</v>
      </c>
      <c r="L358" s="13">
        <f t="shared" si="394"/>
        <v>43071</v>
      </c>
      <c r="M358" s="13" t="str">
        <f t="shared" ca="1" si="378"/>
        <v/>
      </c>
      <c r="N358" s="12"/>
      <c r="O358" s="12"/>
      <c r="P358" s="12" t="str">
        <f>VLOOKUP($E358,'Listing PCS'!$B$2:$D$1032,3,FALSE)</f>
        <v>INO</v>
      </c>
      <c r="Q358" s="13">
        <f>VLOOKUP($E358,'Listing PCS'!$B$2:$F$1032,5,FALSE)</f>
        <v>43386</v>
      </c>
      <c r="R358" s="12"/>
      <c r="S358" s="12" t="str">
        <f t="shared" si="465"/>
        <v>INO</v>
      </c>
      <c r="T358" s="12">
        <f>VLOOKUP($E358,'Listing PCS'!$B$2:$I$1032,8,FALSE)</f>
        <v>0</v>
      </c>
      <c r="U358" s="13"/>
      <c r="V358" s="13" t="str">
        <f>IF(ISERROR(VLOOKUP(CONCATENATE($E358," ",V$1),'Listing TES'!$A$2:$I$1247,6,FALSE)),"-",VLOOKUP(CONCATENATE($E358," ",V$1),'Listing TES'!$A$2:$I$1247,6,FALSE))</f>
        <v>-</v>
      </c>
      <c r="W358" s="13">
        <f>IF(ISERROR(VLOOKUP(CONCATENATE($E358," ",W$1),'Listing TES'!$A$2:$I$1247,6,FALSE)),"-",VLOOKUP(CONCATENATE($E358," ",W$1),'Listing TES'!$A$2:$I$1247,6,FALSE))</f>
        <v>42476</v>
      </c>
      <c r="X358" s="13">
        <f>IF(ISERROR(VLOOKUP(CONCATENATE($E358," ",X$1),'Listing TES'!$A$2:$I$1247,6,FALSE)),"-",VLOOKUP(CONCATENATE($E358," ",X$1),'Listing TES'!$A$2:$I$1247,6,FALSE))</f>
        <v>42651</v>
      </c>
      <c r="Y358" s="13">
        <f>IF(ISERROR(VLOOKUP(CONCATENATE($E358," ",Y$1),'Listing TES'!$A$2:$I$1247,6,FALSE)),"-",VLOOKUP(CONCATENATE($E358," ",Y$1),'Listing TES'!$A$2:$I$1247,6,FALSE))</f>
        <v>43071</v>
      </c>
      <c r="Z358" s="13" t="str">
        <f>IF(ISERROR(VLOOKUP(CONCATENATE($E358," ",Z$1),'Listing TES'!$A$2:$I$1247,6,FALSE)),"-",VLOOKUP(CONCATENATE($E358," ",Z$1),'Listing TES'!$A$2:$I$1247,6,FALSE))</f>
        <v>-</v>
      </c>
      <c r="AA358" s="13" t="str">
        <f>IF(ISERROR(VLOOKUP(CONCATENATE($E358," ",AA$1),'Listing TES'!$A$2:$I$1247,6,FALSE)),"-",VLOOKUP(CONCATENATE($E358," ",AA$1),'Listing TES'!$A$2:$I$1247,6,FALSE))</f>
        <v>-</v>
      </c>
      <c r="AB358" s="13" t="str">
        <f>IF(ISERROR(VLOOKUP(CONCATENATE($E358," ",AB$1),'Listing TES'!$A$2:$I$1247,6,FALSE)),"-",VLOOKUP(CONCATENATE($E358," ",AB$1),'Listing TES'!$A$2:$I$1247,6,FALSE))</f>
        <v>-</v>
      </c>
      <c r="AC358" s="13" t="str">
        <f>IF(ISERROR(VLOOKUP(CONCATENATE($E358," ",AC$1),'Listing TES'!$A$2:$I$1247,6,FALSE)),"-",VLOOKUP(CONCATENATE($E358," ",AC$1),'Listing TES'!$A$2:$I$1247,6,FALSE))</f>
        <v>-</v>
      </c>
      <c r="AD358" s="13"/>
      <c r="AF358" s="142" t="str">
        <f t="shared" si="407"/>
        <v>-</v>
      </c>
      <c r="AG358" s="142">
        <f t="shared" si="395"/>
        <v>175</v>
      </c>
      <c r="AH358" s="142">
        <f t="shared" si="396"/>
        <v>420</v>
      </c>
      <c r="AI358" s="142" t="str">
        <f t="shared" si="397"/>
        <v>-</v>
      </c>
      <c r="AJ358" s="142" t="str">
        <f t="shared" si="398"/>
        <v>-</v>
      </c>
      <c r="AK358" s="142" t="str">
        <f t="shared" si="399"/>
        <v>-</v>
      </c>
      <c r="AL358" s="13"/>
      <c r="AN358" s="142" t="str">
        <f t="shared" si="400"/>
        <v>-</v>
      </c>
      <c r="AO358" s="142" t="str">
        <f t="shared" si="401"/>
        <v>-</v>
      </c>
      <c r="AP358" s="142" t="str">
        <f t="shared" si="402"/>
        <v>-</v>
      </c>
      <c r="AQ358" s="142" t="str">
        <f t="shared" si="403"/>
        <v>-</v>
      </c>
      <c r="AR358" s="142" t="str">
        <f t="shared" si="404"/>
        <v>-</v>
      </c>
      <c r="AS358" s="142" t="str">
        <f t="shared" si="405"/>
        <v>-</v>
      </c>
    </row>
    <row r="359" spans="1:52" x14ac:dyDescent="0.25">
      <c r="A359" s="22" t="str">
        <f>IF(ISERROR(VLOOKUP($E359,'Listing TES'!$B$2:$B$1247,1,FALSE)),"Not listed","Listed")</f>
        <v>Listed</v>
      </c>
      <c r="B359" s="4" t="b">
        <f t="shared" ca="1" si="352"/>
        <v>0</v>
      </c>
      <c r="C359" s="4" t="b">
        <f t="shared" si="425"/>
        <v>0</v>
      </c>
      <c r="D359" s="4"/>
      <c r="E359" s="2" t="s">
        <v>392</v>
      </c>
      <c r="F359" s="10">
        <v>39360</v>
      </c>
      <c r="G359" s="4"/>
      <c r="H359" s="4" t="s">
        <v>557</v>
      </c>
      <c r="I359" s="93">
        <f t="shared" si="451"/>
        <v>11</v>
      </c>
      <c r="J359" s="198" t="str">
        <f>VLOOKUP($I359,Categorie!$A$1:$B$27,2,FALSE)</f>
        <v>BNO/INO/ANO</v>
      </c>
      <c r="K359" s="12" t="str">
        <f t="shared" si="426"/>
        <v>PRE</v>
      </c>
      <c r="L359" s="13">
        <f t="shared" si="394"/>
        <v>43190</v>
      </c>
      <c r="M359" s="13" t="str">
        <f t="shared" ca="1" si="378"/>
        <v/>
      </c>
      <c r="N359" s="12"/>
      <c r="O359" s="12"/>
      <c r="P359" s="12" t="str">
        <f>VLOOKUP($E359,'Listing PCS'!$B$2:$D$1032,3,FALSE)</f>
        <v>MIN</v>
      </c>
      <c r="Q359" s="13">
        <f>VLOOKUP($E359,'Listing PCS'!$B$2:$F$1032,5,FALSE)</f>
        <v>43477</v>
      </c>
      <c r="R359" s="12"/>
      <c r="S359" s="12" t="str">
        <f t="shared" si="465"/>
        <v>-</v>
      </c>
      <c r="T359" s="12">
        <f>VLOOKUP($E359,'Listing PCS'!$B$2:$I$1032,8,FALSE)</f>
        <v>0</v>
      </c>
      <c r="U359" s="13"/>
      <c r="V359" s="13">
        <f>IF(ISERROR(VLOOKUP(CONCATENATE($E359," ",V$1),'Listing TES'!$A$2:$I$1247,6,FALSE)),"-",VLOOKUP(CONCATENATE($E359," ",V$1),'Listing TES'!$A$2:$I$1247,6,FALSE))</f>
        <v>43190</v>
      </c>
      <c r="W359" s="13" t="str">
        <f>IF(ISERROR(VLOOKUP(CONCATENATE($E359," ",W$1),'Listing TES'!$A$2:$I$1247,6,FALSE)),"-",VLOOKUP(CONCATENATE($E359," ",W$1),'Listing TES'!$A$2:$I$1247,6,FALSE))</f>
        <v>-</v>
      </c>
      <c r="X359" s="13" t="str">
        <f>IF(ISERROR(VLOOKUP(CONCATENATE($E359," ",X$1),'Listing TES'!$A$2:$I$1247,6,FALSE)),"-",VLOOKUP(CONCATENATE($E359," ",X$1),'Listing TES'!$A$2:$I$1247,6,FALSE))</f>
        <v>-</v>
      </c>
      <c r="Y359" s="13" t="str">
        <f>IF(ISERROR(VLOOKUP(CONCATENATE($E359," ",Y$1),'Listing TES'!$A$2:$I$1247,6,FALSE)),"-",VLOOKUP(CONCATENATE($E359," ",Y$1),'Listing TES'!$A$2:$I$1247,6,FALSE))</f>
        <v>-</v>
      </c>
      <c r="Z359" s="13" t="str">
        <f>IF(ISERROR(VLOOKUP(CONCATENATE($E359," ",Z$1),'Listing TES'!$A$2:$I$1247,6,FALSE)),"-",VLOOKUP(CONCATENATE($E359," ",Z$1),'Listing TES'!$A$2:$I$1247,6,FALSE))</f>
        <v>-</v>
      </c>
      <c r="AA359" s="13" t="str">
        <f>IF(ISERROR(VLOOKUP(CONCATENATE($E359," ",AA$1),'Listing TES'!$A$2:$I$1247,6,FALSE)),"-",VLOOKUP(CONCATENATE($E359," ",AA$1),'Listing TES'!$A$2:$I$1247,6,FALSE))</f>
        <v>-</v>
      </c>
      <c r="AB359" s="13" t="str">
        <f>IF(ISERROR(VLOOKUP(CONCATENATE($E359," ",AB$1),'Listing TES'!$A$2:$I$1247,6,FALSE)),"-",VLOOKUP(CONCATENATE($E359," ",AB$1),'Listing TES'!$A$2:$I$1247,6,FALSE))</f>
        <v>-</v>
      </c>
      <c r="AC359" s="13" t="str">
        <f>IF(ISERROR(VLOOKUP(CONCATENATE($E359," ",AC$1),'Listing TES'!$A$2:$I$1247,6,FALSE)),"-",VLOOKUP(CONCATENATE($E359," ",AC$1),'Listing TES'!$A$2:$I$1247,6,FALSE))</f>
        <v>-</v>
      </c>
      <c r="AD359" s="13"/>
      <c r="AF359" s="142" t="str">
        <f t="shared" si="407"/>
        <v>-</v>
      </c>
      <c r="AG359" s="142" t="str">
        <f t="shared" si="395"/>
        <v>-</v>
      </c>
      <c r="AH359" s="142" t="str">
        <f t="shared" si="396"/>
        <v>-</v>
      </c>
      <c r="AI359" s="142" t="str">
        <f t="shared" si="397"/>
        <v>-</v>
      </c>
      <c r="AJ359" s="142" t="str">
        <f t="shared" si="398"/>
        <v>-</v>
      </c>
      <c r="AK359" s="142" t="str">
        <f t="shared" si="399"/>
        <v>-</v>
      </c>
      <c r="AL359" s="13"/>
      <c r="AN359" s="142" t="str">
        <f t="shared" si="400"/>
        <v>-</v>
      </c>
      <c r="AO359" s="142" t="str">
        <f t="shared" si="401"/>
        <v>-</v>
      </c>
      <c r="AP359" s="142" t="str">
        <f t="shared" si="402"/>
        <v>-</v>
      </c>
      <c r="AQ359" s="142" t="str">
        <f t="shared" si="403"/>
        <v>-</v>
      </c>
      <c r="AR359" s="142" t="str">
        <f t="shared" si="404"/>
        <v>-</v>
      </c>
      <c r="AS359" s="142" t="str">
        <f t="shared" si="405"/>
        <v>-</v>
      </c>
    </row>
    <row r="360" spans="1:52" x14ac:dyDescent="0.25">
      <c r="A360" s="22" t="str">
        <f>IF(ISERROR(VLOOKUP($E360,'Listing TES'!$B$2:$B$1247,1,FALSE)),"Not listed","Listed")</f>
        <v>Listed</v>
      </c>
      <c r="B360" s="4" t="b">
        <f t="shared" ca="1" si="352"/>
        <v>0</v>
      </c>
      <c r="C360" s="4" t="b">
        <f t="shared" si="425"/>
        <v>0</v>
      </c>
      <c r="D360" s="4"/>
      <c r="E360" s="2" t="s">
        <v>224</v>
      </c>
      <c r="F360" s="10">
        <v>37400</v>
      </c>
      <c r="G360" s="4"/>
      <c r="H360" s="10" t="s">
        <v>557</v>
      </c>
      <c r="I360" s="93">
        <f t="shared" si="451"/>
        <v>17</v>
      </c>
      <c r="J360" s="198" t="str">
        <f>VLOOKUP($I360,Categorie!$A$1:$B$27,2,FALSE)</f>
        <v>JUN/SEN</v>
      </c>
      <c r="K360" s="12" t="str">
        <f t="shared" si="426"/>
        <v>JUN</v>
      </c>
      <c r="L360" s="13">
        <f t="shared" si="394"/>
        <v>42497</v>
      </c>
      <c r="M360" s="13" t="str">
        <f t="shared" ca="1" si="378"/>
        <v/>
      </c>
      <c r="N360" s="12"/>
      <c r="O360" s="12"/>
      <c r="P360" s="12" t="str">
        <f>VLOOKUP($E360,'Listing PCS'!$B$2:$D$1032,3,FALSE)</f>
        <v>-</v>
      </c>
      <c r="Q360" s="13">
        <f>VLOOKUP($E360,'Listing PCS'!$B$2:$F$1032,5,FALSE)</f>
        <v>43252</v>
      </c>
      <c r="R360" s="12"/>
      <c r="S360" s="12" t="str">
        <f t="shared" si="465"/>
        <v>JUN</v>
      </c>
      <c r="T360" s="12" t="str">
        <f>VLOOKUP($E360,'Listing PCS'!$B$2:$I$1032,8,FALSE)</f>
        <v>-</v>
      </c>
      <c r="U360" s="13"/>
      <c r="V360" s="13" t="str">
        <f>IF(ISERROR(VLOOKUP(CONCATENATE($E360," ",V$1),'Listing TES'!$A$2:$I$1247,6,FALSE)),"-",VLOOKUP(CONCATENATE($E360," ",V$1),'Listing TES'!$A$2:$I$1247,6,FALSE))</f>
        <v>-</v>
      </c>
      <c r="W360" s="13" t="str">
        <f>IF(ISERROR(VLOOKUP(CONCATENATE($E360," ",W$1),'Listing TES'!$A$2:$I$1247,6,FALSE)),"-",VLOOKUP(CONCATENATE($E360," ",W$1),'Listing TES'!$A$2:$I$1247,6,FALSE))</f>
        <v>-</v>
      </c>
      <c r="X360" s="13" t="str">
        <f>IF(ISERROR(VLOOKUP(CONCATENATE($E360," ",X$1),'Listing TES'!$A$2:$I$1247,6,FALSE)),"-",VLOOKUP(CONCATENATE($E360," ",X$1),'Listing TES'!$A$2:$I$1247,6,FALSE))</f>
        <v>-</v>
      </c>
      <c r="Y360" s="13">
        <f>IF(ISERROR(VLOOKUP(CONCATENATE($E360," ",Y$1),'Listing TES'!$A$2:$I$1247,6,FALSE)),"-",VLOOKUP(CONCATENATE($E360," ",Y$1),'Listing TES'!$A$2:$I$1247,6,FALSE))</f>
        <v>41965</v>
      </c>
      <c r="Z360" s="13">
        <f>IF(ISERROR(VLOOKUP(CONCATENATE($E360," ",Z$1),'Listing TES'!$A$2:$I$1247,6,FALSE)),"-",VLOOKUP(CONCATENATE($E360," ",Z$1),'Listing TES'!$A$2:$I$1247,6,FALSE))</f>
        <v>42315</v>
      </c>
      <c r="AA360" s="13">
        <f>IF(ISERROR(VLOOKUP(CONCATENATE($E360," ",AA$1),'Listing TES'!$A$2:$I$1247,6,FALSE)),"-",VLOOKUP(CONCATENATE($E360," ",AA$1),'Listing TES'!$A$2:$I$1247,6,FALSE))</f>
        <v>42497</v>
      </c>
      <c r="AB360" s="13" t="str">
        <f>IF(ISERROR(VLOOKUP(CONCATENATE($E360," ",AB$1),'Listing TES'!$A$2:$I$1247,6,FALSE)),"-",VLOOKUP(CONCATENATE($E360," ",AB$1),'Listing TES'!$A$2:$I$1247,6,FALSE))</f>
        <v>-</v>
      </c>
      <c r="AC360" s="13" t="str">
        <f>IF(ISERROR(VLOOKUP(CONCATENATE($E360," ",AC$1),'Listing TES'!$A$2:$I$1247,6,FALSE)),"-",VLOOKUP(CONCATENATE($E360," ",AC$1),'Listing TES'!$A$2:$I$1247,6,FALSE))</f>
        <v>-</v>
      </c>
      <c r="AD360" s="13"/>
      <c r="AF360" s="142" t="str">
        <f t="shared" si="407"/>
        <v>-</v>
      </c>
      <c r="AG360" s="142" t="str">
        <f t="shared" si="395"/>
        <v>-</v>
      </c>
      <c r="AH360" s="142" t="str">
        <f t="shared" si="396"/>
        <v>-</v>
      </c>
      <c r="AI360" s="142">
        <f t="shared" si="397"/>
        <v>350</v>
      </c>
      <c r="AJ360" s="142">
        <f t="shared" si="398"/>
        <v>182</v>
      </c>
      <c r="AK360" s="142" t="str">
        <f t="shared" si="399"/>
        <v>-</v>
      </c>
      <c r="AL360" s="13"/>
      <c r="AN360" s="142" t="str">
        <f t="shared" si="400"/>
        <v>-</v>
      </c>
      <c r="AO360" s="142" t="str">
        <f t="shared" si="401"/>
        <v>-</v>
      </c>
      <c r="AP360" s="142" t="str">
        <f t="shared" si="402"/>
        <v>-</v>
      </c>
      <c r="AQ360" s="142" t="str">
        <f t="shared" si="403"/>
        <v>-</v>
      </c>
      <c r="AR360" s="142" t="str">
        <f t="shared" si="404"/>
        <v>-</v>
      </c>
      <c r="AS360" s="142" t="str">
        <f t="shared" si="405"/>
        <v>-</v>
      </c>
    </row>
    <row r="361" spans="1:52" hidden="1" x14ac:dyDescent="0.25">
      <c r="A361" s="22" t="str">
        <f>IF(ISERROR(VLOOKUP($E361,'Listing TES'!$B$2:$B$1247,1,FALSE)),"Not listed","Listed")</f>
        <v>Listed</v>
      </c>
      <c r="B361" s="4" t="b">
        <f t="shared" ca="1" si="352"/>
        <v>0</v>
      </c>
      <c r="C361" s="4" t="e">
        <f t="shared" si="425"/>
        <v>#VALUE!</v>
      </c>
      <c r="D361" s="4" t="s">
        <v>537</v>
      </c>
      <c r="E361" s="2" t="s">
        <v>317</v>
      </c>
      <c r="F361" s="10">
        <v>39060</v>
      </c>
      <c r="G361" s="4"/>
      <c r="H361" s="4" t="s">
        <v>557</v>
      </c>
      <c r="I361" s="93">
        <f t="shared" si="391"/>
        <v>11</v>
      </c>
      <c r="J361" s="198" t="str">
        <f>VLOOKUP($I361,Categorie!$A$1:$B$27,2,FALSE)</f>
        <v>BNO/INO/ANO</v>
      </c>
      <c r="K361" s="12" t="str">
        <f t="shared" si="426"/>
        <v>Niet geslaagd</v>
      </c>
      <c r="L361" s="13" t="str">
        <f t="shared" si="394"/>
        <v>-</v>
      </c>
      <c r="M361" s="13" t="str">
        <f t="shared" ca="1" si="378"/>
        <v/>
      </c>
      <c r="N361" s="12"/>
      <c r="O361" s="12"/>
      <c r="P361" s="12" t="str">
        <f>VLOOKUP($E361,'Listing PCS'!$B$2:$D$1032,3,FALSE)</f>
        <v>-</v>
      </c>
      <c r="Q361" s="13">
        <f>VLOOKUP($E361,'Listing PCS'!$B$2:$F$1032,5,FALSE)</f>
        <v>43252</v>
      </c>
      <c r="R361" s="12"/>
      <c r="S361" s="12" t="str">
        <f t="shared" si="465"/>
        <v>-</v>
      </c>
      <c r="T361" s="12" t="str">
        <f>VLOOKUP($E361,'Listing PCS'!$B$2:$I$1032,8,FALSE)</f>
        <v>-</v>
      </c>
      <c r="U361" s="13"/>
      <c r="V361" s="13" t="str">
        <f>IF(ISERROR(VLOOKUP(CONCATENATE($E361," ",V$1),'Listing TES'!$A$2:$I$1247,6,FALSE)),"-",VLOOKUP(CONCATENATE($E361," ",V$1),'Listing TES'!$A$2:$I$1247,6,FALSE))</f>
        <v>-</v>
      </c>
      <c r="W361" s="13" t="str">
        <f>IF(ISERROR(VLOOKUP(CONCATENATE($E361," ",W$1),'Listing TES'!$A$2:$I$1247,6,FALSE)),"-",VLOOKUP(CONCATENATE($E361," ",W$1),'Listing TES'!$A$2:$I$1247,6,FALSE))</f>
        <v>-</v>
      </c>
      <c r="X361" s="13" t="str">
        <f>IF(ISERROR(VLOOKUP(CONCATENATE($E361," ",X$1),'Listing TES'!$A$2:$I$1247,6,FALSE)),"-",VLOOKUP(CONCATENATE($E361," ",X$1),'Listing TES'!$A$2:$I$1247,6,FALSE))</f>
        <v>-</v>
      </c>
      <c r="Y361" s="13" t="str">
        <f>IF(ISERROR(VLOOKUP(CONCATENATE($E361," ",Y$1),'Listing TES'!$A$2:$I$1247,6,FALSE)),"-",VLOOKUP(CONCATENATE($E361," ",Y$1),'Listing TES'!$A$2:$I$1247,6,FALSE))</f>
        <v>-</v>
      </c>
      <c r="Z361" s="13" t="str">
        <f>IF(ISERROR(VLOOKUP(CONCATENATE($E361," ",Z$1),'Listing TES'!$A$2:$I$1247,6,FALSE)),"-",VLOOKUP(CONCATENATE($E361," ",Z$1),'Listing TES'!$A$2:$I$1247,6,FALSE))</f>
        <v>-</v>
      </c>
      <c r="AA361" s="13" t="str">
        <f>IF(ISERROR(VLOOKUP(CONCATENATE($E361," ",AA$1),'Listing TES'!$A$2:$I$1247,6,FALSE)),"-",VLOOKUP(CONCATENATE($E361," ",AA$1),'Listing TES'!$A$2:$I$1247,6,FALSE))</f>
        <v>-</v>
      </c>
      <c r="AB361" s="13" t="str">
        <f>IF(ISERROR(VLOOKUP(CONCATENATE($E361," ",AB$1),'Listing TES'!$A$2:$I$1247,6,FALSE)),"-",VLOOKUP(CONCATENATE($E361," ",AB$1),'Listing TES'!$A$2:$I$1247,6,FALSE))</f>
        <v>-</v>
      </c>
      <c r="AC361" s="13" t="str">
        <f>IF(ISERROR(VLOOKUP(CONCATENATE($E361," ",AC$1),'Listing TES'!$A$2:$I$1247,6,FALSE)),"-",VLOOKUP(CONCATENATE($E361," ",AC$1),'Listing TES'!$A$2:$I$1247,6,FALSE))</f>
        <v>-</v>
      </c>
      <c r="AD361" s="13"/>
      <c r="AF361" s="142" t="str">
        <f t="shared" si="407"/>
        <v>-</v>
      </c>
      <c r="AG361" s="142" t="str">
        <f t="shared" si="395"/>
        <v>-</v>
      </c>
      <c r="AH361" s="142" t="str">
        <f t="shared" si="396"/>
        <v>-</v>
      </c>
      <c r="AI361" s="142" t="str">
        <f t="shared" si="397"/>
        <v>-</v>
      </c>
      <c r="AJ361" s="142" t="str">
        <f t="shared" si="398"/>
        <v>-</v>
      </c>
      <c r="AK361" s="142" t="str">
        <f t="shared" si="399"/>
        <v>-</v>
      </c>
      <c r="AL361" s="13"/>
      <c r="AN361" s="142" t="str">
        <f t="shared" si="400"/>
        <v>-</v>
      </c>
      <c r="AO361" s="142" t="str">
        <f t="shared" si="401"/>
        <v>-</v>
      </c>
      <c r="AP361" s="142" t="str">
        <f t="shared" si="402"/>
        <v>-</v>
      </c>
      <c r="AQ361" s="142" t="str">
        <f t="shared" si="403"/>
        <v>-</v>
      </c>
      <c r="AR361" s="142" t="str">
        <f t="shared" si="404"/>
        <v>-</v>
      </c>
      <c r="AS361" s="142" t="str">
        <f t="shared" si="405"/>
        <v>-</v>
      </c>
    </row>
    <row r="362" spans="1:52" x14ac:dyDescent="0.25">
      <c r="A362" s="22" t="str">
        <f>IF(ISERROR(VLOOKUP($E362,'Listing TES'!$B$2:$B$1247,1,FALSE)),"Not listed","Listed")</f>
        <v>Listed</v>
      </c>
      <c r="B362" s="4" t="b">
        <f t="shared" ca="1" si="352"/>
        <v>0</v>
      </c>
      <c r="C362" s="4" t="b">
        <f t="shared" si="425"/>
        <v>0</v>
      </c>
      <c r="D362" s="4"/>
      <c r="E362" s="2" t="s">
        <v>528</v>
      </c>
      <c r="F362" s="10">
        <v>39928</v>
      </c>
      <c r="G362" s="4"/>
      <c r="H362" s="4" t="s">
        <v>557</v>
      </c>
      <c r="I362" s="93">
        <f t="shared" ref="I362:I382" si="478">DATEDIF(F362,DATE(2019,7,1),"y")</f>
        <v>10</v>
      </c>
      <c r="J362" s="198" t="str">
        <f>VLOOKUP($I362,Categorie!$A$1:$B$27,2,FALSE)</f>
        <v>BNO/INO/ANO</v>
      </c>
      <c r="K362" s="12" t="str">
        <f t="shared" si="426"/>
        <v>MIN</v>
      </c>
      <c r="L362" s="13">
        <f t="shared" si="394"/>
        <v>43554</v>
      </c>
      <c r="M362" s="13" t="str">
        <f t="shared" ca="1" si="378"/>
        <v/>
      </c>
      <c r="N362" s="12"/>
      <c r="O362" s="12"/>
      <c r="P362" s="12" t="str">
        <f>VLOOKUP($E362,'Listing PCS'!$B$2:$D$1032,3,FALSE)</f>
        <v>MIN</v>
      </c>
      <c r="Q362" s="13">
        <f>VLOOKUP($E362,'Listing PCS'!$B$2:$F$1032,5,FALSE)</f>
        <v>43568</v>
      </c>
      <c r="R362" s="12"/>
      <c r="S362" s="12" t="str">
        <f t="shared" si="465"/>
        <v>-</v>
      </c>
      <c r="T362" s="12">
        <f>VLOOKUP($E362,'Listing PCS'!$B$2:$I$1032,8,FALSE)</f>
        <v>0</v>
      </c>
      <c r="U362" s="13"/>
      <c r="V362" s="13">
        <f>IF(ISERROR(VLOOKUP(CONCATENATE($E362," ",V$1),'Listing TES'!$A$2:$I$1247,6,FALSE)),"-",VLOOKUP(CONCATENATE($E362," ",V$1),'Listing TES'!$A$2:$I$1247,6,FALSE))</f>
        <v>43239</v>
      </c>
      <c r="W362" s="13">
        <f>IF(ISERROR(VLOOKUP(CONCATENATE($E362," ",W$1),'Listing TES'!$A$2:$I$1247,6,FALSE)),"-",VLOOKUP(CONCATENATE($E362," ",W$1),'Listing TES'!$A$2:$I$1247,6,FALSE))</f>
        <v>43554</v>
      </c>
      <c r="X362" s="13" t="str">
        <f>IF(ISERROR(VLOOKUP(CONCATENATE($E362," ",X$1),'Listing TES'!$A$2:$I$1247,6,FALSE)),"-",VLOOKUP(CONCATENATE($E362," ",X$1),'Listing TES'!$A$2:$I$1247,6,FALSE))</f>
        <v>-</v>
      </c>
      <c r="Y362" s="13" t="str">
        <f>IF(ISERROR(VLOOKUP(CONCATENATE($E362," ",Y$1),'Listing TES'!$A$2:$I$1247,6,FALSE)),"-",VLOOKUP(CONCATENATE($E362," ",Y$1),'Listing TES'!$A$2:$I$1247,6,FALSE))</f>
        <v>-</v>
      </c>
      <c r="Z362" s="13" t="str">
        <f>IF(ISERROR(VLOOKUP(CONCATENATE($E362," ",Z$1),'Listing TES'!$A$2:$I$1247,6,FALSE)),"-",VLOOKUP(CONCATENATE($E362," ",Z$1),'Listing TES'!$A$2:$I$1247,6,FALSE))</f>
        <v>-</v>
      </c>
      <c r="AA362" s="13" t="str">
        <f>IF(ISERROR(VLOOKUP(CONCATENATE($E362," ",AA$1),'Listing TES'!$A$2:$I$1247,6,FALSE)),"-",VLOOKUP(CONCATENATE($E362," ",AA$1),'Listing TES'!$A$2:$I$1247,6,FALSE))</f>
        <v>-</v>
      </c>
      <c r="AB362" s="13" t="str">
        <f>IF(ISERROR(VLOOKUP(CONCATENATE($E362," ",AB$1),'Listing TES'!$A$2:$I$1247,6,FALSE)),"-",VLOOKUP(CONCATENATE($E362," ",AB$1),'Listing TES'!$A$2:$I$1247,6,FALSE))</f>
        <v>-</v>
      </c>
      <c r="AC362" s="13" t="str">
        <f>IF(ISERROR(VLOOKUP(CONCATENATE($E362," ",AC$1),'Listing TES'!$A$2:$I$1247,6,FALSE)),"-",VLOOKUP(CONCATENATE($E362," ",AC$1),'Listing TES'!$A$2:$I$1247,6,FALSE))</f>
        <v>-</v>
      </c>
      <c r="AD362" s="13"/>
      <c r="AF362" s="142">
        <f t="shared" si="407"/>
        <v>315</v>
      </c>
      <c r="AG362" s="142" t="str">
        <f t="shared" si="395"/>
        <v>-</v>
      </c>
      <c r="AH362" s="142" t="str">
        <f t="shared" si="396"/>
        <v>-</v>
      </c>
      <c r="AI362" s="142" t="str">
        <f t="shared" si="397"/>
        <v>-</v>
      </c>
      <c r="AJ362" s="142" t="str">
        <f t="shared" si="398"/>
        <v>-</v>
      </c>
      <c r="AK362" s="142" t="str">
        <f t="shared" si="399"/>
        <v>-</v>
      </c>
      <c r="AL362" s="13"/>
      <c r="AN362" s="142">
        <f t="shared" si="400"/>
        <v>315</v>
      </c>
      <c r="AO362" s="142" t="str">
        <f t="shared" si="401"/>
        <v>-</v>
      </c>
      <c r="AP362" s="142" t="str">
        <f t="shared" si="402"/>
        <v>-</v>
      </c>
      <c r="AQ362" s="142" t="str">
        <f t="shared" si="403"/>
        <v>-</v>
      </c>
      <c r="AR362" s="142" t="str">
        <f t="shared" si="404"/>
        <v>-</v>
      </c>
      <c r="AS362" s="142" t="str">
        <f t="shared" si="405"/>
        <v>-</v>
      </c>
    </row>
    <row r="363" spans="1:52" x14ac:dyDescent="0.25">
      <c r="A363" s="22" t="str">
        <f>IF(ISERROR(VLOOKUP($E363,'Listing TES'!$B$2:$B$1247,1,FALSE)),"Not listed","Listed")</f>
        <v>Listed</v>
      </c>
      <c r="B363" s="4" t="b">
        <f t="shared" ca="1" si="352"/>
        <v>0</v>
      </c>
      <c r="C363" s="4" t="b">
        <f t="shared" si="425"/>
        <v>0</v>
      </c>
      <c r="D363" s="4"/>
      <c r="E363" s="2" t="s">
        <v>219</v>
      </c>
      <c r="F363" s="10">
        <v>37839</v>
      </c>
      <c r="G363" s="4"/>
      <c r="H363" s="4" t="s">
        <v>557</v>
      </c>
      <c r="I363" s="93">
        <f t="shared" si="478"/>
        <v>15</v>
      </c>
      <c r="J363" s="198" t="str">
        <f>VLOOKUP($I363,Categorie!$A$1:$B$27,2,FALSE)</f>
        <v>JUN/SEN</v>
      </c>
      <c r="K363" s="12" t="str">
        <f t="shared" si="426"/>
        <v>JUN</v>
      </c>
      <c r="L363" s="13">
        <f t="shared" si="394"/>
        <v>42490</v>
      </c>
      <c r="M363" s="13" t="str">
        <f t="shared" ca="1" si="378"/>
        <v/>
      </c>
      <c r="N363" s="12"/>
      <c r="O363" s="12"/>
      <c r="P363" s="12" t="str">
        <f>VLOOKUP($E363,'Listing PCS'!$B$2:$D$1032,3,FALSE)</f>
        <v>JUN</v>
      </c>
      <c r="Q363" s="13">
        <f>VLOOKUP($E363,'Listing PCS'!$B$2:$F$1032,5,FALSE)</f>
        <v>43252</v>
      </c>
      <c r="R363" s="12"/>
      <c r="S363" s="204" t="s">
        <v>565</v>
      </c>
      <c r="T363" s="12" t="str">
        <f>VLOOKUP($E363,'Listing PCS'!$B$2:$I$1032,8,FALSE)</f>
        <v>A</v>
      </c>
      <c r="U363" s="13"/>
      <c r="V363" s="13" t="str">
        <f>IF(ISERROR(VLOOKUP(CONCATENATE($E363," ",V$1),'Listing TES'!$A$2:$I$1247,6,FALSE)),"-",VLOOKUP(CONCATENATE($E363," ",V$1),'Listing TES'!$A$2:$I$1247,6,FALSE))</f>
        <v>-</v>
      </c>
      <c r="W363" s="13" t="str">
        <f>IF(ISERROR(VLOOKUP(CONCATENATE($E363," ",W$1),'Listing TES'!$A$2:$I$1247,6,FALSE)),"-",VLOOKUP(CONCATENATE($E363," ",W$1),'Listing TES'!$A$2:$I$1247,6,FALSE))</f>
        <v>-</v>
      </c>
      <c r="X363" s="13">
        <f>IF(ISERROR(VLOOKUP(CONCATENATE($E363," ",X$1),'Listing TES'!$A$2:$I$1247,6,FALSE)),"-",VLOOKUP(CONCATENATE($E363," ",X$1),'Listing TES'!$A$2:$I$1247,6,FALSE))</f>
        <v>41741</v>
      </c>
      <c r="Y363" s="91" t="str">
        <f>IF(ISERROR(VLOOKUP(CONCATENATE($E363," ",Y$1),'Listing TES'!$A$2:$I$1247,6,FALSE)),"-",VLOOKUP(CONCATENATE($E363," ",Y$1),'Listing TES'!$A$2:$I$1247,6,FALSE))</f>
        <v>-</v>
      </c>
      <c r="Z363" s="13">
        <f>IF(ISERROR(VLOOKUP(CONCATENATE($E363," ",Z$1),'Listing TES'!$A$2:$I$1247,6,FALSE)),"-",VLOOKUP(CONCATENATE($E363," ",Z$1),'Listing TES'!$A$2:$I$1247,6,FALSE))</f>
        <v>42455</v>
      </c>
      <c r="AA363" s="13">
        <f>IF(ISERROR(VLOOKUP(CONCATENATE($E363," ",AA$1),'Listing TES'!$A$2:$I$1247,6,FALSE)),"-",VLOOKUP(CONCATENATE($E363," ",AA$1),'Listing TES'!$A$2:$I$1247,6,FALSE))</f>
        <v>42490</v>
      </c>
      <c r="AB363" s="13" t="str">
        <f>IF(ISERROR(VLOOKUP(CONCATENATE($E363," ",AB$1),'Listing TES'!$A$2:$I$1247,6,FALSE)),"-",VLOOKUP(CONCATENATE($E363," ",AB$1),'Listing TES'!$A$2:$I$1247,6,FALSE))</f>
        <v>-</v>
      </c>
      <c r="AC363" s="13" t="str">
        <f>IF(ISERROR(VLOOKUP(CONCATENATE($E363," ",AC$1),'Listing TES'!$A$2:$I$1247,6,FALSE)),"-",VLOOKUP(CONCATENATE($E363," ",AC$1),'Listing TES'!$A$2:$I$1247,6,FALSE))</f>
        <v>-</v>
      </c>
      <c r="AD363" s="13"/>
      <c r="AF363" s="142" t="str">
        <f t="shared" si="407"/>
        <v>-</v>
      </c>
      <c r="AG363" s="142" t="str">
        <f t="shared" si="395"/>
        <v>-</v>
      </c>
      <c r="AH363" s="142" t="str">
        <f t="shared" si="396"/>
        <v>-</v>
      </c>
      <c r="AI363" s="142" t="str">
        <f t="shared" si="397"/>
        <v>-</v>
      </c>
      <c r="AJ363" s="142">
        <f t="shared" si="398"/>
        <v>35</v>
      </c>
      <c r="AK363" s="142" t="str">
        <f t="shared" si="399"/>
        <v>-</v>
      </c>
      <c r="AL363" s="13"/>
      <c r="AN363" s="142" t="str">
        <f t="shared" si="400"/>
        <v>-</v>
      </c>
      <c r="AO363" s="142" t="str">
        <f t="shared" si="401"/>
        <v>-</v>
      </c>
      <c r="AP363" s="142" t="str">
        <f t="shared" si="402"/>
        <v>-</v>
      </c>
      <c r="AQ363" s="142" t="str">
        <f t="shared" si="403"/>
        <v>-</v>
      </c>
      <c r="AR363" s="142" t="str">
        <f t="shared" si="404"/>
        <v>-</v>
      </c>
      <c r="AS363" s="142" t="str">
        <f t="shared" si="405"/>
        <v>-</v>
      </c>
    </row>
    <row r="364" spans="1:52" x14ac:dyDescent="0.25">
      <c r="A364" s="22" t="str">
        <f>IF(ISERROR(VLOOKUP($E364,'Listing TES'!$B$2:$B$1247,1,FALSE)),"Not listed","Listed")</f>
        <v>Listed</v>
      </c>
      <c r="B364" s="4" t="b">
        <f t="shared" ref="B364:B462" ca="1" si="479">TODAY()-MAX(V364:AC364)&lt;95</f>
        <v>0</v>
      </c>
      <c r="C364" s="4" t="b">
        <f t="shared" si="425"/>
        <v>0</v>
      </c>
      <c r="D364" s="4"/>
      <c r="E364" s="2" t="s">
        <v>489</v>
      </c>
      <c r="F364" s="10">
        <v>37015</v>
      </c>
      <c r="G364" s="4"/>
      <c r="H364" s="4" t="s">
        <v>557</v>
      </c>
      <c r="I364" s="93">
        <f t="shared" si="478"/>
        <v>18</v>
      </c>
      <c r="J364" s="198" t="str">
        <f>VLOOKUP($I364,Categorie!$A$1:$B$27,2,FALSE)</f>
        <v>JUN/SEN</v>
      </c>
      <c r="K364" s="12" t="str">
        <f t="shared" si="426"/>
        <v>PRE</v>
      </c>
      <c r="L364" s="13">
        <f t="shared" si="394"/>
        <v>42323</v>
      </c>
      <c r="M364" s="13" t="str">
        <f t="shared" ca="1" si="378"/>
        <v/>
      </c>
      <c r="N364" s="12"/>
      <c r="O364" s="12"/>
      <c r="P364" s="12" t="str">
        <f>VLOOKUP($E364,'Listing PCS'!$B$2:$D$1032,3,FALSE)</f>
        <v>-</v>
      </c>
      <c r="Q364" s="13">
        <f>VLOOKUP($E364,'Listing PCS'!$B$2:$F$1032,5,FALSE)</f>
        <v>43252</v>
      </c>
      <c r="R364" s="12"/>
      <c r="S364" s="12" t="str">
        <f>IF(ISERROR(SEARCH(K364,J364)),"-",K364)</f>
        <v>-</v>
      </c>
      <c r="T364" s="12" t="str">
        <f>VLOOKUP($E364,'Listing PCS'!$B$2:$I$1032,8,FALSE)</f>
        <v>-</v>
      </c>
      <c r="U364" s="13"/>
      <c r="V364" s="13">
        <f>IF(ISERROR(VLOOKUP(CONCATENATE($E364," ",V$1),'Listing TES'!$A$2:$I$1247,6,FALSE)),"-",VLOOKUP(CONCATENATE($E364," ",V$1),'Listing TES'!$A$2:$I$1247,6,FALSE))</f>
        <v>42323</v>
      </c>
      <c r="W364" s="13" t="str">
        <f>IF(ISERROR(VLOOKUP(CONCATENATE($E364," ",W$1),'Listing TES'!$A$2:$I$1247,6,FALSE)),"-",VLOOKUP(CONCATENATE($E364," ",W$1),'Listing TES'!$A$2:$I$1247,6,FALSE))</f>
        <v>-</v>
      </c>
      <c r="X364" s="13" t="str">
        <f>IF(ISERROR(VLOOKUP(CONCATENATE($E364," ",X$1),'Listing TES'!$A$2:$I$1247,6,FALSE)),"-",VLOOKUP(CONCATENATE($E364," ",X$1),'Listing TES'!$A$2:$I$1247,6,FALSE))</f>
        <v>-</v>
      </c>
      <c r="Y364" s="13" t="str">
        <f>IF(ISERROR(VLOOKUP(CONCATENATE($E364," ",Y$1),'Listing TES'!$A$2:$I$1247,6,FALSE)),"-",VLOOKUP(CONCATENATE($E364," ",Y$1),'Listing TES'!$A$2:$I$1247,6,FALSE))</f>
        <v>-</v>
      </c>
      <c r="Z364" s="13" t="str">
        <f>IF(ISERROR(VLOOKUP(CONCATENATE($E364," ",Z$1),'Listing TES'!$A$2:$I$1247,6,FALSE)),"-",VLOOKUP(CONCATENATE($E364," ",Z$1),'Listing TES'!$A$2:$I$1247,6,FALSE))</f>
        <v>-</v>
      </c>
      <c r="AA364" s="13" t="str">
        <f>IF(ISERROR(VLOOKUP(CONCATENATE($E364," ",AA$1),'Listing TES'!$A$2:$I$1247,6,FALSE)),"-",VLOOKUP(CONCATENATE($E364," ",AA$1),'Listing TES'!$A$2:$I$1247,6,FALSE))</f>
        <v>-</v>
      </c>
      <c r="AB364" s="13" t="str">
        <f>IF(ISERROR(VLOOKUP(CONCATENATE($E364," ",AB$1),'Listing TES'!$A$2:$I$1247,6,FALSE)),"-",VLOOKUP(CONCATENATE($E364," ",AB$1),'Listing TES'!$A$2:$I$1247,6,FALSE))</f>
        <v>-</v>
      </c>
      <c r="AC364" s="13" t="str">
        <f>IF(ISERROR(VLOOKUP(CONCATENATE($E364," ",AC$1),'Listing TES'!$A$2:$I$1247,6,FALSE)),"-",VLOOKUP(CONCATENATE($E364," ",AC$1),'Listing TES'!$A$2:$I$1247,6,FALSE))</f>
        <v>-</v>
      </c>
      <c r="AD364" s="13"/>
      <c r="AF364" s="142" t="str">
        <f t="shared" si="407"/>
        <v>-</v>
      </c>
      <c r="AG364" s="142" t="str">
        <f t="shared" si="395"/>
        <v>-</v>
      </c>
      <c r="AH364" s="142" t="str">
        <f t="shared" si="396"/>
        <v>-</v>
      </c>
      <c r="AI364" s="142" t="str">
        <f t="shared" si="397"/>
        <v>-</v>
      </c>
      <c r="AJ364" s="142" t="str">
        <f t="shared" si="398"/>
        <v>-</v>
      </c>
      <c r="AK364" s="142" t="str">
        <f t="shared" si="399"/>
        <v>-</v>
      </c>
      <c r="AL364" s="13"/>
      <c r="AN364" s="142" t="str">
        <f t="shared" si="400"/>
        <v>-</v>
      </c>
      <c r="AO364" s="142" t="str">
        <f t="shared" si="401"/>
        <v>-</v>
      </c>
      <c r="AP364" s="142" t="str">
        <f t="shared" si="402"/>
        <v>-</v>
      </c>
      <c r="AQ364" s="142" t="str">
        <f t="shared" si="403"/>
        <v>-</v>
      </c>
      <c r="AR364" s="142" t="str">
        <f t="shared" si="404"/>
        <v>-</v>
      </c>
      <c r="AS364" s="142" t="str">
        <f t="shared" si="405"/>
        <v>-</v>
      </c>
    </row>
    <row r="365" spans="1:52" x14ac:dyDescent="0.25">
      <c r="A365" s="22" t="str">
        <f>IF(ISERROR(VLOOKUP($E365,'Listing TES'!$B$2:$B$1247,1,FALSE)),"Not listed","Listed")</f>
        <v>Listed</v>
      </c>
      <c r="B365" s="4" t="b">
        <f t="shared" ca="1" si="479"/>
        <v>0</v>
      </c>
      <c r="C365" s="4" t="b">
        <f t="shared" si="425"/>
        <v>0</v>
      </c>
      <c r="D365" s="4"/>
      <c r="E365" s="2" t="s">
        <v>408</v>
      </c>
      <c r="F365" s="10">
        <v>38168</v>
      </c>
      <c r="G365" s="4"/>
      <c r="H365" s="4" t="s">
        <v>557</v>
      </c>
      <c r="I365" s="93">
        <f t="shared" si="478"/>
        <v>15</v>
      </c>
      <c r="J365" s="198" t="str">
        <f>VLOOKUP($I365,Categorie!$A$1:$B$27,2,FALSE)</f>
        <v>JUN/SEN</v>
      </c>
      <c r="K365" s="12" t="str">
        <f t="shared" si="426"/>
        <v>PRE</v>
      </c>
      <c r="L365" s="13">
        <f t="shared" si="394"/>
        <v>42028</v>
      </c>
      <c r="M365" s="13" t="str">
        <f t="shared" ca="1" si="378"/>
        <v/>
      </c>
      <c r="N365" s="12"/>
      <c r="O365" s="12" t="s">
        <v>1</v>
      </c>
      <c r="P365" s="12" t="str">
        <f>VLOOKUP($E365,'Listing PCS'!$B$2:$D$1032,3,FALSE)</f>
        <v>-</v>
      </c>
      <c r="Q365" s="13">
        <f>VLOOKUP($E365,'Listing PCS'!$B$2:$F$1032,5,FALSE)</f>
        <v>43252</v>
      </c>
      <c r="R365" s="12"/>
      <c r="S365" s="12" t="str">
        <f>IF(ISERROR(SEARCH(K365,J365)),"-",K365)</f>
        <v>-</v>
      </c>
      <c r="T365" s="12" t="str">
        <f>VLOOKUP($E365,'Listing PCS'!$B$2:$I$1032,8,FALSE)</f>
        <v>-</v>
      </c>
      <c r="U365" s="13"/>
      <c r="V365" s="13">
        <f>IF(ISERROR(VLOOKUP(CONCATENATE($E365," ",V$1),'Listing TES'!$A$2:$I$1247,6,FALSE)),"-",VLOOKUP(CONCATENATE($E365," ",V$1),'Listing TES'!$A$2:$I$1247,6,FALSE))</f>
        <v>42028</v>
      </c>
      <c r="W365" s="13" t="str">
        <f>IF(ISERROR(VLOOKUP(CONCATENATE($E365," ",W$1),'Listing TES'!$A$2:$I$1247,6,FALSE)),"-",VLOOKUP(CONCATENATE($E365," ",W$1),'Listing TES'!$A$2:$I$1247,6,FALSE))</f>
        <v>-</v>
      </c>
      <c r="X365" s="13" t="str">
        <f>IF(ISERROR(VLOOKUP(CONCATENATE($E365," ",X$1),'Listing TES'!$A$2:$I$1247,6,FALSE)),"-",VLOOKUP(CONCATENATE($E365," ",X$1),'Listing TES'!$A$2:$I$1247,6,FALSE))</f>
        <v>-</v>
      </c>
      <c r="Y365" s="13" t="str">
        <f>IF(ISERROR(VLOOKUP(CONCATENATE($E365," ",Y$1),'Listing TES'!$A$2:$I$1247,6,FALSE)),"-",VLOOKUP(CONCATENATE($E365," ",Y$1),'Listing TES'!$A$2:$I$1247,6,FALSE))</f>
        <v>-</v>
      </c>
      <c r="Z365" s="13" t="str">
        <f>IF(ISERROR(VLOOKUP(CONCATENATE($E365," ",Z$1),'Listing TES'!$A$2:$I$1247,6,FALSE)),"-",VLOOKUP(CONCATENATE($E365," ",Z$1),'Listing TES'!$A$2:$I$1247,6,FALSE))</f>
        <v>-</v>
      </c>
      <c r="AA365" s="13" t="str">
        <f>IF(ISERROR(VLOOKUP(CONCATENATE($E365," ",AA$1),'Listing TES'!$A$2:$I$1247,6,FALSE)),"-",VLOOKUP(CONCATENATE($E365," ",AA$1),'Listing TES'!$A$2:$I$1247,6,FALSE))</f>
        <v>-</v>
      </c>
      <c r="AB365" s="13" t="str">
        <f>IF(ISERROR(VLOOKUP(CONCATENATE($E365," ",AB$1),'Listing TES'!$A$2:$I$1247,6,FALSE)),"-",VLOOKUP(CONCATENATE($E365," ",AB$1),'Listing TES'!$A$2:$I$1247,6,FALSE))</f>
        <v>-</v>
      </c>
      <c r="AC365" s="13" t="str">
        <f>IF(ISERROR(VLOOKUP(CONCATENATE($E365," ",AC$1),'Listing TES'!$A$2:$I$1247,6,FALSE)),"-",VLOOKUP(CONCATENATE($E365," ",AC$1),'Listing TES'!$A$2:$I$1247,6,FALSE))</f>
        <v>-</v>
      </c>
      <c r="AD365" s="13"/>
      <c r="AF365" s="142" t="str">
        <f t="shared" si="407"/>
        <v>-</v>
      </c>
      <c r="AG365" s="142" t="str">
        <f t="shared" si="395"/>
        <v>-</v>
      </c>
      <c r="AH365" s="142" t="str">
        <f t="shared" si="396"/>
        <v>-</v>
      </c>
      <c r="AI365" s="142" t="str">
        <f t="shared" si="397"/>
        <v>-</v>
      </c>
      <c r="AJ365" s="142" t="str">
        <f t="shared" si="398"/>
        <v>-</v>
      </c>
      <c r="AK365" s="142" t="str">
        <f t="shared" si="399"/>
        <v>-</v>
      </c>
      <c r="AL365" s="13"/>
      <c r="AN365" s="142" t="str">
        <f t="shared" si="400"/>
        <v>-</v>
      </c>
      <c r="AO365" s="142" t="str">
        <f t="shared" si="401"/>
        <v>-</v>
      </c>
      <c r="AP365" s="142" t="str">
        <f t="shared" si="402"/>
        <v>-</v>
      </c>
      <c r="AQ365" s="142" t="str">
        <f t="shared" si="403"/>
        <v>-</v>
      </c>
      <c r="AR365" s="142" t="str">
        <f t="shared" si="404"/>
        <v>-</v>
      </c>
      <c r="AS365" s="142" t="str">
        <f t="shared" si="405"/>
        <v>-</v>
      </c>
    </row>
    <row r="366" spans="1:52" x14ac:dyDescent="0.25">
      <c r="A366" s="22" t="str">
        <f>IF(ISERROR(VLOOKUP($E366,'Listing TES'!$B$2:$B$1247,1,FALSE)),"Not listed","Listed")</f>
        <v>Listed</v>
      </c>
      <c r="B366" s="4" t="b">
        <f ca="1">TODAY()-MAX(V366:AC366)&lt;95</f>
        <v>0</v>
      </c>
      <c r="C366" s="4" t="b">
        <f t="shared" si="425"/>
        <v>0</v>
      </c>
      <c r="D366" s="4"/>
      <c r="E366" s="2" t="s">
        <v>442</v>
      </c>
      <c r="F366" s="10">
        <v>36452</v>
      </c>
      <c r="G366" s="4"/>
      <c r="H366" s="4" t="s">
        <v>557</v>
      </c>
      <c r="I366" s="93">
        <f t="shared" si="478"/>
        <v>19</v>
      </c>
      <c r="J366" s="198" t="str">
        <f>VLOOKUP($I366,Categorie!$A$1:$B$27,2,FALSE)</f>
        <v>SEN</v>
      </c>
      <c r="K366" s="12" t="str">
        <f t="shared" si="426"/>
        <v>BNO</v>
      </c>
      <c r="L366" s="13">
        <f t="shared" si="394"/>
        <v>43589</v>
      </c>
      <c r="M366" s="13" t="str">
        <f t="shared" ca="1" si="378"/>
        <v/>
      </c>
      <c r="N366" s="12"/>
      <c r="O366" s="12"/>
      <c r="P366" s="12" t="str">
        <f>VLOOKUP($E366,'Listing PCS'!$B$2:$D$1032,3,FALSE)</f>
        <v>MIN</v>
      </c>
      <c r="Q366" s="13">
        <f>VLOOKUP($E366,'Listing PCS'!$B$2:$F$1032,5,FALSE)</f>
        <v>43400</v>
      </c>
      <c r="R366" s="12"/>
      <c r="S366" s="12" t="str">
        <f>IF(ISERROR(SEARCH(K366,J366)),"-",K366)</f>
        <v>-</v>
      </c>
      <c r="T366" s="12">
        <f>VLOOKUP($E366,'Listing PCS'!$B$2:$I$1032,8,FALSE)</f>
        <v>0</v>
      </c>
      <c r="U366" s="13"/>
      <c r="V366" s="13">
        <f>IF(ISERROR(VLOOKUP(CONCATENATE($E366," ",V$1),'Listing TES'!$A$2:$I$1247,6,FALSE)),"-",VLOOKUP(CONCATENATE($E366," ",V$1),'Listing TES'!$A$2:$I$1247,6,FALSE))</f>
        <v>43190</v>
      </c>
      <c r="W366" s="13">
        <f>IF(ISERROR(VLOOKUP(CONCATENATE($E366," ",W$1),'Listing TES'!$A$2:$I$1247,6,FALSE)),"-",VLOOKUP(CONCATENATE($E366," ",W$1),'Listing TES'!$A$2:$I$1247,6,FALSE))</f>
        <v>43225</v>
      </c>
      <c r="X366" s="13">
        <f>IF(ISERROR(VLOOKUP(CONCATENATE($E366," ",X$1),'Listing TES'!$A$2:$I$1247,6,FALSE)),"-",VLOOKUP(CONCATENATE($E366," ",X$1),'Listing TES'!$A$2:$I$1247,6,FALSE))</f>
        <v>43589</v>
      </c>
      <c r="Y366" s="13" t="str">
        <f>IF(ISERROR(VLOOKUP(CONCATENATE($E366," ",Y$1),'Listing TES'!$A$2:$I$1247,6,FALSE)),"-",VLOOKUP(CONCATENATE($E366," ",Y$1),'Listing TES'!$A$2:$I$1247,6,FALSE))</f>
        <v>-</v>
      </c>
      <c r="Z366" s="13" t="str">
        <f>IF(ISERROR(VLOOKUP(CONCATENATE($E366," ",Z$1),'Listing TES'!$A$2:$I$1247,6,FALSE)),"-",VLOOKUP(CONCATENATE($E366," ",Z$1),'Listing TES'!$A$2:$I$1247,6,FALSE))</f>
        <v>-</v>
      </c>
      <c r="AA366" s="13" t="str">
        <f>IF(ISERROR(VLOOKUP(CONCATENATE($E366," ",AA$1),'Listing TES'!$A$2:$I$1247,6,FALSE)),"-",VLOOKUP(CONCATENATE($E366," ",AA$1),'Listing TES'!$A$2:$I$1247,6,FALSE))</f>
        <v>-</v>
      </c>
      <c r="AB366" s="13" t="str">
        <f>IF(ISERROR(VLOOKUP(CONCATENATE($E366," ",AB$1),'Listing TES'!$A$2:$I$1247,6,FALSE)),"-",VLOOKUP(CONCATENATE($E366," ",AB$1),'Listing TES'!$A$2:$I$1247,6,FALSE))</f>
        <v>-</v>
      </c>
      <c r="AC366" s="13" t="str">
        <f>IF(ISERROR(VLOOKUP(CONCATENATE($E366," ",AC$1),'Listing TES'!$A$2:$I$1247,6,FALSE)),"-",VLOOKUP(CONCATENATE($E366," ",AC$1),'Listing TES'!$A$2:$I$1247,6,FALSE))</f>
        <v>-</v>
      </c>
      <c r="AD366" s="13"/>
      <c r="AF366" s="142">
        <f t="shared" si="407"/>
        <v>35</v>
      </c>
      <c r="AG366" s="142">
        <f t="shared" si="395"/>
        <v>364</v>
      </c>
      <c r="AH366" s="142" t="str">
        <f t="shared" si="396"/>
        <v>-</v>
      </c>
      <c r="AI366" s="142" t="str">
        <f t="shared" si="397"/>
        <v>-</v>
      </c>
      <c r="AJ366" s="142" t="str">
        <f t="shared" si="398"/>
        <v>-</v>
      </c>
      <c r="AK366" s="142" t="str">
        <f t="shared" si="399"/>
        <v>-</v>
      </c>
      <c r="AL366" s="13"/>
      <c r="AN366" s="142">
        <f t="shared" si="400"/>
        <v>35</v>
      </c>
      <c r="AO366" s="142">
        <f t="shared" si="401"/>
        <v>399</v>
      </c>
      <c r="AP366" s="142" t="str">
        <f t="shared" si="402"/>
        <v>-</v>
      </c>
      <c r="AQ366" s="142" t="str">
        <f t="shared" si="403"/>
        <v>-</v>
      </c>
      <c r="AR366" s="142" t="str">
        <f t="shared" si="404"/>
        <v>-</v>
      </c>
      <c r="AS366" s="142" t="str">
        <f t="shared" si="405"/>
        <v>-</v>
      </c>
    </row>
    <row r="367" spans="1:52" x14ac:dyDescent="0.25">
      <c r="A367" s="22" t="str">
        <f>IF(ISERROR(VLOOKUP($E367,'Listing TES'!$B$2:$B$1247,1,FALSE)),"Not listed","Listed")</f>
        <v>Listed</v>
      </c>
      <c r="B367" s="4" t="b">
        <f t="shared" ca="1" si="479"/>
        <v>0</v>
      </c>
      <c r="C367" s="4" t="b">
        <f t="shared" si="425"/>
        <v>0</v>
      </c>
      <c r="D367" s="4"/>
      <c r="E367" s="2" t="s">
        <v>261</v>
      </c>
      <c r="F367" s="10">
        <v>39129</v>
      </c>
      <c r="G367" s="4"/>
      <c r="H367" s="4" t="s">
        <v>557</v>
      </c>
      <c r="I367" s="93">
        <f t="shared" si="478"/>
        <v>12</v>
      </c>
      <c r="J367" s="198" t="str">
        <f>VLOOKUP($I367,Categorie!$A$1:$B$27,2,FALSE)</f>
        <v>BNO/INO/ANO</v>
      </c>
      <c r="K367" s="12" t="str">
        <f t="shared" si="426"/>
        <v>INO</v>
      </c>
      <c r="L367" s="13">
        <f t="shared" si="394"/>
        <v>43386</v>
      </c>
      <c r="M367" s="13" t="str">
        <f t="shared" ca="1" si="378"/>
        <v/>
      </c>
      <c r="N367" s="12"/>
      <c r="O367" s="12"/>
      <c r="P367" s="12" t="str">
        <f>VLOOKUP($E367,'Listing PCS'!$B$2:$D$1032,3,FALSE)</f>
        <v>INO</v>
      </c>
      <c r="Q367" s="13">
        <f>VLOOKUP($E367,'Listing PCS'!$B$2:$F$1032,5,FALSE)</f>
        <v>43393</v>
      </c>
      <c r="R367" s="12"/>
      <c r="S367" s="12" t="str">
        <f>IF(ISERROR(SEARCH(K367,J367)),"-",K367)</f>
        <v>INO</v>
      </c>
      <c r="T367" s="12">
        <f>VLOOKUP($E367,'Listing PCS'!$B$2:$I$1032,8,FALSE)</f>
        <v>0</v>
      </c>
      <c r="U367" s="13"/>
      <c r="V367" s="13">
        <f>IF(ISERROR(VLOOKUP(CONCATENATE($E367," ",V$1),'Listing TES'!$A$2:$I$1247,6,FALSE)),"-",VLOOKUP(CONCATENATE($E367," ",V$1),'Listing TES'!$A$2:$I$1247,6,FALSE))</f>
        <v>42448</v>
      </c>
      <c r="W367" s="13">
        <f>IF(ISERROR(VLOOKUP(CONCATENATE($E367," ",W$1),'Listing TES'!$A$2:$I$1247,6,FALSE)),"-",VLOOKUP(CONCATENATE($E367," ",W$1),'Listing TES'!$A$2:$I$1247,6,FALSE))</f>
        <v>43183</v>
      </c>
      <c r="X367" s="13">
        <f>IF(ISERROR(VLOOKUP(CONCATENATE($E367," ",X$1),'Listing TES'!$A$2:$I$1247,6,FALSE)),"-",VLOOKUP(CONCATENATE($E367," ",X$1),'Listing TES'!$A$2:$I$1247,6,FALSE))</f>
        <v>43197</v>
      </c>
      <c r="Y367" s="13">
        <f>IF(ISERROR(VLOOKUP(CONCATENATE($E367," ",Y$1),'Listing TES'!$A$2:$I$1247,6,FALSE)),"-",VLOOKUP(CONCATENATE($E367," ",Y$1),'Listing TES'!$A$2:$I$1247,6,FALSE))</f>
        <v>43386</v>
      </c>
      <c r="Z367" s="13" t="str">
        <f>IF(ISERROR(VLOOKUP(CONCATENATE($E367," ",Z$1),'Listing TES'!$A$2:$I$1247,6,FALSE)),"-",VLOOKUP(CONCATENATE($E367," ",Z$1),'Listing TES'!$A$2:$I$1247,6,FALSE))</f>
        <v>-</v>
      </c>
      <c r="AA367" s="13" t="str">
        <f>IF(ISERROR(VLOOKUP(CONCATENATE($E367," ",AA$1),'Listing TES'!$A$2:$I$1247,6,FALSE)),"-",VLOOKUP(CONCATENATE($E367," ",AA$1),'Listing TES'!$A$2:$I$1247,6,FALSE))</f>
        <v>-</v>
      </c>
      <c r="AB367" s="13" t="str">
        <f>IF(ISERROR(VLOOKUP(CONCATENATE($E367," ",AB$1),'Listing TES'!$A$2:$I$1247,6,FALSE)),"-",VLOOKUP(CONCATENATE($E367," ",AB$1),'Listing TES'!$A$2:$I$1247,6,FALSE))</f>
        <v>-</v>
      </c>
      <c r="AC367" s="13" t="str">
        <f>IF(ISERROR(VLOOKUP(CONCATENATE($E367," ",AC$1),'Listing TES'!$A$2:$I$1247,6,FALSE)),"-",VLOOKUP(CONCATENATE($E367," ",AC$1),'Listing TES'!$A$2:$I$1247,6,FALSE))</f>
        <v>-</v>
      </c>
      <c r="AD367" s="13"/>
      <c r="AF367" s="142">
        <f t="shared" si="407"/>
        <v>735</v>
      </c>
      <c r="AG367" s="142">
        <f t="shared" si="395"/>
        <v>14</v>
      </c>
      <c r="AH367" s="142">
        <f t="shared" si="396"/>
        <v>189</v>
      </c>
      <c r="AI367" s="142" t="str">
        <f t="shared" si="397"/>
        <v>-</v>
      </c>
      <c r="AJ367" s="142" t="str">
        <f t="shared" si="398"/>
        <v>-</v>
      </c>
      <c r="AK367" s="142" t="str">
        <f t="shared" si="399"/>
        <v>-</v>
      </c>
      <c r="AL367" s="13"/>
      <c r="AN367" s="142">
        <f t="shared" si="400"/>
        <v>735</v>
      </c>
      <c r="AO367" s="142">
        <f t="shared" si="401"/>
        <v>749</v>
      </c>
      <c r="AP367" s="142">
        <f t="shared" si="402"/>
        <v>938</v>
      </c>
      <c r="AQ367" s="142" t="str">
        <f t="shared" si="403"/>
        <v>-</v>
      </c>
      <c r="AR367" s="142" t="str">
        <f t="shared" si="404"/>
        <v>-</v>
      </c>
      <c r="AS367" s="142" t="str">
        <f t="shared" si="405"/>
        <v>-</v>
      </c>
      <c r="AZ367" s="9" t="s">
        <v>557</v>
      </c>
    </row>
    <row r="368" spans="1:52" x14ac:dyDescent="0.25">
      <c r="A368" s="22" t="str">
        <f>IF(ISERROR(VLOOKUP($E368,'Listing TES'!$B$2:$B$1247,1,FALSE)),"Not listed","Listed")</f>
        <v>Listed</v>
      </c>
      <c r="B368" s="4" t="b">
        <f t="shared" ca="1" si="479"/>
        <v>0</v>
      </c>
      <c r="C368" s="4" t="b">
        <f t="shared" si="425"/>
        <v>0</v>
      </c>
      <c r="D368" s="4"/>
      <c r="E368" s="2" t="s">
        <v>152</v>
      </c>
      <c r="F368" s="10">
        <v>37156</v>
      </c>
      <c r="G368" s="4"/>
      <c r="H368" s="4" t="s">
        <v>557</v>
      </c>
      <c r="I368" s="93">
        <f t="shared" si="478"/>
        <v>17</v>
      </c>
      <c r="J368" s="198" t="str">
        <f>VLOOKUP($I368,Categorie!$A$1:$B$27,2,FALSE)</f>
        <v>JUN/SEN</v>
      </c>
      <c r="K368" s="12" t="str">
        <f t="shared" si="426"/>
        <v>SEN</v>
      </c>
      <c r="L368" s="13">
        <f t="shared" si="394"/>
        <v>42651</v>
      </c>
      <c r="M368" s="13" t="str">
        <f t="shared" ca="1" si="378"/>
        <v/>
      </c>
      <c r="N368" s="12"/>
      <c r="O368" s="12"/>
      <c r="P368" s="12" t="str">
        <f>VLOOKUP($E368,'Listing PCS'!$B$2:$D$1032,3,FALSE)</f>
        <v>JUN</v>
      </c>
      <c r="Q368" s="13">
        <f>VLOOKUP($E368,'Listing PCS'!$B$2:$F$1032,5,FALSE)</f>
        <v>43252</v>
      </c>
      <c r="R368" s="12"/>
      <c r="S368" s="204" t="s">
        <v>6</v>
      </c>
      <c r="T368" s="12" t="str">
        <f>VLOOKUP($E368,'Listing PCS'!$B$2:$I$1032,8,FALSE)</f>
        <v>A</v>
      </c>
      <c r="U368" s="13"/>
      <c r="V368" s="13" t="str">
        <f>IF(ISERROR(VLOOKUP(CONCATENATE($E368," ",V$1),'Listing TES'!$A$2:$I$1247,6,FALSE)),"-",VLOOKUP(CONCATENATE($E368," ",V$1),'Listing TES'!$A$2:$I$1247,6,FALSE))</f>
        <v>-</v>
      </c>
      <c r="W368" s="13" t="str">
        <f>IF(ISERROR(VLOOKUP(CONCATENATE($E368," ",W$1),'Listing TES'!$A$2:$I$1247,6,FALSE)),"-",VLOOKUP(CONCATENATE($E368," ",W$1),'Listing TES'!$A$2:$I$1247,6,FALSE))</f>
        <v>-</v>
      </c>
      <c r="X368" s="13" t="str">
        <f>IF(ISERROR(VLOOKUP(CONCATENATE($E368," ",X$1),'Listing TES'!$A$2:$I$1247,6,FALSE)),"-",VLOOKUP(CONCATENATE($E368," ",X$1),'Listing TES'!$A$2:$I$1247,6,FALSE))</f>
        <v>-</v>
      </c>
      <c r="Y368" s="13" t="str">
        <f>IF(ISERROR(VLOOKUP(CONCATENATE($E368," ",Y$1),'Listing TES'!$A$2:$I$1247,6,FALSE)),"-",VLOOKUP(CONCATENATE($E368," ",Y$1),'Listing TES'!$A$2:$I$1247,6,FALSE))</f>
        <v>-</v>
      </c>
      <c r="Z368" s="13">
        <f>IF(ISERROR(VLOOKUP(CONCATENATE($E368," ",Z$1),'Listing TES'!$A$2:$I$1247,6,FALSE)),"-",VLOOKUP(CONCATENATE($E368," ",Z$1),'Listing TES'!$A$2:$I$1247,6,FALSE))</f>
        <v>41951</v>
      </c>
      <c r="AA368" s="91" t="str">
        <f>IF(ISERROR(VLOOKUP(CONCATENATE($E368," ",AA$1),'Listing TES'!$A$2:$I$1247,6,FALSE)),"-",VLOOKUP(CONCATENATE($E368," ",AA$1),'Listing TES'!$A$2:$I$1247,6,FALSE))</f>
        <v>-</v>
      </c>
      <c r="AB368" s="13">
        <f>IF(ISERROR(VLOOKUP(CONCATENATE($E368," ",AB$1),'Listing TES'!$A$2:$I$1247,6,FALSE)),"-",VLOOKUP(CONCATENATE($E368," ",AB$1),'Listing TES'!$A$2:$I$1247,6,FALSE))</f>
        <v>42651</v>
      </c>
      <c r="AC368" s="13" t="str">
        <f>IF(ISERROR(VLOOKUP(CONCATENATE($E368," ",AC$1),'Listing TES'!$A$2:$I$1247,6,FALSE)),"-",VLOOKUP(CONCATENATE($E368," ",AC$1),'Listing TES'!$A$2:$I$1247,6,FALSE))</f>
        <v>-</v>
      </c>
      <c r="AD368" s="13"/>
      <c r="AF368" s="142" t="str">
        <f t="shared" si="407"/>
        <v>-</v>
      </c>
      <c r="AG368" s="142" t="str">
        <f t="shared" si="395"/>
        <v>-</v>
      </c>
      <c r="AH368" s="142" t="str">
        <f t="shared" si="396"/>
        <v>-</v>
      </c>
      <c r="AI368" s="142" t="str">
        <f t="shared" si="397"/>
        <v>-</v>
      </c>
      <c r="AJ368" s="142" t="str">
        <f t="shared" si="398"/>
        <v>-</v>
      </c>
      <c r="AK368" s="142" t="str">
        <f t="shared" si="399"/>
        <v>-</v>
      </c>
      <c r="AL368" s="13"/>
      <c r="AN368" s="142" t="str">
        <f t="shared" si="400"/>
        <v>-</v>
      </c>
      <c r="AO368" s="142" t="str">
        <f t="shared" si="401"/>
        <v>-</v>
      </c>
      <c r="AP368" s="142" t="str">
        <f t="shared" si="402"/>
        <v>-</v>
      </c>
      <c r="AQ368" s="142" t="str">
        <f t="shared" si="403"/>
        <v>-</v>
      </c>
      <c r="AR368" s="142" t="str">
        <f t="shared" si="404"/>
        <v>-</v>
      </c>
      <c r="AS368" s="142" t="str">
        <f t="shared" si="405"/>
        <v>-</v>
      </c>
    </row>
    <row r="369" spans="1:73" x14ac:dyDescent="0.25">
      <c r="A369" s="22" t="str">
        <f>IF(ISERROR(VLOOKUP($E369,'Listing TES'!$B$2:$B$1247,1,FALSE)),"Not listed","Listed")</f>
        <v>Listed</v>
      </c>
      <c r="B369" s="4" t="b">
        <f t="shared" ca="1" si="479"/>
        <v>0</v>
      </c>
      <c r="C369" s="4" t="b">
        <f t="shared" si="425"/>
        <v>0</v>
      </c>
      <c r="D369" s="4"/>
      <c r="E369" s="2" t="s">
        <v>153</v>
      </c>
      <c r="F369" s="10">
        <v>39297</v>
      </c>
      <c r="G369" s="4"/>
      <c r="H369" s="4" t="s">
        <v>557</v>
      </c>
      <c r="I369" s="93">
        <f t="shared" si="478"/>
        <v>11</v>
      </c>
      <c r="J369" s="198" t="str">
        <f>VLOOKUP($I369,Categorie!$A$1:$B$27,2,FALSE)</f>
        <v>BNO/INO/ANO</v>
      </c>
      <c r="K369" s="12" t="str">
        <f t="shared" si="426"/>
        <v>INO</v>
      </c>
      <c r="L369" s="13">
        <f t="shared" si="394"/>
        <v>42854</v>
      </c>
      <c r="M369" s="13" t="str">
        <f t="shared" ca="1" si="378"/>
        <v/>
      </c>
      <c r="N369" s="12"/>
      <c r="O369" s="12"/>
      <c r="P369" s="12" t="str">
        <f>VLOOKUP($E369,'Listing PCS'!$B$2:$D$1032,3,FALSE)</f>
        <v>INO</v>
      </c>
      <c r="Q369" s="13">
        <f>VLOOKUP($E369,'Listing PCS'!$B$2:$F$1032,5,FALSE)</f>
        <v>43252</v>
      </c>
      <c r="R369" s="12"/>
      <c r="S369" s="198" t="s">
        <v>563</v>
      </c>
      <c r="T369" s="12" t="str">
        <f>VLOOKUP($E369,'Listing PCS'!$B$2:$I$1032,8,FALSE)</f>
        <v>A</v>
      </c>
      <c r="U369" s="13"/>
      <c r="V369" s="13">
        <f>IF(ISERROR(VLOOKUP(CONCATENATE($E369," ",V$1),'Listing TES'!$A$2:$I$1247,6,FALSE)),"-",VLOOKUP(CONCATENATE($E369," ",V$1),'Listing TES'!$A$2:$I$1247,6,FALSE))</f>
        <v>42323</v>
      </c>
      <c r="W369" s="13">
        <f>IF(ISERROR(VLOOKUP(CONCATENATE($E369," ",W$1),'Listing TES'!$A$2:$I$1247,6,FALSE)),"-",VLOOKUP(CONCATENATE($E369," ",W$1),'Listing TES'!$A$2:$I$1247,6,FALSE))</f>
        <v>42490</v>
      </c>
      <c r="X369" s="13">
        <f>IF(ISERROR(VLOOKUP(CONCATENATE($E369," ",X$1),'Listing TES'!$A$2:$I$1247,6,FALSE)),"-",VLOOKUP(CONCATENATE($E369," ",X$1),'Listing TES'!$A$2:$I$1247,6,FALSE))</f>
        <v>42651</v>
      </c>
      <c r="Y369" s="13">
        <f>IF(ISERROR(VLOOKUP(CONCATENATE($E369," ",Y$1),'Listing TES'!$A$2:$I$1247,6,FALSE)),"-",VLOOKUP(CONCATENATE($E369," ",Y$1),'Listing TES'!$A$2:$I$1247,6,FALSE))</f>
        <v>42854</v>
      </c>
      <c r="Z369" s="13" t="str">
        <f>IF(ISERROR(VLOOKUP(CONCATENATE($E369," ",Z$1),'Listing TES'!$A$2:$I$1247,6,FALSE)),"-",VLOOKUP(CONCATENATE($E369," ",Z$1),'Listing TES'!$A$2:$I$1247,6,FALSE))</f>
        <v>-</v>
      </c>
      <c r="AA369" s="13" t="str">
        <f>IF(ISERROR(VLOOKUP(CONCATENATE($E369," ",AA$1),'Listing TES'!$A$2:$I$1247,6,FALSE)),"-",VLOOKUP(CONCATENATE($E369," ",AA$1),'Listing TES'!$A$2:$I$1247,6,FALSE))</f>
        <v>-</v>
      </c>
      <c r="AB369" s="13" t="str">
        <f>IF(ISERROR(VLOOKUP(CONCATENATE($E369," ",AB$1),'Listing TES'!$A$2:$I$1247,6,FALSE)),"-",VLOOKUP(CONCATENATE($E369," ",AB$1),'Listing TES'!$A$2:$I$1247,6,FALSE))</f>
        <v>-</v>
      </c>
      <c r="AC369" s="13" t="str">
        <f>IF(ISERROR(VLOOKUP(CONCATENATE($E369," ",AC$1),'Listing TES'!$A$2:$I$1247,6,FALSE)),"-",VLOOKUP(CONCATENATE($E369," ",AC$1),'Listing TES'!$A$2:$I$1247,6,FALSE))</f>
        <v>-</v>
      </c>
      <c r="AD369" s="13"/>
      <c r="AF369" s="142">
        <f t="shared" si="407"/>
        <v>167</v>
      </c>
      <c r="AG369" s="142">
        <f t="shared" si="395"/>
        <v>161</v>
      </c>
      <c r="AH369" s="142">
        <f t="shared" si="396"/>
        <v>203</v>
      </c>
      <c r="AI369" s="142" t="str">
        <f t="shared" si="397"/>
        <v>-</v>
      </c>
      <c r="AJ369" s="142" t="str">
        <f t="shared" si="398"/>
        <v>-</v>
      </c>
      <c r="AK369" s="142" t="str">
        <f t="shared" si="399"/>
        <v>-</v>
      </c>
      <c r="AL369" s="13"/>
      <c r="AN369" s="142">
        <f t="shared" si="400"/>
        <v>167</v>
      </c>
      <c r="AO369" s="142">
        <f t="shared" si="401"/>
        <v>328</v>
      </c>
      <c r="AP369" s="142">
        <f t="shared" si="402"/>
        <v>531</v>
      </c>
      <c r="AQ369" s="142" t="str">
        <f t="shared" si="403"/>
        <v>-</v>
      </c>
      <c r="AR369" s="142" t="str">
        <f t="shared" si="404"/>
        <v>-</v>
      </c>
      <c r="AS369" s="142" t="str">
        <f t="shared" si="405"/>
        <v>-</v>
      </c>
      <c r="BA369" s="9" t="s">
        <v>557</v>
      </c>
    </row>
    <row r="370" spans="1:73" s="122" customFormat="1" hidden="1" x14ac:dyDescent="0.25">
      <c r="A370" s="22" t="str">
        <f>IF(ISERROR(VLOOKUP($E370,'Listing TES'!$B$2:$B$1247,1,FALSE)),"Not listed","Listed")</f>
        <v>Listed</v>
      </c>
      <c r="B370" s="4" t="b">
        <f t="shared" ca="1" si="479"/>
        <v>0</v>
      </c>
      <c r="C370" s="4" t="b">
        <f t="shared" si="425"/>
        <v>0</v>
      </c>
      <c r="D370" s="4"/>
      <c r="E370" s="183" t="s">
        <v>230</v>
      </c>
      <c r="F370" s="192">
        <v>38520</v>
      </c>
      <c r="G370" s="184"/>
      <c r="H370" s="184" t="s">
        <v>537</v>
      </c>
      <c r="I370" s="185">
        <f t="shared" si="478"/>
        <v>14</v>
      </c>
      <c r="J370" s="198" t="str">
        <f>VLOOKUP($I370,Categorie!$A$1:$B$27,2,FALSE)</f>
        <v>INO/ANO/JUN</v>
      </c>
      <c r="K370" s="186" t="str">
        <f t="shared" si="426"/>
        <v>JUN</v>
      </c>
      <c r="L370" s="187">
        <f t="shared" si="394"/>
        <v>42476</v>
      </c>
      <c r="M370" s="13" t="str">
        <f t="shared" ca="1" si="378"/>
        <v/>
      </c>
      <c r="N370" s="12"/>
      <c r="O370" s="12"/>
      <c r="P370" s="186" t="str">
        <f>VLOOKUP($E370,'Listing PCS'!$B$2:$D$1032,3,FALSE)</f>
        <v>-</v>
      </c>
      <c r="Q370" s="187">
        <f>VLOOKUP($E370,'Listing PCS'!$B$2:$F$1032,5,FALSE)</f>
        <v>43252</v>
      </c>
      <c r="R370" s="186"/>
      <c r="S370" s="186" t="str">
        <f>IF(ISERROR(SEARCH(K370,J370)),"-",K370)</f>
        <v>JUN</v>
      </c>
      <c r="T370" s="186" t="str">
        <f>VLOOKUP($E370,'Listing PCS'!$B$2:$I$1032,8,FALSE)</f>
        <v>-</v>
      </c>
      <c r="U370" s="13"/>
      <c r="V370" s="13" t="str">
        <f>IF(ISERROR(VLOOKUP(CONCATENATE($E370," ",V$1),'Listing TES'!$A$2:$I$1247,6,FALSE)),"-",VLOOKUP(CONCATENATE($E370," ",V$1),'Listing TES'!$A$2:$I$1247,6,FALSE))</f>
        <v>-</v>
      </c>
      <c r="W370" s="13" t="str">
        <f>IF(ISERROR(VLOOKUP(CONCATENATE($E370," ",W$1),'Listing TES'!$A$2:$I$1247,6,FALSE)),"-",VLOOKUP(CONCATENATE($E370," ",W$1),'Listing TES'!$A$2:$I$1247,6,FALSE))</f>
        <v>-</v>
      </c>
      <c r="X370" s="13" t="str">
        <f>IF(ISERROR(VLOOKUP(CONCATENATE($E370," ",X$1),'Listing TES'!$A$2:$I$1247,6,FALSE)),"-",VLOOKUP(CONCATENATE($E370," ",X$1),'Listing TES'!$A$2:$I$1247,6,FALSE))</f>
        <v>-</v>
      </c>
      <c r="Y370" s="13">
        <f>IF(ISERROR(VLOOKUP(CONCATENATE($E370," ",Y$1),'Listing TES'!$A$2:$I$1247,6,FALSE)),"-",VLOOKUP(CONCATENATE($E370," ",Y$1),'Listing TES'!$A$2:$I$1247,6,FALSE))</f>
        <v>42385</v>
      </c>
      <c r="Z370" s="13" t="str">
        <f>IF(ISERROR(VLOOKUP(CONCATENATE($E370," ",Z$1),'Listing TES'!$A$2:$I$1247,6,FALSE)),"-",VLOOKUP(CONCATENATE($E370," ",Z$1),'Listing TES'!$A$2:$I$1247,6,FALSE))</f>
        <v>-</v>
      </c>
      <c r="AA370" s="13">
        <f>IF(ISERROR(VLOOKUP(CONCATENATE($E370," ",AA$1),'Listing TES'!$A$2:$I$1247,6,FALSE)),"-",VLOOKUP(CONCATENATE($E370," ",AA$1),'Listing TES'!$A$2:$I$1247,6,FALSE))</f>
        <v>42476</v>
      </c>
      <c r="AB370" s="13" t="str">
        <f>IF(ISERROR(VLOOKUP(CONCATENATE($E370," ",AB$1),'Listing TES'!$A$2:$I$1247,6,FALSE)),"-",VLOOKUP(CONCATENATE($E370," ",AB$1),'Listing TES'!$A$2:$I$1247,6,FALSE))</f>
        <v>-</v>
      </c>
      <c r="AC370" s="13" t="str">
        <f>IF(ISERROR(VLOOKUP(CONCATENATE($E370," ",AC$1),'Listing TES'!$A$2:$I$1247,6,FALSE)),"-",VLOOKUP(CONCATENATE($E370," ",AC$1),'Listing TES'!$A$2:$I$1247,6,FALSE))</f>
        <v>-</v>
      </c>
      <c r="AD370" s="13"/>
      <c r="AE370"/>
      <c r="AF370" s="142" t="str">
        <f t="shared" si="407"/>
        <v>-</v>
      </c>
      <c r="AG370" s="142" t="str">
        <f t="shared" si="395"/>
        <v>-</v>
      </c>
      <c r="AH370" s="142" t="str">
        <f t="shared" si="396"/>
        <v>-</v>
      </c>
      <c r="AI370" s="142" t="str">
        <f t="shared" si="397"/>
        <v>-</v>
      </c>
      <c r="AJ370" s="142" t="str">
        <f t="shared" si="398"/>
        <v>-</v>
      </c>
      <c r="AK370" s="142" t="str">
        <f t="shared" si="399"/>
        <v>-</v>
      </c>
      <c r="AL370" s="13"/>
      <c r="AM370"/>
      <c r="AN370" s="142" t="str">
        <f t="shared" si="400"/>
        <v>-</v>
      </c>
      <c r="AO370" s="142" t="str">
        <f t="shared" si="401"/>
        <v>-</v>
      </c>
      <c r="AP370" s="142" t="str">
        <f t="shared" si="402"/>
        <v>-</v>
      </c>
      <c r="AQ370" s="142" t="str">
        <f t="shared" si="403"/>
        <v>-</v>
      </c>
      <c r="AR370" s="142" t="str">
        <f t="shared" si="404"/>
        <v>-</v>
      </c>
      <c r="AS370" s="142" t="str">
        <f t="shared" si="405"/>
        <v>-</v>
      </c>
      <c r="AT370"/>
      <c r="AU370"/>
      <c r="AV370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</row>
    <row r="371" spans="1:73" x14ac:dyDescent="0.25">
      <c r="A371" s="22" t="str">
        <f>IF(ISERROR(VLOOKUP($E371,'Listing TES'!$B$2:$B$1247,1,FALSE)),"Not listed","Listed")</f>
        <v>Listed</v>
      </c>
      <c r="B371" s="4" t="b">
        <f t="shared" ca="1" si="479"/>
        <v>0</v>
      </c>
      <c r="C371" s="4" t="b">
        <f t="shared" si="425"/>
        <v>0</v>
      </c>
      <c r="D371" s="4"/>
      <c r="E371" s="2" t="s">
        <v>210</v>
      </c>
      <c r="F371" s="10">
        <v>38846</v>
      </c>
      <c r="G371" s="4"/>
      <c r="H371" s="4" t="s">
        <v>557</v>
      </c>
      <c r="I371" s="93">
        <f t="shared" si="478"/>
        <v>13</v>
      </c>
      <c r="J371" s="198" t="str">
        <f>VLOOKUP($I371,Categorie!$A$1:$B$27,2,FALSE)</f>
        <v>INO/ANO/JUN</v>
      </c>
      <c r="K371" s="12" t="str">
        <f t="shared" si="426"/>
        <v>INO</v>
      </c>
      <c r="L371" s="13">
        <f t="shared" si="394"/>
        <v>42861</v>
      </c>
      <c r="M371" s="13" t="str">
        <f t="shared" ca="1" si="378"/>
        <v/>
      </c>
      <c r="N371" s="12"/>
      <c r="O371" s="12"/>
      <c r="P371" s="12" t="str">
        <f>VLOOKUP($E371,'Listing PCS'!$B$2:$D$1032,3,FALSE)</f>
        <v>ANO</v>
      </c>
      <c r="Q371" s="13">
        <f>VLOOKUP($E371,'Listing PCS'!$B$2:$F$1032,5,FALSE)</f>
        <v>43386</v>
      </c>
      <c r="R371" s="12"/>
      <c r="S371" s="198" t="s">
        <v>563</v>
      </c>
      <c r="T371" s="12">
        <f>VLOOKUP($E371,'Listing PCS'!$B$2:$I$1032,8,FALSE)</f>
        <v>0</v>
      </c>
      <c r="U371" s="13"/>
      <c r="V371" s="13" t="str">
        <f>IF(ISERROR(VLOOKUP(CONCATENATE($E371," ",V$1),'Listing TES'!$A$2:$I$1247,6,FALSE)),"-",VLOOKUP(CONCATENATE($E371," ",V$1),'Listing TES'!$A$2:$I$1247,6,FALSE))</f>
        <v>-</v>
      </c>
      <c r="W371" s="13" t="str">
        <f>IF(ISERROR(VLOOKUP(CONCATENATE($E371," ",W$1),'Listing TES'!$A$2:$I$1247,6,FALSE)),"-",VLOOKUP(CONCATENATE($E371," ",W$1),'Listing TES'!$A$2:$I$1247,6,FALSE))</f>
        <v>-</v>
      </c>
      <c r="X371" s="13">
        <f>IF(ISERROR(VLOOKUP(CONCATENATE($E371," ",X$1),'Listing TES'!$A$2:$I$1247,6,FALSE)),"-",VLOOKUP(CONCATENATE($E371," ",X$1),'Listing TES'!$A$2:$I$1247,6,FALSE))</f>
        <v>42476</v>
      </c>
      <c r="Y371" s="13">
        <f>IF(ISERROR(VLOOKUP(CONCATENATE($E371," ",Y$1),'Listing TES'!$A$2:$I$1247,6,FALSE)),"-",VLOOKUP(CONCATENATE($E371," ",Y$1),'Listing TES'!$A$2:$I$1247,6,FALSE))</f>
        <v>42861</v>
      </c>
      <c r="Z371" s="13" t="str">
        <f>IF(ISERROR(VLOOKUP(CONCATENATE($E371," ",Z$1),'Listing TES'!$A$2:$I$1247,6,FALSE)),"-",VLOOKUP(CONCATENATE($E371," ",Z$1),'Listing TES'!$A$2:$I$1247,6,FALSE))</f>
        <v>-</v>
      </c>
      <c r="AA371" s="13" t="str">
        <f>IF(ISERROR(VLOOKUP(CONCATENATE($E371," ",AA$1),'Listing TES'!$A$2:$I$1247,6,FALSE)),"-",VLOOKUP(CONCATENATE($E371," ",AA$1),'Listing TES'!$A$2:$I$1247,6,FALSE))</f>
        <v>-</v>
      </c>
      <c r="AB371" s="13" t="str">
        <f>IF(ISERROR(VLOOKUP(CONCATENATE($E371," ",AB$1),'Listing TES'!$A$2:$I$1247,6,FALSE)),"-",VLOOKUP(CONCATENATE($E371," ",AB$1),'Listing TES'!$A$2:$I$1247,6,FALSE))</f>
        <v>-</v>
      </c>
      <c r="AC371" s="13" t="str">
        <f>IF(ISERROR(VLOOKUP(CONCATENATE($E371," ",AC$1),'Listing TES'!$A$2:$I$1247,6,FALSE)),"-",VLOOKUP(CONCATENATE($E371," ",AC$1),'Listing TES'!$A$2:$I$1247,6,FALSE))</f>
        <v>-</v>
      </c>
      <c r="AD371" s="13"/>
      <c r="AF371" s="142" t="str">
        <f t="shared" si="407"/>
        <v>-</v>
      </c>
      <c r="AG371" s="142" t="str">
        <f t="shared" si="395"/>
        <v>-</v>
      </c>
      <c r="AH371" s="142">
        <f t="shared" si="396"/>
        <v>385</v>
      </c>
      <c r="AI371" s="142" t="str">
        <f t="shared" si="397"/>
        <v>-</v>
      </c>
      <c r="AJ371" s="142" t="str">
        <f t="shared" si="398"/>
        <v>-</v>
      </c>
      <c r="AK371" s="142" t="str">
        <f t="shared" si="399"/>
        <v>-</v>
      </c>
      <c r="AL371" s="13"/>
      <c r="AN371" s="142" t="str">
        <f t="shared" si="400"/>
        <v>-</v>
      </c>
      <c r="AO371" s="142" t="str">
        <f t="shared" si="401"/>
        <v>-</v>
      </c>
      <c r="AP371" s="142" t="str">
        <f t="shared" si="402"/>
        <v>-</v>
      </c>
      <c r="AQ371" s="142" t="str">
        <f t="shared" si="403"/>
        <v>-</v>
      </c>
      <c r="AR371" s="142" t="str">
        <f t="shared" si="404"/>
        <v>-</v>
      </c>
      <c r="AS371" s="142" t="str">
        <f t="shared" si="405"/>
        <v>-</v>
      </c>
      <c r="AZ371" s="9" t="s">
        <v>557</v>
      </c>
    </row>
    <row r="372" spans="1:73" x14ac:dyDescent="0.25">
      <c r="A372" s="22" t="str">
        <f>IF(ISERROR(VLOOKUP($E372,'Listing TES'!$B$2:$B$1247,1,FALSE)),"Not listed","Listed")</f>
        <v>Listed</v>
      </c>
      <c r="B372" s="4" t="b">
        <f t="shared" ca="1" si="479"/>
        <v>0</v>
      </c>
      <c r="C372" s="4" t="b">
        <f t="shared" si="425"/>
        <v>0</v>
      </c>
      <c r="D372" s="4"/>
      <c r="E372" s="2" t="s">
        <v>211</v>
      </c>
      <c r="F372" s="10">
        <v>40087</v>
      </c>
      <c r="G372" s="4"/>
      <c r="H372" s="4" t="s">
        <v>557</v>
      </c>
      <c r="I372" s="93">
        <f t="shared" si="478"/>
        <v>9</v>
      </c>
      <c r="J372" s="198" t="str">
        <f>VLOOKUP($I372,Categorie!$A$1:$B$27,2,FALSE)</f>
        <v>MIN/BNO/INO</v>
      </c>
      <c r="K372" s="12" t="str">
        <f t="shared" si="426"/>
        <v>INO</v>
      </c>
      <c r="L372" s="13">
        <f t="shared" si="394"/>
        <v>43386</v>
      </c>
      <c r="M372" s="13" t="str">
        <f t="shared" ca="1" si="378"/>
        <v/>
      </c>
      <c r="N372" s="12"/>
      <c r="O372" s="12"/>
      <c r="P372" s="12" t="str">
        <f>VLOOKUP($E372,'Listing PCS'!$B$2:$D$1032,3,FALSE)</f>
        <v>ANO</v>
      </c>
      <c r="Q372" s="13">
        <f>VLOOKUP($E372,'Listing PCS'!$B$2:$F$1032,5,FALSE)</f>
        <v>43876</v>
      </c>
      <c r="R372" s="12"/>
      <c r="S372" s="12" t="str">
        <f t="shared" ref="S372:S381" si="480">IF(ISERROR(SEARCH(K372,J372)),"-",K372)</f>
        <v>INO</v>
      </c>
      <c r="T372" s="12">
        <f>VLOOKUP($E372,'Listing PCS'!$B$2:$I$1032,8,FALSE)</f>
        <v>0</v>
      </c>
      <c r="U372" s="13"/>
      <c r="V372" s="13">
        <f>IF(ISERROR(VLOOKUP(CONCATENATE($E372," ",V$1),'Listing TES'!$A$2:$I$1247,6,FALSE)),"-",VLOOKUP(CONCATENATE($E372," ",V$1),'Listing TES'!$A$2:$I$1247,6,FALSE))</f>
        <v>42469</v>
      </c>
      <c r="W372" s="13">
        <f>IF(ISERROR(VLOOKUP(CONCATENATE($E372," ",W$1),'Listing TES'!$A$2:$I$1247,6,FALSE)),"-",VLOOKUP(CONCATENATE($E372," ",W$1),'Listing TES'!$A$2:$I$1247,6,FALSE))</f>
        <v>42784</v>
      </c>
      <c r="X372" s="13">
        <f>IF(ISERROR(VLOOKUP(CONCATENATE($E372," ",X$1),'Listing TES'!$A$2:$I$1247,6,FALSE)),"-",VLOOKUP(CONCATENATE($E372," ",X$1),'Listing TES'!$A$2:$I$1247,6,FALSE))</f>
        <v>43022</v>
      </c>
      <c r="Y372" s="13">
        <f>IF(ISERROR(VLOOKUP(CONCATENATE($E372," ",Y$1),'Listing TES'!$A$2:$I$1247,6,FALSE)),"-",VLOOKUP(CONCATENATE($E372," ",Y$1),'Listing TES'!$A$2:$I$1247,6,FALSE))</f>
        <v>43386</v>
      </c>
      <c r="Z372" s="13" t="str">
        <f>IF(ISERROR(VLOOKUP(CONCATENATE($E372," ",Z$1),'Listing TES'!$A$2:$I$1247,6,FALSE)),"-",VLOOKUP(CONCATENATE($E372," ",Z$1),'Listing TES'!$A$2:$I$1247,6,FALSE))</f>
        <v>-</v>
      </c>
      <c r="AA372" s="13" t="str">
        <f>IF(ISERROR(VLOOKUP(CONCATENATE($E372," ",AA$1),'Listing TES'!$A$2:$I$1247,6,FALSE)),"-",VLOOKUP(CONCATENATE($E372," ",AA$1),'Listing TES'!$A$2:$I$1247,6,FALSE))</f>
        <v>-</v>
      </c>
      <c r="AB372" s="13" t="str">
        <f>IF(ISERROR(VLOOKUP(CONCATENATE($E372," ",AB$1),'Listing TES'!$A$2:$I$1247,6,FALSE)),"-",VLOOKUP(CONCATENATE($E372," ",AB$1),'Listing TES'!$A$2:$I$1247,6,FALSE))</f>
        <v>-</v>
      </c>
      <c r="AC372" s="13" t="str">
        <f>IF(ISERROR(VLOOKUP(CONCATENATE($E372," ",AC$1),'Listing TES'!$A$2:$I$1247,6,FALSE)),"-",VLOOKUP(CONCATENATE($E372," ",AC$1),'Listing TES'!$A$2:$I$1247,6,FALSE))</f>
        <v>-</v>
      </c>
      <c r="AD372" s="13"/>
      <c r="AF372" s="142">
        <f t="shared" si="407"/>
        <v>315</v>
      </c>
      <c r="AG372" s="142">
        <f t="shared" si="395"/>
        <v>238</v>
      </c>
      <c r="AH372" s="142">
        <f t="shared" si="396"/>
        <v>364</v>
      </c>
      <c r="AI372" s="142" t="str">
        <f t="shared" si="397"/>
        <v>-</v>
      </c>
      <c r="AJ372" s="142" t="str">
        <f t="shared" si="398"/>
        <v>-</v>
      </c>
      <c r="AK372" s="142" t="str">
        <f t="shared" si="399"/>
        <v>-</v>
      </c>
      <c r="AL372" s="13"/>
      <c r="AN372" s="142">
        <f t="shared" si="400"/>
        <v>315</v>
      </c>
      <c r="AO372" s="142">
        <f t="shared" si="401"/>
        <v>553</v>
      </c>
      <c r="AP372" s="142">
        <f t="shared" si="402"/>
        <v>917</v>
      </c>
      <c r="AQ372" s="142" t="str">
        <f t="shared" si="403"/>
        <v>-</v>
      </c>
      <c r="AR372" s="142" t="str">
        <f t="shared" si="404"/>
        <v>-</v>
      </c>
      <c r="AS372" s="142" t="str">
        <f t="shared" si="405"/>
        <v>-</v>
      </c>
      <c r="AZ372" s="9" t="s">
        <v>557</v>
      </c>
      <c r="BA372" s="9" t="s">
        <v>557</v>
      </c>
    </row>
    <row r="373" spans="1:73" x14ac:dyDescent="0.25">
      <c r="A373" s="22" t="str">
        <f>IF(ISERROR(VLOOKUP($E373,'Listing TES'!$B$2:$B$1247,1,FALSE)),"Not listed","Listed")</f>
        <v>Listed</v>
      </c>
      <c r="B373" s="4" t="b">
        <f t="shared" ca="1" si="479"/>
        <v>0</v>
      </c>
      <c r="C373" s="4" t="b">
        <f t="shared" si="425"/>
        <v>0</v>
      </c>
      <c r="D373" s="4"/>
      <c r="E373" s="2" t="s">
        <v>154</v>
      </c>
      <c r="F373" s="10">
        <v>37767</v>
      </c>
      <c r="G373" s="4"/>
      <c r="H373" s="4" t="s">
        <v>557</v>
      </c>
      <c r="I373" s="93">
        <f t="shared" si="478"/>
        <v>16</v>
      </c>
      <c r="J373" s="198" t="str">
        <f>VLOOKUP($I373,Categorie!$A$1:$B$27,2,FALSE)</f>
        <v>JUN/SEN</v>
      </c>
      <c r="K373" s="12" t="str">
        <f t="shared" si="426"/>
        <v>JUN</v>
      </c>
      <c r="L373" s="13">
        <f t="shared" si="394"/>
        <v>43225</v>
      </c>
      <c r="M373" s="13" t="str">
        <f t="shared" ca="1" si="378"/>
        <v/>
      </c>
      <c r="N373" s="12"/>
      <c r="O373" s="12"/>
      <c r="P373" s="12" t="str">
        <f>VLOOKUP($E373,'Listing PCS'!$B$2:$D$1032,3,FALSE)</f>
        <v>JUN</v>
      </c>
      <c r="Q373" s="13">
        <f>VLOOKUP($E373,'Listing PCS'!$B$2:$F$1032,5,FALSE)</f>
        <v>43577</v>
      </c>
      <c r="R373" s="12"/>
      <c r="S373" s="12" t="str">
        <f t="shared" si="480"/>
        <v>JUN</v>
      </c>
      <c r="T373" s="12">
        <f>VLOOKUP($E373,'Listing PCS'!$B$2:$I$1032,8,FALSE)</f>
        <v>0</v>
      </c>
      <c r="U373" s="13"/>
      <c r="V373" s="13" t="str">
        <f>IF(ISERROR(VLOOKUP(CONCATENATE($E373," ",V$1),'Listing TES'!$A$2:$I$1247,6,FALSE)),"-",VLOOKUP(CONCATENATE($E373," ",V$1),'Listing TES'!$A$2:$I$1247,6,FALSE))</f>
        <v>-</v>
      </c>
      <c r="W373" s="13">
        <f>IF(ISERROR(VLOOKUP(CONCATENATE($E373," ",W$1),'Listing TES'!$A$2:$I$1247,6,FALSE)),"-",VLOOKUP(CONCATENATE($E373," ",W$1),'Listing TES'!$A$2:$I$1247,6,FALSE))</f>
        <v>42301</v>
      </c>
      <c r="X373" s="13">
        <f>IF(ISERROR(VLOOKUP(CONCATENATE($E373," ",X$1),'Listing TES'!$A$2:$I$1247,6,FALSE)),"-",VLOOKUP(CONCATENATE($E373," ",X$1),'Listing TES'!$A$2:$I$1247,6,FALSE))</f>
        <v>42308</v>
      </c>
      <c r="Y373" s="13">
        <f>IF(ISERROR(VLOOKUP(CONCATENATE($E373," ",Y$1),'Listing TES'!$A$2:$I$1247,6,FALSE)),"-",VLOOKUP(CONCATENATE($E373," ",Y$1),'Listing TES'!$A$2:$I$1247,6,FALSE))</f>
        <v>42651</v>
      </c>
      <c r="Z373" s="13">
        <f>IF(ISERROR(VLOOKUP(CONCATENATE($E373," ",Z$1),'Listing TES'!$A$2:$I$1247,6,FALSE)),"-",VLOOKUP(CONCATENATE($E373," ",Z$1),'Listing TES'!$A$2:$I$1247,6,FALSE))</f>
        <v>43197</v>
      </c>
      <c r="AA373" s="13">
        <f>IF(ISERROR(VLOOKUP(CONCATENATE($E373," ",AA$1),'Listing TES'!$A$2:$I$1247,6,FALSE)),"-",VLOOKUP(CONCATENATE($E373," ",AA$1),'Listing TES'!$A$2:$I$1247,6,FALSE))</f>
        <v>43225</v>
      </c>
      <c r="AB373" s="13" t="str">
        <f>IF(ISERROR(VLOOKUP(CONCATENATE($E373," ",AB$1),'Listing TES'!$A$2:$I$1247,6,FALSE)),"-",VLOOKUP(CONCATENATE($E373," ",AB$1),'Listing TES'!$A$2:$I$1247,6,FALSE))</f>
        <v>-</v>
      </c>
      <c r="AC373" s="13" t="str">
        <f>IF(ISERROR(VLOOKUP(CONCATENATE($E373," ",AC$1),'Listing TES'!$A$2:$I$1247,6,FALSE)),"-",VLOOKUP(CONCATENATE($E373," ",AC$1),'Listing TES'!$A$2:$I$1247,6,FALSE))</f>
        <v>-</v>
      </c>
      <c r="AD373" s="13"/>
      <c r="AF373" s="142" t="str">
        <f t="shared" si="407"/>
        <v>-</v>
      </c>
      <c r="AG373" s="142">
        <f t="shared" si="395"/>
        <v>7</v>
      </c>
      <c r="AH373" s="142">
        <f t="shared" si="396"/>
        <v>343</v>
      </c>
      <c r="AI373" s="142">
        <f t="shared" si="397"/>
        <v>546</v>
      </c>
      <c r="AJ373" s="142">
        <f t="shared" si="398"/>
        <v>28</v>
      </c>
      <c r="AK373" s="142" t="str">
        <f t="shared" si="399"/>
        <v>-</v>
      </c>
      <c r="AL373" s="13"/>
      <c r="AN373" s="142" t="str">
        <f t="shared" si="400"/>
        <v>-</v>
      </c>
      <c r="AO373" s="142" t="str">
        <f t="shared" si="401"/>
        <v>-</v>
      </c>
      <c r="AP373" s="142" t="str">
        <f t="shared" si="402"/>
        <v>-</v>
      </c>
      <c r="AQ373" s="142" t="str">
        <f t="shared" si="403"/>
        <v>-</v>
      </c>
      <c r="AR373" s="142" t="str">
        <f t="shared" si="404"/>
        <v>-</v>
      </c>
      <c r="AS373" s="142" t="str">
        <f t="shared" si="405"/>
        <v>-</v>
      </c>
      <c r="AZ373" s="9" t="s">
        <v>557</v>
      </c>
    </row>
    <row r="374" spans="1:73" x14ac:dyDescent="0.25">
      <c r="A374" s="22" t="str">
        <f>IF(ISERROR(VLOOKUP($E374,'Listing TES'!$B$2:$B$1247,1,FALSE)),"Not listed","Listed")</f>
        <v>Listed</v>
      </c>
      <c r="B374" s="4" t="b">
        <f t="shared" ca="1" si="479"/>
        <v>0</v>
      </c>
      <c r="C374" s="4" t="b">
        <f t="shared" si="425"/>
        <v>0</v>
      </c>
      <c r="D374" s="4"/>
      <c r="E374" s="2" t="s">
        <v>225</v>
      </c>
      <c r="F374" s="10">
        <v>37033</v>
      </c>
      <c r="G374" s="4"/>
      <c r="H374" s="4" t="s">
        <v>557</v>
      </c>
      <c r="I374" s="93">
        <f t="shared" si="478"/>
        <v>18</v>
      </c>
      <c r="J374" s="198" t="str">
        <f>VLOOKUP($I374,Categorie!$A$1:$B$27,2,FALSE)</f>
        <v>JUN/SEN</v>
      </c>
      <c r="K374" s="12" t="str">
        <f t="shared" si="426"/>
        <v>JUN</v>
      </c>
      <c r="L374" s="13">
        <f t="shared" si="394"/>
        <v>42497</v>
      </c>
      <c r="M374" s="13" t="str">
        <f t="shared" ca="1" si="378"/>
        <v/>
      </c>
      <c r="N374" s="12"/>
      <c r="O374" s="12"/>
      <c r="P374" s="12" t="str">
        <f>VLOOKUP($E374,'Listing PCS'!$B$2:$D$1032,3,FALSE)</f>
        <v>JUN</v>
      </c>
      <c r="Q374" s="13">
        <f>VLOOKUP($E374,'Listing PCS'!$B$2:$F$1032,5,FALSE)</f>
        <v>43252</v>
      </c>
      <c r="R374" s="12"/>
      <c r="S374" s="12" t="str">
        <f t="shared" si="480"/>
        <v>JUN</v>
      </c>
      <c r="T374" s="12" t="str">
        <f>VLOOKUP($E374,'Listing PCS'!$B$2:$I$1032,8,FALSE)</f>
        <v>A</v>
      </c>
      <c r="U374" s="13"/>
      <c r="V374" s="13" t="str">
        <f>IF(ISERROR(VLOOKUP(CONCATENATE($E374," ",V$1),'Listing TES'!$A$2:$I$1247,6,FALSE)),"-",VLOOKUP(CONCATENATE($E374," ",V$1),'Listing TES'!$A$2:$I$1247,6,FALSE))</f>
        <v>-</v>
      </c>
      <c r="W374" s="13" t="str">
        <f>IF(ISERROR(VLOOKUP(CONCATENATE($E374," ",W$1),'Listing TES'!$A$2:$I$1247,6,FALSE)),"-",VLOOKUP(CONCATENATE($E374," ",W$1),'Listing TES'!$A$2:$I$1247,6,FALSE))</f>
        <v>-</v>
      </c>
      <c r="X374" s="13" t="str">
        <f>IF(ISERROR(VLOOKUP(CONCATENATE($E374," ",X$1),'Listing TES'!$A$2:$I$1247,6,FALSE)),"-",VLOOKUP(CONCATENATE($E374," ",X$1),'Listing TES'!$A$2:$I$1247,6,FALSE))</f>
        <v>-</v>
      </c>
      <c r="Y374" s="13">
        <f>IF(ISERROR(VLOOKUP(CONCATENATE($E374," ",Y$1),'Listing TES'!$A$2:$I$1247,6,FALSE)),"-",VLOOKUP(CONCATENATE($E374," ",Y$1),'Listing TES'!$A$2:$I$1247,6,FALSE))</f>
        <v>41741</v>
      </c>
      <c r="Z374" s="13">
        <f>IF(ISERROR(VLOOKUP(CONCATENATE($E374," ",Z$1),'Listing TES'!$A$2:$I$1247,6,FALSE)),"-",VLOOKUP(CONCATENATE($E374," ",Z$1),'Listing TES'!$A$2:$I$1247,6,FALSE))</f>
        <v>42105</v>
      </c>
      <c r="AA374" s="13">
        <f>IF(ISERROR(VLOOKUP(CONCATENATE($E374," ",AA$1),'Listing TES'!$A$2:$I$1247,6,FALSE)),"-",VLOOKUP(CONCATENATE($E374," ",AA$1),'Listing TES'!$A$2:$I$1247,6,FALSE))</f>
        <v>42497</v>
      </c>
      <c r="AB374" s="13" t="str">
        <f>IF(ISERROR(VLOOKUP(CONCATENATE($E374," ",AB$1),'Listing TES'!$A$2:$I$1247,6,FALSE)),"-",VLOOKUP(CONCATENATE($E374," ",AB$1),'Listing TES'!$A$2:$I$1247,6,FALSE))</f>
        <v>-</v>
      </c>
      <c r="AC374" s="13" t="str">
        <f>IF(ISERROR(VLOOKUP(CONCATENATE($E374," ",AC$1),'Listing TES'!$A$2:$I$1247,6,FALSE)),"-",VLOOKUP(CONCATENATE($E374," ",AC$1),'Listing TES'!$A$2:$I$1247,6,FALSE))</f>
        <v>-</v>
      </c>
      <c r="AD374" s="13"/>
      <c r="AF374" s="142" t="str">
        <f t="shared" si="407"/>
        <v>-</v>
      </c>
      <c r="AG374" s="142" t="str">
        <f t="shared" si="395"/>
        <v>-</v>
      </c>
      <c r="AH374" s="142" t="str">
        <f t="shared" si="396"/>
        <v>-</v>
      </c>
      <c r="AI374" s="142">
        <f t="shared" si="397"/>
        <v>364</v>
      </c>
      <c r="AJ374" s="142">
        <f t="shared" si="398"/>
        <v>392</v>
      </c>
      <c r="AK374" s="142" t="str">
        <f t="shared" si="399"/>
        <v>-</v>
      </c>
      <c r="AL374" s="13"/>
      <c r="AN374" s="142" t="str">
        <f t="shared" si="400"/>
        <v>-</v>
      </c>
      <c r="AO374" s="142" t="str">
        <f t="shared" si="401"/>
        <v>-</v>
      </c>
      <c r="AP374" s="142" t="str">
        <f t="shared" si="402"/>
        <v>-</v>
      </c>
      <c r="AQ374" s="142" t="str">
        <f t="shared" si="403"/>
        <v>-</v>
      </c>
      <c r="AR374" s="142" t="str">
        <f t="shared" si="404"/>
        <v>-</v>
      </c>
      <c r="AS374" s="142" t="str">
        <f t="shared" si="405"/>
        <v>-</v>
      </c>
      <c r="AZ374" s="9" t="s">
        <v>557</v>
      </c>
    </row>
    <row r="375" spans="1:73" x14ac:dyDescent="0.25">
      <c r="A375" s="22" t="str">
        <f>IF(ISERROR(VLOOKUP($E375,'Listing TES'!$B$2:$B$1247,1,FALSE)),"Not listed","Listed")</f>
        <v>Listed</v>
      </c>
      <c r="B375" s="4" t="b">
        <f t="shared" ca="1" si="479"/>
        <v>0</v>
      </c>
      <c r="C375" s="4" t="b">
        <f t="shared" si="425"/>
        <v>0</v>
      </c>
      <c r="D375" s="4"/>
      <c r="E375" s="2" t="s">
        <v>155</v>
      </c>
      <c r="F375" s="10">
        <v>38326</v>
      </c>
      <c r="G375" s="4"/>
      <c r="H375" s="4" t="s">
        <v>557</v>
      </c>
      <c r="I375" s="93">
        <f t="shared" si="478"/>
        <v>14</v>
      </c>
      <c r="J375" s="198" t="str">
        <f>VLOOKUP($I375,Categorie!$A$1:$B$27,2,FALSE)</f>
        <v>INO/ANO/JUN</v>
      </c>
      <c r="K375" s="12" t="str">
        <f t="shared" si="426"/>
        <v>INO</v>
      </c>
      <c r="L375" s="13">
        <f t="shared" si="394"/>
        <v>42693</v>
      </c>
      <c r="M375" s="13" t="str">
        <f t="shared" ca="1" si="378"/>
        <v/>
      </c>
      <c r="N375" s="12"/>
      <c r="O375" s="12"/>
      <c r="P375" s="12" t="str">
        <f>VLOOKUP($E375,'Listing PCS'!$B$2:$D$1032,3,FALSE)</f>
        <v>INO</v>
      </c>
      <c r="Q375" s="13">
        <f>VLOOKUP($E375,'Listing PCS'!$B$2:$F$1032,5,FALSE)</f>
        <v>43252</v>
      </c>
      <c r="R375" s="12"/>
      <c r="S375" s="12" t="str">
        <f t="shared" si="480"/>
        <v>INO</v>
      </c>
      <c r="T375" s="12" t="str">
        <f>VLOOKUP($E375,'Listing PCS'!$B$2:$I$1032,8,FALSE)</f>
        <v>A</v>
      </c>
      <c r="U375" s="13"/>
      <c r="V375" s="13" t="str">
        <f>IF(ISERROR(VLOOKUP(CONCATENATE($E375," ",V$1),'Listing TES'!$A$2:$I$1247,6,FALSE)),"-",VLOOKUP(CONCATENATE($E375," ",V$1),'Listing TES'!$A$2:$I$1247,6,FALSE))</f>
        <v>-</v>
      </c>
      <c r="W375" s="13">
        <f>IF(ISERROR(VLOOKUP(CONCATENATE($E375," ",W$1),'Listing TES'!$A$2:$I$1247,6,FALSE)),"-",VLOOKUP(CONCATENATE($E375," ",W$1),'Listing TES'!$A$2:$I$1247,6,FALSE))</f>
        <v>42294</v>
      </c>
      <c r="X375" s="13">
        <f>IF(ISERROR(VLOOKUP(CONCATENATE($E375," ",X$1),'Listing TES'!$A$2:$I$1247,6,FALSE)),"-",VLOOKUP(CONCATENATE($E375," ",X$1),'Listing TES'!$A$2:$I$1247,6,FALSE))</f>
        <v>42343</v>
      </c>
      <c r="Y375" s="13">
        <f>IF(ISERROR(VLOOKUP(CONCATENATE($E375," ",Y$1),'Listing TES'!$A$2:$I$1247,6,FALSE)),"-",VLOOKUP(CONCATENATE($E375," ",Y$1),'Listing TES'!$A$2:$I$1247,6,FALSE))</f>
        <v>42693</v>
      </c>
      <c r="Z375" s="13" t="str">
        <f>IF(ISERROR(VLOOKUP(CONCATENATE($E375," ",Z$1),'Listing TES'!$A$2:$I$1247,6,FALSE)),"-",VLOOKUP(CONCATENATE($E375," ",Z$1),'Listing TES'!$A$2:$I$1247,6,FALSE))</f>
        <v>-</v>
      </c>
      <c r="AA375" s="13" t="str">
        <f>IF(ISERROR(VLOOKUP(CONCATENATE($E375," ",AA$1),'Listing TES'!$A$2:$I$1247,6,FALSE)),"-",VLOOKUP(CONCATENATE($E375," ",AA$1),'Listing TES'!$A$2:$I$1247,6,FALSE))</f>
        <v>-</v>
      </c>
      <c r="AB375" s="13" t="str">
        <f>IF(ISERROR(VLOOKUP(CONCATENATE($E375," ",AB$1),'Listing TES'!$A$2:$I$1247,6,FALSE)),"-",VLOOKUP(CONCATENATE($E375," ",AB$1),'Listing TES'!$A$2:$I$1247,6,FALSE))</f>
        <v>-</v>
      </c>
      <c r="AC375" s="13" t="str">
        <f>IF(ISERROR(VLOOKUP(CONCATENATE($E375," ",AC$1),'Listing TES'!$A$2:$I$1247,6,FALSE)),"-",VLOOKUP(CONCATENATE($E375," ",AC$1),'Listing TES'!$A$2:$I$1247,6,FALSE))</f>
        <v>-</v>
      </c>
      <c r="AD375" s="13"/>
      <c r="AF375" s="142" t="str">
        <f t="shared" si="407"/>
        <v>-</v>
      </c>
      <c r="AG375" s="142">
        <f t="shared" si="395"/>
        <v>49</v>
      </c>
      <c r="AH375" s="142">
        <f t="shared" si="396"/>
        <v>350</v>
      </c>
      <c r="AI375" s="142" t="str">
        <f t="shared" si="397"/>
        <v>-</v>
      </c>
      <c r="AJ375" s="142" t="str">
        <f t="shared" si="398"/>
        <v>-</v>
      </c>
      <c r="AK375" s="142" t="str">
        <f t="shared" si="399"/>
        <v>-</v>
      </c>
      <c r="AL375" s="13"/>
      <c r="AN375" s="142" t="str">
        <f t="shared" si="400"/>
        <v>-</v>
      </c>
      <c r="AO375" s="142" t="str">
        <f t="shared" si="401"/>
        <v>-</v>
      </c>
      <c r="AP375" s="142" t="str">
        <f t="shared" si="402"/>
        <v>-</v>
      </c>
      <c r="AQ375" s="142" t="str">
        <f t="shared" si="403"/>
        <v>-</v>
      </c>
      <c r="AR375" s="142" t="str">
        <f t="shared" si="404"/>
        <v>-</v>
      </c>
      <c r="AS375" s="142" t="str">
        <f t="shared" si="405"/>
        <v>-</v>
      </c>
    </row>
    <row r="376" spans="1:73" x14ac:dyDescent="0.25">
      <c r="A376" s="22" t="str">
        <f>IF(ISERROR(VLOOKUP($E376,'Listing TES'!$B$2:$B$1247,1,FALSE)),"Not listed","Listed")</f>
        <v>Not listed</v>
      </c>
      <c r="B376" s="4" t="b">
        <f t="shared" ca="1" si="479"/>
        <v>0</v>
      </c>
      <c r="C376" s="4" t="e">
        <f t="shared" si="425"/>
        <v>#VALUE!</v>
      </c>
      <c r="D376" s="4"/>
      <c r="E376" s="2" t="s">
        <v>402</v>
      </c>
      <c r="F376" s="10">
        <v>36259</v>
      </c>
      <c r="G376" s="4"/>
      <c r="H376" s="4" t="s">
        <v>557</v>
      </c>
      <c r="I376" s="93">
        <f t="shared" si="478"/>
        <v>20</v>
      </c>
      <c r="J376" s="198" t="str">
        <f>VLOOKUP($I376,Categorie!$A$1:$B$27,2,FALSE)</f>
        <v>SEN</v>
      </c>
      <c r="K376" s="12" t="str">
        <f t="shared" si="426"/>
        <v>PRE</v>
      </c>
      <c r="L376" s="13" t="str">
        <f t="shared" si="394"/>
        <v>-</v>
      </c>
      <c r="M376" s="13" t="str">
        <f t="shared" ca="1" si="378"/>
        <v/>
      </c>
      <c r="N376" s="12"/>
      <c r="O376" s="12" t="s">
        <v>1</v>
      </c>
      <c r="P376" s="12" t="str">
        <f>VLOOKUP($E376,'Listing PCS'!$B$2:$D$1032,3,FALSE)</f>
        <v>-</v>
      </c>
      <c r="Q376" s="13">
        <f>VLOOKUP($E376,'Listing PCS'!$B$2:$F$1032,5,FALSE)</f>
        <v>43252</v>
      </c>
      <c r="R376" s="12"/>
      <c r="S376" s="12" t="str">
        <f t="shared" si="480"/>
        <v>-</v>
      </c>
      <c r="T376" s="12" t="str">
        <f>VLOOKUP($E376,'Listing PCS'!$B$2:$I$1032,8,FALSE)</f>
        <v>-</v>
      </c>
      <c r="U376" s="13"/>
      <c r="V376" s="13" t="str">
        <f>IF(ISERROR(VLOOKUP(CONCATENATE($E376," ",V$1),'Listing TES'!$A$2:$I$1247,6,FALSE)),"-",VLOOKUP(CONCATENATE($E376," ",V$1),'Listing TES'!$A$2:$I$1247,6,FALSE))</f>
        <v>-</v>
      </c>
      <c r="W376" s="13" t="str">
        <f>IF(ISERROR(VLOOKUP(CONCATENATE($E376," ",W$1),'Listing TES'!$A$2:$I$1247,6,FALSE)),"-",VLOOKUP(CONCATENATE($E376," ",W$1),'Listing TES'!$A$2:$I$1247,6,FALSE))</f>
        <v>-</v>
      </c>
      <c r="X376" s="13" t="str">
        <f>IF(ISERROR(VLOOKUP(CONCATENATE($E376," ",X$1),'Listing TES'!$A$2:$I$1247,6,FALSE)),"-",VLOOKUP(CONCATENATE($E376," ",X$1),'Listing TES'!$A$2:$I$1247,6,FALSE))</f>
        <v>-</v>
      </c>
      <c r="Y376" s="13" t="str">
        <f>IF(ISERROR(VLOOKUP(CONCATENATE($E376," ",Y$1),'Listing TES'!$A$2:$I$1247,6,FALSE)),"-",VLOOKUP(CONCATENATE($E376," ",Y$1),'Listing TES'!$A$2:$I$1247,6,FALSE))</f>
        <v>-</v>
      </c>
      <c r="Z376" s="13" t="str">
        <f>IF(ISERROR(VLOOKUP(CONCATENATE($E376," ",Z$1),'Listing TES'!$A$2:$I$1247,6,FALSE)),"-",VLOOKUP(CONCATENATE($E376," ",Z$1),'Listing TES'!$A$2:$I$1247,6,FALSE))</f>
        <v>-</v>
      </c>
      <c r="AA376" s="13" t="str">
        <f>IF(ISERROR(VLOOKUP(CONCATENATE($E376," ",AA$1),'Listing TES'!$A$2:$I$1247,6,FALSE)),"-",VLOOKUP(CONCATENATE($E376," ",AA$1),'Listing TES'!$A$2:$I$1247,6,FALSE))</f>
        <v>-</v>
      </c>
      <c r="AB376" s="13" t="str">
        <f>IF(ISERROR(VLOOKUP(CONCATENATE($E376," ",AB$1),'Listing TES'!$A$2:$I$1247,6,FALSE)),"-",VLOOKUP(CONCATENATE($E376," ",AB$1),'Listing TES'!$A$2:$I$1247,6,FALSE))</f>
        <v>-</v>
      </c>
      <c r="AC376" s="13" t="str">
        <f>IF(ISERROR(VLOOKUP(CONCATENATE($E376," ",AC$1),'Listing TES'!$A$2:$I$1247,6,FALSE)),"-",VLOOKUP(CONCATENATE($E376," ",AC$1),'Listing TES'!$A$2:$I$1247,6,FALSE))</f>
        <v>-</v>
      </c>
      <c r="AD376" s="13"/>
      <c r="AF376" s="142" t="str">
        <f t="shared" si="407"/>
        <v>-</v>
      </c>
      <c r="AG376" s="142" t="str">
        <f t="shared" si="395"/>
        <v>-</v>
      </c>
      <c r="AH376" s="142" t="str">
        <f t="shared" si="396"/>
        <v>-</v>
      </c>
      <c r="AI376" s="142" t="str">
        <f t="shared" si="397"/>
        <v>-</v>
      </c>
      <c r="AJ376" s="142" t="str">
        <f t="shared" si="398"/>
        <v>-</v>
      </c>
      <c r="AK376" s="142" t="str">
        <f t="shared" si="399"/>
        <v>-</v>
      </c>
      <c r="AL376" s="13"/>
      <c r="AN376" s="142" t="str">
        <f t="shared" si="400"/>
        <v>-</v>
      </c>
      <c r="AO376" s="142" t="str">
        <f t="shared" si="401"/>
        <v>-</v>
      </c>
      <c r="AP376" s="142" t="str">
        <f t="shared" si="402"/>
        <v>-</v>
      </c>
      <c r="AQ376" s="142" t="str">
        <f t="shared" si="403"/>
        <v>-</v>
      </c>
      <c r="AR376" s="142" t="str">
        <f t="shared" si="404"/>
        <v>-</v>
      </c>
      <c r="AS376" s="142" t="str">
        <f t="shared" si="405"/>
        <v>-</v>
      </c>
    </row>
    <row r="377" spans="1:73" x14ac:dyDescent="0.25">
      <c r="A377" s="22" t="str">
        <f>IF(ISERROR(VLOOKUP($E377,'Listing TES'!$B$2:$B$1247,1,FALSE)),"Not listed","Listed")</f>
        <v>Listed</v>
      </c>
      <c r="B377" s="4" t="b">
        <f t="shared" ca="1" si="479"/>
        <v>0</v>
      </c>
      <c r="C377" s="4" t="b">
        <f t="shared" si="425"/>
        <v>0</v>
      </c>
      <c r="D377" s="4"/>
      <c r="E377" s="2" t="s">
        <v>58</v>
      </c>
      <c r="F377" s="10">
        <v>39530</v>
      </c>
      <c r="G377" s="4"/>
      <c r="H377" s="4" t="s">
        <v>557</v>
      </c>
      <c r="I377" s="93">
        <f t="shared" si="478"/>
        <v>11</v>
      </c>
      <c r="J377" s="198" t="str">
        <f>VLOOKUP($I377,Categorie!$A$1:$B$27,2,FALSE)</f>
        <v>BNO/INO/ANO</v>
      </c>
      <c r="K377" s="12" t="str">
        <f t="shared" si="426"/>
        <v>INO</v>
      </c>
      <c r="L377" s="13">
        <f t="shared" si="394"/>
        <v>43532</v>
      </c>
      <c r="M377" s="13" t="str">
        <f t="shared" ref="M377:M458" ca="1" si="481">IF(B377=TRUE,IF(ISBLANK(N377),IF(K377="PRE","",EDATE(L377,3)),N377),"")</f>
        <v/>
      </c>
      <c r="N377" s="12"/>
      <c r="O377" s="12"/>
      <c r="P377" s="12" t="str">
        <f>VLOOKUP($E377,'Listing PCS'!$B$2:$D$1032,3,FALSE)</f>
        <v>ANO</v>
      </c>
      <c r="Q377" s="13">
        <f>VLOOKUP($E377,'Listing PCS'!$B$2:$F$1032,5,FALSE)</f>
        <v>43876</v>
      </c>
      <c r="R377" s="12"/>
      <c r="S377" s="12" t="str">
        <f t="shared" si="480"/>
        <v>INO</v>
      </c>
      <c r="T377" s="12">
        <f>VLOOKUP($E377,'Listing PCS'!$B$2:$I$1032,8,FALSE)</f>
        <v>0</v>
      </c>
      <c r="U377" s="13"/>
      <c r="V377" s="13">
        <f>IF(ISERROR(VLOOKUP(CONCATENATE($E377," ",V$1),'Listing TES'!$A$2:$I$1247,6,FALSE)),"-",VLOOKUP(CONCATENATE($E377," ",V$1),'Listing TES'!$A$2:$I$1247,6,FALSE))</f>
        <v>42813</v>
      </c>
      <c r="W377" s="13">
        <f>IF(ISERROR(VLOOKUP(CONCATENATE($E377," ",W$1),'Listing TES'!$A$2:$I$1247,6,FALSE)),"-",VLOOKUP(CONCATENATE($E377," ",W$1),'Listing TES'!$A$2:$I$1247,6,FALSE))</f>
        <v>43078</v>
      </c>
      <c r="X377" s="13">
        <f>IF(ISERROR(VLOOKUP(CONCATENATE($E377," ",X$1),'Listing TES'!$A$2:$I$1247,6,FALSE)),"-",VLOOKUP(CONCATENATE($E377," ",X$1),'Listing TES'!$A$2:$I$1247,6,FALSE))</f>
        <v>43183</v>
      </c>
      <c r="Y377" s="13">
        <f>IF(ISERROR(VLOOKUP(CONCATENATE($E377," ",Y$1),'Listing TES'!$A$2:$I$1247,6,FALSE)),"-",VLOOKUP(CONCATENATE($E377," ",Y$1),'Listing TES'!$A$2:$I$1247,6,FALSE))</f>
        <v>43532</v>
      </c>
      <c r="Z377" s="13" t="str">
        <f>IF(ISERROR(VLOOKUP(CONCATENATE($E377," ",Z$1),'Listing TES'!$A$2:$I$1247,6,FALSE)),"-",VLOOKUP(CONCATENATE($E377," ",Z$1),'Listing TES'!$A$2:$I$1247,6,FALSE))</f>
        <v>-</v>
      </c>
      <c r="AA377" s="13" t="str">
        <f>IF(ISERROR(VLOOKUP(CONCATENATE($E377," ",AA$1),'Listing TES'!$A$2:$I$1247,6,FALSE)),"-",VLOOKUP(CONCATENATE($E377," ",AA$1),'Listing TES'!$A$2:$I$1247,6,FALSE))</f>
        <v>-</v>
      </c>
      <c r="AB377" s="13" t="str">
        <f>IF(ISERROR(VLOOKUP(CONCATENATE($E377," ",AB$1),'Listing TES'!$A$2:$I$1247,6,FALSE)),"-",VLOOKUP(CONCATENATE($E377," ",AB$1),'Listing TES'!$A$2:$I$1247,6,FALSE))</f>
        <v>-</v>
      </c>
      <c r="AC377" s="13" t="str">
        <f>IF(ISERROR(VLOOKUP(CONCATENATE($E377," ",AC$1),'Listing TES'!$A$2:$I$1247,6,FALSE)),"-",VLOOKUP(CONCATENATE($E377," ",AC$1),'Listing TES'!$A$2:$I$1247,6,FALSE))</f>
        <v>-</v>
      </c>
      <c r="AD377" s="13"/>
      <c r="AF377" s="142">
        <f t="shared" si="407"/>
        <v>265</v>
      </c>
      <c r="AG377" s="142">
        <f t="shared" si="395"/>
        <v>105</v>
      </c>
      <c r="AH377" s="142">
        <f t="shared" si="396"/>
        <v>349</v>
      </c>
      <c r="AI377" s="142" t="str">
        <f t="shared" si="397"/>
        <v>-</v>
      </c>
      <c r="AJ377" s="142" t="str">
        <f t="shared" si="398"/>
        <v>-</v>
      </c>
      <c r="AK377" s="142" t="str">
        <f t="shared" si="399"/>
        <v>-</v>
      </c>
      <c r="AL377" s="13"/>
      <c r="AN377" s="142">
        <f t="shared" si="400"/>
        <v>265</v>
      </c>
      <c r="AO377" s="142">
        <f t="shared" si="401"/>
        <v>370</v>
      </c>
      <c r="AP377" s="142">
        <f t="shared" si="402"/>
        <v>719</v>
      </c>
      <c r="AQ377" s="142" t="str">
        <f t="shared" si="403"/>
        <v>-</v>
      </c>
      <c r="AR377" s="142" t="str">
        <f t="shared" si="404"/>
        <v>-</v>
      </c>
      <c r="AS377" s="142" t="str">
        <f t="shared" si="405"/>
        <v>-</v>
      </c>
      <c r="AW377" s="9" t="s">
        <v>557</v>
      </c>
      <c r="AZ377" s="9" t="s">
        <v>557</v>
      </c>
    </row>
    <row r="378" spans="1:73" x14ac:dyDescent="0.25">
      <c r="A378" s="80" t="str">
        <f>IF(ISERROR(VLOOKUP($E378,'Listing TES'!$B$2:$B$1247,1,FALSE)),"Not listed","Listed")</f>
        <v>Listed</v>
      </c>
      <c r="B378" s="81" t="b">
        <f ca="1">TODAY()-MAX(V378:AC378)&lt;95</f>
        <v>1</v>
      </c>
      <c r="C378" s="81" t="b">
        <f t="shared" si="425"/>
        <v>0</v>
      </c>
      <c r="D378" s="81"/>
      <c r="E378" s="2" t="s">
        <v>706</v>
      </c>
      <c r="F378" s="10">
        <v>39222</v>
      </c>
      <c r="G378" s="4"/>
      <c r="H378" s="4" t="s">
        <v>557</v>
      </c>
      <c r="I378" s="93">
        <f t="shared" si="478"/>
        <v>12</v>
      </c>
      <c r="J378" s="198" t="str">
        <f>VLOOKUP($I378,Categorie!$A$1:$B$27,2,FALSE)</f>
        <v>BNO/INO/ANO</v>
      </c>
      <c r="K378" s="12" t="str">
        <f>IF(ISBLANK(O378),IF(AC378&lt;&gt;"-",AC$1,IF(AB378&lt;&gt;"-",AB$1,IF(AA378&lt;&gt;"-",AA$1,IF(Z378&lt;&gt;"-",Z$1,IF(Y378&lt;&gt;"-",Y$1,IF(X378&lt;&gt;"-",X$1,IF(W378&lt;&gt;"-",W$1,IF(V378&lt;&gt;"-",V$1,IF(A378="Listed","Niet geslaagd","Geen info"))))))))),O378)</f>
        <v>PRE</v>
      </c>
      <c r="L378" s="13">
        <f>IF(MAX(V378:AC378)=0,"-",MAX(V378:AC378))</f>
        <v>43855</v>
      </c>
      <c r="M378" s="13" t="str">
        <f ca="1">IF(B378=TRUE,IF(ISBLANK(N378),IF(K378="PRE","",EDATE(L378,3)),N378),"")</f>
        <v/>
      </c>
      <c r="N378" s="12"/>
      <c r="O378" s="12"/>
      <c r="P378" s="12" t="str">
        <f>VLOOKUP($E378,'Listing PCS'!$B$2:$D$1032,3,FALSE)</f>
        <v>-</v>
      </c>
      <c r="Q378" s="13">
        <f>VLOOKUP($E378,'Listing PCS'!$B$2:$F$1032,5,FALSE)</f>
        <v>43855</v>
      </c>
      <c r="R378" s="12"/>
      <c r="S378" s="12" t="str">
        <f>IF(ISERROR(SEARCH(K378,J378)),"-",K378)</f>
        <v>-</v>
      </c>
      <c r="T378" s="12">
        <f>VLOOKUP($E378,'Listing PCS'!$B$2:$I$1032,8,FALSE)</f>
        <v>0</v>
      </c>
      <c r="U378" s="13"/>
      <c r="V378" s="13">
        <f>IF(ISERROR(VLOOKUP(CONCATENATE($E378," ",V$1),'Listing TES'!$A$2:$I$1247,6,FALSE)),"-",VLOOKUP(CONCATENATE($E378," ",V$1),'Listing TES'!$A$2:$I$1247,6,FALSE))</f>
        <v>43855</v>
      </c>
      <c r="W378" s="13" t="str">
        <f>IF(ISERROR(VLOOKUP(CONCATENATE($E378," ",W$1),'Listing TES'!$A$2:$I$1247,6,FALSE)),"-",VLOOKUP(CONCATENATE($E378," ",W$1),'Listing TES'!$A$2:$I$1247,6,FALSE))</f>
        <v>-</v>
      </c>
      <c r="X378" s="13" t="str">
        <f>IF(ISERROR(VLOOKUP(CONCATENATE($E378," ",X$1),'Listing TES'!$A$2:$I$1247,6,FALSE)),"-",VLOOKUP(CONCATENATE($E378," ",X$1),'Listing TES'!$A$2:$I$1247,6,FALSE))</f>
        <v>-</v>
      </c>
      <c r="Y378" s="13" t="str">
        <f>IF(ISERROR(VLOOKUP(CONCATENATE($E378," ",Y$1),'Listing TES'!$A$2:$I$1247,6,FALSE)),"-",VLOOKUP(CONCATENATE($E378," ",Y$1),'Listing TES'!$A$2:$I$1247,6,FALSE))</f>
        <v>-</v>
      </c>
      <c r="Z378" s="13" t="str">
        <f>IF(ISERROR(VLOOKUP(CONCATENATE($E378," ",Z$1),'Listing TES'!$A$2:$I$1247,6,FALSE)),"-",VLOOKUP(CONCATENATE($E378," ",Z$1),'Listing TES'!$A$2:$I$1247,6,FALSE))</f>
        <v>-</v>
      </c>
      <c r="AA378" s="13" t="str">
        <f>IF(ISERROR(VLOOKUP(CONCATENATE($E378," ",AA$1),'Listing TES'!$A$2:$I$1247,6,FALSE)),"-",VLOOKUP(CONCATENATE($E378," ",AA$1),'Listing TES'!$A$2:$I$1247,6,FALSE))</f>
        <v>-</v>
      </c>
      <c r="AB378" s="13" t="str">
        <f>IF(ISERROR(VLOOKUP(CONCATENATE($E378," ",AB$1),'Listing TES'!$A$2:$I$1247,6,FALSE)),"-",VLOOKUP(CONCATENATE($E378," ",AB$1),'Listing TES'!$A$2:$I$1247,6,FALSE))</f>
        <v>-</v>
      </c>
      <c r="AC378" s="13" t="str">
        <f>IF(ISERROR(VLOOKUP(CONCATENATE($E378," ",AC$1),'Listing TES'!$A$2:$I$1247,6,FALSE)),"-",VLOOKUP(CONCATENATE($E378," ",AC$1),'Listing TES'!$A$2:$I$1247,6,FALSE))</f>
        <v>-</v>
      </c>
      <c r="AD378" s="13"/>
      <c r="AF378" s="142" t="str">
        <f t="shared" si="407"/>
        <v>-</v>
      </c>
      <c r="AG378" s="142" t="str">
        <f t="shared" si="395"/>
        <v>-</v>
      </c>
      <c r="AH378" s="142" t="str">
        <f t="shared" si="396"/>
        <v>-</v>
      </c>
      <c r="AI378" s="142" t="str">
        <f t="shared" si="397"/>
        <v>-</v>
      </c>
      <c r="AJ378" s="142" t="str">
        <f t="shared" si="398"/>
        <v>-</v>
      </c>
      <c r="AK378" s="142" t="str">
        <f t="shared" si="399"/>
        <v>-</v>
      </c>
      <c r="AL378" s="102"/>
      <c r="AN378" s="142" t="str">
        <f t="shared" si="400"/>
        <v>-</v>
      </c>
      <c r="AO378" s="142" t="str">
        <f t="shared" si="401"/>
        <v>-</v>
      </c>
      <c r="AP378" s="142" t="str">
        <f t="shared" si="402"/>
        <v>-</v>
      </c>
      <c r="AQ378" s="142" t="str">
        <f t="shared" si="403"/>
        <v>-</v>
      </c>
      <c r="AR378" s="142" t="str">
        <f t="shared" si="404"/>
        <v>-</v>
      </c>
      <c r="AS378" s="142" t="str">
        <f t="shared" si="405"/>
        <v>-</v>
      </c>
    </row>
    <row r="379" spans="1:73" x14ac:dyDescent="0.25">
      <c r="A379" s="22" t="str">
        <f>IF(ISERROR(VLOOKUP($E379,'Listing TES'!$B$2:$B$1247,1,FALSE)),"Not listed","Listed")</f>
        <v>Listed</v>
      </c>
      <c r="B379" s="4" t="b">
        <f t="shared" ca="1" si="479"/>
        <v>0</v>
      </c>
      <c r="C379" s="4" t="b">
        <f t="shared" si="425"/>
        <v>0</v>
      </c>
      <c r="D379" s="4"/>
      <c r="E379" s="2" t="s">
        <v>96</v>
      </c>
      <c r="F379" s="10">
        <v>36991</v>
      </c>
      <c r="G379" s="4"/>
      <c r="H379" s="4" t="s">
        <v>557</v>
      </c>
      <c r="I379" s="93">
        <f t="shared" si="478"/>
        <v>18</v>
      </c>
      <c r="J379" s="198" t="str">
        <f>VLOOKUP($I379,Categorie!$A$1:$B$27,2,FALSE)</f>
        <v>JUN/SEN</v>
      </c>
      <c r="K379" s="12" t="str">
        <f t="shared" si="426"/>
        <v>INO</v>
      </c>
      <c r="L379" s="13">
        <f t="shared" si="394"/>
        <v>41665</v>
      </c>
      <c r="M379" s="13" t="str">
        <f t="shared" ca="1" si="481"/>
        <v/>
      </c>
      <c r="N379" s="12"/>
      <c r="O379" s="12"/>
      <c r="P379" s="12" t="str">
        <f>VLOOKUP($E379,'Listing PCS'!$B$2:$D$1032,3,FALSE)</f>
        <v>INO</v>
      </c>
      <c r="Q379" s="13">
        <f>VLOOKUP($E379,'Listing PCS'!$B$2:$F$1032,5,FALSE)</f>
        <v>43435</v>
      </c>
      <c r="R379" s="12"/>
      <c r="S379" s="12" t="str">
        <f t="shared" si="480"/>
        <v>-</v>
      </c>
      <c r="T379" s="12">
        <f>VLOOKUP($E379,'Listing PCS'!$B$2:$I$1032,8,FALSE)</f>
        <v>0</v>
      </c>
      <c r="U379" s="13"/>
      <c r="V379" s="13" t="str">
        <f>IF(ISERROR(VLOOKUP(CONCATENATE($E379," ",V$1),'Listing TES'!$A$2:$I$1247,6,FALSE)),"-",VLOOKUP(CONCATENATE($E379," ",V$1),'Listing TES'!$A$2:$I$1247,6,FALSE))</f>
        <v>-</v>
      </c>
      <c r="W379" s="13" t="str">
        <f>IF(ISERROR(VLOOKUP(CONCATENATE($E379," ",W$1),'Listing TES'!$A$2:$I$1247,6,FALSE)),"-",VLOOKUP(CONCATENATE($E379," ",W$1),'Listing TES'!$A$2:$I$1247,6,FALSE))</f>
        <v>-</v>
      </c>
      <c r="X379" s="13" t="str">
        <f>IF(ISERROR(VLOOKUP(CONCATENATE($E379," ",X$1),'Listing TES'!$A$2:$I$1247,6,FALSE)),"-",VLOOKUP(CONCATENATE($E379," ",X$1),'Listing TES'!$A$2:$I$1247,6,FALSE))</f>
        <v>-</v>
      </c>
      <c r="Y379" s="13">
        <f>IF(ISERROR(VLOOKUP(CONCATENATE($E379," ",Y$1),'Listing TES'!$A$2:$I$1247,6,FALSE)),"-",VLOOKUP(CONCATENATE($E379," ",Y$1),'Listing TES'!$A$2:$I$1247,6,FALSE))</f>
        <v>41665</v>
      </c>
      <c r="Z379" s="13" t="str">
        <f>IF(ISERROR(VLOOKUP(CONCATENATE($E379," ",Z$1),'Listing TES'!$A$2:$I$1247,6,FALSE)),"-",VLOOKUP(CONCATENATE($E379," ",Z$1),'Listing TES'!$A$2:$I$1247,6,FALSE))</f>
        <v>-</v>
      </c>
      <c r="AA379" s="13" t="str">
        <f>IF(ISERROR(VLOOKUP(CONCATENATE($E379," ",AA$1),'Listing TES'!$A$2:$I$1247,6,FALSE)),"-",VLOOKUP(CONCATENATE($E379," ",AA$1),'Listing TES'!$A$2:$I$1247,6,FALSE))</f>
        <v>-</v>
      </c>
      <c r="AB379" s="13" t="str">
        <f>IF(ISERROR(VLOOKUP(CONCATENATE($E379," ",AB$1),'Listing TES'!$A$2:$I$1247,6,FALSE)),"-",VLOOKUP(CONCATENATE($E379," ",AB$1),'Listing TES'!$A$2:$I$1247,6,FALSE))</f>
        <v>-</v>
      </c>
      <c r="AC379" s="13" t="str">
        <f>IF(ISERROR(VLOOKUP(CONCATENATE($E379," ",AC$1),'Listing TES'!$A$2:$I$1247,6,FALSE)),"-",VLOOKUP(CONCATENATE($E379," ",AC$1),'Listing TES'!$A$2:$I$1247,6,FALSE))</f>
        <v>-</v>
      </c>
      <c r="AD379" s="13"/>
      <c r="AF379" s="142" t="str">
        <f t="shared" si="407"/>
        <v>-</v>
      </c>
      <c r="AG379" s="142" t="str">
        <f t="shared" si="395"/>
        <v>-</v>
      </c>
      <c r="AH379" s="142" t="str">
        <f t="shared" si="396"/>
        <v>-</v>
      </c>
      <c r="AI379" s="142" t="str">
        <f t="shared" si="397"/>
        <v>-</v>
      </c>
      <c r="AJ379" s="142" t="str">
        <f t="shared" si="398"/>
        <v>-</v>
      </c>
      <c r="AK379" s="142" t="str">
        <f t="shared" si="399"/>
        <v>-</v>
      </c>
      <c r="AL379" s="13"/>
      <c r="AN379" s="142" t="str">
        <f t="shared" si="400"/>
        <v>-</v>
      </c>
      <c r="AO379" s="142" t="str">
        <f t="shared" si="401"/>
        <v>-</v>
      </c>
      <c r="AP379" s="142" t="str">
        <f t="shared" si="402"/>
        <v>-</v>
      </c>
      <c r="AQ379" s="142" t="str">
        <f t="shared" si="403"/>
        <v>-</v>
      </c>
      <c r="AR379" s="142" t="str">
        <f t="shared" si="404"/>
        <v>-</v>
      </c>
      <c r="AS379" s="142" t="str">
        <f t="shared" si="405"/>
        <v>-</v>
      </c>
      <c r="AZ379" s="9" t="s">
        <v>557</v>
      </c>
    </row>
    <row r="380" spans="1:73" x14ac:dyDescent="0.25">
      <c r="A380" s="80" t="str">
        <f>IF(ISERROR(VLOOKUP($E380,'Listing TES'!$B$2:$B$1247,1,FALSE)),"Not listed","Listed")</f>
        <v>Listed</v>
      </c>
      <c r="B380" s="81" t="b">
        <f ca="1">TODAY()-MAX(V380:AC380)&lt;95</f>
        <v>1</v>
      </c>
      <c r="C380" s="81" t="b">
        <f t="shared" si="425"/>
        <v>1</v>
      </c>
      <c r="D380" s="81"/>
      <c r="E380" s="2" t="s">
        <v>714</v>
      </c>
      <c r="F380" s="10">
        <v>40383</v>
      </c>
      <c r="G380" s="4"/>
      <c r="H380" s="4" t="s">
        <v>557</v>
      </c>
      <c r="I380" s="93">
        <f t="shared" si="478"/>
        <v>8</v>
      </c>
      <c r="J380" s="198" t="str">
        <f>VLOOKUP($I380,Categorie!$A$1:$B$27,2,FALSE)</f>
        <v>MIN/BNO/INO</v>
      </c>
      <c r="K380" s="12" t="str">
        <f>IF(ISBLANK(O380),IF(AC380&lt;&gt;"-",AC$1,IF(AB380&lt;&gt;"-",AB$1,IF(AA380&lt;&gt;"-",AA$1,IF(Z380&lt;&gt;"-",Z$1,IF(Y380&lt;&gt;"-",Y$1,IF(X380&lt;&gt;"-",X$1,IF(W380&lt;&gt;"-",W$1,IF(V380&lt;&gt;"-",V$1,IF(A380="Listed","Niet geslaagd","Geen info"))))))))),O380)</f>
        <v>MIN</v>
      </c>
      <c r="L380" s="13">
        <f>IF(MAX(V380:AC380)=0,"-",MAX(V380:AC380))</f>
        <v>43897</v>
      </c>
      <c r="M380" s="13">
        <f ca="1">IF(B380=TRUE,IF(ISBLANK(N380),IF(K380="PRE","",EDATE(L380,3)),N380),"")</f>
        <v>43989</v>
      </c>
      <c r="N380" s="12"/>
      <c r="O380" s="12"/>
      <c r="P380" s="12" t="str">
        <f>VLOOKUP($E380,'Listing PCS'!$B$2:$D$1032,3,FALSE)</f>
        <v>-</v>
      </c>
      <c r="Q380" s="13">
        <f>VLOOKUP($E380,'Listing PCS'!$B$2:$F$1032,5,FALSE)</f>
        <v>43855</v>
      </c>
      <c r="R380" s="12"/>
      <c r="S380" s="12" t="str">
        <f>IF(ISERROR(SEARCH(K380,J380)),"-",K380)</f>
        <v>MIN</v>
      </c>
      <c r="T380" s="12">
        <f>VLOOKUP($E380,'Listing PCS'!$B$2:$I$1032,8,FALSE)</f>
        <v>0</v>
      </c>
      <c r="U380" s="13"/>
      <c r="V380" s="13">
        <f>IF(ISERROR(VLOOKUP(CONCATENATE($E380," ",V$1),'Listing TES'!$A$2:$I$1247,6,FALSE)),"-",VLOOKUP(CONCATENATE($E380," ",V$1),'Listing TES'!$A$2:$I$1247,6,FALSE))</f>
        <v>43855</v>
      </c>
      <c r="W380" s="13">
        <f>IF(ISERROR(VLOOKUP(CONCATENATE($E380," ",W$1),'Listing TES'!$A$2:$I$1247,6,FALSE)),"-",VLOOKUP(CONCATENATE($E380," ",W$1),'Listing TES'!$A$2:$I$1247,6,FALSE))</f>
        <v>43897</v>
      </c>
      <c r="X380" s="13" t="str">
        <f>IF(ISERROR(VLOOKUP(CONCATENATE($E380," ",X$1),'Listing TES'!$A$2:$I$1247,6,FALSE)),"-",VLOOKUP(CONCATENATE($E380," ",X$1),'Listing TES'!$A$2:$I$1247,6,FALSE))</f>
        <v>-</v>
      </c>
      <c r="Y380" s="13" t="str">
        <f>IF(ISERROR(VLOOKUP(CONCATENATE($E380," ",Y$1),'Listing TES'!$A$2:$I$1247,6,FALSE)),"-",VLOOKUP(CONCATENATE($E380," ",Y$1),'Listing TES'!$A$2:$I$1247,6,FALSE))</f>
        <v>-</v>
      </c>
      <c r="Z380" s="13" t="str">
        <f>IF(ISERROR(VLOOKUP(CONCATENATE($E380," ",Z$1),'Listing TES'!$A$2:$I$1247,6,FALSE)),"-",VLOOKUP(CONCATENATE($E380," ",Z$1),'Listing TES'!$A$2:$I$1247,6,FALSE))</f>
        <v>-</v>
      </c>
      <c r="AA380" s="13" t="str">
        <f>IF(ISERROR(VLOOKUP(CONCATENATE($E380," ",AA$1),'Listing TES'!$A$2:$I$1247,6,FALSE)),"-",VLOOKUP(CONCATENATE($E380," ",AA$1),'Listing TES'!$A$2:$I$1247,6,FALSE))</f>
        <v>-</v>
      </c>
      <c r="AB380" s="13" t="str">
        <f>IF(ISERROR(VLOOKUP(CONCATENATE($E380," ",AB$1),'Listing TES'!$A$2:$I$1247,6,FALSE)),"-",VLOOKUP(CONCATENATE($E380," ",AB$1),'Listing TES'!$A$2:$I$1247,6,FALSE))</f>
        <v>-</v>
      </c>
      <c r="AC380" s="13" t="str">
        <f>IF(ISERROR(VLOOKUP(CONCATENATE($E380," ",AC$1),'Listing TES'!$A$2:$I$1247,6,FALSE)),"-",VLOOKUP(CONCATENATE($E380," ",AC$1),'Listing TES'!$A$2:$I$1247,6,FALSE))</f>
        <v>-</v>
      </c>
      <c r="AD380" s="13"/>
      <c r="AF380" s="142">
        <f t="shared" si="407"/>
        <v>42</v>
      </c>
      <c r="AG380" s="142" t="str">
        <f t="shared" si="395"/>
        <v>-</v>
      </c>
      <c r="AH380" s="142" t="str">
        <f t="shared" si="396"/>
        <v>-</v>
      </c>
      <c r="AI380" s="142" t="str">
        <f t="shared" si="397"/>
        <v>-</v>
      </c>
      <c r="AJ380" s="142" t="str">
        <f t="shared" si="398"/>
        <v>-</v>
      </c>
      <c r="AK380" s="142" t="str">
        <f t="shared" si="399"/>
        <v>-</v>
      </c>
      <c r="AL380" s="102"/>
      <c r="AN380" s="142">
        <f t="shared" si="400"/>
        <v>42</v>
      </c>
      <c r="AO380" s="142" t="str">
        <f t="shared" si="401"/>
        <v>-</v>
      </c>
      <c r="AP380" s="142" t="str">
        <f t="shared" si="402"/>
        <v>-</v>
      </c>
      <c r="AQ380" s="142" t="str">
        <f t="shared" si="403"/>
        <v>-</v>
      </c>
      <c r="AR380" s="142" t="str">
        <f t="shared" si="404"/>
        <v>-</v>
      </c>
      <c r="AS380" s="142" t="str">
        <f t="shared" si="405"/>
        <v>-</v>
      </c>
    </row>
    <row r="381" spans="1:73" x14ac:dyDescent="0.25">
      <c r="A381" s="22" t="str">
        <f>IF(ISERROR(VLOOKUP($E381,'Listing TES'!$B$2:$B$1247,1,FALSE)),"Not listed","Listed")</f>
        <v>Listed</v>
      </c>
      <c r="B381" s="4" t="b">
        <f t="shared" ca="1" si="479"/>
        <v>0</v>
      </c>
      <c r="C381" s="4" t="b">
        <f t="shared" si="425"/>
        <v>0</v>
      </c>
      <c r="D381" s="4"/>
      <c r="E381" s="2" t="s">
        <v>40</v>
      </c>
      <c r="F381" s="10">
        <v>38161</v>
      </c>
      <c r="G381" s="4"/>
      <c r="H381" s="4" t="s">
        <v>557</v>
      </c>
      <c r="I381" s="93">
        <f t="shared" si="478"/>
        <v>15</v>
      </c>
      <c r="J381" s="198" t="str">
        <f>VLOOKUP($I381,Categorie!$A$1:$B$27,2,FALSE)</f>
        <v>JUN/SEN</v>
      </c>
      <c r="K381" s="12" t="str">
        <f t="shared" si="426"/>
        <v>MIN</v>
      </c>
      <c r="L381" s="13">
        <f t="shared" si="394"/>
        <v>43120</v>
      </c>
      <c r="M381" s="13" t="str">
        <f t="shared" ca="1" si="481"/>
        <v/>
      </c>
      <c r="N381" s="12"/>
      <c r="O381" s="12"/>
      <c r="P381" s="12" t="str">
        <f>VLOOKUP($E381,'Listing PCS'!$B$2:$D$1032,3,FALSE)</f>
        <v>-</v>
      </c>
      <c r="Q381" s="13">
        <f>VLOOKUP($E381,'Listing PCS'!$B$2:$F$1032,5,FALSE)</f>
        <v>43252</v>
      </c>
      <c r="R381" s="12"/>
      <c r="S381" s="12" t="str">
        <f t="shared" si="480"/>
        <v>-</v>
      </c>
      <c r="T381" s="12" t="str">
        <f>VLOOKUP($E381,'Listing PCS'!$B$2:$I$1032,8,FALSE)</f>
        <v>B</v>
      </c>
      <c r="U381" s="13"/>
      <c r="V381" s="13">
        <f>IF(ISERROR(VLOOKUP(CONCATENATE($E381," ",V$1),'Listing TES'!$A$2:$I$1247,6,FALSE)),"-",VLOOKUP(CONCATENATE($E381," ",V$1),'Listing TES'!$A$2:$I$1247,6,FALSE))</f>
        <v>42680</v>
      </c>
      <c r="W381" s="13">
        <f>IF(ISERROR(VLOOKUP(CONCATENATE($E381," ",W$1),'Listing TES'!$A$2:$I$1247,6,FALSE)),"-",VLOOKUP(CONCATENATE($E381," ",W$1),'Listing TES'!$A$2:$I$1247,6,FALSE))</f>
        <v>43120</v>
      </c>
      <c r="X381" s="13" t="str">
        <f>IF(ISERROR(VLOOKUP(CONCATENATE($E381," ",X$1),'Listing TES'!$A$2:$I$1247,6,FALSE)),"-",VLOOKUP(CONCATENATE($E381," ",X$1),'Listing TES'!$A$2:$I$1247,6,FALSE))</f>
        <v>-</v>
      </c>
      <c r="Y381" s="13" t="str">
        <f>IF(ISERROR(VLOOKUP(CONCATENATE($E381," ",Y$1),'Listing TES'!$A$2:$I$1247,6,FALSE)),"-",VLOOKUP(CONCATENATE($E381," ",Y$1),'Listing TES'!$A$2:$I$1247,6,FALSE))</f>
        <v>-</v>
      </c>
      <c r="Z381" s="13" t="str">
        <f>IF(ISERROR(VLOOKUP(CONCATENATE($E381," ",Z$1),'Listing TES'!$A$2:$I$1247,6,FALSE)),"-",VLOOKUP(CONCATENATE($E381," ",Z$1),'Listing TES'!$A$2:$I$1247,6,FALSE))</f>
        <v>-</v>
      </c>
      <c r="AA381" s="13" t="str">
        <f>IF(ISERROR(VLOOKUP(CONCATENATE($E381," ",AA$1),'Listing TES'!$A$2:$I$1247,6,FALSE)),"-",VLOOKUP(CONCATENATE($E381," ",AA$1),'Listing TES'!$A$2:$I$1247,6,FALSE))</f>
        <v>-</v>
      </c>
      <c r="AB381" s="13" t="str">
        <f>IF(ISERROR(VLOOKUP(CONCATENATE($E381," ",AB$1),'Listing TES'!$A$2:$I$1247,6,FALSE)),"-",VLOOKUP(CONCATENATE($E381," ",AB$1),'Listing TES'!$A$2:$I$1247,6,FALSE))</f>
        <v>-</v>
      </c>
      <c r="AC381" s="13" t="str">
        <f>IF(ISERROR(VLOOKUP(CONCATENATE($E381," ",AC$1),'Listing TES'!$A$2:$I$1247,6,FALSE)),"-",VLOOKUP(CONCATENATE($E381," ",AC$1),'Listing TES'!$A$2:$I$1247,6,FALSE))</f>
        <v>-</v>
      </c>
      <c r="AD381" s="13"/>
      <c r="AF381" s="142">
        <f t="shared" si="407"/>
        <v>440</v>
      </c>
      <c r="AG381" s="142" t="str">
        <f t="shared" si="395"/>
        <v>-</v>
      </c>
      <c r="AH381" s="142" t="str">
        <f t="shared" si="396"/>
        <v>-</v>
      </c>
      <c r="AI381" s="142" t="str">
        <f t="shared" si="397"/>
        <v>-</v>
      </c>
      <c r="AJ381" s="142" t="str">
        <f t="shared" si="398"/>
        <v>-</v>
      </c>
      <c r="AK381" s="142" t="str">
        <f t="shared" si="399"/>
        <v>-</v>
      </c>
      <c r="AL381" s="13"/>
      <c r="AN381" s="142">
        <f t="shared" si="400"/>
        <v>440</v>
      </c>
      <c r="AO381" s="142" t="str">
        <f t="shared" si="401"/>
        <v>-</v>
      </c>
      <c r="AP381" s="142" t="str">
        <f t="shared" si="402"/>
        <v>-</v>
      </c>
      <c r="AQ381" s="142" t="str">
        <f t="shared" si="403"/>
        <v>-</v>
      </c>
      <c r="AR381" s="142" t="str">
        <f t="shared" si="404"/>
        <v>-</v>
      </c>
      <c r="AS381" s="142" t="str">
        <f t="shared" si="405"/>
        <v>-</v>
      </c>
    </row>
    <row r="382" spans="1:73" x14ac:dyDescent="0.25">
      <c r="A382" s="22" t="str">
        <f>IF(ISERROR(VLOOKUP($E382,'Listing TES'!$B$2:$B$1247,1,FALSE)),"Not listed","Listed")</f>
        <v>Listed</v>
      </c>
      <c r="B382" s="4" t="b">
        <f t="shared" ca="1" si="479"/>
        <v>0</v>
      </c>
      <c r="C382" s="4" t="b">
        <f t="shared" si="425"/>
        <v>0</v>
      </c>
      <c r="D382" s="4"/>
      <c r="E382" s="2" t="s">
        <v>390</v>
      </c>
      <c r="F382" s="10">
        <v>38491</v>
      </c>
      <c r="G382" s="4"/>
      <c r="H382" s="4" t="s">
        <v>557</v>
      </c>
      <c r="I382" s="93">
        <f t="shared" si="478"/>
        <v>14</v>
      </c>
      <c r="J382" s="198" t="str">
        <f>VLOOKUP($I382,Categorie!$A$1:$B$27,2,FALSE)</f>
        <v>INO/ANO/JUN</v>
      </c>
      <c r="K382" s="12" t="str">
        <f t="shared" si="426"/>
        <v>JUN</v>
      </c>
      <c r="L382" s="13">
        <f t="shared" si="394"/>
        <v>43197</v>
      </c>
      <c r="M382" s="13" t="str">
        <f t="shared" ca="1" si="481"/>
        <v/>
      </c>
      <c r="N382" s="12"/>
      <c r="O382" s="12"/>
      <c r="P382" s="12" t="str">
        <f>VLOOKUP($E382,'Listing PCS'!$B$2:$D$1032,3,FALSE)</f>
        <v>JUN</v>
      </c>
      <c r="Q382" s="13">
        <f>VLOOKUP($E382,'Listing PCS'!$B$2:$F$1032,5,FALSE)</f>
        <v>43897</v>
      </c>
      <c r="R382" s="12"/>
      <c r="S382" s="198" t="s">
        <v>565</v>
      </c>
      <c r="T382" s="12">
        <f>VLOOKUP($E382,'Listing PCS'!$B$2:$I$1032,8,FALSE)</f>
        <v>0</v>
      </c>
      <c r="U382" s="13"/>
      <c r="V382" s="13" t="str">
        <f>IF(ISERROR(VLOOKUP(CONCATENATE($E382," ",V$1),'Listing TES'!$A$2:$I$1247,6,FALSE)),"-",VLOOKUP(CONCATENATE($E382," ",V$1),'Listing TES'!$A$2:$I$1247,6,FALSE))</f>
        <v>-</v>
      </c>
      <c r="W382" s="13" t="str">
        <f>IF(ISERROR(VLOOKUP(CONCATENATE($E382," ",W$1),'Listing TES'!$A$2:$I$1247,6,FALSE)),"-",VLOOKUP(CONCATENATE($E382," ",W$1),'Listing TES'!$A$2:$I$1247,6,FALSE))</f>
        <v>-</v>
      </c>
      <c r="X382" s="13" t="str">
        <f>IF(ISERROR(VLOOKUP(CONCATENATE($E382," ",X$1),'Listing TES'!$A$2:$I$1247,6,FALSE)),"-",VLOOKUP(CONCATENATE($E382," ",X$1),'Listing TES'!$A$2:$I$1247,6,FALSE))</f>
        <v>-</v>
      </c>
      <c r="Y382" s="91" t="str">
        <f>IF(ISERROR(VLOOKUP(CONCATENATE($E382," ",Y$1),'Listing TES'!$A$2:$I$1247,6,FALSE)),"-",VLOOKUP(CONCATENATE($E382," ",Y$1),'Listing TES'!$A$2:$I$1247,6,FALSE))</f>
        <v>-</v>
      </c>
      <c r="Z382" s="13">
        <f>IF(ISERROR(VLOOKUP(CONCATENATE($E382," ",Z$1),'Listing TES'!$A$2:$I$1247,6,FALSE)),"-",VLOOKUP(CONCATENATE($E382," ",Z$1),'Listing TES'!$A$2:$I$1247,6,FALSE))</f>
        <v>43043</v>
      </c>
      <c r="AA382" s="13">
        <f>IF(ISERROR(VLOOKUP(CONCATENATE($E382," ",AA$1),'Listing TES'!$A$2:$I$1247,6,FALSE)),"-",VLOOKUP(CONCATENATE($E382," ",AA$1),'Listing TES'!$A$2:$I$1247,6,FALSE))</f>
        <v>43197</v>
      </c>
      <c r="AB382" s="13" t="str">
        <f>IF(ISERROR(VLOOKUP(CONCATENATE($E382," ",AB$1),'Listing TES'!$A$2:$I$1247,6,FALSE)),"-",VLOOKUP(CONCATENATE($E382," ",AB$1),'Listing TES'!$A$2:$I$1247,6,FALSE))</f>
        <v>-</v>
      </c>
      <c r="AC382" s="13" t="str">
        <f>IF(ISERROR(VLOOKUP(CONCATENATE($E382," ",AC$1),'Listing TES'!$A$2:$I$1247,6,FALSE)),"-",VLOOKUP(CONCATENATE($E382," ",AC$1),'Listing TES'!$A$2:$I$1247,6,FALSE))</f>
        <v>-</v>
      </c>
      <c r="AD382" s="13"/>
      <c r="AF382" s="142" t="str">
        <f t="shared" si="407"/>
        <v>-</v>
      </c>
      <c r="AG382" s="142" t="str">
        <f t="shared" si="395"/>
        <v>-</v>
      </c>
      <c r="AH382" s="142" t="str">
        <f t="shared" si="396"/>
        <v>-</v>
      </c>
      <c r="AI382" s="142" t="str">
        <f t="shared" si="397"/>
        <v>-</v>
      </c>
      <c r="AJ382" s="142">
        <f t="shared" si="398"/>
        <v>154</v>
      </c>
      <c r="AK382" s="142" t="str">
        <f t="shared" si="399"/>
        <v>-</v>
      </c>
      <c r="AL382" s="13"/>
      <c r="AN382" s="142" t="str">
        <f t="shared" si="400"/>
        <v>-</v>
      </c>
      <c r="AO382" s="142" t="str">
        <f t="shared" si="401"/>
        <v>-</v>
      </c>
      <c r="AP382" s="142" t="str">
        <f t="shared" si="402"/>
        <v>-</v>
      </c>
      <c r="AQ382" s="142" t="str">
        <f t="shared" si="403"/>
        <v>-</v>
      </c>
      <c r="AR382" s="142" t="str">
        <f t="shared" si="404"/>
        <v>-</v>
      </c>
      <c r="AS382" s="142" t="str">
        <f t="shared" si="405"/>
        <v>-</v>
      </c>
      <c r="AW382" s="9" t="s">
        <v>557</v>
      </c>
      <c r="AZ382" s="9" t="s">
        <v>557</v>
      </c>
    </row>
    <row r="383" spans="1:73" hidden="1" x14ac:dyDescent="0.25">
      <c r="A383" s="22" t="str">
        <f>IF(ISERROR(VLOOKUP($E383,'Listing TES'!$B$2:$B$1247,1,FALSE)),"Not listed","Listed")</f>
        <v>Listed</v>
      </c>
      <c r="B383" s="4" t="b">
        <f t="shared" ca="1" si="479"/>
        <v>0</v>
      </c>
      <c r="C383" s="4" t="b">
        <f t="shared" si="425"/>
        <v>0</v>
      </c>
      <c r="D383" s="4" t="s">
        <v>537</v>
      </c>
      <c r="E383" s="2" t="s">
        <v>156</v>
      </c>
      <c r="F383" s="10">
        <v>36662</v>
      </c>
      <c r="G383" s="4"/>
      <c r="H383" s="4" t="s">
        <v>537</v>
      </c>
      <c r="I383" s="93">
        <f t="shared" ref="I383:I444" si="482">DATEDIF(F383,DATE(2018,7,1),"y")</f>
        <v>18</v>
      </c>
      <c r="J383" s="198" t="str">
        <f>VLOOKUP($I383,Categorie!$A$1:$B$27,2,FALSE)</f>
        <v>JUN/SEN</v>
      </c>
      <c r="K383" s="12" t="str">
        <f t="shared" si="426"/>
        <v>JUN</v>
      </c>
      <c r="L383" s="13">
        <f t="shared" si="394"/>
        <v>43043</v>
      </c>
      <c r="M383" s="13" t="str">
        <f t="shared" ca="1" si="481"/>
        <v/>
      </c>
      <c r="N383" s="12"/>
      <c r="O383" s="12"/>
      <c r="P383" s="12" t="str">
        <f>VLOOKUP($E383,'Listing PCS'!$B$2:$D$1032,3,FALSE)</f>
        <v>-</v>
      </c>
      <c r="Q383" s="13">
        <f>VLOOKUP($E383,'Listing PCS'!$B$2:$F$1032,5,FALSE)</f>
        <v>43252</v>
      </c>
      <c r="R383" s="12"/>
      <c r="S383" s="12" t="str">
        <f t="shared" ref="S383:S397" si="483">IF(ISERROR(SEARCH(K383,J383)),"-",K383)</f>
        <v>JUN</v>
      </c>
      <c r="T383" s="12" t="str">
        <f>VLOOKUP($E383,'Listing PCS'!$B$2:$I$1032,8,FALSE)</f>
        <v>-</v>
      </c>
      <c r="U383" s="13"/>
      <c r="V383" s="13" t="str">
        <f>IF(ISERROR(VLOOKUP(CONCATENATE($E383," ",V$1),'Listing TES'!$A$2:$I$1247,6,FALSE)),"-",VLOOKUP(CONCATENATE($E383," ",V$1),'Listing TES'!$A$2:$I$1247,6,FALSE))</f>
        <v>-</v>
      </c>
      <c r="W383" s="13" t="str">
        <f>IF(ISERROR(VLOOKUP(CONCATENATE($E383," ",W$1),'Listing TES'!$A$2:$I$1247,6,FALSE)),"-",VLOOKUP(CONCATENATE($E383," ",W$1),'Listing TES'!$A$2:$I$1247,6,FALSE))</f>
        <v>-</v>
      </c>
      <c r="X383" s="13" t="str">
        <f>IF(ISERROR(VLOOKUP(CONCATENATE($E383," ",X$1),'Listing TES'!$A$2:$I$1247,6,FALSE)),"-",VLOOKUP(CONCATENATE($E383," ",X$1),'Listing TES'!$A$2:$I$1247,6,FALSE))</f>
        <v>-</v>
      </c>
      <c r="Y383" s="13" t="str">
        <f>IF(ISERROR(VLOOKUP(CONCATENATE($E383," ",Y$1),'Listing TES'!$A$2:$I$1247,6,FALSE)),"-",VLOOKUP(CONCATENATE($E383," ",Y$1),'Listing TES'!$A$2:$I$1247,6,FALSE))</f>
        <v>-</v>
      </c>
      <c r="Z383" s="13">
        <f>IF(ISERROR(VLOOKUP(CONCATENATE($E383," ",Z$1),'Listing TES'!$A$2:$I$1247,6,FALSE)),"-",VLOOKUP(CONCATENATE($E383," ",Z$1),'Listing TES'!$A$2:$I$1247,6,FALSE))</f>
        <v>42672</v>
      </c>
      <c r="AA383" s="13">
        <f>IF(ISERROR(VLOOKUP(CONCATENATE($E383," ",AA$1),'Listing TES'!$A$2:$I$1247,6,FALSE)),"-",VLOOKUP(CONCATENATE($E383," ",AA$1),'Listing TES'!$A$2:$I$1247,6,FALSE))</f>
        <v>43043</v>
      </c>
      <c r="AB383" s="13" t="str">
        <f>IF(ISERROR(VLOOKUP(CONCATENATE($E383," ",AB$1),'Listing TES'!$A$2:$I$1247,6,FALSE)),"-",VLOOKUP(CONCATENATE($E383," ",AB$1),'Listing TES'!$A$2:$I$1247,6,FALSE))</f>
        <v>-</v>
      </c>
      <c r="AC383" s="13" t="str">
        <f>IF(ISERROR(VLOOKUP(CONCATENATE($E383," ",AC$1),'Listing TES'!$A$2:$I$1247,6,FALSE)),"-",VLOOKUP(CONCATENATE($E383," ",AC$1),'Listing TES'!$A$2:$I$1247,6,FALSE))</f>
        <v>-</v>
      </c>
      <c r="AD383" s="13"/>
      <c r="AF383" s="142" t="str">
        <f t="shared" si="407"/>
        <v>-</v>
      </c>
      <c r="AG383" s="142" t="str">
        <f t="shared" si="395"/>
        <v>-</v>
      </c>
      <c r="AH383" s="142" t="str">
        <f t="shared" si="396"/>
        <v>-</v>
      </c>
      <c r="AI383" s="142" t="str">
        <f t="shared" si="397"/>
        <v>-</v>
      </c>
      <c r="AJ383" s="142">
        <f t="shared" si="398"/>
        <v>371</v>
      </c>
      <c r="AK383" s="142" t="str">
        <f t="shared" si="399"/>
        <v>-</v>
      </c>
      <c r="AL383" s="13"/>
      <c r="AN383" s="142" t="str">
        <f t="shared" si="400"/>
        <v>-</v>
      </c>
      <c r="AO383" s="142" t="str">
        <f t="shared" si="401"/>
        <v>-</v>
      </c>
      <c r="AP383" s="142" t="str">
        <f t="shared" si="402"/>
        <v>-</v>
      </c>
      <c r="AQ383" s="142" t="str">
        <f t="shared" si="403"/>
        <v>-</v>
      </c>
      <c r="AR383" s="142" t="str">
        <f t="shared" si="404"/>
        <v>-</v>
      </c>
      <c r="AS383" s="142" t="str">
        <f t="shared" si="405"/>
        <v>-</v>
      </c>
      <c r="AW383" s="9" t="s">
        <v>557</v>
      </c>
      <c r="AZ383" s="9" t="s">
        <v>557</v>
      </c>
    </row>
    <row r="384" spans="1:73" x14ac:dyDescent="0.25">
      <c r="A384" s="22" t="str">
        <f>IF(ISERROR(VLOOKUP($E384,'Listing TES'!$B$2:$B$1247,1,FALSE)),"Not listed","Listed")</f>
        <v>Not listed</v>
      </c>
      <c r="B384" s="4" t="b">
        <f t="shared" ca="1" si="479"/>
        <v>0</v>
      </c>
      <c r="C384" s="4" t="e">
        <f t="shared" si="425"/>
        <v>#VALUE!</v>
      </c>
      <c r="D384" s="4"/>
      <c r="E384" s="2" t="s">
        <v>483</v>
      </c>
      <c r="F384" s="10">
        <v>36903</v>
      </c>
      <c r="G384" s="4"/>
      <c r="H384" s="4" t="s">
        <v>557</v>
      </c>
      <c r="I384" s="93">
        <f t="shared" ref="I384:I393" si="484">DATEDIF(F384,DATE(2019,7,1),"y")</f>
        <v>18</v>
      </c>
      <c r="J384" s="198" t="str">
        <f>VLOOKUP($I384,Categorie!$A$1:$B$27,2,FALSE)</f>
        <v>JUN/SEN</v>
      </c>
      <c r="K384" s="12" t="str">
        <f t="shared" si="426"/>
        <v>INO</v>
      </c>
      <c r="L384" s="13" t="str">
        <f t="shared" si="394"/>
        <v>-</v>
      </c>
      <c r="M384" s="13" t="str">
        <f t="shared" ca="1" si="481"/>
        <v/>
      </c>
      <c r="N384" s="12"/>
      <c r="O384" s="12" t="s">
        <v>564</v>
      </c>
      <c r="P384" s="12" t="str">
        <f>VLOOKUP($E384,'Listing PCS'!$B$2:$D$1032,3,FALSE)</f>
        <v>BNO</v>
      </c>
      <c r="Q384" s="13">
        <f>VLOOKUP($E384,'Listing PCS'!$B$2:$F$1032,5,FALSE)</f>
        <v>43252</v>
      </c>
      <c r="R384" s="12"/>
      <c r="S384" s="12" t="str">
        <f t="shared" si="483"/>
        <v>-</v>
      </c>
      <c r="T384" s="12" t="str">
        <f>VLOOKUP($E384,'Listing PCS'!$B$2:$I$1032,8,FALSE)</f>
        <v>B</v>
      </c>
      <c r="U384" s="13"/>
      <c r="V384" s="13" t="str">
        <f>IF(ISERROR(VLOOKUP(CONCATENATE($E384," ",V$1),'Listing TES'!$A$2:$I$1247,6,FALSE)),"-",VLOOKUP(CONCATENATE($E384," ",V$1),'Listing TES'!$A$2:$I$1247,6,FALSE))</f>
        <v>-</v>
      </c>
      <c r="W384" s="13" t="str">
        <f>IF(ISERROR(VLOOKUP(CONCATENATE($E384," ",W$1),'Listing TES'!$A$2:$I$1247,6,FALSE)),"-",VLOOKUP(CONCATENATE($E384," ",W$1),'Listing TES'!$A$2:$I$1247,6,FALSE))</f>
        <v>-</v>
      </c>
      <c r="X384" s="13" t="str">
        <f>IF(ISERROR(VLOOKUP(CONCATENATE($E384," ",X$1),'Listing TES'!$A$2:$I$1247,6,FALSE)),"-",VLOOKUP(CONCATENATE($E384," ",X$1),'Listing TES'!$A$2:$I$1247,6,FALSE))</f>
        <v>-</v>
      </c>
      <c r="Y384" s="91" t="str">
        <f>IF(ISERROR(VLOOKUP(CONCATENATE($E384," ",Y$1),'Listing TES'!$A$2:$I$1247,6,FALSE)),"-",VLOOKUP(CONCATENATE($E384," ",Y$1),'Listing TES'!$A$2:$I$1247,6,FALSE))</f>
        <v>-</v>
      </c>
      <c r="Z384" s="13" t="str">
        <f>IF(ISERROR(VLOOKUP(CONCATENATE($E384," ",Z$1),'Listing TES'!$A$2:$I$1247,6,FALSE)),"-",VLOOKUP(CONCATENATE($E384," ",Z$1),'Listing TES'!$A$2:$I$1247,6,FALSE))</f>
        <v>-</v>
      </c>
      <c r="AA384" s="13" t="str">
        <f>IF(ISERROR(VLOOKUP(CONCATENATE($E384," ",AA$1),'Listing TES'!$A$2:$I$1247,6,FALSE)),"-",VLOOKUP(CONCATENATE($E384," ",AA$1),'Listing TES'!$A$2:$I$1247,6,FALSE))</f>
        <v>-</v>
      </c>
      <c r="AB384" s="13" t="str">
        <f>IF(ISERROR(VLOOKUP(CONCATENATE($E384," ",AB$1),'Listing TES'!$A$2:$I$1247,6,FALSE)),"-",VLOOKUP(CONCATENATE($E384," ",AB$1),'Listing TES'!$A$2:$I$1247,6,FALSE))</f>
        <v>-</v>
      </c>
      <c r="AC384" s="13" t="str">
        <f>IF(ISERROR(VLOOKUP(CONCATENATE($E384," ",AC$1),'Listing TES'!$A$2:$I$1247,6,FALSE)),"-",VLOOKUP(CONCATENATE($E384," ",AC$1),'Listing TES'!$A$2:$I$1247,6,FALSE))</f>
        <v>-</v>
      </c>
      <c r="AD384" s="13"/>
      <c r="AF384" s="142" t="str">
        <f t="shared" si="407"/>
        <v>-</v>
      </c>
      <c r="AG384" s="142" t="str">
        <f t="shared" si="395"/>
        <v>-</v>
      </c>
      <c r="AH384" s="142" t="str">
        <f t="shared" si="396"/>
        <v>-</v>
      </c>
      <c r="AI384" s="142" t="str">
        <f t="shared" si="397"/>
        <v>-</v>
      </c>
      <c r="AJ384" s="142" t="str">
        <f t="shared" si="398"/>
        <v>-</v>
      </c>
      <c r="AK384" s="142" t="str">
        <f t="shared" si="399"/>
        <v>-</v>
      </c>
      <c r="AL384" s="13"/>
      <c r="AN384" s="142" t="str">
        <f t="shared" si="400"/>
        <v>-</v>
      </c>
      <c r="AO384" s="142" t="str">
        <f t="shared" si="401"/>
        <v>-</v>
      </c>
      <c r="AP384" s="142" t="str">
        <f t="shared" si="402"/>
        <v>-</v>
      </c>
      <c r="AQ384" s="142" t="str">
        <f t="shared" si="403"/>
        <v>-</v>
      </c>
      <c r="AR384" s="142" t="str">
        <f t="shared" si="404"/>
        <v>-</v>
      </c>
      <c r="AS384" s="142" t="str">
        <f t="shared" si="405"/>
        <v>-</v>
      </c>
    </row>
    <row r="385" spans="1:52" x14ac:dyDescent="0.25">
      <c r="A385" s="22" t="str">
        <f>IF(ISERROR(VLOOKUP($E385,'Listing TES'!$B$2:$B$1247,1,FALSE)),"Not listed","Listed")</f>
        <v>Listed</v>
      </c>
      <c r="B385" s="4" t="b">
        <f t="shared" ca="1" si="479"/>
        <v>0</v>
      </c>
      <c r="C385" s="4" t="b">
        <f t="shared" si="425"/>
        <v>0</v>
      </c>
      <c r="D385" s="4"/>
      <c r="E385" s="206" t="s">
        <v>244</v>
      </c>
      <c r="F385" s="10">
        <v>38101</v>
      </c>
      <c r="G385" s="211"/>
      <c r="H385" s="4" t="s">
        <v>557</v>
      </c>
      <c r="I385" s="93">
        <f t="shared" si="484"/>
        <v>15</v>
      </c>
      <c r="J385" s="198" t="str">
        <f>VLOOKUP($I385,Categorie!$A$1:$B$27,2,FALSE)</f>
        <v>JUN/SEN</v>
      </c>
      <c r="K385" s="12" t="str">
        <f t="shared" si="426"/>
        <v>ANO</v>
      </c>
      <c r="L385" s="13">
        <f t="shared" si="394"/>
        <v>42476</v>
      </c>
      <c r="M385" s="13" t="str">
        <f t="shared" ca="1" si="481"/>
        <v/>
      </c>
      <c r="N385" s="12"/>
      <c r="O385" s="12"/>
      <c r="P385" s="12" t="str">
        <f>VLOOKUP($E385,'Listing PCS'!$B$2:$D$1032,3,FALSE)</f>
        <v>-</v>
      </c>
      <c r="Q385" s="13">
        <f>VLOOKUP($E385,'Listing PCS'!$B$2:$F$1032,5,FALSE)</f>
        <v>43252</v>
      </c>
      <c r="R385" s="12"/>
      <c r="S385" s="12" t="str">
        <f t="shared" si="483"/>
        <v>-</v>
      </c>
      <c r="T385" s="12" t="str">
        <f>VLOOKUP($E385,'Listing PCS'!$B$2:$I$1032,8,FALSE)</f>
        <v>-</v>
      </c>
      <c r="U385" s="13"/>
      <c r="V385" s="13" t="str">
        <f>IF(ISERROR(VLOOKUP(CONCATENATE($E385," ",V$1),'Listing TES'!$A$2:$I$1247,6,FALSE)),"-",VLOOKUP(CONCATENATE($E385," ",V$1),'Listing TES'!$A$2:$I$1247,6,FALSE))</f>
        <v>-</v>
      </c>
      <c r="W385" s="13" t="str">
        <f>IF(ISERROR(VLOOKUP(CONCATENATE($E385," ",W$1),'Listing TES'!$A$2:$I$1247,6,FALSE)),"-",VLOOKUP(CONCATENATE($E385," ",W$1),'Listing TES'!$A$2:$I$1247,6,FALSE))</f>
        <v>-</v>
      </c>
      <c r="X385" s="13">
        <f>IF(ISERROR(VLOOKUP(CONCATENATE($E385," ",X$1),'Listing TES'!$A$2:$I$1247,6,FALSE)),"-",VLOOKUP(CONCATENATE($E385," ",X$1),'Listing TES'!$A$2:$I$1247,6,FALSE))</f>
        <v>41741</v>
      </c>
      <c r="Y385" s="13">
        <f>IF(ISERROR(VLOOKUP(CONCATENATE($E385," ",Y$1),'Listing TES'!$A$2:$I$1247,6,FALSE)),"-",VLOOKUP(CONCATENATE($E385," ",Y$1),'Listing TES'!$A$2:$I$1247,6,FALSE))</f>
        <v>41958</v>
      </c>
      <c r="Z385" s="13">
        <f>IF(ISERROR(VLOOKUP(CONCATENATE($E385," ",Z$1),'Listing TES'!$A$2:$I$1247,6,FALSE)),"-",VLOOKUP(CONCATENATE($E385," ",Z$1),'Listing TES'!$A$2:$I$1247,6,FALSE))</f>
        <v>42476</v>
      </c>
      <c r="AA385" s="13" t="str">
        <f>IF(ISERROR(VLOOKUP(CONCATENATE($E385," ",AA$1),'Listing TES'!$A$2:$I$1247,6,FALSE)),"-",VLOOKUP(CONCATENATE($E385," ",AA$1),'Listing TES'!$A$2:$I$1247,6,FALSE))</f>
        <v>-</v>
      </c>
      <c r="AB385" s="13" t="str">
        <f>IF(ISERROR(VLOOKUP(CONCATENATE($E385," ",AB$1),'Listing TES'!$A$2:$I$1247,6,FALSE)),"-",VLOOKUP(CONCATENATE($E385," ",AB$1),'Listing TES'!$A$2:$I$1247,6,FALSE))</f>
        <v>-</v>
      </c>
      <c r="AC385" s="13" t="str">
        <f>IF(ISERROR(VLOOKUP(CONCATENATE($E385," ",AC$1),'Listing TES'!$A$2:$I$1247,6,FALSE)),"-",VLOOKUP(CONCATENATE($E385," ",AC$1),'Listing TES'!$A$2:$I$1247,6,FALSE))</f>
        <v>-</v>
      </c>
      <c r="AD385" s="13"/>
      <c r="AF385" s="142" t="str">
        <f t="shared" si="407"/>
        <v>-</v>
      </c>
      <c r="AG385" s="142" t="str">
        <f t="shared" si="395"/>
        <v>-</v>
      </c>
      <c r="AH385" s="142">
        <f t="shared" si="396"/>
        <v>217</v>
      </c>
      <c r="AI385" s="142">
        <f t="shared" si="397"/>
        <v>518</v>
      </c>
      <c r="AJ385" s="142" t="str">
        <f t="shared" si="398"/>
        <v>-</v>
      </c>
      <c r="AK385" s="142" t="str">
        <f t="shared" si="399"/>
        <v>-</v>
      </c>
      <c r="AL385" s="13"/>
      <c r="AN385" s="142" t="str">
        <f t="shared" si="400"/>
        <v>-</v>
      </c>
      <c r="AO385" s="142" t="str">
        <f t="shared" si="401"/>
        <v>-</v>
      </c>
      <c r="AP385" s="142" t="str">
        <f t="shared" si="402"/>
        <v>-</v>
      </c>
      <c r="AQ385" s="142" t="str">
        <f t="shared" si="403"/>
        <v>-</v>
      </c>
      <c r="AR385" s="142" t="str">
        <f t="shared" si="404"/>
        <v>-</v>
      </c>
      <c r="AS385" s="142" t="str">
        <f t="shared" si="405"/>
        <v>-</v>
      </c>
    </row>
    <row r="386" spans="1:52" x14ac:dyDescent="0.25">
      <c r="A386" s="22" t="str">
        <f>IF(ISERROR(VLOOKUP($E386,'Listing TES'!$B$2:$B$1247,1,FALSE)),"Not listed","Listed")</f>
        <v>Listed</v>
      </c>
      <c r="B386" s="4" t="b">
        <f t="shared" ca="1" si="479"/>
        <v>0</v>
      </c>
      <c r="C386" s="4" t="b">
        <f t="shared" ref="C386:C449" si="485">MAX($L$2:$L$479)-$L386&lt;2</f>
        <v>0</v>
      </c>
      <c r="D386" s="4"/>
      <c r="E386" s="2" t="s">
        <v>506</v>
      </c>
      <c r="F386" s="10">
        <v>39562</v>
      </c>
      <c r="G386" s="4"/>
      <c r="H386" s="10" t="s">
        <v>557</v>
      </c>
      <c r="I386" s="93">
        <f t="shared" si="484"/>
        <v>11</v>
      </c>
      <c r="J386" s="198" t="str">
        <f>VLOOKUP($I386,Categorie!$A$1:$B$27,2,FALSE)</f>
        <v>BNO/INO/ANO</v>
      </c>
      <c r="K386" s="12" t="str">
        <f t="shared" si="426"/>
        <v>PRE</v>
      </c>
      <c r="L386" s="13">
        <f t="shared" si="394"/>
        <v>43190</v>
      </c>
      <c r="M386" s="13" t="str">
        <f t="shared" ca="1" si="481"/>
        <v/>
      </c>
      <c r="N386" s="12"/>
      <c r="O386" s="12"/>
      <c r="P386" s="12" t="str">
        <f>VLOOKUP($E386,'Listing PCS'!$B$2:$D$1032,3,FALSE)</f>
        <v>-</v>
      </c>
      <c r="Q386" s="13">
        <f>VLOOKUP($E386,'Listing PCS'!$B$2:$F$1032,5,FALSE)</f>
        <v>43252</v>
      </c>
      <c r="R386" s="12"/>
      <c r="S386" s="12" t="str">
        <f t="shared" si="483"/>
        <v>-</v>
      </c>
      <c r="T386" s="12" t="str">
        <f>VLOOKUP($E386,'Listing PCS'!$B$2:$I$1032,8,FALSE)</f>
        <v>B</v>
      </c>
      <c r="U386" s="13"/>
      <c r="V386" s="13">
        <f>IF(ISERROR(VLOOKUP(CONCATENATE($E386," ",V$1),'Listing TES'!$A$2:$I$1247,6,FALSE)),"-",VLOOKUP(CONCATENATE($E386," ",V$1),'Listing TES'!$A$2:$I$1247,6,FALSE))</f>
        <v>43190</v>
      </c>
      <c r="W386" s="13" t="str">
        <f>IF(ISERROR(VLOOKUP(CONCATENATE($E386," ",W$1),'Listing TES'!$A$2:$I$1247,6,FALSE)),"-",VLOOKUP(CONCATENATE($E386," ",W$1),'Listing TES'!$A$2:$I$1247,6,FALSE))</f>
        <v>-</v>
      </c>
      <c r="X386" s="13" t="str">
        <f>IF(ISERROR(VLOOKUP(CONCATENATE($E386," ",X$1),'Listing TES'!$A$2:$I$1247,6,FALSE)),"-",VLOOKUP(CONCATENATE($E386," ",X$1),'Listing TES'!$A$2:$I$1247,6,FALSE))</f>
        <v>-</v>
      </c>
      <c r="Y386" s="13" t="str">
        <f>IF(ISERROR(VLOOKUP(CONCATENATE($E386," ",Y$1),'Listing TES'!$A$2:$I$1247,6,FALSE)),"-",VLOOKUP(CONCATENATE($E386," ",Y$1),'Listing TES'!$A$2:$I$1247,6,FALSE))</f>
        <v>-</v>
      </c>
      <c r="Z386" s="13" t="str">
        <f>IF(ISERROR(VLOOKUP(CONCATENATE($E386," ",Z$1),'Listing TES'!$A$2:$I$1247,6,FALSE)),"-",VLOOKUP(CONCATENATE($E386," ",Z$1),'Listing TES'!$A$2:$I$1247,6,FALSE))</f>
        <v>-</v>
      </c>
      <c r="AA386" s="13" t="str">
        <f>IF(ISERROR(VLOOKUP(CONCATENATE($E386," ",AA$1),'Listing TES'!$A$2:$I$1247,6,FALSE)),"-",VLOOKUP(CONCATENATE($E386," ",AA$1),'Listing TES'!$A$2:$I$1247,6,FALSE))</f>
        <v>-</v>
      </c>
      <c r="AB386" s="13" t="str">
        <f>IF(ISERROR(VLOOKUP(CONCATENATE($E386," ",AB$1),'Listing TES'!$A$2:$I$1247,6,FALSE)),"-",VLOOKUP(CONCATENATE($E386," ",AB$1),'Listing TES'!$A$2:$I$1247,6,FALSE))</f>
        <v>-</v>
      </c>
      <c r="AC386" s="13" t="str">
        <f>IF(ISERROR(VLOOKUP(CONCATENATE($E386," ",AC$1),'Listing TES'!$A$2:$I$1247,6,FALSE)),"-",VLOOKUP(CONCATENATE($E386," ",AC$1),'Listing TES'!$A$2:$I$1247,6,FALSE))</f>
        <v>-</v>
      </c>
      <c r="AD386" s="13"/>
      <c r="AF386" s="142" t="str">
        <f t="shared" si="407"/>
        <v>-</v>
      </c>
      <c r="AG386" s="142" t="str">
        <f t="shared" si="395"/>
        <v>-</v>
      </c>
      <c r="AH386" s="142" t="str">
        <f t="shared" si="396"/>
        <v>-</v>
      </c>
      <c r="AI386" s="142" t="str">
        <f t="shared" si="397"/>
        <v>-</v>
      </c>
      <c r="AJ386" s="142" t="str">
        <f t="shared" si="398"/>
        <v>-</v>
      </c>
      <c r="AK386" s="142" t="str">
        <f t="shared" si="399"/>
        <v>-</v>
      </c>
      <c r="AL386" s="13"/>
      <c r="AN386" s="142" t="str">
        <f t="shared" si="400"/>
        <v>-</v>
      </c>
      <c r="AO386" s="142" t="str">
        <f t="shared" si="401"/>
        <v>-</v>
      </c>
      <c r="AP386" s="142" t="str">
        <f t="shared" si="402"/>
        <v>-</v>
      </c>
      <c r="AQ386" s="142" t="str">
        <f t="shared" si="403"/>
        <v>-</v>
      </c>
      <c r="AR386" s="142" t="str">
        <f t="shared" si="404"/>
        <v>-</v>
      </c>
      <c r="AS386" s="142" t="str">
        <f t="shared" si="405"/>
        <v>-</v>
      </c>
    </row>
    <row r="387" spans="1:52" x14ac:dyDescent="0.25">
      <c r="A387" s="22" t="str">
        <f>IF(ISERROR(VLOOKUP($E387,'Listing TES'!$B$2:$B$1247,1,FALSE)),"Not listed","Listed")</f>
        <v>Not listed</v>
      </c>
      <c r="B387" s="4" t="b">
        <f t="shared" ca="1" si="479"/>
        <v>0</v>
      </c>
      <c r="C387" s="4" t="e">
        <f t="shared" si="485"/>
        <v>#VALUE!</v>
      </c>
      <c r="D387" s="4"/>
      <c r="E387" s="2" t="s">
        <v>409</v>
      </c>
      <c r="F387" s="10">
        <v>36686</v>
      </c>
      <c r="G387" s="4"/>
      <c r="H387" s="4" t="s">
        <v>557</v>
      </c>
      <c r="I387" s="93">
        <f t="shared" si="484"/>
        <v>19</v>
      </c>
      <c r="J387" s="198" t="str">
        <f>VLOOKUP($I387,Categorie!$A$1:$B$27,2,FALSE)</f>
        <v>SEN</v>
      </c>
      <c r="K387" s="12" t="str">
        <f t="shared" si="426"/>
        <v>JUN</v>
      </c>
      <c r="L387" s="13" t="str">
        <f t="shared" si="394"/>
        <v>-</v>
      </c>
      <c r="M387" s="13" t="str">
        <f t="shared" ca="1" si="481"/>
        <v/>
      </c>
      <c r="N387" s="12"/>
      <c r="O387" s="12" t="s">
        <v>6</v>
      </c>
      <c r="P387" s="12" t="str">
        <f>VLOOKUP($E387,'Listing PCS'!$B$2:$D$1032,3,FALSE)</f>
        <v>JUN</v>
      </c>
      <c r="Q387" s="13">
        <f>VLOOKUP($E387,'Listing PCS'!$B$2:$F$1032,5,FALSE)</f>
        <v>43252</v>
      </c>
      <c r="R387" s="12"/>
      <c r="S387" s="12" t="str">
        <f t="shared" si="483"/>
        <v>-</v>
      </c>
      <c r="T387" s="12" t="str">
        <f>VLOOKUP($E387,'Listing PCS'!$B$2:$I$1032,8,FALSE)</f>
        <v>A</v>
      </c>
      <c r="U387" s="13"/>
      <c r="V387" s="13" t="str">
        <f>IF(ISERROR(VLOOKUP(CONCATENATE($E387," ",V$1),'Listing TES'!$A$2:$I$1247,6,FALSE)),"-",VLOOKUP(CONCATENATE($E387," ",V$1),'Listing TES'!$A$2:$I$1247,6,FALSE))</f>
        <v>-</v>
      </c>
      <c r="W387" s="13" t="str">
        <f>IF(ISERROR(VLOOKUP(CONCATENATE($E387," ",W$1),'Listing TES'!$A$2:$I$1247,6,FALSE)),"-",VLOOKUP(CONCATENATE($E387," ",W$1),'Listing TES'!$A$2:$I$1247,6,FALSE))</f>
        <v>-</v>
      </c>
      <c r="X387" s="13" t="str">
        <f>IF(ISERROR(VLOOKUP(CONCATENATE($E387," ",X$1),'Listing TES'!$A$2:$I$1247,6,FALSE)),"-",VLOOKUP(CONCATENATE($E387," ",X$1),'Listing TES'!$A$2:$I$1247,6,FALSE))</f>
        <v>-</v>
      </c>
      <c r="Y387" s="13" t="str">
        <f>IF(ISERROR(VLOOKUP(CONCATENATE($E387," ",Y$1),'Listing TES'!$A$2:$I$1247,6,FALSE)),"-",VLOOKUP(CONCATENATE($E387," ",Y$1),'Listing TES'!$A$2:$I$1247,6,FALSE))</f>
        <v>-</v>
      </c>
      <c r="Z387" s="13" t="str">
        <f>IF(ISERROR(VLOOKUP(CONCATENATE($E387," ",Z$1),'Listing TES'!$A$2:$I$1247,6,FALSE)),"-",VLOOKUP(CONCATENATE($E387," ",Z$1),'Listing TES'!$A$2:$I$1247,6,FALSE))</f>
        <v>-</v>
      </c>
      <c r="AA387" s="91" t="str">
        <f>IF(ISERROR(VLOOKUP(CONCATENATE($E387," ",AA$1),'Listing TES'!$A$2:$I$1247,6,FALSE)),"-",VLOOKUP(CONCATENATE($E387," ",AA$1),'Listing TES'!$A$2:$I$1247,6,FALSE))</f>
        <v>-</v>
      </c>
      <c r="AB387" s="13" t="str">
        <f>IF(ISERROR(VLOOKUP(CONCATENATE($E387," ",AB$1),'Listing TES'!$A$2:$I$1247,6,FALSE)),"-",VLOOKUP(CONCATENATE($E387," ",AB$1),'Listing TES'!$A$2:$I$1247,6,FALSE))</f>
        <v>-</v>
      </c>
      <c r="AC387" s="13" t="str">
        <f>IF(ISERROR(VLOOKUP(CONCATENATE($E387," ",AC$1),'Listing TES'!$A$2:$I$1247,6,FALSE)),"-",VLOOKUP(CONCATENATE($E387," ",AC$1),'Listing TES'!$A$2:$I$1247,6,FALSE))</f>
        <v>-</v>
      </c>
      <c r="AD387" s="13"/>
      <c r="AF387" s="142" t="str">
        <f t="shared" si="407"/>
        <v>-</v>
      </c>
      <c r="AG387" s="142" t="str">
        <f t="shared" si="395"/>
        <v>-</v>
      </c>
      <c r="AH387" s="142" t="str">
        <f t="shared" si="396"/>
        <v>-</v>
      </c>
      <c r="AI387" s="142" t="str">
        <f t="shared" si="397"/>
        <v>-</v>
      </c>
      <c r="AJ387" s="142" t="str">
        <f t="shared" si="398"/>
        <v>-</v>
      </c>
      <c r="AK387" s="142" t="str">
        <f t="shared" si="399"/>
        <v>-</v>
      </c>
      <c r="AL387" s="13"/>
      <c r="AN387" s="142" t="str">
        <f t="shared" si="400"/>
        <v>-</v>
      </c>
      <c r="AO387" s="142" t="str">
        <f t="shared" si="401"/>
        <v>-</v>
      </c>
      <c r="AP387" s="142" t="str">
        <f t="shared" si="402"/>
        <v>-</v>
      </c>
      <c r="AQ387" s="142" t="str">
        <f t="shared" si="403"/>
        <v>-</v>
      </c>
      <c r="AR387" s="142" t="str">
        <f t="shared" si="404"/>
        <v>-</v>
      </c>
      <c r="AS387" s="142" t="str">
        <f t="shared" si="405"/>
        <v>-</v>
      </c>
      <c r="AW387" s="9" t="s">
        <v>557</v>
      </c>
      <c r="AZ387" s="9" t="s">
        <v>557</v>
      </c>
    </row>
    <row r="388" spans="1:52" x14ac:dyDescent="0.25">
      <c r="A388" s="22" t="str">
        <f>IF(ISERROR(VLOOKUP($E388,'Listing TES'!$B$2:$B$1247,1,FALSE)),"Not listed","Listed")</f>
        <v>Listed</v>
      </c>
      <c r="B388" s="4" t="b">
        <f t="shared" ca="1" si="479"/>
        <v>0</v>
      </c>
      <c r="C388" s="4" t="b">
        <f t="shared" si="485"/>
        <v>0</v>
      </c>
      <c r="D388" s="4"/>
      <c r="E388" s="2" t="s">
        <v>491</v>
      </c>
      <c r="F388" s="10">
        <v>35810</v>
      </c>
      <c r="G388" s="4"/>
      <c r="H388" s="4" t="s">
        <v>557</v>
      </c>
      <c r="I388" s="93">
        <f t="shared" si="484"/>
        <v>21</v>
      </c>
      <c r="J388" s="198" t="str">
        <f>VLOOKUP($I388,Categorie!$A$1:$B$27,2,FALSE)</f>
        <v>SEN</v>
      </c>
      <c r="K388" s="12" t="str">
        <f t="shared" si="426"/>
        <v>JUN</v>
      </c>
      <c r="L388" s="13">
        <f t="shared" si="394"/>
        <v>43192</v>
      </c>
      <c r="M388" s="13" t="str">
        <f t="shared" ca="1" si="481"/>
        <v/>
      </c>
      <c r="N388" s="12"/>
      <c r="O388" s="12"/>
      <c r="P388" s="12" t="str">
        <f>VLOOKUP($E388,'Listing PCS'!$B$2:$D$1032,3,FALSE)</f>
        <v>ANO</v>
      </c>
      <c r="Q388" s="13">
        <f>VLOOKUP($E388,'Listing PCS'!$B$2:$F$1032,5,FALSE)</f>
        <v>43252</v>
      </c>
      <c r="R388" s="12"/>
      <c r="S388" s="12" t="str">
        <f t="shared" si="483"/>
        <v>-</v>
      </c>
      <c r="T388" s="12" t="str">
        <f>VLOOKUP($E388,'Listing PCS'!$B$2:$I$1032,8,FALSE)</f>
        <v>B</v>
      </c>
      <c r="U388" s="13"/>
      <c r="V388" s="13" t="str">
        <f>IF(ISERROR(VLOOKUP(CONCATENATE($E388," ",V$1),'Listing TES'!$A$2:$I$1247,6,FALSE)),"-",VLOOKUP(CONCATENATE($E388," ",V$1),'Listing TES'!$A$2:$I$1247,6,FALSE))</f>
        <v>-</v>
      </c>
      <c r="W388" s="13" t="str">
        <f>IF(ISERROR(VLOOKUP(CONCATENATE($E388," ",W$1),'Listing TES'!$A$2:$I$1247,6,FALSE)),"-",VLOOKUP(CONCATENATE($E388," ",W$1),'Listing TES'!$A$2:$I$1247,6,FALSE))</f>
        <v>-</v>
      </c>
      <c r="X388" s="13" t="str">
        <f>IF(ISERROR(VLOOKUP(CONCATENATE($E388," ",X$1),'Listing TES'!$A$2:$I$1247,6,FALSE)),"-",VLOOKUP(CONCATENATE($E388," ",X$1),'Listing TES'!$A$2:$I$1247,6,FALSE))</f>
        <v>-</v>
      </c>
      <c r="Y388" s="13">
        <f>IF(ISERROR(VLOOKUP(CONCATENATE($E388," ",Y$1),'Listing TES'!$A$2:$I$1247,6,FALSE)),"-",VLOOKUP(CONCATENATE($E388," ",Y$1),'Listing TES'!$A$2:$I$1247,6,FALSE))</f>
        <v>41951</v>
      </c>
      <c r="Z388" s="13">
        <f>IF(ISERROR(VLOOKUP(CONCATENATE($E388," ",Z$1),'Listing TES'!$A$2:$I$1247,6,FALSE)),"-",VLOOKUP(CONCATENATE($E388," ",Z$1),'Listing TES'!$A$2:$I$1247,6,FALSE))</f>
        <v>43043</v>
      </c>
      <c r="AA388" s="13">
        <f>IF(ISERROR(VLOOKUP(CONCATENATE($E388," ",AA$1),'Listing TES'!$A$2:$I$1247,6,FALSE)),"-",VLOOKUP(CONCATENATE($E388," ",AA$1),'Listing TES'!$A$2:$I$1247,6,FALSE))</f>
        <v>43192</v>
      </c>
      <c r="AB388" s="13" t="str">
        <f>IF(ISERROR(VLOOKUP(CONCATENATE($E388," ",AB$1),'Listing TES'!$A$2:$I$1247,6,FALSE)),"-",VLOOKUP(CONCATENATE($E388," ",AB$1),'Listing TES'!$A$2:$I$1247,6,FALSE))</f>
        <v>-</v>
      </c>
      <c r="AC388" s="13" t="str">
        <f>IF(ISERROR(VLOOKUP(CONCATENATE($E388," ",AC$1),'Listing TES'!$A$2:$I$1247,6,FALSE)),"-",VLOOKUP(CONCATENATE($E388," ",AC$1),'Listing TES'!$A$2:$I$1247,6,FALSE))</f>
        <v>-</v>
      </c>
      <c r="AD388" s="13"/>
      <c r="AF388" s="142" t="str">
        <f t="shared" si="407"/>
        <v>-</v>
      </c>
      <c r="AG388" s="142" t="str">
        <f t="shared" si="395"/>
        <v>-</v>
      </c>
      <c r="AH388" s="142" t="str">
        <f t="shared" si="396"/>
        <v>-</v>
      </c>
      <c r="AI388" s="142">
        <f t="shared" si="397"/>
        <v>1092</v>
      </c>
      <c r="AJ388" s="142">
        <f t="shared" si="398"/>
        <v>149</v>
      </c>
      <c r="AK388" s="142" t="str">
        <f t="shared" si="399"/>
        <v>-</v>
      </c>
      <c r="AL388" s="13"/>
      <c r="AN388" s="142" t="str">
        <f t="shared" si="400"/>
        <v>-</v>
      </c>
      <c r="AO388" s="142" t="str">
        <f t="shared" si="401"/>
        <v>-</v>
      </c>
      <c r="AP388" s="142" t="str">
        <f t="shared" si="402"/>
        <v>-</v>
      </c>
      <c r="AQ388" s="142" t="str">
        <f t="shared" si="403"/>
        <v>-</v>
      </c>
      <c r="AR388" s="142" t="str">
        <f t="shared" si="404"/>
        <v>-</v>
      </c>
      <c r="AS388" s="142" t="str">
        <f t="shared" si="405"/>
        <v>-</v>
      </c>
      <c r="AW388" s="9" t="s">
        <v>557</v>
      </c>
      <c r="AZ388" s="9" t="s">
        <v>557</v>
      </c>
    </row>
    <row r="389" spans="1:52" x14ac:dyDescent="0.25">
      <c r="A389" s="22" t="str">
        <f>IF(ISERROR(VLOOKUP($E389,'Listing TES'!$B$2:$B$1247,1,FALSE)),"Not listed","Listed")</f>
        <v>Listed</v>
      </c>
      <c r="B389" s="4" t="b">
        <f t="shared" ca="1" si="479"/>
        <v>0</v>
      </c>
      <c r="C389" s="4" t="b">
        <f t="shared" si="485"/>
        <v>0</v>
      </c>
      <c r="D389" s="4"/>
      <c r="E389" s="2" t="s">
        <v>291</v>
      </c>
      <c r="F389" s="10">
        <v>36218</v>
      </c>
      <c r="G389" s="4"/>
      <c r="H389" s="4" t="s">
        <v>557</v>
      </c>
      <c r="I389" s="93">
        <f t="shared" si="484"/>
        <v>20</v>
      </c>
      <c r="J389" s="198" t="str">
        <f>VLOOKUP($I389,Categorie!$A$1:$B$27,2,FALSE)</f>
        <v>SEN</v>
      </c>
      <c r="K389" s="12" t="str">
        <f t="shared" si="426"/>
        <v>SEN</v>
      </c>
      <c r="L389" s="13">
        <f t="shared" si="394"/>
        <v>42315</v>
      </c>
      <c r="M389" s="13" t="str">
        <f t="shared" ca="1" si="481"/>
        <v/>
      </c>
      <c r="N389" s="12"/>
      <c r="O389" s="12"/>
      <c r="P389" s="12" t="str">
        <f>VLOOKUP($E389,'Listing PCS'!$B$2:$D$1032,3,FALSE)</f>
        <v>SEN</v>
      </c>
      <c r="Q389" s="13">
        <f>VLOOKUP($E389,'Listing PCS'!$B$2:$F$1032,5,FALSE)</f>
        <v>43252</v>
      </c>
      <c r="R389" s="12"/>
      <c r="S389" s="12" t="str">
        <f t="shared" si="483"/>
        <v>SEN</v>
      </c>
      <c r="T389" s="12" t="str">
        <f>VLOOKUP($E389,'Listing PCS'!$B$2:$I$1032,8,FALSE)</f>
        <v>A</v>
      </c>
      <c r="U389" s="13"/>
      <c r="V389" s="13" t="str">
        <f>IF(ISERROR(VLOOKUP(CONCATENATE($E389," ",V$1),'Listing TES'!$A$2:$I$1247,6,FALSE)),"-",VLOOKUP(CONCATENATE($E389," ",V$1),'Listing TES'!$A$2:$I$1247,6,FALSE))</f>
        <v>-</v>
      </c>
      <c r="W389" s="13" t="str">
        <f>IF(ISERROR(VLOOKUP(CONCATENATE($E389," ",W$1),'Listing TES'!$A$2:$I$1247,6,FALSE)),"-",VLOOKUP(CONCATENATE($E389," ",W$1),'Listing TES'!$A$2:$I$1247,6,FALSE))</f>
        <v>-</v>
      </c>
      <c r="X389" s="13" t="str">
        <f>IF(ISERROR(VLOOKUP(CONCATENATE($E389," ",X$1),'Listing TES'!$A$2:$I$1247,6,FALSE)),"-",VLOOKUP(CONCATENATE($E389," ",X$1),'Listing TES'!$A$2:$I$1247,6,FALSE))</f>
        <v>-</v>
      </c>
      <c r="Y389" s="13" t="str">
        <f>IF(ISERROR(VLOOKUP(CONCATENATE($E389," ",Y$1),'Listing TES'!$A$2:$I$1247,6,FALSE)),"-",VLOOKUP(CONCATENATE($E389," ",Y$1),'Listing TES'!$A$2:$I$1247,6,FALSE))</f>
        <v>-</v>
      </c>
      <c r="Z389" s="13" t="str">
        <f>IF(ISERROR(VLOOKUP(CONCATENATE($E389," ",Z$1),'Listing TES'!$A$2:$I$1247,6,FALSE)),"-",VLOOKUP(CONCATENATE($E389," ",Z$1),'Listing TES'!$A$2:$I$1247,6,FALSE))</f>
        <v>-</v>
      </c>
      <c r="AA389" s="13" t="str">
        <f>IF(ISERROR(VLOOKUP(CONCATENATE($E389," ",AA$1),'Listing TES'!$A$2:$I$1247,6,FALSE)),"-",VLOOKUP(CONCATENATE($E389," ",AA$1),'Listing TES'!$A$2:$I$1247,6,FALSE))</f>
        <v>-</v>
      </c>
      <c r="AB389" s="13">
        <f>IF(ISERROR(VLOOKUP(CONCATENATE($E389," ",AB$1),'Listing TES'!$A$2:$I$1247,6,FALSE)),"-",VLOOKUP(CONCATENATE($E389," ",AB$1),'Listing TES'!$A$2:$I$1247,6,FALSE))</f>
        <v>42315</v>
      </c>
      <c r="AC389" s="13" t="str">
        <f>IF(ISERROR(VLOOKUP(CONCATENATE($E389," ",AC$1),'Listing TES'!$A$2:$I$1247,6,FALSE)),"-",VLOOKUP(CONCATENATE($E389," ",AC$1),'Listing TES'!$A$2:$I$1247,6,FALSE))</f>
        <v>-</v>
      </c>
      <c r="AD389" s="13"/>
      <c r="AF389" s="142" t="str">
        <f t="shared" si="407"/>
        <v>-</v>
      </c>
      <c r="AG389" s="142" t="str">
        <f t="shared" si="395"/>
        <v>-</v>
      </c>
      <c r="AH389" s="142" t="str">
        <f t="shared" si="396"/>
        <v>-</v>
      </c>
      <c r="AI389" s="142" t="str">
        <f t="shared" si="397"/>
        <v>-</v>
      </c>
      <c r="AJ389" s="142" t="str">
        <f t="shared" si="398"/>
        <v>-</v>
      </c>
      <c r="AK389" s="142" t="str">
        <f t="shared" si="399"/>
        <v>-</v>
      </c>
      <c r="AL389" s="13"/>
      <c r="AN389" s="142" t="str">
        <f t="shared" si="400"/>
        <v>-</v>
      </c>
      <c r="AO389" s="142" t="str">
        <f t="shared" si="401"/>
        <v>-</v>
      </c>
      <c r="AP389" s="142" t="str">
        <f t="shared" si="402"/>
        <v>-</v>
      </c>
      <c r="AQ389" s="142" t="str">
        <f t="shared" si="403"/>
        <v>-</v>
      </c>
      <c r="AR389" s="142" t="str">
        <f t="shared" si="404"/>
        <v>-</v>
      </c>
      <c r="AS389" s="142" t="str">
        <f t="shared" si="405"/>
        <v>-</v>
      </c>
    </row>
    <row r="390" spans="1:52" x14ac:dyDescent="0.25">
      <c r="A390" s="22" t="str">
        <f>IF(ISERROR(VLOOKUP($E390,'Listing TES'!$B$2:$B$1247,1,FALSE)),"Not listed","Listed")</f>
        <v>Listed</v>
      </c>
      <c r="B390" s="4" t="b">
        <f ca="1">TODAY()-MAX(V390:AC390)&lt;95</f>
        <v>0</v>
      </c>
      <c r="C390" s="4" t="b">
        <f t="shared" si="485"/>
        <v>0</v>
      </c>
      <c r="D390" s="4"/>
      <c r="E390" s="2" t="s">
        <v>470</v>
      </c>
      <c r="F390" s="10">
        <v>37930</v>
      </c>
      <c r="G390" s="4"/>
      <c r="H390" s="4" t="s">
        <v>557</v>
      </c>
      <c r="I390" s="93">
        <f t="shared" si="484"/>
        <v>15</v>
      </c>
      <c r="J390" s="198" t="str">
        <f>VLOOKUP($I390,Categorie!$A$1:$B$27,2,FALSE)</f>
        <v>JUN/SEN</v>
      </c>
      <c r="K390" s="12" t="str">
        <f t="shared" si="426"/>
        <v>MIN</v>
      </c>
      <c r="L390" s="13">
        <f t="shared" ref="L390:L478" si="486">IF(MAX(V390:AC390)=0,"-",MAX(V390:AC390))</f>
        <v>43568</v>
      </c>
      <c r="M390" s="13" t="str">
        <f t="shared" ca="1" si="481"/>
        <v/>
      </c>
      <c r="N390" s="12"/>
      <c r="O390" s="12"/>
      <c r="P390" s="12" t="str">
        <f>VLOOKUP($E390,'Listing PCS'!$B$2:$D$1032,3,FALSE)</f>
        <v>BNO</v>
      </c>
      <c r="Q390" s="13">
        <f>VLOOKUP($E390,'Listing PCS'!$B$2:$F$1032,5,FALSE)</f>
        <v>43568</v>
      </c>
      <c r="R390" s="12"/>
      <c r="S390" s="12" t="str">
        <f t="shared" si="483"/>
        <v>-</v>
      </c>
      <c r="T390" s="12">
        <f>VLOOKUP($E390,'Listing PCS'!$B$2:$I$1032,8,FALSE)</f>
        <v>0</v>
      </c>
      <c r="U390" s="13"/>
      <c r="V390" s="13">
        <f>IF(ISERROR(VLOOKUP(CONCATENATE($E390," ",V$1),'Listing TES'!$A$2:$I$1247,6,FALSE)),"-",VLOOKUP(CONCATENATE($E390," ",V$1),'Listing TES'!$A$2:$I$1247,6,FALSE))</f>
        <v>43127</v>
      </c>
      <c r="W390" s="13">
        <f>IF(ISERROR(VLOOKUP(CONCATENATE($E390," ",W$1),'Listing TES'!$A$2:$I$1247,6,FALSE)),"-",VLOOKUP(CONCATENATE($E390," ",W$1),'Listing TES'!$A$2:$I$1247,6,FALSE))</f>
        <v>43568</v>
      </c>
      <c r="X390" s="13" t="str">
        <f>IF(ISERROR(VLOOKUP(CONCATENATE($E390," ",X$1),'Listing TES'!$A$2:$I$1247,6,FALSE)),"-",VLOOKUP(CONCATENATE($E390," ",X$1),'Listing TES'!$A$2:$I$1247,6,FALSE))</f>
        <v>-</v>
      </c>
      <c r="Y390" s="13" t="str">
        <f>IF(ISERROR(VLOOKUP(CONCATENATE($E390," ",Y$1),'Listing TES'!$A$2:$I$1247,6,FALSE)),"-",VLOOKUP(CONCATENATE($E390," ",Y$1),'Listing TES'!$A$2:$I$1247,6,FALSE))</f>
        <v>-</v>
      </c>
      <c r="Z390" s="13" t="str">
        <f>IF(ISERROR(VLOOKUP(CONCATENATE($E390," ",Z$1),'Listing TES'!$A$2:$I$1247,6,FALSE)),"-",VLOOKUP(CONCATENATE($E390," ",Z$1),'Listing TES'!$A$2:$I$1247,6,FALSE))</f>
        <v>-</v>
      </c>
      <c r="AA390" s="13" t="str">
        <f>IF(ISERROR(VLOOKUP(CONCATENATE($E390," ",AA$1),'Listing TES'!$A$2:$I$1247,6,FALSE)),"-",VLOOKUP(CONCATENATE($E390," ",AA$1),'Listing TES'!$A$2:$I$1247,6,FALSE))</f>
        <v>-</v>
      </c>
      <c r="AB390" s="13" t="str">
        <f>IF(ISERROR(VLOOKUP(CONCATENATE($E390," ",AB$1),'Listing TES'!$A$2:$I$1247,6,FALSE)),"-",VLOOKUP(CONCATENATE($E390," ",AB$1),'Listing TES'!$A$2:$I$1247,6,FALSE))</f>
        <v>-</v>
      </c>
      <c r="AC390" s="13" t="str">
        <f>IF(ISERROR(VLOOKUP(CONCATENATE($E390," ",AC$1),'Listing TES'!$A$2:$I$1247,6,FALSE)),"-",VLOOKUP(CONCATENATE($E390," ",AC$1),'Listing TES'!$A$2:$I$1247,6,FALSE))</f>
        <v>-</v>
      </c>
      <c r="AD390" s="13"/>
      <c r="AF390" s="142">
        <f t="shared" si="407"/>
        <v>441</v>
      </c>
      <c r="AG390" s="142" t="str">
        <f t="shared" ref="AG390:AG473" si="487">IF(AND(W390&lt;&gt;"-",X390&lt;&gt;"-"),X390-W390,"-")</f>
        <v>-</v>
      </c>
      <c r="AH390" s="142" t="str">
        <f t="shared" ref="AH390:AH473" si="488">IF(AND(X390&lt;&gt;"-",Y390&lt;&gt;"-"),Y390-X390,"-")</f>
        <v>-</v>
      </c>
      <c r="AI390" s="142" t="str">
        <f t="shared" ref="AI390:AI473" si="489">IF(AND(Y390&lt;&gt;"-",Z390&lt;&gt;"-"),Z390-Y390,"-")</f>
        <v>-</v>
      </c>
      <c r="AJ390" s="142" t="str">
        <f t="shared" ref="AJ390:AJ473" si="490">IF(AND(Z390&lt;&gt;"-",AA390&lt;&gt;"-"),AA390-Z390,"-")</f>
        <v>-</v>
      </c>
      <c r="AK390" s="142" t="str">
        <f t="shared" ref="AK390:AK473" si="491">IF(AND(AA390&lt;&gt;"-",AB390&lt;&gt;"-"),AB390-AA390,"-")</f>
        <v>-</v>
      </c>
      <c r="AL390" s="13"/>
      <c r="AN390" s="142">
        <f t="shared" ref="AN390:AN478" si="492">IF(AND($V390&lt;&gt;"-",W390&lt;&gt;"-"),W390-$V390,"-")</f>
        <v>441</v>
      </c>
      <c r="AO390" s="142" t="str">
        <f t="shared" ref="AO390:AO478" si="493">IF(AND($V390&lt;&gt;"-",X390&lt;&gt;"-"),X390-$V390,"-")</f>
        <v>-</v>
      </c>
      <c r="AP390" s="142" t="str">
        <f t="shared" ref="AP390:AP478" si="494">IF(AND($V390&lt;&gt;"-",Y390&lt;&gt;"-"),Y390-$V390,"-")</f>
        <v>-</v>
      </c>
      <c r="AQ390" s="142" t="str">
        <f t="shared" ref="AQ390:AQ478" si="495">IF(AND($V390&lt;&gt;"-",Z390&lt;&gt;"-"),Z390-$V390,"-")</f>
        <v>-</v>
      </c>
      <c r="AR390" s="142" t="str">
        <f t="shared" ref="AR390:AR478" si="496">IF(AND($V390&lt;&gt;"-",AA390&lt;&gt;"-"),AA390-$V390,"-")</f>
        <v>-</v>
      </c>
      <c r="AS390" s="142" t="str">
        <f t="shared" ref="AS390:AS478" si="497">IF(AND($V390&lt;&gt;"-",AB390&lt;&gt;"-"),AB390-$V390,"-")</f>
        <v>-</v>
      </c>
    </row>
    <row r="391" spans="1:52" x14ac:dyDescent="0.25">
      <c r="A391" s="22" t="str">
        <f>IF(ISERROR(VLOOKUP($E391,'Listing TES'!$B$2:$B$1247,1,FALSE)),"Not listed","Listed")</f>
        <v>Listed</v>
      </c>
      <c r="B391" s="4" t="b">
        <f t="shared" ca="1" si="479"/>
        <v>0</v>
      </c>
      <c r="C391" s="4" t="b">
        <f t="shared" si="485"/>
        <v>0</v>
      </c>
      <c r="D391" s="4"/>
      <c r="E391" s="2" t="s">
        <v>420</v>
      </c>
      <c r="F391" s="10">
        <v>37062</v>
      </c>
      <c r="G391" s="4"/>
      <c r="H391" s="4" t="s">
        <v>557</v>
      </c>
      <c r="I391" s="93">
        <f t="shared" si="484"/>
        <v>18</v>
      </c>
      <c r="J391" s="198" t="str">
        <f>VLOOKUP($I391,Categorie!$A$1:$B$27,2,FALSE)</f>
        <v>JUN/SEN</v>
      </c>
      <c r="K391" s="12" t="str">
        <f t="shared" si="426"/>
        <v>BNO</v>
      </c>
      <c r="L391" s="13">
        <f t="shared" si="486"/>
        <v>43120</v>
      </c>
      <c r="M391" s="13" t="str">
        <f t="shared" ca="1" si="481"/>
        <v/>
      </c>
      <c r="N391" s="12">
        <v>43214</v>
      </c>
      <c r="O391" s="12"/>
      <c r="P391" s="12" t="str">
        <f>VLOOKUP($E391,'Listing PCS'!$B$2:$D$1032,3,FALSE)</f>
        <v>BNO</v>
      </c>
      <c r="Q391" s="13">
        <f>VLOOKUP($E391,'Listing PCS'!$B$2:$F$1032,5,FALSE)</f>
        <v>43252</v>
      </c>
      <c r="R391" s="12"/>
      <c r="S391" s="12" t="str">
        <f t="shared" si="483"/>
        <v>-</v>
      </c>
      <c r="T391" s="12" t="str">
        <f>VLOOKUP($E391,'Listing PCS'!$B$2:$I$1032,8,FALSE)</f>
        <v>B</v>
      </c>
      <c r="U391" s="13"/>
      <c r="V391" s="13">
        <f>IF(ISERROR(VLOOKUP(CONCATENATE($E391," ",V$1),'Listing TES'!$A$2:$I$1247,6,FALSE)),"-",VLOOKUP(CONCATENATE($E391," ",V$1),'Listing TES'!$A$2:$I$1247,6,FALSE))</f>
        <v>43008</v>
      </c>
      <c r="W391" s="13" t="str">
        <f>IF(ISERROR(VLOOKUP(CONCATENATE($E391," ",W$1),'Listing TES'!$A$2:$I$1247,6,FALSE)),"-",VLOOKUP(CONCATENATE($E391," ",W$1),'Listing TES'!$A$2:$I$1247,6,FALSE))</f>
        <v>-</v>
      </c>
      <c r="X391" s="13">
        <f>IF(ISERROR(VLOOKUP(CONCATENATE($E391," ",X$1),'Listing TES'!$A$2:$I$1247,6,FALSE)),"-",VLOOKUP(CONCATENATE($E391," ",X$1),'Listing TES'!$A$2:$I$1247,6,FALSE))</f>
        <v>43120</v>
      </c>
      <c r="Y391" s="13" t="str">
        <f>IF(ISERROR(VLOOKUP(CONCATENATE($E391," ",Y$1),'Listing TES'!$A$2:$I$1247,6,FALSE)),"-",VLOOKUP(CONCATENATE($E391," ",Y$1),'Listing TES'!$A$2:$I$1247,6,FALSE))</f>
        <v>-</v>
      </c>
      <c r="Z391" s="13" t="str">
        <f>IF(ISERROR(VLOOKUP(CONCATENATE($E391," ",Z$1),'Listing TES'!$A$2:$I$1247,6,FALSE)),"-",VLOOKUP(CONCATENATE($E391," ",Z$1),'Listing TES'!$A$2:$I$1247,6,FALSE))</f>
        <v>-</v>
      </c>
      <c r="AA391" s="13" t="str">
        <f>IF(ISERROR(VLOOKUP(CONCATENATE($E391," ",AA$1),'Listing TES'!$A$2:$I$1247,6,FALSE)),"-",VLOOKUP(CONCATENATE($E391," ",AA$1),'Listing TES'!$A$2:$I$1247,6,FALSE))</f>
        <v>-</v>
      </c>
      <c r="AB391" s="13" t="str">
        <f>IF(ISERROR(VLOOKUP(CONCATENATE($E391," ",AB$1),'Listing TES'!$A$2:$I$1247,6,FALSE)),"-",VLOOKUP(CONCATENATE($E391," ",AB$1),'Listing TES'!$A$2:$I$1247,6,FALSE))</f>
        <v>-</v>
      </c>
      <c r="AC391" s="13" t="str">
        <f>IF(ISERROR(VLOOKUP(CONCATENATE($E391," ",AC$1),'Listing TES'!$A$2:$I$1247,6,FALSE)),"-",VLOOKUP(CONCATENATE($E391," ",AC$1),'Listing TES'!$A$2:$I$1247,6,FALSE))</f>
        <v>-</v>
      </c>
      <c r="AD391" s="13"/>
      <c r="AF391" s="142" t="str">
        <f t="shared" ref="AF391:AF474" si="498">IF(AND(V391&lt;&gt;"-",W391&lt;&gt;"-"),W391-V391,"-")</f>
        <v>-</v>
      </c>
      <c r="AG391" s="142" t="str">
        <f t="shared" si="487"/>
        <v>-</v>
      </c>
      <c r="AH391" s="142" t="str">
        <f t="shared" si="488"/>
        <v>-</v>
      </c>
      <c r="AI391" s="142" t="str">
        <f t="shared" si="489"/>
        <v>-</v>
      </c>
      <c r="AJ391" s="142" t="str">
        <f t="shared" si="490"/>
        <v>-</v>
      </c>
      <c r="AK391" s="142" t="str">
        <f t="shared" si="491"/>
        <v>-</v>
      </c>
      <c r="AL391" s="13"/>
      <c r="AN391" s="142" t="str">
        <f t="shared" si="492"/>
        <v>-</v>
      </c>
      <c r="AO391" s="142">
        <f t="shared" si="493"/>
        <v>112</v>
      </c>
      <c r="AP391" s="142" t="str">
        <f t="shared" si="494"/>
        <v>-</v>
      </c>
      <c r="AQ391" s="142" t="str">
        <f t="shared" si="495"/>
        <v>-</v>
      </c>
      <c r="AR391" s="142" t="str">
        <f t="shared" si="496"/>
        <v>-</v>
      </c>
      <c r="AS391" s="142" t="str">
        <f t="shared" si="497"/>
        <v>-</v>
      </c>
    </row>
    <row r="392" spans="1:52" x14ac:dyDescent="0.25">
      <c r="A392" s="80" t="str">
        <f>IF(ISERROR(VLOOKUP($E392,'Listing TES'!$B$2:$B$1247,1,FALSE)),"Not listed","Listed")</f>
        <v>Listed</v>
      </c>
      <c r="B392" s="81" t="b">
        <f ca="1">TODAY()-MAX(V392:AC392)&lt;95</f>
        <v>1</v>
      </c>
      <c r="C392" s="81" t="b">
        <f t="shared" si="485"/>
        <v>0</v>
      </c>
      <c r="D392" s="81"/>
      <c r="E392" s="2" t="s">
        <v>634</v>
      </c>
      <c r="F392" s="10">
        <v>39122</v>
      </c>
      <c r="G392" s="4" t="s">
        <v>610</v>
      </c>
      <c r="H392" s="4" t="s">
        <v>557</v>
      </c>
      <c r="I392" s="93">
        <f t="shared" si="484"/>
        <v>12</v>
      </c>
      <c r="J392" s="198" t="str">
        <f>VLOOKUP($I392,Categorie!$A$1:$B$27,2,FALSE)</f>
        <v>BNO/INO/ANO</v>
      </c>
      <c r="K392" s="12" t="str">
        <f>IF(ISBLANK(O392),IF(AC392&lt;&gt;"-",AC$1,IF(AB392&lt;&gt;"-",AB$1,IF(AA392&lt;&gt;"-",AA$1,IF(Z392&lt;&gt;"-",Z$1,IF(Y392&lt;&gt;"-",Y$1,IF(X392&lt;&gt;"-",X$1,IF(W392&lt;&gt;"-",W$1,IF(V392&lt;&gt;"-",V$1,IF(A392="Listed","Niet geslaagd","Geen info"))))))))),O392)</f>
        <v>BNO</v>
      </c>
      <c r="L392" s="13">
        <f>IF(MAX(V392:AC392)=0,"-",MAX(V392:AC392))</f>
        <v>43848</v>
      </c>
      <c r="M392" s="13">
        <f ca="1">IF(B392=TRUE,IF(ISBLANK(N392),IF(K392="PRE","",EDATE(L392,3)),N392),"")</f>
        <v>43939</v>
      </c>
      <c r="N392" s="12"/>
      <c r="O392" s="12"/>
      <c r="P392" s="12" t="str">
        <f>VLOOKUP($E392,'Listing PCS'!$B$2:$D$1032,3,FALSE)</f>
        <v>INO</v>
      </c>
      <c r="Q392" s="13">
        <f>VLOOKUP($E392,'Listing PCS'!$B$2:$F$1032,5,FALSE)</f>
        <v>43876</v>
      </c>
      <c r="R392" s="12"/>
      <c r="S392" s="12" t="str">
        <f>IF(ISERROR(SEARCH(K392,J392)),"-",K392)</f>
        <v>BNO</v>
      </c>
      <c r="T392" s="12">
        <f>VLOOKUP($E392,'Listing PCS'!$B$2:$I$1032,8,FALSE)</f>
        <v>0</v>
      </c>
      <c r="U392" s="13"/>
      <c r="V392" s="13">
        <f>IF(ISERROR(VLOOKUP(CONCATENATE($E392," ",V$1),'Listing TES'!$A$2:$I$1247,6,FALSE)),"-",VLOOKUP(CONCATENATE($E392," ",V$1),'Listing TES'!$A$2:$I$1247,6,FALSE))</f>
        <v>43526</v>
      </c>
      <c r="W392" s="13">
        <f>IF(ISERROR(VLOOKUP(CONCATENATE($E392," ",W$1),'Listing TES'!$A$2:$I$1247,6,FALSE)),"-",VLOOKUP(CONCATENATE($E392," ",W$1),'Listing TES'!$A$2:$I$1247,6,FALSE))</f>
        <v>43778</v>
      </c>
      <c r="X392" s="13">
        <f>IF(ISERROR(VLOOKUP(CONCATENATE($E392," ",X$1),'Listing TES'!$A$2:$I$1247,6,FALSE)),"-",VLOOKUP(CONCATENATE($E392," ",X$1),'Listing TES'!$A$2:$I$1247,6,FALSE))</f>
        <v>43848</v>
      </c>
      <c r="Y392" s="13" t="str">
        <f>IF(ISERROR(VLOOKUP(CONCATENATE($E392," ",Y$1),'Listing TES'!$A$2:$I$1247,6,FALSE)),"-",VLOOKUP(CONCATENATE($E392," ",Y$1),'Listing TES'!$A$2:$I$1247,6,FALSE))</f>
        <v>-</v>
      </c>
      <c r="Z392" s="13" t="str">
        <f>IF(ISERROR(VLOOKUP(CONCATENATE($E392," ",Z$1),'Listing TES'!$A$2:$I$1247,6,FALSE)),"-",VLOOKUP(CONCATENATE($E392," ",Z$1),'Listing TES'!$A$2:$I$1247,6,FALSE))</f>
        <v>-</v>
      </c>
      <c r="AA392" s="13" t="str">
        <f>IF(ISERROR(VLOOKUP(CONCATENATE($E392," ",AA$1),'Listing TES'!$A$2:$I$1247,6,FALSE)),"-",VLOOKUP(CONCATENATE($E392," ",AA$1),'Listing TES'!$A$2:$I$1247,6,FALSE))</f>
        <v>-</v>
      </c>
      <c r="AB392" s="13" t="str">
        <f>IF(ISERROR(VLOOKUP(CONCATENATE($E392," ",AB$1),'Listing TES'!$A$2:$I$1247,6,FALSE)),"-",VLOOKUP(CONCATENATE($E392," ",AB$1),'Listing TES'!$A$2:$I$1247,6,FALSE))</f>
        <v>-</v>
      </c>
      <c r="AC392" s="13" t="str">
        <f>IF(ISERROR(VLOOKUP(CONCATENATE($E392," ",AC$1),'Listing TES'!$A$2:$I$1247,6,FALSE)),"-",VLOOKUP(CONCATENATE($E392," ",AC$1),'Listing TES'!$A$2:$I$1247,6,FALSE))</f>
        <v>-</v>
      </c>
      <c r="AD392" s="13"/>
      <c r="AF392" s="142">
        <f t="shared" ref="AF392:AK392" si="499">IF(AND(V392&lt;&gt;"-",W392&lt;&gt;"-"),W392-V392,"-")</f>
        <v>252</v>
      </c>
      <c r="AG392" s="142">
        <f t="shared" si="499"/>
        <v>70</v>
      </c>
      <c r="AH392" s="142" t="str">
        <f t="shared" si="499"/>
        <v>-</v>
      </c>
      <c r="AI392" s="142" t="str">
        <f t="shared" si="499"/>
        <v>-</v>
      </c>
      <c r="AJ392" s="142" t="str">
        <f t="shared" si="499"/>
        <v>-</v>
      </c>
      <c r="AK392" s="142" t="str">
        <f t="shared" si="499"/>
        <v>-</v>
      </c>
      <c r="AL392" s="102"/>
      <c r="AN392" s="142">
        <f t="shared" ref="AN392:AS392" si="500">IF(AND($V392&lt;&gt;"-",W392&lt;&gt;"-"),W392-$V392,"-")</f>
        <v>252</v>
      </c>
      <c r="AO392" s="142">
        <f t="shared" si="500"/>
        <v>322</v>
      </c>
      <c r="AP392" s="142" t="str">
        <f t="shared" si="500"/>
        <v>-</v>
      </c>
      <c r="AQ392" s="142" t="str">
        <f t="shared" si="500"/>
        <v>-</v>
      </c>
      <c r="AR392" s="142" t="str">
        <f t="shared" si="500"/>
        <v>-</v>
      </c>
      <c r="AS392" s="142" t="str">
        <f t="shared" si="500"/>
        <v>-</v>
      </c>
    </row>
    <row r="393" spans="1:52" x14ac:dyDescent="0.25">
      <c r="A393" s="22" t="str">
        <f>IF(ISERROR(VLOOKUP($E393,'Listing TES'!$B$2:$B$1247,1,FALSE)),"Not listed","Listed")</f>
        <v>Listed</v>
      </c>
      <c r="B393" s="4" t="b">
        <f ca="1">TODAY()-MAX(V393:AC393)&lt;95</f>
        <v>0</v>
      </c>
      <c r="C393" s="4" t="b">
        <f t="shared" si="485"/>
        <v>0</v>
      </c>
      <c r="D393" s="4"/>
      <c r="E393" s="2" t="s">
        <v>492</v>
      </c>
      <c r="F393" s="10">
        <v>36205</v>
      </c>
      <c r="G393" s="4"/>
      <c r="H393" s="4" t="s">
        <v>557</v>
      </c>
      <c r="I393" s="93">
        <f t="shared" si="484"/>
        <v>20</v>
      </c>
      <c r="J393" s="198" t="str">
        <f>VLOOKUP($I393,Categorie!$A$1:$B$27,2,FALSE)</f>
        <v>SEN</v>
      </c>
      <c r="K393" s="12" t="str">
        <f>IF(ISBLANK(O393),IF(AC393&lt;&gt;"-",AC$1,IF(AB393&lt;&gt;"-",AB$1,IF(AA393&lt;&gt;"-",AA$1,IF(Z393&lt;&gt;"-",Z$1,IF(Y393&lt;&gt;"-",Y$1,IF(X393&lt;&gt;"-",X$1,IF(W393&lt;&gt;"-",W$1,IF(V393&lt;&gt;"-",V$1,IF(A393="Listed","Niet geslaagd","Geen info"))))))))),O393)</f>
        <v>PRE</v>
      </c>
      <c r="L393" s="13">
        <f>IF(MAX(V393:AC393)=0,"-",MAX(V393:AC393))</f>
        <v>42714</v>
      </c>
      <c r="M393" s="13" t="str">
        <f ca="1">IF(B393=TRUE,IF(ISBLANK(N393),IF(K393="PRE","",EDATE(L393,3)),N393),"")</f>
        <v/>
      </c>
      <c r="N393" s="12"/>
      <c r="O393" s="12"/>
      <c r="P393" s="12" t="str">
        <f>VLOOKUP($E393,'Listing PCS'!$B$2:$D$1032,3,FALSE)</f>
        <v>-</v>
      </c>
      <c r="Q393" s="13">
        <f>VLOOKUP($E393,'Listing PCS'!$B$2:$F$1032,5,FALSE)</f>
        <v>43252</v>
      </c>
      <c r="R393" s="12"/>
      <c r="S393" s="12" t="str">
        <f>IF(ISERROR(SEARCH(K393,J393)),"-",K393)</f>
        <v>-</v>
      </c>
      <c r="T393" s="12" t="str">
        <f>VLOOKUP($E393,'Listing PCS'!$B$2:$I$1032,8,FALSE)</f>
        <v>-</v>
      </c>
      <c r="U393" s="13"/>
      <c r="V393" s="13">
        <f>IF(ISERROR(VLOOKUP(CONCATENATE($E393," ",V$1),'Listing TES'!$A$2:$I$1247,6,FALSE)),"-",VLOOKUP(CONCATENATE($E393," ",V$1),'Listing TES'!$A$2:$I$1247,6,FALSE))</f>
        <v>42714</v>
      </c>
      <c r="W393" s="13" t="str">
        <f>IF(ISERROR(VLOOKUP(CONCATENATE($E393," ",W$1),'Listing TES'!$A$2:$I$1247,6,FALSE)),"-",VLOOKUP(CONCATENATE($E393," ",W$1),'Listing TES'!$A$2:$I$1247,6,FALSE))</f>
        <v>-</v>
      </c>
      <c r="X393" s="13" t="str">
        <f>IF(ISERROR(VLOOKUP(CONCATENATE($E393," ",X$1),'Listing TES'!$A$2:$I$1247,6,FALSE)),"-",VLOOKUP(CONCATENATE($E393," ",X$1),'Listing TES'!$A$2:$I$1247,6,FALSE))</f>
        <v>-</v>
      </c>
      <c r="Y393" s="13" t="str">
        <f>IF(ISERROR(VLOOKUP(CONCATENATE($E393," ",Y$1),'Listing TES'!$A$2:$I$1247,6,FALSE)),"-",VLOOKUP(CONCATENATE($E393," ",Y$1),'Listing TES'!$A$2:$I$1247,6,FALSE))</f>
        <v>-</v>
      </c>
      <c r="Z393" s="13" t="str">
        <f>IF(ISERROR(VLOOKUP(CONCATENATE($E393," ",Z$1),'Listing TES'!$A$2:$I$1247,6,FALSE)),"-",VLOOKUP(CONCATENATE($E393," ",Z$1),'Listing TES'!$A$2:$I$1247,6,FALSE))</f>
        <v>-</v>
      </c>
      <c r="AA393" s="13" t="str">
        <f>IF(ISERROR(VLOOKUP(CONCATENATE($E393," ",AA$1),'Listing TES'!$A$2:$I$1247,6,FALSE)),"-",VLOOKUP(CONCATENATE($E393," ",AA$1),'Listing TES'!$A$2:$I$1247,6,FALSE))</f>
        <v>-</v>
      </c>
      <c r="AB393" s="13" t="str">
        <f>IF(ISERROR(VLOOKUP(CONCATENATE($E393," ",AB$1),'Listing TES'!$A$2:$I$1247,6,FALSE)),"-",VLOOKUP(CONCATENATE($E393," ",AB$1),'Listing TES'!$A$2:$I$1247,6,FALSE))</f>
        <v>-</v>
      </c>
      <c r="AC393" s="13" t="str">
        <f>IF(ISERROR(VLOOKUP(CONCATENATE($E393," ",AC$1),'Listing TES'!$A$2:$I$1247,6,FALSE)),"-",VLOOKUP(CONCATENATE($E393," ",AC$1),'Listing TES'!$A$2:$I$1247,6,FALSE))</f>
        <v>-</v>
      </c>
      <c r="AD393" s="13"/>
      <c r="AF393" s="142" t="str">
        <f t="shared" ref="AF393:AK393" si="501">IF(AND(V393&lt;&gt;"-",W393&lt;&gt;"-"),W393-V393,"-")</f>
        <v>-</v>
      </c>
      <c r="AG393" s="142" t="str">
        <f t="shared" si="501"/>
        <v>-</v>
      </c>
      <c r="AH393" s="142" t="str">
        <f t="shared" si="501"/>
        <v>-</v>
      </c>
      <c r="AI393" s="142" t="str">
        <f t="shared" si="501"/>
        <v>-</v>
      </c>
      <c r="AJ393" s="142" t="str">
        <f t="shared" si="501"/>
        <v>-</v>
      </c>
      <c r="AK393" s="142" t="str">
        <f t="shared" si="501"/>
        <v>-</v>
      </c>
      <c r="AL393" s="13"/>
      <c r="AN393" s="142" t="str">
        <f t="shared" ref="AN393:AS393" si="502">IF(AND($V393&lt;&gt;"-",W393&lt;&gt;"-"),W393-$V393,"-")</f>
        <v>-</v>
      </c>
      <c r="AO393" s="142" t="str">
        <f t="shared" si="502"/>
        <v>-</v>
      </c>
      <c r="AP393" s="142" t="str">
        <f t="shared" si="502"/>
        <v>-</v>
      </c>
      <c r="AQ393" s="142" t="str">
        <f t="shared" si="502"/>
        <v>-</v>
      </c>
      <c r="AR393" s="142" t="str">
        <f t="shared" si="502"/>
        <v>-</v>
      </c>
      <c r="AS393" s="142" t="str">
        <f t="shared" si="502"/>
        <v>-</v>
      </c>
    </row>
    <row r="394" spans="1:52" hidden="1" x14ac:dyDescent="0.25">
      <c r="A394" s="22" t="str">
        <f>IF(ISERROR(VLOOKUP($E394,'Listing TES'!$B$2:$B$1247,1,FALSE)),"Not listed","Listed")</f>
        <v>Listed</v>
      </c>
      <c r="B394" s="4" t="b">
        <f t="shared" ca="1" si="479"/>
        <v>0</v>
      </c>
      <c r="C394" s="4" t="b">
        <f t="shared" si="485"/>
        <v>0</v>
      </c>
      <c r="D394" s="4" t="s">
        <v>537</v>
      </c>
      <c r="E394" s="2" t="s">
        <v>302</v>
      </c>
      <c r="F394" s="10">
        <v>34436</v>
      </c>
      <c r="G394" s="4"/>
      <c r="H394" s="4" t="s">
        <v>557</v>
      </c>
      <c r="I394" s="93">
        <f t="shared" si="482"/>
        <v>24</v>
      </c>
      <c r="J394" s="198" t="str">
        <f>VLOOKUP($I394,Categorie!$A$1:$B$27,2,FALSE)</f>
        <v>SEN</v>
      </c>
      <c r="K394" s="12" t="str">
        <f t="shared" si="426"/>
        <v>SEN</v>
      </c>
      <c r="L394" s="13">
        <f t="shared" si="486"/>
        <v>43037</v>
      </c>
      <c r="M394" s="13" t="str">
        <f t="shared" ca="1" si="481"/>
        <v/>
      </c>
      <c r="N394" s="12"/>
      <c r="O394" s="12"/>
      <c r="P394" s="12" t="str">
        <f>VLOOKUP($E394,'Listing PCS'!$B$2:$D$1032,3,FALSE)</f>
        <v>SEN</v>
      </c>
      <c r="Q394" s="13">
        <f>VLOOKUP($E394,'Listing PCS'!$B$2:$F$1032,5,FALSE)</f>
        <v>43386</v>
      </c>
      <c r="R394" s="12"/>
      <c r="S394" s="12" t="str">
        <f t="shared" si="483"/>
        <v>SEN</v>
      </c>
      <c r="T394" s="12">
        <f>VLOOKUP($E394,'Listing PCS'!$B$2:$I$1032,8,FALSE)</f>
        <v>0</v>
      </c>
      <c r="U394" s="13"/>
      <c r="V394" s="13" t="str">
        <f>IF(ISERROR(VLOOKUP(CONCATENATE($E394," ",V$1),'Listing TES'!$A$2:$I$1247,6,FALSE)),"-",VLOOKUP(CONCATENATE($E394," ",V$1),'Listing TES'!$A$2:$I$1247,6,FALSE))</f>
        <v>-</v>
      </c>
      <c r="W394" s="13" t="str">
        <f>IF(ISERROR(VLOOKUP(CONCATENATE($E394," ",W$1),'Listing TES'!$A$2:$I$1247,6,FALSE)),"-",VLOOKUP(CONCATENATE($E394," ",W$1),'Listing TES'!$A$2:$I$1247,6,FALSE))</f>
        <v>-</v>
      </c>
      <c r="X394" s="13" t="str">
        <f>IF(ISERROR(VLOOKUP(CONCATENATE($E394," ",X$1),'Listing TES'!$A$2:$I$1247,6,FALSE)),"-",VLOOKUP(CONCATENATE($E394," ",X$1),'Listing TES'!$A$2:$I$1247,6,FALSE))</f>
        <v>-</v>
      </c>
      <c r="Y394" s="13" t="str">
        <f>IF(ISERROR(VLOOKUP(CONCATENATE($E394," ",Y$1),'Listing TES'!$A$2:$I$1247,6,FALSE)),"-",VLOOKUP(CONCATENATE($E394," ",Y$1),'Listing TES'!$A$2:$I$1247,6,FALSE))</f>
        <v>-</v>
      </c>
      <c r="Z394" s="13">
        <f>IF(ISERROR(VLOOKUP(CONCATENATE($E394," ",Z$1),'Listing TES'!$A$2:$I$1247,6,FALSE)),"-",VLOOKUP(CONCATENATE($E394," ",Z$1),'Listing TES'!$A$2:$I$1247,6,FALSE))</f>
        <v>41738</v>
      </c>
      <c r="AA394" s="13">
        <f>IF(ISERROR(VLOOKUP(CONCATENATE($E394," ",AA$1),'Listing TES'!$A$2:$I$1247,6,FALSE)),"-",VLOOKUP(CONCATENATE($E394," ",AA$1),'Listing TES'!$A$2:$I$1247,6,FALSE))</f>
        <v>42294</v>
      </c>
      <c r="AB394" s="13">
        <f>IF(ISERROR(VLOOKUP(CONCATENATE($E394," ",AB$1),'Listing TES'!$A$2:$I$1247,6,FALSE)),"-",VLOOKUP(CONCATENATE($E394," ",AB$1),'Listing TES'!$A$2:$I$1247,6,FALSE))</f>
        <v>43037</v>
      </c>
      <c r="AC394" s="13" t="str">
        <f>IF(ISERROR(VLOOKUP(CONCATENATE($E394," ",AC$1),'Listing TES'!$A$2:$I$1247,6,FALSE)),"-",VLOOKUP(CONCATENATE($E394," ",AC$1),'Listing TES'!$A$2:$I$1247,6,FALSE))</f>
        <v>-</v>
      </c>
      <c r="AD394" s="13"/>
      <c r="AF394" s="142" t="str">
        <f t="shared" si="498"/>
        <v>-</v>
      </c>
      <c r="AG394" s="142" t="str">
        <f t="shared" si="487"/>
        <v>-</v>
      </c>
      <c r="AH394" s="142" t="str">
        <f t="shared" si="488"/>
        <v>-</v>
      </c>
      <c r="AI394" s="142" t="str">
        <f t="shared" si="489"/>
        <v>-</v>
      </c>
      <c r="AJ394" s="142">
        <f t="shared" si="490"/>
        <v>556</v>
      </c>
      <c r="AK394" s="142">
        <f t="shared" si="491"/>
        <v>743</v>
      </c>
      <c r="AL394" s="13"/>
      <c r="AN394" s="142" t="str">
        <f t="shared" si="492"/>
        <v>-</v>
      </c>
      <c r="AO394" s="142" t="str">
        <f t="shared" si="493"/>
        <v>-</v>
      </c>
      <c r="AP394" s="142" t="str">
        <f t="shared" si="494"/>
        <v>-</v>
      </c>
      <c r="AQ394" s="142" t="str">
        <f t="shared" si="495"/>
        <v>-</v>
      </c>
      <c r="AR394" s="142" t="str">
        <f t="shared" si="496"/>
        <v>-</v>
      </c>
      <c r="AS394" s="142" t="str">
        <f t="shared" si="497"/>
        <v>-</v>
      </c>
      <c r="AW394" s="9" t="s">
        <v>557</v>
      </c>
      <c r="AZ394" s="9" t="s">
        <v>557</v>
      </c>
    </row>
    <row r="395" spans="1:52" x14ac:dyDescent="0.25">
      <c r="A395" s="22" t="str">
        <f>IF(ISERROR(VLOOKUP($E395,'Listing TES'!$B$2:$B$1247,1,FALSE)),"Not listed","Listed")</f>
        <v>Not listed</v>
      </c>
      <c r="B395" s="4" t="b">
        <f t="shared" ca="1" si="479"/>
        <v>0</v>
      </c>
      <c r="C395" s="4" t="e">
        <f t="shared" si="485"/>
        <v>#VALUE!</v>
      </c>
      <c r="D395" s="4"/>
      <c r="E395" s="2" t="s">
        <v>387</v>
      </c>
      <c r="F395" s="10">
        <v>35552</v>
      </c>
      <c r="G395" s="4"/>
      <c r="H395" s="4" t="s">
        <v>557</v>
      </c>
      <c r="I395" s="93">
        <f>DATEDIF(F395,DATE(2019,7,1),"y")</f>
        <v>22</v>
      </c>
      <c r="J395" s="198" t="str">
        <f>VLOOKUP($I395,Categorie!$A$1:$B$27,2,FALSE)</f>
        <v>SEN</v>
      </c>
      <c r="K395" s="12" t="str">
        <f t="shared" si="426"/>
        <v>PRE</v>
      </c>
      <c r="L395" s="13" t="str">
        <f t="shared" si="486"/>
        <v>-</v>
      </c>
      <c r="M395" s="13" t="str">
        <f t="shared" ca="1" si="481"/>
        <v/>
      </c>
      <c r="N395" s="12"/>
      <c r="O395" s="12" t="s">
        <v>1</v>
      </c>
      <c r="P395" s="12" t="str">
        <f>VLOOKUP($E395,'Listing PCS'!$B$2:$D$1032,3,FALSE)</f>
        <v>-</v>
      </c>
      <c r="Q395" s="13">
        <f>VLOOKUP($E395,'Listing PCS'!$B$2:$F$1032,5,FALSE)</f>
        <v>43252</v>
      </c>
      <c r="R395" s="12"/>
      <c r="S395" s="12" t="str">
        <f t="shared" si="483"/>
        <v>-</v>
      </c>
      <c r="T395" s="12" t="str">
        <f>VLOOKUP($E395,'Listing PCS'!$B$2:$I$1032,8,FALSE)</f>
        <v>-</v>
      </c>
      <c r="U395" s="13"/>
      <c r="V395" s="13" t="str">
        <f>IF(ISERROR(VLOOKUP(CONCATENATE($E395," ",V$1),'Listing TES'!$A$2:$I$1247,6,FALSE)),"-",VLOOKUP(CONCATENATE($E395," ",V$1),'Listing TES'!$A$2:$I$1247,6,FALSE))</f>
        <v>-</v>
      </c>
      <c r="W395" s="13" t="str">
        <f>IF(ISERROR(VLOOKUP(CONCATENATE($E395," ",W$1),'Listing TES'!$A$2:$I$1247,6,FALSE)),"-",VLOOKUP(CONCATENATE($E395," ",W$1),'Listing TES'!$A$2:$I$1247,6,FALSE))</f>
        <v>-</v>
      </c>
      <c r="X395" s="13" t="str">
        <f>IF(ISERROR(VLOOKUP(CONCATENATE($E395," ",X$1),'Listing TES'!$A$2:$I$1247,6,FALSE)),"-",VLOOKUP(CONCATENATE($E395," ",X$1),'Listing TES'!$A$2:$I$1247,6,FALSE))</f>
        <v>-</v>
      </c>
      <c r="Y395" s="13" t="str">
        <f>IF(ISERROR(VLOOKUP(CONCATENATE($E395," ",Y$1),'Listing TES'!$A$2:$I$1247,6,FALSE)),"-",VLOOKUP(CONCATENATE($E395," ",Y$1),'Listing TES'!$A$2:$I$1247,6,FALSE))</f>
        <v>-</v>
      </c>
      <c r="Z395" s="13" t="str">
        <f>IF(ISERROR(VLOOKUP(CONCATENATE($E395," ",Z$1),'Listing TES'!$A$2:$I$1247,6,FALSE)),"-",VLOOKUP(CONCATENATE($E395," ",Z$1),'Listing TES'!$A$2:$I$1247,6,FALSE))</f>
        <v>-</v>
      </c>
      <c r="AA395" s="13" t="str">
        <f>IF(ISERROR(VLOOKUP(CONCATENATE($E395," ",AA$1),'Listing TES'!$A$2:$I$1247,6,FALSE)),"-",VLOOKUP(CONCATENATE($E395," ",AA$1),'Listing TES'!$A$2:$I$1247,6,FALSE))</f>
        <v>-</v>
      </c>
      <c r="AB395" s="13" t="str">
        <f>IF(ISERROR(VLOOKUP(CONCATENATE($E395," ",AB$1),'Listing TES'!$A$2:$I$1247,6,FALSE)),"-",VLOOKUP(CONCATENATE($E395," ",AB$1),'Listing TES'!$A$2:$I$1247,6,FALSE))</f>
        <v>-</v>
      </c>
      <c r="AC395" s="13" t="str">
        <f>IF(ISERROR(VLOOKUP(CONCATENATE($E395," ",AC$1),'Listing TES'!$A$2:$I$1247,6,FALSE)),"-",VLOOKUP(CONCATENATE($E395," ",AC$1),'Listing TES'!$A$2:$I$1247,6,FALSE))</f>
        <v>-</v>
      </c>
      <c r="AD395" s="13"/>
      <c r="AF395" s="142" t="str">
        <f t="shared" si="498"/>
        <v>-</v>
      </c>
      <c r="AG395" s="142" t="str">
        <f t="shared" si="487"/>
        <v>-</v>
      </c>
      <c r="AH395" s="142" t="str">
        <f t="shared" si="488"/>
        <v>-</v>
      </c>
      <c r="AI395" s="142" t="str">
        <f t="shared" si="489"/>
        <v>-</v>
      </c>
      <c r="AJ395" s="142" t="str">
        <f t="shared" si="490"/>
        <v>-</v>
      </c>
      <c r="AK395" s="142" t="str">
        <f t="shared" si="491"/>
        <v>-</v>
      </c>
      <c r="AL395" s="13"/>
      <c r="AN395" s="142" t="str">
        <f t="shared" si="492"/>
        <v>-</v>
      </c>
      <c r="AO395" s="142" t="str">
        <f t="shared" si="493"/>
        <v>-</v>
      </c>
      <c r="AP395" s="142" t="str">
        <f t="shared" si="494"/>
        <v>-</v>
      </c>
      <c r="AQ395" s="142" t="str">
        <f t="shared" si="495"/>
        <v>-</v>
      </c>
      <c r="AR395" s="142" t="str">
        <f t="shared" si="496"/>
        <v>-</v>
      </c>
      <c r="AS395" s="142" t="str">
        <f t="shared" si="497"/>
        <v>-</v>
      </c>
    </row>
    <row r="396" spans="1:52" x14ac:dyDescent="0.25">
      <c r="A396" s="22" t="str">
        <f>IF(ISERROR(VLOOKUP($E396,'Listing TES'!$B$2:$B$1247,1,FALSE)),"Not listed","Listed")</f>
        <v>Listed</v>
      </c>
      <c r="B396" s="4" t="b">
        <f t="shared" ca="1" si="479"/>
        <v>0</v>
      </c>
      <c r="C396" s="4" t="e">
        <f t="shared" si="485"/>
        <v>#VALUE!</v>
      </c>
      <c r="D396" s="4"/>
      <c r="E396" s="2" t="s">
        <v>310</v>
      </c>
      <c r="F396" s="10">
        <v>36673</v>
      </c>
      <c r="G396" s="4"/>
      <c r="H396" s="4" t="s">
        <v>557</v>
      </c>
      <c r="I396" s="93">
        <f>DATEDIF(F396,DATE(2019,7,1),"y")</f>
        <v>19</v>
      </c>
      <c r="J396" s="198" t="str">
        <f>VLOOKUP($I396,Categorie!$A$1:$B$27,2,FALSE)</f>
        <v>SEN</v>
      </c>
      <c r="K396" s="12" t="str">
        <f t="shared" si="426"/>
        <v>PRE</v>
      </c>
      <c r="L396" s="13" t="str">
        <f t="shared" si="486"/>
        <v>-</v>
      </c>
      <c r="M396" s="13" t="str">
        <f t="shared" ca="1" si="481"/>
        <v/>
      </c>
      <c r="N396" s="12"/>
      <c r="O396" s="12" t="s">
        <v>1</v>
      </c>
      <c r="P396" s="12" t="str">
        <f>VLOOKUP($E396,'Listing PCS'!$B$2:$D$1032,3,FALSE)</f>
        <v>-</v>
      </c>
      <c r="Q396" s="13">
        <f>VLOOKUP($E396,'Listing PCS'!$B$2:$F$1032,5,FALSE)</f>
        <v>43252</v>
      </c>
      <c r="R396" s="12"/>
      <c r="S396" s="12" t="str">
        <f t="shared" si="483"/>
        <v>-</v>
      </c>
      <c r="T396" s="12" t="str">
        <f>VLOOKUP($E396,'Listing PCS'!$B$2:$I$1032,8,FALSE)</f>
        <v>-</v>
      </c>
      <c r="U396" s="13"/>
      <c r="V396" s="13" t="str">
        <f>IF(ISERROR(VLOOKUP(CONCATENATE($E396," ",V$1),'Listing TES'!$A$2:$I$1247,6,FALSE)),"-",VLOOKUP(CONCATENATE($E396," ",V$1),'Listing TES'!$A$2:$I$1247,6,FALSE))</f>
        <v>-</v>
      </c>
      <c r="W396" s="13" t="str">
        <f>IF(ISERROR(VLOOKUP(CONCATENATE($E396," ",W$1),'Listing TES'!$A$2:$I$1247,6,FALSE)),"-",VLOOKUP(CONCATENATE($E396," ",W$1),'Listing TES'!$A$2:$I$1247,6,FALSE))</f>
        <v>-</v>
      </c>
      <c r="X396" s="13" t="str">
        <f>IF(ISERROR(VLOOKUP(CONCATENATE($E396," ",X$1),'Listing TES'!$A$2:$I$1247,6,FALSE)),"-",VLOOKUP(CONCATENATE($E396," ",X$1),'Listing TES'!$A$2:$I$1247,6,FALSE))</f>
        <v>-</v>
      </c>
      <c r="Y396" s="13" t="str">
        <f>IF(ISERROR(VLOOKUP(CONCATENATE($E396," ",Y$1),'Listing TES'!$A$2:$I$1247,6,FALSE)),"-",VLOOKUP(CONCATENATE($E396," ",Y$1),'Listing TES'!$A$2:$I$1247,6,FALSE))</f>
        <v>-</v>
      </c>
      <c r="Z396" s="13" t="str">
        <f>IF(ISERROR(VLOOKUP(CONCATENATE($E396," ",Z$1),'Listing TES'!$A$2:$I$1247,6,FALSE)),"-",VLOOKUP(CONCATENATE($E396," ",Z$1),'Listing TES'!$A$2:$I$1247,6,FALSE))</f>
        <v>-</v>
      </c>
      <c r="AA396" s="13" t="str">
        <f>IF(ISERROR(VLOOKUP(CONCATENATE($E396," ",AA$1),'Listing TES'!$A$2:$I$1247,6,FALSE)),"-",VLOOKUP(CONCATENATE($E396," ",AA$1),'Listing TES'!$A$2:$I$1247,6,FALSE))</f>
        <v>-</v>
      </c>
      <c r="AB396" s="13" t="str">
        <f>IF(ISERROR(VLOOKUP(CONCATENATE($E396," ",AB$1),'Listing TES'!$A$2:$I$1247,6,FALSE)),"-",VLOOKUP(CONCATENATE($E396," ",AB$1),'Listing TES'!$A$2:$I$1247,6,FALSE))</f>
        <v>-</v>
      </c>
      <c r="AC396" s="13" t="str">
        <f>IF(ISERROR(VLOOKUP(CONCATENATE($E396," ",AC$1),'Listing TES'!$A$2:$I$1247,6,FALSE)),"-",VLOOKUP(CONCATENATE($E396," ",AC$1),'Listing TES'!$A$2:$I$1247,6,FALSE))</f>
        <v>-</v>
      </c>
      <c r="AD396" s="13"/>
      <c r="AF396" s="142" t="str">
        <f t="shared" si="498"/>
        <v>-</v>
      </c>
      <c r="AG396" s="142" t="str">
        <f t="shared" si="487"/>
        <v>-</v>
      </c>
      <c r="AH396" s="142" t="str">
        <f t="shared" si="488"/>
        <v>-</v>
      </c>
      <c r="AI396" s="142" t="str">
        <f t="shared" si="489"/>
        <v>-</v>
      </c>
      <c r="AJ396" s="142" t="str">
        <f t="shared" si="490"/>
        <v>-</v>
      </c>
      <c r="AK396" s="142" t="str">
        <f t="shared" si="491"/>
        <v>-</v>
      </c>
      <c r="AL396" s="13"/>
      <c r="AN396" s="142" t="str">
        <f t="shared" si="492"/>
        <v>-</v>
      </c>
      <c r="AO396" s="142" t="str">
        <f t="shared" si="493"/>
        <v>-</v>
      </c>
      <c r="AP396" s="142" t="str">
        <f t="shared" si="494"/>
        <v>-</v>
      </c>
      <c r="AQ396" s="142" t="str">
        <f t="shared" si="495"/>
        <v>-</v>
      </c>
      <c r="AR396" s="142" t="str">
        <f t="shared" si="496"/>
        <v>-</v>
      </c>
      <c r="AS396" s="142" t="str">
        <f t="shared" si="497"/>
        <v>-</v>
      </c>
    </row>
    <row r="397" spans="1:52" x14ac:dyDescent="0.25">
      <c r="A397" s="22" t="str">
        <f>IF(ISERROR(VLOOKUP($E397,'Listing TES'!$B$2:$B$1247,1,FALSE)),"Not listed","Listed")</f>
        <v>Listed</v>
      </c>
      <c r="B397" s="4" t="b">
        <f t="shared" ca="1" si="479"/>
        <v>0</v>
      </c>
      <c r="C397" s="4" t="e">
        <f t="shared" si="485"/>
        <v>#VALUE!</v>
      </c>
      <c r="D397" s="4"/>
      <c r="E397" s="2" t="s">
        <v>311</v>
      </c>
      <c r="F397" s="10">
        <v>35955</v>
      </c>
      <c r="G397" s="4"/>
      <c r="H397" s="4" t="s">
        <v>557</v>
      </c>
      <c r="I397" s="93">
        <f>DATEDIF(F397,DATE(2019,7,1),"y")</f>
        <v>21</v>
      </c>
      <c r="J397" s="198" t="str">
        <f>VLOOKUP($I397,Categorie!$A$1:$B$27,2,FALSE)</f>
        <v>SEN</v>
      </c>
      <c r="K397" s="12" t="str">
        <f t="shared" si="426"/>
        <v>PRE</v>
      </c>
      <c r="L397" s="13" t="str">
        <f t="shared" si="486"/>
        <v>-</v>
      </c>
      <c r="M397" s="13" t="str">
        <f t="shared" ca="1" si="481"/>
        <v/>
      </c>
      <c r="N397" s="12"/>
      <c r="O397" s="12" t="s">
        <v>1</v>
      </c>
      <c r="P397" s="12" t="str">
        <f>VLOOKUP($E397,'Listing PCS'!$B$2:$D$1032,3,FALSE)</f>
        <v>-</v>
      </c>
      <c r="Q397" s="13">
        <f>VLOOKUP($E397,'Listing PCS'!$B$2:$F$1032,5,FALSE)</f>
        <v>43252</v>
      </c>
      <c r="R397" s="12"/>
      <c r="S397" s="12" t="str">
        <f t="shared" si="483"/>
        <v>-</v>
      </c>
      <c r="T397" s="12" t="str">
        <f>VLOOKUP($E397,'Listing PCS'!$B$2:$I$1032,8,FALSE)</f>
        <v>-</v>
      </c>
      <c r="U397" s="13"/>
      <c r="V397" s="13" t="str">
        <f>IF(ISERROR(VLOOKUP(CONCATENATE($E397," ",V$1),'Listing TES'!$A$2:$I$1247,6,FALSE)),"-",VLOOKUP(CONCATENATE($E397," ",V$1),'Listing TES'!$A$2:$I$1247,6,FALSE))</f>
        <v>-</v>
      </c>
      <c r="W397" s="13" t="str">
        <f>IF(ISERROR(VLOOKUP(CONCATENATE($E397," ",W$1),'Listing TES'!$A$2:$I$1247,6,FALSE)),"-",VLOOKUP(CONCATENATE($E397," ",W$1),'Listing TES'!$A$2:$I$1247,6,FALSE))</f>
        <v>-</v>
      </c>
      <c r="X397" s="13" t="str">
        <f>IF(ISERROR(VLOOKUP(CONCATENATE($E397," ",X$1),'Listing TES'!$A$2:$I$1247,6,FALSE)),"-",VLOOKUP(CONCATENATE($E397," ",X$1),'Listing TES'!$A$2:$I$1247,6,FALSE))</f>
        <v>-</v>
      </c>
      <c r="Y397" s="13" t="str">
        <f>IF(ISERROR(VLOOKUP(CONCATENATE($E397," ",Y$1),'Listing TES'!$A$2:$I$1247,6,FALSE)),"-",VLOOKUP(CONCATENATE($E397," ",Y$1),'Listing TES'!$A$2:$I$1247,6,FALSE))</f>
        <v>-</v>
      </c>
      <c r="Z397" s="13" t="str">
        <f>IF(ISERROR(VLOOKUP(CONCATENATE($E397," ",Z$1),'Listing TES'!$A$2:$I$1247,6,FALSE)),"-",VLOOKUP(CONCATENATE($E397," ",Z$1),'Listing TES'!$A$2:$I$1247,6,FALSE))</f>
        <v>-</v>
      </c>
      <c r="AA397" s="13" t="str">
        <f>IF(ISERROR(VLOOKUP(CONCATENATE($E397," ",AA$1),'Listing TES'!$A$2:$I$1247,6,FALSE)),"-",VLOOKUP(CONCATENATE($E397," ",AA$1),'Listing TES'!$A$2:$I$1247,6,FALSE))</f>
        <v>-</v>
      </c>
      <c r="AB397" s="13" t="str">
        <f>IF(ISERROR(VLOOKUP(CONCATENATE($E397," ",AB$1),'Listing TES'!$A$2:$I$1247,6,FALSE)),"-",VLOOKUP(CONCATENATE($E397," ",AB$1),'Listing TES'!$A$2:$I$1247,6,FALSE))</f>
        <v>-</v>
      </c>
      <c r="AC397" s="13" t="str">
        <f>IF(ISERROR(VLOOKUP(CONCATENATE($E397," ",AC$1),'Listing TES'!$A$2:$I$1247,6,FALSE)),"-",VLOOKUP(CONCATENATE($E397," ",AC$1),'Listing TES'!$A$2:$I$1247,6,FALSE))</f>
        <v>-</v>
      </c>
      <c r="AD397" s="13"/>
      <c r="AF397" s="142" t="str">
        <f t="shared" si="498"/>
        <v>-</v>
      </c>
      <c r="AG397" s="142" t="str">
        <f t="shared" si="487"/>
        <v>-</v>
      </c>
      <c r="AH397" s="142" t="str">
        <f t="shared" si="488"/>
        <v>-</v>
      </c>
      <c r="AI397" s="142" t="str">
        <f t="shared" si="489"/>
        <v>-</v>
      </c>
      <c r="AJ397" s="142" t="str">
        <f t="shared" si="490"/>
        <v>-</v>
      </c>
      <c r="AK397" s="142" t="str">
        <f t="shared" si="491"/>
        <v>-</v>
      </c>
      <c r="AL397" s="13"/>
      <c r="AN397" s="142" t="str">
        <f t="shared" si="492"/>
        <v>-</v>
      </c>
      <c r="AO397" s="142" t="str">
        <f t="shared" si="493"/>
        <v>-</v>
      </c>
      <c r="AP397" s="142" t="str">
        <f t="shared" si="494"/>
        <v>-</v>
      </c>
      <c r="AQ397" s="142" t="str">
        <f t="shared" si="495"/>
        <v>-</v>
      </c>
      <c r="AR397" s="142" t="str">
        <f t="shared" si="496"/>
        <v>-</v>
      </c>
      <c r="AS397" s="142" t="str">
        <f t="shared" si="497"/>
        <v>-</v>
      </c>
    </row>
    <row r="398" spans="1:52" x14ac:dyDescent="0.25">
      <c r="A398" s="22" t="str">
        <f>IF(ISERROR(VLOOKUP($E398,'Listing TES'!$B$2:$B$1247,1,FALSE)),"Not listed","Listed")</f>
        <v>Listed</v>
      </c>
      <c r="B398" s="4" t="b">
        <f t="shared" ca="1" si="479"/>
        <v>0</v>
      </c>
      <c r="C398" s="4" t="b">
        <f t="shared" si="485"/>
        <v>0</v>
      </c>
      <c r="D398" s="4"/>
      <c r="E398" s="2" t="s">
        <v>292</v>
      </c>
      <c r="F398" s="10">
        <v>38552</v>
      </c>
      <c r="G398" s="4"/>
      <c r="H398" s="4" t="s">
        <v>557</v>
      </c>
      <c r="I398" s="93">
        <f>DATEDIF(F398,DATE(2019,7,1),"y")</f>
        <v>13</v>
      </c>
      <c r="J398" s="198" t="str">
        <f>VLOOKUP($I398,Categorie!$A$1:$B$27,2,FALSE)</f>
        <v>INO/ANO/JUN</v>
      </c>
      <c r="K398" s="12" t="str">
        <f t="shared" si="426"/>
        <v>INO</v>
      </c>
      <c r="L398" s="13">
        <f t="shared" si="486"/>
        <v>43192</v>
      </c>
      <c r="M398" s="13" t="str">
        <f t="shared" ca="1" si="481"/>
        <v/>
      </c>
      <c r="N398" s="12"/>
      <c r="O398" s="12"/>
      <c r="P398" s="12" t="str">
        <f>VLOOKUP($E398,'Listing PCS'!$B$2:$D$1032,3,FALSE)</f>
        <v>INO</v>
      </c>
      <c r="Q398" s="13">
        <f>VLOOKUP($E398,'Listing PCS'!$B$2:$F$1032,5,FALSE)</f>
        <v>43386</v>
      </c>
      <c r="R398" s="12"/>
      <c r="S398" s="198" t="s">
        <v>563</v>
      </c>
      <c r="T398" s="12">
        <f>VLOOKUP($E398,'Listing PCS'!$B$2:$I$1032,8,FALSE)</f>
        <v>0</v>
      </c>
      <c r="U398" s="13"/>
      <c r="V398" s="13" t="str">
        <f>IF(ISERROR(VLOOKUP(CONCATENATE($E398," ",V$1),'Listing TES'!$A$2:$I$1247,6,FALSE)),"-",VLOOKUP(CONCATENATE($E398," ",V$1),'Listing TES'!$A$2:$I$1247,6,FALSE))</f>
        <v>-</v>
      </c>
      <c r="W398" s="13">
        <f>IF(ISERROR(VLOOKUP(CONCATENATE($E398," ",W$1),'Listing TES'!$A$2:$I$1247,6,FALSE)),"-",VLOOKUP(CONCATENATE($E398," ",W$1),'Listing TES'!$A$2:$I$1247,6,FALSE))</f>
        <v>42308</v>
      </c>
      <c r="X398" s="13">
        <f>IF(ISERROR(VLOOKUP(CONCATENATE($E398," ",X$1),'Listing TES'!$A$2:$I$1247,6,FALSE)),"-",VLOOKUP(CONCATENATE($E398," ",X$1),'Listing TES'!$A$2:$I$1247,6,FALSE))</f>
        <v>42854</v>
      </c>
      <c r="Y398" s="13">
        <f>IF(ISERROR(VLOOKUP(CONCATENATE($E398," ",Y$1),'Listing TES'!$A$2:$I$1247,6,FALSE)),"-",VLOOKUP(CONCATENATE($E398," ",Y$1),'Listing TES'!$A$2:$I$1247,6,FALSE))</f>
        <v>43192</v>
      </c>
      <c r="Z398" s="13" t="str">
        <f>IF(ISERROR(VLOOKUP(CONCATENATE($E398," ",Z$1),'Listing TES'!$A$2:$I$1247,6,FALSE)),"-",VLOOKUP(CONCATENATE($E398," ",Z$1),'Listing TES'!$A$2:$I$1247,6,FALSE))</f>
        <v>-</v>
      </c>
      <c r="AA398" s="13" t="str">
        <f>IF(ISERROR(VLOOKUP(CONCATENATE($E398," ",AA$1),'Listing TES'!$A$2:$I$1247,6,FALSE)),"-",VLOOKUP(CONCATENATE($E398," ",AA$1),'Listing TES'!$A$2:$I$1247,6,FALSE))</f>
        <v>-</v>
      </c>
      <c r="AB398" s="13" t="str">
        <f>IF(ISERROR(VLOOKUP(CONCATENATE($E398," ",AB$1),'Listing TES'!$A$2:$I$1247,6,FALSE)),"-",VLOOKUP(CONCATENATE($E398," ",AB$1),'Listing TES'!$A$2:$I$1247,6,FALSE))</f>
        <v>-</v>
      </c>
      <c r="AC398" s="13" t="str">
        <f>IF(ISERROR(VLOOKUP(CONCATENATE($E398," ",AC$1),'Listing TES'!$A$2:$I$1247,6,FALSE)),"-",VLOOKUP(CONCATENATE($E398," ",AC$1),'Listing TES'!$A$2:$I$1247,6,FALSE))</f>
        <v>-</v>
      </c>
      <c r="AD398" s="13"/>
      <c r="AF398" s="142" t="str">
        <f t="shared" si="498"/>
        <v>-</v>
      </c>
      <c r="AG398" s="142">
        <f t="shared" si="487"/>
        <v>546</v>
      </c>
      <c r="AH398" s="142">
        <f t="shared" si="488"/>
        <v>338</v>
      </c>
      <c r="AI398" s="142" t="str">
        <f t="shared" si="489"/>
        <v>-</v>
      </c>
      <c r="AJ398" s="142" t="str">
        <f t="shared" si="490"/>
        <v>-</v>
      </c>
      <c r="AK398" s="142" t="str">
        <f t="shared" si="491"/>
        <v>-</v>
      </c>
      <c r="AL398" s="13"/>
      <c r="AN398" s="142" t="str">
        <f t="shared" si="492"/>
        <v>-</v>
      </c>
      <c r="AO398" s="142" t="str">
        <f t="shared" si="493"/>
        <v>-</v>
      </c>
      <c r="AP398" s="142" t="str">
        <f t="shared" si="494"/>
        <v>-</v>
      </c>
      <c r="AQ398" s="142" t="str">
        <f t="shared" si="495"/>
        <v>-</v>
      </c>
      <c r="AR398" s="142" t="str">
        <f t="shared" si="496"/>
        <v>-</v>
      </c>
      <c r="AS398" s="142" t="str">
        <f t="shared" si="497"/>
        <v>-</v>
      </c>
      <c r="AZ398" s="9" t="s">
        <v>557</v>
      </c>
    </row>
    <row r="399" spans="1:52" hidden="1" x14ac:dyDescent="0.25">
      <c r="A399" s="22" t="str">
        <f>IF(ISERROR(VLOOKUP($E399,'Listing TES'!$B$2:$B$1247,1,FALSE)),"Not listed","Listed")</f>
        <v>Listed</v>
      </c>
      <c r="B399" s="4" t="b">
        <f t="shared" ref="B399" ca="1" si="503">TODAY()-MAX(V399:AC399)&lt;95</f>
        <v>0</v>
      </c>
      <c r="C399" s="4" t="e">
        <f t="shared" si="485"/>
        <v>#VALUE!</v>
      </c>
      <c r="D399" s="4" t="s">
        <v>537</v>
      </c>
      <c r="E399" s="2" t="s">
        <v>686</v>
      </c>
      <c r="F399" s="10">
        <v>40231</v>
      </c>
      <c r="G399" s="4" t="s">
        <v>610</v>
      </c>
      <c r="H399" s="4" t="s">
        <v>557</v>
      </c>
      <c r="I399" s="93">
        <f t="shared" ref="I399" si="504">DATEDIF(F399,DATE(2018,7,1),"y")</f>
        <v>8</v>
      </c>
      <c r="J399" s="198" t="str">
        <f>VLOOKUP($I399,Categorie!$A$1:$B$27,2,FALSE)</f>
        <v>MIN/BNO/INO</v>
      </c>
      <c r="K399" s="12" t="str">
        <f t="shared" ref="K399" si="505">IF(ISBLANK(O399),IF(AC399&lt;&gt;"-",AC$1,IF(AB399&lt;&gt;"-",AB$1,IF(AA399&lt;&gt;"-",AA$1,IF(Z399&lt;&gt;"-",Z$1,IF(Y399&lt;&gt;"-",Y$1,IF(X399&lt;&gt;"-",X$1,IF(W399&lt;&gt;"-",W$1,IF(V399&lt;&gt;"-",V$1,IF(A399="Listed","Niet geslaagd","Geen info"))))))))),O399)</f>
        <v>Niet geslaagd</v>
      </c>
      <c r="L399" s="13" t="str">
        <f t="shared" ref="L399" si="506">IF(MAX(V399:AC399)=0,"-",MAX(V399:AC399))</f>
        <v>-</v>
      </c>
      <c r="M399" s="13" t="str">
        <f t="shared" ref="M399" ca="1" si="507">IF(B399=TRUE,IF(ISBLANK(N399),IF(K399="PRE","",EDATE(L399,3)),N399),"")</f>
        <v/>
      </c>
      <c r="N399" s="12"/>
      <c r="O399" s="12"/>
      <c r="P399" s="12" t="str">
        <f>VLOOKUP($E399,'Listing PCS'!$B$2:$D$1032,3,FALSE)</f>
        <v>-</v>
      </c>
      <c r="Q399" s="13">
        <f>VLOOKUP($E399,'Listing PCS'!$B$2:$F$1032,5,FALSE)</f>
        <v>43799</v>
      </c>
      <c r="R399" s="12"/>
      <c r="S399" s="12" t="str">
        <f>IF(ISERROR(SEARCH(K399,J399)),"-",K399)</f>
        <v>-</v>
      </c>
      <c r="T399" s="12">
        <f>VLOOKUP($E399,'Listing PCS'!$B$2:$I$1032,8,FALSE)</f>
        <v>0</v>
      </c>
      <c r="U399" s="13"/>
      <c r="V399" s="13" t="str">
        <f>IF(ISERROR(VLOOKUP(CONCATENATE($E399," ",V$1),'Listing TES'!$A$2:$I$1247,6,FALSE)),"-",VLOOKUP(CONCATENATE($E399," ",V$1),'Listing TES'!$A$2:$I$1247,6,FALSE))</f>
        <v>-</v>
      </c>
      <c r="W399" s="13" t="str">
        <f>IF(ISERROR(VLOOKUP(CONCATENATE($E399," ",W$1),'Listing TES'!$A$2:$I$1247,6,FALSE)),"-",VLOOKUP(CONCATENATE($E399," ",W$1),'Listing TES'!$A$2:$I$1247,6,FALSE))</f>
        <v>-</v>
      </c>
      <c r="X399" s="13" t="str">
        <f>IF(ISERROR(VLOOKUP(CONCATENATE($E399," ",X$1),'Listing TES'!$A$2:$I$1247,6,FALSE)),"-",VLOOKUP(CONCATENATE($E399," ",X$1),'Listing TES'!$A$2:$I$1247,6,FALSE))</f>
        <v>-</v>
      </c>
      <c r="Y399" s="13" t="str">
        <f>IF(ISERROR(VLOOKUP(CONCATENATE($E399," ",Y$1),'Listing TES'!$A$2:$I$1247,6,FALSE)),"-",VLOOKUP(CONCATENATE($E399," ",Y$1),'Listing TES'!$A$2:$I$1247,6,FALSE))</f>
        <v>-</v>
      </c>
      <c r="Z399" s="13" t="str">
        <f>IF(ISERROR(VLOOKUP(CONCATENATE($E399," ",Z$1),'Listing TES'!$A$2:$I$1247,6,FALSE)),"-",VLOOKUP(CONCATENATE($E399," ",Z$1),'Listing TES'!$A$2:$I$1247,6,FALSE))</f>
        <v>-</v>
      </c>
      <c r="AA399" s="13" t="str">
        <f>IF(ISERROR(VLOOKUP(CONCATENATE($E399," ",AA$1),'Listing TES'!$A$2:$I$1247,6,FALSE)),"-",VLOOKUP(CONCATENATE($E399," ",AA$1),'Listing TES'!$A$2:$I$1247,6,FALSE))</f>
        <v>-</v>
      </c>
      <c r="AB399" s="13" t="str">
        <f>IF(ISERROR(VLOOKUP(CONCATENATE($E399," ",AB$1),'Listing TES'!$A$2:$I$1247,6,FALSE)),"-",VLOOKUP(CONCATENATE($E399," ",AB$1),'Listing TES'!$A$2:$I$1247,6,FALSE))</f>
        <v>-</v>
      </c>
      <c r="AC399" s="13" t="str">
        <f>IF(ISERROR(VLOOKUP(CONCATENATE($E399," ",AC$1),'Listing TES'!$A$2:$I$1247,6,FALSE)),"-",VLOOKUP(CONCATENATE($E399," ",AC$1),'Listing TES'!$A$2:$I$1247,6,FALSE))</f>
        <v>-</v>
      </c>
      <c r="AD399" s="13"/>
      <c r="AF399" s="142" t="str">
        <f t="shared" ref="AF399" si="508">IF(AND(V399&lt;&gt;"-",W399&lt;&gt;"-"),W399-V399,"-")</f>
        <v>-</v>
      </c>
      <c r="AG399" s="142" t="str">
        <f t="shared" ref="AG399" si="509">IF(AND(W399&lt;&gt;"-",X399&lt;&gt;"-"),X399-W399,"-")</f>
        <v>-</v>
      </c>
      <c r="AH399" s="142" t="str">
        <f t="shared" ref="AH399" si="510">IF(AND(X399&lt;&gt;"-",Y399&lt;&gt;"-"),Y399-X399,"-")</f>
        <v>-</v>
      </c>
      <c r="AI399" s="142" t="str">
        <f t="shared" ref="AI399" si="511">IF(AND(Y399&lt;&gt;"-",Z399&lt;&gt;"-"),Z399-Y399,"-")</f>
        <v>-</v>
      </c>
      <c r="AJ399" s="142" t="str">
        <f t="shared" ref="AJ399" si="512">IF(AND(Z399&lt;&gt;"-",AA399&lt;&gt;"-"),AA399-Z399,"-")</f>
        <v>-</v>
      </c>
      <c r="AK399" s="142" t="str">
        <f t="shared" ref="AK399" si="513">IF(AND(AA399&lt;&gt;"-",AB399&lt;&gt;"-"),AB399-AA399,"-")</f>
        <v>-</v>
      </c>
      <c r="AL399" s="13"/>
      <c r="AN399" s="142" t="str">
        <f t="shared" ref="AN399" si="514">IF(AND($V399&lt;&gt;"-",W399&lt;&gt;"-"),W399-$V399,"-")</f>
        <v>-</v>
      </c>
      <c r="AO399" s="142" t="str">
        <f t="shared" ref="AO399" si="515">IF(AND($V399&lt;&gt;"-",X399&lt;&gt;"-"),X399-$V399,"-")</f>
        <v>-</v>
      </c>
      <c r="AP399" s="142" t="str">
        <f t="shared" ref="AP399" si="516">IF(AND($V399&lt;&gt;"-",Y399&lt;&gt;"-"),Y399-$V399,"-")</f>
        <v>-</v>
      </c>
      <c r="AQ399" s="142" t="str">
        <f t="shared" ref="AQ399" si="517">IF(AND($V399&lt;&gt;"-",Z399&lt;&gt;"-"),Z399-$V399,"-")</f>
        <v>-</v>
      </c>
      <c r="AR399" s="142" t="str">
        <f t="shared" ref="AR399" si="518">IF(AND($V399&lt;&gt;"-",AA399&lt;&gt;"-"),AA399-$V399,"-")</f>
        <v>-</v>
      </c>
      <c r="AS399" s="142" t="str">
        <f t="shared" ref="AS399" si="519">IF(AND($V399&lt;&gt;"-",AB399&lt;&gt;"-"),AB399-$V399,"-")</f>
        <v>-</v>
      </c>
    </row>
    <row r="400" spans="1:52" x14ac:dyDescent="0.25">
      <c r="A400" s="22" t="str">
        <f>IF(ISERROR(VLOOKUP($E400,'Listing TES'!$B$2:$B$1247,1,FALSE)),"Not listed","Listed")</f>
        <v>Listed</v>
      </c>
      <c r="B400" s="4" t="b">
        <f t="shared" ca="1" si="479"/>
        <v>0</v>
      </c>
      <c r="C400" s="4" t="b">
        <f t="shared" si="485"/>
        <v>0</v>
      </c>
      <c r="D400" s="4"/>
      <c r="E400" s="2" t="s">
        <v>357</v>
      </c>
      <c r="F400" s="10">
        <v>38077</v>
      </c>
      <c r="G400" s="4"/>
      <c r="H400" s="4" t="s">
        <v>557</v>
      </c>
      <c r="I400" s="93">
        <f>DATEDIF(F400,DATE(2019,7,1),"y")</f>
        <v>15</v>
      </c>
      <c r="J400" s="198" t="str">
        <f>VLOOKUP($I400,Categorie!$A$1:$B$27,2,FALSE)</f>
        <v>JUN/SEN</v>
      </c>
      <c r="K400" s="12" t="str">
        <f t="shared" si="426"/>
        <v>BNO</v>
      </c>
      <c r="L400" s="13">
        <f t="shared" si="486"/>
        <v>41762</v>
      </c>
      <c r="M400" s="13" t="str">
        <f t="shared" ca="1" si="481"/>
        <v/>
      </c>
      <c r="N400" s="12"/>
      <c r="O400" s="12"/>
      <c r="P400" s="12" t="str">
        <f>VLOOKUP($E400,'Listing PCS'!$B$2:$D$1032,3,FALSE)</f>
        <v>INO</v>
      </c>
      <c r="Q400" s="13">
        <f>VLOOKUP($E400,'Listing PCS'!$B$2:$F$1032,5,FALSE)</f>
        <v>43876</v>
      </c>
      <c r="R400" s="12"/>
      <c r="S400" s="12" t="str">
        <f>IF(ISERROR(SEARCH(K400,J400)),"-",K400)</f>
        <v>-</v>
      </c>
      <c r="T400" s="12">
        <f>VLOOKUP($E400,'Listing PCS'!$B$2:$I$1032,8,FALSE)</f>
        <v>0</v>
      </c>
      <c r="U400" s="13"/>
      <c r="V400" s="13" t="str">
        <f>IF(ISERROR(VLOOKUP(CONCATENATE($E400," ",V$1),'Listing TES'!$A$2:$I$1247,6,FALSE)),"-",VLOOKUP(CONCATENATE($E400," ",V$1),'Listing TES'!$A$2:$I$1247,6,FALSE))</f>
        <v>-</v>
      </c>
      <c r="W400" s="13" t="str">
        <f>IF(ISERROR(VLOOKUP(CONCATENATE($E400," ",W$1),'Listing TES'!$A$2:$I$1247,6,FALSE)),"-",VLOOKUP(CONCATENATE($E400," ",W$1),'Listing TES'!$A$2:$I$1247,6,FALSE))</f>
        <v>-</v>
      </c>
      <c r="X400" s="13">
        <f>IF(ISERROR(VLOOKUP(CONCATENATE($E400," ",X$1),'Listing TES'!$A$2:$I$1247,6,FALSE)),"-",VLOOKUP(CONCATENATE($E400," ",X$1),'Listing TES'!$A$2:$I$1247,6,FALSE))</f>
        <v>41762</v>
      </c>
      <c r="Y400" s="13" t="str">
        <f>IF(ISERROR(VLOOKUP(CONCATENATE($E400," ",Y$1),'Listing TES'!$A$2:$I$1247,6,FALSE)),"-",VLOOKUP(CONCATENATE($E400," ",Y$1),'Listing TES'!$A$2:$I$1247,6,FALSE))</f>
        <v>-</v>
      </c>
      <c r="Z400" s="13" t="str">
        <f>IF(ISERROR(VLOOKUP(CONCATENATE($E400," ",Z$1),'Listing TES'!$A$2:$I$1247,6,FALSE)),"-",VLOOKUP(CONCATENATE($E400," ",Z$1),'Listing TES'!$A$2:$I$1247,6,FALSE))</f>
        <v>-</v>
      </c>
      <c r="AA400" s="13" t="str">
        <f>IF(ISERROR(VLOOKUP(CONCATENATE($E400," ",AA$1),'Listing TES'!$A$2:$I$1247,6,FALSE)),"-",VLOOKUP(CONCATENATE($E400," ",AA$1),'Listing TES'!$A$2:$I$1247,6,FALSE))</f>
        <v>-</v>
      </c>
      <c r="AB400" s="13" t="str">
        <f>IF(ISERROR(VLOOKUP(CONCATENATE($E400," ",AB$1),'Listing TES'!$A$2:$I$1247,6,FALSE)),"-",VLOOKUP(CONCATENATE($E400," ",AB$1),'Listing TES'!$A$2:$I$1247,6,FALSE))</f>
        <v>-</v>
      </c>
      <c r="AC400" s="13" t="str">
        <f>IF(ISERROR(VLOOKUP(CONCATENATE($E400," ",AC$1),'Listing TES'!$A$2:$I$1247,6,FALSE)),"-",VLOOKUP(CONCATENATE($E400," ",AC$1),'Listing TES'!$A$2:$I$1247,6,FALSE))</f>
        <v>-</v>
      </c>
      <c r="AD400" s="13"/>
      <c r="AF400" s="142" t="str">
        <f t="shared" si="498"/>
        <v>-</v>
      </c>
      <c r="AG400" s="142" t="str">
        <f t="shared" si="487"/>
        <v>-</v>
      </c>
      <c r="AH400" s="142" t="str">
        <f t="shared" si="488"/>
        <v>-</v>
      </c>
      <c r="AI400" s="142" t="str">
        <f t="shared" si="489"/>
        <v>-</v>
      </c>
      <c r="AJ400" s="142" t="str">
        <f t="shared" si="490"/>
        <v>-</v>
      </c>
      <c r="AK400" s="142" t="str">
        <f t="shared" si="491"/>
        <v>-</v>
      </c>
      <c r="AL400" s="13"/>
      <c r="AN400" s="142" t="str">
        <f t="shared" si="492"/>
        <v>-</v>
      </c>
      <c r="AO400" s="142" t="str">
        <f t="shared" si="493"/>
        <v>-</v>
      </c>
      <c r="AP400" s="142" t="str">
        <f t="shared" si="494"/>
        <v>-</v>
      </c>
      <c r="AQ400" s="142" t="str">
        <f t="shared" si="495"/>
        <v>-</v>
      </c>
      <c r="AR400" s="142" t="str">
        <f t="shared" si="496"/>
        <v>-</v>
      </c>
      <c r="AS400" s="142" t="str">
        <f t="shared" si="497"/>
        <v>-</v>
      </c>
    </row>
    <row r="401" spans="1:52" x14ac:dyDescent="0.25">
      <c r="A401" s="22" t="str">
        <f>IF(ISERROR(VLOOKUP($E401,'Listing TES'!$B$2:$B$1247,1,FALSE)),"Not listed","Listed")</f>
        <v>Listed</v>
      </c>
      <c r="B401" s="4" t="b">
        <f t="shared" ca="1" si="479"/>
        <v>0</v>
      </c>
      <c r="C401" s="4" t="b">
        <f t="shared" si="485"/>
        <v>0</v>
      </c>
      <c r="D401" s="4"/>
      <c r="E401" s="2" t="s">
        <v>241</v>
      </c>
      <c r="F401" s="10">
        <v>38891</v>
      </c>
      <c r="G401" s="4"/>
      <c r="H401" s="4" t="s">
        <v>557</v>
      </c>
      <c r="I401" s="93">
        <f>DATEDIF(F401,DATE(2019,7,1),"y")</f>
        <v>13</v>
      </c>
      <c r="J401" s="198" t="str">
        <f>VLOOKUP($I401,Categorie!$A$1:$B$27,2,FALSE)</f>
        <v>INO/ANO/JUN</v>
      </c>
      <c r="K401" s="12" t="str">
        <f t="shared" ref="K401:K477" si="520">IF(ISBLANK(O401),IF(AC401&lt;&gt;"-",AC$1,IF(AB401&lt;&gt;"-",AB$1,IF(AA401&lt;&gt;"-",AA$1,IF(Z401&lt;&gt;"-",Z$1,IF(Y401&lt;&gt;"-",Y$1,IF(X401&lt;&gt;"-",X$1,IF(W401&lt;&gt;"-",W$1,IF(V401&lt;&gt;"-",V$1,IF(A401="Listed","Niet geslaagd","Geen info"))))))))),O401)</f>
        <v>JUN</v>
      </c>
      <c r="L401" s="13">
        <f t="shared" si="486"/>
        <v>43113</v>
      </c>
      <c r="M401" s="13" t="str">
        <f t="shared" ca="1" si="481"/>
        <v/>
      </c>
      <c r="N401" s="12"/>
      <c r="O401" s="12"/>
      <c r="P401" s="12" t="str">
        <f>VLOOKUP($E401,'Listing PCS'!$B$2:$D$1032,3,FALSE)</f>
        <v>SEN</v>
      </c>
      <c r="Q401" s="13">
        <f>VLOOKUP($E401,'Listing PCS'!$B$2:$F$1032,5,FALSE)</f>
        <v>43477</v>
      </c>
      <c r="R401" s="12"/>
      <c r="S401" s="205" t="s">
        <v>565</v>
      </c>
      <c r="T401" s="12">
        <f>VLOOKUP($E401,'Listing PCS'!$B$2:$I$1032,8,FALSE)</f>
        <v>0</v>
      </c>
      <c r="U401" s="13"/>
      <c r="V401" s="13" t="str">
        <f>IF(ISERROR(VLOOKUP(CONCATENATE($E401," ",V$1),'Listing TES'!$A$2:$I$1247,6,FALSE)),"-",VLOOKUP(CONCATENATE($E401," ",V$1),'Listing TES'!$A$2:$I$1247,6,FALSE))</f>
        <v>-</v>
      </c>
      <c r="W401" s="13" t="str">
        <f>IF(ISERROR(VLOOKUP(CONCATENATE($E401," ",W$1),'Listing TES'!$A$2:$I$1247,6,FALSE)),"-",VLOOKUP(CONCATENATE($E401," ",W$1),'Listing TES'!$A$2:$I$1247,6,FALSE))</f>
        <v>-</v>
      </c>
      <c r="X401" s="13">
        <f>IF(ISERROR(VLOOKUP(CONCATENATE($E401," ",X$1),'Listing TES'!$A$2:$I$1247,6,FALSE)),"-",VLOOKUP(CONCATENATE($E401," ",X$1),'Listing TES'!$A$2:$I$1247,6,FALSE))</f>
        <v>42070</v>
      </c>
      <c r="Y401" s="13">
        <f>IF(ISERROR(VLOOKUP(CONCATENATE($E401," ",Y$1),'Listing TES'!$A$2:$I$1247,6,FALSE)),"-",VLOOKUP(CONCATENATE($E401," ",Y$1),'Listing TES'!$A$2:$I$1247,6,FALSE))</f>
        <v>42476</v>
      </c>
      <c r="Z401" s="13" t="str">
        <f>IF(ISERROR(VLOOKUP(CONCATENATE($E401," ",Z$1),'Listing TES'!$A$2:$I$1247,6,FALSE)),"-",VLOOKUP(CONCATENATE($E401," ",Z$1),'Listing TES'!$A$2:$I$1247,6,FALSE))</f>
        <v>-</v>
      </c>
      <c r="AA401" s="13">
        <f>IF(ISERROR(VLOOKUP(CONCATENATE($E401," ",AA$1),'Listing TES'!$A$2:$I$1247,6,FALSE)),"-",VLOOKUP(CONCATENATE($E401," ",AA$1),'Listing TES'!$A$2:$I$1247,6,FALSE))</f>
        <v>43113</v>
      </c>
      <c r="AB401" s="13" t="str">
        <f>IF(ISERROR(VLOOKUP(CONCATENATE($E401," ",AB$1),'Listing TES'!$A$2:$I$1247,6,FALSE)),"-",VLOOKUP(CONCATENATE($E401," ",AB$1),'Listing TES'!$A$2:$I$1247,6,FALSE))</f>
        <v>-</v>
      </c>
      <c r="AC401" s="13" t="str">
        <f>IF(ISERROR(VLOOKUP(CONCATENATE($E401," ",AC$1),'Listing TES'!$A$2:$I$1247,6,FALSE)),"-",VLOOKUP(CONCATENATE($E401," ",AC$1),'Listing TES'!$A$2:$I$1247,6,FALSE))</f>
        <v>-</v>
      </c>
      <c r="AD401" s="13"/>
      <c r="AF401" s="142" t="str">
        <f t="shared" si="498"/>
        <v>-</v>
      </c>
      <c r="AG401" s="142" t="str">
        <f t="shared" si="487"/>
        <v>-</v>
      </c>
      <c r="AH401" s="142">
        <f t="shared" si="488"/>
        <v>406</v>
      </c>
      <c r="AI401" s="142" t="str">
        <f t="shared" si="489"/>
        <v>-</v>
      </c>
      <c r="AJ401" s="142" t="str">
        <f t="shared" si="490"/>
        <v>-</v>
      </c>
      <c r="AK401" s="142" t="str">
        <f t="shared" si="491"/>
        <v>-</v>
      </c>
      <c r="AL401" s="13"/>
      <c r="AN401" s="142" t="str">
        <f t="shared" si="492"/>
        <v>-</v>
      </c>
      <c r="AO401" s="142" t="str">
        <f t="shared" si="493"/>
        <v>-</v>
      </c>
      <c r="AP401" s="142" t="str">
        <f t="shared" si="494"/>
        <v>-</v>
      </c>
      <c r="AQ401" s="142" t="str">
        <f t="shared" si="495"/>
        <v>-</v>
      </c>
      <c r="AR401" s="142" t="str">
        <f t="shared" si="496"/>
        <v>-</v>
      </c>
      <c r="AS401" s="142" t="str">
        <f t="shared" si="497"/>
        <v>-</v>
      </c>
    </row>
    <row r="402" spans="1:52" hidden="1" x14ac:dyDescent="0.25">
      <c r="A402" s="22" t="str">
        <f>IF(ISERROR(VLOOKUP($E402,'Listing TES'!$B$2:$B$1247,1,FALSE)),"Not listed","Listed")</f>
        <v>Listed</v>
      </c>
      <c r="B402" s="4" t="b">
        <f ca="1">TODAY()-MAX(V402:AC402)&lt;95</f>
        <v>0</v>
      </c>
      <c r="C402" s="4" t="e">
        <f t="shared" si="485"/>
        <v>#VALUE!</v>
      </c>
      <c r="D402" s="4" t="s">
        <v>537</v>
      </c>
      <c r="E402" s="2" t="s">
        <v>651</v>
      </c>
      <c r="F402" s="10">
        <v>41054</v>
      </c>
      <c r="G402" s="4" t="s">
        <v>610</v>
      </c>
      <c r="H402" s="4" t="s">
        <v>557</v>
      </c>
      <c r="I402" s="93">
        <f>DATEDIF(F402,DATE(2018,7,1),"y")</f>
        <v>6</v>
      </c>
      <c r="J402" s="198" t="str">
        <f>VLOOKUP($I402,Categorie!$A$1:$B$27,2,FALSE)</f>
        <v>MIN/BNO/INO</v>
      </c>
      <c r="K402" s="12" t="str">
        <f>IF(ISBLANK(O402),IF(AC402&lt;&gt;"-",AC$1,IF(AB402&lt;&gt;"-",AB$1,IF(AA402&lt;&gt;"-",AA$1,IF(Z402&lt;&gt;"-",Z$1,IF(Y402&lt;&gt;"-",Y$1,IF(X402&lt;&gt;"-",X$1,IF(W402&lt;&gt;"-",W$1,IF(V402&lt;&gt;"-",V$1,IF(A402="Listed","Niet geslaagd","Geen info"))))))))),O402)</f>
        <v>Niet geslaagd</v>
      </c>
      <c r="L402" s="13" t="str">
        <f>IF(MAX(V402:AC402)=0,"-",MAX(V402:AC402))</f>
        <v>-</v>
      </c>
      <c r="M402" s="13" t="str">
        <f ca="1">IF(B402=TRUE,IF(ISBLANK(N402),IF(K402="PRE","",EDATE(L402,3)),N402),"")</f>
        <v/>
      </c>
      <c r="N402" s="12"/>
      <c r="O402" s="12"/>
      <c r="P402" s="12" t="str">
        <f>VLOOKUP($E402,'Listing PCS'!$B$2:$D$1032,3,FALSE)</f>
        <v>-</v>
      </c>
      <c r="Q402" s="13">
        <f>VLOOKUP($E402,'Listing PCS'!$B$2:$F$1032,5,FALSE)</f>
        <v>43855</v>
      </c>
      <c r="R402" s="12"/>
      <c r="S402" s="205" t="s">
        <v>565</v>
      </c>
      <c r="T402" s="12">
        <f>VLOOKUP($E402,'Listing PCS'!$B$2:$I$1032,8,FALSE)</f>
        <v>0</v>
      </c>
      <c r="U402" s="13"/>
      <c r="V402" s="13" t="str">
        <f>IF(ISERROR(VLOOKUP(CONCATENATE($E402," ",V$1),'Listing TES'!$A$2:$I$1247,6,FALSE)),"-",VLOOKUP(CONCATENATE($E402," ",V$1),'Listing TES'!$A$2:$I$1247,6,FALSE))</f>
        <v>-</v>
      </c>
      <c r="W402" s="13" t="str">
        <f>IF(ISERROR(VLOOKUP(CONCATENATE($E402," ",W$1),'Listing TES'!$A$2:$I$1247,6,FALSE)),"-",VLOOKUP(CONCATENATE($E402," ",W$1),'Listing TES'!$A$2:$I$1247,6,FALSE))</f>
        <v>-</v>
      </c>
      <c r="X402" s="13" t="str">
        <f>IF(ISERROR(VLOOKUP(CONCATENATE($E402," ",X$1),'Listing TES'!$A$2:$I$1247,6,FALSE)),"-",VLOOKUP(CONCATENATE($E402," ",X$1),'Listing TES'!$A$2:$I$1247,6,FALSE))</f>
        <v>-</v>
      </c>
      <c r="Y402" s="13" t="str">
        <f>IF(ISERROR(VLOOKUP(CONCATENATE($E402," ",Y$1),'Listing TES'!$A$2:$I$1247,6,FALSE)),"-",VLOOKUP(CONCATENATE($E402," ",Y$1),'Listing TES'!$A$2:$I$1247,6,FALSE))</f>
        <v>-</v>
      </c>
      <c r="Z402" s="13" t="str">
        <f>IF(ISERROR(VLOOKUP(CONCATENATE($E402," ",Z$1),'Listing TES'!$A$2:$I$1247,6,FALSE)),"-",VLOOKUP(CONCATENATE($E402," ",Z$1),'Listing TES'!$A$2:$I$1247,6,FALSE))</f>
        <v>-</v>
      </c>
      <c r="AA402" s="13" t="str">
        <f>IF(ISERROR(VLOOKUP(CONCATENATE($E402," ",AA$1),'Listing TES'!$A$2:$I$1247,6,FALSE)),"-",VLOOKUP(CONCATENATE($E402," ",AA$1),'Listing TES'!$A$2:$I$1247,6,FALSE))</f>
        <v>-</v>
      </c>
      <c r="AB402" s="13" t="str">
        <f>IF(ISERROR(VLOOKUP(CONCATENATE($E402," ",AB$1),'Listing TES'!$A$2:$I$1247,6,FALSE)),"-",VLOOKUP(CONCATENATE($E402," ",AB$1),'Listing TES'!$A$2:$I$1247,6,FALSE))</f>
        <v>-</v>
      </c>
      <c r="AC402" s="13" t="str">
        <f>IF(ISERROR(VLOOKUP(CONCATENATE($E402," ",AC$1),'Listing TES'!$A$2:$I$1247,6,FALSE)),"-",VLOOKUP(CONCATENATE($E402," ",AC$1),'Listing TES'!$A$2:$I$1247,6,FALSE))</f>
        <v>-</v>
      </c>
      <c r="AD402" s="13"/>
      <c r="AF402" s="142" t="str">
        <f t="shared" ref="AF402:AK402" si="521">IF(AND(V402&lt;&gt;"-",W402&lt;&gt;"-"),W402-V402,"-")</f>
        <v>-</v>
      </c>
      <c r="AG402" s="142" t="str">
        <f t="shared" si="521"/>
        <v>-</v>
      </c>
      <c r="AH402" s="142" t="str">
        <f t="shared" si="521"/>
        <v>-</v>
      </c>
      <c r="AI402" s="142" t="str">
        <f t="shared" si="521"/>
        <v>-</v>
      </c>
      <c r="AJ402" s="142" t="str">
        <f t="shared" si="521"/>
        <v>-</v>
      </c>
      <c r="AK402" s="142" t="str">
        <f t="shared" si="521"/>
        <v>-</v>
      </c>
      <c r="AL402" s="13"/>
      <c r="AN402" s="142" t="str">
        <f t="shared" ref="AN402:AS402" si="522">IF(AND($V402&lt;&gt;"-",W402&lt;&gt;"-"),W402-$V402,"-")</f>
        <v>-</v>
      </c>
      <c r="AO402" s="142" t="str">
        <f t="shared" si="522"/>
        <v>-</v>
      </c>
      <c r="AP402" s="142" t="str">
        <f t="shared" si="522"/>
        <v>-</v>
      </c>
      <c r="AQ402" s="142" t="str">
        <f t="shared" si="522"/>
        <v>-</v>
      </c>
      <c r="AR402" s="142" t="str">
        <f t="shared" si="522"/>
        <v>-</v>
      </c>
      <c r="AS402" s="142" t="str">
        <f t="shared" si="522"/>
        <v>-</v>
      </c>
    </row>
    <row r="403" spans="1:52" x14ac:dyDescent="0.25">
      <c r="A403" s="22" t="str">
        <f>IF(ISERROR(VLOOKUP($E403,'Listing TES'!$B$2:$B$1247,1,FALSE)),"Not listed","Listed")</f>
        <v>Listed</v>
      </c>
      <c r="B403" s="4" t="b">
        <f t="shared" ca="1" si="479"/>
        <v>0</v>
      </c>
      <c r="C403" s="4" t="b">
        <f t="shared" si="485"/>
        <v>0</v>
      </c>
      <c r="D403" s="4"/>
      <c r="E403" s="2" t="s">
        <v>318</v>
      </c>
      <c r="F403" s="10">
        <v>37498</v>
      </c>
      <c r="G403" s="4"/>
      <c r="H403" s="4" t="s">
        <v>557</v>
      </c>
      <c r="I403" s="93">
        <f t="shared" ref="I403:I411" si="523">DATEDIF(F403,DATE(2019,7,1),"y")</f>
        <v>16</v>
      </c>
      <c r="J403" s="198" t="str">
        <f>VLOOKUP($I403,Categorie!$A$1:$B$27,2,FALSE)</f>
        <v>JUN/SEN</v>
      </c>
      <c r="K403" s="12" t="str">
        <f t="shared" si="520"/>
        <v>BNO</v>
      </c>
      <c r="L403" s="13">
        <f t="shared" si="486"/>
        <v>43435</v>
      </c>
      <c r="M403" s="13" t="str">
        <f t="shared" ca="1" si="481"/>
        <v/>
      </c>
      <c r="N403" s="12"/>
      <c r="O403" s="12"/>
      <c r="P403" s="12" t="str">
        <f>VLOOKUP($E403,'Listing PCS'!$B$2:$D$1032,3,FALSE)</f>
        <v>INO</v>
      </c>
      <c r="Q403" s="13">
        <f>VLOOKUP($E403,'Listing PCS'!$B$2:$F$1032,5,FALSE)</f>
        <v>43386</v>
      </c>
      <c r="R403" s="12"/>
      <c r="S403" s="12" t="str">
        <f>IF(ISERROR(SEARCH(K403,J403)),"-",K403)</f>
        <v>-</v>
      </c>
      <c r="T403" s="12">
        <f>VLOOKUP($E403,'Listing PCS'!$B$2:$I$1032,8,FALSE)</f>
        <v>0</v>
      </c>
      <c r="U403" s="13"/>
      <c r="V403" s="13">
        <f>IF(ISERROR(VLOOKUP(CONCATENATE($E403," ",V$1),'Listing TES'!$A$2:$I$1247,6,FALSE)),"-",VLOOKUP(CONCATENATE($E403," ",V$1),'Listing TES'!$A$2:$I$1247,6,FALSE))</f>
        <v>42469</v>
      </c>
      <c r="W403" s="13">
        <f>IF(ISERROR(VLOOKUP(CONCATENATE($E403," ",W$1),'Listing TES'!$A$2:$I$1247,6,FALSE)),"-",VLOOKUP(CONCATENATE($E403," ",W$1),'Listing TES'!$A$2:$I$1247,6,FALSE))</f>
        <v>43022</v>
      </c>
      <c r="X403" s="13">
        <f>IF(ISERROR(VLOOKUP(CONCATENATE($E403," ",X$1),'Listing TES'!$A$2:$I$1247,6,FALSE)),"-",VLOOKUP(CONCATENATE($E403," ",X$1),'Listing TES'!$A$2:$I$1247,6,FALSE))</f>
        <v>43435</v>
      </c>
      <c r="Y403" s="13" t="str">
        <f>IF(ISERROR(VLOOKUP(CONCATENATE($E403," ",Y$1),'Listing TES'!$A$2:$I$1247,6,FALSE)),"-",VLOOKUP(CONCATENATE($E403," ",Y$1),'Listing TES'!$A$2:$I$1247,6,FALSE))</f>
        <v>-</v>
      </c>
      <c r="Z403" s="13" t="str">
        <f>IF(ISERROR(VLOOKUP(CONCATENATE($E403," ",Z$1),'Listing TES'!$A$2:$I$1247,6,FALSE)),"-",VLOOKUP(CONCATENATE($E403," ",Z$1),'Listing TES'!$A$2:$I$1247,6,FALSE))</f>
        <v>-</v>
      </c>
      <c r="AA403" s="13" t="str">
        <f>IF(ISERROR(VLOOKUP(CONCATENATE($E403," ",AA$1),'Listing TES'!$A$2:$I$1247,6,FALSE)),"-",VLOOKUP(CONCATENATE($E403," ",AA$1),'Listing TES'!$A$2:$I$1247,6,FALSE))</f>
        <v>-</v>
      </c>
      <c r="AB403" s="13" t="str">
        <f>IF(ISERROR(VLOOKUP(CONCATENATE($E403," ",AB$1),'Listing TES'!$A$2:$I$1247,6,FALSE)),"-",VLOOKUP(CONCATENATE($E403," ",AB$1),'Listing TES'!$A$2:$I$1247,6,FALSE))</f>
        <v>-</v>
      </c>
      <c r="AC403" s="13" t="str">
        <f>IF(ISERROR(VLOOKUP(CONCATENATE($E403," ",AC$1),'Listing TES'!$A$2:$I$1247,6,FALSE)),"-",VLOOKUP(CONCATENATE($E403," ",AC$1),'Listing TES'!$A$2:$I$1247,6,FALSE))</f>
        <v>-</v>
      </c>
      <c r="AD403" s="13"/>
      <c r="AF403" s="142">
        <f t="shared" si="498"/>
        <v>553</v>
      </c>
      <c r="AG403" s="142">
        <f t="shared" si="487"/>
        <v>413</v>
      </c>
      <c r="AH403" s="142" t="str">
        <f t="shared" si="488"/>
        <v>-</v>
      </c>
      <c r="AI403" s="142" t="str">
        <f t="shared" si="489"/>
        <v>-</v>
      </c>
      <c r="AJ403" s="142" t="str">
        <f t="shared" si="490"/>
        <v>-</v>
      </c>
      <c r="AK403" s="142" t="str">
        <f t="shared" si="491"/>
        <v>-</v>
      </c>
      <c r="AL403" s="13"/>
      <c r="AN403" s="142">
        <f t="shared" si="492"/>
        <v>553</v>
      </c>
      <c r="AO403" s="142">
        <f t="shared" si="493"/>
        <v>966</v>
      </c>
      <c r="AP403" s="142" t="str">
        <f t="shared" si="494"/>
        <v>-</v>
      </c>
      <c r="AQ403" s="142" t="str">
        <f t="shared" si="495"/>
        <v>-</v>
      </c>
      <c r="AR403" s="142" t="str">
        <f t="shared" si="496"/>
        <v>-</v>
      </c>
      <c r="AS403" s="142" t="str">
        <f t="shared" si="497"/>
        <v>-</v>
      </c>
      <c r="AW403" s="9" t="s">
        <v>557</v>
      </c>
      <c r="AZ403" s="9" t="s">
        <v>557</v>
      </c>
    </row>
    <row r="404" spans="1:52" x14ac:dyDescent="0.25">
      <c r="A404" s="80" t="str">
        <f>IF(ISERROR(VLOOKUP($E404,'Listing TES'!$B$2:$B$1247,1,FALSE)),"Not listed","Listed")</f>
        <v>Listed</v>
      </c>
      <c r="B404" s="81" t="b">
        <f ca="1">TODAY()-MAX(V404:AC404)&lt;95</f>
        <v>0</v>
      </c>
      <c r="C404" s="81" t="b">
        <f t="shared" si="485"/>
        <v>0</v>
      </c>
      <c r="D404" s="81"/>
      <c r="E404" s="2" t="s">
        <v>627</v>
      </c>
      <c r="F404" s="10">
        <v>40619</v>
      </c>
      <c r="G404" s="4"/>
      <c r="H404" s="4" t="s">
        <v>557</v>
      </c>
      <c r="I404" s="93">
        <f t="shared" si="523"/>
        <v>8</v>
      </c>
      <c r="J404" s="198" t="str">
        <f>VLOOKUP($I404,Categorie!$A$1:$B$27,2,FALSE)</f>
        <v>MIN/BNO/INO</v>
      </c>
      <c r="K404" s="12" t="str">
        <f>IF(ISBLANK(O404),IF(AC404&lt;&gt;"-",AC$1,IF(AB404&lt;&gt;"-",AB$1,IF(AA404&lt;&gt;"-",AA$1,IF(Z404&lt;&gt;"-",Z$1,IF(Y404&lt;&gt;"-",Y$1,IF(X404&lt;&gt;"-",X$1,IF(W404&lt;&gt;"-",W$1,IF(V404&lt;&gt;"-",V$1,IF(A404="Listed","Niet geslaagd","Geen info"))))))))),O404)</f>
        <v>MIN</v>
      </c>
      <c r="L404" s="13">
        <f>IF(MAX(V404:AC404)=0,"-",MAX(V404:AC404))</f>
        <v>43577</v>
      </c>
      <c r="M404" s="13" t="str">
        <f ca="1">IF(B404=TRUE,IF(ISBLANK(N404),IF(K404="PRE","",EDATE(L404,3)),N404),"")</f>
        <v/>
      </c>
      <c r="N404" s="12"/>
      <c r="O404" s="12"/>
      <c r="P404" s="12" t="str">
        <f>VLOOKUP($E404,'Listing PCS'!$B$2:$D$1032,3,FALSE)</f>
        <v>BNO</v>
      </c>
      <c r="Q404" s="13">
        <f>VLOOKUP($E404,'Listing PCS'!$B$2:$F$1032,5,FALSE)</f>
        <v>43778</v>
      </c>
      <c r="R404" s="12"/>
      <c r="S404" s="12" t="str">
        <f>IF(ISERROR(SEARCH(K404,J404)),"-",K404)</f>
        <v>MIN</v>
      </c>
      <c r="T404" s="12">
        <f>VLOOKUP($E404,'Listing PCS'!$B$2:$I$1032,8,FALSE)</f>
        <v>0</v>
      </c>
      <c r="U404" s="13"/>
      <c r="V404" s="13">
        <f>IF(ISERROR(VLOOKUP(CONCATENATE($E404," ",V$1),'Listing TES'!$A$2:$I$1247,6,FALSE)),"-",VLOOKUP(CONCATENATE($E404," ",V$1),'Listing TES'!$A$2:$I$1247,6,FALSE))</f>
        <v>43491</v>
      </c>
      <c r="W404" s="13">
        <f>IF(ISERROR(VLOOKUP(CONCATENATE($E404," ",W$1),'Listing TES'!$A$2:$I$1247,6,FALSE)),"-",VLOOKUP(CONCATENATE($E404," ",W$1),'Listing TES'!$A$2:$I$1247,6,FALSE))</f>
        <v>43577</v>
      </c>
      <c r="X404" s="13" t="str">
        <f>IF(ISERROR(VLOOKUP(CONCATENATE($E404," ",X$1),'Listing TES'!$A$2:$I$1247,6,FALSE)),"-",VLOOKUP(CONCATENATE($E404," ",X$1),'Listing TES'!$A$2:$I$1247,6,FALSE))</f>
        <v>-</v>
      </c>
      <c r="Y404" s="13" t="str">
        <f>IF(ISERROR(VLOOKUP(CONCATENATE($E404," ",Y$1),'Listing TES'!$A$2:$I$1247,6,FALSE)),"-",VLOOKUP(CONCATENATE($E404," ",Y$1),'Listing TES'!$A$2:$I$1247,6,FALSE))</f>
        <v>-</v>
      </c>
      <c r="Z404" s="13" t="str">
        <f>IF(ISERROR(VLOOKUP(CONCATENATE($E404," ",Z$1),'Listing TES'!$A$2:$I$1247,6,FALSE)),"-",VLOOKUP(CONCATENATE($E404," ",Z$1),'Listing TES'!$A$2:$I$1247,6,FALSE))</f>
        <v>-</v>
      </c>
      <c r="AA404" s="13" t="str">
        <f>IF(ISERROR(VLOOKUP(CONCATENATE($E404," ",AA$1),'Listing TES'!$A$2:$I$1247,6,FALSE)),"-",VLOOKUP(CONCATENATE($E404," ",AA$1),'Listing TES'!$A$2:$I$1247,6,FALSE))</f>
        <v>-</v>
      </c>
      <c r="AB404" s="13" t="str">
        <f>IF(ISERROR(VLOOKUP(CONCATENATE($E404," ",AB$1),'Listing TES'!$A$2:$I$1247,6,FALSE)),"-",VLOOKUP(CONCATENATE($E404," ",AB$1),'Listing TES'!$A$2:$I$1247,6,FALSE))</f>
        <v>-</v>
      </c>
      <c r="AC404" s="13" t="str">
        <f>IF(ISERROR(VLOOKUP(CONCATENATE($E404," ",AC$1),'Listing TES'!$A$2:$I$1247,6,FALSE)),"-",VLOOKUP(CONCATENATE($E404," ",AC$1),'Listing TES'!$A$2:$I$1247,6,FALSE))</f>
        <v>-</v>
      </c>
      <c r="AD404" s="13"/>
      <c r="AF404" s="142">
        <f t="shared" ref="AF404:AK404" si="524">IF(AND(V404&lt;&gt;"-",W404&lt;&gt;"-"),W404-V404,"-")</f>
        <v>86</v>
      </c>
      <c r="AG404" s="142" t="str">
        <f t="shared" si="524"/>
        <v>-</v>
      </c>
      <c r="AH404" s="142" t="str">
        <f t="shared" si="524"/>
        <v>-</v>
      </c>
      <c r="AI404" s="142" t="str">
        <f t="shared" si="524"/>
        <v>-</v>
      </c>
      <c r="AJ404" s="142" t="str">
        <f t="shared" si="524"/>
        <v>-</v>
      </c>
      <c r="AK404" s="142" t="str">
        <f t="shared" si="524"/>
        <v>-</v>
      </c>
      <c r="AL404" s="102"/>
      <c r="AN404" s="142">
        <f t="shared" ref="AN404:AS404" si="525">IF(AND($V404&lt;&gt;"-",W404&lt;&gt;"-"),W404-$V404,"-")</f>
        <v>86</v>
      </c>
      <c r="AO404" s="142" t="str">
        <f t="shared" si="525"/>
        <v>-</v>
      </c>
      <c r="AP404" s="142" t="str">
        <f t="shared" si="525"/>
        <v>-</v>
      </c>
      <c r="AQ404" s="142" t="str">
        <f t="shared" si="525"/>
        <v>-</v>
      </c>
      <c r="AR404" s="142" t="str">
        <f t="shared" si="525"/>
        <v>-</v>
      </c>
      <c r="AS404" s="142" t="str">
        <f t="shared" si="525"/>
        <v>-</v>
      </c>
    </row>
    <row r="405" spans="1:52" x14ac:dyDescent="0.25">
      <c r="A405" s="22" t="str">
        <f>IF(ISERROR(VLOOKUP($E405,'Listing TES'!$B$2:$B$1247,1,FALSE)),"Not listed","Listed")</f>
        <v>Listed</v>
      </c>
      <c r="B405" s="4" t="b">
        <f t="shared" ca="1" si="479"/>
        <v>0</v>
      </c>
      <c r="C405" s="4" t="b">
        <f t="shared" si="485"/>
        <v>0</v>
      </c>
      <c r="D405" s="4"/>
      <c r="E405" s="2" t="s">
        <v>411</v>
      </c>
      <c r="F405" s="10">
        <v>37525</v>
      </c>
      <c r="G405" s="4"/>
      <c r="H405" s="4" t="s">
        <v>557</v>
      </c>
      <c r="I405" s="93">
        <f t="shared" si="523"/>
        <v>16</v>
      </c>
      <c r="J405" s="198" t="str">
        <f>VLOOKUP($I405,Categorie!$A$1:$B$27,2,FALSE)</f>
        <v>JUN/SEN</v>
      </c>
      <c r="K405" s="12" t="str">
        <f t="shared" si="520"/>
        <v>INO</v>
      </c>
      <c r="L405" s="13">
        <f t="shared" si="486"/>
        <v>43577</v>
      </c>
      <c r="M405" s="13" t="str">
        <f t="shared" ca="1" si="481"/>
        <v/>
      </c>
      <c r="N405" s="12"/>
      <c r="O405" s="12"/>
      <c r="P405" s="12" t="str">
        <f>VLOOKUP($E405,'Listing PCS'!$B$2:$D$1032,3,FALSE)</f>
        <v>INO</v>
      </c>
      <c r="Q405" s="13">
        <f>VLOOKUP($E405,'Listing PCS'!$B$2:$F$1032,5,FALSE)</f>
        <v>43577</v>
      </c>
      <c r="R405" s="12"/>
      <c r="S405" s="12" t="str">
        <f>IF(ISERROR(SEARCH(K405,J405)),"-",K405)</f>
        <v>-</v>
      </c>
      <c r="T405" s="12">
        <f>VLOOKUP($E405,'Listing PCS'!$B$2:$I$1032,8,FALSE)</f>
        <v>0</v>
      </c>
      <c r="U405" s="13"/>
      <c r="V405" s="13" t="str">
        <f>IF(ISERROR(VLOOKUP(CONCATENATE($E405," ",V$1),'Listing TES'!$A$2:$I$1247,6,FALSE)),"-",VLOOKUP(CONCATENATE($E405," ",V$1),'Listing TES'!$A$2:$I$1247,6,FALSE))</f>
        <v>-</v>
      </c>
      <c r="W405" s="13">
        <f>IF(ISERROR(VLOOKUP(CONCATENATE($E405," ",W$1),'Listing TES'!$A$2:$I$1247,6,FALSE)),"-",VLOOKUP(CONCATENATE($E405," ",W$1),'Listing TES'!$A$2:$I$1247,6,FALSE))</f>
        <v>43036</v>
      </c>
      <c r="X405" s="13">
        <f>IF(ISERROR(VLOOKUP(CONCATENATE($E405," ",X$1),'Listing TES'!$A$2:$I$1247,6,FALSE)),"-",VLOOKUP(CONCATENATE($E405," ",X$1),'Listing TES'!$A$2:$I$1247,6,FALSE))</f>
        <v>43113</v>
      </c>
      <c r="Y405" s="13">
        <f>IF(ISERROR(VLOOKUP(CONCATENATE($E405," ",Y$1),'Listing TES'!$A$2:$I$1247,6,FALSE)),"-",VLOOKUP(CONCATENATE($E405," ",Y$1),'Listing TES'!$A$2:$I$1247,6,FALSE))</f>
        <v>43577</v>
      </c>
      <c r="Z405" s="13" t="str">
        <f>IF(ISERROR(VLOOKUP(CONCATENATE($E405," ",Z$1),'Listing TES'!$A$2:$I$1247,6,FALSE)),"-",VLOOKUP(CONCATENATE($E405," ",Z$1),'Listing TES'!$A$2:$I$1247,6,FALSE))</f>
        <v>-</v>
      </c>
      <c r="AA405" s="13" t="str">
        <f>IF(ISERROR(VLOOKUP(CONCATENATE($E405," ",AA$1),'Listing TES'!$A$2:$I$1247,6,FALSE)),"-",VLOOKUP(CONCATENATE($E405," ",AA$1),'Listing TES'!$A$2:$I$1247,6,FALSE))</f>
        <v>-</v>
      </c>
      <c r="AB405" s="13" t="str">
        <f>IF(ISERROR(VLOOKUP(CONCATENATE($E405," ",AB$1),'Listing TES'!$A$2:$I$1247,6,FALSE)),"-",VLOOKUP(CONCATENATE($E405," ",AB$1),'Listing TES'!$A$2:$I$1247,6,FALSE))</f>
        <v>-</v>
      </c>
      <c r="AC405" s="13" t="str">
        <f>IF(ISERROR(VLOOKUP(CONCATENATE($E405," ",AC$1),'Listing TES'!$A$2:$I$1247,6,FALSE)),"-",VLOOKUP(CONCATENATE($E405," ",AC$1),'Listing TES'!$A$2:$I$1247,6,FALSE))</f>
        <v>-</v>
      </c>
      <c r="AD405" s="13"/>
      <c r="AF405" s="142" t="str">
        <f t="shared" si="498"/>
        <v>-</v>
      </c>
      <c r="AG405" s="142">
        <f t="shared" si="487"/>
        <v>77</v>
      </c>
      <c r="AH405" s="142">
        <f t="shared" si="488"/>
        <v>464</v>
      </c>
      <c r="AI405" s="142" t="str">
        <f t="shared" si="489"/>
        <v>-</v>
      </c>
      <c r="AJ405" s="142" t="str">
        <f t="shared" si="490"/>
        <v>-</v>
      </c>
      <c r="AK405" s="142" t="str">
        <f t="shared" si="491"/>
        <v>-</v>
      </c>
      <c r="AL405" s="13"/>
      <c r="AN405" s="142" t="str">
        <f t="shared" si="492"/>
        <v>-</v>
      </c>
      <c r="AO405" s="142" t="str">
        <f t="shared" si="493"/>
        <v>-</v>
      </c>
      <c r="AP405" s="142" t="str">
        <f t="shared" si="494"/>
        <v>-</v>
      </c>
      <c r="AQ405" s="142" t="str">
        <f t="shared" si="495"/>
        <v>-</v>
      </c>
      <c r="AR405" s="142" t="str">
        <f t="shared" si="496"/>
        <v>-</v>
      </c>
      <c r="AS405" s="142" t="str">
        <f t="shared" si="497"/>
        <v>-</v>
      </c>
    </row>
    <row r="406" spans="1:52" x14ac:dyDescent="0.25">
      <c r="A406" s="22" t="str">
        <f>IF(ISERROR(VLOOKUP($E406,'Listing TES'!$B$2:$B$1247,1,FALSE)),"Not listed","Listed")</f>
        <v>Listed</v>
      </c>
      <c r="B406" s="4" t="b">
        <f t="shared" ca="1" si="479"/>
        <v>0</v>
      </c>
      <c r="C406" s="4" t="b">
        <f t="shared" si="485"/>
        <v>0</v>
      </c>
      <c r="D406" s="4"/>
      <c r="E406" s="2" t="s">
        <v>157</v>
      </c>
      <c r="F406" s="10">
        <v>38849</v>
      </c>
      <c r="G406" s="4"/>
      <c r="H406" s="4" t="s">
        <v>557</v>
      </c>
      <c r="I406" s="93">
        <f t="shared" si="523"/>
        <v>13</v>
      </c>
      <c r="J406" s="198" t="str">
        <f>VLOOKUP($I406,Categorie!$A$1:$B$27,2,FALSE)</f>
        <v>INO/ANO/JUN</v>
      </c>
      <c r="K406" s="12" t="str">
        <f t="shared" si="520"/>
        <v>ANO</v>
      </c>
      <c r="L406" s="13">
        <f t="shared" si="486"/>
        <v>43750</v>
      </c>
      <c r="M406" s="13" t="str">
        <f t="shared" ca="1" si="481"/>
        <v/>
      </c>
      <c r="N406" s="12"/>
      <c r="O406" s="12"/>
      <c r="P406" s="12" t="str">
        <f>VLOOKUP($E406,'Listing PCS'!$B$2:$D$1032,3,FALSE)</f>
        <v>ANO</v>
      </c>
      <c r="Q406" s="13">
        <f>VLOOKUP($E406,'Listing PCS'!$B$2:$F$1032,5,FALSE)</f>
        <v>43848</v>
      </c>
      <c r="R406" s="12"/>
      <c r="S406" s="198" t="s">
        <v>563</v>
      </c>
      <c r="T406" s="12">
        <f>VLOOKUP($E406,'Listing PCS'!$B$2:$I$1032,8,FALSE)</f>
        <v>0</v>
      </c>
      <c r="U406" s="13"/>
      <c r="V406" s="13" t="str">
        <f>IF(ISERROR(VLOOKUP(CONCATENATE($E406," ",V$1),'Listing TES'!$A$2:$I$1247,6,FALSE)),"-",VLOOKUP(CONCATENATE($E406," ",V$1),'Listing TES'!$A$2:$I$1247,6,FALSE))</f>
        <v>-</v>
      </c>
      <c r="W406" s="13" t="str">
        <f>IF(ISERROR(VLOOKUP(CONCATENATE($E406," ",W$1),'Listing TES'!$A$2:$I$1247,6,FALSE)),"-",VLOOKUP(CONCATENATE($E406," ",W$1),'Listing TES'!$A$2:$I$1247,6,FALSE))</f>
        <v>-</v>
      </c>
      <c r="X406" s="13">
        <f>IF(ISERROR(VLOOKUP(CONCATENATE($E406," ",X$1),'Listing TES'!$A$2:$I$1247,6,FALSE)),"-",VLOOKUP(CONCATENATE($E406," ",X$1),'Listing TES'!$A$2:$I$1247,6,FALSE))</f>
        <v>42042</v>
      </c>
      <c r="Y406" s="13">
        <f>IF(ISERROR(VLOOKUP(CONCATENATE($E406," ",Y$1),'Listing TES'!$A$2:$I$1247,6,FALSE)),"-",VLOOKUP(CONCATENATE($E406," ",Y$1),'Listing TES'!$A$2:$I$1247,6,FALSE))</f>
        <v>42672</v>
      </c>
      <c r="Z406" s="13">
        <f>IF(ISERROR(VLOOKUP(CONCATENATE($E406," ",Z$1),'Listing TES'!$A$2:$I$1247,6,FALSE)),"-",VLOOKUP(CONCATENATE($E406," ",Z$1),'Listing TES'!$A$2:$I$1247,6,FALSE))</f>
        <v>43750</v>
      </c>
      <c r="AA406" s="13" t="str">
        <f>IF(ISERROR(VLOOKUP(CONCATENATE($E406," ",AA$1),'Listing TES'!$A$2:$I$1247,6,FALSE)),"-",VLOOKUP(CONCATENATE($E406," ",AA$1),'Listing TES'!$A$2:$I$1247,6,FALSE))</f>
        <v>-</v>
      </c>
      <c r="AB406" s="13" t="str">
        <f>IF(ISERROR(VLOOKUP(CONCATENATE($E406," ",AB$1),'Listing TES'!$A$2:$I$1247,6,FALSE)),"-",VLOOKUP(CONCATENATE($E406," ",AB$1),'Listing TES'!$A$2:$I$1247,6,FALSE))</f>
        <v>-</v>
      </c>
      <c r="AC406" s="13" t="str">
        <f>IF(ISERROR(VLOOKUP(CONCATENATE($E406," ",AC$1),'Listing TES'!$A$2:$I$1247,6,FALSE)),"-",VLOOKUP(CONCATENATE($E406," ",AC$1),'Listing TES'!$A$2:$I$1247,6,FALSE))</f>
        <v>-</v>
      </c>
      <c r="AD406" s="13"/>
      <c r="AF406" s="142" t="str">
        <f t="shared" si="498"/>
        <v>-</v>
      </c>
      <c r="AG406" s="142" t="str">
        <f t="shared" si="487"/>
        <v>-</v>
      </c>
      <c r="AH406" s="142">
        <f t="shared" si="488"/>
        <v>630</v>
      </c>
      <c r="AI406" s="142">
        <f t="shared" si="489"/>
        <v>1078</v>
      </c>
      <c r="AJ406" s="142" t="str">
        <f t="shared" si="490"/>
        <v>-</v>
      </c>
      <c r="AK406" s="142" t="str">
        <f t="shared" si="491"/>
        <v>-</v>
      </c>
      <c r="AL406" s="13"/>
      <c r="AN406" s="142" t="str">
        <f t="shared" si="492"/>
        <v>-</v>
      </c>
      <c r="AO406" s="142" t="str">
        <f t="shared" si="493"/>
        <v>-</v>
      </c>
      <c r="AP406" s="142" t="str">
        <f t="shared" si="494"/>
        <v>-</v>
      </c>
      <c r="AQ406" s="142" t="str">
        <f t="shared" si="495"/>
        <v>-</v>
      </c>
      <c r="AR406" s="142" t="str">
        <f t="shared" si="496"/>
        <v>-</v>
      </c>
      <c r="AS406" s="142" t="str">
        <f t="shared" si="497"/>
        <v>-</v>
      </c>
    </row>
    <row r="407" spans="1:52" x14ac:dyDescent="0.25">
      <c r="A407" s="22" t="str">
        <f>IF(ISERROR(VLOOKUP($E407,'Listing TES'!$B$2:$B$1247,1,FALSE)),"Not listed","Listed")</f>
        <v>Listed</v>
      </c>
      <c r="B407" s="4" t="b">
        <f ca="1">TODAY()-MAX(V407:AC407)&lt;95</f>
        <v>0</v>
      </c>
      <c r="C407" s="4" t="b">
        <f t="shared" si="485"/>
        <v>0</v>
      </c>
      <c r="D407" s="4"/>
      <c r="E407" s="2" t="s">
        <v>469</v>
      </c>
      <c r="F407" s="10">
        <v>39934</v>
      </c>
      <c r="G407" s="4"/>
      <c r="H407" s="4" t="s">
        <v>557</v>
      </c>
      <c r="I407" s="93">
        <f t="shared" si="523"/>
        <v>10</v>
      </c>
      <c r="J407" s="198" t="str">
        <f>VLOOKUP($I407,Categorie!$A$1:$B$27,2,FALSE)</f>
        <v>BNO/INO/ANO</v>
      </c>
      <c r="K407" s="12" t="str">
        <f t="shared" si="520"/>
        <v>INO</v>
      </c>
      <c r="L407" s="13">
        <f t="shared" si="486"/>
        <v>43484</v>
      </c>
      <c r="M407" s="13" t="str">
        <f t="shared" ca="1" si="481"/>
        <v/>
      </c>
      <c r="N407" s="12"/>
      <c r="O407" s="12"/>
      <c r="P407" s="12" t="str">
        <f>VLOOKUP($E407,'Listing PCS'!$B$2:$D$1032,3,FALSE)</f>
        <v>ANO</v>
      </c>
      <c r="Q407" s="13">
        <f>VLOOKUP($E407,'Listing PCS'!$B$2:$F$1032,5,FALSE)</f>
        <v>43750</v>
      </c>
      <c r="R407" s="12"/>
      <c r="S407" s="12" t="str">
        <f t="shared" ref="S407:S412" si="526">IF(ISERROR(SEARCH(K407,J407)),"-",K407)</f>
        <v>INO</v>
      </c>
      <c r="T407" s="12">
        <f>VLOOKUP($E407,'Listing PCS'!$B$2:$I$1032,8,FALSE)</f>
        <v>0</v>
      </c>
      <c r="U407" s="13"/>
      <c r="V407" s="13">
        <f>IF(ISERROR(VLOOKUP(CONCATENATE($E407," ",V$1),'Listing TES'!$A$2:$I$1247,6,FALSE)),"-",VLOOKUP(CONCATENATE($E407," ",V$1),'Listing TES'!$A$2:$I$1247,6,FALSE))</f>
        <v>43127</v>
      </c>
      <c r="W407" s="13">
        <f>IF(ISERROR(VLOOKUP(CONCATENATE($E407," ",W$1),'Listing TES'!$A$2:$I$1247,6,FALSE)),"-",VLOOKUP(CONCATENATE($E407," ",W$1),'Listing TES'!$A$2:$I$1247,6,FALSE))</f>
        <v>43183</v>
      </c>
      <c r="X407" s="13">
        <f>IF(ISERROR(VLOOKUP(CONCATENATE($E407," ",X$1),'Listing TES'!$A$2:$I$1247,6,FALSE)),"-",VLOOKUP(CONCATENATE($E407," ",X$1),'Listing TES'!$A$2:$I$1247,6,FALSE))</f>
        <v>43386</v>
      </c>
      <c r="Y407" s="13">
        <f>IF(ISERROR(VLOOKUP(CONCATENATE($E407," ",Y$1),'Listing TES'!$A$2:$I$1247,6,FALSE)),"-",VLOOKUP(CONCATENATE($E407," ",Y$1),'Listing TES'!$A$2:$I$1247,6,FALSE))</f>
        <v>43484</v>
      </c>
      <c r="Z407" s="13" t="str">
        <f>IF(ISERROR(VLOOKUP(CONCATENATE($E407," ",Z$1),'Listing TES'!$A$2:$I$1247,6,FALSE)),"-",VLOOKUP(CONCATENATE($E407," ",Z$1),'Listing TES'!$A$2:$I$1247,6,FALSE))</f>
        <v>-</v>
      </c>
      <c r="AA407" s="13" t="str">
        <f>IF(ISERROR(VLOOKUP(CONCATENATE($E407," ",AA$1),'Listing TES'!$A$2:$I$1247,6,FALSE)),"-",VLOOKUP(CONCATENATE($E407," ",AA$1),'Listing TES'!$A$2:$I$1247,6,FALSE))</f>
        <v>-</v>
      </c>
      <c r="AB407" s="13" t="str">
        <f>IF(ISERROR(VLOOKUP(CONCATENATE($E407," ",AB$1),'Listing TES'!$A$2:$I$1247,6,FALSE)),"-",VLOOKUP(CONCATENATE($E407," ",AB$1),'Listing TES'!$A$2:$I$1247,6,FALSE))</f>
        <v>-</v>
      </c>
      <c r="AC407" s="13" t="str">
        <f>IF(ISERROR(VLOOKUP(CONCATENATE($E407," ",AC$1),'Listing TES'!$A$2:$I$1247,6,FALSE)),"-",VLOOKUP(CONCATENATE($E407," ",AC$1),'Listing TES'!$A$2:$I$1247,6,FALSE))</f>
        <v>-</v>
      </c>
      <c r="AD407" s="13"/>
      <c r="AF407" s="142">
        <f t="shared" si="498"/>
        <v>56</v>
      </c>
      <c r="AG407" s="142">
        <f t="shared" si="487"/>
        <v>203</v>
      </c>
      <c r="AH407" s="142">
        <f t="shared" si="488"/>
        <v>98</v>
      </c>
      <c r="AI407" s="142" t="str">
        <f t="shared" si="489"/>
        <v>-</v>
      </c>
      <c r="AJ407" s="142" t="str">
        <f t="shared" si="490"/>
        <v>-</v>
      </c>
      <c r="AK407" s="142" t="str">
        <f t="shared" si="491"/>
        <v>-</v>
      </c>
      <c r="AL407" s="13"/>
      <c r="AN407" s="142">
        <f t="shared" si="492"/>
        <v>56</v>
      </c>
      <c r="AO407" s="142">
        <f t="shared" si="493"/>
        <v>259</v>
      </c>
      <c r="AP407" s="142">
        <f t="shared" si="494"/>
        <v>357</v>
      </c>
      <c r="AQ407" s="142" t="str">
        <f t="shared" si="495"/>
        <v>-</v>
      </c>
      <c r="AR407" s="142" t="str">
        <f t="shared" si="496"/>
        <v>-</v>
      </c>
      <c r="AS407" s="142" t="str">
        <f t="shared" si="497"/>
        <v>-</v>
      </c>
    </row>
    <row r="408" spans="1:52" x14ac:dyDescent="0.25">
      <c r="A408" s="22" t="str">
        <f>IF(ISERROR(VLOOKUP($E408,'Listing TES'!$B$2:$B$1247,1,FALSE)),"Not listed","Listed")</f>
        <v>Listed</v>
      </c>
      <c r="B408" s="4" t="b">
        <f t="shared" ca="1" si="479"/>
        <v>0</v>
      </c>
      <c r="C408" s="4" t="b">
        <f t="shared" si="485"/>
        <v>0</v>
      </c>
      <c r="D408" s="4"/>
      <c r="E408" s="2" t="s">
        <v>254</v>
      </c>
      <c r="F408" s="10">
        <v>38385</v>
      </c>
      <c r="G408" s="4"/>
      <c r="H408" s="4" t="s">
        <v>557</v>
      </c>
      <c r="I408" s="93">
        <f t="shared" si="523"/>
        <v>14</v>
      </c>
      <c r="J408" s="198" t="str">
        <f>VLOOKUP($I408,Categorie!$A$1:$B$27,2,FALSE)</f>
        <v>INO/ANO/JUN</v>
      </c>
      <c r="K408" s="12" t="str">
        <f t="shared" si="520"/>
        <v>PRE</v>
      </c>
      <c r="L408" s="13">
        <f t="shared" si="486"/>
        <v>42448</v>
      </c>
      <c r="M408" s="13" t="str">
        <f t="shared" ca="1" si="481"/>
        <v/>
      </c>
      <c r="N408" s="12"/>
      <c r="O408" s="12"/>
      <c r="P408" s="12" t="str">
        <f>VLOOKUP($E408,'Listing PCS'!$B$2:$D$1032,3,FALSE)</f>
        <v>-</v>
      </c>
      <c r="Q408" s="13">
        <f>VLOOKUP($E408,'Listing PCS'!$B$2:$F$1032,5,FALSE)</f>
        <v>43252</v>
      </c>
      <c r="R408" s="12"/>
      <c r="S408" s="12" t="str">
        <f t="shared" si="526"/>
        <v>-</v>
      </c>
      <c r="T408" s="12" t="str">
        <f>VLOOKUP($E408,'Listing PCS'!$B$2:$I$1032,8,FALSE)</f>
        <v>-</v>
      </c>
      <c r="U408" s="13"/>
      <c r="V408" s="13">
        <f>IF(ISERROR(VLOOKUP(CONCATENATE($E408," ",V$1),'Listing TES'!$A$2:$I$1247,6,FALSE)),"-",VLOOKUP(CONCATENATE($E408," ",V$1),'Listing TES'!$A$2:$I$1247,6,FALSE))</f>
        <v>42448</v>
      </c>
      <c r="W408" s="13" t="str">
        <f>IF(ISERROR(VLOOKUP(CONCATENATE($E408," ",W$1),'Listing TES'!$A$2:$I$1247,6,FALSE)),"-",VLOOKUP(CONCATENATE($E408," ",W$1),'Listing TES'!$A$2:$I$1247,6,FALSE))</f>
        <v>-</v>
      </c>
      <c r="X408" s="13" t="str">
        <f>IF(ISERROR(VLOOKUP(CONCATENATE($E408," ",X$1),'Listing TES'!$A$2:$I$1247,6,FALSE)),"-",VLOOKUP(CONCATENATE($E408," ",X$1),'Listing TES'!$A$2:$I$1247,6,FALSE))</f>
        <v>-</v>
      </c>
      <c r="Y408" s="13" t="str">
        <f>IF(ISERROR(VLOOKUP(CONCATENATE($E408," ",Y$1),'Listing TES'!$A$2:$I$1247,6,FALSE)),"-",VLOOKUP(CONCATENATE($E408," ",Y$1),'Listing TES'!$A$2:$I$1247,6,FALSE))</f>
        <v>-</v>
      </c>
      <c r="Z408" s="13" t="str">
        <f>IF(ISERROR(VLOOKUP(CONCATENATE($E408," ",Z$1),'Listing TES'!$A$2:$I$1247,6,FALSE)),"-",VLOOKUP(CONCATENATE($E408," ",Z$1),'Listing TES'!$A$2:$I$1247,6,FALSE))</f>
        <v>-</v>
      </c>
      <c r="AA408" s="13" t="str">
        <f>IF(ISERROR(VLOOKUP(CONCATENATE($E408," ",AA$1),'Listing TES'!$A$2:$I$1247,6,FALSE)),"-",VLOOKUP(CONCATENATE($E408," ",AA$1),'Listing TES'!$A$2:$I$1247,6,FALSE))</f>
        <v>-</v>
      </c>
      <c r="AB408" s="13" t="str">
        <f>IF(ISERROR(VLOOKUP(CONCATENATE($E408," ",AB$1),'Listing TES'!$A$2:$I$1247,6,FALSE)),"-",VLOOKUP(CONCATENATE($E408," ",AB$1),'Listing TES'!$A$2:$I$1247,6,FALSE))</f>
        <v>-</v>
      </c>
      <c r="AC408" s="13" t="str">
        <f>IF(ISERROR(VLOOKUP(CONCATENATE($E408," ",AC$1),'Listing TES'!$A$2:$I$1247,6,FALSE)),"-",VLOOKUP(CONCATENATE($E408," ",AC$1),'Listing TES'!$A$2:$I$1247,6,FALSE))</f>
        <v>-</v>
      </c>
      <c r="AD408" s="13"/>
      <c r="AF408" s="142" t="str">
        <f t="shared" si="498"/>
        <v>-</v>
      </c>
      <c r="AG408" s="142" t="str">
        <f t="shared" si="487"/>
        <v>-</v>
      </c>
      <c r="AH408" s="142" t="str">
        <f t="shared" si="488"/>
        <v>-</v>
      </c>
      <c r="AI408" s="142" t="str">
        <f t="shared" si="489"/>
        <v>-</v>
      </c>
      <c r="AJ408" s="142" t="str">
        <f t="shared" si="490"/>
        <v>-</v>
      </c>
      <c r="AK408" s="142" t="str">
        <f t="shared" si="491"/>
        <v>-</v>
      </c>
      <c r="AL408" s="13"/>
      <c r="AN408" s="142" t="str">
        <f t="shared" si="492"/>
        <v>-</v>
      </c>
      <c r="AO408" s="142" t="str">
        <f t="shared" si="493"/>
        <v>-</v>
      </c>
      <c r="AP408" s="142" t="str">
        <f t="shared" si="494"/>
        <v>-</v>
      </c>
      <c r="AQ408" s="142" t="str">
        <f t="shared" si="495"/>
        <v>-</v>
      </c>
      <c r="AR408" s="142" t="str">
        <f t="shared" si="496"/>
        <v>-</v>
      </c>
      <c r="AS408" s="142" t="str">
        <f t="shared" si="497"/>
        <v>-</v>
      </c>
    </row>
    <row r="409" spans="1:52" hidden="1" x14ac:dyDescent="0.25">
      <c r="A409" s="22" t="str">
        <f>IF(ISERROR(VLOOKUP($E409,'Listing TES'!$B$2:$B$1247,1,FALSE)),"Not listed","Listed")</f>
        <v>Listed</v>
      </c>
      <c r="B409" s="4" t="b">
        <f t="shared" ca="1" si="479"/>
        <v>0</v>
      </c>
      <c r="C409" s="4" t="b">
        <f t="shared" si="485"/>
        <v>0</v>
      </c>
      <c r="D409" s="4"/>
      <c r="E409" s="206" t="s">
        <v>332</v>
      </c>
      <c r="F409" s="10">
        <v>38540</v>
      </c>
      <c r="G409" s="211"/>
      <c r="H409" s="4" t="s">
        <v>537</v>
      </c>
      <c r="I409" s="93">
        <f t="shared" si="523"/>
        <v>13</v>
      </c>
      <c r="J409" s="198" t="str">
        <f>VLOOKUP($I409,Categorie!$A$1:$B$27,2,FALSE)</f>
        <v>INO/ANO/JUN</v>
      </c>
      <c r="K409" s="12" t="str">
        <f t="shared" si="520"/>
        <v>BNO</v>
      </c>
      <c r="L409" s="13">
        <f t="shared" si="486"/>
        <v>42063</v>
      </c>
      <c r="M409" s="13" t="str">
        <f t="shared" ca="1" si="481"/>
        <v/>
      </c>
      <c r="N409" s="12"/>
      <c r="O409" s="12"/>
      <c r="P409" s="12" t="str">
        <f>VLOOKUP($E409,'Listing PCS'!$B$2:$D$1032,3,FALSE)</f>
        <v>-</v>
      </c>
      <c r="Q409" s="13">
        <f>VLOOKUP($E409,'Listing PCS'!$B$2:$F$1032,5,FALSE)</f>
        <v>43252</v>
      </c>
      <c r="R409" s="12"/>
      <c r="S409" s="12" t="str">
        <f t="shared" si="526"/>
        <v>-</v>
      </c>
      <c r="T409" s="12" t="str">
        <f>VLOOKUP($E409,'Listing PCS'!$B$2:$I$1032,8,FALSE)</f>
        <v>-</v>
      </c>
      <c r="U409" s="13"/>
      <c r="V409" s="13" t="str">
        <f>IF(ISERROR(VLOOKUP(CONCATENATE($E409," ",V$1),'Listing TES'!$A$2:$I$1247,6,FALSE)),"-",VLOOKUP(CONCATENATE($E409," ",V$1),'Listing TES'!$A$2:$I$1247,6,FALSE))</f>
        <v>-</v>
      </c>
      <c r="W409" s="13" t="str">
        <f>IF(ISERROR(VLOOKUP(CONCATENATE($E409," ",W$1),'Listing TES'!$A$2:$I$1247,6,FALSE)),"-",VLOOKUP(CONCATENATE($E409," ",W$1),'Listing TES'!$A$2:$I$1247,6,FALSE))</f>
        <v>-</v>
      </c>
      <c r="X409" s="13">
        <f>IF(ISERROR(VLOOKUP(CONCATENATE($E409," ",X$1),'Listing TES'!$A$2:$I$1247,6,FALSE)),"-",VLOOKUP(CONCATENATE($E409," ",X$1),'Listing TES'!$A$2:$I$1247,6,FALSE))</f>
        <v>42063</v>
      </c>
      <c r="Y409" s="13" t="str">
        <f>IF(ISERROR(VLOOKUP(CONCATENATE($E409," ",Y$1),'Listing TES'!$A$2:$I$1247,6,FALSE)),"-",VLOOKUP(CONCATENATE($E409," ",Y$1),'Listing TES'!$A$2:$I$1247,6,FALSE))</f>
        <v>-</v>
      </c>
      <c r="Z409" s="13" t="str">
        <f>IF(ISERROR(VLOOKUP(CONCATENATE($E409," ",Z$1),'Listing TES'!$A$2:$I$1247,6,FALSE)),"-",VLOOKUP(CONCATENATE($E409," ",Z$1),'Listing TES'!$A$2:$I$1247,6,FALSE))</f>
        <v>-</v>
      </c>
      <c r="AA409" s="13" t="str">
        <f>IF(ISERROR(VLOOKUP(CONCATENATE($E409," ",AA$1),'Listing TES'!$A$2:$I$1247,6,FALSE)),"-",VLOOKUP(CONCATENATE($E409," ",AA$1),'Listing TES'!$A$2:$I$1247,6,FALSE))</f>
        <v>-</v>
      </c>
      <c r="AB409" s="13" t="str">
        <f>IF(ISERROR(VLOOKUP(CONCATENATE($E409," ",AB$1),'Listing TES'!$A$2:$I$1247,6,FALSE)),"-",VLOOKUP(CONCATENATE($E409," ",AB$1),'Listing TES'!$A$2:$I$1247,6,FALSE))</f>
        <v>-</v>
      </c>
      <c r="AC409" s="13" t="str">
        <f>IF(ISERROR(VLOOKUP(CONCATENATE($E409," ",AC$1),'Listing TES'!$A$2:$I$1247,6,FALSE)),"-",VLOOKUP(CONCATENATE($E409," ",AC$1),'Listing TES'!$A$2:$I$1247,6,FALSE))</f>
        <v>-</v>
      </c>
      <c r="AD409" s="13"/>
      <c r="AF409" s="142" t="str">
        <f t="shared" si="498"/>
        <v>-</v>
      </c>
      <c r="AG409" s="142" t="str">
        <f t="shared" si="487"/>
        <v>-</v>
      </c>
      <c r="AH409" s="142" t="str">
        <f t="shared" si="488"/>
        <v>-</v>
      </c>
      <c r="AI409" s="142" t="str">
        <f t="shared" si="489"/>
        <v>-</v>
      </c>
      <c r="AJ409" s="142" t="str">
        <f t="shared" si="490"/>
        <v>-</v>
      </c>
      <c r="AK409" s="142" t="str">
        <f t="shared" si="491"/>
        <v>-</v>
      </c>
      <c r="AL409" s="13"/>
      <c r="AN409" s="142" t="str">
        <f t="shared" si="492"/>
        <v>-</v>
      </c>
      <c r="AO409" s="142" t="str">
        <f t="shared" si="493"/>
        <v>-</v>
      </c>
      <c r="AP409" s="142" t="str">
        <f t="shared" si="494"/>
        <v>-</v>
      </c>
      <c r="AQ409" s="142" t="str">
        <f t="shared" si="495"/>
        <v>-</v>
      </c>
      <c r="AR409" s="142" t="str">
        <f t="shared" si="496"/>
        <v>-</v>
      </c>
      <c r="AS409" s="142" t="str">
        <f t="shared" si="497"/>
        <v>-</v>
      </c>
    </row>
    <row r="410" spans="1:52" x14ac:dyDescent="0.25">
      <c r="A410" s="22" t="str">
        <f>IF(ISERROR(VLOOKUP($E410,'Listing TES'!$B$2:$B$1247,1,FALSE)),"Not listed","Listed")</f>
        <v>Listed</v>
      </c>
      <c r="B410" s="4" t="b">
        <f t="shared" ca="1" si="479"/>
        <v>0</v>
      </c>
      <c r="C410" s="4" t="b">
        <f t="shared" si="485"/>
        <v>0</v>
      </c>
      <c r="D410" s="4"/>
      <c r="E410" s="2" t="s">
        <v>169</v>
      </c>
      <c r="F410" s="10">
        <v>39013</v>
      </c>
      <c r="G410" s="4"/>
      <c r="H410" s="4" t="s">
        <v>557</v>
      </c>
      <c r="I410" s="93">
        <f t="shared" si="523"/>
        <v>12</v>
      </c>
      <c r="J410" s="198" t="str">
        <f>VLOOKUP($I410,Categorie!$A$1:$B$27,2,FALSE)</f>
        <v>BNO/INO/ANO</v>
      </c>
      <c r="K410" s="12" t="str">
        <f t="shared" si="520"/>
        <v>INO</v>
      </c>
      <c r="L410" s="13">
        <f t="shared" si="486"/>
        <v>43386</v>
      </c>
      <c r="M410" s="13" t="str">
        <f t="shared" ca="1" si="481"/>
        <v/>
      </c>
      <c r="N410" s="12"/>
      <c r="O410" s="12"/>
      <c r="P410" s="12" t="str">
        <f>VLOOKUP($E410,'Listing PCS'!$B$2:$D$1032,3,FALSE)</f>
        <v>INO</v>
      </c>
      <c r="Q410" s="13">
        <f>VLOOKUP($E410,'Listing PCS'!$B$2:$F$1032,5,FALSE)</f>
        <v>43252</v>
      </c>
      <c r="R410" s="12"/>
      <c r="S410" s="12" t="str">
        <f t="shared" si="526"/>
        <v>INO</v>
      </c>
      <c r="T410" s="12" t="str">
        <f>VLOOKUP($E410,'Listing PCS'!$B$2:$I$1032,8,FALSE)</f>
        <v>A</v>
      </c>
      <c r="U410" s="13"/>
      <c r="V410" s="13">
        <f>IF(ISERROR(VLOOKUP(CONCATENATE($E410," ",V$1),'Listing TES'!$A$2:$I$1247,6,FALSE)),"-",VLOOKUP(CONCATENATE($E410," ",V$1),'Listing TES'!$A$2:$I$1247,6,FALSE))</f>
        <v>42448</v>
      </c>
      <c r="W410" s="13">
        <f>IF(ISERROR(VLOOKUP(CONCATENATE($E410," ",W$1),'Listing TES'!$A$2:$I$1247,6,FALSE)),"-",VLOOKUP(CONCATENATE($E410," ",W$1),'Listing TES'!$A$2:$I$1247,6,FALSE))</f>
        <v>42784</v>
      </c>
      <c r="X410" s="13">
        <f>IF(ISERROR(VLOOKUP(CONCATENATE($E410," ",X$1),'Listing TES'!$A$2:$I$1247,6,FALSE)),"-",VLOOKUP(CONCATENATE($E410," ",X$1),'Listing TES'!$A$2:$I$1247,6,FALSE))</f>
        <v>43078</v>
      </c>
      <c r="Y410" s="13">
        <f>IF(ISERROR(VLOOKUP(CONCATENATE($E410," ",Y$1),'Listing TES'!$A$2:$I$1247,6,FALSE)),"-",VLOOKUP(CONCATENATE($E410," ",Y$1),'Listing TES'!$A$2:$I$1247,6,FALSE))</f>
        <v>43386</v>
      </c>
      <c r="Z410" s="13" t="str">
        <f>IF(ISERROR(VLOOKUP(CONCATENATE($E410," ",Z$1),'Listing TES'!$A$2:$I$1247,6,FALSE)),"-",VLOOKUP(CONCATENATE($E410," ",Z$1),'Listing TES'!$A$2:$I$1247,6,FALSE))</f>
        <v>-</v>
      </c>
      <c r="AA410" s="13" t="str">
        <f>IF(ISERROR(VLOOKUP(CONCATENATE($E410," ",AA$1),'Listing TES'!$A$2:$I$1247,6,FALSE)),"-",VLOOKUP(CONCATENATE($E410," ",AA$1),'Listing TES'!$A$2:$I$1247,6,FALSE))</f>
        <v>-</v>
      </c>
      <c r="AB410" s="13" t="str">
        <f>IF(ISERROR(VLOOKUP(CONCATENATE($E410," ",AB$1),'Listing TES'!$A$2:$I$1247,6,FALSE)),"-",VLOOKUP(CONCATENATE($E410," ",AB$1),'Listing TES'!$A$2:$I$1247,6,FALSE))</f>
        <v>-</v>
      </c>
      <c r="AC410" s="13" t="str">
        <f>IF(ISERROR(VLOOKUP(CONCATENATE($E410," ",AC$1),'Listing TES'!$A$2:$I$1247,6,FALSE)),"-",VLOOKUP(CONCATENATE($E410," ",AC$1),'Listing TES'!$A$2:$I$1247,6,FALSE))</f>
        <v>-</v>
      </c>
      <c r="AD410" s="13"/>
      <c r="AF410" s="142">
        <f t="shared" si="498"/>
        <v>336</v>
      </c>
      <c r="AG410" s="142">
        <f t="shared" si="487"/>
        <v>294</v>
      </c>
      <c r="AH410" s="142">
        <f t="shared" si="488"/>
        <v>308</v>
      </c>
      <c r="AI410" s="142" t="str">
        <f t="shared" si="489"/>
        <v>-</v>
      </c>
      <c r="AJ410" s="142" t="str">
        <f t="shared" si="490"/>
        <v>-</v>
      </c>
      <c r="AK410" s="142" t="str">
        <f t="shared" si="491"/>
        <v>-</v>
      </c>
      <c r="AL410" s="13"/>
      <c r="AN410" s="142">
        <f t="shared" si="492"/>
        <v>336</v>
      </c>
      <c r="AO410" s="142">
        <f t="shared" si="493"/>
        <v>630</v>
      </c>
      <c r="AP410" s="142">
        <f t="shared" si="494"/>
        <v>938</v>
      </c>
      <c r="AQ410" s="142" t="str">
        <f t="shared" si="495"/>
        <v>-</v>
      </c>
      <c r="AR410" s="142" t="str">
        <f t="shared" si="496"/>
        <v>-</v>
      </c>
      <c r="AS410" s="142" t="str">
        <f t="shared" si="497"/>
        <v>-</v>
      </c>
    </row>
    <row r="411" spans="1:52" x14ac:dyDescent="0.25">
      <c r="A411" s="22" t="str">
        <f>IF(ISERROR(VLOOKUP($E411,'Listing TES'!$B$2:$B$1247,1,FALSE)),"Not listed","Listed")</f>
        <v>Listed</v>
      </c>
      <c r="B411" s="4" t="b">
        <f ca="1">TODAY()-MAX(V411:AC411)&lt;95</f>
        <v>0</v>
      </c>
      <c r="C411" s="4" t="b">
        <f t="shared" si="485"/>
        <v>0</v>
      </c>
      <c r="D411" s="4"/>
      <c r="E411" s="2" t="s">
        <v>466</v>
      </c>
      <c r="F411" s="10">
        <v>37921</v>
      </c>
      <c r="G411" s="4"/>
      <c r="H411" s="4" t="s">
        <v>557</v>
      </c>
      <c r="I411" s="93">
        <f t="shared" si="523"/>
        <v>15</v>
      </c>
      <c r="J411" s="198" t="str">
        <f>VLOOKUP($I411,Categorie!$A$1:$B$27,2,FALSE)</f>
        <v>JUN/SEN</v>
      </c>
      <c r="K411" s="12" t="str">
        <f t="shared" si="520"/>
        <v>MIN</v>
      </c>
      <c r="L411" s="13">
        <f t="shared" si="486"/>
        <v>43477</v>
      </c>
      <c r="M411" s="13" t="str">
        <f t="shared" ca="1" si="481"/>
        <v/>
      </c>
      <c r="N411" s="12"/>
      <c r="O411" s="12"/>
      <c r="P411" s="12" t="str">
        <f>VLOOKUP($E411,'Listing PCS'!$B$2:$D$1032,3,FALSE)</f>
        <v>MIN</v>
      </c>
      <c r="Q411" s="13">
        <f>VLOOKUP($E411,'Listing PCS'!$B$2:$F$1032,5,FALSE)</f>
        <v>43477</v>
      </c>
      <c r="R411" s="12"/>
      <c r="S411" s="12" t="str">
        <f t="shared" si="526"/>
        <v>-</v>
      </c>
      <c r="T411" s="12">
        <f>VLOOKUP($E411,'Listing PCS'!$B$2:$I$1032,8,FALSE)</f>
        <v>0</v>
      </c>
      <c r="U411" s="13"/>
      <c r="V411" s="13" t="str">
        <f>IF(ISERROR(VLOOKUP(CONCATENATE($E411," ",V$1),'Listing TES'!$A$2:$I$1247,6,FALSE)),"-",VLOOKUP(CONCATENATE($E411," ",V$1),'Listing TES'!$A$2:$I$1247,6,FALSE))</f>
        <v>-</v>
      </c>
      <c r="W411" s="13">
        <f>IF(ISERROR(VLOOKUP(CONCATENATE($E411," ",W$1),'Listing TES'!$A$2:$I$1247,6,FALSE)),"-",VLOOKUP(CONCATENATE($E411," ",W$1),'Listing TES'!$A$2:$I$1247,6,FALSE))</f>
        <v>43477</v>
      </c>
      <c r="X411" s="13" t="str">
        <f>IF(ISERROR(VLOOKUP(CONCATENATE($E411," ",X$1),'Listing TES'!$A$2:$I$1247,6,FALSE)),"-",VLOOKUP(CONCATENATE($E411," ",X$1),'Listing TES'!$A$2:$I$1247,6,FALSE))</f>
        <v>-</v>
      </c>
      <c r="Y411" s="13" t="str">
        <f>IF(ISERROR(VLOOKUP(CONCATENATE($E411," ",Y$1),'Listing TES'!$A$2:$I$1247,6,FALSE)),"-",VLOOKUP(CONCATENATE($E411," ",Y$1),'Listing TES'!$A$2:$I$1247,6,FALSE))</f>
        <v>-</v>
      </c>
      <c r="Z411" s="13" t="str">
        <f>IF(ISERROR(VLOOKUP(CONCATENATE($E411," ",Z$1),'Listing TES'!$A$2:$I$1247,6,FALSE)),"-",VLOOKUP(CONCATENATE($E411," ",Z$1),'Listing TES'!$A$2:$I$1247,6,FALSE))</f>
        <v>-</v>
      </c>
      <c r="AA411" s="13" t="str">
        <f>IF(ISERROR(VLOOKUP(CONCATENATE($E411," ",AA$1),'Listing TES'!$A$2:$I$1247,6,FALSE)),"-",VLOOKUP(CONCATENATE($E411," ",AA$1),'Listing TES'!$A$2:$I$1247,6,FALSE))</f>
        <v>-</v>
      </c>
      <c r="AB411" s="13" t="str">
        <f>IF(ISERROR(VLOOKUP(CONCATENATE($E411," ",AB$1),'Listing TES'!$A$2:$I$1247,6,FALSE)),"-",VLOOKUP(CONCATENATE($E411," ",AB$1),'Listing TES'!$A$2:$I$1247,6,FALSE))</f>
        <v>-</v>
      </c>
      <c r="AC411" s="13" t="str">
        <f>IF(ISERROR(VLOOKUP(CONCATENATE($E411," ",AC$1),'Listing TES'!$A$2:$I$1247,6,FALSE)),"-",VLOOKUP(CONCATENATE($E411," ",AC$1),'Listing TES'!$A$2:$I$1247,6,FALSE))</f>
        <v>-</v>
      </c>
      <c r="AD411" s="13"/>
      <c r="AF411" s="142" t="str">
        <f t="shared" si="498"/>
        <v>-</v>
      </c>
      <c r="AG411" s="142" t="str">
        <f t="shared" si="487"/>
        <v>-</v>
      </c>
      <c r="AH411" s="142" t="str">
        <f t="shared" si="488"/>
        <v>-</v>
      </c>
      <c r="AI411" s="142" t="str">
        <f t="shared" si="489"/>
        <v>-</v>
      </c>
      <c r="AJ411" s="142" t="str">
        <f t="shared" si="490"/>
        <v>-</v>
      </c>
      <c r="AK411" s="142" t="str">
        <f t="shared" si="491"/>
        <v>-</v>
      </c>
      <c r="AL411" s="13"/>
      <c r="AN411" s="142" t="str">
        <f t="shared" si="492"/>
        <v>-</v>
      </c>
      <c r="AO411" s="142" t="str">
        <f t="shared" si="493"/>
        <v>-</v>
      </c>
      <c r="AP411" s="142" t="str">
        <f t="shared" si="494"/>
        <v>-</v>
      </c>
      <c r="AQ411" s="142" t="str">
        <f t="shared" si="495"/>
        <v>-</v>
      </c>
      <c r="AR411" s="142" t="str">
        <f t="shared" si="496"/>
        <v>-</v>
      </c>
      <c r="AS411" s="142" t="str">
        <f t="shared" si="497"/>
        <v>-</v>
      </c>
    </row>
    <row r="412" spans="1:52" hidden="1" x14ac:dyDescent="0.25">
      <c r="A412" s="22" t="str">
        <f>IF(ISERROR(VLOOKUP($E412,'Listing TES'!$B$2:$B$1247,1,FALSE)),"Not listed","Listed")</f>
        <v>Listed</v>
      </c>
      <c r="B412" s="4" t="b">
        <f t="shared" ca="1" si="479"/>
        <v>0</v>
      </c>
      <c r="C412" s="4" t="b">
        <f t="shared" si="485"/>
        <v>0</v>
      </c>
      <c r="D412" s="4" t="s">
        <v>537</v>
      </c>
      <c r="E412" s="206" t="s">
        <v>220</v>
      </c>
      <c r="F412" s="10">
        <v>38384</v>
      </c>
      <c r="G412" s="211"/>
      <c r="H412" s="4" t="s">
        <v>537</v>
      </c>
      <c r="I412" s="93">
        <f t="shared" si="482"/>
        <v>13</v>
      </c>
      <c r="J412" s="198" t="str">
        <f>VLOOKUP($I412,Categorie!$A$1:$B$27,2,FALSE)</f>
        <v>INO/ANO/JUN</v>
      </c>
      <c r="K412" s="12" t="str">
        <f t="shared" si="520"/>
        <v>JUN</v>
      </c>
      <c r="L412" s="13">
        <f t="shared" si="486"/>
        <v>42490</v>
      </c>
      <c r="M412" s="13" t="str">
        <f t="shared" ca="1" si="481"/>
        <v/>
      </c>
      <c r="N412" s="12"/>
      <c r="O412" s="12"/>
      <c r="P412" s="12" t="str">
        <f>VLOOKUP($E412,'Listing PCS'!$B$2:$D$1032,3,FALSE)</f>
        <v>-</v>
      </c>
      <c r="Q412" s="13">
        <f>VLOOKUP($E412,'Listing PCS'!$B$2:$F$1032,5,FALSE)</f>
        <v>43252</v>
      </c>
      <c r="R412" s="12"/>
      <c r="S412" s="12" t="str">
        <f t="shared" si="526"/>
        <v>JUN</v>
      </c>
      <c r="T412" s="12" t="str">
        <f>VLOOKUP($E412,'Listing PCS'!$B$2:$I$1032,8,FALSE)</f>
        <v>-</v>
      </c>
      <c r="U412" s="13"/>
      <c r="V412" s="13" t="str">
        <f>IF(ISERROR(VLOOKUP(CONCATENATE($E412," ",V$1),'Listing TES'!$A$2:$I$1247,6,FALSE)),"-",VLOOKUP(CONCATENATE($E412," ",V$1),'Listing TES'!$A$2:$I$1247,6,FALSE))</f>
        <v>-</v>
      </c>
      <c r="W412" s="13" t="str">
        <f>IF(ISERROR(VLOOKUP(CONCATENATE($E412," ",W$1),'Listing TES'!$A$2:$I$1247,6,FALSE)),"-",VLOOKUP(CONCATENATE($E412," ",W$1),'Listing TES'!$A$2:$I$1247,6,FALSE))</f>
        <v>-</v>
      </c>
      <c r="X412" s="13">
        <f>IF(ISERROR(VLOOKUP(CONCATENATE($E412," ",X$1),'Listing TES'!$A$2:$I$1247,6,FALSE)),"-",VLOOKUP(CONCATENATE($E412," ",X$1),'Listing TES'!$A$2:$I$1247,6,FALSE))</f>
        <v>41951</v>
      </c>
      <c r="Y412" s="13" t="str">
        <f>IF(ISERROR(VLOOKUP(CONCATENATE($E412," ",Y$1),'Listing TES'!$A$2:$I$1247,6,FALSE)),"-",VLOOKUP(CONCATENATE($E412," ",Y$1),'Listing TES'!$A$2:$I$1247,6,FALSE))</f>
        <v>-</v>
      </c>
      <c r="Z412" s="13" t="str">
        <f>IF(ISERROR(VLOOKUP(CONCATENATE($E412," ",Z$1),'Listing TES'!$A$2:$I$1247,6,FALSE)),"-",VLOOKUP(CONCATENATE($E412," ",Z$1),'Listing TES'!$A$2:$I$1247,6,FALSE))</f>
        <v>-</v>
      </c>
      <c r="AA412" s="13">
        <f>IF(ISERROR(VLOOKUP(CONCATENATE($E412," ",AA$1),'Listing TES'!$A$2:$I$1247,6,FALSE)),"-",VLOOKUP(CONCATENATE($E412," ",AA$1),'Listing TES'!$A$2:$I$1247,6,FALSE))</f>
        <v>42490</v>
      </c>
      <c r="AB412" s="13" t="str">
        <f>IF(ISERROR(VLOOKUP(CONCATENATE($E412," ",AB$1),'Listing TES'!$A$2:$I$1247,6,FALSE)),"-",VLOOKUP(CONCATENATE($E412," ",AB$1),'Listing TES'!$A$2:$I$1247,6,FALSE))</f>
        <v>-</v>
      </c>
      <c r="AC412" s="13" t="str">
        <f>IF(ISERROR(VLOOKUP(CONCATENATE($E412," ",AC$1),'Listing TES'!$A$2:$I$1247,6,FALSE)),"-",VLOOKUP(CONCATENATE($E412," ",AC$1),'Listing TES'!$A$2:$I$1247,6,FALSE))</f>
        <v>-</v>
      </c>
      <c r="AD412" s="13"/>
      <c r="AF412" s="142" t="str">
        <f t="shared" si="498"/>
        <v>-</v>
      </c>
      <c r="AG412" s="142" t="str">
        <f t="shared" si="487"/>
        <v>-</v>
      </c>
      <c r="AH412" s="142" t="str">
        <f t="shared" si="488"/>
        <v>-</v>
      </c>
      <c r="AI412" s="142" t="str">
        <f t="shared" si="489"/>
        <v>-</v>
      </c>
      <c r="AJ412" s="142" t="str">
        <f t="shared" si="490"/>
        <v>-</v>
      </c>
      <c r="AK412" s="142" t="str">
        <f t="shared" si="491"/>
        <v>-</v>
      </c>
      <c r="AL412" s="13"/>
      <c r="AN412" s="142" t="str">
        <f t="shared" si="492"/>
        <v>-</v>
      </c>
      <c r="AO412" s="142" t="str">
        <f t="shared" si="493"/>
        <v>-</v>
      </c>
      <c r="AP412" s="142" t="str">
        <f t="shared" si="494"/>
        <v>-</v>
      </c>
      <c r="AQ412" s="142" t="str">
        <f t="shared" si="495"/>
        <v>-</v>
      </c>
      <c r="AR412" s="142" t="str">
        <f t="shared" si="496"/>
        <v>-</v>
      </c>
      <c r="AS412" s="142" t="str">
        <f t="shared" si="497"/>
        <v>-</v>
      </c>
    </row>
    <row r="413" spans="1:52" x14ac:dyDescent="0.25">
      <c r="A413" s="22" t="str">
        <f>IF(ISERROR(VLOOKUP($E413,'Listing TES'!$B$2:$B$1247,1,FALSE)),"Not listed","Listed")</f>
        <v>Listed</v>
      </c>
      <c r="B413" s="4" t="b">
        <f t="shared" ca="1" si="479"/>
        <v>0</v>
      </c>
      <c r="C413" s="4" t="b">
        <f t="shared" si="485"/>
        <v>0</v>
      </c>
      <c r="D413" s="4"/>
      <c r="E413" s="2" t="s">
        <v>175</v>
      </c>
      <c r="F413" s="10">
        <v>38863</v>
      </c>
      <c r="G413" s="4"/>
      <c r="H413" s="4" t="s">
        <v>557</v>
      </c>
      <c r="I413" s="93">
        <f t="shared" ref="I413:I425" si="527">DATEDIF(F413,DATE(2019,7,1),"y")</f>
        <v>13</v>
      </c>
      <c r="J413" s="198" t="str">
        <f>VLOOKUP($I413,Categorie!$A$1:$B$27,2,FALSE)</f>
        <v>INO/ANO/JUN</v>
      </c>
      <c r="K413" s="12" t="str">
        <f t="shared" si="520"/>
        <v>JUN</v>
      </c>
      <c r="L413" s="13">
        <f t="shared" si="486"/>
        <v>43037</v>
      </c>
      <c r="M413" s="13" t="str">
        <f t="shared" ca="1" si="481"/>
        <v/>
      </c>
      <c r="N413" s="12"/>
      <c r="O413" s="12"/>
      <c r="P413" s="12" t="str">
        <f>VLOOKUP($E413,'Listing PCS'!$B$2:$D$1032,3,FALSE)</f>
        <v>ANO</v>
      </c>
      <c r="Q413" s="13">
        <f>VLOOKUP($E413,'Listing PCS'!$B$2:$F$1032,5,FALSE)</f>
        <v>43252</v>
      </c>
      <c r="R413" s="12"/>
      <c r="S413" s="204" t="s">
        <v>565</v>
      </c>
      <c r="T413" s="12" t="str">
        <f>VLOOKUP($E413,'Listing PCS'!$B$2:$I$1032,8,FALSE)</f>
        <v>A</v>
      </c>
      <c r="U413" s="13"/>
      <c r="V413" s="13" t="str">
        <f>IF(ISERROR(VLOOKUP(CONCATENATE($E413," ",V$1),'Listing TES'!$A$2:$I$1247,6,FALSE)),"-",VLOOKUP(CONCATENATE($E413," ",V$1),'Listing TES'!$A$2:$I$1247,6,FALSE))</f>
        <v>-</v>
      </c>
      <c r="W413" s="13" t="str">
        <f>IF(ISERROR(VLOOKUP(CONCATENATE($E413," ",W$1),'Listing TES'!$A$2:$I$1247,6,FALSE)),"-",VLOOKUP(CONCATENATE($E413," ",W$1),'Listing TES'!$A$2:$I$1247,6,FALSE))</f>
        <v>-</v>
      </c>
      <c r="X413" s="13">
        <f>IF(ISERROR(VLOOKUP(CONCATENATE($E413," ",X$1),'Listing TES'!$A$2:$I$1247,6,FALSE)),"-",VLOOKUP(CONCATENATE($E413," ",X$1),'Listing TES'!$A$2:$I$1247,6,FALSE))</f>
        <v>42315</v>
      </c>
      <c r="Y413" s="13">
        <f>IF(ISERROR(VLOOKUP(CONCATENATE($E413," ",Y$1),'Listing TES'!$A$2:$I$1247,6,FALSE)),"-",VLOOKUP(CONCATENATE($E413," ",Y$1),'Listing TES'!$A$2:$I$1247,6,FALSE))</f>
        <v>42413</v>
      </c>
      <c r="Z413" s="13">
        <f>IF(ISERROR(VLOOKUP(CONCATENATE($E413," ",Z$1),'Listing TES'!$A$2:$I$1247,6,FALSE)),"-",VLOOKUP(CONCATENATE($E413," ",Z$1),'Listing TES'!$A$2:$I$1247,6,FALSE))</f>
        <v>42784</v>
      </c>
      <c r="AA413" s="13">
        <f>IF(ISERROR(VLOOKUP(CONCATENATE($E413," ",AA$1),'Listing TES'!$A$2:$I$1247,6,FALSE)),"-",VLOOKUP(CONCATENATE($E413," ",AA$1),'Listing TES'!$A$2:$I$1247,6,FALSE))</f>
        <v>43037</v>
      </c>
      <c r="AB413" s="13" t="str">
        <f>IF(ISERROR(VLOOKUP(CONCATENATE($E413," ",AB$1),'Listing TES'!$A$2:$I$1247,6,FALSE)),"-",VLOOKUP(CONCATENATE($E413," ",AB$1),'Listing TES'!$A$2:$I$1247,6,FALSE))</f>
        <v>-</v>
      </c>
      <c r="AC413" s="13" t="str">
        <f>IF(ISERROR(VLOOKUP(CONCATENATE($E413," ",AC$1),'Listing TES'!$A$2:$I$1247,6,FALSE)),"-",VLOOKUP(CONCATENATE($E413," ",AC$1),'Listing TES'!$A$2:$I$1247,6,FALSE))</f>
        <v>-</v>
      </c>
      <c r="AD413" s="13"/>
      <c r="AF413" s="142" t="str">
        <f t="shared" si="498"/>
        <v>-</v>
      </c>
      <c r="AG413" s="142" t="str">
        <f t="shared" si="487"/>
        <v>-</v>
      </c>
      <c r="AH413" s="142">
        <f t="shared" si="488"/>
        <v>98</v>
      </c>
      <c r="AI413" s="142">
        <f t="shared" si="489"/>
        <v>371</v>
      </c>
      <c r="AJ413" s="142">
        <f t="shared" si="490"/>
        <v>253</v>
      </c>
      <c r="AK413" s="142" t="str">
        <f t="shared" si="491"/>
        <v>-</v>
      </c>
      <c r="AL413" s="13"/>
      <c r="AN413" s="142" t="str">
        <f t="shared" si="492"/>
        <v>-</v>
      </c>
      <c r="AO413" s="142" t="str">
        <f t="shared" si="493"/>
        <v>-</v>
      </c>
      <c r="AP413" s="142" t="str">
        <f t="shared" si="494"/>
        <v>-</v>
      </c>
      <c r="AQ413" s="142" t="str">
        <f t="shared" si="495"/>
        <v>-</v>
      </c>
      <c r="AR413" s="142" t="str">
        <f t="shared" si="496"/>
        <v>-</v>
      </c>
      <c r="AS413" s="142" t="str">
        <f t="shared" si="497"/>
        <v>-</v>
      </c>
    </row>
    <row r="414" spans="1:52" x14ac:dyDescent="0.25">
      <c r="A414" s="22" t="str">
        <f>IF(ISERROR(VLOOKUP($E414,'Listing TES'!$B$2:$B$1247,1,FALSE)),"Not listed","Listed")</f>
        <v>Listed</v>
      </c>
      <c r="B414" s="4" t="b">
        <f ca="1">TODAY()-MAX(V414:AC414)&lt;95</f>
        <v>0</v>
      </c>
      <c r="C414" s="4" t="b">
        <f t="shared" si="485"/>
        <v>0</v>
      </c>
      <c r="D414" s="4"/>
      <c r="E414" s="2" t="s">
        <v>525</v>
      </c>
      <c r="F414" s="10">
        <v>36683</v>
      </c>
      <c r="G414" s="4"/>
      <c r="H414" s="4" t="s">
        <v>557</v>
      </c>
      <c r="I414" s="93">
        <f t="shared" si="527"/>
        <v>19</v>
      </c>
      <c r="J414" s="198" t="str">
        <f>VLOOKUP($I414,Categorie!$A$1:$B$27,2,FALSE)</f>
        <v>SEN</v>
      </c>
      <c r="K414" s="12" t="str">
        <f t="shared" si="520"/>
        <v>MIN</v>
      </c>
      <c r="L414" s="13">
        <f t="shared" si="486"/>
        <v>43400</v>
      </c>
      <c r="M414" s="13" t="str">
        <f t="shared" ca="1" si="481"/>
        <v/>
      </c>
      <c r="N414" s="12"/>
      <c r="O414" s="12"/>
      <c r="P414" s="12" t="str">
        <f>VLOOKUP($E414,'Listing PCS'!$B$2:$D$1032,3,FALSE)</f>
        <v>BNO</v>
      </c>
      <c r="Q414" s="13">
        <f>VLOOKUP($E414,'Listing PCS'!$B$2:$F$1032,5,FALSE)</f>
        <v>43554</v>
      </c>
      <c r="R414" s="12"/>
      <c r="S414" s="12" t="str">
        <f>IF(ISERROR(SEARCH(K414,J414)),"-",K414)</f>
        <v>-</v>
      </c>
      <c r="T414" s="12">
        <f>VLOOKUP($E414,'Listing PCS'!$B$2:$I$1032,8,FALSE)</f>
        <v>0</v>
      </c>
      <c r="U414" s="13"/>
      <c r="V414" s="13">
        <f>IF(ISERROR(VLOOKUP(CONCATENATE($E414," ",V$1),'Listing TES'!$A$2:$I$1247,6,FALSE)),"-",VLOOKUP(CONCATENATE($E414," ",V$1),'Listing TES'!$A$2:$I$1247,6,FALSE))</f>
        <v>43239</v>
      </c>
      <c r="W414" s="13">
        <f>IF(ISERROR(VLOOKUP(CONCATENATE($E414," ",W$1),'Listing TES'!$A$2:$I$1247,6,FALSE)),"-",VLOOKUP(CONCATENATE($E414," ",W$1),'Listing TES'!$A$2:$I$1247,6,FALSE))</f>
        <v>43400</v>
      </c>
      <c r="X414" s="13" t="str">
        <f>IF(ISERROR(VLOOKUP(CONCATENATE($E414," ",X$1),'Listing TES'!$A$2:$I$1247,6,FALSE)),"-",VLOOKUP(CONCATENATE($E414," ",X$1),'Listing TES'!$A$2:$I$1247,6,FALSE))</f>
        <v>-</v>
      </c>
      <c r="Y414" s="13" t="str">
        <f>IF(ISERROR(VLOOKUP(CONCATENATE($E414," ",Y$1),'Listing TES'!$A$2:$I$1247,6,FALSE)),"-",VLOOKUP(CONCATENATE($E414," ",Y$1),'Listing TES'!$A$2:$I$1247,6,FALSE))</f>
        <v>-</v>
      </c>
      <c r="Z414" s="13" t="str">
        <f>IF(ISERROR(VLOOKUP(CONCATENATE($E414," ",Z$1),'Listing TES'!$A$2:$I$1247,6,FALSE)),"-",VLOOKUP(CONCATENATE($E414," ",Z$1),'Listing TES'!$A$2:$I$1247,6,FALSE))</f>
        <v>-</v>
      </c>
      <c r="AA414" s="13" t="str">
        <f>IF(ISERROR(VLOOKUP(CONCATENATE($E414," ",AA$1),'Listing TES'!$A$2:$I$1247,6,FALSE)),"-",VLOOKUP(CONCATENATE($E414," ",AA$1),'Listing TES'!$A$2:$I$1247,6,FALSE))</f>
        <v>-</v>
      </c>
      <c r="AB414" s="13" t="str">
        <f>IF(ISERROR(VLOOKUP(CONCATENATE($E414," ",AB$1),'Listing TES'!$A$2:$I$1247,6,FALSE)),"-",VLOOKUP(CONCATENATE($E414," ",AB$1),'Listing TES'!$A$2:$I$1247,6,FALSE))</f>
        <v>-</v>
      </c>
      <c r="AC414" s="13" t="str">
        <f>IF(ISERROR(VLOOKUP(CONCATENATE($E414," ",AC$1),'Listing TES'!$A$2:$I$1247,6,FALSE)),"-",VLOOKUP(CONCATENATE($E414," ",AC$1),'Listing TES'!$A$2:$I$1247,6,FALSE))</f>
        <v>-</v>
      </c>
      <c r="AD414" s="13"/>
      <c r="AF414" s="142">
        <f t="shared" si="498"/>
        <v>161</v>
      </c>
      <c r="AG414" s="142" t="str">
        <f t="shared" si="487"/>
        <v>-</v>
      </c>
      <c r="AH414" s="142" t="str">
        <f t="shared" si="488"/>
        <v>-</v>
      </c>
      <c r="AI414" s="142" t="str">
        <f t="shared" si="489"/>
        <v>-</v>
      </c>
      <c r="AJ414" s="142" t="str">
        <f t="shared" si="490"/>
        <v>-</v>
      </c>
      <c r="AK414" s="142" t="str">
        <f t="shared" si="491"/>
        <v>-</v>
      </c>
      <c r="AL414" s="13"/>
      <c r="AN414" s="142">
        <f t="shared" si="492"/>
        <v>161</v>
      </c>
      <c r="AO414" s="142" t="str">
        <f t="shared" si="493"/>
        <v>-</v>
      </c>
      <c r="AP414" s="142" t="str">
        <f t="shared" si="494"/>
        <v>-</v>
      </c>
      <c r="AQ414" s="142" t="str">
        <f t="shared" si="495"/>
        <v>-</v>
      </c>
      <c r="AR414" s="142" t="str">
        <f t="shared" si="496"/>
        <v>-</v>
      </c>
      <c r="AS414" s="142" t="str">
        <f t="shared" si="497"/>
        <v>-</v>
      </c>
    </row>
    <row r="415" spans="1:52" x14ac:dyDescent="0.25">
      <c r="A415" s="22" t="str">
        <f>IF(ISERROR(VLOOKUP($E415,'Listing TES'!$B$2:$B$1247,1,FALSE)),"Not listed","Listed")</f>
        <v>Listed</v>
      </c>
      <c r="B415" s="4" t="b">
        <f ca="1">TODAY()-MAX(V415:AC415)&lt;95</f>
        <v>0</v>
      </c>
      <c r="C415" s="4" t="b">
        <f t="shared" si="485"/>
        <v>0</v>
      </c>
      <c r="D415" s="4"/>
      <c r="E415" s="2" t="s">
        <v>465</v>
      </c>
      <c r="F415" s="10">
        <v>39086</v>
      </c>
      <c r="G415" s="4"/>
      <c r="H415" s="4" t="s">
        <v>557</v>
      </c>
      <c r="I415" s="93">
        <f t="shared" si="527"/>
        <v>12</v>
      </c>
      <c r="J415" s="198" t="str">
        <f>VLOOKUP($I415,Categorie!$A$1:$B$27,2,FALSE)</f>
        <v>BNO/INO/ANO</v>
      </c>
      <c r="K415" s="12" t="str">
        <f t="shared" si="520"/>
        <v>MIN</v>
      </c>
      <c r="L415" s="13">
        <f t="shared" si="486"/>
        <v>43589</v>
      </c>
      <c r="M415" s="13" t="str">
        <f t="shared" ca="1" si="481"/>
        <v/>
      </c>
      <c r="N415" s="12"/>
      <c r="O415" s="12"/>
      <c r="P415" s="12" t="str">
        <f>VLOOKUP($E415,'Listing PCS'!$B$2:$D$1032,3,FALSE)</f>
        <v>MIN</v>
      </c>
      <c r="Q415" s="13">
        <f>VLOOKUP($E415,'Listing PCS'!$B$2:$F$1032,5,FALSE)</f>
        <v>43589</v>
      </c>
      <c r="R415" s="12"/>
      <c r="S415" s="12" t="str">
        <f>IF(ISERROR(SEARCH(K415,J415)),"-",K415)</f>
        <v>-</v>
      </c>
      <c r="T415" s="12">
        <f>VLOOKUP($E415,'Listing PCS'!$B$2:$I$1032,8,FALSE)</f>
        <v>0</v>
      </c>
      <c r="U415" s="13"/>
      <c r="V415" s="13">
        <f>IF(ISERROR(VLOOKUP(CONCATENATE($E415," ",V$1),'Listing TES'!$A$2:$I$1247,6,FALSE)),"-",VLOOKUP(CONCATENATE($E415," ",V$1),'Listing TES'!$A$2:$I$1247,6,FALSE))</f>
        <v>43526</v>
      </c>
      <c r="W415" s="13">
        <f>IF(ISERROR(VLOOKUP(CONCATENATE($E415," ",W$1),'Listing TES'!$A$2:$I$1247,6,FALSE)),"-",VLOOKUP(CONCATENATE($E415," ",W$1),'Listing TES'!$A$2:$I$1247,6,FALSE))</f>
        <v>43589</v>
      </c>
      <c r="X415" s="13" t="str">
        <f>IF(ISERROR(VLOOKUP(CONCATENATE($E415," ",X$1),'Listing TES'!$A$2:$I$1247,6,FALSE)),"-",VLOOKUP(CONCATENATE($E415," ",X$1),'Listing TES'!$A$2:$I$1247,6,FALSE))</f>
        <v>-</v>
      </c>
      <c r="Y415" s="13" t="str">
        <f>IF(ISERROR(VLOOKUP(CONCATENATE($E415," ",Y$1),'Listing TES'!$A$2:$I$1247,6,FALSE)),"-",VLOOKUP(CONCATENATE($E415," ",Y$1),'Listing TES'!$A$2:$I$1247,6,FALSE))</f>
        <v>-</v>
      </c>
      <c r="Z415" s="13" t="str">
        <f>IF(ISERROR(VLOOKUP(CONCATENATE($E415," ",Z$1),'Listing TES'!$A$2:$I$1247,6,FALSE)),"-",VLOOKUP(CONCATENATE($E415," ",Z$1),'Listing TES'!$A$2:$I$1247,6,FALSE))</f>
        <v>-</v>
      </c>
      <c r="AA415" s="13" t="str">
        <f>IF(ISERROR(VLOOKUP(CONCATENATE($E415," ",AA$1),'Listing TES'!$A$2:$I$1247,6,FALSE)),"-",VLOOKUP(CONCATENATE($E415," ",AA$1),'Listing TES'!$A$2:$I$1247,6,FALSE))</f>
        <v>-</v>
      </c>
      <c r="AB415" s="13" t="str">
        <f>IF(ISERROR(VLOOKUP(CONCATENATE($E415," ",AB$1),'Listing TES'!$A$2:$I$1247,6,FALSE)),"-",VLOOKUP(CONCATENATE($E415," ",AB$1),'Listing TES'!$A$2:$I$1247,6,FALSE))</f>
        <v>-</v>
      </c>
      <c r="AC415" s="13" t="str">
        <f>IF(ISERROR(VLOOKUP(CONCATENATE($E415," ",AC$1),'Listing TES'!$A$2:$I$1247,6,FALSE)),"-",VLOOKUP(CONCATENATE($E415," ",AC$1),'Listing TES'!$A$2:$I$1247,6,FALSE))</f>
        <v>-</v>
      </c>
      <c r="AD415" s="13"/>
      <c r="AF415" s="142">
        <f t="shared" si="498"/>
        <v>63</v>
      </c>
      <c r="AG415" s="142" t="str">
        <f t="shared" si="487"/>
        <v>-</v>
      </c>
      <c r="AH415" s="142" t="str">
        <f t="shared" si="488"/>
        <v>-</v>
      </c>
      <c r="AI415" s="142" t="str">
        <f t="shared" si="489"/>
        <v>-</v>
      </c>
      <c r="AJ415" s="142" t="str">
        <f t="shared" si="490"/>
        <v>-</v>
      </c>
      <c r="AK415" s="142" t="str">
        <f t="shared" si="491"/>
        <v>-</v>
      </c>
      <c r="AL415" s="13"/>
      <c r="AN415" s="142">
        <f t="shared" si="492"/>
        <v>63</v>
      </c>
      <c r="AO415" s="142" t="str">
        <f t="shared" si="493"/>
        <v>-</v>
      </c>
      <c r="AP415" s="142" t="str">
        <f t="shared" si="494"/>
        <v>-</v>
      </c>
      <c r="AQ415" s="142" t="str">
        <f t="shared" si="495"/>
        <v>-</v>
      </c>
      <c r="AR415" s="142" t="str">
        <f t="shared" si="496"/>
        <v>-</v>
      </c>
      <c r="AS415" s="142" t="str">
        <f t="shared" si="497"/>
        <v>-</v>
      </c>
    </row>
    <row r="416" spans="1:52" x14ac:dyDescent="0.25">
      <c r="A416" s="22" t="str">
        <f>IF(ISERROR(VLOOKUP($E416,'Listing TES'!$B$2:$B$1247,1,FALSE)),"Not listed","Listed")</f>
        <v>Listed</v>
      </c>
      <c r="B416" s="4" t="b">
        <f t="shared" ca="1" si="479"/>
        <v>0</v>
      </c>
      <c r="C416" s="4" t="b">
        <f t="shared" si="485"/>
        <v>0</v>
      </c>
      <c r="D416" s="4"/>
      <c r="E416" s="2" t="s">
        <v>370</v>
      </c>
      <c r="F416" s="10">
        <v>38194</v>
      </c>
      <c r="G416" s="4"/>
      <c r="H416" s="4" t="s">
        <v>557</v>
      </c>
      <c r="I416" s="93">
        <f t="shared" si="527"/>
        <v>14</v>
      </c>
      <c r="J416" s="198" t="str">
        <f>VLOOKUP($I416,Categorie!$A$1:$B$27,2,FALSE)</f>
        <v>INO/ANO/JUN</v>
      </c>
      <c r="K416" s="12" t="str">
        <f t="shared" si="520"/>
        <v>INO</v>
      </c>
      <c r="L416" s="13">
        <f t="shared" si="486"/>
        <v>43435</v>
      </c>
      <c r="M416" s="13" t="str">
        <f t="shared" ca="1" si="481"/>
        <v/>
      </c>
      <c r="N416" s="12"/>
      <c r="O416" s="12"/>
      <c r="P416" s="12" t="str">
        <f>VLOOKUP($E416,'Listing PCS'!$B$2:$D$1032,3,FALSE)</f>
        <v>INO</v>
      </c>
      <c r="Q416" s="13">
        <f>VLOOKUP($E416,'Listing PCS'!$B$2:$F$1032,5,FALSE)</f>
        <v>43554</v>
      </c>
      <c r="R416" s="12"/>
      <c r="S416" s="12" t="str">
        <f>IF(ISERROR(SEARCH(K416,J416)),"-",K416)</f>
        <v>INO</v>
      </c>
      <c r="T416" s="12">
        <f>VLOOKUP($E416,'Listing PCS'!$B$2:$I$1032,8,FALSE)</f>
        <v>0</v>
      </c>
      <c r="U416" s="13"/>
      <c r="V416" s="13">
        <f>IF(ISERROR(VLOOKUP(CONCATENATE($E416," ",V$1),'Listing TES'!$A$2:$I$1247,6,FALSE)),"-",VLOOKUP(CONCATENATE($E416," ",V$1),'Listing TES'!$A$2:$I$1247,6,FALSE))</f>
        <v>42469</v>
      </c>
      <c r="W416" s="13">
        <f>IF(ISERROR(VLOOKUP(CONCATENATE($E416," ",W$1),'Listing TES'!$A$2:$I$1247,6,FALSE)),"-",VLOOKUP(CONCATENATE($E416," ",W$1),'Listing TES'!$A$2:$I$1247,6,FALSE))</f>
        <v>43036</v>
      </c>
      <c r="X416" s="13">
        <f>IF(ISERROR(VLOOKUP(CONCATENATE($E416," ",X$1),'Listing TES'!$A$2:$I$1247,6,FALSE)),"-",VLOOKUP(CONCATENATE($E416," ",X$1),'Listing TES'!$A$2:$I$1247,6,FALSE))</f>
        <v>43113</v>
      </c>
      <c r="Y416" s="13">
        <f>IF(ISERROR(VLOOKUP(CONCATENATE($E416," ",Y$1),'Listing TES'!$A$2:$I$1247,6,FALSE)),"-",VLOOKUP(CONCATENATE($E416," ",Y$1),'Listing TES'!$A$2:$I$1247,6,FALSE))</f>
        <v>43435</v>
      </c>
      <c r="Z416" s="13" t="str">
        <f>IF(ISERROR(VLOOKUP(CONCATENATE($E416," ",Z$1),'Listing TES'!$A$2:$I$1247,6,FALSE)),"-",VLOOKUP(CONCATENATE($E416," ",Z$1),'Listing TES'!$A$2:$I$1247,6,FALSE))</f>
        <v>-</v>
      </c>
      <c r="AA416" s="13" t="str">
        <f>IF(ISERROR(VLOOKUP(CONCATENATE($E416," ",AA$1),'Listing TES'!$A$2:$I$1247,6,FALSE)),"-",VLOOKUP(CONCATENATE($E416," ",AA$1),'Listing TES'!$A$2:$I$1247,6,FALSE))</f>
        <v>-</v>
      </c>
      <c r="AB416" s="13" t="str">
        <f>IF(ISERROR(VLOOKUP(CONCATENATE($E416," ",AB$1),'Listing TES'!$A$2:$I$1247,6,FALSE)),"-",VLOOKUP(CONCATENATE($E416," ",AB$1),'Listing TES'!$A$2:$I$1247,6,FALSE))</f>
        <v>-</v>
      </c>
      <c r="AC416" s="13" t="str">
        <f>IF(ISERROR(VLOOKUP(CONCATENATE($E416," ",AC$1),'Listing TES'!$A$2:$I$1247,6,FALSE)),"-",VLOOKUP(CONCATENATE($E416," ",AC$1),'Listing TES'!$A$2:$I$1247,6,FALSE))</f>
        <v>-</v>
      </c>
      <c r="AD416" s="13"/>
      <c r="AF416" s="142">
        <f t="shared" si="498"/>
        <v>567</v>
      </c>
      <c r="AG416" s="142">
        <f t="shared" si="487"/>
        <v>77</v>
      </c>
      <c r="AH416" s="142">
        <f t="shared" si="488"/>
        <v>322</v>
      </c>
      <c r="AI416" s="142" t="str">
        <f t="shared" si="489"/>
        <v>-</v>
      </c>
      <c r="AJ416" s="142" t="str">
        <f t="shared" si="490"/>
        <v>-</v>
      </c>
      <c r="AK416" s="142" t="str">
        <f t="shared" si="491"/>
        <v>-</v>
      </c>
      <c r="AL416" s="13"/>
      <c r="AN416" s="142">
        <f t="shared" si="492"/>
        <v>567</v>
      </c>
      <c r="AO416" s="142">
        <f t="shared" si="493"/>
        <v>644</v>
      </c>
      <c r="AP416" s="142">
        <f t="shared" si="494"/>
        <v>966</v>
      </c>
      <c r="AQ416" s="142" t="str">
        <f t="shared" si="495"/>
        <v>-</v>
      </c>
      <c r="AR416" s="142" t="str">
        <f t="shared" si="496"/>
        <v>-</v>
      </c>
      <c r="AS416" s="142" t="str">
        <f t="shared" si="497"/>
        <v>-</v>
      </c>
    </row>
    <row r="417" spans="1:73" hidden="1" x14ac:dyDescent="0.25">
      <c r="A417" s="22" t="str">
        <f>IF(ISERROR(VLOOKUP($E417,'Listing TES'!$B$2:$B$1247,1,FALSE)),"Not listed","Listed")</f>
        <v>Listed</v>
      </c>
      <c r="B417" s="4" t="b">
        <f ca="1">TODAY()-MAX(V417:AC417)&lt;95</f>
        <v>0</v>
      </c>
      <c r="C417" s="4" t="b">
        <f t="shared" si="485"/>
        <v>0</v>
      </c>
      <c r="D417" s="4" t="s">
        <v>537</v>
      </c>
      <c r="E417" s="2" t="s">
        <v>698</v>
      </c>
      <c r="F417" s="10">
        <v>39929</v>
      </c>
      <c r="G417" s="4" t="s">
        <v>610</v>
      </c>
      <c r="H417" s="10" t="s">
        <v>557</v>
      </c>
      <c r="I417" s="93">
        <f t="shared" ref="I417" si="528">DATEDIF(F417,DATE(2018,7,1),"y")</f>
        <v>9</v>
      </c>
      <c r="J417" s="198" t="str">
        <f>VLOOKUP($I417,Categorie!$A$1:$B$27,2,FALSE)</f>
        <v>MIN/BNO/INO</v>
      </c>
      <c r="K417" s="12" t="str">
        <f t="shared" ref="K417" si="529">IF(ISBLANK(O417),IF(AC417&lt;&gt;"-",AC$1,IF(AB417&lt;&gt;"-",AB$1,IF(AA417&lt;&gt;"-",AA$1,IF(Z417&lt;&gt;"-",Z$1,IF(Y417&lt;&gt;"-",Y$1,IF(X417&lt;&gt;"-",X$1,IF(W417&lt;&gt;"-",W$1,IF(V417&lt;&gt;"-",V$1,IF(A417="Listed","Niet geslaagd","Geen info"))))))))),O417)</f>
        <v>PRE</v>
      </c>
      <c r="L417" s="13">
        <f t="shared" ref="L417" si="530">IF(MAX(V417:AC417)=0,"-",MAX(V417:AC417))</f>
        <v>43799</v>
      </c>
      <c r="M417" s="13" t="str">
        <f t="shared" ref="M417" ca="1" si="531">IF(B417=TRUE,IF(ISBLANK(N417),IF(K417="PRE","",EDATE(L417,3)),N417),"")</f>
        <v/>
      </c>
      <c r="N417" s="12"/>
      <c r="O417" s="12"/>
      <c r="P417" s="12" t="str">
        <f>VLOOKUP($E417,'Listing PCS'!$B$2:$D$1032,3,FALSE)</f>
        <v>-</v>
      </c>
      <c r="Q417" s="13">
        <f>VLOOKUP($E417,'Listing PCS'!$B$2:$F$1032,5,FALSE)</f>
        <v>43799</v>
      </c>
      <c r="R417" s="12"/>
      <c r="S417" s="12" t="str">
        <f t="shared" ref="S417" si="532">IF(ISERROR(SEARCH(K417,J417)),"-",K417)</f>
        <v>-</v>
      </c>
      <c r="T417" s="12">
        <f>VLOOKUP($E417,'Listing PCS'!$B$2:$I$1032,8,FALSE)</f>
        <v>0</v>
      </c>
      <c r="U417" s="13"/>
      <c r="V417" s="13">
        <f>IF(ISERROR(VLOOKUP(CONCATENATE($E417," ",V$1),'Listing TES'!$A$2:$I$1247,6,FALSE)),"-",VLOOKUP(CONCATENATE($E417," ",V$1),'Listing TES'!$A$2:$I$1247,6,FALSE))</f>
        <v>43799</v>
      </c>
      <c r="W417" s="13" t="str">
        <f>IF(ISERROR(VLOOKUP(CONCATENATE($E417," ",W$1),'Listing TES'!$A$2:$I$1247,6,FALSE)),"-",VLOOKUP(CONCATENATE($E417," ",W$1),'Listing TES'!$A$2:$I$1247,6,FALSE))</f>
        <v>-</v>
      </c>
      <c r="X417" s="13" t="str">
        <f>IF(ISERROR(VLOOKUP(CONCATENATE($E417," ",X$1),'Listing TES'!$A$2:$I$1247,6,FALSE)),"-",VLOOKUP(CONCATENATE($E417," ",X$1),'Listing TES'!$A$2:$I$1247,6,FALSE))</f>
        <v>-</v>
      </c>
      <c r="Y417" s="13" t="str">
        <f>IF(ISERROR(VLOOKUP(CONCATENATE($E417," ",Y$1),'Listing TES'!$A$2:$I$1247,6,FALSE)),"-",VLOOKUP(CONCATENATE($E417," ",Y$1),'Listing TES'!$A$2:$I$1247,6,FALSE))</f>
        <v>-</v>
      </c>
      <c r="Z417" s="13" t="str">
        <f>IF(ISERROR(VLOOKUP(CONCATENATE($E417," ",Z$1),'Listing TES'!$A$2:$I$1247,6,FALSE)),"-",VLOOKUP(CONCATENATE($E417," ",Z$1),'Listing TES'!$A$2:$I$1247,6,FALSE))</f>
        <v>-</v>
      </c>
      <c r="AA417" s="13" t="str">
        <f>IF(ISERROR(VLOOKUP(CONCATENATE($E417," ",AA$1),'Listing TES'!$A$2:$I$1247,6,FALSE)),"-",VLOOKUP(CONCATENATE($E417," ",AA$1),'Listing TES'!$A$2:$I$1247,6,FALSE))</f>
        <v>-</v>
      </c>
      <c r="AB417" s="13" t="str">
        <f>IF(ISERROR(VLOOKUP(CONCATENATE($E417," ",AB$1),'Listing TES'!$A$2:$I$1247,6,FALSE)),"-",VLOOKUP(CONCATENATE($E417," ",AB$1),'Listing TES'!$A$2:$I$1247,6,FALSE))</f>
        <v>-</v>
      </c>
      <c r="AC417" s="13" t="str">
        <f>IF(ISERROR(VLOOKUP(CONCATENATE($E417," ",AC$1),'Listing TES'!$A$2:$I$1247,6,FALSE)),"-",VLOOKUP(CONCATENATE($E417," ",AC$1),'Listing TES'!$A$2:$I$1247,6,FALSE))</f>
        <v>-</v>
      </c>
      <c r="AD417" s="13"/>
      <c r="AF417" s="142" t="str">
        <f t="shared" ref="AF417" si="533">IF(AND(V417&lt;&gt;"-",W417&lt;&gt;"-"),W417-V417,"-")</f>
        <v>-</v>
      </c>
      <c r="AG417" s="142" t="str">
        <f t="shared" ref="AG417" si="534">IF(AND(W417&lt;&gt;"-",X417&lt;&gt;"-"),X417-W417,"-")</f>
        <v>-</v>
      </c>
      <c r="AH417" s="142" t="str">
        <f t="shared" ref="AH417" si="535">IF(AND(X417&lt;&gt;"-",Y417&lt;&gt;"-"),Y417-X417,"-")</f>
        <v>-</v>
      </c>
      <c r="AI417" s="142" t="str">
        <f t="shared" ref="AI417" si="536">IF(AND(Y417&lt;&gt;"-",Z417&lt;&gt;"-"),Z417-Y417,"-")</f>
        <v>-</v>
      </c>
      <c r="AJ417" s="142" t="str">
        <f t="shared" ref="AJ417" si="537">IF(AND(Z417&lt;&gt;"-",AA417&lt;&gt;"-"),AA417-Z417,"-")</f>
        <v>-</v>
      </c>
      <c r="AK417" s="142" t="str">
        <f t="shared" ref="AK417" si="538">IF(AND(AA417&lt;&gt;"-",AB417&lt;&gt;"-"),AB417-AA417,"-")</f>
        <v>-</v>
      </c>
      <c r="AL417" s="13"/>
      <c r="AN417" s="142" t="str">
        <f t="shared" ref="AN417" si="539">IF(AND($V417&lt;&gt;"-",W417&lt;&gt;"-"),W417-$V417,"-")</f>
        <v>-</v>
      </c>
      <c r="AO417" s="142" t="str">
        <f t="shared" ref="AO417" si="540">IF(AND($V417&lt;&gt;"-",X417&lt;&gt;"-"),X417-$V417,"-")</f>
        <v>-</v>
      </c>
      <c r="AP417" s="142" t="str">
        <f t="shared" ref="AP417" si="541">IF(AND($V417&lt;&gt;"-",Y417&lt;&gt;"-"),Y417-$V417,"-")</f>
        <v>-</v>
      </c>
      <c r="AQ417" s="142" t="str">
        <f t="shared" ref="AQ417" si="542">IF(AND($V417&lt;&gt;"-",Z417&lt;&gt;"-"),Z417-$V417,"-")</f>
        <v>-</v>
      </c>
      <c r="AR417" s="142" t="str">
        <f t="shared" ref="AR417" si="543">IF(AND($V417&lt;&gt;"-",AA417&lt;&gt;"-"),AA417-$V417,"-")</f>
        <v>-</v>
      </c>
      <c r="AS417" s="142" t="str">
        <f t="shared" ref="AS417" si="544">IF(AND($V417&lt;&gt;"-",AB417&lt;&gt;"-"),AB417-$V417,"-")</f>
        <v>-</v>
      </c>
    </row>
    <row r="418" spans="1:73" hidden="1" x14ac:dyDescent="0.25">
      <c r="A418" s="22" t="str">
        <f>IF(ISERROR(VLOOKUP($E418,'Listing TES'!$B$2:$B$1247,1,FALSE)),"Not listed","Listed")</f>
        <v>Listed</v>
      </c>
      <c r="B418" s="4" t="b">
        <f ca="1">TODAY()-MAX(V418:AC418)&lt;95</f>
        <v>1</v>
      </c>
      <c r="C418" s="4" t="b">
        <f t="shared" si="485"/>
        <v>1</v>
      </c>
      <c r="D418" s="4" t="s">
        <v>537</v>
      </c>
      <c r="E418" s="2" t="s">
        <v>691</v>
      </c>
      <c r="F418" s="10">
        <v>38394</v>
      </c>
      <c r="G418" s="4" t="s">
        <v>610</v>
      </c>
      <c r="H418" s="10" t="s">
        <v>557</v>
      </c>
      <c r="I418" s="93">
        <f t="shared" ref="I418" si="545">DATEDIF(F418,DATE(2018,7,1),"y")</f>
        <v>13</v>
      </c>
      <c r="J418" s="198" t="str">
        <f>VLOOKUP($I418,Categorie!$A$1:$B$27,2,FALSE)</f>
        <v>INO/ANO/JUN</v>
      </c>
      <c r="K418" s="12" t="str">
        <f t="shared" ref="K418" si="546">IF(ISBLANK(O418),IF(AC418&lt;&gt;"-",AC$1,IF(AB418&lt;&gt;"-",AB$1,IF(AA418&lt;&gt;"-",AA$1,IF(Z418&lt;&gt;"-",Z$1,IF(Y418&lt;&gt;"-",Y$1,IF(X418&lt;&gt;"-",X$1,IF(W418&lt;&gt;"-",W$1,IF(V418&lt;&gt;"-",V$1,IF(A418="Listed","Niet geslaagd","Geen info"))))))))),O418)</f>
        <v>BNO</v>
      </c>
      <c r="L418" s="13">
        <f t="shared" ref="L418" si="547">IF(MAX(V418:AC418)=0,"-",MAX(V418:AC418))</f>
        <v>43897</v>
      </c>
      <c r="M418" s="13">
        <f t="shared" ref="M418" ca="1" si="548">IF(B418=TRUE,IF(ISBLANK(N418),IF(K418="PRE","",EDATE(L418,3)),N418),"")</f>
        <v>43989</v>
      </c>
      <c r="N418" s="12"/>
      <c r="O418" s="12"/>
      <c r="P418" s="12" t="str">
        <f>VLOOKUP($E418,'Listing PCS'!$B$2:$D$1032,3,FALSE)</f>
        <v>BNO</v>
      </c>
      <c r="Q418" s="13">
        <f>VLOOKUP($E418,'Listing PCS'!$B$2:$F$1032,5,FALSE)</f>
        <v>43897</v>
      </c>
      <c r="R418" s="12"/>
      <c r="S418" s="12" t="str">
        <f t="shared" ref="S418" si="549">IF(ISERROR(SEARCH(K418,J418)),"-",K418)</f>
        <v>-</v>
      </c>
      <c r="T418" s="12">
        <f>VLOOKUP($E418,'Listing PCS'!$B$2:$I$1032,8,FALSE)</f>
        <v>0</v>
      </c>
      <c r="U418" s="13"/>
      <c r="V418" s="13">
        <f>IF(ISERROR(VLOOKUP(CONCATENATE($E418," ",V$1),'Listing TES'!$A$2:$I$1247,6,FALSE)),"-",VLOOKUP(CONCATENATE($E418," ",V$1),'Listing TES'!$A$2:$I$1247,6,FALSE))</f>
        <v>43799</v>
      </c>
      <c r="W418" s="13">
        <f>IF(ISERROR(VLOOKUP(CONCATENATE($E418," ",W$1),'Listing TES'!$A$2:$I$1247,6,FALSE)),"-",VLOOKUP(CONCATENATE($E418," ",W$1),'Listing TES'!$A$2:$I$1247,6,FALSE))</f>
        <v>43876</v>
      </c>
      <c r="X418" s="13">
        <f>IF(ISERROR(VLOOKUP(CONCATENATE($E418," ",X$1),'Listing TES'!$A$2:$I$1247,6,FALSE)),"-",VLOOKUP(CONCATENATE($E418," ",X$1),'Listing TES'!$A$2:$I$1247,6,FALSE))</f>
        <v>43897</v>
      </c>
      <c r="Y418" s="13" t="str">
        <f>IF(ISERROR(VLOOKUP(CONCATENATE($E418," ",Y$1),'Listing TES'!$A$2:$I$1247,6,FALSE)),"-",VLOOKUP(CONCATENATE($E418," ",Y$1),'Listing TES'!$A$2:$I$1247,6,FALSE))</f>
        <v>-</v>
      </c>
      <c r="Z418" s="13" t="str">
        <f>IF(ISERROR(VLOOKUP(CONCATENATE($E418," ",Z$1),'Listing TES'!$A$2:$I$1247,6,FALSE)),"-",VLOOKUP(CONCATENATE($E418," ",Z$1),'Listing TES'!$A$2:$I$1247,6,FALSE))</f>
        <v>-</v>
      </c>
      <c r="AA418" s="13" t="str">
        <f>IF(ISERROR(VLOOKUP(CONCATENATE($E418," ",AA$1),'Listing TES'!$A$2:$I$1247,6,FALSE)),"-",VLOOKUP(CONCATENATE($E418," ",AA$1),'Listing TES'!$A$2:$I$1247,6,FALSE))</f>
        <v>-</v>
      </c>
      <c r="AB418" s="13" t="str">
        <f>IF(ISERROR(VLOOKUP(CONCATENATE($E418," ",AB$1),'Listing TES'!$A$2:$I$1247,6,FALSE)),"-",VLOOKUP(CONCATENATE($E418," ",AB$1),'Listing TES'!$A$2:$I$1247,6,FALSE))</f>
        <v>-</v>
      </c>
      <c r="AC418" s="13" t="str">
        <f>IF(ISERROR(VLOOKUP(CONCATENATE($E418," ",AC$1),'Listing TES'!$A$2:$I$1247,6,FALSE)),"-",VLOOKUP(CONCATENATE($E418," ",AC$1),'Listing TES'!$A$2:$I$1247,6,FALSE))</f>
        <v>-</v>
      </c>
      <c r="AD418" s="13"/>
      <c r="AF418" s="142">
        <f t="shared" ref="AF418" si="550">IF(AND(V418&lt;&gt;"-",W418&lt;&gt;"-"),W418-V418,"-")</f>
        <v>77</v>
      </c>
      <c r="AG418" s="142">
        <f t="shared" ref="AG418" si="551">IF(AND(W418&lt;&gt;"-",X418&lt;&gt;"-"),X418-W418,"-")</f>
        <v>21</v>
      </c>
      <c r="AH418" s="142" t="str">
        <f t="shared" ref="AH418" si="552">IF(AND(X418&lt;&gt;"-",Y418&lt;&gt;"-"),Y418-X418,"-")</f>
        <v>-</v>
      </c>
      <c r="AI418" s="142" t="str">
        <f t="shared" ref="AI418" si="553">IF(AND(Y418&lt;&gt;"-",Z418&lt;&gt;"-"),Z418-Y418,"-")</f>
        <v>-</v>
      </c>
      <c r="AJ418" s="142" t="str">
        <f t="shared" ref="AJ418" si="554">IF(AND(Z418&lt;&gt;"-",AA418&lt;&gt;"-"),AA418-Z418,"-")</f>
        <v>-</v>
      </c>
      <c r="AK418" s="142" t="str">
        <f t="shared" ref="AK418" si="555">IF(AND(AA418&lt;&gt;"-",AB418&lt;&gt;"-"),AB418-AA418,"-")</f>
        <v>-</v>
      </c>
      <c r="AL418" s="13"/>
      <c r="AN418" s="142">
        <f t="shared" ref="AN418" si="556">IF(AND($V418&lt;&gt;"-",W418&lt;&gt;"-"),W418-$V418,"-")</f>
        <v>77</v>
      </c>
      <c r="AO418" s="142">
        <f t="shared" ref="AO418" si="557">IF(AND($V418&lt;&gt;"-",X418&lt;&gt;"-"),X418-$V418,"-")</f>
        <v>98</v>
      </c>
      <c r="AP418" s="142" t="str">
        <f t="shared" ref="AP418" si="558">IF(AND($V418&lt;&gt;"-",Y418&lt;&gt;"-"),Y418-$V418,"-")</f>
        <v>-</v>
      </c>
      <c r="AQ418" s="142" t="str">
        <f t="shared" ref="AQ418" si="559">IF(AND($V418&lt;&gt;"-",Z418&lt;&gt;"-"),Z418-$V418,"-")</f>
        <v>-</v>
      </c>
      <c r="AR418" s="142" t="str">
        <f t="shared" ref="AR418" si="560">IF(AND($V418&lt;&gt;"-",AA418&lt;&gt;"-"),AA418-$V418,"-")</f>
        <v>-</v>
      </c>
      <c r="AS418" s="142" t="str">
        <f t="shared" ref="AS418" si="561">IF(AND($V418&lt;&gt;"-",AB418&lt;&gt;"-"),AB418-$V418,"-")</f>
        <v>-</v>
      </c>
    </row>
    <row r="419" spans="1:73" x14ac:dyDescent="0.25">
      <c r="A419" s="22" t="str">
        <f>IF(ISERROR(VLOOKUP($E419,'Listing TES'!$B$2:$B$1247,1,FALSE)),"Not listed","Listed")</f>
        <v>Listed</v>
      </c>
      <c r="B419" s="4" t="b">
        <f t="shared" ca="1" si="479"/>
        <v>0</v>
      </c>
      <c r="C419" s="4" t="b">
        <f t="shared" si="485"/>
        <v>0</v>
      </c>
      <c r="D419" s="4"/>
      <c r="E419" s="2" t="s">
        <v>180</v>
      </c>
      <c r="F419" s="10">
        <v>36348</v>
      </c>
      <c r="G419" s="4"/>
      <c r="H419" s="4" t="s">
        <v>557</v>
      </c>
      <c r="I419" s="93">
        <f t="shared" si="527"/>
        <v>19</v>
      </c>
      <c r="J419" s="198" t="str">
        <f>VLOOKUP($I419,Categorie!$A$1:$B$27,2,FALSE)</f>
        <v>SEN</v>
      </c>
      <c r="K419" s="12" t="str">
        <f t="shared" si="520"/>
        <v>MAS</v>
      </c>
      <c r="L419" s="13">
        <f t="shared" si="486"/>
        <v>42826</v>
      </c>
      <c r="M419" s="13" t="str">
        <f t="shared" ca="1" si="481"/>
        <v/>
      </c>
      <c r="N419" s="12"/>
      <c r="O419" s="12"/>
      <c r="P419" s="12" t="str">
        <f>VLOOKUP($E419,'Listing PCS'!$B$2:$D$1032,3,FALSE)</f>
        <v>MAS</v>
      </c>
      <c r="Q419" s="13">
        <f>VLOOKUP($E419,'Listing PCS'!$B$2:$F$1032,5,FALSE)</f>
        <v>43252</v>
      </c>
      <c r="R419" s="12"/>
      <c r="S419" s="198" t="s">
        <v>7</v>
      </c>
      <c r="T419" s="12" t="str">
        <f>VLOOKUP($E419,'Listing PCS'!$B$2:$I$1032,8,FALSE)</f>
        <v>A</v>
      </c>
      <c r="U419" s="13"/>
      <c r="V419" s="13" t="str">
        <f>IF(ISERROR(VLOOKUP(CONCATENATE($E419," ",V$1),'Listing TES'!$A$2:$I$1247,6,FALSE)),"-",VLOOKUP(CONCATENATE($E419," ",V$1),'Listing TES'!$A$2:$I$1247,6,FALSE))</f>
        <v>-</v>
      </c>
      <c r="W419" s="13" t="str">
        <f>IF(ISERROR(VLOOKUP(CONCATENATE($E419," ",W$1),'Listing TES'!$A$2:$I$1247,6,FALSE)),"-",VLOOKUP(CONCATENATE($E419," ",W$1),'Listing TES'!$A$2:$I$1247,6,FALSE))</f>
        <v>-</v>
      </c>
      <c r="X419" s="13" t="str">
        <f>IF(ISERROR(VLOOKUP(CONCATENATE($E419," ",X$1),'Listing TES'!$A$2:$I$1247,6,FALSE)),"-",VLOOKUP(CONCATENATE($E419," ",X$1),'Listing TES'!$A$2:$I$1247,6,FALSE))</f>
        <v>-</v>
      </c>
      <c r="Y419" s="13" t="str">
        <f>IF(ISERROR(VLOOKUP(CONCATENATE($E419," ",Y$1),'Listing TES'!$A$2:$I$1247,6,FALSE)),"-",VLOOKUP(CONCATENATE($E419," ",Y$1),'Listing TES'!$A$2:$I$1247,6,FALSE))</f>
        <v>-</v>
      </c>
      <c r="Z419" s="13" t="str">
        <f>IF(ISERROR(VLOOKUP(CONCATENATE($E419," ",Z$1),'Listing TES'!$A$2:$I$1247,6,FALSE)),"-",VLOOKUP(CONCATENATE($E419," ",Z$1),'Listing TES'!$A$2:$I$1247,6,FALSE))</f>
        <v>-</v>
      </c>
      <c r="AA419" s="13" t="str">
        <f>IF(ISERROR(VLOOKUP(CONCATENATE($E419," ",AA$1),'Listing TES'!$A$2:$I$1247,6,FALSE)),"-",VLOOKUP(CONCATENATE($E419," ",AA$1),'Listing TES'!$A$2:$I$1247,6,FALSE))</f>
        <v>-</v>
      </c>
      <c r="AB419" s="13" t="str">
        <f>IF(ISERROR(VLOOKUP(CONCATENATE($E419," ",AB$1),'Listing TES'!$A$2:$I$1247,6,FALSE)),"-",VLOOKUP(CONCATENATE($E419," ",AB$1),'Listing TES'!$A$2:$I$1247,6,FALSE))</f>
        <v>-</v>
      </c>
      <c r="AC419" s="13">
        <f>IF(ISERROR(VLOOKUP(CONCATENATE($E419," ",AC$1),'Listing TES'!$A$2:$I$1247,6,FALSE)),"-",VLOOKUP(CONCATENATE($E419," ",AC$1),'Listing TES'!$A$2:$I$1247,6,FALSE))</f>
        <v>42826</v>
      </c>
      <c r="AD419" s="13"/>
      <c r="AF419" s="142" t="str">
        <f t="shared" si="498"/>
        <v>-</v>
      </c>
      <c r="AG419" s="142" t="str">
        <f t="shared" si="487"/>
        <v>-</v>
      </c>
      <c r="AH419" s="142" t="str">
        <f t="shared" si="488"/>
        <v>-</v>
      </c>
      <c r="AI419" s="142" t="str">
        <f t="shared" si="489"/>
        <v>-</v>
      </c>
      <c r="AJ419" s="142" t="str">
        <f t="shared" si="490"/>
        <v>-</v>
      </c>
      <c r="AK419" s="142" t="str">
        <f t="shared" si="491"/>
        <v>-</v>
      </c>
      <c r="AL419" s="13"/>
      <c r="AN419" s="142" t="str">
        <f t="shared" si="492"/>
        <v>-</v>
      </c>
      <c r="AO419" s="142" t="str">
        <f t="shared" si="493"/>
        <v>-</v>
      </c>
      <c r="AP419" s="142" t="str">
        <f t="shared" si="494"/>
        <v>-</v>
      </c>
      <c r="AQ419" s="142" t="str">
        <f t="shared" si="495"/>
        <v>-</v>
      </c>
      <c r="AR419" s="142" t="str">
        <f t="shared" si="496"/>
        <v>-</v>
      </c>
      <c r="AS419" s="142" t="str">
        <f t="shared" si="497"/>
        <v>-</v>
      </c>
    </row>
    <row r="420" spans="1:73" hidden="1" x14ac:dyDescent="0.25">
      <c r="A420" s="22" t="str">
        <f>IF(ISERROR(VLOOKUP($E420,'Listing TES'!$B$2:$B$1247,1,FALSE)),"Not listed","Listed")</f>
        <v>Listed</v>
      </c>
      <c r="B420" s="4" t="b">
        <f t="shared" ca="1" si="479"/>
        <v>0</v>
      </c>
      <c r="C420" s="4" t="e">
        <f t="shared" si="485"/>
        <v>#VALUE!</v>
      </c>
      <c r="D420" s="4" t="s">
        <v>537</v>
      </c>
      <c r="E420" s="2" t="s">
        <v>696</v>
      </c>
      <c r="F420" s="10">
        <v>40466</v>
      </c>
      <c r="G420" s="4" t="s">
        <v>610</v>
      </c>
      <c r="H420" s="4" t="s">
        <v>557</v>
      </c>
      <c r="I420" s="93">
        <f t="shared" ref="I420" si="562">DATEDIF(F420,DATE(2018,7,1),"y")</f>
        <v>7</v>
      </c>
      <c r="J420" s="198" t="str">
        <f>VLOOKUP($I420,Categorie!$A$1:$B$27,2,FALSE)</f>
        <v>MIN/BNO/INO</v>
      </c>
      <c r="K420" s="12" t="str">
        <f t="shared" si="520"/>
        <v>Niet geslaagd</v>
      </c>
      <c r="L420" s="13" t="str">
        <f t="shared" si="486"/>
        <v>-</v>
      </c>
      <c r="M420" s="13" t="str">
        <f t="shared" ca="1" si="481"/>
        <v/>
      </c>
      <c r="N420" s="12"/>
      <c r="O420" s="12"/>
      <c r="P420" s="12" t="str">
        <f>VLOOKUP($E420,'Listing PCS'!$B$2:$D$1032,3,FALSE)</f>
        <v>-</v>
      </c>
      <c r="Q420" s="13">
        <f>VLOOKUP($E420,'Listing PCS'!$B$2:$F$1032,5,FALSE)</f>
        <v>43799</v>
      </c>
      <c r="R420" s="12"/>
      <c r="S420" s="12" t="str">
        <f t="shared" ref="S420" si="563">IF(ISERROR(SEARCH(K420,J420)),"-",K420)</f>
        <v>-</v>
      </c>
      <c r="T420" s="12">
        <f>VLOOKUP($E420,'Listing PCS'!$B$2:$I$1032,8,FALSE)</f>
        <v>0</v>
      </c>
      <c r="U420" s="13"/>
      <c r="V420" s="13" t="str">
        <f>IF(ISERROR(VLOOKUP(CONCATENATE($E420," ",V$1),'Listing TES'!$A$2:$I$1247,6,FALSE)),"-",VLOOKUP(CONCATENATE($E420," ",V$1),'Listing TES'!$A$2:$I$1247,6,FALSE))</f>
        <v>-</v>
      </c>
      <c r="W420" s="13" t="str">
        <f>IF(ISERROR(VLOOKUP(CONCATENATE($E420," ",W$1),'Listing TES'!$A$2:$I$1247,6,FALSE)),"-",VLOOKUP(CONCATENATE($E420," ",W$1),'Listing TES'!$A$2:$I$1247,6,FALSE))</f>
        <v>-</v>
      </c>
      <c r="X420" s="13" t="str">
        <f>IF(ISERROR(VLOOKUP(CONCATENATE($E420," ",X$1),'Listing TES'!$A$2:$I$1247,6,FALSE)),"-",VLOOKUP(CONCATENATE($E420," ",X$1),'Listing TES'!$A$2:$I$1247,6,FALSE))</f>
        <v>-</v>
      </c>
      <c r="Y420" s="13" t="str">
        <f>IF(ISERROR(VLOOKUP(CONCATENATE($E420," ",Y$1),'Listing TES'!$A$2:$I$1247,6,FALSE)),"-",VLOOKUP(CONCATENATE($E420," ",Y$1),'Listing TES'!$A$2:$I$1247,6,FALSE))</f>
        <v>-</v>
      </c>
      <c r="Z420" s="13" t="str">
        <f>IF(ISERROR(VLOOKUP(CONCATENATE($E420," ",Z$1),'Listing TES'!$A$2:$I$1247,6,FALSE)),"-",VLOOKUP(CONCATENATE($E420," ",Z$1),'Listing TES'!$A$2:$I$1247,6,FALSE))</f>
        <v>-</v>
      </c>
      <c r="AA420" s="13" t="str">
        <f>IF(ISERROR(VLOOKUP(CONCATENATE($E420," ",AA$1),'Listing TES'!$A$2:$I$1247,6,FALSE)),"-",VLOOKUP(CONCATENATE($E420," ",AA$1),'Listing TES'!$A$2:$I$1247,6,FALSE))</f>
        <v>-</v>
      </c>
      <c r="AB420" s="13" t="str">
        <f>IF(ISERROR(VLOOKUP(CONCATENATE($E420," ",AB$1),'Listing TES'!$A$2:$I$1247,6,FALSE)),"-",VLOOKUP(CONCATENATE($E420," ",AB$1),'Listing TES'!$A$2:$I$1247,6,FALSE))</f>
        <v>-</v>
      </c>
      <c r="AC420" s="13" t="str">
        <f>IF(ISERROR(VLOOKUP(CONCATENATE($E420," ",AC$1),'Listing TES'!$A$2:$I$1247,6,FALSE)),"-",VLOOKUP(CONCATENATE($E420," ",AC$1),'Listing TES'!$A$2:$I$1247,6,FALSE))</f>
        <v>-</v>
      </c>
      <c r="AD420" s="13"/>
      <c r="AF420" s="142" t="str">
        <f t="shared" si="498"/>
        <v>-</v>
      </c>
      <c r="AG420" s="142" t="str">
        <f t="shared" si="487"/>
        <v>-</v>
      </c>
      <c r="AH420" s="142" t="str">
        <f t="shared" si="488"/>
        <v>-</v>
      </c>
      <c r="AI420" s="142" t="str">
        <f t="shared" si="489"/>
        <v>-</v>
      </c>
      <c r="AJ420" s="142" t="str">
        <f t="shared" si="490"/>
        <v>-</v>
      </c>
      <c r="AK420" s="142" t="str">
        <f t="shared" si="491"/>
        <v>-</v>
      </c>
      <c r="AL420" s="13"/>
      <c r="AN420" s="142" t="str">
        <f t="shared" si="492"/>
        <v>-</v>
      </c>
      <c r="AO420" s="142" t="str">
        <f t="shared" si="493"/>
        <v>-</v>
      </c>
      <c r="AP420" s="142" t="str">
        <f t="shared" si="494"/>
        <v>-</v>
      </c>
      <c r="AQ420" s="142" t="str">
        <f t="shared" si="495"/>
        <v>-</v>
      </c>
      <c r="AR420" s="142" t="str">
        <f t="shared" si="496"/>
        <v>-</v>
      </c>
      <c r="AS420" s="142" t="str">
        <f t="shared" si="497"/>
        <v>-</v>
      </c>
    </row>
    <row r="421" spans="1:73" x14ac:dyDescent="0.25">
      <c r="A421" s="22" t="str">
        <f>IF(ISERROR(VLOOKUP($E421,'Listing TES'!$B$2:$B$1247,1,FALSE)),"Not listed","Listed")</f>
        <v>Listed</v>
      </c>
      <c r="B421" s="4" t="b">
        <f t="shared" ref="B421" ca="1" si="564">TODAY()-MAX(V421:AC421)&lt;95</f>
        <v>0</v>
      </c>
      <c r="C421" s="4" t="b">
        <f t="shared" si="485"/>
        <v>0</v>
      </c>
      <c r="D421" s="4"/>
      <c r="E421" s="2" t="s">
        <v>688</v>
      </c>
      <c r="F421" s="10">
        <v>39770</v>
      </c>
      <c r="G421" s="4"/>
      <c r="H421" s="4" t="s">
        <v>557</v>
      </c>
      <c r="I421" s="93">
        <f t="shared" si="527"/>
        <v>10</v>
      </c>
      <c r="J421" s="198" t="str">
        <f>VLOOKUP($I421,Categorie!$A$1:$B$27,2,FALSE)</f>
        <v>BNO/INO/ANO</v>
      </c>
      <c r="K421" s="12" t="str">
        <f t="shared" ref="K421" si="565">IF(ISBLANK(O421),IF(AC421&lt;&gt;"-",AC$1,IF(AB421&lt;&gt;"-",AB$1,IF(AA421&lt;&gt;"-",AA$1,IF(Z421&lt;&gt;"-",Z$1,IF(Y421&lt;&gt;"-",Y$1,IF(X421&lt;&gt;"-",X$1,IF(W421&lt;&gt;"-",W$1,IF(V421&lt;&gt;"-",V$1,IF(A421="Listed","Niet geslaagd","Geen info"))))))))),O421)</f>
        <v>PRE</v>
      </c>
      <c r="L421" s="13">
        <f t="shared" ref="L421" si="566">IF(MAX(V421:AC421)=0,"-",MAX(V421:AC421))</f>
        <v>43736</v>
      </c>
      <c r="M421" s="13" t="str">
        <f t="shared" ref="M421" ca="1" si="567">IF(B421=TRUE,IF(ISBLANK(N421),IF(K421="PRE","",EDATE(L421,3)),N421),"")</f>
        <v/>
      </c>
      <c r="N421" s="12"/>
      <c r="O421" s="12"/>
      <c r="P421" s="12" t="str">
        <f>VLOOKUP($E421,'Listing PCS'!$B$2:$D$1032,3,FALSE)</f>
        <v>-</v>
      </c>
      <c r="Q421" s="13">
        <f>VLOOKUP($E421,'Listing PCS'!$B$2:$F$1032,5,FALSE)</f>
        <v>43736</v>
      </c>
      <c r="R421" s="12"/>
      <c r="S421" s="204" t="s">
        <v>565</v>
      </c>
      <c r="T421" s="12">
        <f>VLOOKUP($E421,'Listing PCS'!$B$2:$I$1032,8,FALSE)</f>
        <v>0</v>
      </c>
      <c r="U421" s="13"/>
      <c r="V421" s="13">
        <f>IF(ISERROR(VLOOKUP(CONCATENATE($E421," ",V$1),'Listing TES'!$A$2:$I$1247,6,FALSE)),"-",VLOOKUP(CONCATENATE($E421," ",V$1),'Listing TES'!$A$2:$I$1247,6,FALSE))</f>
        <v>43736</v>
      </c>
      <c r="W421" s="13" t="str">
        <f>IF(ISERROR(VLOOKUP(CONCATENATE($E421," ",W$1),'Listing TES'!$A$2:$I$1247,6,FALSE)),"-",VLOOKUP(CONCATENATE($E421," ",W$1),'Listing TES'!$A$2:$I$1247,6,FALSE))</f>
        <v>-</v>
      </c>
      <c r="X421" s="13" t="str">
        <f>IF(ISERROR(VLOOKUP(CONCATENATE($E421," ",X$1),'Listing TES'!$A$2:$I$1247,6,FALSE)),"-",VLOOKUP(CONCATENATE($E421," ",X$1),'Listing TES'!$A$2:$I$1247,6,FALSE))</f>
        <v>-</v>
      </c>
      <c r="Y421" s="13" t="str">
        <f>IF(ISERROR(VLOOKUP(CONCATENATE($E421," ",Y$1),'Listing TES'!$A$2:$I$1247,6,FALSE)),"-",VLOOKUP(CONCATENATE($E421," ",Y$1),'Listing TES'!$A$2:$I$1247,6,FALSE))</f>
        <v>-</v>
      </c>
      <c r="Z421" s="13" t="str">
        <f>IF(ISERROR(VLOOKUP(CONCATENATE($E421," ",Z$1),'Listing TES'!$A$2:$I$1247,6,FALSE)),"-",VLOOKUP(CONCATENATE($E421," ",Z$1),'Listing TES'!$A$2:$I$1247,6,FALSE))</f>
        <v>-</v>
      </c>
      <c r="AA421" s="13" t="str">
        <f>IF(ISERROR(VLOOKUP(CONCATENATE($E421," ",AA$1),'Listing TES'!$A$2:$I$1247,6,FALSE)),"-",VLOOKUP(CONCATENATE($E421," ",AA$1),'Listing TES'!$A$2:$I$1247,6,FALSE))</f>
        <v>-</v>
      </c>
      <c r="AB421" s="13" t="str">
        <f>IF(ISERROR(VLOOKUP(CONCATENATE($E421," ",AB$1),'Listing TES'!$A$2:$I$1247,6,FALSE)),"-",VLOOKUP(CONCATENATE($E421," ",AB$1),'Listing TES'!$A$2:$I$1247,6,FALSE))</f>
        <v>-</v>
      </c>
      <c r="AC421" s="13" t="str">
        <f>IF(ISERROR(VLOOKUP(CONCATENATE($E421," ",AC$1),'Listing TES'!$A$2:$I$1247,6,FALSE)),"-",VLOOKUP(CONCATENATE($E421," ",AC$1),'Listing TES'!$A$2:$I$1247,6,FALSE))</f>
        <v>-</v>
      </c>
      <c r="AD421" s="13"/>
      <c r="AF421" s="142" t="str">
        <f t="shared" ref="AF421" si="568">IF(AND(V421&lt;&gt;"-",W421&lt;&gt;"-"),W421-V421,"-")</f>
        <v>-</v>
      </c>
      <c r="AG421" s="142" t="str">
        <f t="shared" ref="AG421" si="569">IF(AND(W421&lt;&gt;"-",X421&lt;&gt;"-"),X421-W421,"-")</f>
        <v>-</v>
      </c>
      <c r="AH421" s="142" t="str">
        <f t="shared" ref="AH421" si="570">IF(AND(X421&lt;&gt;"-",Y421&lt;&gt;"-"),Y421-X421,"-")</f>
        <v>-</v>
      </c>
      <c r="AI421" s="142" t="str">
        <f t="shared" ref="AI421" si="571">IF(AND(Y421&lt;&gt;"-",Z421&lt;&gt;"-"),Z421-Y421,"-")</f>
        <v>-</v>
      </c>
      <c r="AJ421" s="142" t="str">
        <f t="shared" ref="AJ421" si="572">IF(AND(Z421&lt;&gt;"-",AA421&lt;&gt;"-"),AA421-Z421,"-")</f>
        <v>-</v>
      </c>
      <c r="AK421" s="142" t="str">
        <f t="shared" ref="AK421" si="573">IF(AND(AA421&lt;&gt;"-",AB421&lt;&gt;"-"),AB421-AA421,"-")</f>
        <v>-</v>
      </c>
      <c r="AL421" s="13"/>
      <c r="AN421" s="142" t="str">
        <f t="shared" ref="AN421" si="574">IF(AND($V421&lt;&gt;"-",W421&lt;&gt;"-"),W421-$V421,"-")</f>
        <v>-</v>
      </c>
      <c r="AO421" s="142" t="str">
        <f t="shared" ref="AO421" si="575">IF(AND($V421&lt;&gt;"-",X421&lt;&gt;"-"),X421-$V421,"-")</f>
        <v>-</v>
      </c>
      <c r="AP421" s="142" t="str">
        <f t="shared" ref="AP421" si="576">IF(AND($V421&lt;&gt;"-",Y421&lt;&gt;"-"),Y421-$V421,"-")</f>
        <v>-</v>
      </c>
      <c r="AQ421" s="142" t="str">
        <f t="shared" ref="AQ421" si="577">IF(AND($V421&lt;&gt;"-",Z421&lt;&gt;"-"),Z421-$V421,"-")</f>
        <v>-</v>
      </c>
      <c r="AR421" s="142" t="str">
        <f t="shared" ref="AR421" si="578">IF(AND($V421&lt;&gt;"-",AA421&lt;&gt;"-"),AA421-$V421,"-")</f>
        <v>-</v>
      </c>
      <c r="AS421" s="142" t="str">
        <f t="shared" ref="AS421" si="579">IF(AND($V421&lt;&gt;"-",AB421&lt;&gt;"-"),AB421-$V421,"-")</f>
        <v>-</v>
      </c>
    </row>
    <row r="422" spans="1:73" x14ac:dyDescent="0.25">
      <c r="A422" s="22" t="str">
        <f>IF(ISERROR(VLOOKUP($E422,'Listing TES'!$B$2:$B$1247,1,FALSE)),"Not listed","Listed")</f>
        <v>Listed</v>
      </c>
      <c r="B422" s="4" t="b">
        <f t="shared" ca="1" si="479"/>
        <v>0</v>
      </c>
      <c r="C422" s="4" t="b">
        <f t="shared" si="485"/>
        <v>0</v>
      </c>
      <c r="D422" s="4"/>
      <c r="E422" s="2" t="s">
        <v>186</v>
      </c>
      <c r="F422" s="10">
        <v>39165</v>
      </c>
      <c r="G422" s="4"/>
      <c r="H422" s="4" t="s">
        <v>557</v>
      </c>
      <c r="I422" s="93">
        <f t="shared" si="527"/>
        <v>12</v>
      </c>
      <c r="J422" s="198" t="str">
        <f>VLOOKUP($I422,Categorie!$A$1:$B$27,2,FALSE)</f>
        <v>BNO/INO/ANO</v>
      </c>
      <c r="K422" s="12" t="str">
        <f t="shared" si="520"/>
        <v>JUN</v>
      </c>
      <c r="L422" s="13">
        <f t="shared" si="486"/>
        <v>42861</v>
      </c>
      <c r="M422" s="13" t="str">
        <f t="shared" ca="1" si="481"/>
        <v/>
      </c>
      <c r="N422" s="12"/>
      <c r="O422" s="12"/>
      <c r="P422" s="12" t="str">
        <f>VLOOKUP($E422,'Listing PCS'!$B$2:$D$1032,3,FALSE)</f>
        <v>JUN</v>
      </c>
      <c r="Q422" s="13">
        <f>VLOOKUP($E422,'Listing PCS'!$B$2:$F$1032,5,FALSE)</f>
        <v>43589</v>
      </c>
      <c r="R422" s="12"/>
      <c r="S422" s="204" t="s">
        <v>565</v>
      </c>
      <c r="T422" s="12">
        <f>VLOOKUP($E422,'Listing PCS'!$B$2:$I$1032,8,FALSE)</f>
        <v>0</v>
      </c>
      <c r="U422" s="13"/>
      <c r="V422" s="13" t="str">
        <f>IF(ISERROR(VLOOKUP(CONCATENATE($E422," ",V$1),'Listing TES'!$A$2:$I$1247,6,FALSE)),"-",VLOOKUP(CONCATENATE($E422," ",V$1),'Listing TES'!$A$2:$I$1247,6,FALSE))</f>
        <v>-</v>
      </c>
      <c r="W422" s="13" t="str">
        <f>IF(ISERROR(VLOOKUP(CONCATENATE($E422," ",W$1),'Listing TES'!$A$2:$I$1247,6,FALSE)),"-",VLOOKUP(CONCATENATE($E422," ",W$1),'Listing TES'!$A$2:$I$1247,6,FALSE))</f>
        <v>-</v>
      </c>
      <c r="X422" s="13" t="str">
        <f>IF(ISERROR(VLOOKUP(CONCATENATE($E422," ",X$1),'Listing TES'!$A$2:$I$1247,6,FALSE)),"-",VLOOKUP(CONCATENATE($E422," ",X$1),'Listing TES'!$A$2:$I$1247,6,FALSE))</f>
        <v>-</v>
      </c>
      <c r="Y422" s="13" t="str">
        <f>IF(ISERROR(VLOOKUP(CONCATENATE($E422," ",Y$1),'Listing TES'!$A$2:$I$1247,6,FALSE)),"-",VLOOKUP(CONCATENATE($E422," ",Y$1),'Listing TES'!$A$2:$I$1247,6,FALSE))</f>
        <v>-</v>
      </c>
      <c r="Z422" s="13">
        <f>IF(ISERROR(VLOOKUP(CONCATENATE($E422," ",Z$1),'Listing TES'!$A$2:$I$1247,6,FALSE)),"-",VLOOKUP(CONCATENATE($E422," ",Z$1),'Listing TES'!$A$2:$I$1247,6,FALSE))</f>
        <v>42833</v>
      </c>
      <c r="AA422" s="13">
        <f>IF(ISERROR(VLOOKUP(CONCATENATE($E422," ",AA$1),'Listing TES'!$A$2:$I$1247,6,FALSE)),"-",VLOOKUP(CONCATENATE($E422," ",AA$1),'Listing TES'!$A$2:$I$1247,6,FALSE))</f>
        <v>42861</v>
      </c>
      <c r="AB422" s="13" t="str">
        <f>IF(ISERROR(VLOOKUP(CONCATENATE($E422," ",AB$1),'Listing TES'!$A$2:$I$1247,6,FALSE)),"-",VLOOKUP(CONCATENATE($E422," ",AB$1),'Listing TES'!$A$2:$I$1247,6,FALSE))</f>
        <v>-</v>
      </c>
      <c r="AC422" s="13" t="str">
        <f>IF(ISERROR(VLOOKUP(CONCATENATE($E422," ",AC$1),'Listing TES'!$A$2:$I$1247,6,FALSE)),"-",VLOOKUP(CONCATENATE($E422," ",AC$1),'Listing TES'!$A$2:$I$1247,6,FALSE))</f>
        <v>-</v>
      </c>
      <c r="AD422" s="13"/>
      <c r="AF422" s="142" t="str">
        <f t="shared" si="498"/>
        <v>-</v>
      </c>
      <c r="AG422" s="142" t="str">
        <f t="shared" si="487"/>
        <v>-</v>
      </c>
      <c r="AH422" s="142" t="str">
        <f t="shared" si="488"/>
        <v>-</v>
      </c>
      <c r="AI422" s="142" t="str">
        <f t="shared" si="489"/>
        <v>-</v>
      </c>
      <c r="AJ422" s="142">
        <f t="shared" si="490"/>
        <v>28</v>
      </c>
      <c r="AK422" s="142" t="str">
        <f t="shared" si="491"/>
        <v>-</v>
      </c>
      <c r="AL422" s="13"/>
      <c r="AN422" s="142" t="str">
        <f t="shared" si="492"/>
        <v>-</v>
      </c>
      <c r="AO422" s="142" t="str">
        <f t="shared" si="493"/>
        <v>-</v>
      </c>
      <c r="AP422" s="142" t="str">
        <f t="shared" si="494"/>
        <v>-</v>
      </c>
      <c r="AQ422" s="142" t="str">
        <f t="shared" si="495"/>
        <v>-</v>
      </c>
      <c r="AR422" s="142" t="str">
        <f t="shared" si="496"/>
        <v>-</v>
      </c>
      <c r="AS422" s="142" t="str">
        <f t="shared" si="497"/>
        <v>-</v>
      </c>
    </row>
    <row r="423" spans="1:73" hidden="1" x14ac:dyDescent="0.25">
      <c r="A423" s="80" t="str">
        <f>IF(ISERROR(VLOOKUP($E423,'Listing TES'!$B$2:$B$1247,1,FALSE)),"Not listed","Listed")</f>
        <v>Listed</v>
      </c>
      <c r="B423" s="81" t="b">
        <f ca="1">TODAY()-MAX(V423:AC423)&lt;95</f>
        <v>0</v>
      </c>
      <c r="C423" s="81" t="e">
        <f t="shared" si="485"/>
        <v>#VALUE!</v>
      </c>
      <c r="D423" s="81" t="s">
        <v>537</v>
      </c>
      <c r="E423" s="2" t="s">
        <v>710</v>
      </c>
      <c r="F423" s="10">
        <v>41344</v>
      </c>
      <c r="G423" s="4"/>
      <c r="H423" s="4" t="s">
        <v>557</v>
      </c>
      <c r="I423" s="93">
        <f t="shared" si="527"/>
        <v>6</v>
      </c>
      <c r="J423" s="198" t="str">
        <f>VLOOKUP($I423,Categorie!$A$1:$B$27,2,FALSE)</f>
        <v>MIN/BNO/INO</v>
      </c>
      <c r="K423" s="12" t="str">
        <f>IF(ISBLANK(O423),IF(AC423&lt;&gt;"-",AC$1,IF(AB423&lt;&gt;"-",AB$1,IF(AA423&lt;&gt;"-",AA$1,IF(Z423&lt;&gt;"-",Z$1,IF(Y423&lt;&gt;"-",Y$1,IF(X423&lt;&gt;"-",X$1,IF(W423&lt;&gt;"-",W$1,IF(V423&lt;&gt;"-",V$1,IF(A423="Listed","Niet geslaagd","Geen info"))))))))),O423)</f>
        <v>Niet geslaagd</v>
      </c>
      <c r="L423" s="13" t="str">
        <f>IF(MAX(V423:AC423)=0,"-",MAX(V423:AC423))</f>
        <v>-</v>
      </c>
      <c r="M423" s="13" t="str">
        <f ca="1">IF(B423=TRUE,IF(ISBLANK(N423),IF(K423="PRE","",EDATE(L423,3)),N423),"")</f>
        <v/>
      </c>
      <c r="N423" s="12"/>
      <c r="O423" s="12"/>
      <c r="P423" s="12" t="str">
        <f>VLOOKUP($E423,'Listing PCS'!$B$2:$D$1032,3,FALSE)</f>
        <v>-</v>
      </c>
      <c r="Q423" s="13">
        <f>VLOOKUP($E423,'Listing PCS'!$B$2:$F$1032,5,FALSE)</f>
        <v>43855</v>
      </c>
      <c r="R423" s="12"/>
      <c r="S423" s="12" t="str">
        <f>IF(ISERROR(SEARCH(K423,J423)),"-",K423)</f>
        <v>-</v>
      </c>
      <c r="T423" s="12">
        <f>VLOOKUP($E423,'Listing PCS'!$B$2:$I$1032,8,FALSE)</f>
        <v>0</v>
      </c>
      <c r="U423" s="13"/>
      <c r="V423" s="13" t="str">
        <f>IF(ISERROR(VLOOKUP(CONCATENATE($E423," ",V$1),'Listing TES'!$A$2:$I$1247,6,FALSE)),"-",VLOOKUP(CONCATENATE($E423," ",V$1),'Listing TES'!$A$2:$I$1247,6,FALSE))</f>
        <v>-</v>
      </c>
      <c r="W423" s="13" t="str">
        <f>IF(ISERROR(VLOOKUP(CONCATENATE($E423," ",W$1),'Listing TES'!$A$2:$I$1247,6,FALSE)),"-",VLOOKUP(CONCATENATE($E423," ",W$1),'Listing TES'!$A$2:$I$1247,6,FALSE))</f>
        <v>-</v>
      </c>
      <c r="X423" s="13" t="str">
        <f>IF(ISERROR(VLOOKUP(CONCATENATE($E423," ",X$1),'Listing TES'!$A$2:$I$1247,6,FALSE)),"-",VLOOKUP(CONCATENATE($E423," ",X$1),'Listing TES'!$A$2:$I$1247,6,FALSE))</f>
        <v>-</v>
      </c>
      <c r="Y423" s="13" t="str">
        <f>IF(ISERROR(VLOOKUP(CONCATENATE($E423," ",Y$1),'Listing TES'!$A$2:$I$1247,6,FALSE)),"-",VLOOKUP(CONCATENATE($E423," ",Y$1),'Listing TES'!$A$2:$I$1247,6,FALSE))</f>
        <v>-</v>
      </c>
      <c r="Z423" s="13" t="str">
        <f>IF(ISERROR(VLOOKUP(CONCATENATE($E423," ",Z$1),'Listing TES'!$A$2:$I$1247,6,FALSE)),"-",VLOOKUP(CONCATENATE($E423," ",Z$1),'Listing TES'!$A$2:$I$1247,6,FALSE))</f>
        <v>-</v>
      </c>
      <c r="AA423" s="13" t="str">
        <f>IF(ISERROR(VLOOKUP(CONCATENATE($E423," ",AA$1),'Listing TES'!$A$2:$I$1247,6,FALSE)),"-",VLOOKUP(CONCATENATE($E423," ",AA$1),'Listing TES'!$A$2:$I$1247,6,FALSE))</f>
        <v>-</v>
      </c>
      <c r="AB423" s="13" t="str">
        <f>IF(ISERROR(VLOOKUP(CONCATENATE($E423," ",AB$1),'Listing TES'!$A$2:$I$1247,6,FALSE)),"-",VLOOKUP(CONCATENATE($E423," ",AB$1),'Listing TES'!$A$2:$I$1247,6,FALSE))</f>
        <v>-</v>
      </c>
      <c r="AC423" s="13" t="str">
        <f>IF(ISERROR(VLOOKUP(CONCATENATE($E423," ",AC$1),'Listing TES'!$A$2:$I$1247,6,FALSE)),"-",VLOOKUP(CONCATENATE($E423," ",AC$1),'Listing TES'!$A$2:$I$1247,6,FALSE))</f>
        <v>-</v>
      </c>
      <c r="AD423" s="13"/>
      <c r="AF423" s="142" t="str">
        <f t="shared" si="498"/>
        <v>-</v>
      </c>
      <c r="AG423" s="142" t="str">
        <f t="shared" si="487"/>
        <v>-</v>
      </c>
      <c r="AH423" s="142" t="str">
        <f t="shared" si="488"/>
        <v>-</v>
      </c>
      <c r="AI423" s="142" t="str">
        <f t="shared" si="489"/>
        <v>-</v>
      </c>
      <c r="AJ423" s="142" t="str">
        <f t="shared" si="490"/>
        <v>-</v>
      </c>
      <c r="AK423" s="142" t="str">
        <f t="shared" si="491"/>
        <v>-</v>
      </c>
      <c r="AL423" s="102"/>
      <c r="AN423" s="142" t="str">
        <f t="shared" si="492"/>
        <v>-</v>
      </c>
      <c r="AO423" s="142" t="str">
        <f t="shared" si="493"/>
        <v>-</v>
      </c>
      <c r="AP423" s="142" t="str">
        <f t="shared" si="494"/>
        <v>-</v>
      </c>
      <c r="AQ423" s="142" t="str">
        <f t="shared" si="495"/>
        <v>-</v>
      </c>
      <c r="AR423" s="142" t="str">
        <f t="shared" si="496"/>
        <v>-</v>
      </c>
      <c r="AS423" s="142" t="str">
        <f t="shared" si="497"/>
        <v>-</v>
      </c>
    </row>
    <row r="424" spans="1:73" x14ac:dyDescent="0.25">
      <c r="A424" s="22" t="str">
        <f>IF(ISERROR(VLOOKUP($E424,'Listing TES'!$B$2:$B$1247,1,FALSE)),"Not listed","Listed")</f>
        <v>Listed</v>
      </c>
      <c r="B424" s="4" t="b">
        <f ca="1">TODAY()-MAX(V424:AC424)&lt;95</f>
        <v>0</v>
      </c>
      <c r="C424" s="4" t="b">
        <f t="shared" si="485"/>
        <v>0</v>
      </c>
      <c r="D424" s="4"/>
      <c r="E424" s="2" t="s">
        <v>443</v>
      </c>
      <c r="F424" s="10">
        <v>37518</v>
      </c>
      <c r="G424" s="4"/>
      <c r="H424" s="4" t="s">
        <v>557</v>
      </c>
      <c r="I424" s="93">
        <f t="shared" si="527"/>
        <v>16</v>
      </c>
      <c r="J424" s="198" t="str">
        <f>VLOOKUP($I424,Categorie!$A$1:$B$27,2,FALSE)</f>
        <v>JUN/SEN</v>
      </c>
      <c r="K424" s="12" t="str">
        <f t="shared" si="520"/>
        <v>MIN</v>
      </c>
      <c r="L424" s="13">
        <f t="shared" si="486"/>
        <v>43568</v>
      </c>
      <c r="M424" s="13" t="str">
        <f t="shared" ca="1" si="481"/>
        <v/>
      </c>
      <c r="N424" s="12"/>
      <c r="O424" s="12"/>
      <c r="P424" s="12" t="str">
        <f>VLOOKUP($E424,'Listing PCS'!$B$2:$D$1032,3,FALSE)</f>
        <v>BNO</v>
      </c>
      <c r="Q424" s="13">
        <f>VLOOKUP($E424,'Listing PCS'!$B$2:$F$1032,5,FALSE)</f>
        <v>43876</v>
      </c>
      <c r="R424" s="12"/>
      <c r="S424" s="12" t="str">
        <f t="shared" ref="S424:S438" si="580">IF(ISERROR(SEARCH(K424,J424)),"-",K424)</f>
        <v>-</v>
      </c>
      <c r="T424" s="12">
        <f>VLOOKUP($E424,'Listing PCS'!$B$2:$I$1032,8,FALSE)</f>
        <v>0</v>
      </c>
      <c r="U424" s="13"/>
      <c r="V424" s="13">
        <f>IF(ISERROR(VLOOKUP(CONCATENATE($E424," ",V$1),'Listing TES'!$A$2:$I$1247,6,FALSE)),"-",VLOOKUP(CONCATENATE($E424," ",V$1),'Listing TES'!$A$2:$I$1247,6,FALSE))</f>
        <v>43127</v>
      </c>
      <c r="W424" s="13">
        <f>IF(ISERROR(VLOOKUP(CONCATENATE($E424," ",W$1),'Listing TES'!$A$2:$I$1247,6,FALSE)),"-",VLOOKUP(CONCATENATE($E424," ",W$1),'Listing TES'!$A$2:$I$1247,6,FALSE))</f>
        <v>43568</v>
      </c>
      <c r="X424" s="13" t="str">
        <f>IF(ISERROR(VLOOKUP(CONCATENATE($E424," ",X$1),'Listing TES'!$A$2:$I$1247,6,FALSE)),"-",VLOOKUP(CONCATENATE($E424," ",X$1),'Listing TES'!$A$2:$I$1247,6,FALSE))</f>
        <v>-</v>
      </c>
      <c r="Y424" s="13" t="str">
        <f>IF(ISERROR(VLOOKUP(CONCATENATE($E424," ",Y$1),'Listing TES'!$A$2:$I$1247,6,FALSE)),"-",VLOOKUP(CONCATENATE($E424," ",Y$1),'Listing TES'!$A$2:$I$1247,6,FALSE))</f>
        <v>-</v>
      </c>
      <c r="Z424" s="13" t="str">
        <f>IF(ISERROR(VLOOKUP(CONCATENATE($E424," ",Z$1),'Listing TES'!$A$2:$I$1247,6,FALSE)),"-",VLOOKUP(CONCATENATE($E424," ",Z$1),'Listing TES'!$A$2:$I$1247,6,FALSE))</f>
        <v>-</v>
      </c>
      <c r="AA424" s="13" t="str">
        <f>IF(ISERROR(VLOOKUP(CONCATENATE($E424," ",AA$1),'Listing TES'!$A$2:$I$1247,6,FALSE)),"-",VLOOKUP(CONCATENATE($E424," ",AA$1),'Listing TES'!$A$2:$I$1247,6,FALSE))</f>
        <v>-</v>
      </c>
      <c r="AB424" s="13" t="str">
        <f>IF(ISERROR(VLOOKUP(CONCATENATE($E424," ",AB$1),'Listing TES'!$A$2:$I$1247,6,FALSE)),"-",VLOOKUP(CONCATENATE($E424," ",AB$1),'Listing TES'!$A$2:$I$1247,6,FALSE))</f>
        <v>-</v>
      </c>
      <c r="AC424" s="13" t="str">
        <f>IF(ISERROR(VLOOKUP(CONCATENATE($E424," ",AC$1),'Listing TES'!$A$2:$I$1247,6,FALSE)),"-",VLOOKUP(CONCATENATE($E424," ",AC$1),'Listing TES'!$A$2:$I$1247,6,FALSE))</f>
        <v>-</v>
      </c>
      <c r="AD424" s="13"/>
      <c r="AF424" s="142">
        <f t="shared" si="498"/>
        <v>441</v>
      </c>
      <c r="AG424" s="142" t="str">
        <f t="shared" si="487"/>
        <v>-</v>
      </c>
      <c r="AH424" s="142" t="str">
        <f t="shared" si="488"/>
        <v>-</v>
      </c>
      <c r="AI424" s="142" t="str">
        <f t="shared" si="489"/>
        <v>-</v>
      </c>
      <c r="AJ424" s="142" t="str">
        <f t="shared" si="490"/>
        <v>-</v>
      </c>
      <c r="AK424" s="142" t="str">
        <f t="shared" si="491"/>
        <v>-</v>
      </c>
      <c r="AL424" s="13"/>
      <c r="AN424" s="142">
        <f t="shared" si="492"/>
        <v>441</v>
      </c>
      <c r="AO424" s="142" t="str">
        <f t="shared" si="493"/>
        <v>-</v>
      </c>
      <c r="AP424" s="142" t="str">
        <f t="shared" si="494"/>
        <v>-</v>
      </c>
      <c r="AQ424" s="142" t="str">
        <f t="shared" si="495"/>
        <v>-</v>
      </c>
      <c r="AR424" s="142" t="str">
        <f t="shared" si="496"/>
        <v>-</v>
      </c>
      <c r="AS424" s="142" t="str">
        <f t="shared" si="497"/>
        <v>-</v>
      </c>
    </row>
    <row r="425" spans="1:73" x14ac:dyDescent="0.25">
      <c r="A425" s="22" t="str">
        <f>IF(ISERROR(VLOOKUP($E425,'Listing TES'!$B$2:$B$1247,1,FALSE)),"Not listed","Listed")</f>
        <v>Listed</v>
      </c>
      <c r="B425" s="4" t="b">
        <f ca="1">TODAY()-MAX(V425:AC425)&lt;95</f>
        <v>1</v>
      </c>
      <c r="C425" s="4" t="b">
        <f t="shared" si="485"/>
        <v>0</v>
      </c>
      <c r="D425" s="4"/>
      <c r="E425" s="2" t="s">
        <v>684</v>
      </c>
      <c r="F425" s="10">
        <v>40884</v>
      </c>
      <c r="G425" s="4"/>
      <c r="H425" s="4" t="s">
        <v>557</v>
      </c>
      <c r="I425" s="93">
        <f t="shared" si="527"/>
        <v>7</v>
      </c>
      <c r="J425" s="198" t="str">
        <f>VLOOKUP($I425,Categorie!$A$1:$B$27,2,FALSE)</f>
        <v>MIN/BNO/INO</v>
      </c>
      <c r="K425" s="12" t="str">
        <f t="shared" ref="K425" si="581">IF(ISBLANK(O425),IF(AC425&lt;&gt;"-",AC$1,IF(AB425&lt;&gt;"-",AB$1,IF(AA425&lt;&gt;"-",AA$1,IF(Z425&lt;&gt;"-",Z$1,IF(Y425&lt;&gt;"-",Y$1,IF(X425&lt;&gt;"-",X$1,IF(W425&lt;&gt;"-",W$1,IF(V425&lt;&gt;"-",V$1,IF(A425="Listed","Niet geslaagd","Geen info"))))))))),O425)</f>
        <v>MIN</v>
      </c>
      <c r="L425" s="13">
        <f t="shared" ref="L425" si="582">IF(MAX(V425:AC425)=0,"-",MAX(V425:AC425))</f>
        <v>43876</v>
      </c>
      <c r="M425" s="13">
        <f t="shared" ref="M425" ca="1" si="583">IF(B425=TRUE,IF(ISBLANK(N425),IF(K425="PRE","",EDATE(L425,3)),N425),"")</f>
        <v>43966</v>
      </c>
      <c r="N425" s="12"/>
      <c r="O425" s="12"/>
      <c r="P425" s="12" t="str">
        <f>VLOOKUP($E425,'Listing PCS'!$B$2:$D$1032,3,FALSE)</f>
        <v>-</v>
      </c>
      <c r="Q425" s="13">
        <f>VLOOKUP($E425,'Listing PCS'!$B$2:$F$1032,5,FALSE)</f>
        <v>43736</v>
      </c>
      <c r="R425" s="12"/>
      <c r="S425" s="12" t="str">
        <f t="shared" ref="S425" si="584">IF(ISERROR(SEARCH(K425,J425)),"-",K425)</f>
        <v>MIN</v>
      </c>
      <c r="T425" s="12">
        <f>VLOOKUP($E425,'Listing PCS'!$B$2:$I$1032,8,FALSE)</f>
        <v>0</v>
      </c>
      <c r="U425" s="13"/>
      <c r="V425" s="13">
        <f>IF(ISERROR(VLOOKUP(CONCATENATE($E425," ",V$1),'Listing TES'!$A$2:$I$1247,6,FALSE)),"-",VLOOKUP(CONCATENATE($E425," ",V$1),'Listing TES'!$A$2:$I$1247,6,FALSE))</f>
        <v>43736</v>
      </c>
      <c r="W425" s="13">
        <f>IF(ISERROR(VLOOKUP(CONCATENATE($E425," ",W$1),'Listing TES'!$A$2:$I$1247,6,FALSE)),"-",VLOOKUP(CONCATENATE($E425," ",W$1),'Listing TES'!$A$2:$I$1247,6,FALSE))</f>
        <v>43876</v>
      </c>
      <c r="X425" s="13" t="str">
        <f>IF(ISERROR(VLOOKUP(CONCATENATE($E425," ",X$1),'Listing TES'!$A$2:$I$1247,6,FALSE)),"-",VLOOKUP(CONCATENATE($E425," ",X$1),'Listing TES'!$A$2:$I$1247,6,FALSE))</f>
        <v>-</v>
      </c>
      <c r="Y425" s="13" t="str">
        <f>IF(ISERROR(VLOOKUP(CONCATENATE($E425," ",Y$1),'Listing TES'!$A$2:$I$1247,6,FALSE)),"-",VLOOKUP(CONCATENATE($E425," ",Y$1),'Listing TES'!$A$2:$I$1247,6,FALSE))</f>
        <v>-</v>
      </c>
      <c r="Z425" s="13" t="str">
        <f>IF(ISERROR(VLOOKUP(CONCATENATE($E425," ",Z$1),'Listing TES'!$A$2:$I$1247,6,FALSE)),"-",VLOOKUP(CONCATENATE($E425," ",Z$1),'Listing TES'!$A$2:$I$1247,6,FALSE))</f>
        <v>-</v>
      </c>
      <c r="AA425" s="13" t="str">
        <f>IF(ISERROR(VLOOKUP(CONCATENATE($E425," ",AA$1),'Listing TES'!$A$2:$I$1247,6,FALSE)),"-",VLOOKUP(CONCATENATE($E425," ",AA$1),'Listing TES'!$A$2:$I$1247,6,FALSE))</f>
        <v>-</v>
      </c>
      <c r="AB425" s="13" t="str">
        <f>IF(ISERROR(VLOOKUP(CONCATENATE($E425," ",AB$1),'Listing TES'!$A$2:$I$1247,6,FALSE)),"-",VLOOKUP(CONCATENATE($E425," ",AB$1),'Listing TES'!$A$2:$I$1247,6,FALSE))</f>
        <v>-</v>
      </c>
      <c r="AC425" s="13" t="str">
        <f>IF(ISERROR(VLOOKUP(CONCATENATE($E425," ",AC$1),'Listing TES'!$A$2:$I$1247,6,FALSE)),"-",VLOOKUP(CONCATENATE($E425," ",AC$1),'Listing TES'!$A$2:$I$1247,6,FALSE))</f>
        <v>-</v>
      </c>
      <c r="AD425" s="13"/>
      <c r="AF425" s="142">
        <f t="shared" ref="AF425" si="585">IF(AND(V425&lt;&gt;"-",W425&lt;&gt;"-"),W425-V425,"-")</f>
        <v>140</v>
      </c>
      <c r="AG425" s="142" t="str">
        <f t="shared" ref="AG425" si="586">IF(AND(W425&lt;&gt;"-",X425&lt;&gt;"-"),X425-W425,"-")</f>
        <v>-</v>
      </c>
      <c r="AH425" s="142" t="str">
        <f t="shared" ref="AH425" si="587">IF(AND(X425&lt;&gt;"-",Y425&lt;&gt;"-"),Y425-X425,"-")</f>
        <v>-</v>
      </c>
      <c r="AI425" s="142" t="str">
        <f t="shared" ref="AI425" si="588">IF(AND(Y425&lt;&gt;"-",Z425&lt;&gt;"-"),Z425-Y425,"-")</f>
        <v>-</v>
      </c>
      <c r="AJ425" s="142" t="str">
        <f t="shared" ref="AJ425" si="589">IF(AND(Z425&lt;&gt;"-",AA425&lt;&gt;"-"),AA425-Z425,"-")</f>
        <v>-</v>
      </c>
      <c r="AK425" s="142" t="str">
        <f t="shared" ref="AK425" si="590">IF(AND(AA425&lt;&gt;"-",AB425&lt;&gt;"-"),AB425-AA425,"-")</f>
        <v>-</v>
      </c>
      <c r="AL425" s="13"/>
      <c r="AN425" s="142">
        <f t="shared" ref="AN425" si="591">IF(AND($V425&lt;&gt;"-",W425&lt;&gt;"-"),W425-$V425,"-")</f>
        <v>140</v>
      </c>
      <c r="AO425" s="142" t="str">
        <f t="shared" ref="AO425" si="592">IF(AND($V425&lt;&gt;"-",X425&lt;&gt;"-"),X425-$V425,"-")</f>
        <v>-</v>
      </c>
      <c r="AP425" s="142" t="str">
        <f t="shared" ref="AP425" si="593">IF(AND($V425&lt;&gt;"-",Y425&lt;&gt;"-"),Y425-$V425,"-")</f>
        <v>-</v>
      </c>
      <c r="AQ425" s="142" t="str">
        <f t="shared" ref="AQ425" si="594">IF(AND($V425&lt;&gt;"-",Z425&lt;&gt;"-"),Z425-$V425,"-")</f>
        <v>-</v>
      </c>
      <c r="AR425" s="142" t="str">
        <f t="shared" ref="AR425" si="595">IF(AND($V425&lt;&gt;"-",AA425&lt;&gt;"-"),AA425-$V425,"-")</f>
        <v>-</v>
      </c>
      <c r="AS425" s="142" t="str">
        <f t="shared" ref="AS425" si="596">IF(AND($V425&lt;&gt;"-",AB425&lt;&gt;"-"),AB425-$V425,"-")</f>
        <v>-</v>
      </c>
    </row>
    <row r="426" spans="1:73" hidden="1" x14ac:dyDescent="0.25">
      <c r="A426" s="22" t="str">
        <f>IF(ISERROR(VLOOKUP($E426,'Listing TES'!$B$2:$B$1247,1,FALSE)),"Not listed","Listed")</f>
        <v>Not listed</v>
      </c>
      <c r="B426" s="4" t="b">
        <f t="shared" ca="1" si="479"/>
        <v>0</v>
      </c>
      <c r="C426" s="4" t="e">
        <f t="shared" si="485"/>
        <v>#VALUE!</v>
      </c>
      <c r="D426" s="4" t="s">
        <v>537</v>
      </c>
      <c r="E426" s="2" t="s">
        <v>212</v>
      </c>
      <c r="F426" s="10">
        <v>36256</v>
      </c>
      <c r="G426" s="4"/>
      <c r="H426" s="4" t="s">
        <v>557</v>
      </c>
      <c r="I426" s="93">
        <f t="shared" si="482"/>
        <v>19</v>
      </c>
      <c r="J426" s="198" t="str">
        <f>VLOOKUP($I426,Categorie!$A$1:$B$27,2,FALSE)</f>
        <v>SEN</v>
      </c>
      <c r="K426" s="12" t="str">
        <f t="shared" si="520"/>
        <v>INO</v>
      </c>
      <c r="L426" s="13" t="str">
        <f t="shared" si="486"/>
        <v>-</v>
      </c>
      <c r="M426" s="13" t="str">
        <f t="shared" ca="1" si="481"/>
        <v/>
      </c>
      <c r="N426" s="12"/>
      <c r="O426" s="12" t="s">
        <v>564</v>
      </c>
      <c r="P426" s="12" t="str">
        <f>VLOOKUP($E426,'Listing PCS'!$B$2:$D$1032,3,FALSE)</f>
        <v>-</v>
      </c>
      <c r="Q426" s="13">
        <f>VLOOKUP($E426,'Listing PCS'!$B$2:$F$1032,5,FALSE)</f>
        <v>43252</v>
      </c>
      <c r="R426" s="12"/>
      <c r="S426" s="12" t="str">
        <f t="shared" si="580"/>
        <v>-</v>
      </c>
      <c r="T426" s="12" t="str">
        <f>VLOOKUP($E426,'Listing PCS'!$B$2:$I$1032,8,FALSE)</f>
        <v>Q</v>
      </c>
      <c r="U426" s="13"/>
      <c r="V426" s="13" t="str">
        <f>IF(ISERROR(VLOOKUP(CONCATENATE($E426," ",V$1),'Listing TES'!$A$2:$I$1247,6,FALSE)),"-",VLOOKUP(CONCATENATE($E426," ",V$1),'Listing TES'!$A$2:$I$1247,6,FALSE))</f>
        <v>-</v>
      </c>
      <c r="W426" s="13" t="str">
        <f>IF(ISERROR(VLOOKUP(CONCATENATE($E426," ",W$1),'Listing TES'!$A$2:$I$1247,6,FALSE)),"-",VLOOKUP(CONCATENATE($E426," ",W$1),'Listing TES'!$A$2:$I$1247,6,FALSE))</f>
        <v>-</v>
      </c>
      <c r="X426" s="13" t="str">
        <f>IF(ISERROR(VLOOKUP(CONCATENATE($E426," ",X$1),'Listing TES'!$A$2:$I$1247,6,FALSE)),"-",VLOOKUP(CONCATENATE($E426," ",X$1),'Listing TES'!$A$2:$I$1247,6,FALSE))</f>
        <v>-</v>
      </c>
      <c r="Y426" s="91" t="str">
        <f>IF(ISERROR(VLOOKUP(CONCATENATE($E426," ",Y$1),'Listing TES'!$A$2:$I$1247,6,FALSE)),"-",VLOOKUP(CONCATENATE($E426," ",Y$1),'Listing TES'!$A$2:$I$1247,6,FALSE))</f>
        <v>-</v>
      </c>
      <c r="Z426" s="13" t="str">
        <f>IF(ISERROR(VLOOKUP(CONCATENATE($E426," ",Z$1),'Listing TES'!$A$2:$I$1247,6,FALSE)),"-",VLOOKUP(CONCATENATE($E426," ",Z$1),'Listing TES'!$A$2:$I$1247,6,FALSE))</f>
        <v>-</v>
      </c>
      <c r="AA426" s="13" t="str">
        <f>IF(ISERROR(VLOOKUP(CONCATENATE($E426," ",AA$1),'Listing TES'!$A$2:$I$1247,6,FALSE)),"-",VLOOKUP(CONCATENATE($E426," ",AA$1),'Listing TES'!$A$2:$I$1247,6,FALSE))</f>
        <v>-</v>
      </c>
      <c r="AB426" s="13" t="str">
        <f>IF(ISERROR(VLOOKUP(CONCATENATE($E426," ",AB$1),'Listing TES'!$A$2:$I$1247,6,FALSE)),"-",VLOOKUP(CONCATENATE($E426," ",AB$1),'Listing TES'!$A$2:$I$1247,6,FALSE))</f>
        <v>-</v>
      </c>
      <c r="AC426" s="13" t="str">
        <f>IF(ISERROR(VLOOKUP(CONCATENATE($E426," ",AC$1),'Listing TES'!$A$2:$I$1247,6,FALSE)),"-",VLOOKUP(CONCATENATE($E426," ",AC$1),'Listing TES'!$A$2:$I$1247,6,FALSE))</f>
        <v>-</v>
      </c>
      <c r="AD426" s="13"/>
      <c r="AF426" s="142" t="str">
        <f t="shared" si="498"/>
        <v>-</v>
      </c>
      <c r="AG426" s="142" t="str">
        <f t="shared" si="487"/>
        <v>-</v>
      </c>
      <c r="AH426" s="142" t="str">
        <f t="shared" si="488"/>
        <v>-</v>
      </c>
      <c r="AI426" s="142" t="str">
        <f t="shared" si="489"/>
        <v>-</v>
      </c>
      <c r="AJ426" s="142" t="str">
        <f t="shared" si="490"/>
        <v>-</v>
      </c>
      <c r="AK426" s="142" t="str">
        <f t="shared" si="491"/>
        <v>-</v>
      </c>
      <c r="AL426" s="13"/>
      <c r="AN426" s="142" t="str">
        <f t="shared" si="492"/>
        <v>-</v>
      </c>
      <c r="AO426" s="142" t="str">
        <f t="shared" si="493"/>
        <v>-</v>
      </c>
      <c r="AP426" s="142" t="str">
        <f t="shared" si="494"/>
        <v>-</v>
      </c>
      <c r="AQ426" s="142" t="str">
        <f t="shared" si="495"/>
        <v>-</v>
      </c>
      <c r="AR426" s="142" t="str">
        <f t="shared" si="496"/>
        <v>-</v>
      </c>
      <c r="AS426" s="142" t="str">
        <f t="shared" si="497"/>
        <v>-</v>
      </c>
      <c r="AW426" s="9" t="s">
        <v>557</v>
      </c>
      <c r="AZ426" s="9" t="s">
        <v>557</v>
      </c>
    </row>
    <row r="427" spans="1:73" s="122" customFormat="1" hidden="1" x14ac:dyDescent="0.25">
      <c r="A427" s="22" t="str">
        <f>IF(ISERROR(VLOOKUP($E427,'Listing TES'!$B$2:$B$1247,1,FALSE)),"Not listed","Listed")</f>
        <v>Listed</v>
      </c>
      <c r="B427" s="4" t="b">
        <f t="shared" ca="1" si="479"/>
        <v>0</v>
      </c>
      <c r="C427" s="4" t="b">
        <f t="shared" si="485"/>
        <v>0</v>
      </c>
      <c r="D427" s="4" t="s">
        <v>537</v>
      </c>
      <c r="E427" s="183" t="s">
        <v>188</v>
      </c>
      <c r="F427" s="192">
        <v>36391</v>
      </c>
      <c r="G427" s="184"/>
      <c r="H427" s="184" t="s">
        <v>537</v>
      </c>
      <c r="I427" s="185">
        <f t="shared" si="482"/>
        <v>18</v>
      </c>
      <c r="J427" s="198" t="str">
        <f>VLOOKUP($I427,Categorie!$A$1:$B$27,2,FALSE)</f>
        <v>JUN/SEN</v>
      </c>
      <c r="K427" s="186" t="str">
        <f t="shared" si="520"/>
        <v>JUN</v>
      </c>
      <c r="L427" s="187">
        <f t="shared" si="486"/>
        <v>42294</v>
      </c>
      <c r="M427" s="13" t="str">
        <f t="shared" ca="1" si="481"/>
        <v/>
      </c>
      <c r="N427" s="12"/>
      <c r="O427" s="12"/>
      <c r="P427" s="186" t="str">
        <f>VLOOKUP($E427,'Listing PCS'!$B$2:$D$1032,3,FALSE)</f>
        <v>-</v>
      </c>
      <c r="Q427" s="187">
        <f>VLOOKUP($E427,'Listing PCS'!$B$2:$F$1032,5,FALSE)</f>
        <v>43252</v>
      </c>
      <c r="R427" s="186"/>
      <c r="S427" s="186" t="str">
        <f t="shared" si="580"/>
        <v>JUN</v>
      </c>
      <c r="T427" s="186" t="str">
        <f>VLOOKUP($E427,'Listing PCS'!$B$2:$I$1032,8,FALSE)</f>
        <v>Q</v>
      </c>
      <c r="U427" s="13"/>
      <c r="V427" s="13" t="str">
        <f>IF(ISERROR(VLOOKUP(CONCATENATE($E427," ",V$1),'Listing TES'!$A$2:$I$1247,6,FALSE)),"-",VLOOKUP(CONCATENATE($E427," ",V$1),'Listing TES'!$A$2:$I$1247,6,FALSE))</f>
        <v>-</v>
      </c>
      <c r="W427" s="13" t="str">
        <f>IF(ISERROR(VLOOKUP(CONCATENATE($E427," ",W$1),'Listing TES'!$A$2:$I$1247,6,FALSE)),"-",VLOOKUP(CONCATENATE($E427," ",W$1),'Listing TES'!$A$2:$I$1247,6,FALSE))</f>
        <v>-</v>
      </c>
      <c r="X427" s="13" t="str">
        <f>IF(ISERROR(VLOOKUP(CONCATENATE($E427," ",X$1),'Listing TES'!$A$2:$I$1247,6,FALSE)),"-",VLOOKUP(CONCATENATE($E427," ",X$1),'Listing TES'!$A$2:$I$1247,6,FALSE))</f>
        <v>-</v>
      </c>
      <c r="Y427" s="13" t="str">
        <f>IF(ISERROR(VLOOKUP(CONCATENATE($E427," ",Y$1),'Listing TES'!$A$2:$I$1247,6,FALSE)),"-",VLOOKUP(CONCATENATE($E427," ",Y$1),'Listing TES'!$A$2:$I$1247,6,FALSE))</f>
        <v>-</v>
      </c>
      <c r="Z427" s="13">
        <f>IF(ISERROR(VLOOKUP(CONCATENATE($E427," ",Z$1),'Listing TES'!$A$2:$I$1247,6,FALSE)),"-",VLOOKUP(CONCATENATE($E427," ",Z$1),'Listing TES'!$A$2:$I$1247,6,FALSE))</f>
        <v>41762</v>
      </c>
      <c r="AA427" s="13">
        <f>IF(ISERROR(VLOOKUP(CONCATENATE($E427," ",AA$1),'Listing TES'!$A$2:$I$1247,6,FALSE)),"-",VLOOKUP(CONCATENATE($E427," ",AA$1),'Listing TES'!$A$2:$I$1247,6,FALSE))</f>
        <v>42294</v>
      </c>
      <c r="AB427" s="13" t="str">
        <f>IF(ISERROR(VLOOKUP(CONCATENATE($E427," ",AB$1),'Listing TES'!$A$2:$I$1247,6,FALSE)),"-",VLOOKUP(CONCATENATE($E427," ",AB$1),'Listing TES'!$A$2:$I$1247,6,FALSE))</f>
        <v>-</v>
      </c>
      <c r="AC427" s="13" t="str">
        <f>IF(ISERROR(VLOOKUP(CONCATENATE($E427," ",AC$1),'Listing TES'!$A$2:$I$1247,6,FALSE)),"-",VLOOKUP(CONCATENATE($E427," ",AC$1),'Listing TES'!$A$2:$I$1247,6,FALSE))</f>
        <v>-</v>
      </c>
      <c r="AD427" s="13"/>
      <c r="AE427"/>
      <c r="AF427" s="142" t="str">
        <f t="shared" si="498"/>
        <v>-</v>
      </c>
      <c r="AG427" s="142" t="str">
        <f t="shared" si="487"/>
        <v>-</v>
      </c>
      <c r="AH427" s="142" t="str">
        <f t="shared" si="488"/>
        <v>-</v>
      </c>
      <c r="AI427" s="142" t="str">
        <f t="shared" si="489"/>
        <v>-</v>
      </c>
      <c r="AJ427" s="142">
        <f t="shared" si="490"/>
        <v>532</v>
      </c>
      <c r="AK427" s="142" t="str">
        <f t="shared" si="491"/>
        <v>-</v>
      </c>
      <c r="AL427" s="13"/>
      <c r="AM427"/>
      <c r="AN427" s="142" t="str">
        <f t="shared" si="492"/>
        <v>-</v>
      </c>
      <c r="AO427" s="142" t="str">
        <f t="shared" si="493"/>
        <v>-</v>
      </c>
      <c r="AP427" s="142" t="str">
        <f t="shared" si="494"/>
        <v>-</v>
      </c>
      <c r="AQ427" s="142" t="str">
        <f t="shared" si="495"/>
        <v>-</v>
      </c>
      <c r="AR427" s="142" t="str">
        <f t="shared" si="496"/>
        <v>-</v>
      </c>
      <c r="AS427" s="142" t="str">
        <f t="shared" si="497"/>
        <v>-</v>
      </c>
      <c r="AT427"/>
      <c r="AU427"/>
      <c r="AV427"/>
      <c r="AW427" s="9"/>
      <c r="AX427" s="9"/>
      <c r="AY427" s="9"/>
      <c r="AZ427" s="9" t="s">
        <v>557</v>
      </c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</row>
    <row r="428" spans="1:73" s="122" customFormat="1" hidden="1" x14ac:dyDescent="0.25">
      <c r="A428" s="22" t="str">
        <f>IF(ISERROR(VLOOKUP($E428,'Listing TES'!$B$2:$B$1247,1,FALSE)),"Not listed","Listed")</f>
        <v>Listed</v>
      </c>
      <c r="B428" s="4" t="b">
        <f t="shared" ca="1" si="479"/>
        <v>0</v>
      </c>
      <c r="C428" s="4" t="b">
        <f t="shared" si="485"/>
        <v>0</v>
      </c>
      <c r="D428" s="4" t="s">
        <v>537</v>
      </c>
      <c r="E428" s="183" t="s">
        <v>189</v>
      </c>
      <c r="F428" s="192">
        <v>36588</v>
      </c>
      <c r="G428" s="184"/>
      <c r="H428" s="184" t="s">
        <v>537</v>
      </c>
      <c r="I428" s="185">
        <f t="shared" si="482"/>
        <v>18</v>
      </c>
      <c r="J428" s="198" t="str">
        <f>VLOOKUP($I428,Categorie!$A$1:$B$27,2,FALSE)</f>
        <v>JUN/SEN</v>
      </c>
      <c r="K428" s="186" t="str">
        <f t="shared" si="520"/>
        <v>JUN</v>
      </c>
      <c r="L428" s="187">
        <f t="shared" si="486"/>
        <v>42476</v>
      </c>
      <c r="M428" s="13" t="str">
        <f t="shared" ca="1" si="481"/>
        <v/>
      </c>
      <c r="N428" s="12"/>
      <c r="O428" s="12"/>
      <c r="P428" s="186" t="str">
        <f>VLOOKUP($E428,'Listing PCS'!$B$2:$D$1032,3,FALSE)</f>
        <v>-</v>
      </c>
      <c r="Q428" s="187">
        <f>VLOOKUP($E428,'Listing PCS'!$B$2:$F$1032,5,FALSE)</f>
        <v>43252</v>
      </c>
      <c r="R428" s="186"/>
      <c r="S428" s="186" t="str">
        <f t="shared" si="580"/>
        <v>JUN</v>
      </c>
      <c r="T428" s="186" t="str">
        <f>VLOOKUP($E428,'Listing PCS'!$B$2:$I$1032,8,FALSE)</f>
        <v>Q</v>
      </c>
      <c r="U428" s="13"/>
      <c r="V428" s="13" t="str">
        <f>IF(ISERROR(VLOOKUP(CONCATENATE($E428," ",V$1),'Listing TES'!$A$2:$I$1247,6,FALSE)),"-",VLOOKUP(CONCATENATE($E428," ",V$1),'Listing TES'!$A$2:$I$1247,6,FALSE))</f>
        <v>-</v>
      </c>
      <c r="W428" s="13" t="str">
        <f>IF(ISERROR(VLOOKUP(CONCATENATE($E428," ",W$1),'Listing TES'!$A$2:$I$1247,6,FALSE)),"-",VLOOKUP(CONCATENATE($E428," ",W$1),'Listing TES'!$A$2:$I$1247,6,FALSE))</f>
        <v>-</v>
      </c>
      <c r="X428" s="13" t="str">
        <f>IF(ISERROR(VLOOKUP(CONCATENATE($E428," ",X$1),'Listing TES'!$A$2:$I$1247,6,FALSE)),"-",VLOOKUP(CONCATENATE($E428," ",X$1),'Listing TES'!$A$2:$I$1247,6,FALSE))</f>
        <v>-</v>
      </c>
      <c r="Y428" s="13" t="str">
        <f>IF(ISERROR(VLOOKUP(CONCATENATE($E428," ",Y$1),'Listing TES'!$A$2:$I$1247,6,FALSE)),"-",VLOOKUP(CONCATENATE($E428," ",Y$1),'Listing TES'!$A$2:$I$1247,6,FALSE))</f>
        <v>-</v>
      </c>
      <c r="Z428" s="13">
        <f>IF(ISERROR(VLOOKUP(CONCATENATE($E428," ",Z$1),'Listing TES'!$A$2:$I$1247,6,FALSE)),"-",VLOOKUP(CONCATENATE($E428," ",Z$1),'Listing TES'!$A$2:$I$1247,6,FALSE))</f>
        <v>41738</v>
      </c>
      <c r="AA428" s="13">
        <f>IF(ISERROR(VLOOKUP(CONCATENATE($E428," ",AA$1),'Listing TES'!$A$2:$I$1247,6,FALSE)),"-",VLOOKUP(CONCATENATE($E428," ",AA$1),'Listing TES'!$A$2:$I$1247,6,FALSE))</f>
        <v>42476</v>
      </c>
      <c r="AB428" s="13" t="str">
        <f>IF(ISERROR(VLOOKUP(CONCATENATE($E428," ",AB$1),'Listing TES'!$A$2:$I$1247,6,FALSE)),"-",VLOOKUP(CONCATENATE($E428," ",AB$1),'Listing TES'!$A$2:$I$1247,6,FALSE))</f>
        <v>-</v>
      </c>
      <c r="AC428" s="13" t="str">
        <f>IF(ISERROR(VLOOKUP(CONCATENATE($E428," ",AC$1),'Listing TES'!$A$2:$I$1247,6,FALSE)),"-",VLOOKUP(CONCATENATE($E428," ",AC$1),'Listing TES'!$A$2:$I$1247,6,FALSE))</f>
        <v>-</v>
      </c>
      <c r="AD428" s="13"/>
      <c r="AE428"/>
      <c r="AF428" s="142" t="str">
        <f t="shared" si="498"/>
        <v>-</v>
      </c>
      <c r="AG428" s="142" t="str">
        <f t="shared" si="487"/>
        <v>-</v>
      </c>
      <c r="AH428" s="142" t="str">
        <f t="shared" si="488"/>
        <v>-</v>
      </c>
      <c r="AI428" s="142" t="str">
        <f t="shared" si="489"/>
        <v>-</v>
      </c>
      <c r="AJ428" s="142">
        <f t="shared" si="490"/>
        <v>738</v>
      </c>
      <c r="AK428" s="142" t="str">
        <f t="shared" si="491"/>
        <v>-</v>
      </c>
      <c r="AL428" s="13"/>
      <c r="AM428"/>
      <c r="AN428" s="142" t="str">
        <f t="shared" si="492"/>
        <v>-</v>
      </c>
      <c r="AO428" s="142" t="str">
        <f t="shared" si="493"/>
        <v>-</v>
      </c>
      <c r="AP428" s="142" t="str">
        <f t="shared" si="494"/>
        <v>-</v>
      </c>
      <c r="AQ428" s="142" t="str">
        <f t="shared" si="495"/>
        <v>-</v>
      </c>
      <c r="AR428" s="142" t="str">
        <f t="shared" si="496"/>
        <v>-</v>
      </c>
      <c r="AS428" s="142" t="str">
        <f t="shared" si="497"/>
        <v>-</v>
      </c>
      <c r="AT428"/>
      <c r="AU428"/>
      <c r="AV428"/>
      <c r="AW428" s="9"/>
      <c r="AX428" s="9"/>
      <c r="AY428" s="9"/>
      <c r="AZ428" s="9" t="s">
        <v>557</v>
      </c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</row>
    <row r="429" spans="1:73" s="122" customFormat="1" x14ac:dyDescent="0.25">
      <c r="A429" s="22" t="str">
        <f>IF(ISERROR(VLOOKUP($E429,'Listing TES'!$B$2:$B$1247,1,FALSE)),"Not listed","Listed")</f>
        <v>Listed</v>
      </c>
      <c r="B429" s="4" t="b">
        <f t="shared" ref="B429" ca="1" si="597">TODAY()-MAX(V429:AC429)&lt;95</f>
        <v>0</v>
      </c>
      <c r="C429" s="4" t="b">
        <f t="shared" si="485"/>
        <v>0</v>
      </c>
      <c r="D429" s="4"/>
      <c r="E429" s="183" t="s">
        <v>678</v>
      </c>
      <c r="F429" s="192">
        <v>38411</v>
      </c>
      <c r="G429" s="184"/>
      <c r="H429" s="184" t="s">
        <v>557</v>
      </c>
      <c r="I429" s="185">
        <f>DATEDIF(F429,DATE(2019,7,1),"y")</f>
        <v>14</v>
      </c>
      <c r="J429" s="198" t="str">
        <f>VLOOKUP($I429,Categorie!$A$1:$B$27,2,FALSE)</f>
        <v>INO/ANO/JUN</v>
      </c>
      <c r="K429" s="186" t="str">
        <f t="shared" ref="K429" si="598">IF(ISBLANK(O429),IF(AC429&lt;&gt;"-",AC$1,IF(AB429&lt;&gt;"-",AB$1,IF(AA429&lt;&gt;"-",AA$1,IF(Z429&lt;&gt;"-",Z$1,IF(Y429&lt;&gt;"-",Y$1,IF(X429&lt;&gt;"-",X$1,IF(W429&lt;&gt;"-",W$1,IF(V429&lt;&gt;"-",V$1,IF(A429="Listed","Niet geslaagd","Geen info"))))))))),O429)</f>
        <v>PRE</v>
      </c>
      <c r="L429" s="187">
        <f t="shared" ref="L429" si="599">IF(MAX(V429:AC429)=0,"-",MAX(V429:AC429))</f>
        <v>43736</v>
      </c>
      <c r="M429" s="13" t="str">
        <f t="shared" ref="M429" ca="1" si="600">IF(B429=TRUE,IF(ISBLANK(N429),IF(K429="PRE","",EDATE(L429,3)),N429),"")</f>
        <v/>
      </c>
      <c r="N429" s="12"/>
      <c r="O429" s="12"/>
      <c r="P429" s="186" t="str">
        <f>VLOOKUP($E429,'Listing PCS'!$B$2:$D$1032,3,FALSE)</f>
        <v>MIN</v>
      </c>
      <c r="Q429" s="187">
        <f>VLOOKUP($E429,'Listing PCS'!$B$2:$F$1032,5,FALSE)</f>
        <v>43876</v>
      </c>
      <c r="R429" s="186"/>
      <c r="S429" s="186" t="str">
        <f t="shared" ref="S429" si="601">IF(ISERROR(SEARCH(K429,J429)),"-",K429)</f>
        <v>-</v>
      </c>
      <c r="T429" s="186">
        <f>VLOOKUP($E429,'Listing PCS'!$B$2:$I$1032,8,FALSE)</f>
        <v>0</v>
      </c>
      <c r="U429" s="13"/>
      <c r="V429" s="13">
        <f>IF(ISERROR(VLOOKUP(CONCATENATE($E429," ",V$1),'Listing TES'!$A$2:$I$1247,6,FALSE)),"-",VLOOKUP(CONCATENATE($E429," ",V$1),'Listing TES'!$A$2:$I$1247,6,FALSE))</f>
        <v>43736</v>
      </c>
      <c r="W429" s="13" t="str">
        <f>IF(ISERROR(VLOOKUP(CONCATENATE($E429," ",W$1),'Listing TES'!$A$2:$I$1247,6,FALSE)),"-",VLOOKUP(CONCATENATE($E429," ",W$1),'Listing TES'!$A$2:$I$1247,6,FALSE))</f>
        <v>-</v>
      </c>
      <c r="X429" s="13" t="str">
        <f>IF(ISERROR(VLOOKUP(CONCATENATE($E429," ",X$1),'Listing TES'!$A$2:$I$1247,6,FALSE)),"-",VLOOKUP(CONCATENATE($E429," ",X$1),'Listing TES'!$A$2:$I$1247,6,FALSE))</f>
        <v>-</v>
      </c>
      <c r="Y429" s="13" t="str">
        <f>IF(ISERROR(VLOOKUP(CONCATENATE($E429," ",Y$1),'Listing TES'!$A$2:$I$1247,6,FALSE)),"-",VLOOKUP(CONCATENATE($E429," ",Y$1),'Listing TES'!$A$2:$I$1247,6,FALSE))</f>
        <v>-</v>
      </c>
      <c r="Z429" s="13" t="str">
        <f>IF(ISERROR(VLOOKUP(CONCATENATE($E429," ",Z$1),'Listing TES'!$A$2:$I$1247,6,FALSE)),"-",VLOOKUP(CONCATENATE($E429," ",Z$1),'Listing TES'!$A$2:$I$1247,6,FALSE))</f>
        <v>-</v>
      </c>
      <c r="AA429" s="13" t="str">
        <f>IF(ISERROR(VLOOKUP(CONCATENATE($E429," ",AA$1),'Listing TES'!$A$2:$I$1247,6,FALSE)),"-",VLOOKUP(CONCATENATE($E429," ",AA$1),'Listing TES'!$A$2:$I$1247,6,FALSE))</f>
        <v>-</v>
      </c>
      <c r="AB429" s="13" t="str">
        <f>IF(ISERROR(VLOOKUP(CONCATENATE($E429," ",AB$1),'Listing TES'!$A$2:$I$1247,6,FALSE)),"-",VLOOKUP(CONCATENATE($E429," ",AB$1),'Listing TES'!$A$2:$I$1247,6,FALSE))</f>
        <v>-</v>
      </c>
      <c r="AC429" s="13" t="str">
        <f>IF(ISERROR(VLOOKUP(CONCATENATE($E429," ",AC$1),'Listing TES'!$A$2:$I$1247,6,FALSE)),"-",VLOOKUP(CONCATENATE($E429," ",AC$1),'Listing TES'!$A$2:$I$1247,6,FALSE))</f>
        <v>-</v>
      </c>
      <c r="AD429" s="13"/>
      <c r="AE429"/>
      <c r="AF429" s="142" t="str">
        <f t="shared" ref="AF429" si="602">IF(AND(V429&lt;&gt;"-",W429&lt;&gt;"-"),W429-V429,"-")</f>
        <v>-</v>
      </c>
      <c r="AG429" s="142" t="str">
        <f t="shared" ref="AG429" si="603">IF(AND(W429&lt;&gt;"-",X429&lt;&gt;"-"),X429-W429,"-")</f>
        <v>-</v>
      </c>
      <c r="AH429" s="142" t="str">
        <f t="shared" ref="AH429" si="604">IF(AND(X429&lt;&gt;"-",Y429&lt;&gt;"-"),Y429-X429,"-")</f>
        <v>-</v>
      </c>
      <c r="AI429" s="142" t="str">
        <f t="shared" ref="AI429" si="605">IF(AND(Y429&lt;&gt;"-",Z429&lt;&gt;"-"),Z429-Y429,"-")</f>
        <v>-</v>
      </c>
      <c r="AJ429" s="142" t="str">
        <f t="shared" ref="AJ429" si="606">IF(AND(Z429&lt;&gt;"-",AA429&lt;&gt;"-"),AA429-Z429,"-")</f>
        <v>-</v>
      </c>
      <c r="AK429" s="142" t="str">
        <f t="shared" ref="AK429" si="607">IF(AND(AA429&lt;&gt;"-",AB429&lt;&gt;"-"),AB429-AA429,"-")</f>
        <v>-</v>
      </c>
      <c r="AL429" s="13"/>
      <c r="AM429"/>
      <c r="AN429" s="142" t="str">
        <f t="shared" ref="AN429" si="608">IF(AND($V429&lt;&gt;"-",W429&lt;&gt;"-"),W429-$V429,"-")</f>
        <v>-</v>
      </c>
      <c r="AO429" s="142" t="str">
        <f t="shared" ref="AO429" si="609">IF(AND($V429&lt;&gt;"-",X429&lt;&gt;"-"),X429-$V429,"-")</f>
        <v>-</v>
      </c>
      <c r="AP429" s="142" t="str">
        <f t="shared" ref="AP429" si="610">IF(AND($V429&lt;&gt;"-",Y429&lt;&gt;"-"),Y429-$V429,"-")</f>
        <v>-</v>
      </c>
      <c r="AQ429" s="142" t="str">
        <f t="shared" ref="AQ429" si="611">IF(AND($V429&lt;&gt;"-",Z429&lt;&gt;"-"),Z429-$V429,"-")</f>
        <v>-</v>
      </c>
      <c r="AR429" s="142" t="str">
        <f t="shared" ref="AR429" si="612">IF(AND($V429&lt;&gt;"-",AA429&lt;&gt;"-"),AA429-$V429,"-")</f>
        <v>-</v>
      </c>
      <c r="AS429" s="142" t="str">
        <f t="shared" ref="AS429" si="613">IF(AND($V429&lt;&gt;"-",AB429&lt;&gt;"-"),AB429-$V429,"-")</f>
        <v>-</v>
      </c>
      <c r="AT429"/>
      <c r="AU429"/>
      <c r="AV429"/>
      <c r="AW429" s="9"/>
      <c r="AX429" s="9"/>
      <c r="AY429" s="9"/>
      <c r="AZ429" s="9" t="s">
        <v>557</v>
      </c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</row>
    <row r="430" spans="1:73" x14ac:dyDescent="0.25">
      <c r="A430" s="22" t="str">
        <f>IF(ISERROR(VLOOKUP($E430,'Listing TES'!$B$2:$B$1247,1,FALSE)),"Not listed","Listed")</f>
        <v>Listed</v>
      </c>
      <c r="B430" s="4" t="b">
        <f t="shared" ca="1" si="479"/>
        <v>0</v>
      </c>
      <c r="C430" s="4" t="b">
        <f t="shared" si="485"/>
        <v>0</v>
      </c>
      <c r="D430" s="4"/>
      <c r="E430" s="2" t="s">
        <v>243</v>
      </c>
      <c r="F430" s="10">
        <v>36607</v>
      </c>
      <c r="G430" s="4"/>
      <c r="H430" s="4" t="s">
        <v>557</v>
      </c>
      <c r="I430" s="93">
        <f>DATEDIF(F430,DATE(2019,7,1),"y")</f>
        <v>19</v>
      </c>
      <c r="J430" s="198" t="str">
        <f>VLOOKUP($I430,Categorie!$A$1:$B$27,2,FALSE)</f>
        <v>SEN</v>
      </c>
      <c r="K430" s="12" t="str">
        <f t="shared" si="520"/>
        <v>JUN</v>
      </c>
      <c r="L430" s="13">
        <f t="shared" si="486"/>
        <v>43120</v>
      </c>
      <c r="M430" s="13" t="str">
        <f t="shared" ca="1" si="481"/>
        <v/>
      </c>
      <c r="N430" s="12"/>
      <c r="O430" s="12"/>
      <c r="P430" s="12" t="str">
        <f>VLOOKUP($E430,'Listing PCS'!$B$2:$D$1032,3,FALSE)</f>
        <v>JUN</v>
      </c>
      <c r="Q430" s="13">
        <f>VLOOKUP($E430,'Listing PCS'!$B$2:$F$1032,5,FALSE)</f>
        <v>43252</v>
      </c>
      <c r="R430" s="12"/>
      <c r="S430" s="12" t="str">
        <f t="shared" si="580"/>
        <v>-</v>
      </c>
      <c r="T430" s="12" t="str">
        <f>VLOOKUP($E430,'Listing PCS'!$B$2:$I$1032,8,FALSE)</f>
        <v>A</v>
      </c>
      <c r="U430" s="13"/>
      <c r="V430" s="13" t="str">
        <f>IF(ISERROR(VLOOKUP(CONCATENATE($E430," ",V$1),'Listing TES'!$A$2:$I$1247,6,FALSE)),"-",VLOOKUP(CONCATENATE($E430," ",V$1),'Listing TES'!$A$2:$I$1247,6,FALSE))</f>
        <v>-</v>
      </c>
      <c r="W430" s="13" t="str">
        <f>IF(ISERROR(VLOOKUP(CONCATENATE($E430," ",W$1),'Listing TES'!$A$2:$I$1247,6,FALSE)),"-",VLOOKUP(CONCATENATE($E430," ",W$1),'Listing TES'!$A$2:$I$1247,6,FALSE))</f>
        <v>-</v>
      </c>
      <c r="X430" s="13" t="str">
        <f>IF(ISERROR(VLOOKUP(CONCATENATE($E430," ",X$1),'Listing TES'!$A$2:$I$1247,6,FALSE)),"-",VLOOKUP(CONCATENATE($E430," ",X$1),'Listing TES'!$A$2:$I$1247,6,FALSE))</f>
        <v>-</v>
      </c>
      <c r="Y430" s="13">
        <f>IF(ISERROR(VLOOKUP(CONCATENATE($E430," ",Y$1),'Listing TES'!$A$2:$I$1247,6,FALSE)),"-",VLOOKUP(CONCATENATE($E430," ",Y$1),'Listing TES'!$A$2:$I$1247,6,FALSE))</f>
        <v>41951</v>
      </c>
      <c r="Z430" s="13">
        <f>IF(ISERROR(VLOOKUP(CONCATENATE($E430," ",Z$1),'Listing TES'!$A$2:$I$1247,6,FALSE)),"-",VLOOKUP(CONCATENATE($E430," ",Z$1),'Listing TES'!$A$2:$I$1247,6,FALSE))</f>
        <v>42476</v>
      </c>
      <c r="AA430" s="13">
        <f>IF(ISERROR(VLOOKUP(CONCATENATE($E430," ",AA$1),'Listing TES'!$A$2:$I$1247,6,FALSE)),"-",VLOOKUP(CONCATENATE($E430," ",AA$1),'Listing TES'!$A$2:$I$1247,6,FALSE))</f>
        <v>43120</v>
      </c>
      <c r="AB430" s="13" t="str">
        <f>IF(ISERROR(VLOOKUP(CONCATENATE($E430," ",AB$1),'Listing TES'!$A$2:$I$1247,6,FALSE)),"-",VLOOKUP(CONCATENATE($E430," ",AB$1),'Listing TES'!$A$2:$I$1247,6,FALSE))</f>
        <v>-</v>
      </c>
      <c r="AC430" s="13" t="str">
        <f>IF(ISERROR(VLOOKUP(CONCATENATE($E430," ",AC$1),'Listing TES'!$A$2:$I$1247,6,FALSE)),"-",VLOOKUP(CONCATENATE($E430," ",AC$1),'Listing TES'!$A$2:$I$1247,6,FALSE))</f>
        <v>-</v>
      </c>
      <c r="AD430" s="13"/>
      <c r="AF430" s="142" t="str">
        <f t="shared" si="498"/>
        <v>-</v>
      </c>
      <c r="AG430" s="142" t="str">
        <f t="shared" si="487"/>
        <v>-</v>
      </c>
      <c r="AH430" s="142" t="str">
        <f t="shared" si="488"/>
        <v>-</v>
      </c>
      <c r="AI430" s="142">
        <f t="shared" si="489"/>
        <v>525</v>
      </c>
      <c r="AJ430" s="142">
        <f t="shared" si="490"/>
        <v>644</v>
      </c>
      <c r="AK430" s="142" t="str">
        <f t="shared" si="491"/>
        <v>-</v>
      </c>
      <c r="AL430" s="13"/>
      <c r="AN430" s="142" t="str">
        <f t="shared" si="492"/>
        <v>-</v>
      </c>
      <c r="AO430" s="142" t="str">
        <f t="shared" si="493"/>
        <v>-</v>
      </c>
      <c r="AP430" s="142" t="str">
        <f t="shared" si="494"/>
        <v>-</v>
      </c>
      <c r="AQ430" s="142" t="str">
        <f t="shared" si="495"/>
        <v>-</v>
      </c>
      <c r="AR430" s="142" t="str">
        <f t="shared" si="496"/>
        <v>-</v>
      </c>
      <c r="AS430" s="142" t="str">
        <f t="shared" si="497"/>
        <v>-</v>
      </c>
      <c r="AW430" s="9" t="s">
        <v>557</v>
      </c>
      <c r="AZ430" s="9" t="s">
        <v>557</v>
      </c>
    </row>
    <row r="431" spans="1:73" x14ac:dyDescent="0.25">
      <c r="A431" s="22" t="str">
        <f>IF(ISERROR(VLOOKUP($E431,'Listing TES'!$B$2:$B$1247,1,FALSE)),"Not listed","Listed")</f>
        <v>Listed</v>
      </c>
      <c r="B431" s="4" t="b">
        <f t="shared" ref="B431:B436" ca="1" si="614">TODAY()-MAX(V431:AC431)&lt;95</f>
        <v>0</v>
      </c>
      <c r="C431" s="4" t="b">
        <f t="shared" si="485"/>
        <v>0</v>
      </c>
      <c r="D431" s="4"/>
      <c r="E431" s="2" t="s">
        <v>464</v>
      </c>
      <c r="F431" s="10">
        <v>38773</v>
      </c>
      <c r="G431" s="4"/>
      <c r="H431" s="4" t="s">
        <v>557</v>
      </c>
      <c r="I431" s="93">
        <f>DATEDIF(F431,DATE(2019,7,1),"y")</f>
        <v>13</v>
      </c>
      <c r="J431" s="198" t="str">
        <f>VLOOKUP($I431,Categorie!$A$1:$B$27,2,FALSE)</f>
        <v>INO/ANO/JUN</v>
      </c>
      <c r="K431" s="12" t="str">
        <f t="shared" si="520"/>
        <v>PRE</v>
      </c>
      <c r="L431" s="13">
        <f t="shared" si="486"/>
        <v>43127</v>
      </c>
      <c r="M431" s="13" t="str">
        <f t="shared" ca="1" si="481"/>
        <v/>
      </c>
      <c r="N431" s="12"/>
      <c r="O431" s="12"/>
      <c r="P431" s="12" t="str">
        <f>VLOOKUP($E431,'Listing PCS'!$B$2:$D$1032,3,FALSE)</f>
        <v>-</v>
      </c>
      <c r="Q431" s="13">
        <f>VLOOKUP($E431,'Listing PCS'!$B$2:$F$1032,5,FALSE)</f>
        <v>43252</v>
      </c>
      <c r="R431" s="12"/>
      <c r="S431" s="12" t="str">
        <f t="shared" si="580"/>
        <v>-</v>
      </c>
      <c r="T431" s="12" t="str">
        <f>VLOOKUP($E431,'Listing PCS'!$B$2:$I$1032,8,FALSE)</f>
        <v>B</v>
      </c>
      <c r="U431" s="13"/>
      <c r="V431" s="13">
        <f>IF(ISERROR(VLOOKUP(CONCATENATE($E431," ",V$1),'Listing TES'!$A$2:$I$1247,6,FALSE)),"-",VLOOKUP(CONCATENATE($E431," ",V$1),'Listing TES'!$A$2:$I$1247,6,FALSE))</f>
        <v>43127</v>
      </c>
      <c r="W431" s="13" t="str">
        <f>IF(ISERROR(VLOOKUP(CONCATENATE($E431," ",W$1),'Listing TES'!$A$2:$I$1247,6,FALSE)),"-",VLOOKUP(CONCATENATE($E431," ",W$1),'Listing TES'!$A$2:$I$1247,6,FALSE))</f>
        <v>-</v>
      </c>
      <c r="X431" s="13" t="str">
        <f>IF(ISERROR(VLOOKUP(CONCATENATE($E431," ",X$1),'Listing TES'!$A$2:$I$1247,6,FALSE)),"-",VLOOKUP(CONCATENATE($E431," ",X$1),'Listing TES'!$A$2:$I$1247,6,FALSE))</f>
        <v>-</v>
      </c>
      <c r="Y431" s="13" t="str">
        <f>IF(ISERROR(VLOOKUP(CONCATENATE($E431," ",Y$1),'Listing TES'!$A$2:$I$1247,6,FALSE)),"-",VLOOKUP(CONCATENATE($E431," ",Y$1),'Listing TES'!$A$2:$I$1247,6,FALSE))</f>
        <v>-</v>
      </c>
      <c r="Z431" s="13" t="str">
        <f>IF(ISERROR(VLOOKUP(CONCATENATE($E431," ",Z$1),'Listing TES'!$A$2:$I$1247,6,FALSE)),"-",VLOOKUP(CONCATENATE($E431," ",Z$1),'Listing TES'!$A$2:$I$1247,6,FALSE))</f>
        <v>-</v>
      </c>
      <c r="AA431" s="13" t="str">
        <f>IF(ISERROR(VLOOKUP(CONCATENATE($E431," ",AA$1),'Listing TES'!$A$2:$I$1247,6,FALSE)),"-",VLOOKUP(CONCATENATE($E431," ",AA$1),'Listing TES'!$A$2:$I$1247,6,FALSE))</f>
        <v>-</v>
      </c>
      <c r="AB431" s="13" t="str">
        <f>IF(ISERROR(VLOOKUP(CONCATENATE($E431," ",AB$1),'Listing TES'!$A$2:$I$1247,6,FALSE)),"-",VLOOKUP(CONCATENATE($E431," ",AB$1),'Listing TES'!$A$2:$I$1247,6,FALSE))</f>
        <v>-</v>
      </c>
      <c r="AC431" s="13" t="str">
        <f>IF(ISERROR(VLOOKUP(CONCATENATE($E431," ",AC$1),'Listing TES'!$A$2:$I$1247,6,FALSE)),"-",VLOOKUP(CONCATENATE($E431," ",AC$1),'Listing TES'!$A$2:$I$1247,6,FALSE))</f>
        <v>-</v>
      </c>
      <c r="AD431" s="13"/>
      <c r="AF431" s="142" t="str">
        <f t="shared" si="498"/>
        <v>-</v>
      </c>
      <c r="AG431" s="142" t="str">
        <f t="shared" si="487"/>
        <v>-</v>
      </c>
      <c r="AH431" s="142" t="str">
        <f t="shared" si="488"/>
        <v>-</v>
      </c>
      <c r="AI431" s="142" t="str">
        <f t="shared" si="489"/>
        <v>-</v>
      </c>
      <c r="AJ431" s="142" t="str">
        <f t="shared" si="490"/>
        <v>-</v>
      </c>
      <c r="AK431" s="142" t="str">
        <f t="shared" si="491"/>
        <v>-</v>
      </c>
      <c r="AL431" s="13"/>
      <c r="AN431" s="142" t="str">
        <f t="shared" si="492"/>
        <v>-</v>
      </c>
      <c r="AO431" s="142" t="str">
        <f t="shared" si="493"/>
        <v>-</v>
      </c>
      <c r="AP431" s="142" t="str">
        <f t="shared" si="494"/>
        <v>-</v>
      </c>
      <c r="AQ431" s="142" t="str">
        <f t="shared" si="495"/>
        <v>-</v>
      </c>
      <c r="AR431" s="142" t="str">
        <f t="shared" si="496"/>
        <v>-</v>
      </c>
      <c r="AS431" s="142" t="str">
        <f t="shared" si="497"/>
        <v>-</v>
      </c>
    </row>
    <row r="432" spans="1:73" x14ac:dyDescent="0.25">
      <c r="A432" s="22" t="str">
        <f>IF(ISERROR(VLOOKUP($E432,'Listing TES'!$B$2:$B$1247,1,FALSE)),"Not listed","Listed")</f>
        <v>Listed</v>
      </c>
      <c r="B432" s="4" t="b">
        <f t="shared" ca="1" si="614"/>
        <v>0</v>
      </c>
      <c r="C432" s="4" t="b">
        <f t="shared" si="485"/>
        <v>0</v>
      </c>
      <c r="D432" s="4"/>
      <c r="E432" s="2" t="s">
        <v>621</v>
      </c>
      <c r="F432" s="10">
        <v>37921</v>
      </c>
      <c r="G432" s="4" t="s">
        <v>610</v>
      </c>
      <c r="H432" s="4" t="s">
        <v>557</v>
      </c>
      <c r="I432" s="93">
        <f>DATEDIF(F432,DATE(2019,7,1),"y")</f>
        <v>15</v>
      </c>
      <c r="J432" s="198" t="str">
        <f>VLOOKUP($I432,Categorie!$A$1:$B$27,2,FALSE)</f>
        <v>JUN/SEN</v>
      </c>
      <c r="K432" s="12" t="str">
        <f t="shared" si="520"/>
        <v>BNO</v>
      </c>
      <c r="L432" s="13">
        <f>IF(MAX(V432:AC432)=0,"-",MAX(V432:AC432))</f>
        <v>43589</v>
      </c>
      <c r="M432" s="13" t="str">
        <f t="shared" ca="1" si="481"/>
        <v/>
      </c>
      <c r="N432" s="12"/>
      <c r="O432" s="12"/>
      <c r="P432" s="12" t="str">
        <f>VLOOKUP($E432,'Listing PCS'!$B$2:$D$1032,3,FALSE)</f>
        <v>BNO</v>
      </c>
      <c r="Q432" s="13">
        <f>VLOOKUP($E432,'Listing PCS'!$B$2:$F$1032,5,FALSE)</f>
        <v>43589</v>
      </c>
      <c r="R432" s="12"/>
      <c r="S432" s="12" t="str">
        <f>IF(ISERROR(SEARCH(K432,J432)),"-",K432)</f>
        <v>-</v>
      </c>
      <c r="T432" s="12">
        <f>VLOOKUP($E432,'Listing PCS'!$B$2:$I$1032,8,FALSE)</f>
        <v>0</v>
      </c>
      <c r="U432" s="13"/>
      <c r="V432" s="13">
        <f>IF(ISERROR(VLOOKUP(CONCATENATE($E432," ",V$1),'Listing TES'!$A$2:$I$1247,6,FALSE)),"-",VLOOKUP(CONCATENATE($E432," ",V$1),'Listing TES'!$A$2:$I$1247,6,FALSE))</f>
        <v>43428</v>
      </c>
      <c r="W432" s="13" t="str">
        <f>IF(ISERROR(VLOOKUP(CONCATENATE($E432," ",W$1),'Listing TES'!$A$2:$I$1247,6,FALSE)),"-",VLOOKUP(CONCATENATE($E432," ",W$1),'Listing TES'!$A$2:$I$1247,6,FALSE))</f>
        <v>-</v>
      </c>
      <c r="X432" s="13">
        <f>IF(ISERROR(VLOOKUP(CONCATENATE($E432," ",X$1),'Listing TES'!$A$2:$I$1247,6,FALSE)),"-",VLOOKUP(CONCATENATE($E432," ",X$1),'Listing TES'!$A$2:$I$1247,6,FALSE))</f>
        <v>43589</v>
      </c>
      <c r="Y432" s="13" t="str">
        <f>IF(ISERROR(VLOOKUP(CONCATENATE($E432," ",Y$1),'Listing TES'!$A$2:$I$1247,6,FALSE)),"-",VLOOKUP(CONCATENATE($E432," ",Y$1),'Listing TES'!$A$2:$I$1247,6,FALSE))</f>
        <v>-</v>
      </c>
      <c r="Z432" s="13" t="str">
        <f>IF(ISERROR(VLOOKUP(CONCATENATE($E432," ",Z$1),'Listing TES'!$A$2:$I$1247,6,FALSE)),"-",VLOOKUP(CONCATENATE($E432," ",Z$1),'Listing TES'!$A$2:$I$1247,6,FALSE))</f>
        <v>-</v>
      </c>
      <c r="AA432" s="13" t="str">
        <f>IF(ISERROR(VLOOKUP(CONCATENATE($E432," ",AA$1),'Listing TES'!$A$2:$I$1247,6,FALSE)),"-",VLOOKUP(CONCATENATE($E432," ",AA$1),'Listing TES'!$A$2:$I$1247,6,FALSE))</f>
        <v>-</v>
      </c>
      <c r="AB432" s="13" t="str">
        <f>IF(ISERROR(VLOOKUP(CONCATENATE($E432," ",AB$1),'Listing TES'!$A$2:$I$1247,6,FALSE)),"-",VLOOKUP(CONCATENATE($E432," ",AB$1),'Listing TES'!$A$2:$I$1247,6,FALSE))</f>
        <v>-</v>
      </c>
      <c r="AC432" s="13" t="str">
        <f>IF(ISERROR(VLOOKUP(CONCATENATE($E432," ",AC$1),'Listing TES'!$A$2:$I$1247,6,FALSE)),"-",VLOOKUP(CONCATENATE($E432," ",AC$1),'Listing TES'!$A$2:$I$1247,6,FALSE))</f>
        <v>-</v>
      </c>
      <c r="AD432" s="13"/>
      <c r="AF432" s="142" t="str">
        <f t="shared" ref="AF432:AK432" si="615">IF(AND(V432&lt;&gt;"-",W432&lt;&gt;"-"),W432-V432,"-")</f>
        <v>-</v>
      </c>
      <c r="AG432" s="142" t="str">
        <f t="shared" si="615"/>
        <v>-</v>
      </c>
      <c r="AH432" s="142" t="str">
        <f t="shared" si="615"/>
        <v>-</v>
      </c>
      <c r="AI432" s="142" t="str">
        <f t="shared" si="615"/>
        <v>-</v>
      </c>
      <c r="AJ432" s="142" t="str">
        <f t="shared" si="615"/>
        <v>-</v>
      </c>
      <c r="AK432" s="142" t="str">
        <f t="shared" si="615"/>
        <v>-</v>
      </c>
      <c r="AL432" s="13"/>
      <c r="AN432" s="142" t="str">
        <f t="shared" ref="AN432:AS432" si="616">IF(AND($V432&lt;&gt;"-",W432&lt;&gt;"-"),W432-$V432,"-")</f>
        <v>-</v>
      </c>
      <c r="AO432" s="142">
        <f t="shared" si="616"/>
        <v>161</v>
      </c>
      <c r="AP432" s="142" t="str">
        <f t="shared" si="616"/>
        <v>-</v>
      </c>
      <c r="AQ432" s="142" t="str">
        <f t="shared" si="616"/>
        <v>-</v>
      </c>
      <c r="AR432" s="142" t="str">
        <f t="shared" si="616"/>
        <v>-</v>
      </c>
      <c r="AS432" s="142" t="str">
        <f t="shared" si="616"/>
        <v>-</v>
      </c>
      <c r="AW432" s="9" t="s">
        <v>557</v>
      </c>
    </row>
    <row r="433" spans="1:52" x14ac:dyDescent="0.25">
      <c r="A433" s="22" t="str">
        <f>IF(ISERROR(VLOOKUP($E433,'Listing TES'!$B$2:$B$1247,1,FALSE)),"Not listed","Listed")</f>
        <v>Listed</v>
      </c>
      <c r="B433" s="4" t="b">
        <f t="shared" ca="1" si="614"/>
        <v>0</v>
      </c>
      <c r="C433" s="4" t="b">
        <f t="shared" si="485"/>
        <v>0</v>
      </c>
      <c r="D433" s="4"/>
      <c r="E433" s="2" t="s">
        <v>667</v>
      </c>
      <c r="F433" s="10">
        <v>40479</v>
      </c>
      <c r="G433" s="4"/>
      <c r="H433" s="4" t="s">
        <v>557</v>
      </c>
      <c r="I433" s="93">
        <f>DATEDIF(F433,DATE(2019,7,1),"y")</f>
        <v>8</v>
      </c>
      <c r="J433" s="198" t="str">
        <f>VLOOKUP($I433,Categorie!$A$1:$B$27,2,FALSE)</f>
        <v>MIN/BNO/INO</v>
      </c>
      <c r="K433" s="12" t="str">
        <f t="shared" ref="K433" si="617">IF(ISBLANK(O433),IF(AC433&lt;&gt;"-",AC$1,IF(AB433&lt;&gt;"-",AB$1,IF(AA433&lt;&gt;"-",AA$1,IF(Z433&lt;&gt;"-",Z$1,IF(Y433&lt;&gt;"-",Y$1,IF(X433&lt;&gt;"-",X$1,IF(W433&lt;&gt;"-",W$1,IF(V433&lt;&gt;"-",V$1,IF(A433="Listed","Niet geslaagd","Geen info"))))))))),O433)</f>
        <v>MIN</v>
      </c>
      <c r="L433" s="13">
        <f>IF(MAX(V433:AC433)=0,"-",MAX(V433:AC433))</f>
        <v>43599</v>
      </c>
      <c r="M433" s="13" t="str">
        <f t="shared" ref="M433" ca="1" si="618">IF(B433=TRUE,IF(ISBLANK(N433),IF(K433="PRE","",EDATE(L433,3)),N433),"")</f>
        <v/>
      </c>
      <c r="N433" s="12"/>
      <c r="O433" s="12"/>
      <c r="P433" s="12" t="e">
        <f>VLOOKUP($E433,'Listing PCS'!$B$2:$D$1032,3,FALSE)</f>
        <v>#N/A</v>
      </c>
      <c r="Q433" s="13" t="e">
        <f>VLOOKUP($E433,'Listing PCS'!$B$2:$F$1032,5,FALSE)</f>
        <v>#N/A</v>
      </c>
      <c r="R433" s="12"/>
      <c r="S433" s="12" t="str">
        <f>IF(ISERROR(SEARCH(K433,J433)),"-",K433)</f>
        <v>MIN</v>
      </c>
      <c r="T433" s="12" t="e">
        <f>VLOOKUP($E433,'Listing PCS'!$B$2:$I$1032,8,FALSE)</f>
        <v>#N/A</v>
      </c>
      <c r="U433" s="13"/>
      <c r="V433" s="13">
        <f>IF(ISERROR(VLOOKUP(CONCATENATE($E433," ",V$1),'Listing TES'!$A$2:$I$1247,6,FALSE)),"-",VLOOKUP(CONCATENATE($E433," ",V$1),'Listing TES'!$A$2:$I$1247,6,FALSE))</f>
        <v>43579</v>
      </c>
      <c r="W433" s="13">
        <f>IF(ISERROR(VLOOKUP(CONCATENATE($E433," ",W$1),'Listing TES'!$A$2:$I$1247,6,FALSE)),"-",VLOOKUP(CONCATENATE($E433," ",W$1),'Listing TES'!$A$2:$I$1247,6,FALSE))</f>
        <v>43599</v>
      </c>
      <c r="X433" s="13" t="str">
        <f>IF(ISERROR(VLOOKUP(CONCATENATE($E433," ",X$1),'Listing TES'!$A$2:$I$1247,6,FALSE)),"-",VLOOKUP(CONCATENATE($E433," ",X$1),'Listing TES'!$A$2:$I$1247,6,FALSE))</f>
        <v>-</v>
      </c>
      <c r="Y433" s="13" t="str">
        <f>IF(ISERROR(VLOOKUP(CONCATENATE($E433," ",Y$1),'Listing TES'!$A$2:$I$1247,6,FALSE)),"-",VLOOKUP(CONCATENATE($E433," ",Y$1),'Listing TES'!$A$2:$I$1247,6,FALSE))</f>
        <v>-</v>
      </c>
      <c r="Z433" s="13" t="str">
        <f>IF(ISERROR(VLOOKUP(CONCATENATE($E433," ",Z$1),'Listing TES'!$A$2:$I$1247,6,FALSE)),"-",VLOOKUP(CONCATENATE($E433," ",Z$1),'Listing TES'!$A$2:$I$1247,6,FALSE))</f>
        <v>-</v>
      </c>
      <c r="AA433" s="13" t="str">
        <f>IF(ISERROR(VLOOKUP(CONCATENATE($E433," ",AA$1),'Listing TES'!$A$2:$I$1247,6,FALSE)),"-",VLOOKUP(CONCATENATE($E433," ",AA$1),'Listing TES'!$A$2:$I$1247,6,FALSE))</f>
        <v>-</v>
      </c>
      <c r="AB433" s="13" t="str">
        <f>IF(ISERROR(VLOOKUP(CONCATENATE($E433," ",AB$1),'Listing TES'!$A$2:$I$1247,6,FALSE)),"-",VLOOKUP(CONCATENATE($E433," ",AB$1),'Listing TES'!$A$2:$I$1247,6,FALSE))</f>
        <v>-</v>
      </c>
      <c r="AC433" s="13" t="str">
        <f>IF(ISERROR(VLOOKUP(CONCATENATE($E433," ",AC$1),'Listing TES'!$A$2:$I$1247,6,FALSE)),"-",VLOOKUP(CONCATENATE($E433," ",AC$1),'Listing TES'!$A$2:$I$1247,6,FALSE))</f>
        <v>-</v>
      </c>
      <c r="AD433" s="13"/>
      <c r="AF433" s="142">
        <f t="shared" ref="AF433" si="619">IF(AND(V433&lt;&gt;"-",W433&lt;&gt;"-"),W433-V433,"-")</f>
        <v>20</v>
      </c>
      <c r="AG433" s="142" t="str">
        <f t="shared" ref="AG433" si="620">IF(AND(W433&lt;&gt;"-",X433&lt;&gt;"-"),X433-W433,"-")</f>
        <v>-</v>
      </c>
      <c r="AH433" s="142" t="str">
        <f t="shared" ref="AH433" si="621">IF(AND(X433&lt;&gt;"-",Y433&lt;&gt;"-"),Y433-X433,"-")</f>
        <v>-</v>
      </c>
      <c r="AI433" s="142" t="str">
        <f t="shared" ref="AI433" si="622">IF(AND(Y433&lt;&gt;"-",Z433&lt;&gt;"-"),Z433-Y433,"-")</f>
        <v>-</v>
      </c>
      <c r="AJ433" s="142" t="str">
        <f t="shared" ref="AJ433" si="623">IF(AND(Z433&lt;&gt;"-",AA433&lt;&gt;"-"),AA433-Z433,"-")</f>
        <v>-</v>
      </c>
      <c r="AK433" s="142" t="str">
        <f t="shared" ref="AK433" si="624">IF(AND(AA433&lt;&gt;"-",AB433&lt;&gt;"-"),AB433-AA433,"-")</f>
        <v>-</v>
      </c>
      <c r="AL433" s="13"/>
      <c r="AN433" s="142">
        <f t="shared" ref="AN433" si="625">IF(AND($V433&lt;&gt;"-",W433&lt;&gt;"-"),W433-$V433,"-")</f>
        <v>20</v>
      </c>
      <c r="AO433" s="142" t="str">
        <f t="shared" ref="AO433" si="626">IF(AND($V433&lt;&gt;"-",X433&lt;&gt;"-"),X433-$V433,"-")</f>
        <v>-</v>
      </c>
      <c r="AP433" s="142" t="str">
        <f t="shared" ref="AP433" si="627">IF(AND($V433&lt;&gt;"-",Y433&lt;&gt;"-"),Y433-$V433,"-")</f>
        <v>-</v>
      </c>
      <c r="AQ433" s="142" t="str">
        <f t="shared" ref="AQ433" si="628">IF(AND($V433&lt;&gt;"-",Z433&lt;&gt;"-"),Z433-$V433,"-")</f>
        <v>-</v>
      </c>
      <c r="AR433" s="142" t="str">
        <f t="shared" ref="AR433" si="629">IF(AND($V433&lt;&gt;"-",AA433&lt;&gt;"-"),AA433-$V433,"-")</f>
        <v>-</v>
      </c>
      <c r="AS433" s="142" t="str">
        <f t="shared" ref="AS433" si="630">IF(AND($V433&lt;&gt;"-",AB433&lt;&gt;"-"),AB433-$V433,"-")</f>
        <v>-</v>
      </c>
      <c r="AW433" s="9" t="s">
        <v>557</v>
      </c>
    </row>
    <row r="434" spans="1:52" hidden="1" x14ac:dyDescent="0.25">
      <c r="A434" s="22" t="str">
        <f>IF(ISERROR(VLOOKUP($E434,'Listing TES'!$B$2:$B$1247,1,FALSE)),"Not listed","Listed")</f>
        <v>Listed</v>
      </c>
      <c r="B434" s="4" t="b">
        <f t="shared" ca="1" si="614"/>
        <v>0</v>
      </c>
      <c r="C434" s="4" t="e">
        <f t="shared" si="485"/>
        <v>#VALUE!</v>
      </c>
      <c r="D434" s="4" t="s">
        <v>537</v>
      </c>
      <c r="E434" s="2" t="s">
        <v>510</v>
      </c>
      <c r="F434" s="10">
        <v>36450</v>
      </c>
      <c r="G434" s="4"/>
      <c r="H434" s="10" t="s">
        <v>557</v>
      </c>
      <c r="I434" s="93">
        <f t="shared" si="482"/>
        <v>18</v>
      </c>
      <c r="J434" s="198" t="str">
        <f>VLOOKUP($I434,Categorie!$A$1:$B$27,2,FALSE)</f>
        <v>JUN/SEN</v>
      </c>
      <c r="K434" s="12" t="str">
        <f t="shared" si="520"/>
        <v>Niet geslaagd</v>
      </c>
      <c r="L434" s="13" t="str">
        <f t="shared" si="486"/>
        <v>-</v>
      </c>
      <c r="M434" s="13" t="str">
        <f t="shared" ca="1" si="481"/>
        <v/>
      </c>
      <c r="N434" s="12"/>
      <c r="O434" s="12"/>
      <c r="P434" s="12" t="str">
        <f>VLOOKUP($E434,'Listing PCS'!$B$2:$D$1032,3,FALSE)</f>
        <v>-</v>
      </c>
      <c r="Q434" s="13">
        <f>VLOOKUP($E434,'Listing PCS'!$B$2:$F$1032,5,FALSE)</f>
        <v>43252</v>
      </c>
      <c r="R434" s="12"/>
      <c r="S434" s="12" t="str">
        <f t="shared" si="580"/>
        <v>-</v>
      </c>
      <c r="T434" s="12" t="str">
        <f>VLOOKUP($E434,'Listing PCS'!$B$2:$I$1032,8,FALSE)</f>
        <v>-</v>
      </c>
      <c r="U434" s="13"/>
      <c r="V434" s="13" t="str">
        <f>IF(ISERROR(VLOOKUP(CONCATENATE($E434," ",V$1),'Listing TES'!$A$2:$I$1247,6,FALSE)),"-",VLOOKUP(CONCATENATE($E434," ",V$1),'Listing TES'!$A$2:$I$1247,6,FALSE))</f>
        <v>-</v>
      </c>
      <c r="W434" s="13" t="str">
        <f>IF(ISERROR(VLOOKUP(CONCATENATE($E434," ",W$1),'Listing TES'!$A$2:$I$1247,6,FALSE)),"-",VLOOKUP(CONCATENATE($E434," ",W$1),'Listing TES'!$A$2:$I$1247,6,FALSE))</f>
        <v>-</v>
      </c>
      <c r="X434" s="13" t="str">
        <f>IF(ISERROR(VLOOKUP(CONCATENATE($E434," ",X$1),'Listing TES'!$A$2:$I$1247,6,FALSE)),"-",VLOOKUP(CONCATENATE($E434," ",X$1),'Listing TES'!$A$2:$I$1247,6,FALSE))</f>
        <v>-</v>
      </c>
      <c r="Y434" s="13" t="str">
        <f>IF(ISERROR(VLOOKUP(CONCATENATE($E434," ",Y$1),'Listing TES'!$A$2:$I$1247,6,FALSE)),"-",VLOOKUP(CONCATENATE($E434," ",Y$1),'Listing TES'!$A$2:$I$1247,6,FALSE))</f>
        <v>-</v>
      </c>
      <c r="Z434" s="13" t="str">
        <f>IF(ISERROR(VLOOKUP(CONCATENATE($E434," ",Z$1),'Listing TES'!$A$2:$I$1247,6,FALSE)),"-",VLOOKUP(CONCATENATE($E434," ",Z$1),'Listing TES'!$A$2:$I$1247,6,FALSE))</f>
        <v>-</v>
      </c>
      <c r="AA434" s="13" t="str">
        <f>IF(ISERROR(VLOOKUP(CONCATENATE($E434," ",AA$1),'Listing TES'!$A$2:$I$1247,6,FALSE)),"-",VLOOKUP(CONCATENATE($E434," ",AA$1),'Listing TES'!$A$2:$I$1247,6,FALSE))</f>
        <v>-</v>
      </c>
      <c r="AB434" s="13" t="str">
        <f>IF(ISERROR(VLOOKUP(CONCATENATE($E434," ",AB$1),'Listing TES'!$A$2:$I$1247,6,FALSE)),"-",VLOOKUP(CONCATENATE($E434," ",AB$1),'Listing TES'!$A$2:$I$1247,6,FALSE))</f>
        <v>-</v>
      </c>
      <c r="AC434" s="13" t="str">
        <f>IF(ISERROR(VLOOKUP(CONCATENATE($E434," ",AC$1),'Listing TES'!$A$2:$I$1247,6,FALSE)),"-",VLOOKUP(CONCATENATE($E434," ",AC$1),'Listing TES'!$A$2:$I$1247,6,FALSE))</f>
        <v>-</v>
      </c>
      <c r="AD434" s="13"/>
      <c r="AF434" s="142" t="str">
        <f t="shared" si="498"/>
        <v>-</v>
      </c>
      <c r="AG434" s="142" t="str">
        <f t="shared" si="487"/>
        <v>-</v>
      </c>
      <c r="AH434" s="142" t="str">
        <f t="shared" si="488"/>
        <v>-</v>
      </c>
      <c r="AI434" s="142" t="str">
        <f t="shared" si="489"/>
        <v>-</v>
      </c>
      <c r="AJ434" s="142" t="str">
        <f t="shared" si="490"/>
        <v>-</v>
      </c>
      <c r="AK434" s="142" t="str">
        <f t="shared" si="491"/>
        <v>-</v>
      </c>
      <c r="AL434" s="13"/>
      <c r="AN434" s="142" t="str">
        <f t="shared" si="492"/>
        <v>-</v>
      </c>
      <c r="AO434" s="142" t="str">
        <f t="shared" si="493"/>
        <v>-</v>
      </c>
      <c r="AP434" s="142" t="str">
        <f t="shared" si="494"/>
        <v>-</v>
      </c>
      <c r="AQ434" s="142" t="str">
        <f t="shared" si="495"/>
        <v>-</v>
      </c>
      <c r="AR434" s="142" t="str">
        <f t="shared" si="496"/>
        <v>-</v>
      </c>
      <c r="AS434" s="142" t="str">
        <f t="shared" si="497"/>
        <v>-</v>
      </c>
    </row>
    <row r="435" spans="1:52" x14ac:dyDescent="0.25">
      <c r="A435" s="22" t="str">
        <f>IF(ISERROR(VLOOKUP($E435,'Listing TES'!$B$2:$B$1247,1,FALSE)),"Not listed","Listed")</f>
        <v>Listed</v>
      </c>
      <c r="B435" s="4" t="b">
        <f t="shared" ca="1" si="614"/>
        <v>0</v>
      </c>
      <c r="C435" s="4" t="b">
        <f t="shared" si="485"/>
        <v>0</v>
      </c>
      <c r="D435" s="4"/>
      <c r="E435" s="2" t="s">
        <v>503</v>
      </c>
      <c r="F435" s="10">
        <v>36797</v>
      </c>
      <c r="G435" s="4"/>
      <c r="H435" s="4" t="s">
        <v>557</v>
      </c>
      <c r="I435" s="93">
        <f>DATEDIF(F435,DATE(2019,7,1),"y")</f>
        <v>18</v>
      </c>
      <c r="J435" s="198" t="str">
        <f>VLOOKUP($I435,Categorie!$A$1:$B$27,2,FALSE)</f>
        <v>JUN/SEN</v>
      </c>
      <c r="K435" s="12" t="str">
        <f t="shared" si="520"/>
        <v>PRE</v>
      </c>
      <c r="L435" s="13">
        <f t="shared" si="486"/>
        <v>43190</v>
      </c>
      <c r="M435" s="13" t="str">
        <f t="shared" ca="1" si="481"/>
        <v/>
      </c>
      <c r="N435" s="12"/>
      <c r="O435" s="12"/>
      <c r="P435" s="12" t="str">
        <f>VLOOKUP($E435,'Listing PCS'!$B$2:$D$1032,3,FALSE)</f>
        <v>-</v>
      </c>
      <c r="Q435" s="13">
        <f>VLOOKUP($E435,'Listing PCS'!$B$2:$F$1032,5,FALSE)</f>
        <v>43252</v>
      </c>
      <c r="R435" s="12"/>
      <c r="S435" s="12" t="str">
        <f t="shared" si="580"/>
        <v>-</v>
      </c>
      <c r="T435" s="12" t="str">
        <f>VLOOKUP($E435,'Listing PCS'!$B$2:$I$1032,8,FALSE)</f>
        <v>B</v>
      </c>
      <c r="U435" s="13"/>
      <c r="V435" s="13">
        <f>IF(ISERROR(VLOOKUP(CONCATENATE($E435," ",V$1),'Listing TES'!$A$2:$I$1247,6,FALSE)),"-",VLOOKUP(CONCATENATE($E435," ",V$1),'Listing TES'!$A$2:$I$1247,6,FALSE))</f>
        <v>43190</v>
      </c>
      <c r="W435" s="13" t="str">
        <f>IF(ISERROR(VLOOKUP(CONCATENATE($E435," ",W$1),'Listing TES'!$A$2:$I$1247,6,FALSE)),"-",VLOOKUP(CONCATENATE($E435," ",W$1),'Listing TES'!$A$2:$I$1247,6,FALSE))</f>
        <v>-</v>
      </c>
      <c r="X435" s="13" t="str">
        <f>IF(ISERROR(VLOOKUP(CONCATENATE($E435," ",X$1),'Listing TES'!$A$2:$I$1247,6,FALSE)),"-",VLOOKUP(CONCATENATE($E435," ",X$1),'Listing TES'!$A$2:$I$1247,6,FALSE))</f>
        <v>-</v>
      </c>
      <c r="Y435" s="13" t="str">
        <f>IF(ISERROR(VLOOKUP(CONCATENATE($E435," ",Y$1),'Listing TES'!$A$2:$I$1247,6,FALSE)),"-",VLOOKUP(CONCATENATE($E435," ",Y$1),'Listing TES'!$A$2:$I$1247,6,FALSE))</f>
        <v>-</v>
      </c>
      <c r="Z435" s="13" t="str">
        <f>IF(ISERROR(VLOOKUP(CONCATENATE($E435," ",Z$1),'Listing TES'!$A$2:$I$1247,6,FALSE)),"-",VLOOKUP(CONCATENATE($E435," ",Z$1),'Listing TES'!$A$2:$I$1247,6,FALSE))</f>
        <v>-</v>
      </c>
      <c r="AA435" s="13" t="str">
        <f>IF(ISERROR(VLOOKUP(CONCATENATE($E435," ",AA$1),'Listing TES'!$A$2:$I$1247,6,FALSE)),"-",VLOOKUP(CONCATENATE($E435," ",AA$1),'Listing TES'!$A$2:$I$1247,6,FALSE))</f>
        <v>-</v>
      </c>
      <c r="AB435" s="13" t="str">
        <f>IF(ISERROR(VLOOKUP(CONCATENATE($E435," ",AB$1),'Listing TES'!$A$2:$I$1247,6,FALSE)),"-",VLOOKUP(CONCATENATE($E435," ",AB$1),'Listing TES'!$A$2:$I$1247,6,FALSE))</f>
        <v>-</v>
      </c>
      <c r="AC435" s="13" t="str">
        <f>IF(ISERROR(VLOOKUP(CONCATENATE($E435," ",AC$1),'Listing TES'!$A$2:$I$1247,6,FALSE)),"-",VLOOKUP(CONCATENATE($E435," ",AC$1),'Listing TES'!$A$2:$I$1247,6,FALSE))</f>
        <v>-</v>
      </c>
      <c r="AD435" s="13"/>
      <c r="AF435" s="142" t="str">
        <f t="shared" si="498"/>
        <v>-</v>
      </c>
      <c r="AG435" s="142" t="str">
        <f t="shared" si="487"/>
        <v>-</v>
      </c>
      <c r="AH435" s="142" t="str">
        <f t="shared" si="488"/>
        <v>-</v>
      </c>
      <c r="AI435" s="142" t="str">
        <f t="shared" si="489"/>
        <v>-</v>
      </c>
      <c r="AJ435" s="142" t="str">
        <f t="shared" si="490"/>
        <v>-</v>
      </c>
      <c r="AK435" s="142" t="str">
        <f t="shared" si="491"/>
        <v>-</v>
      </c>
      <c r="AL435" s="13"/>
      <c r="AN435" s="142" t="str">
        <f t="shared" si="492"/>
        <v>-</v>
      </c>
      <c r="AO435" s="142" t="str">
        <f t="shared" si="493"/>
        <v>-</v>
      </c>
      <c r="AP435" s="142" t="str">
        <f t="shared" si="494"/>
        <v>-</v>
      </c>
      <c r="AQ435" s="142" t="str">
        <f t="shared" si="495"/>
        <v>-</v>
      </c>
      <c r="AR435" s="142" t="str">
        <f t="shared" si="496"/>
        <v>-</v>
      </c>
      <c r="AS435" s="142" t="str">
        <f t="shared" si="497"/>
        <v>-</v>
      </c>
    </row>
    <row r="436" spans="1:52" hidden="1" x14ac:dyDescent="0.25">
      <c r="A436" s="80" t="str">
        <f>IF(ISERROR(VLOOKUP($E436,'Listing TES'!$B$2:$B$1247,1,FALSE)),"Not listed","Listed")</f>
        <v>Listed</v>
      </c>
      <c r="B436" s="81" t="b">
        <f t="shared" ca="1" si="614"/>
        <v>0</v>
      </c>
      <c r="C436" s="81" t="e">
        <f t="shared" si="485"/>
        <v>#VALUE!</v>
      </c>
      <c r="D436" s="81" t="s">
        <v>537</v>
      </c>
      <c r="E436" s="2" t="s">
        <v>707</v>
      </c>
      <c r="F436" s="10">
        <v>39557</v>
      </c>
      <c r="G436" s="4"/>
      <c r="H436" s="4" t="s">
        <v>557</v>
      </c>
      <c r="I436" s="93">
        <f t="shared" ref="I436" si="631">DATEDIF(F436,DATE(2019,7,1),"y")</f>
        <v>11</v>
      </c>
      <c r="J436" s="198" t="str">
        <f>VLOOKUP($I436,Categorie!$A$1:$B$27,2,FALSE)</f>
        <v>BNO/INO/ANO</v>
      </c>
      <c r="K436" s="12" t="str">
        <f>IF(ISBLANK(O436),IF(AC436&lt;&gt;"-",AC$1,IF(AB436&lt;&gt;"-",AB$1,IF(AA436&lt;&gt;"-",AA$1,IF(Z436&lt;&gt;"-",Z$1,IF(Y436&lt;&gt;"-",Y$1,IF(X436&lt;&gt;"-",X$1,IF(W436&lt;&gt;"-",W$1,IF(V436&lt;&gt;"-",V$1,IF(A436="Listed","Niet geslaagd","Geen info"))))))))),O436)</f>
        <v>Niet geslaagd</v>
      </c>
      <c r="L436" s="13" t="str">
        <f>IF(MAX(V436:AC436)=0,"-",MAX(V436:AC436))</f>
        <v>-</v>
      </c>
      <c r="M436" s="13" t="str">
        <f ca="1">IF(B436=TRUE,IF(ISBLANK(N436),IF(K436="PRE","",EDATE(L436,3)),N436),"")</f>
        <v/>
      </c>
      <c r="N436" s="12"/>
      <c r="O436" s="12"/>
      <c r="P436" s="12" t="str">
        <f>VLOOKUP($E436,'Listing PCS'!$B$2:$D$1032,3,FALSE)</f>
        <v>-</v>
      </c>
      <c r="Q436" s="13">
        <f>VLOOKUP($E436,'Listing PCS'!$B$2:$F$1032,5,FALSE)</f>
        <v>43855</v>
      </c>
      <c r="R436" s="12"/>
      <c r="S436" s="12" t="str">
        <f>IF(ISERROR(SEARCH(K436,J436)),"-",K436)</f>
        <v>-</v>
      </c>
      <c r="T436" s="12">
        <f>VLOOKUP($E436,'Listing PCS'!$B$2:$I$1032,8,FALSE)</f>
        <v>0</v>
      </c>
      <c r="U436" s="13"/>
      <c r="V436" s="13" t="str">
        <f>IF(ISERROR(VLOOKUP(CONCATENATE($E436," ",V$1),'Listing TES'!$A$2:$I$1247,6,FALSE)),"-",VLOOKUP(CONCATENATE($E436," ",V$1),'Listing TES'!$A$2:$I$1247,6,FALSE))</f>
        <v>-</v>
      </c>
      <c r="W436" s="13" t="str">
        <f>IF(ISERROR(VLOOKUP(CONCATENATE($E436," ",W$1),'Listing TES'!$A$2:$I$1247,6,FALSE)),"-",VLOOKUP(CONCATENATE($E436," ",W$1),'Listing TES'!$A$2:$I$1247,6,FALSE))</f>
        <v>-</v>
      </c>
      <c r="X436" s="13" t="str">
        <f>IF(ISERROR(VLOOKUP(CONCATENATE($E436," ",X$1),'Listing TES'!$A$2:$I$1247,6,FALSE)),"-",VLOOKUP(CONCATENATE($E436," ",X$1),'Listing TES'!$A$2:$I$1247,6,FALSE))</f>
        <v>-</v>
      </c>
      <c r="Y436" s="13" t="str">
        <f>IF(ISERROR(VLOOKUP(CONCATENATE($E436," ",Y$1),'Listing TES'!$A$2:$I$1247,6,FALSE)),"-",VLOOKUP(CONCATENATE($E436," ",Y$1),'Listing TES'!$A$2:$I$1247,6,FALSE))</f>
        <v>-</v>
      </c>
      <c r="Z436" s="13" t="str">
        <f>IF(ISERROR(VLOOKUP(CONCATENATE($E436," ",Z$1),'Listing TES'!$A$2:$I$1247,6,FALSE)),"-",VLOOKUP(CONCATENATE($E436," ",Z$1),'Listing TES'!$A$2:$I$1247,6,FALSE))</f>
        <v>-</v>
      </c>
      <c r="AA436" s="13" t="str">
        <f>IF(ISERROR(VLOOKUP(CONCATENATE($E436," ",AA$1),'Listing TES'!$A$2:$I$1247,6,FALSE)),"-",VLOOKUP(CONCATENATE($E436," ",AA$1),'Listing TES'!$A$2:$I$1247,6,FALSE))</f>
        <v>-</v>
      </c>
      <c r="AB436" s="13" t="str">
        <f>IF(ISERROR(VLOOKUP(CONCATENATE($E436," ",AB$1),'Listing TES'!$A$2:$I$1247,6,FALSE)),"-",VLOOKUP(CONCATENATE($E436," ",AB$1),'Listing TES'!$A$2:$I$1247,6,FALSE))</f>
        <v>-</v>
      </c>
      <c r="AC436" s="13" t="str">
        <f>IF(ISERROR(VLOOKUP(CONCATENATE($E436," ",AC$1),'Listing TES'!$A$2:$I$1247,6,FALSE)),"-",VLOOKUP(CONCATENATE($E436," ",AC$1),'Listing TES'!$A$2:$I$1247,6,FALSE))</f>
        <v>-</v>
      </c>
      <c r="AD436" s="13"/>
      <c r="AF436" s="142" t="str">
        <f t="shared" si="498"/>
        <v>-</v>
      </c>
      <c r="AG436" s="142" t="str">
        <f t="shared" si="487"/>
        <v>-</v>
      </c>
      <c r="AH436" s="142" t="str">
        <f t="shared" si="488"/>
        <v>-</v>
      </c>
      <c r="AI436" s="142" t="str">
        <f t="shared" si="489"/>
        <v>-</v>
      </c>
      <c r="AJ436" s="142" t="str">
        <f t="shared" si="490"/>
        <v>-</v>
      </c>
      <c r="AK436" s="142" t="str">
        <f t="shared" si="491"/>
        <v>-</v>
      </c>
      <c r="AL436" s="102"/>
      <c r="AN436" s="142" t="str">
        <f t="shared" si="492"/>
        <v>-</v>
      </c>
      <c r="AO436" s="142" t="str">
        <f t="shared" si="493"/>
        <v>-</v>
      </c>
      <c r="AP436" s="142" t="str">
        <f t="shared" si="494"/>
        <v>-</v>
      </c>
      <c r="AQ436" s="142" t="str">
        <f t="shared" si="495"/>
        <v>-</v>
      </c>
      <c r="AR436" s="142" t="str">
        <f t="shared" si="496"/>
        <v>-</v>
      </c>
      <c r="AS436" s="142" t="str">
        <f t="shared" si="497"/>
        <v>-</v>
      </c>
    </row>
    <row r="437" spans="1:52" x14ac:dyDescent="0.25">
      <c r="A437" s="22" t="str">
        <f>IF(ISERROR(VLOOKUP($E437,'Listing TES'!$B$2:$B$1247,1,FALSE)),"Not listed","Listed")</f>
        <v>Listed</v>
      </c>
      <c r="B437" s="4" t="b">
        <f t="shared" ca="1" si="479"/>
        <v>0</v>
      </c>
      <c r="C437" s="4" t="b">
        <f t="shared" si="485"/>
        <v>0</v>
      </c>
      <c r="D437" s="4"/>
      <c r="E437" s="2" t="s">
        <v>424</v>
      </c>
      <c r="F437" s="10">
        <v>40095</v>
      </c>
      <c r="G437" s="4"/>
      <c r="H437" s="4" t="s">
        <v>557</v>
      </c>
      <c r="I437" s="93">
        <f>DATEDIF(F437,DATE(2019,7,1),"y")</f>
        <v>9</v>
      </c>
      <c r="J437" s="198" t="str">
        <f>VLOOKUP($I437,Categorie!$A$1:$B$27,2,FALSE)</f>
        <v>MIN/BNO/INO</v>
      </c>
      <c r="K437" s="12" t="str">
        <f t="shared" si="520"/>
        <v>INO</v>
      </c>
      <c r="L437" s="13">
        <f t="shared" si="486"/>
        <v>43386</v>
      </c>
      <c r="M437" s="13" t="str">
        <f t="shared" ca="1" si="481"/>
        <v/>
      </c>
      <c r="N437" s="12"/>
      <c r="O437" s="12"/>
      <c r="P437" s="12" t="str">
        <f>VLOOKUP($E437,'Listing PCS'!$B$2:$D$1032,3,FALSE)</f>
        <v>ANO</v>
      </c>
      <c r="Q437" s="13">
        <f>VLOOKUP($E437,'Listing PCS'!$B$2:$F$1032,5,FALSE)</f>
        <v>43876</v>
      </c>
      <c r="R437" s="12"/>
      <c r="S437" s="12" t="str">
        <f t="shared" si="580"/>
        <v>INO</v>
      </c>
      <c r="T437" s="12">
        <f>VLOOKUP($E437,'Listing PCS'!$B$2:$I$1032,8,FALSE)</f>
        <v>0</v>
      </c>
      <c r="U437" s="13"/>
      <c r="V437" s="13">
        <f>IF(ISERROR(VLOOKUP(CONCATENATE($E437," ",V$1),'Listing TES'!$A$2:$I$1247,6,FALSE)),"-",VLOOKUP(CONCATENATE($E437," ",V$1),'Listing TES'!$A$2:$I$1247,6,FALSE))</f>
        <v>43065</v>
      </c>
      <c r="W437" s="13">
        <f>IF(ISERROR(VLOOKUP(CONCATENATE($E437," ",W$1),'Listing TES'!$A$2:$I$1247,6,FALSE)),"-",VLOOKUP(CONCATENATE($E437," ",W$1),'Listing TES'!$A$2:$I$1247,6,FALSE))</f>
        <v>43120</v>
      </c>
      <c r="X437" s="13" t="str">
        <f>IF(ISERROR(VLOOKUP(CONCATENATE($E437," ",X$1),'Listing TES'!$A$2:$I$1247,6,FALSE)),"-",VLOOKUP(CONCATENATE($E437," ",X$1),'Listing TES'!$A$2:$I$1247,6,FALSE))</f>
        <v>-</v>
      </c>
      <c r="Y437" s="13">
        <f>IF(ISERROR(VLOOKUP(CONCATENATE($E437," ",Y$1),'Listing TES'!$A$2:$I$1247,6,FALSE)),"-",VLOOKUP(CONCATENATE($E437," ",Y$1),'Listing TES'!$A$2:$I$1247,6,FALSE))</f>
        <v>43386</v>
      </c>
      <c r="Z437" s="13" t="str">
        <f>IF(ISERROR(VLOOKUP(CONCATENATE($E437," ",Z$1),'Listing TES'!$A$2:$I$1247,6,FALSE)),"-",VLOOKUP(CONCATENATE($E437," ",Z$1),'Listing TES'!$A$2:$I$1247,6,FALSE))</f>
        <v>-</v>
      </c>
      <c r="AA437" s="13" t="str">
        <f>IF(ISERROR(VLOOKUP(CONCATENATE($E437," ",AA$1),'Listing TES'!$A$2:$I$1247,6,FALSE)),"-",VLOOKUP(CONCATENATE($E437," ",AA$1),'Listing TES'!$A$2:$I$1247,6,FALSE))</f>
        <v>-</v>
      </c>
      <c r="AB437" s="13" t="str">
        <f>IF(ISERROR(VLOOKUP(CONCATENATE($E437," ",AB$1),'Listing TES'!$A$2:$I$1247,6,FALSE)),"-",VLOOKUP(CONCATENATE($E437," ",AB$1),'Listing TES'!$A$2:$I$1247,6,FALSE))</f>
        <v>-</v>
      </c>
      <c r="AC437" s="13" t="str">
        <f>IF(ISERROR(VLOOKUP(CONCATENATE($E437," ",AC$1),'Listing TES'!$A$2:$I$1247,6,FALSE)),"-",VLOOKUP(CONCATENATE($E437," ",AC$1),'Listing TES'!$A$2:$I$1247,6,FALSE))</f>
        <v>-</v>
      </c>
      <c r="AD437" s="13"/>
      <c r="AF437" s="142">
        <f t="shared" si="498"/>
        <v>55</v>
      </c>
      <c r="AG437" s="142" t="str">
        <f t="shared" si="487"/>
        <v>-</v>
      </c>
      <c r="AH437" s="142" t="str">
        <f t="shared" si="488"/>
        <v>-</v>
      </c>
      <c r="AI437" s="142" t="str">
        <f t="shared" si="489"/>
        <v>-</v>
      </c>
      <c r="AJ437" s="142" t="str">
        <f t="shared" si="490"/>
        <v>-</v>
      </c>
      <c r="AK437" s="142" t="str">
        <f t="shared" si="491"/>
        <v>-</v>
      </c>
      <c r="AL437" s="13"/>
      <c r="AN437" s="142">
        <f t="shared" si="492"/>
        <v>55</v>
      </c>
      <c r="AO437" s="142" t="str">
        <f t="shared" si="493"/>
        <v>-</v>
      </c>
      <c r="AP437" s="142">
        <f t="shared" si="494"/>
        <v>321</v>
      </c>
      <c r="AQ437" s="142" t="str">
        <f t="shared" si="495"/>
        <v>-</v>
      </c>
      <c r="AR437" s="142" t="str">
        <f t="shared" si="496"/>
        <v>-</v>
      </c>
      <c r="AS437" s="142" t="str">
        <f t="shared" si="497"/>
        <v>-</v>
      </c>
    </row>
    <row r="438" spans="1:52" x14ac:dyDescent="0.25">
      <c r="A438" s="22" t="str">
        <f>IF(ISERROR(VLOOKUP($E438,'Listing TES'!$B$2:$B$1247,1,FALSE)),"Not listed","Listed")</f>
        <v>Listed</v>
      </c>
      <c r="B438" s="4" t="b">
        <f t="shared" ca="1" si="479"/>
        <v>0</v>
      </c>
      <c r="C438" s="4" t="b">
        <f t="shared" si="485"/>
        <v>0</v>
      </c>
      <c r="D438" s="4"/>
      <c r="E438" s="2" t="s">
        <v>350</v>
      </c>
      <c r="F438" s="10">
        <v>37633</v>
      </c>
      <c r="G438" s="4"/>
      <c r="H438" s="4" t="s">
        <v>557</v>
      </c>
      <c r="I438" s="93">
        <f>DATEDIF(F438,DATE(2019,7,1),"y")</f>
        <v>16</v>
      </c>
      <c r="J438" s="198" t="str">
        <f>VLOOKUP($I438,Categorie!$A$1:$B$27,2,FALSE)</f>
        <v>JUN/SEN</v>
      </c>
      <c r="K438" s="12" t="str">
        <f t="shared" si="520"/>
        <v>SEN</v>
      </c>
      <c r="L438" s="13">
        <f t="shared" si="486"/>
        <v>43477</v>
      </c>
      <c r="M438" s="13" t="str">
        <f t="shared" ca="1" si="481"/>
        <v/>
      </c>
      <c r="N438" s="12"/>
      <c r="O438" s="12"/>
      <c r="P438" s="12" t="str">
        <f>VLOOKUP($E438,'Listing PCS'!$B$2:$D$1032,3,FALSE)</f>
        <v>SEN</v>
      </c>
      <c r="Q438" s="13">
        <f>VLOOKUP($E438,'Listing PCS'!$B$2:$F$1032,5,FALSE)</f>
        <v>43421</v>
      </c>
      <c r="R438" s="12"/>
      <c r="S438" s="12" t="str">
        <f t="shared" si="580"/>
        <v>SEN</v>
      </c>
      <c r="T438" s="12">
        <f>VLOOKUP($E438,'Listing PCS'!$B$2:$I$1032,8,FALSE)</f>
        <v>0</v>
      </c>
      <c r="U438" s="13"/>
      <c r="V438" s="13" t="str">
        <f>IF(ISERROR(VLOOKUP(CONCATENATE($E438," ",V$1),'Listing TES'!$A$2:$I$1247,6,FALSE)),"-",VLOOKUP(CONCATENATE($E438," ",V$1),'Listing TES'!$A$2:$I$1247,6,FALSE))</f>
        <v>-</v>
      </c>
      <c r="W438" s="13" t="str">
        <f>IF(ISERROR(VLOOKUP(CONCATENATE($E438," ",W$1),'Listing TES'!$A$2:$I$1247,6,FALSE)),"-",VLOOKUP(CONCATENATE($E438," ",W$1),'Listing TES'!$A$2:$I$1247,6,FALSE))</f>
        <v>-</v>
      </c>
      <c r="X438" s="13" t="str">
        <f>IF(ISERROR(VLOOKUP(CONCATENATE($E438," ",X$1),'Listing TES'!$A$2:$I$1247,6,FALSE)),"-",VLOOKUP(CONCATENATE($E438," ",X$1),'Listing TES'!$A$2:$I$1247,6,FALSE))</f>
        <v>-</v>
      </c>
      <c r="Y438" s="13">
        <f>IF(ISERROR(VLOOKUP(CONCATENATE($E438," ",Y$1),'Listing TES'!$A$2:$I$1247,6,FALSE)),"-",VLOOKUP(CONCATENATE($E438," ",Y$1),'Listing TES'!$A$2:$I$1247,6,FALSE))</f>
        <v>41671</v>
      </c>
      <c r="Z438" s="13">
        <f>IF(ISERROR(VLOOKUP(CONCATENATE($E438," ",Z$1),'Listing TES'!$A$2:$I$1247,6,FALSE)),"-",VLOOKUP(CONCATENATE($E438," ",Z$1),'Listing TES'!$A$2:$I$1247,6,FALSE))</f>
        <v>41951</v>
      </c>
      <c r="AA438" s="91" t="str">
        <f>IF(ISERROR(VLOOKUP(CONCATENATE($E438," ",AA$1),'Listing TES'!$A$2:$I$1247,6,FALSE)),"-",VLOOKUP(CONCATENATE($E438," ",AA$1),'Listing TES'!$A$2:$I$1247,6,FALSE))</f>
        <v>-</v>
      </c>
      <c r="AB438" s="13">
        <f>IF(ISERROR(VLOOKUP(CONCATENATE($E438," ",AB$1),'Listing TES'!$A$2:$I$1247,6,FALSE)),"-",VLOOKUP(CONCATENATE($E438," ",AB$1),'Listing TES'!$A$2:$I$1247,6,FALSE))</f>
        <v>43477</v>
      </c>
      <c r="AC438" s="13" t="str">
        <f>IF(ISERROR(VLOOKUP(CONCATENATE($E438," ",AC$1),'Listing TES'!$A$2:$I$1247,6,FALSE)),"-",VLOOKUP(CONCATENATE($E438," ",AC$1),'Listing TES'!$A$2:$I$1247,6,FALSE))</f>
        <v>-</v>
      </c>
      <c r="AD438" s="13"/>
      <c r="AF438" s="142" t="str">
        <f t="shared" si="498"/>
        <v>-</v>
      </c>
      <c r="AG438" s="142" t="str">
        <f t="shared" si="487"/>
        <v>-</v>
      </c>
      <c r="AH438" s="142" t="str">
        <f t="shared" si="488"/>
        <v>-</v>
      </c>
      <c r="AI438" s="142">
        <f t="shared" si="489"/>
        <v>280</v>
      </c>
      <c r="AJ438" s="142" t="str">
        <f t="shared" si="490"/>
        <v>-</v>
      </c>
      <c r="AK438" s="142" t="str">
        <f t="shared" si="491"/>
        <v>-</v>
      </c>
      <c r="AL438" s="13"/>
      <c r="AN438" s="142" t="str">
        <f t="shared" si="492"/>
        <v>-</v>
      </c>
      <c r="AO438" s="142" t="str">
        <f t="shared" si="493"/>
        <v>-</v>
      </c>
      <c r="AP438" s="142" t="str">
        <f t="shared" si="494"/>
        <v>-</v>
      </c>
      <c r="AQ438" s="142" t="str">
        <f t="shared" si="495"/>
        <v>-</v>
      </c>
      <c r="AR438" s="142" t="str">
        <f t="shared" si="496"/>
        <v>-</v>
      </c>
      <c r="AS438" s="142" t="str">
        <f t="shared" si="497"/>
        <v>-</v>
      </c>
    </row>
    <row r="439" spans="1:52" x14ac:dyDescent="0.25">
      <c r="A439" s="22" t="str">
        <f>IF(ISERROR(VLOOKUP($E439,'Listing TES'!$B$2:$B$1247,1,FALSE)),"Not listed","Listed")</f>
        <v>Listed</v>
      </c>
      <c r="B439" s="4" t="b">
        <f t="shared" ca="1" si="479"/>
        <v>0</v>
      </c>
      <c r="C439" s="4" t="b">
        <f t="shared" si="485"/>
        <v>0</v>
      </c>
      <c r="D439" s="4"/>
      <c r="E439" s="2" t="s">
        <v>158</v>
      </c>
      <c r="F439" s="10">
        <v>39195</v>
      </c>
      <c r="G439" s="4"/>
      <c r="H439" s="4" t="s">
        <v>557</v>
      </c>
      <c r="I439" s="93">
        <f>DATEDIF(F439,DATE(2019,7,1),"y")</f>
        <v>12</v>
      </c>
      <c r="J439" s="198" t="str">
        <f>VLOOKUP($I439,Categorie!$A$1:$B$27,2,FALSE)</f>
        <v>BNO/INO/ANO</v>
      </c>
      <c r="K439" s="12" t="str">
        <f t="shared" si="520"/>
        <v>JUN</v>
      </c>
      <c r="L439" s="13">
        <f t="shared" si="486"/>
        <v>43414</v>
      </c>
      <c r="M439" s="13" t="str">
        <f t="shared" ca="1" si="481"/>
        <v/>
      </c>
      <c r="N439" s="12"/>
      <c r="O439" s="12"/>
      <c r="P439" s="12" t="str">
        <f>VLOOKUP($E439,'Listing PCS'!$B$2:$D$1032,3,FALSE)</f>
        <v>JUN</v>
      </c>
      <c r="Q439" s="13">
        <f>VLOOKUP($E439,'Listing PCS'!$B$2:$F$1032,5,FALSE)</f>
        <v>43743</v>
      </c>
      <c r="R439" s="12"/>
      <c r="S439" s="198" t="s">
        <v>563</v>
      </c>
      <c r="T439" s="12">
        <f>VLOOKUP($E439,'Listing PCS'!$B$2:$I$1032,8,FALSE)</f>
        <v>0</v>
      </c>
      <c r="U439" s="13"/>
      <c r="V439" s="13">
        <f>IF(ISERROR(VLOOKUP(CONCATENATE($E439," ",V$1),'Listing TES'!$A$2:$I$1247,6,FALSE)),"-",VLOOKUP(CONCATENATE($E439," ",V$1),'Listing TES'!$A$2:$I$1247,6,FALSE))</f>
        <v>42448</v>
      </c>
      <c r="W439" s="13">
        <f>IF(ISERROR(VLOOKUP(CONCATENATE($E439," ",W$1),'Listing TES'!$A$2:$I$1247,6,FALSE)),"-",VLOOKUP(CONCATENATE($E439," ",W$1),'Listing TES'!$A$2:$I$1247,6,FALSE))</f>
        <v>42497</v>
      </c>
      <c r="X439" s="13">
        <f>IF(ISERROR(VLOOKUP(CONCATENATE($E439," ",X$1),'Listing TES'!$A$2:$I$1247,6,FALSE)),"-",VLOOKUP(CONCATENATE($E439," ",X$1),'Listing TES'!$A$2:$I$1247,6,FALSE))</f>
        <v>42658</v>
      </c>
      <c r="Y439" s="13">
        <f>IF(ISERROR(VLOOKUP(CONCATENATE($E439," ",Y$1),'Listing TES'!$A$2:$I$1247,6,FALSE)),"-",VLOOKUP(CONCATENATE($E439," ",Y$1),'Listing TES'!$A$2:$I$1247,6,FALSE))</f>
        <v>42784</v>
      </c>
      <c r="Z439" s="13">
        <f>IF(ISERROR(VLOOKUP(CONCATENATE($E439," ",Z$1),'Listing TES'!$A$2:$I$1247,6,FALSE)),"-",VLOOKUP(CONCATENATE($E439," ",Z$1),'Listing TES'!$A$2:$I$1247,6,FALSE))</f>
        <v>43386</v>
      </c>
      <c r="AA439" s="13">
        <f>IF(ISERROR(VLOOKUP(CONCATENATE($E439," ",AA$1),'Listing TES'!$A$2:$I$1247,6,FALSE)),"-",VLOOKUP(CONCATENATE($E439," ",AA$1),'Listing TES'!$A$2:$I$1247,6,FALSE))</f>
        <v>43414</v>
      </c>
      <c r="AB439" s="13" t="str">
        <f>IF(ISERROR(VLOOKUP(CONCATENATE($E439," ",AB$1),'Listing TES'!$A$2:$I$1247,6,FALSE)),"-",VLOOKUP(CONCATENATE($E439," ",AB$1),'Listing TES'!$A$2:$I$1247,6,FALSE))</f>
        <v>-</v>
      </c>
      <c r="AC439" s="13" t="str">
        <f>IF(ISERROR(VLOOKUP(CONCATENATE($E439," ",AC$1),'Listing TES'!$A$2:$I$1247,6,FALSE)),"-",VLOOKUP(CONCATENATE($E439," ",AC$1),'Listing TES'!$A$2:$I$1247,6,FALSE))</f>
        <v>-</v>
      </c>
      <c r="AD439" s="13"/>
      <c r="AF439" s="142">
        <f t="shared" si="498"/>
        <v>49</v>
      </c>
      <c r="AG439" s="142">
        <f t="shared" si="487"/>
        <v>161</v>
      </c>
      <c r="AH439" s="142">
        <f t="shared" si="488"/>
        <v>126</v>
      </c>
      <c r="AI439" s="142">
        <f t="shared" si="489"/>
        <v>602</v>
      </c>
      <c r="AJ439" s="142">
        <f t="shared" si="490"/>
        <v>28</v>
      </c>
      <c r="AK439" s="142" t="str">
        <f t="shared" si="491"/>
        <v>-</v>
      </c>
      <c r="AL439" s="13"/>
      <c r="AN439" s="142">
        <f t="shared" si="492"/>
        <v>49</v>
      </c>
      <c r="AO439" s="142">
        <f t="shared" si="493"/>
        <v>210</v>
      </c>
      <c r="AP439" s="142">
        <f t="shared" si="494"/>
        <v>336</v>
      </c>
      <c r="AQ439" s="142">
        <f t="shared" si="495"/>
        <v>938</v>
      </c>
      <c r="AR439" s="142">
        <f t="shared" si="496"/>
        <v>966</v>
      </c>
      <c r="AS439" s="142" t="str">
        <f t="shared" si="497"/>
        <v>-</v>
      </c>
      <c r="AW439" s="9" t="s">
        <v>557</v>
      </c>
    </row>
    <row r="440" spans="1:52" x14ac:dyDescent="0.25">
      <c r="A440" s="22" t="str">
        <f>IF(ISERROR(VLOOKUP($E440,'Listing TES'!$B$2:$B$1247,1,FALSE)),"Not listed","Listed")</f>
        <v>Listed</v>
      </c>
      <c r="B440" s="4" t="b">
        <f t="shared" ref="B440" ca="1" si="632">TODAY()-MAX(V440:AC440)&lt;95</f>
        <v>0</v>
      </c>
      <c r="C440" s="4" t="b">
        <f t="shared" si="485"/>
        <v>0</v>
      </c>
      <c r="D440" s="4"/>
      <c r="E440" s="2" t="s">
        <v>681</v>
      </c>
      <c r="F440" s="10">
        <v>38931</v>
      </c>
      <c r="G440" s="4" t="s">
        <v>610</v>
      </c>
      <c r="H440" s="4" t="s">
        <v>557</v>
      </c>
      <c r="I440" s="93">
        <f t="shared" ref="I440" si="633">DATEDIF(F440,DATE(2018,7,1),"y")</f>
        <v>11</v>
      </c>
      <c r="J440" s="198" t="str">
        <f>VLOOKUP($I440,Categorie!$A$1:$B$27,2,FALSE)</f>
        <v>BNO/INO/ANO</v>
      </c>
      <c r="K440" s="12" t="str">
        <f t="shared" ref="K440" si="634">IF(ISBLANK(O440),IF(AC440&lt;&gt;"-",AC$1,IF(AB440&lt;&gt;"-",AB$1,IF(AA440&lt;&gt;"-",AA$1,IF(Z440&lt;&gt;"-",Z$1,IF(Y440&lt;&gt;"-",Y$1,IF(X440&lt;&gt;"-",X$1,IF(W440&lt;&gt;"-",W$1,IF(V440&lt;&gt;"-",V$1,IF(A440="Listed","Niet geslaagd","Geen info"))))))))),O440)</f>
        <v>PRE</v>
      </c>
      <c r="L440" s="13">
        <f t="shared" ref="L440" si="635">IF(MAX(V440:AC440)=0,"-",MAX(V440:AC440))</f>
        <v>43799</v>
      </c>
      <c r="M440" s="13" t="str">
        <f t="shared" ref="M440" ca="1" si="636">IF(B440=TRUE,IF(ISBLANK(N440),IF(K440="PRE","",EDATE(L440,3)),N440),"")</f>
        <v/>
      </c>
      <c r="N440" s="12"/>
      <c r="O440" s="12"/>
      <c r="P440" s="12" t="str">
        <f>VLOOKUP($E440,'Listing PCS'!$B$2:$D$1032,3,FALSE)</f>
        <v>-</v>
      </c>
      <c r="Q440" s="13">
        <f>VLOOKUP($E440,'Listing PCS'!$B$2:$F$1032,5,FALSE)</f>
        <v>43799</v>
      </c>
      <c r="R440" s="12"/>
      <c r="S440" s="198" t="s">
        <v>563</v>
      </c>
      <c r="T440" s="12">
        <f>VLOOKUP($E440,'Listing PCS'!$B$2:$I$1032,8,FALSE)</f>
        <v>0</v>
      </c>
      <c r="U440" s="13"/>
      <c r="V440" s="13">
        <f>IF(ISERROR(VLOOKUP(CONCATENATE($E440," ",V$1),'Listing TES'!$A$2:$I$1247,6,FALSE)),"-",VLOOKUP(CONCATENATE($E440," ",V$1),'Listing TES'!$A$2:$I$1247,6,FALSE))</f>
        <v>43799</v>
      </c>
      <c r="W440" s="13" t="str">
        <f>IF(ISERROR(VLOOKUP(CONCATENATE($E440," ",W$1),'Listing TES'!$A$2:$I$1247,6,FALSE)),"-",VLOOKUP(CONCATENATE($E440," ",W$1),'Listing TES'!$A$2:$I$1247,6,FALSE))</f>
        <v>-</v>
      </c>
      <c r="X440" s="13" t="str">
        <f>IF(ISERROR(VLOOKUP(CONCATENATE($E440," ",X$1),'Listing TES'!$A$2:$I$1247,6,FALSE)),"-",VLOOKUP(CONCATENATE($E440," ",X$1),'Listing TES'!$A$2:$I$1247,6,FALSE))</f>
        <v>-</v>
      </c>
      <c r="Y440" s="13" t="str">
        <f>IF(ISERROR(VLOOKUP(CONCATENATE($E440," ",Y$1),'Listing TES'!$A$2:$I$1247,6,FALSE)),"-",VLOOKUP(CONCATENATE($E440," ",Y$1),'Listing TES'!$A$2:$I$1247,6,FALSE))</f>
        <v>-</v>
      </c>
      <c r="Z440" s="13" t="str">
        <f>IF(ISERROR(VLOOKUP(CONCATENATE($E440," ",Z$1),'Listing TES'!$A$2:$I$1247,6,FALSE)),"-",VLOOKUP(CONCATENATE($E440," ",Z$1),'Listing TES'!$A$2:$I$1247,6,FALSE))</f>
        <v>-</v>
      </c>
      <c r="AA440" s="13" t="str">
        <f>IF(ISERROR(VLOOKUP(CONCATENATE($E440," ",AA$1),'Listing TES'!$A$2:$I$1247,6,FALSE)),"-",VLOOKUP(CONCATENATE($E440," ",AA$1),'Listing TES'!$A$2:$I$1247,6,FALSE))</f>
        <v>-</v>
      </c>
      <c r="AB440" s="13" t="str">
        <f>IF(ISERROR(VLOOKUP(CONCATENATE($E440," ",AB$1),'Listing TES'!$A$2:$I$1247,6,FALSE)),"-",VLOOKUP(CONCATENATE($E440," ",AB$1),'Listing TES'!$A$2:$I$1247,6,FALSE))</f>
        <v>-</v>
      </c>
      <c r="AC440" s="13" t="str">
        <f>IF(ISERROR(VLOOKUP(CONCATENATE($E440," ",AC$1),'Listing TES'!$A$2:$I$1247,6,FALSE)),"-",VLOOKUP(CONCATENATE($E440," ",AC$1),'Listing TES'!$A$2:$I$1247,6,FALSE))</f>
        <v>-</v>
      </c>
      <c r="AD440" s="13"/>
      <c r="AF440" s="142" t="str">
        <f t="shared" ref="AF440" si="637">IF(AND(V440&lt;&gt;"-",W440&lt;&gt;"-"),W440-V440,"-")</f>
        <v>-</v>
      </c>
      <c r="AG440" s="142" t="str">
        <f t="shared" ref="AG440" si="638">IF(AND(W440&lt;&gt;"-",X440&lt;&gt;"-"),X440-W440,"-")</f>
        <v>-</v>
      </c>
      <c r="AH440" s="142" t="str">
        <f t="shared" ref="AH440" si="639">IF(AND(X440&lt;&gt;"-",Y440&lt;&gt;"-"),Y440-X440,"-")</f>
        <v>-</v>
      </c>
      <c r="AI440" s="142" t="str">
        <f t="shared" ref="AI440" si="640">IF(AND(Y440&lt;&gt;"-",Z440&lt;&gt;"-"),Z440-Y440,"-")</f>
        <v>-</v>
      </c>
      <c r="AJ440" s="142" t="str">
        <f t="shared" ref="AJ440" si="641">IF(AND(Z440&lt;&gt;"-",AA440&lt;&gt;"-"),AA440-Z440,"-")</f>
        <v>-</v>
      </c>
      <c r="AK440" s="142" t="str">
        <f t="shared" ref="AK440" si="642">IF(AND(AA440&lt;&gt;"-",AB440&lt;&gt;"-"),AB440-AA440,"-")</f>
        <v>-</v>
      </c>
      <c r="AL440" s="13"/>
      <c r="AN440" s="142" t="str">
        <f t="shared" ref="AN440" si="643">IF(AND($V440&lt;&gt;"-",W440&lt;&gt;"-"),W440-$V440,"-")</f>
        <v>-</v>
      </c>
      <c r="AO440" s="142" t="str">
        <f t="shared" ref="AO440" si="644">IF(AND($V440&lt;&gt;"-",X440&lt;&gt;"-"),X440-$V440,"-")</f>
        <v>-</v>
      </c>
      <c r="AP440" s="142" t="str">
        <f t="shared" ref="AP440" si="645">IF(AND($V440&lt;&gt;"-",Y440&lt;&gt;"-"),Y440-$V440,"-")</f>
        <v>-</v>
      </c>
      <c r="AQ440" s="142" t="str">
        <f t="shared" ref="AQ440" si="646">IF(AND($V440&lt;&gt;"-",Z440&lt;&gt;"-"),Z440-$V440,"-")</f>
        <v>-</v>
      </c>
      <c r="AR440" s="142" t="str">
        <f t="shared" ref="AR440" si="647">IF(AND($V440&lt;&gt;"-",AA440&lt;&gt;"-"),AA440-$V440,"-")</f>
        <v>-</v>
      </c>
      <c r="AS440" s="142" t="str">
        <f t="shared" ref="AS440" si="648">IF(AND($V440&lt;&gt;"-",AB440&lt;&gt;"-"),AB440-$V440,"-")</f>
        <v>-</v>
      </c>
      <c r="AW440" s="9" t="s">
        <v>557</v>
      </c>
    </row>
    <row r="441" spans="1:52" x14ac:dyDescent="0.25">
      <c r="A441" s="22" t="str">
        <f>IF(ISERROR(VLOOKUP($E441,'Listing TES'!$B$2:$B$1247,1,FALSE)),"Not listed","Listed")</f>
        <v>Listed</v>
      </c>
      <c r="B441" s="4" t="b">
        <f t="shared" ca="1" si="479"/>
        <v>0</v>
      </c>
      <c r="C441" s="4" t="b">
        <f t="shared" si="485"/>
        <v>0</v>
      </c>
      <c r="D441" s="4"/>
      <c r="E441" s="2" t="s">
        <v>100</v>
      </c>
      <c r="F441" s="10">
        <v>40095</v>
      </c>
      <c r="G441" s="4"/>
      <c r="H441" s="4" t="s">
        <v>557</v>
      </c>
      <c r="I441" s="93">
        <f>DATEDIF(F441,DATE(2019,7,1),"y")</f>
        <v>9</v>
      </c>
      <c r="J441" s="198" t="str">
        <f>VLOOKUP($I441,Categorie!$A$1:$B$27,2,FALSE)</f>
        <v>MIN/BNO/INO</v>
      </c>
      <c r="K441" s="12" t="str">
        <f t="shared" si="520"/>
        <v>PRE</v>
      </c>
      <c r="L441" s="13">
        <f t="shared" si="486"/>
        <v>42813</v>
      </c>
      <c r="M441" s="13" t="str">
        <f t="shared" ca="1" si="481"/>
        <v/>
      </c>
      <c r="N441" s="12"/>
      <c r="O441" s="12"/>
      <c r="P441" s="12" t="str">
        <f>VLOOKUP($E441,'Listing PCS'!$B$2:$D$1032,3,FALSE)</f>
        <v>-</v>
      </c>
      <c r="Q441" s="13">
        <f>VLOOKUP($E441,'Listing PCS'!$B$2:$F$1032,5,FALSE)</f>
        <v>43252</v>
      </c>
      <c r="R441" s="12"/>
      <c r="S441" s="12" t="str">
        <f t="shared" ref="S441:S455" si="649">IF(ISERROR(SEARCH(K441,J441)),"-",K441)</f>
        <v>-</v>
      </c>
      <c r="T441" s="12" t="str">
        <f>VLOOKUP($E441,'Listing PCS'!$B$2:$I$1032,8,FALSE)</f>
        <v>-</v>
      </c>
      <c r="U441" s="13"/>
      <c r="V441" s="13">
        <f>IF(ISERROR(VLOOKUP(CONCATENATE($E441," ",V$1),'Listing TES'!$A$2:$I$1247,6,FALSE)),"-",VLOOKUP(CONCATENATE($E441," ",V$1),'Listing TES'!$A$2:$I$1247,6,FALSE))</f>
        <v>42813</v>
      </c>
      <c r="W441" s="13" t="str">
        <f>IF(ISERROR(VLOOKUP(CONCATENATE($E441," ",W$1),'Listing TES'!$A$2:$I$1247,6,FALSE)),"-",VLOOKUP(CONCATENATE($E441," ",W$1),'Listing TES'!$A$2:$I$1247,6,FALSE))</f>
        <v>-</v>
      </c>
      <c r="X441" s="13" t="str">
        <f>IF(ISERROR(VLOOKUP(CONCATENATE($E441," ",X$1),'Listing TES'!$A$2:$I$1247,6,FALSE)),"-",VLOOKUP(CONCATENATE($E441," ",X$1),'Listing TES'!$A$2:$I$1247,6,FALSE))</f>
        <v>-</v>
      </c>
      <c r="Y441" s="13" t="str">
        <f>IF(ISERROR(VLOOKUP(CONCATENATE($E441," ",Y$1),'Listing TES'!$A$2:$I$1247,6,FALSE)),"-",VLOOKUP(CONCATENATE($E441," ",Y$1),'Listing TES'!$A$2:$I$1247,6,FALSE))</f>
        <v>-</v>
      </c>
      <c r="Z441" s="13" t="str">
        <f>IF(ISERROR(VLOOKUP(CONCATENATE($E441," ",Z$1),'Listing TES'!$A$2:$I$1247,6,FALSE)),"-",VLOOKUP(CONCATENATE($E441," ",Z$1),'Listing TES'!$A$2:$I$1247,6,FALSE))</f>
        <v>-</v>
      </c>
      <c r="AA441" s="13" t="str">
        <f>IF(ISERROR(VLOOKUP(CONCATENATE($E441," ",AA$1),'Listing TES'!$A$2:$I$1247,6,FALSE)),"-",VLOOKUP(CONCATENATE($E441," ",AA$1),'Listing TES'!$A$2:$I$1247,6,FALSE))</f>
        <v>-</v>
      </c>
      <c r="AB441" s="13" t="str">
        <f>IF(ISERROR(VLOOKUP(CONCATENATE($E441," ",AB$1),'Listing TES'!$A$2:$I$1247,6,FALSE)),"-",VLOOKUP(CONCATENATE($E441," ",AB$1),'Listing TES'!$A$2:$I$1247,6,FALSE))</f>
        <v>-</v>
      </c>
      <c r="AC441" s="13" t="str">
        <f>IF(ISERROR(VLOOKUP(CONCATENATE($E441," ",AC$1),'Listing TES'!$A$2:$I$1247,6,FALSE)),"-",VLOOKUP(CONCATENATE($E441," ",AC$1),'Listing TES'!$A$2:$I$1247,6,FALSE))</f>
        <v>-</v>
      </c>
      <c r="AD441" s="13"/>
      <c r="AF441" s="142" t="str">
        <f t="shared" si="498"/>
        <v>-</v>
      </c>
      <c r="AG441" s="142" t="str">
        <f t="shared" si="487"/>
        <v>-</v>
      </c>
      <c r="AH441" s="142" t="str">
        <f t="shared" si="488"/>
        <v>-</v>
      </c>
      <c r="AI441" s="142" t="str">
        <f t="shared" si="489"/>
        <v>-</v>
      </c>
      <c r="AJ441" s="142" t="str">
        <f t="shared" si="490"/>
        <v>-</v>
      </c>
      <c r="AK441" s="142" t="str">
        <f t="shared" si="491"/>
        <v>-</v>
      </c>
      <c r="AL441" s="13"/>
      <c r="AN441" s="142" t="str">
        <f t="shared" si="492"/>
        <v>-</v>
      </c>
      <c r="AO441" s="142" t="str">
        <f t="shared" si="493"/>
        <v>-</v>
      </c>
      <c r="AP441" s="142" t="str">
        <f t="shared" si="494"/>
        <v>-</v>
      </c>
      <c r="AQ441" s="142" t="str">
        <f t="shared" si="495"/>
        <v>-</v>
      </c>
      <c r="AR441" s="142" t="str">
        <f t="shared" si="496"/>
        <v>-</v>
      </c>
      <c r="AS441" s="142" t="str">
        <f t="shared" si="497"/>
        <v>-</v>
      </c>
    </row>
    <row r="442" spans="1:52" hidden="1" x14ac:dyDescent="0.25">
      <c r="A442" s="22" t="str">
        <f>IF(ISERROR(VLOOKUP($E442,'Listing TES'!$B$2:$B$1247,1,FALSE)),"Not listed","Listed")</f>
        <v>Listed</v>
      </c>
      <c r="B442" s="4" t="b">
        <f t="shared" ca="1" si="479"/>
        <v>0</v>
      </c>
      <c r="C442" s="4" t="b">
        <f t="shared" si="485"/>
        <v>0</v>
      </c>
      <c r="D442" s="4" t="s">
        <v>537</v>
      </c>
      <c r="E442" s="2" t="s">
        <v>213</v>
      </c>
      <c r="F442" s="10">
        <v>37071</v>
      </c>
      <c r="G442" s="4"/>
      <c r="H442" s="4" t="s">
        <v>537</v>
      </c>
      <c r="I442" s="93">
        <f t="shared" si="482"/>
        <v>17</v>
      </c>
      <c r="J442" s="198" t="str">
        <f>VLOOKUP($I442,Categorie!$A$1:$B$27,2,FALSE)</f>
        <v>JUN/SEN</v>
      </c>
      <c r="K442" s="12" t="str">
        <f t="shared" si="520"/>
        <v>INO</v>
      </c>
      <c r="L442" s="13">
        <f t="shared" si="486"/>
        <v>42308</v>
      </c>
      <c r="M442" s="13" t="str">
        <f t="shared" ca="1" si="481"/>
        <v/>
      </c>
      <c r="N442" s="12"/>
      <c r="O442" s="12"/>
      <c r="P442" s="12" t="str">
        <f>VLOOKUP($E442,'Listing PCS'!$B$2:$D$1032,3,FALSE)</f>
        <v>INO</v>
      </c>
      <c r="Q442" s="13">
        <f>VLOOKUP($E442,'Listing PCS'!$B$2:$F$1032,5,FALSE)</f>
        <v>43252</v>
      </c>
      <c r="R442" s="12"/>
      <c r="S442" s="12" t="str">
        <f t="shared" si="649"/>
        <v>-</v>
      </c>
      <c r="T442" s="12" t="str">
        <f>VLOOKUP($E442,'Listing PCS'!$B$2:$I$1032,8,FALSE)</f>
        <v>B</v>
      </c>
      <c r="U442" s="13"/>
      <c r="V442" s="13" t="str">
        <f>IF(ISERROR(VLOOKUP(CONCATENATE($E442," ",V$1),'Listing TES'!$A$2:$I$1247,6,FALSE)),"-",VLOOKUP(CONCATENATE($E442," ",V$1),'Listing TES'!$A$2:$I$1247,6,FALSE))</f>
        <v>-</v>
      </c>
      <c r="W442" s="13" t="str">
        <f>IF(ISERROR(VLOOKUP(CONCATENATE($E442," ",W$1),'Listing TES'!$A$2:$I$1247,6,FALSE)),"-",VLOOKUP(CONCATENATE($E442," ",W$1),'Listing TES'!$A$2:$I$1247,6,FALSE))</f>
        <v>-</v>
      </c>
      <c r="X442" s="13" t="str">
        <f>IF(ISERROR(VLOOKUP(CONCATENATE($E442," ",X$1),'Listing TES'!$A$2:$I$1247,6,FALSE)),"-",VLOOKUP(CONCATENATE($E442," ",X$1),'Listing TES'!$A$2:$I$1247,6,FALSE))</f>
        <v>-</v>
      </c>
      <c r="Y442" s="13">
        <f>IF(ISERROR(VLOOKUP(CONCATENATE($E442," ",Y$1),'Listing TES'!$A$2:$I$1247,6,FALSE)),"-",VLOOKUP(CONCATENATE($E442," ",Y$1),'Listing TES'!$A$2:$I$1247,6,FALSE))</f>
        <v>42308</v>
      </c>
      <c r="Z442" s="13" t="str">
        <f>IF(ISERROR(VLOOKUP(CONCATENATE($E442," ",Z$1),'Listing TES'!$A$2:$I$1247,6,FALSE)),"-",VLOOKUP(CONCATENATE($E442," ",Z$1),'Listing TES'!$A$2:$I$1247,6,FALSE))</f>
        <v>-</v>
      </c>
      <c r="AA442" s="13" t="str">
        <f>IF(ISERROR(VLOOKUP(CONCATENATE($E442," ",AA$1),'Listing TES'!$A$2:$I$1247,6,FALSE)),"-",VLOOKUP(CONCATENATE($E442," ",AA$1),'Listing TES'!$A$2:$I$1247,6,FALSE))</f>
        <v>-</v>
      </c>
      <c r="AB442" s="13" t="str">
        <f>IF(ISERROR(VLOOKUP(CONCATENATE($E442," ",AB$1),'Listing TES'!$A$2:$I$1247,6,FALSE)),"-",VLOOKUP(CONCATENATE($E442," ",AB$1),'Listing TES'!$A$2:$I$1247,6,FALSE))</f>
        <v>-</v>
      </c>
      <c r="AC442" s="13" t="str">
        <f>IF(ISERROR(VLOOKUP(CONCATENATE($E442," ",AC$1),'Listing TES'!$A$2:$I$1247,6,FALSE)),"-",VLOOKUP(CONCATENATE($E442," ",AC$1),'Listing TES'!$A$2:$I$1247,6,FALSE))</f>
        <v>-</v>
      </c>
      <c r="AD442" s="13"/>
      <c r="AF442" s="142" t="str">
        <f t="shared" si="498"/>
        <v>-</v>
      </c>
      <c r="AG442" s="142" t="str">
        <f t="shared" si="487"/>
        <v>-</v>
      </c>
      <c r="AH442" s="142" t="str">
        <f t="shared" si="488"/>
        <v>-</v>
      </c>
      <c r="AI442" s="142" t="str">
        <f t="shared" si="489"/>
        <v>-</v>
      </c>
      <c r="AJ442" s="142" t="str">
        <f t="shared" si="490"/>
        <v>-</v>
      </c>
      <c r="AK442" s="142" t="str">
        <f t="shared" si="491"/>
        <v>-</v>
      </c>
      <c r="AL442" s="13"/>
      <c r="AN442" s="142" t="str">
        <f t="shared" si="492"/>
        <v>-</v>
      </c>
      <c r="AO442" s="142" t="str">
        <f t="shared" si="493"/>
        <v>-</v>
      </c>
      <c r="AP442" s="142" t="str">
        <f t="shared" si="494"/>
        <v>-</v>
      </c>
      <c r="AQ442" s="142" t="str">
        <f t="shared" si="495"/>
        <v>-</v>
      </c>
      <c r="AR442" s="142" t="str">
        <f t="shared" si="496"/>
        <v>-</v>
      </c>
      <c r="AS442" s="142" t="str">
        <f t="shared" si="497"/>
        <v>-</v>
      </c>
      <c r="AZ442" s="9" t="s">
        <v>557</v>
      </c>
    </row>
    <row r="443" spans="1:52" hidden="1" x14ac:dyDescent="0.25">
      <c r="A443" s="22" t="str">
        <f>IF(ISERROR(VLOOKUP($E443,'Listing TES'!$B$2:$B$1247,1,FALSE)),"Not listed","Listed")</f>
        <v>Listed</v>
      </c>
      <c r="B443" s="4" t="b">
        <f ca="1">TODAY()-MAX(V443:AC443)&lt;95</f>
        <v>0</v>
      </c>
      <c r="C443" s="4" t="b">
        <f t="shared" si="485"/>
        <v>0</v>
      </c>
      <c r="D443" s="4" t="s">
        <v>537</v>
      </c>
      <c r="E443" s="2" t="s">
        <v>507</v>
      </c>
      <c r="F443" s="10">
        <v>40198</v>
      </c>
      <c r="G443" s="4" t="s">
        <v>610</v>
      </c>
      <c r="H443" s="10" t="s">
        <v>557</v>
      </c>
      <c r="I443" s="93">
        <f t="shared" si="482"/>
        <v>8</v>
      </c>
      <c r="J443" s="198" t="str">
        <f>VLOOKUP($I443,Categorie!$A$1:$B$27,2,FALSE)</f>
        <v>MIN/BNO/INO</v>
      </c>
      <c r="K443" s="12" t="str">
        <f t="shared" si="520"/>
        <v>PRE</v>
      </c>
      <c r="L443" s="13">
        <f t="shared" si="486"/>
        <v>43799</v>
      </c>
      <c r="M443" s="13" t="str">
        <f t="shared" ca="1" si="481"/>
        <v/>
      </c>
      <c r="N443" s="12"/>
      <c r="O443" s="12"/>
      <c r="P443" s="12" t="str">
        <f>VLOOKUP($E443,'Listing PCS'!$B$2:$D$1032,3,FALSE)</f>
        <v>MIN</v>
      </c>
      <c r="Q443" s="13">
        <f>VLOOKUP($E443,'Listing PCS'!$B$2:$F$1032,5,FALSE)</f>
        <v>43848</v>
      </c>
      <c r="R443" s="12"/>
      <c r="S443" s="12" t="str">
        <f t="shared" si="649"/>
        <v>-</v>
      </c>
      <c r="T443" s="12">
        <f>VLOOKUP($E443,'Listing PCS'!$B$2:$I$1032,8,FALSE)</f>
        <v>0</v>
      </c>
      <c r="U443" s="13"/>
      <c r="V443" s="13">
        <f>IF(ISERROR(VLOOKUP(CONCATENATE($E443," ",V$1),'Listing TES'!$A$2:$I$1247,6,FALSE)),"-",VLOOKUP(CONCATENATE($E443," ",V$1),'Listing TES'!$A$2:$I$1247,6,FALSE))</f>
        <v>43799</v>
      </c>
      <c r="W443" s="13" t="str">
        <f>IF(ISERROR(VLOOKUP(CONCATENATE($E443," ",W$1),'Listing TES'!$A$2:$I$1247,6,FALSE)),"-",VLOOKUP(CONCATENATE($E443," ",W$1),'Listing TES'!$A$2:$I$1247,6,FALSE))</f>
        <v>-</v>
      </c>
      <c r="X443" s="13" t="str">
        <f>IF(ISERROR(VLOOKUP(CONCATENATE($E443," ",X$1),'Listing TES'!$A$2:$I$1247,6,FALSE)),"-",VLOOKUP(CONCATENATE($E443," ",X$1),'Listing TES'!$A$2:$I$1247,6,FALSE))</f>
        <v>-</v>
      </c>
      <c r="Y443" s="13" t="str">
        <f>IF(ISERROR(VLOOKUP(CONCATENATE($E443," ",Y$1),'Listing TES'!$A$2:$I$1247,6,FALSE)),"-",VLOOKUP(CONCATENATE($E443," ",Y$1),'Listing TES'!$A$2:$I$1247,6,FALSE))</f>
        <v>-</v>
      </c>
      <c r="Z443" s="13" t="str">
        <f>IF(ISERROR(VLOOKUP(CONCATENATE($E443," ",Z$1),'Listing TES'!$A$2:$I$1247,6,FALSE)),"-",VLOOKUP(CONCATENATE($E443," ",Z$1),'Listing TES'!$A$2:$I$1247,6,FALSE))</f>
        <v>-</v>
      </c>
      <c r="AA443" s="13" t="str">
        <f>IF(ISERROR(VLOOKUP(CONCATENATE($E443," ",AA$1),'Listing TES'!$A$2:$I$1247,6,FALSE)),"-",VLOOKUP(CONCATENATE($E443," ",AA$1),'Listing TES'!$A$2:$I$1247,6,FALSE))</f>
        <v>-</v>
      </c>
      <c r="AB443" s="13" t="str">
        <f>IF(ISERROR(VLOOKUP(CONCATENATE($E443," ",AB$1),'Listing TES'!$A$2:$I$1247,6,FALSE)),"-",VLOOKUP(CONCATENATE($E443," ",AB$1),'Listing TES'!$A$2:$I$1247,6,FALSE))</f>
        <v>-</v>
      </c>
      <c r="AC443" s="13" t="str">
        <f>IF(ISERROR(VLOOKUP(CONCATENATE($E443," ",AC$1),'Listing TES'!$A$2:$I$1247,6,FALSE)),"-",VLOOKUP(CONCATENATE($E443," ",AC$1),'Listing TES'!$A$2:$I$1247,6,FALSE))</f>
        <v>-</v>
      </c>
      <c r="AD443" s="13"/>
      <c r="AF443" s="142" t="str">
        <f t="shared" si="498"/>
        <v>-</v>
      </c>
      <c r="AG443" s="142" t="str">
        <f t="shared" si="487"/>
        <v>-</v>
      </c>
      <c r="AH443" s="142" t="str">
        <f t="shared" si="488"/>
        <v>-</v>
      </c>
      <c r="AI443" s="142" t="str">
        <f t="shared" si="489"/>
        <v>-</v>
      </c>
      <c r="AJ443" s="142" t="str">
        <f t="shared" si="490"/>
        <v>-</v>
      </c>
      <c r="AK443" s="142" t="str">
        <f t="shared" si="491"/>
        <v>-</v>
      </c>
      <c r="AL443" s="13"/>
      <c r="AN443" s="142" t="str">
        <f t="shared" si="492"/>
        <v>-</v>
      </c>
      <c r="AO443" s="142" t="str">
        <f t="shared" si="493"/>
        <v>-</v>
      </c>
      <c r="AP443" s="142" t="str">
        <f t="shared" si="494"/>
        <v>-</v>
      </c>
      <c r="AQ443" s="142" t="str">
        <f t="shared" si="495"/>
        <v>-</v>
      </c>
      <c r="AR443" s="142" t="str">
        <f t="shared" si="496"/>
        <v>-</v>
      </c>
      <c r="AS443" s="142" t="str">
        <f t="shared" si="497"/>
        <v>-</v>
      </c>
    </row>
    <row r="444" spans="1:52" hidden="1" x14ac:dyDescent="0.25">
      <c r="A444" s="22" t="str">
        <f>IF(ISERROR(VLOOKUP($E444,'Listing TES'!$B$2:$B$1247,1,FALSE)),"Not listed","Listed")</f>
        <v>Listed</v>
      </c>
      <c r="B444" s="4" t="b">
        <f t="shared" ca="1" si="479"/>
        <v>0</v>
      </c>
      <c r="C444" s="4" t="b">
        <f t="shared" si="485"/>
        <v>0</v>
      </c>
      <c r="D444" s="4" t="s">
        <v>537</v>
      </c>
      <c r="E444" s="206" t="s">
        <v>353</v>
      </c>
      <c r="F444" s="10">
        <v>36590</v>
      </c>
      <c r="G444" s="211"/>
      <c r="H444" s="4" t="s">
        <v>537</v>
      </c>
      <c r="I444" s="93">
        <f t="shared" si="482"/>
        <v>18</v>
      </c>
      <c r="J444" s="198" t="str">
        <f>VLOOKUP($I444,Categorie!$A$1:$B$27,2,FALSE)</f>
        <v>JUN/SEN</v>
      </c>
      <c r="K444" s="12" t="str">
        <f t="shared" si="520"/>
        <v>JUN</v>
      </c>
      <c r="L444" s="13">
        <f t="shared" si="486"/>
        <v>41923</v>
      </c>
      <c r="M444" s="13" t="str">
        <f t="shared" ca="1" si="481"/>
        <v/>
      </c>
      <c r="N444" s="12"/>
      <c r="O444" s="12"/>
      <c r="P444" s="12" t="str">
        <f>VLOOKUP($E444,'Listing PCS'!$B$2:$D$1032,3,FALSE)</f>
        <v>-</v>
      </c>
      <c r="Q444" s="13">
        <f>VLOOKUP($E444,'Listing PCS'!$B$2:$F$1032,5,FALSE)</f>
        <v>43252</v>
      </c>
      <c r="R444" s="12"/>
      <c r="S444" s="12" t="str">
        <f t="shared" si="649"/>
        <v>JUN</v>
      </c>
      <c r="T444" s="12" t="str">
        <f>VLOOKUP($E444,'Listing PCS'!$B$2:$I$1032,8,FALSE)</f>
        <v>Q</v>
      </c>
      <c r="U444" s="13"/>
      <c r="V444" s="13" t="str">
        <f>IF(ISERROR(VLOOKUP(CONCATENATE($E444," ",V$1),'Listing TES'!$A$2:$I$1247,6,FALSE)),"-",VLOOKUP(CONCATENATE($E444," ",V$1),'Listing TES'!$A$2:$I$1247,6,FALSE))</f>
        <v>-</v>
      </c>
      <c r="W444" s="13" t="str">
        <f>IF(ISERROR(VLOOKUP(CONCATENATE($E444," ",W$1),'Listing TES'!$A$2:$I$1247,6,FALSE)),"-",VLOOKUP(CONCATENATE($E444," ",W$1),'Listing TES'!$A$2:$I$1247,6,FALSE))</f>
        <v>-</v>
      </c>
      <c r="X444" s="13" t="str">
        <f>IF(ISERROR(VLOOKUP(CONCATENATE($E444," ",X$1),'Listing TES'!$A$2:$I$1247,6,FALSE)),"-",VLOOKUP(CONCATENATE($E444," ",X$1),'Listing TES'!$A$2:$I$1247,6,FALSE))</f>
        <v>-</v>
      </c>
      <c r="Y444" s="13" t="str">
        <f>IF(ISERROR(VLOOKUP(CONCATENATE($E444," ",Y$1),'Listing TES'!$A$2:$I$1247,6,FALSE)),"-",VLOOKUP(CONCATENATE($E444," ",Y$1),'Listing TES'!$A$2:$I$1247,6,FALSE))</f>
        <v>-</v>
      </c>
      <c r="Z444" s="13" t="str">
        <f>IF(ISERROR(VLOOKUP(CONCATENATE($E444," ",Z$1),'Listing TES'!$A$2:$I$1247,6,FALSE)),"-",VLOOKUP(CONCATENATE($E444," ",Z$1),'Listing TES'!$A$2:$I$1247,6,FALSE))</f>
        <v>-</v>
      </c>
      <c r="AA444" s="13">
        <f>IF(ISERROR(VLOOKUP(CONCATENATE($E444," ",AA$1),'Listing TES'!$A$2:$I$1247,6,FALSE)),"-",VLOOKUP(CONCATENATE($E444," ",AA$1),'Listing TES'!$A$2:$I$1247,6,FALSE))</f>
        <v>41923</v>
      </c>
      <c r="AB444" s="13" t="str">
        <f>IF(ISERROR(VLOOKUP(CONCATENATE($E444," ",AB$1),'Listing TES'!$A$2:$I$1247,6,FALSE)),"-",VLOOKUP(CONCATENATE($E444," ",AB$1),'Listing TES'!$A$2:$I$1247,6,FALSE))</f>
        <v>-</v>
      </c>
      <c r="AC444" s="13" t="str">
        <f>IF(ISERROR(VLOOKUP(CONCATENATE($E444," ",AC$1),'Listing TES'!$A$2:$I$1247,6,FALSE)),"-",VLOOKUP(CONCATENATE($E444," ",AC$1),'Listing TES'!$A$2:$I$1247,6,FALSE))</f>
        <v>-</v>
      </c>
      <c r="AD444" s="13"/>
      <c r="AF444" s="142" t="str">
        <f t="shared" si="498"/>
        <v>-</v>
      </c>
      <c r="AG444" s="142" t="str">
        <f t="shared" si="487"/>
        <v>-</v>
      </c>
      <c r="AH444" s="142" t="str">
        <f t="shared" si="488"/>
        <v>-</v>
      </c>
      <c r="AI444" s="142" t="str">
        <f t="shared" si="489"/>
        <v>-</v>
      </c>
      <c r="AJ444" s="142" t="str">
        <f t="shared" si="490"/>
        <v>-</v>
      </c>
      <c r="AK444" s="142" t="str">
        <f t="shared" si="491"/>
        <v>-</v>
      </c>
      <c r="AL444" s="13"/>
      <c r="AN444" s="142" t="str">
        <f t="shared" si="492"/>
        <v>-</v>
      </c>
      <c r="AO444" s="142" t="str">
        <f t="shared" si="493"/>
        <v>-</v>
      </c>
      <c r="AP444" s="142" t="str">
        <f t="shared" si="494"/>
        <v>-</v>
      </c>
      <c r="AQ444" s="142" t="str">
        <f t="shared" si="495"/>
        <v>-</v>
      </c>
      <c r="AR444" s="142" t="str">
        <f t="shared" si="496"/>
        <v>-</v>
      </c>
      <c r="AS444" s="142" t="str">
        <f t="shared" si="497"/>
        <v>-</v>
      </c>
    </row>
    <row r="445" spans="1:52" x14ac:dyDescent="0.25">
      <c r="A445" s="22" t="str">
        <f>IF(ISERROR(VLOOKUP($E445,'Listing TES'!$B$2:$B$1247,1,FALSE)),"Not listed","Listed")</f>
        <v>Listed</v>
      </c>
      <c r="B445" s="4" t="b">
        <f t="shared" ca="1" si="479"/>
        <v>0</v>
      </c>
      <c r="C445" s="4" t="b">
        <f t="shared" si="485"/>
        <v>0</v>
      </c>
      <c r="D445" s="4"/>
      <c r="E445" s="2" t="s">
        <v>247</v>
      </c>
      <c r="F445" s="10">
        <v>36043</v>
      </c>
      <c r="G445" s="4"/>
      <c r="H445" s="4" t="s">
        <v>557</v>
      </c>
      <c r="I445" s="93">
        <f t="shared" ref="I445:I460" si="650">DATEDIF(F445,DATE(2019,7,1),"y")</f>
        <v>20</v>
      </c>
      <c r="J445" s="198" t="str">
        <f>VLOOKUP($I445,Categorie!$A$1:$B$27,2,FALSE)</f>
        <v>SEN</v>
      </c>
      <c r="K445" s="12" t="str">
        <f t="shared" si="520"/>
        <v>MIN</v>
      </c>
      <c r="L445" s="13">
        <f t="shared" si="486"/>
        <v>42462</v>
      </c>
      <c r="M445" s="13" t="str">
        <f t="shared" ca="1" si="481"/>
        <v/>
      </c>
      <c r="N445" s="12"/>
      <c r="O445" s="12"/>
      <c r="P445" s="12" t="str">
        <f>VLOOKUP($E445,'Listing PCS'!$B$2:$D$1032,3,FALSE)</f>
        <v>-</v>
      </c>
      <c r="Q445" s="13">
        <f>VLOOKUP($E445,'Listing PCS'!$B$2:$F$1032,5,FALSE)</f>
        <v>43252</v>
      </c>
      <c r="R445" s="12"/>
      <c r="S445" s="12" t="str">
        <f t="shared" si="649"/>
        <v>-</v>
      </c>
      <c r="T445" s="12" t="str">
        <f>VLOOKUP($E445,'Listing PCS'!$B$2:$I$1032,8,FALSE)</f>
        <v>-</v>
      </c>
      <c r="U445" s="13"/>
      <c r="V445" s="13">
        <f>IF(ISERROR(VLOOKUP(CONCATENATE($E445," ",V$1),'Listing TES'!$A$2:$I$1247,6,FALSE)),"-",VLOOKUP(CONCATENATE($E445," ",V$1),'Listing TES'!$A$2:$I$1247,6,FALSE))</f>
        <v>42287</v>
      </c>
      <c r="W445" s="13">
        <f>IF(ISERROR(VLOOKUP(CONCATENATE($E445," ",W$1),'Listing TES'!$A$2:$I$1247,6,FALSE)),"-",VLOOKUP(CONCATENATE($E445," ",W$1),'Listing TES'!$A$2:$I$1247,6,FALSE))</f>
        <v>42462</v>
      </c>
      <c r="X445" s="13" t="str">
        <f>IF(ISERROR(VLOOKUP(CONCATENATE($E445," ",X$1),'Listing TES'!$A$2:$I$1247,6,FALSE)),"-",VLOOKUP(CONCATENATE($E445," ",X$1),'Listing TES'!$A$2:$I$1247,6,FALSE))</f>
        <v>-</v>
      </c>
      <c r="Y445" s="13" t="str">
        <f>IF(ISERROR(VLOOKUP(CONCATENATE($E445," ",Y$1),'Listing TES'!$A$2:$I$1247,6,FALSE)),"-",VLOOKUP(CONCATENATE($E445," ",Y$1),'Listing TES'!$A$2:$I$1247,6,FALSE))</f>
        <v>-</v>
      </c>
      <c r="Z445" s="13" t="str">
        <f>IF(ISERROR(VLOOKUP(CONCATENATE($E445," ",Z$1),'Listing TES'!$A$2:$I$1247,6,FALSE)),"-",VLOOKUP(CONCATENATE($E445," ",Z$1),'Listing TES'!$A$2:$I$1247,6,FALSE))</f>
        <v>-</v>
      </c>
      <c r="AA445" s="13" t="str">
        <f>IF(ISERROR(VLOOKUP(CONCATENATE($E445," ",AA$1),'Listing TES'!$A$2:$I$1247,6,FALSE)),"-",VLOOKUP(CONCATENATE($E445," ",AA$1),'Listing TES'!$A$2:$I$1247,6,FALSE))</f>
        <v>-</v>
      </c>
      <c r="AB445" s="13" t="str">
        <f>IF(ISERROR(VLOOKUP(CONCATENATE($E445," ",AB$1),'Listing TES'!$A$2:$I$1247,6,FALSE)),"-",VLOOKUP(CONCATENATE($E445," ",AB$1),'Listing TES'!$A$2:$I$1247,6,FALSE))</f>
        <v>-</v>
      </c>
      <c r="AC445" s="13" t="str">
        <f>IF(ISERROR(VLOOKUP(CONCATENATE($E445," ",AC$1),'Listing TES'!$A$2:$I$1247,6,FALSE)),"-",VLOOKUP(CONCATENATE($E445," ",AC$1),'Listing TES'!$A$2:$I$1247,6,FALSE))</f>
        <v>-</v>
      </c>
      <c r="AD445" s="13"/>
      <c r="AF445" s="142">
        <f t="shared" si="498"/>
        <v>175</v>
      </c>
      <c r="AG445" s="142" t="str">
        <f t="shared" si="487"/>
        <v>-</v>
      </c>
      <c r="AH445" s="142" t="str">
        <f t="shared" si="488"/>
        <v>-</v>
      </c>
      <c r="AI445" s="142" t="str">
        <f t="shared" si="489"/>
        <v>-</v>
      </c>
      <c r="AJ445" s="142" t="str">
        <f t="shared" si="490"/>
        <v>-</v>
      </c>
      <c r="AK445" s="142" t="str">
        <f t="shared" si="491"/>
        <v>-</v>
      </c>
      <c r="AL445" s="13"/>
      <c r="AN445" s="142">
        <f t="shared" si="492"/>
        <v>175</v>
      </c>
      <c r="AO445" s="142" t="str">
        <f t="shared" si="493"/>
        <v>-</v>
      </c>
      <c r="AP445" s="142" t="str">
        <f t="shared" si="494"/>
        <v>-</v>
      </c>
      <c r="AQ445" s="142" t="str">
        <f t="shared" si="495"/>
        <v>-</v>
      </c>
      <c r="AR445" s="142" t="str">
        <f t="shared" si="496"/>
        <v>-</v>
      </c>
      <c r="AS445" s="142" t="str">
        <f t="shared" si="497"/>
        <v>-</v>
      </c>
    </row>
    <row r="446" spans="1:52" x14ac:dyDescent="0.25">
      <c r="A446" s="22" t="str">
        <f>IF(ISERROR(VLOOKUP($E446,'Listing TES'!$B$2:$B$1247,1,FALSE)),"Not listed","Listed")</f>
        <v>Listed</v>
      </c>
      <c r="B446" s="4" t="b">
        <f t="shared" ca="1" si="479"/>
        <v>0</v>
      </c>
      <c r="C446" s="4" t="b">
        <f t="shared" si="485"/>
        <v>0</v>
      </c>
      <c r="D446" s="4"/>
      <c r="E446" s="2" t="s">
        <v>238</v>
      </c>
      <c r="F446" s="10">
        <v>37539</v>
      </c>
      <c r="G446" s="4"/>
      <c r="H446" s="4" t="s">
        <v>557</v>
      </c>
      <c r="I446" s="93">
        <f t="shared" si="650"/>
        <v>16</v>
      </c>
      <c r="J446" s="198" t="str">
        <f>VLOOKUP($I446,Categorie!$A$1:$B$27,2,FALSE)</f>
        <v>JUN/SEN</v>
      </c>
      <c r="K446" s="12" t="str">
        <f t="shared" si="520"/>
        <v>INO</v>
      </c>
      <c r="L446" s="13">
        <f t="shared" si="486"/>
        <v>42413</v>
      </c>
      <c r="M446" s="13" t="str">
        <f t="shared" ca="1" si="481"/>
        <v/>
      </c>
      <c r="N446" s="12"/>
      <c r="O446" s="12"/>
      <c r="P446" s="12" t="str">
        <f>VLOOKUP($E446,'Listing PCS'!$B$2:$D$1032,3,FALSE)</f>
        <v>INO</v>
      </c>
      <c r="Q446" s="13">
        <f>VLOOKUP($E446,'Listing PCS'!$B$2:$F$1032,5,FALSE)</f>
        <v>43386</v>
      </c>
      <c r="R446" s="12"/>
      <c r="S446" s="12" t="str">
        <f t="shared" si="649"/>
        <v>-</v>
      </c>
      <c r="T446" s="12">
        <f>VLOOKUP($E446,'Listing PCS'!$B$2:$I$1032,8,FALSE)</f>
        <v>0</v>
      </c>
      <c r="U446" s="13"/>
      <c r="V446" s="13" t="str">
        <f>IF(ISERROR(VLOOKUP(CONCATENATE($E446," ",V$1),'Listing TES'!$A$2:$I$1247,6,FALSE)),"-",VLOOKUP(CONCATENATE($E446," ",V$1),'Listing TES'!$A$2:$I$1247,6,FALSE))</f>
        <v>-</v>
      </c>
      <c r="W446" s="13" t="str">
        <f>IF(ISERROR(VLOOKUP(CONCATENATE($E446," ",W$1),'Listing TES'!$A$2:$I$1247,6,FALSE)),"-",VLOOKUP(CONCATENATE($E446," ",W$1),'Listing TES'!$A$2:$I$1247,6,FALSE))</f>
        <v>-</v>
      </c>
      <c r="X446" s="13" t="str">
        <f>IF(ISERROR(VLOOKUP(CONCATENATE($E446," ",X$1),'Listing TES'!$A$2:$I$1247,6,FALSE)),"-",VLOOKUP(CONCATENATE($E446," ",X$1),'Listing TES'!$A$2:$I$1247,6,FALSE))</f>
        <v>-</v>
      </c>
      <c r="Y446" s="13">
        <f>IF(ISERROR(VLOOKUP(CONCATENATE($E446," ",Y$1),'Listing TES'!$A$2:$I$1247,6,FALSE)),"-",VLOOKUP(CONCATENATE($E446," ",Y$1),'Listing TES'!$A$2:$I$1247,6,FALSE))</f>
        <v>42413</v>
      </c>
      <c r="Z446" s="13" t="str">
        <f>IF(ISERROR(VLOOKUP(CONCATENATE($E446," ",Z$1),'Listing TES'!$A$2:$I$1247,6,FALSE)),"-",VLOOKUP(CONCATENATE($E446," ",Z$1),'Listing TES'!$A$2:$I$1247,6,FALSE))</f>
        <v>-</v>
      </c>
      <c r="AA446" s="13" t="str">
        <f>IF(ISERROR(VLOOKUP(CONCATENATE($E446," ",AA$1),'Listing TES'!$A$2:$I$1247,6,FALSE)),"-",VLOOKUP(CONCATENATE($E446," ",AA$1),'Listing TES'!$A$2:$I$1247,6,FALSE))</f>
        <v>-</v>
      </c>
      <c r="AB446" s="13" t="str">
        <f>IF(ISERROR(VLOOKUP(CONCATENATE($E446," ",AB$1),'Listing TES'!$A$2:$I$1247,6,FALSE)),"-",VLOOKUP(CONCATENATE($E446," ",AB$1),'Listing TES'!$A$2:$I$1247,6,FALSE))</f>
        <v>-</v>
      </c>
      <c r="AC446" s="13" t="str">
        <f>IF(ISERROR(VLOOKUP(CONCATENATE($E446," ",AC$1),'Listing TES'!$A$2:$I$1247,6,FALSE)),"-",VLOOKUP(CONCATENATE($E446," ",AC$1),'Listing TES'!$A$2:$I$1247,6,FALSE))</f>
        <v>-</v>
      </c>
      <c r="AD446" s="13"/>
      <c r="AF446" s="142" t="str">
        <f t="shared" si="498"/>
        <v>-</v>
      </c>
      <c r="AG446" s="142" t="str">
        <f t="shared" si="487"/>
        <v>-</v>
      </c>
      <c r="AH446" s="142" t="str">
        <f t="shared" si="488"/>
        <v>-</v>
      </c>
      <c r="AI446" s="142" t="str">
        <f t="shared" si="489"/>
        <v>-</v>
      </c>
      <c r="AJ446" s="142" t="str">
        <f t="shared" si="490"/>
        <v>-</v>
      </c>
      <c r="AK446" s="142" t="str">
        <f t="shared" si="491"/>
        <v>-</v>
      </c>
      <c r="AL446" s="13"/>
      <c r="AN446" s="142" t="str">
        <f t="shared" si="492"/>
        <v>-</v>
      </c>
      <c r="AO446" s="142" t="str">
        <f t="shared" si="493"/>
        <v>-</v>
      </c>
      <c r="AP446" s="142" t="str">
        <f t="shared" si="494"/>
        <v>-</v>
      </c>
      <c r="AQ446" s="142" t="str">
        <f t="shared" si="495"/>
        <v>-</v>
      </c>
      <c r="AR446" s="142" t="str">
        <f t="shared" si="496"/>
        <v>-</v>
      </c>
      <c r="AS446" s="142" t="str">
        <f t="shared" si="497"/>
        <v>-</v>
      </c>
    </row>
    <row r="447" spans="1:52" x14ac:dyDescent="0.25">
      <c r="A447" s="22" t="str">
        <f>IF(ISERROR(VLOOKUP($E447,'Listing TES'!$B$2:$B$1247,1,FALSE)),"Not listed","Listed")</f>
        <v>Listed</v>
      </c>
      <c r="B447" s="4" t="b">
        <f t="shared" ca="1" si="479"/>
        <v>0</v>
      </c>
      <c r="C447" s="4" t="b">
        <f t="shared" si="485"/>
        <v>0</v>
      </c>
      <c r="D447" s="4"/>
      <c r="E447" s="2" t="s">
        <v>369</v>
      </c>
      <c r="F447" s="10">
        <v>36000</v>
      </c>
      <c r="G447" s="4"/>
      <c r="H447" s="4" t="s">
        <v>557</v>
      </c>
      <c r="I447" s="93">
        <f t="shared" si="650"/>
        <v>20</v>
      </c>
      <c r="J447" s="198" t="str">
        <f>VLOOKUP($I447,Categorie!$A$1:$B$27,2,FALSE)</f>
        <v>SEN</v>
      </c>
      <c r="K447" s="12" t="str">
        <f t="shared" si="520"/>
        <v>JUN</v>
      </c>
      <c r="L447" s="13">
        <f t="shared" si="486"/>
        <v>41678</v>
      </c>
      <c r="M447" s="13" t="str">
        <f t="shared" ca="1" si="481"/>
        <v/>
      </c>
      <c r="N447" s="12"/>
      <c r="O447" s="12"/>
      <c r="P447" s="12" t="str">
        <f>VLOOKUP($E447,'Listing PCS'!$B$2:$D$1032,3,FALSE)</f>
        <v>-</v>
      </c>
      <c r="Q447" s="13">
        <f>VLOOKUP($E447,'Listing PCS'!$B$2:$F$1032,5,FALSE)</f>
        <v>43252</v>
      </c>
      <c r="R447" s="12"/>
      <c r="S447" s="12" t="str">
        <f t="shared" si="649"/>
        <v>-</v>
      </c>
      <c r="T447" s="12" t="str">
        <f>VLOOKUP($E447,'Listing PCS'!$B$2:$I$1032,8,FALSE)</f>
        <v>-</v>
      </c>
      <c r="U447" s="13"/>
      <c r="V447" s="13" t="str">
        <f>IF(ISERROR(VLOOKUP(CONCATENATE($E447," ",V$1),'Listing TES'!$A$2:$I$1247,6,FALSE)),"-",VLOOKUP(CONCATENATE($E447," ",V$1),'Listing TES'!$A$2:$I$1247,6,FALSE))</f>
        <v>-</v>
      </c>
      <c r="W447" s="13" t="str">
        <f>IF(ISERROR(VLOOKUP(CONCATENATE($E447," ",W$1),'Listing TES'!$A$2:$I$1247,6,FALSE)),"-",VLOOKUP(CONCATENATE($E447," ",W$1),'Listing TES'!$A$2:$I$1247,6,FALSE))</f>
        <v>-</v>
      </c>
      <c r="X447" s="13" t="str">
        <f>IF(ISERROR(VLOOKUP(CONCATENATE($E447," ",X$1),'Listing TES'!$A$2:$I$1247,6,FALSE)),"-",VLOOKUP(CONCATENATE($E447," ",X$1),'Listing TES'!$A$2:$I$1247,6,FALSE))</f>
        <v>-</v>
      </c>
      <c r="Y447" s="13" t="str">
        <f>IF(ISERROR(VLOOKUP(CONCATENATE($E447," ",Y$1),'Listing TES'!$A$2:$I$1247,6,FALSE)),"-",VLOOKUP(CONCATENATE($E447," ",Y$1),'Listing TES'!$A$2:$I$1247,6,FALSE))</f>
        <v>-</v>
      </c>
      <c r="Z447" s="13" t="str">
        <f>IF(ISERROR(VLOOKUP(CONCATENATE($E447," ",Z$1),'Listing TES'!$A$2:$I$1247,6,FALSE)),"-",VLOOKUP(CONCATENATE($E447," ",Z$1),'Listing TES'!$A$2:$I$1247,6,FALSE))</f>
        <v>-</v>
      </c>
      <c r="AA447" s="13">
        <f>IF(ISERROR(VLOOKUP(CONCATENATE($E447," ",AA$1),'Listing TES'!$A$2:$I$1247,6,FALSE)),"-",VLOOKUP(CONCATENATE($E447," ",AA$1),'Listing TES'!$A$2:$I$1247,6,FALSE))</f>
        <v>41678</v>
      </c>
      <c r="AB447" s="13" t="str">
        <f>IF(ISERROR(VLOOKUP(CONCATENATE($E447," ",AB$1),'Listing TES'!$A$2:$I$1247,6,FALSE)),"-",VLOOKUP(CONCATENATE($E447," ",AB$1),'Listing TES'!$A$2:$I$1247,6,FALSE))</f>
        <v>-</v>
      </c>
      <c r="AC447" s="13" t="str">
        <f>IF(ISERROR(VLOOKUP(CONCATENATE($E447," ",AC$1),'Listing TES'!$A$2:$I$1247,6,FALSE)),"-",VLOOKUP(CONCATENATE($E447," ",AC$1),'Listing TES'!$A$2:$I$1247,6,FALSE))</f>
        <v>-</v>
      </c>
      <c r="AD447" s="13"/>
      <c r="AF447" s="142" t="str">
        <f t="shared" si="498"/>
        <v>-</v>
      </c>
      <c r="AG447" s="142" t="str">
        <f t="shared" si="487"/>
        <v>-</v>
      </c>
      <c r="AH447" s="142" t="str">
        <f t="shared" si="488"/>
        <v>-</v>
      </c>
      <c r="AI447" s="142" t="str">
        <f t="shared" si="489"/>
        <v>-</v>
      </c>
      <c r="AJ447" s="142" t="str">
        <f t="shared" si="490"/>
        <v>-</v>
      </c>
      <c r="AK447" s="142" t="str">
        <f t="shared" si="491"/>
        <v>-</v>
      </c>
      <c r="AL447" s="13"/>
      <c r="AN447" s="142" t="str">
        <f t="shared" si="492"/>
        <v>-</v>
      </c>
      <c r="AO447" s="142" t="str">
        <f t="shared" si="493"/>
        <v>-</v>
      </c>
      <c r="AP447" s="142" t="str">
        <f t="shared" si="494"/>
        <v>-</v>
      </c>
      <c r="AQ447" s="142" t="str">
        <f t="shared" si="495"/>
        <v>-</v>
      </c>
      <c r="AR447" s="142" t="str">
        <f t="shared" si="496"/>
        <v>-</v>
      </c>
      <c r="AS447" s="142" t="str">
        <f t="shared" si="497"/>
        <v>-</v>
      </c>
    </row>
    <row r="448" spans="1:52" x14ac:dyDescent="0.25">
      <c r="A448" s="22" t="str">
        <f>IF(ISERROR(VLOOKUP($E448,'Listing TES'!$B$2:$B$1247,1,FALSE)),"Not listed","Listed")</f>
        <v>Not listed</v>
      </c>
      <c r="B448" s="4" t="b">
        <f t="shared" ca="1" si="479"/>
        <v>0</v>
      </c>
      <c r="C448" s="4" t="e">
        <f t="shared" si="485"/>
        <v>#VALUE!</v>
      </c>
      <c r="D448" s="4"/>
      <c r="E448" s="2" t="s">
        <v>410</v>
      </c>
      <c r="F448" s="10">
        <v>36844</v>
      </c>
      <c r="G448" s="4"/>
      <c r="H448" s="4" t="s">
        <v>557</v>
      </c>
      <c r="I448" s="93">
        <f t="shared" si="650"/>
        <v>18</v>
      </c>
      <c r="J448" s="198" t="str">
        <f>VLOOKUP($I448,Categorie!$A$1:$B$27,2,FALSE)</f>
        <v>JUN/SEN</v>
      </c>
      <c r="K448" s="12" t="str">
        <f t="shared" si="520"/>
        <v>INO</v>
      </c>
      <c r="L448" s="13" t="str">
        <f t="shared" si="486"/>
        <v>-</v>
      </c>
      <c r="M448" s="13" t="str">
        <f t="shared" ca="1" si="481"/>
        <v/>
      </c>
      <c r="N448" s="12"/>
      <c r="O448" s="12" t="s">
        <v>564</v>
      </c>
      <c r="P448" s="12" t="str">
        <f>VLOOKUP($E448,'Listing PCS'!$B$2:$D$1032,3,FALSE)</f>
        <v>-</v>
      </c>
      <c r="Q448" s="13">
        <f>VLOOKUP($E448,'Listing PCS'!$B$2:$F$1032,5,FALSE)</f>
        <v>43252</v>
      </c>
      <c r="R448" s="12"/>
      <c r="S448" s="12" t="str">
        <f t="shared" si="649"/>
        <v>-</v>
      </c>
      <c r="T448" s="12" t="str">
        <f>VLOOKUP($E448,'Listing PCS'!$B$2:$I$1032,8,FALSE)</f>
        <v>-</v>
      </c>
      <c r="U448" s="13"/>
      <c r="V448" s="13" t="str">
        <f>IF(ISERROR(VLOOKUP(CONCATENATE($E448," ",V$1),'Listing TES'!$A$2:$I$1247,6,FALSE)),"-",VLOOKUP(CONCATENATE($E448," ",V$1),'Listing TES'!$A$2:$I$1247,6,FALSE))</f>
        <v>-</v>
      </c>
      <c r="W448" s="13" t="str">
        <f>IF(ISERROR(VLOOKUP(CONCATENATE($E448," ",W$1),'Listing TES'!$A$2:$I$1247,6,FALSE)),"-",VLOOKUP(CONCATENATE($E448," ",W$1),'Listing TES'!$A$2:$I$1247,6,FALSE))</f>
        <v>-</v>
      </c>
      <c r="X448" s="13" t="str">
        <f>IF(ISERROR(VLOOKUP(CONCATENATE($E448," ",X$1),'Listing TES'!$A$2:$I$1247,6,FALSE)),"-",VLOOKUP(CONCATENATE($E448," ",X$1),'Listing TES'!$A$2:$I$1247,6,FALSE))</f>
        <v>-</v>
      </c>
      <c r="Y448" s="91" t="str">
        <f>IF(ISERROR(VLOOKUP(CONCATENATE($E448," ",Y$1),'Listing TES'!$A$2:$I$1247,6,FALSE)),"-",VLOOKUP(CONCATENATE($E448," ",Y$1),'Listing TES'!$A$2:$I$1247,6,FALSE))</f>
        <v>-</v>
      </c>
      <c r="Z448" s="13" t="str">
        <f>IF(ISERROR(VLOOKUP(CONCATENATE($E448," ",Z$1),'Listing TES'!$A$2:$I$1247,6,FALSE)),"-",VLOOKUP(CONCATENATE($E448," ",Z$1),'Listing TES'!$A$2:$I$1247,6,FALSE))</f>
        <v>-</v>
      </c>
      <c r="AA448" s="13" t="str">
        <f>IF(ISERROR(VLOOKUP(CONCATENATE($E448," ",AA$1),'Listing TES'!$A$2:$I$1247,6,FALSE)),"-",VLOOKUP(CONCATENATE($E448," ",AA$1),'Listing TES'!$A$2:$I$1247,6,FALSE))</f>
        <v>-</v>
      </c>
      <c r="AB448" s="13" t="str">
        <f>IF(ISERROR(VLOOKUP(CONCATENATE($E448," ",AB$1),'Listing TES'!$A$2:$I$1247,6,FALSE)),"-",VLOOKUP(CONCATENATE($E448," ",AB$1),'Listing TES'!$A$2:$I$1247,6,FALSE))</f>
        <v>-</v>
      </c>
      <c r="AC448" s="13" t="str">
        <f>IF(ISERROR(VLOOKUP(CONCATENATE($E448," ",AC$1),'Listing TES'!$A$2:$I$1247,6,FALSE)),"-",VLOOKUP(CONCATENATE($E448," ",AC$1),'Listing TES'!$A$2:$I$1247,6,FALSE))</f>
        <v>-</v>
      </c>
      <c r="AD448" s="13"/>
      <c r="AF448" s="142" t="str">
        <f t="shared" si="498"/>
        <v>-</v>
      </c>
      <c r="AG448" s="142" t="str">
        <f t="shared" si="487"/>
        <v>-</v>
      </c>
      <c r="AH448" s="142" t="str">
        <f t="shared" si="488"/>
        <v>-</v>
      </c>
      <c r="AI448" s="142" t="str">
        <f t="shared" si="489"/>
        <v>-</v>
      </c>
      <c r="AJ448" s="142" t="str">
        <f t="shared" si="490"/>
        <v>-</v>
      </c>
      <c r="AK448" s="142" t="str">
        <f t="shared" si="491"/>
        <v>-</v>
      </c>
      <c r="AL448" s="13"/>
      <c r="AN448" s="142" t="str">
        <f t="shared" si="492"/>
        <v>-</v>
      </c>
      <c r="AO448" s="142" t="str">
        <f t="shared" si="493"/>
        <v>-</v>
      </c>
      <c r="AP448" s="142" t="str">
        <f t="shared" si="494"/>
        <v>-</v>
      </c>
      <c r="AQ448" s="142" t="str">
        <f t="shared" si="495"/>
        <v>-</v>
      </c>
      <c r="AR448" s="142" t="str">
        <f t="shared" si="496"/>
        <v>-</v>
      </c>
      <c r="AS448" s="142" t="str">
        <f t="shared" si="497"/>
        <v>-</v>
      </c>
    </row>
    <row r="449" spans="1:53" x14ac:dyDescent="0.25">
      <c r="A449" s="22" t="str">
        <f>IF(ISERROR(VLOOKUP($E449,'Listing TES'!$B$2:$B$1247,1,FALSE)),"Not listed","Listed")</f>
        <v>Listed</v>
      </c>
      <c r="B449" s="4" t="b">
        <f t="shared" ca="1" si="479"/>
        <v>0</v>
      </c>
      <c r="C449" s="4" t="b">
        <f t="shared" si="485"/>
        <v>0</v>
      </c>
      <c r="D449" s="4"/>
      <c r="E449" s="2" t="s">
        <v>592</v>
      </c>
      <c r="F449" s="10">
        <v>39032</v>
      </c>
      <c r="G449" s="4"/>
      <c r="H449" s="4" t="s">
        <v>557</v>
      </c>
      <c r="I449" s="93">
        <f t="shared" si="650"/>
        <v>12</v>
      </c>
      <c r="J449" s="198" t="str">
        <f>VLOOKUP($I449,Categorie!$A$1:$B$27,2,FALSE)</f>
        <v>BNO/INO/ANO</v>
      </c>
      <c r="K449" s="12" t="str">
        <f t="shared" si="520"/>
        <v>BNO</v>
      </c>
      <c r="L449" s="13">
        <f t="shared" si="486"/>
        <v>43036</v>
      </c>
      <c r="M449" s="13" t="str">
        <f t="shared" ca="1" si="481"/>
        <v/>
      </c>
      <c r="N449" s="12"/>
      <c r="O449" s="12"/>
      <c r="P449" s="12" t="str">
        <f>VLOOKUP($E449,'Listing PCS'!$B$2:$D$1032,3,FALSE)</f>
        <v>BNO</v>
      </c>
      <c r="Q449" s="13">
        <f>VLOOKUP($E449,'Listing PCS'!$B$2:$F$1032,5,FALSE)</f>
        <v>43252</v>
      </c>
      <c r="R449" s="12"/>
      <c r="S449" s="12" t="str">
        <f t="shared" si="649"/>
        <v>BNO</v>
      </c>
      <c r="T449" s="12" t="str">
        <f>VLOOKUP($E449,'Listing PCS'!$B$2:$I$1032,8,FALSE)</f>
        <v>A</v>
      </c>
      <c r="U449" s="13"/>
      <c r="V449" s="13">
        <f>IF(ISERROR(VLOOKUP(CONCATENATE($E449," ",V$1),'Listing TES'!$A$2:$I$1247,6,FALSE)),"-",VLOOKUP(CONCATENATE($E449," ",V$1),'Listing TES'!$A$2:$I$1247,6,FALSE))</f>
        <v>42756</v>
      </c>
      <c r="W449" s="13">
        <f>IF(ISERROR(VLOOKUP(CONCATENATE($E449," ",W$1),'Listing TES'!$A$2:$I$1247,6,FALSE)),"-",VLOOKUP(CONCATENATE($E449," ",W$1),'Listing TES'!$A$2:$I$1247,6,FALSE))</f>
        <v>42847</v>
      </c>
      <c r="X449" s="13">
        <f>IF(ISERROR(VLOOKUP(CONCATENATE($E449," ",X$1),'Listing TES'!$A$2:$I$1247,6,FALSE)),"-",VLOOKUP(CONCATENATE($E449," ",X$1),'Listing TES'!$A$2:$I$1247,6,FALSE))</f>
        <v>43036</v>
      </c>
      <c r="Y449" s="13" t="str">
        <f>IF(ISERROR(VLOOKUP(CONCATENATE($E449," ",Y$1),'Listing TES'!$A$2:$I$1247,6,FALSE)),"-",VLOOKUP(CONCATENATE($E449," ",Y$1),'Listing TES'!$A$2:$I$1247,6,FALSE))</f>
        <v>-</v>
      </c>
      <c r="Z449" s="13" t="str">
        <f>IF(ISERROR(VLOOKUP(CONCATENATE($E449," ",Z$1),'Listing TES'!$A$2:$I$1247,6,FALSE)),"-",VLOOKUP(CONCATENATE($E449," ",Z$1),'Listing TES'!$A$2:$I$1247,6,FALSE))</f>
        <v>-</v>
      </c>
      <c r="AA449" s="13" t="str">
        <f>IF(ISERROR(VLOOKUP(CONCATENATE($E449," ",AA$1),'Listing TES'!$A$2:$I$1247,6,FALSE)),"-",VLOOKUP(CONCATENATE($E449," ",AA$1),'Listing TES'!$A$2:$I$1247,6,FALSE))</f>
        <v>-</v>
      </c>
      <c r="AB449" s="13" t="str">
        <f>IF(ISERROR(VLOOKUP(CONCATENATE($E449," ",AB$1),'Listing TES'!$A$2:$I$1247,6,FALSE)),"-",VLOOKUP(CONCATENATE($E449," ",AB$1),'Listing TES'!$A$2:$I$1247,6,FALSE))</f>
        <v>-</v>
      </c>
      <c r="AC449" s="13" t="str">
        <f>IF(ISERROR(VLOOKUP(CONCATENATE($E449," ",AC$1),'Listing TES'!$A$2:$I$1247,6,FALSE)),"-",VLOOKUP(CONCATENATE($E449," ",AC$1),'Listing TES'!$A$2:$I$1247,6,FALSE))</f>
        <v>-</v>
      </c>
      <c r="AD449" s="13"/>
      <c r="AF449" s="142">
        <f t="shared" si="498"/>
        <v>91</v>
      </c>
      <c r="AG449" s="142">
        <f t="shared" si="487"/>
        <v>189</v>
      </c>
      <c r="AH449" s="142" t="str">
        <f t="shared" si="488"/>
        <v>-</v>
      </c>
      <c r="AI449" s="142" t="str">
        <f t="shared" si="489"/>
        <v>-</v>
      </c>
      <c r="AJ449" s="142" t="str">
        <f t="shared" si="490"/>
        <v>-</v>
      </c>
      <c r="AK449" s="142" t="str">
        <f t="shared" si="491"/>
        <v>-</v>
      </c>
      <c r="AL449" s="13"/>
      <c r="AN449" s="142">
        <f t="shared" si="492"/>
        <v>91</v>
      </c>
      <c r="AO449" s="142">
        <f t="shared" si="493"/>
        <v>280</v>
      </c>
      <c r="AP449" s="142" t="str">
        <f t="shared" si="494"/>
        <v>-</v>
      </c>
      <c r="AQ449" s="142" t="str">
        <f t="shared" si="495"/>
        <v>-</v>
      </c>
      <c r="AR449" s="142" t="str">
        <f t="shared" si="496"/>
        <v>-</v>
      </c>
      <c r="AS449" s="142" t="str">
        <f t="shared" si="497"/>
        <v>-</v>
      </c>
      <c r="AW449" s="9" t="s">
        <v>557</v>
      </c>
      <c r="AZ449" s="9" t="s">
        <v>557</v>
      </c>
    </row>
    <row r="450" spans="1:53" x14ac:dyDescent="0.25">
      <c r="A450" s="22" t="str">
        <f>IF(ISERROR(VLOOKUP($E450,'Listing TES'!$B$2:$B$1247,1,FALSE)),"Not listed","Listed")</f>
        <v>Listed</v>
      </c>
      <c r="B450" s="4" t="b">
        <f t="shared" ca="1" si="479"/>
        <v>0</v>
      </c>
      <c r="C450" s="4" t="b">
        <f t="shared" ref="C450:C478" si="651">MAX($L$2:$L$479)-$L450&lt;2</f>
        <v>0</v>
      </c>
      <c r="D450" s="4"/>
      <c r="E450" s="2" t="s">
        <v>262</v>
      </c>
      <c r="F450" s="10">
        <v>37282</v>
      </c>
      <c r="G450" s="4"/>
      <c r="H450" s="4" t="s">
        <v>557</v>
      </c>
      <c r="I450" s="93">
        <f t="shared" si="650"/>
        <v>17</v>
      </c>
      <c r="J450" s="198" t="str">
        <f>VLOOKUP($I450,Categorie!$A$1:$B$27,2,FALSE)</f>
        <v>JUN/SEN</v>
      </c>
      <c r="K450" s="12" t="str">
        <f t="shared" si="520"/>
        <v>PRE</v>
      </c>
      <c r="L450" s="13">
        <f t="shared" si="486"/>
        <v>42448</v>
      </c>
      <c r="M450" s="13" t="str">
        <f t="shared" ca="1" si="481"/>
        <v/>
      </c>
      <c r="N450" s="12"/>
      <c r="O450" s="12"/>
      <c r="P450" s="12" t="str">
        <f>VLOOKUP($E450,'Listing PCS'!$B$2:$D$1032,3,FALSE)</f>
        <v>-</v>
      </c>
      <c r="Q450" s="13">
        <f>VLOOKUP($E450,'Listing PCS'!$B$2:$F$1032,5,FALSE)</f>
        <v>43252</v>
      </c>
      <c r="R450" s="12"/>
      <c r="S450" s="12" t="str">
        <f t="shared" si="649"/>
        <v>-</v>
      </c>
      <c r="T450" s="12" t="str">
        <f>VLOOKUP($E450,'Listing PCS'!$B$2:$I$1032,8,FALSE)</f>
        <v>-</v>
      </c>
      <c r="U450" s="13"/>
      <c r="V450" s="13">
        <f>IF(ISERROR(VLOOKUP(CONCATENATE($E450," ",V$1),'Listing TES'!$A$2:$I$1247,6,FALSE)),"-",VLOOKUP(CONCATENATE($E450," ",V$1),'Listing TES'!$A$2:$I$1247,6,FALSE))</f>
        <v>42448</v>
      </c>
      <c r="W450" s="13" t="str">
        <f>IF(ISERROR(VLOOKUP(CONCATENATE($E450," ",W$1),'Listing TES'!$A$2:$I$1247,6,FALSE)),"-",VLOOKUP(CONCATENATE($E450," ",W$1),'Listing TES'!$A$2:$I$1247,6,FALSE))</f>
        <v>-</v>
      </c>
      <c r="X450" s="13" t="str">
        <f>IF(ISERROR(VLOOKUP(CONCATENATE($E450," ",X$1),'Listing TES'!$A$2:$I$1247,6,FALSE)),"-",VLOOKUP(CONCATENATE($E450," ",X$1),'Listing TES'!$A$2:$I$1247,6,FALSE))</f>
        <v>-</v>
      </c>
      <c r="Y450" s="13" t="str">
        <f>IF(ISERROR(VLOOKUP(CONCATENATE($E450," ",Y$1),'Listing TES'!$A$2:$I$1247,6,FALSE)),"-",VLOOKUP(CONCATENATE($E450," ",Y$1),'Listing TES'!$A$2:$I$1247,6,FALSE))</f>
        <v>-</v>
      </c>
      <c r="Z450" s="13" t="str">
        <f>IF(ISERROR(VLOOKUP(CONCATENATE($E450," ",Z$1),'Listing TES'!$A$2:$I$1247,6,FALSE)),"-",VLOOKUP(CONCATENATE($E450," ",Z$1),'Listing TES'!$A$2:$I$1247,6,FALSE))</f>
        <v>-</v>
      </c>
      <c r="AA450" s="13" t="str">
        <f>IF(ISERROR(VLOOKUP(CONCATENATE($E450," ",AA$1),'Listing TES'!$A$2:$I$1247,6,FALSE)),"-",VLOOKUP(CONCATENATE($E450," ",AA$1),'Listing TES'!$A$2:$I$1247,6,FALSE))</f>
        <v>-</v>
      </c>
      <c r="AB450" s="13" t="str">
        <f>IF(ISERROR(VLOOKUP(CONCATENATE($E450," ",AB$1),'Listing TES'!$A$2:$I$1247,6,FALSE)),"-",VLOOKUP(CONCATENATE($E450," ",AB$1),'Listing TES'!$A$2:$I$1247,6,FALSE))</f>
        <v>-</v>
      </c>
      <c r="AC450" s="13" t="str">
        <f>IF(ISERROR(VLOOKUP(CONCATENATE($E450," ",AC$1),'Listing TES'!$A$2:$I$1247,6,FALSE)),"-",VLOOKUP(CONCATENATE($E450," ",AC$1),'Listing TES'!$A$2:$I$1247,6,FALSE))</f>
        <v>-</v>
      </c>
      <c r="AD450" s="13"/>
      <c r="AF450" s="142" t="str">
        <f t="shared" si="498"/>
        <v>-</v>
      </c>
      <c r="AG450" s="142" t="str">
        <f t="shared" si="487"/>
        <v>-</v>
      </c>
      <c r="AH450" s="142" t="str">
        <f t="shared" si="488"/>
        <v>-</v>
      </c>
      <c r="AI450" s="142" t="str">
        <f t="shared" si="489"/>
        <v>-</v>
      </c>
      <c r="AJ450" s="142" t="str">
        <f t="shared" si="490"/>
        <v>-</v>
      </c>
      <c r="AK450" s="142" t="str">
        <f t="shared" si="491"/>
        <v>-</v>
      </c>
      <c r="AL450" s="13"/>
      <c r="AN450" s="142" t="str">
        <f t="shared" si="492"/>
        <v>-</v>
      </c>
      <c r="AO450" s="142" t="str">
        <f t="shared" si="493"/>
        <v>-</v>
      </c>
      <c r="AP450" s="142" t="str">
        <f t="shared" si="494"/>
        <v>-</v>
      </c>
      <c r="AQ450" s="142" t="str">
        <f t="shared" si="495"/>
        <v>-</v>
      </c>
      <c r="AR450" s="142" t="str">
        <f t="shared" si="496"/>
        <v>-</v>
      </c>
      <c r="AS450" s="142" t="str">
        <f t="shared" si="497"/>
        <v>-</v>
      </c>
    </row>
    <row r="451" spans="1:53" x14ac:dyDescent="0.25">
      <c r="A451" s="22" t="str">
        <f>IF(ISERROR(VLOOKUP($E451,'Listing TES'!$B$2:$B$1247,1,FALSE)),"Not listed","Listed")</f>
        <v>Listed</v>
      </c>
      <c r="B451" s="4" t="b">
        <f t="shared" ca="1" si="479"/>
        <v>1</v>
      </c>
      <c r="C451" s="4" t="b">
        <f t="shared" si="651"/>
        <v>1</v>
      </c>
      <c r="D451" s="4"/>
      <c r="E451" s="2" t="s">
        <v>524</v>
      </c>
      <c r="F451" s="10">
        <v>38549</v>
      </c>
      <c r="G451" s="4"/>
      <c r="H451" s="4" t="s">
        <v>557</v>
      </c>
      <c r="I451" s="93">
        <f t="shared" si="650"/>
        <v>13</v>
      </c>
      <c r="J451" s="198" t="str">
        <f>VLOOKUP($I451,Categorie!$A$1:$B$27,2,FALSE)</f>
        <v>INO/ANO/JUN</v>
      </c>
      <c r="K451" s="12" t="str">
        <f t="shared" si="520"/>
        <v>MIN</v>
      </c>
      <c r="L451" s="13">
        <f t="shared" si="486"/>
        <v>43897</v>
      </c>
      <c r="M451" s="13">
        <f t="shared" ca="1" si="481"/>
        <v>43989</v>
      </c>
      <c r="N451" s="12"/>
      <c r="O451" s="12"/>
      <c r="P451" s="12" t="str">
        <f>VLOOKUP($E451,'Listing PCS'!$B$2:$D$1032,3,FALSE)</f>
        <v>MIN</v>
      </c>
      <c r="Q451" s="13">
        <f>VLOOKUP($E451,'Listing PCS'!$B$2:$F$1032,5,FALSE)</f>
        <v>43589</v>
      </c>
      <c r="R451" s="12"/>
      <c r="S451" s="12" t="str">
        <f t="shared" si="649"/>
        <v>-</v>
      </c>
      <c r="T451" s="12">
        <f>VLOOKUP($E451,'Listing PCS'!$B$2:$I$1032,8,FALSE)</f>
        <v>0</v>
      </c>
      <c r="U451" s="13"/>
      <c r="V451" s="13">
        <f>IF(ISERROR(VLOOKUP(CONCATENATE($E451," ",V$1),'Listing TES'!$A$2:$I$1247,6,FALSE)),"-",VLOOKUP(CONCATENATE($E451," ",V$1),'Listing TES'!$A$2:$I$1247,6,FALSE))</f>
        <v>43239</v>
      </c>
      <c r="W451" s="13">
        <f>IF(ISERROR(VLOOKUP(CONCATENATE($E451," ",W$1),'Listing TES'!$A$2:$I$1247,6,FALSE)),"-",VLOOKUP(CONCATENATE($E451," ",W$1),'Listing TES'!$A$2:$I$1247,6,FALSE))</f>
        <v>43897</v>
      </c>
      <c r="X451" s="13" t="str">
        <f>IF(ISERROR(VLOOKUP(CONCATENATE($E451," ",X$1),'Listing TES'!$A$2:$I$1247,6,FALSE)),"-",VLOOKUP(CONCATENATE($E451," ",X$1),'Listing TES'!$A$2:$I$1247,6,FALSE))</f>
        <v>-</v>
      </c>
      <c r="Y451" s="13" t="str">
        <f>IF(ISERROR(VLOOKUP(CONCATENATE($E451," ",Y$1),'Listing TES'!$A$2:$I$1247,6,FALSE)),"-",VLOOKUP(CONCATENATE($E451," ",Y$1),'Listing TES'!$A$2:$I$1247,6,FALSE))</f>
        <v>-</v>
      </c>
      <c r="Z451" s="13" t="str">
        <f>IF(ISERROR(VLOOKUP(CONCATENATE($E451," ",Z$1),'Listing TES'!$A$2:$I$1247,6,FALSE)),"-",VLOOKUP(CONCATENATE($E451," ",Z$1),'Listing TES'!$A$2:$I$1247,6,FALSE))</f>
        <v>-</v>
      </c>
      <c r="AA451" s="13" t="str">
        <f>IF(ISERROR(VLOOKUP(CONCATENATE($E451," ",AA$1),'Listing TES'!$A$2:$I$1247,6,FALSE)),"-",VLOOKUP(CONCATENATE($E451," ",AA$1),'Listing TES'!$A$2:$I$1247,6,FALSE))</f>
        <v>-</v>
      </c>
      <c r="AB451" s="13" t="str">
        <f>IF(ISERROR(VLOOKUP(CONCATENATE($E451," ",AB$1),'Listing TES'!$A$2:$I$1247,6,FALSE)),"-",VLOOKUP(CONCATENATE($E451," ",AB$1),'Listing TES'!$A$2:$I$1247,6,FALSE))</f>
        <v>-</v>
      </c>
      <c r="AC451" s="13" t="str">
        <f>IF(ISERROR(VLOOKUP(CONCATENATE($E451," ",AC$1),'Listing TES'!$A$2:$I$1247,6,FALSE)),"-",VLOOKUP(CONCATENATE($E451," ",AC$1),'Listing TES'!$A$2:$I$1247,6,FALSE))</f>
        <v>-</v>
      </c>
      <c r="AD451" s="13"/>
      <c r="AF451" s="142">
        <f t="shared" si="498"/>
        <v>658</v>
      </c>
      <c r="AG451" s="142" t="str">
        <f t="shared" si="487"/>
        <v>-</v>
      </c>
      <c r="AH451" s="142" t="str">
        <f t="shared" si="488"/>
        <v>-</v>
      </c>
      <c r="AI451" s="142" t="str">
        <f t="shared" si="489"/>
        <v>-</v>
      </c>
      <c r="AJ451" s="142" t="str">
        <f t="shared" si="490"/>
        <v>-</v>
      </c>
      <c r="AK451" s="142" t="str">
        <f t="shared" si="491"/>
        <v>-</v>
      </c>
      <c r="AL451" s="13"/>
      <c r="AN451" s="142">
        <f t="shared" si="492"/>
        <v>658</v>
      </c>
      <c r="AO451" s="142" t="str">
        <f t="shared" si="493"/>
        <v>-</v>
      </c>
      <c r="AP451" s="142" t="str">
        <f t="shared" si="494"/>
        <v>-</v>
      </c>
      <c r="AQ451" s="142" t="str">
        <f t="shared" si="495"/>
        <v>-</v>
      </c>
      <c r="AR451" s="142" t="str">
        <f t="shared" si="496"/>
        <v>-</v>
      </c>
      <c r="AS451" s="142" t="str">
        <f t="shared" si="497"/>
        <v>-</v>
      </c>
    </row>
    <row r="452" spans="1:53" x14ac:dyDescent="0.25">
      <c r="A452" s="22" t="str">
        <f>IF(ISERROR(VLOOKUP($E452,'Listing TES'!$B$2:$B$1247,1,FALSE)),"Not listed","Listed")</f>
        <v>Listed</v>
      </c>
      <c r="B452" s="4" t="b">
        <f t="shared" ca="1" si="479"/>
        <v>0</v>
      </c>
      <c r="C452" s="4" t="b">
        <f t="shared" si="651"/>
        <v>0</v>
      </c>
      <c r="D452" s="4"/>
      <c r="E452" s="2" t="s">
        <v>351</v>
      </c>
      <c r="F452" s="10">
        <v>37056</v>
      </c>
      <c r="G452" s="4"/>
      <c r="H452" s="4" t="s">
        <v>557</v>
      </c>
      <c r="I452" s="93">
        <f t="shared" si="650"/>
        <v>18</v>
      </c>
      <c r="J452" s="198" t="str">
        <f>VLOOKUP($I452,Categorie!$A$1:$B$27,2,FALSE)</f>
        <v>JUN/SEN</v>
      </c>
      <c r="K452" s="12" t="str">
        <f t="shared" si="520"/>
        <v>JUN</v>
      </c>
      <c r="L452" s="13">
        <f t="shared" si="486"/>
        <v>41951</v>
      </c>
      <c r="M452" s="13" t="str">
        <f t="shared" ca="1" si="481"/>
        <v/>
      </c>
      <c r="N452" s="12"/>
      <c r="O452" s="12" t="s">
        <v>6</v>
      </c>
      <c r="P452" s="12" t="str">
        <f>VLOOKUP($E452,'Listing PCS'!$B$2:$D$1032,3,FALSE)</f>
        <v>JUN</v>
      </c>
      <c r="Q452" s="13">
        <f>VLOOKUP($E452,'Listing PCS'!$B$2:$F$1032,5,FALSE)</f>
        <v>43252</v>
      </c>
      <c r="R452" s="12"/>
      <c r="S452" s="12" t="str">
        <f t="shared" si="649"/>
        <v>JUN</v>
      </c>
      <c r="T452" s="12" t="str">
        <f>VLOOKUP($E452,'Listing PCS'!$B$2:$I$1032,8,FALSE)</f>
        <v>A</v>
      </c>
      <c r="U452" s="13"/>
      <c r="V452" s="13" t="str">
        <f>IF(ISERROR(VLOOKUP(CONCATENATE($E452," ",V$1),'Listing TES'!$A$2:$I$1247,6,FALSE)),"-",VLOOKUP(CONCATENATE($E452," ",V$1),'Listing TES'!$A$2:$I$1247,6,FALSE))</f>
        <v>-</v>
      </c>
      <c r="W452" s="13" t="str">
        <f>IF(ISERROR(VLOOKUP(CONCATENATE($E452," ",W$1),'Listing TES'!$A$2:$I$1247,6,FALSE)),"-",VLOOKUP(CONCATENATE($E452," ",W$1),'Listing TES'!$A$2:$I$1247,6,FALSE))</f>
        <v>-</v>
      </c>
      <c r="X452" s="13" t="str">
        <f>IF(ISERROR(VLOOKUP(CONCATENATE($E452," ",X$1),'Listing TES'!$A$2:$I$1247,6,FALSE)),"-",VLOOKUP(CONCATENATE($E452," ",X$1),'Listing TES'!$A$2:$I$1247,6,FALSE))</f>
        <v>-</v>
      </c>
      <c r="Y452" s="13" t="str">
        <f>IF(ISERROR(VLOOKUP(CONCATENATE($E452," ",Y$1),'Listing TES'!$A$2:$I$1247,6,FALSE)),"-",VLOOKUP(CONCATENATE($E452," ",Y$1),'Listing TES'!$A$2:$I$1247,6,FALSE))</f>
        <v>-</v>
      </c>
      <c r="Z452" s="13">
        <f>IF(ISERROR(VLOOKUP(CONCATENATE($E452," ",Z$1),'Listing TES'!$A$2:$I$1247,6,FALSE)),"-",VLOOKUP(CONCATENATE($E452," ",Z$1),'Listing TES'!$A$2:$I$1247,6,FALSE))</f>
        <v>41951</v>
      </c>
      <c r="AA452" s="91" t="str">
        <f>IF(ISERROR(VLOOKUP(CONCATENATE($E452," ",AA$1),'Listing TES'!$A$2:$I$1247,6,FALSE)),"-",VLOOKUP(CONCATENATE($E452," ",AA$1),'Listing TES'!$A$2:$I$1247,6,FALSE))</f>
        <v>-</v>
      </c>
      <c r="AB452" s="13" t="str">
        <f>IF(ISERROR(VLOOKUP(CONCATENATE($E452," ",AB$1),'Listing TES'!$A$2:$I$1247,6,FALSE)),"-",VLOOKUP(CONCATENATE($E452," ",AB$1),'Listing TES'!$A$2:$I$1247,6,FALSE))</f>
        <v>-</v>
      </c>
      <c r="AC452" s="13" t="str">
        <f>IF(ISERROR(VLOOKUP(CONCATENATE($E452," ",AC$1),'Listing TES'!$A$2:$I$1247,6,FALSE)),"-",VLOOKUP(CONCATENATE($E452," ",AC$1),'Listing TES'!$A$2:$I$1247,6,FALSE))</f>
        <v>-</v>
      </c>
      <c r="AD452" s="13"/>
      <c r="AF452" s="142" t="str">
        <f t="shared" si="498"/>
        <v>-</v>
      </c>
      <c r="AG452" s="142" t="str">
        <f t="shared" si="487"/>
        <v>-</v>
      </c>
      <c r="AH452" s="142" t="str">
        <f t="shared" si="488"/>
        <v>-</v>
      </c>
      <c r="AI452" s="142" t="str">
        <f t="shared" si="489"/>
        <v>-</v>
      </c>
      <c r="AJ452" s="142" t="str">
        <f t="shared" si="490"/>
        <v>-</v>
      </c>
      <c r="AK452" s="142" t="str">
        <f t="shared" si="491"/>
        <v>-</v>
      </c>
      <c r="AL452" s="13"/>
      <c r="AN452" s="142" t="str">
        <f t="shared" si="492"/>
        <v>-</v>
      </c>
      <c r="AO452" s="142" t="str">
        <f t="shared" si="493"/>
        <v>-</v>
      </c>
      <c r="AP452" s="142" t="str">
        <f t="shared" si="494"/>
        <v>-</v>
      </c>
      <c r="AQ452" s="142" t="str">
        <f t="shared" si="495"/>
        <v>-</v>
      </c>
      <c r="AR452" s="142" t="str">
        <f t="shared" si="496"/>
        <v>-</v>
      </c>
      <c r="AS452" s="142" t="str">
        <f t="shared" si="497"/>
        <v>-</v>
      </c>
      <c r="AZ452" s="9" t="s">
        <v>557</v>
      </c>
    </row>
    <row r="453" spans="1:53" x14ac:dyDescent="0.25">
      <c r="A453" s="22" t="str">
        <f>IF(ISERROR(VLOOKUP($E453,'Listing TES'!$B$2:$B$1247,1,FALSE)),"Not listed","Listed")</f>
        <v>Listed</v>
      </c>
      <c r="B453" s="4" t="b">
        <f t="shared" ca="1" si="479"/>
        <v>0</v>
      </c>
      <c r="C453" s="4" t="b">
        <f t="shared" si="651"/>
        <v>0</v>
      </c>
      <c r="D453" s="4"/>
      <c r="E453" s="2" t="s">
        <v>159</v>
      </c>
      <c r="F453" s="10">
        <v>37671</v>
      </c>
      <c r="G453" s="4"/>
      <c r="H453" s="4" t="s">
        <v>557</v>
      </c>
      <c r="I453" s="93">
        <f t="shared" si="650"/>
        <v>16</v>
      </c>
      <c r="J453" s="198" t="str">
        <f>VLOOKUP($I453,Categorie!$A$1:$B$27,2,FALSE)</f>
        <v>JUN/SEN</v>
      </c>
      <c r="K453" s="12" t="str">
        <f t="shared" si="520"/>
        <v>JUN</v>
      </c>
      <c r="L453" s="13">
        <f t="shared" si="486"/>
        <v>43400</v>
      </c>
      <c r="M453" s="13" t="str">
        <f t="shared" ca="1" si="481"/>
        <v/>
      </c>
      <c r="N453" s="12"/>
      <c r="O453" s="12"/>
      <c r="P453" s="12" t="str">
        <f>VLOOKUP($E453,'Listing PCS'!$B$2:$D$1032,3,FALSE)</f>
        <v>JUN</v>
      </c>
      <c r="Q453" s="13">
        <f>VLOOKUP($E453,'Listing PCS'!$B$2:$F$1032,5,FALSE)</f>
        <v>43750</v>
      </c>
      <c r="R453" s="12"/>
      <c r="S453" s="12" t="str">
        <f t="shared" si="649"/>
        <v>JUN</v>
      </c>
      <c r="T453" s="12">
        <f>VLOOKUP($E453,'Listing PCS'!$B$2:$I$1032,8,FALSE)</f>
        <v>0</v>
      </c>
      <c r="U453" s="13"/>
      <c r="V453" s="13" t="str">
        <f>IF(ISERROR(VLOOKUP(CONCATENATE($E453," ",V$1),'Listing TES'!$A$2:$I$1247,6,FALSE)),"-",VLOOKUP(CONCATENATE($E453," ",V$1),'Listing TES'!$A$2:$I$1247,6,FALSE))</f>
        <v>-</v>
      </c>
      <c r="W453" s="13" t="str">
        <f>IF(ISERROR(VLOOKUP(CONCATENATE($E453," ",W$1),'Listing TES'!$A$2:$I$1247,6,FALSE)),"-",VLOOKUP(CONCATENATE($E453," ",W$1),'Listing TES'!$A$2:$I$1247,6,FALSE))</f>
        <v>-</v>
      </c>
      <c r="X453" s="13">
        <f>IF(ISERROR(VLOOKUP(CONCATENATE($E453," ",X$1),'Listing TES'!$A$2:$I$1247,6,FALSE)),"-",VLOOKUP(CONCATENATE($E453," ",X$1),'Listing TES'!$A$2:$I$1247,6,FALSE))</f>
        <v>42301</v>
      </c>
      <c r="Y453" s="13">
        <f>IF(ISERROR(VLOOKUP(CONCATENATE($E453," ",Y$1),'Listing TES'!$A$2:$I$1247,6,FALSE)),"-",VLOOKUP(CONCATENATE($E453," ",Y$1),'Listing TES'!$A$2:$I$1247,6,FALSE))</f>
        <v>42651</v>
      </c>
      <c r="Z453" s="13">
        <f>IF(ISERROR(VLOOKUP(CONCATENATE($E453," ",Z$1),'Listing TES'!$A$2:$I$1247,6,FALSE)),"-",VLOOKUP(CONCATENATE($E453," ",Z$1),'Listing TES'!$A$2:$I$1247,6,FALSE))</f>
        <v>43156</v>
      </c>
      <c r="AA453" s="13">
        <f>IF(ISERROR(VLOOKUP(CONCATENATE($E453," ",AA$1),'Listing TES'!$A$2:$I$1247,6,FALSE)),"-",VLOOKUP(CONCATENATE($E453," ",AA$1),'Listing TES'!$A$2:$I$1247,6,FALSE))</f>
        <v>43400</v>
      </c>
      <c r="AB453" s="13" t="str">
        <f>IF(ISERROR(VLOOKUP(CONCATENATE($E453," ",AB$1),'Listing TES'!$A$2:$I$1247,6,FALSE)),"-",VLOOKUP(CONCATENATE($E453," ",AB$1),'Listing TES'!$A$2:$I$1247,6,FALSE))</f>
        <v>-</v>
      </c>
      <c r="AC453" s="13" t="str">
        <f>IF(ISERROR(VLOOKUP(CONCATENATE($E453," ",AC$1),'Listing TES'!$A$2:$I$1247,6,FALSE)),"-",VLOOKUP(CONCATENATE($E453," ",AC$1),'Listing TES'!$A$2:$I$1247,6,FALSE))</f>
        <v>-</v>
      </c>
      <c r="AD453" s="13"/>
      <c r="AF453" s="142" t="str">
        <f t="shared" si="498"/>
        <v>-</v>
      </c>
      <c r="AG453" s="142" t="str">
        <f t="shared" si="487"/>
        <v>-</v>
      </c>
      <c r="AH453" s="142">
        <f t="shared" si="488"/>
        <v>350</v>
      </c>
      <c r="AI453" s="142">
        <f t="shared" si="489"/>
        <v>505</v>
      </c>
      <c r="AJ453" s="142">
        <f t="shared" si="490"/>
        <v>244</v>
      </c>
      <c r="AK453" s="142" t="str">
        <f t="shared" si="491"/>
        <v>-</v>
      </c>
      <c r="AL453" s="13"/>
      <c r="AN453" s="142" t="str">
        <f t="shared" si="492"/>
        <v>-</v>
      </c>
      <c r="AO453" s="142" t="str">
        <f t="shared" si="493"/>
        <v>-</v>
      </c>
      <c r="AP453" s="142" t="str">
        <f t="shared" si="494"/>
        <v>-</v>
      </c>
      <c r="AQ453" s="142" t="str">
        <f t="shared" si="495"/>
        <v>-</v>
      </c>
      <c r="AR453" s="142" t="str">
        <f t="shared" si="496"/>
        <v>-</v>
      </c>
      <c r="AS453" s="142" t="str">
        <f t="shared" si="497"/>
        <v>-</v>
      </c>
      <c r="AZ453" s="9" t="s">
        <v>557</v>
      </c>
    </row>
    <row r="454" spans="1:53" x14ac:dyDescent="0.25">
      <c r="A454" s="80" t="str">
        <f>IF(ISERROR(VLOOKUP($E454,'Listing TES'!$B$2:$B$1247,1,FALSE)),"Not listed","Listed")</f>
        <v>Listed</v>
      </c>
      <c r="B454" s="81" t="b">
        <f ca="1">TODAY()-MAX(V454:AC454)&lt;95</f>
        <v>1</v>
      </c>
      <c r="C454" s="81" t="b">
        <f t="shared" si="651"/>
        <v>0</v>
      </c>
      <c r="D454" s="81"/>
      <c r="E454" s="2" t="s">
        <v>702</v>
      </c>
      <c r="F454" s="10">
        <v>39101</v>
      </c>
      <c r="G454" s="4"/>
      <c r="H454" s="4" t="s">
        <v>557</v>
      </c>
      <c r="I454" s="93">
        <f t="shared" si="650"/>
        <v>12</v>
      </c>
      <c r="J454" s="198" t="str">
        <f>VLOOKUP($I454,Categorie!$A$1:$B$27,2,FALSE)</f>
        <v>BNO/INO/ANO</v>
      </c>
      <c r="K454" s="12" t="str">
        <f>IF(ISBLANK(O454),IF(AC454&lt;&gt;"-",AC$1,IF(AB454&lt;&gt;"-",AB$1,IF(AA454&lt;&gt;"-",AA$1,IF(Z454&lt;&gt;"-",Z$1,IF(Y454&lt;&gt;"-",Y$1,IF(X454&lt;&gt;"-",X$1,IF(W454&lt;&gt;"-",W$1,IF(V454&lt;&gt;"-",V$1,IF(A454="Listed","Niet geslaagd","Geen info"))))))))),O454)</f>
        <v>PRE</v>
      </c>
      <c r="L454" s="13">
        <f>IF(MAX(V454:AC454)=0,"-",MAX(V454:AC454))</f>
        <v>43855</v>
      </c>
      <c r="M454" s="13" t="str">
        <f ca="1">IF(B454=TRUE,IF(ISBLANK(N454),IF(K454="PRE","",EDATE(L454,3)),N454),"")</f>
        <v/>
      </c>
      <c r="N454" s="12"/>
      <c r="O454" s="12"/>
      <c r="P454" s="12" t="str">
        <f>VLOOKUP($E454,'Listing PCS'!$B$2:$D$1032,3,FALSE)</f>
        <v>-</v>
      </c>
      <c r="Q454" s="13">
        <f>VLOOKUP($E454,'Listing PCS'!$B$2:$F$1032,5,FALSE)</f>
        <v>43855</v>
      </c>
      <c r="R454" s="12"/>
      <c r="S454" s="12" t="str">
        <f>IF(ISERROR(SEARCH(K454,J454)),"-",K454)</f>
        <v>-</v>
      </c>
      <c r="T454" s="12">
        <f>VLOOKUP($E454,'Listing PCS'!$B$2:$I$1032,8,FALSE)</f>
        <v>0</v>
      </c>
      <c r="U454" s="13"/>
      <c r="V454" s="13">
        <f>IF(ISERROR(VLOOKUP(CONCATENATE($E454," ",V$1),'Listing TES'!$A$2:$I$1247,6,FALSE)),"-",VLOOKUP(CONCATENATE($E454," ",V$1),'Listing TES'!$A$2:$I$1247,6,FALSE))</f>
        <v>43855</v>
      </c>
      <c r="W454" s="13" t="str">
        <f>IF(ISERROR(VLOOKUP(CONCATENATE($E454," ",W$1),'Listing TES'!$A$2:$I$1247,6,FALSE)),"-",VLOOKUP(CONCATENATE($E454," ",W$1),'Listing TES'!$A$2:$I$1247,6,FALSE))</f>
        <v>-</v>
      </c>
      <c r="X454" s="13" t="str">
        <f>IF(ISERROR(VLOOKUP(CONCATENATE($E454," ",X$1),'Listing TES'!$A$2:$I$1247,6,FALSE)),"-",VLOOKUP(CONCATENATE($E454," ",X$1),'Listing TES'!$A$2:$I$1247,6,FALSE))</f>
        <v>-</v>
      </c>
      <c r="Y454" s="13" t="str">
        <f>IF(ISERROR(VLOOKUP(CONCATENATE($E454," ",Y$1),'Listing TES'!$A$2:$I$1247,6,FALSE)),"-",VLOOKUP(CONCATENATE($E454," ",Y$1),'Listing TES'!$A$2:$I$1247,6,FALSE))</f>
        <v>-</v>
      </c>
      <c r="Z454" s="13" t="str">
        <f>IF(ISERROR(VLOOKUP(CONCATENATE($E454," ",Z$1),'Listing TES'!$A$2:$I$1247,6,FALSE)),"-",VLOOKUP(CONCATENATE($E454," ",Z$1),'Listing TES'!$A$2:$I$1247,6,FALSE))</f>
        <v>-</v>
      </c>
      <c r="AA454" s="13" t="str">
        <f>IF(ISERROR(VLOOKUP(CONCATENATE($E454," ",AA$1),'Listing TES'!$A$2:$I$1247,6,FALSE)),"-",VLOOKUP(CONCATENATE($E454," ",AA$1),'Listing TES'!$A$2:$I$1247,6,FALSE))</f>
        <v>-</v>
      </c>
      <c r="AB454" s="13" t="str">
        <f>IF(ISERROR(VLOOKUP(CONCATENATE($E454," ",AB$1),'Listing TES'!$A$2:$I$1247,6,FALSE)),"-",VLOOKUP(CONCATENATE($E454," ",AB$1),'Listing TES'!$A$2:$I$1247,6,FALSE))</f>
        <v>-</v>
      </c>
      <c r="AC454" s="13" t="str">
        <f>IF(ISERROR(VLOOKUP(CONCATENATE($E454," ",AC$1),'Listing TES'!$A$2:$I$1247,6,FALSE)),"-",VLOOKUP(CONCATENATE($E454," ",AC$1),'Listing TES'!$A$2:$I$1247,6,FALSE))</f>
        <v>-</v>
      </c>
      <c r="AD454" s="13"/>
      <c r="AF454" s="142" t="str">
        <f t="shared" si="498"/>
        <v>-</v>
      </c>
      <c r="AG454" s="142" t="str">
        <f t="shared" si="487"/>
        <v>-</v>
      </c>
      <c r="AH454" s="142" t="str">
        <f t="shared" si="488"/>
        <v>-</v>
      </c>
      <c r="AI454" s="142" t="str">
        <f t="shared" si="489"/>
        <v>-</v>
      </c>
      <c r="AJ454" s="142" t="str">
        <f t="shared" si="490"/>
        <v>-</v>
      </c>
      <c r="AK454" s="142" t="str">
        <f t="shared" si="491"/>
        <v>-</v>
      </c>
      <c r="AL454" s="102"/>
      <c r="AN454" s="142" t="str">
        <f t="shared" si="492"/>
        <v>-</v>
      </c>
      <c r="AO454" s="142" t="str">
        <f t="shared" si="493"/>
        <v>-</v>
      </c>
      <c r="AP454" s="142" t="str">
        <f t="shared" si="494"/>
        <v>-</v>
      </c>
      <c r="AQ454" s="142" t="str">
        <f t="shared" si="495"/>
        <v>-</v>
      </c>
      <c r="AR454" s="142" t="str">
        <f t="shared" si="496"/>
        <v>-</v>
      </c>
      <c r="AS454" s="142" t="str">
        <f t="shared" si="497"/>
        <v>-</v>
      </c>
    </row>
    <row r="455" spans="1:53" x14ac:dyDescent="0.25">
      <c r="A455" s="22" t="str">
        <f>IF(ISERROR(VLOOKUP($E455,'Listing TES'!$B$2:$B$1247,1,FALSE)),"Not listed","Listed")</f>
        <v>Listed</v>
      </c>
      <c r="B455" s="4" t="b">
        <f t="shared" ca="1" si="479"/>
        <v>0</v>
      </c>
      <c r="C455" s="4" t="b">
        <f t="shared" si="651"/>
        <v>0</v>
      </c>
      <c r="D455" s="4"/>
      <c r="E455" s="2" t="s">
        <v>41</v>
      </c>
      <c r="F455" s="10">
        <v>39191</v>
      </c>
      <c r="G455" s="4"/>
      <c r="H455" s="4" t="s">
        <v>557</v>
      </c>
      <c r="I455" s="93">
        <f t="shared" si="650"/>
        <v>12</v>
      </c>
      <c r="J455" s="198" t="str">
        <f>VLOOKUP($I455,Categorie!$A$1:$B$27,2,FALSE)</f>
        <v>BNO/INO/ANO</v>
      </c>
      <c r="K455" s="12" t="str">
        <f t="shared" si="520"/>
        <v>MIN</v>
      </c>
      <c r="L455" s="13">
        <f t="shared" si="486"/>
        <v>43120</v>
      </c>
      <c r="M455" s="13" t="str">
        <f t="shared" ca="1" si="481"/>
        <v/>
      </c>
      <c r="N455" s="12"/>
      <c r="O455" s="12"/>
      <c r="P455" s="12" t="str">
        <f>VLOOKUP($E455,'Listing PCS'!$B$2:$D$1032,3,FALSE)</f>
        <v>BNO</v>
      </c>
      <c r="Q455" s="13">
        <f>VLOOKUP($E455,'Listing PCS'!$B$2:$F$1032,5,FALSE)</f>
        <v>43589</v>
      </c>
      <c r="R455" s="12"/>
      <c r="S455" s="12" t="str">
        <f t="shared" si="649"/>
        <v>-</v>
      </c>
      <c r="T455" s="12">
        <f>VLOOKUP($E455,'Listing PCS'!$B$2:$I$1032,8,FALSE)</f>
        <v>0</v>
      </c>
      <c r="U455" s="13"/>
      <c r="V455" s="13">
        <f>IF(ISERROR(VLOOKUP(CONCATENATE($E455," ",V$1),'Listing TES'!$A$2:$I$1247,6,FALSE)),"-",VLOOKUP(CONCATENATE($E455," ",V$1),'Listing TES'!$A$2:$I$1247,6,FALSE))</f>
        <v>42680</v>
      </c>
      <c r="W455" s="13">
        <f>IF(ISERROR(VLOOKUP(CONCATENATE($E455," ",W$1),'Listing TES'!$A$2:$I$1247,6,FALSE)),"-",VLOOKUP(CONCATENATE($E455," ",W$1),'Listing TES'!$A$2:$I$1247,6,FALSE))</f>
        <v>43120</v>
      </c>
      <c r="X455" s="13" t="str">
        <f>IF(ISERROR(VLOOKUP(CONCATENATE($E455," ",X$1),'Listing TES'!$A$2:$I$1247,6,FALSE)),"-",VLOOKUP(CONCATENATE($E455," ",X$1),'Listing TES'!$A$2:$I$1247,6,FALSE))</f>
        <v>-</v>
      </c>
      <c r="Y455" s="13" t="str">
        <f>IF(ISERROR(VLOOKUP(CONCATENATE($E455," ",Y$1),'Listing TES'!$A$2:$I$1247,6,FALSE)),"-",VLOOKUP(CONCATENATE($E455," ",Y$1),'Listing TES'!$A$2:$I$1247,6,FALSE))</f>
        <v>-</v>
      </c>
      <c r="Z455" s="13" t="str">
        <f>IF(ISERROR(VLOOKUP(CONCATENATE($E455," ",Z$1),'Listing TES'!$A$2:$I$1247,6,FALSE)),"-",VLOOKUP(CONCATENATE($E455," ",Z$1),'Listing TES'!$A$2:$I$1247,6,FALSE))</f>
        <v>-</v>
      </c>
      <c r="AA455" s="13" t="str">
        <f>IF(ISERROR(VLOOKUP(CONCATENATE($E455," ",AA$1),'Listing TES'!$A$2:$I$1247,6,FALSE)),"-",VLOOKUP(CONCATENATE($E455," ",AA$1),'Listing TES'!$A$2:$I$1247,6,FALSE))</f>
        <v>-</v>
      </c>
      <c r="AB455" s="13" t="str">
        <f>IF(ISERROR(VLOOKUP(CONCATENATE($E455," ",AB$1),'Listing TES'!$A$2:$I$1247,6,FALSE)),"-",VLOOKUP(CONCATENATE($E455," ",AB$1),'Listing TES'!$A$2:$I$1247,6,FALSE))</f>
        <v>-</v>
      </c>
      <c r="AC455" s="13" t="str">
        <f>IF(ISERROR(VLOOKUP(CONCATENATE($E455," ",AC$1),'Listing TES'!$A$2:$I$1247,6,FALSE)),"-",VLOOKUP(CONCATENATE($E455," ",AC$1),'Listing TES'!$A$2:$I$1247,6,FALSE))</f>
        <v>-</v>
      </c>
      <c r="AD455" s="13"/>
      <c r="AF455" s="142">
        <f t="shared" si="498"/>
        <v>440</v>
      </c>
      <c r="AG455" s="142" t="str">
        <f t="shared" si="487"/>
        <v>-</v>
      </c>
      <c r="AH455" s="142" t="str">
        <f t="shared" si="488"/>
        <v>-</v>
      </c>
      <c r="AI455" s="142" t="str">
        <f t="shared" si="489"/>
        <v>-</v>
      </c>
      <c r="AJ455" s="142" t="str">
        <f t="shared" si="490"/>
        <v>-</v>
      </c>
      <c r="AK455" s="142" t="str">
        <f t="shared" si="491"/>
        <v>-</v>
      </c>
      <c r="AL455" s="13"/>
      <c r="AN455" s="142">
        <f t="shared" si="492"/>
        <v>440</v>
      </c>
      <c r="AO455" s="142" t="str">
        <f t="shared" si="493"/>
        <v>-</v>
      </c>
      <c r="AP455" s="142" t="str">
        <f t="shared" si="494"/>
        <v>-</v>
      </c>
      <c r="AQ455" s="142" t="str">
        <f t="shared" si="495"/>
        <v>-</v>
      </c>
      <c r="AR455" s="142" t="str">
        <f t="shared" si="496"/>
        <v>-</v>
      </c>
      <c r="AS455" s="142" t="str">
        <f t="shared" si="497"/>
        <v>-</v>
      </c>
      <c r="AW455" s="9" t="s">
        <v>557</v>
      </c>
      <c r="AZ455" s="9" t="s">
        <v>557</v>
      </c>
    </row>
    <row r="456" spans="1:53" x14ac:dyDescent="0.25">
      <c r="A456" s="22" t="str">
        <f>IF(ISERROR(VLOOKUP($E456,'Listing TES'!$B$2:$B$1247,1,FALSE)),"Not listed","Listed")</f>
        <v>Listed</v>
      </c>
      <c r="B456" s="4" t="b">
        <f t="shared" ref="B456" ca="1" si="652">TODAY()-MAX(V456:AC456)&lt;95</f>
        <v>0</v>
      </c>
      <c r="C456" s="4" t="b">
        <f t="shared" si="651"/>
        <v>0</v>
      </c>
      <c r="D456" s="4"/>
      <c r="E456" s="2" t="s">
        <v>660</v>
      </c>
      <c r="F456" s="10">
        <v>37831</v>
      </c>
      <c r="G456" s="4"/>
      <c r="H456" s="4" t="s">
        <v>557</v>
      </c>
      <c r="I456" s="93">
        <f t="shared" si="650"/>
        <v>15</v>
      </c>
      <c r="J456" s="198" t="str">
        <f>VLOOKUP($I456,Categorie!$A$1:$B$27,2,FALSE)</f>
        <v>JUN/SEN</v>
      </c>
      <c r="K456" s="12" t="str">
        <f t="shared" ref="K456" si="653">IF(ISBLANK(O456),IF(AC456&lt;&gt;"-",AC$1,IF(AB456&lt;&gt;"-",AB$1,IF(AA456&lt;&gt;"-",AA$1,IF(Z456&lt;&gt;"-",Z$1,IF(Y456&lt;&gt;"-",Y$1,IF(X456&lt;&gt;"-",X$1,IF(W456&lt;&gt;"-",W$1,IF(V456&lt;&gt;"-",V$1,IF(A456="Listed","Niet geslaagd","Geen info"))))))))),O456)</f>
        <v>PRE</v>
      </c>
      <c r="L456" s="13">
        <f t="shared" ref="L456" si="654">IF(MAX(V456:AC456)=0,"-",MAX(V456:AC456))</f>
        <v>43372</v>
      </c>
      <c r="M456" s="13" t="str">
        <f t="shared" ref="M456" ca="1" si="655">IF(B456=TRUE,IF(ISBLANK(N456),IF(K456="PRE","",EDATE(L456,3)),N456),"")</f>
        <v/>
      </c>
      <c r="N456" s="12"/>
      <c r="O456" s="12"/>
      <c r="P456" s="12" t="str">
        <f>VLOOKUP($E456,'Listing PCS'!$B$2:$D$1032,3,FALSE)</f>
        <v>-</v>
      </c>
      <c r="Q456" s="13">
        <f>VLOOKUP($E456,'Listing PCS'!$B$2:$F$1032,5,FALSE)</f>
        <v>43372</v>
      </c>
      <c r="R456" s="12"/>
      <c r="S456" s="12" t="str">
        <f t="shared" ref="S456" si="656">IF(ISERROR(SEARCH(K456,J456)),"-",K456)</f>
        <v>-</v>
      </c>
      <c r="T456" s="12">
        <f>VLOOKUP($E456,'Listing PCS'!$B$2:$I$1032,8,FALSE)</f>
        <v>0</v>
      </c>
      <c r="U456" s="13"/>
      <c r="V456" s="13">
        <f>IF(ISERROR(VLOOKUP(CONCATENATE($E456," ",V$1),'Listing TES'!$A$2:$I$1247,6,FALSE)),"-",VLOOKUP(CONCATENATE($E456," ",V$1),'Listing TES'!$A$2:$I$1247,6,FALSE))</f>
        <v>43372</v>
      </c>
      <c r="W456" s="13" t="str">
        <f>IF(ISERROR(VLOOKUP(CONCATENATE($E456," ",W$1),'Listing TES'!$A$2:$I$1247,6,FALSE)),"-",VLOOKUP(CONCATENATE($E456," ",W$1),'Listing TES'!$A$2:$I$1247,6,FALSE))</f>
        <v>-</v>
      </c>
      <c r="X456" s="13" t="str">
        <f>IF(ISERROR(VLOOKUP(CONCATENATE($E456," ",X$1),'Listing TES'!$A$2:$I$1247,6,FALSE)),"-",VLOOKUP(CONCATENATE($E456," ",X$1),'Listing TES'!$A$2:$I$1247,6,FALSE))</f>
        <v>-</v>
      </c>
      <c r="Y456" s="13" t="str">
        <f>IF(ISERROR(VLOOKUP(CONCATENATE($E456," ",Y$1),'Listing TES'!$A$2:$I$1247,6,FALSE)),"-",VLOOKUP(CONCATENATE($E456," ",Y$1),'Listing TES'!$A$2:$I$1247,6,FALSE))</f>
        <v>-</v>
      </c>
      <c r="Z456" s="13" t="str">
        <f>IF(ISERROR(VLOOKUP(CONCATENATE($E456," ",Z$1),'Listing TES'!$A$2:$I$1247,6,FALSE)),"-",VLOOKUP(CONCATENATE($E456," ",Z$1),'Listing TES'!$A$2:$I$1247,6,FALSE))</f>
        <v>-</v>
      </c>
      <c r="AA456" s="13" t="str">
        <f>IF(ISERROR(VLOOKUP(CONCATENATE($E456," ",AA$1),'Listing TES'!$A$2:$I$1247,6,FALSE)),"-",VLOOKUP(CONCATENATE($E456," ",AA$1),'Listing TES'!$A$2:$I$1247,6,FALSE))</f>
        <v>-</v>
      </c>
      <c r="AB456" s="13" t="str">
        <f>IF(ISERROR(VLOOKUP(CONCATENATE($E456," ",AB$1),'Listing TES'!$A$2:$I$1247,6,FALSE)),"-",VLOOKUP(CONCATENATE($E456," ",AB$1),'Listing TES'!$A$2:$I$1247,6,FALSE))</f>
        <v>-</v>
      </c>
      <c r="AC456" s="13" t="str">
        <f>IF(ISERROR(VLOOKUP(CONCATENATE($E456," ",AC$1),'Listing TES'!$A$2:$I$1247,6,FALSE)),"-",VLOOKUP(CONCATENATE($E456," ",AC$1),'Listing TES'!$A$2:$I$1247,6,FALSE))</f>
        <v>-</v>
      </c>
      <c r="AD456" s="13"/>
      <c r="AF456" s="142" t="str">
        <f t="shared" ref="AF456" si="657">IF(AND(V456&lt;&gt;"-",W456&lt;&gt;"-"),W456-V456,"-")</f>
        <v>-</v>
      </c>
      <c r="AG456" s="142" t="str">
        <f t="shared" ref="AG456" si="658">IF(AND(W456&lt;&gt;"-",X456&lt;&gt;"-"),X456-W456,"-")</f>
        <v>-</v>
      </c>
      <c r="AH456" s="142" t="str">
        <f t="shared" ref="AH456" si="659">IF(AND(X456&lt;&gt;"-",Y456&lt;&gt;"-"),Y456-X456,"-")</f>
        <v>-</v>
      </c>
      <c r="AI456" s="142" t="str">
        <f t="shared" ref="AI456" si="660">IF(AND(Y456&lt;&gt;"-",Z456&lt;&gt;"-"),Z456-Y456,"-")</f>
        <v>-</v>
      </c>
      <c r="AJ456" s="142" t="str">
        <f t="shared" ref="AJ456" si="661">IF(AND(Z456&lt;&gt;"-",AA456&lt;&gt;"-"),AA456-Z456,"-")</f>
        <v>-</v>
      </c>
      <c r="AK456" s="142" t="str">
        <f t="shared" ref="AK456" si="662">IF(AND(AA456&lt;&gt;"-",AB456&lt;&gt;"-"),AB456-AA456,"-")</f>
        <v>-</v>
      </c>
      <c r="AL456" s="13"/>
      <c r="AN456" s="142" t="str">
        <f t="shared" ref="AN456" si="663">IF(AND($V456&lt;&gt;"-",W456&lt;&gt;"-"),W456-$V456,"-")</f>
        <v>-</v>
      </c>
      <c r="AO456" s="142" t="str">
        <f t="shared" ref="AO456" si="664">IF(AND($V456&lt;&gt;"-",X456&lt;&gt;"-"),X456-$V456,"-")</f>
        <v>-</v>
      </c>
      <c r="AP456" s="142" t="str">
        <f t="shared" ref="AP456" si="665">IF(AND($V456&lt;&gt;"-",Y456&lt;&gt;"-"),Y456-$V456,"-")</f>
        <v>-</v>
      </c>
      <c r="AQ456" s="142" t="str">
        <f t="shared" ref="AQ456" si="666">IF(AND($V456&lt;&gt;"-",Z456&lt;&gt;"-"),Z456-$V456,"-")</f>
        <v>-</v>
      </c>
      <c r="AR456" s="142" t="str">
        <f t="shared" ref="AR456" si="667">IF(AND($V456&lt;&gt;"-",AA456&lt;&gt;"-"),AA456-$V456,"-")</f>
        <v>-</v>
      </c>
      <c r="AS456" s="142" t="str">
        <f t="shared" ref="AS456" si="668">IF(AND($V456&lt;&gt;"-",AB456&lt;&gt;"-"),AB456-$V456,"-")</f>
        <v>-</v>
      </c>
      <c r="AW456" s="9" t="s">
        <v>557</v>
      </c>
      <c r="AZ456" s="9" t="s">
        <v>557</v>
      </c>
    </row>
    <row r="457" spans="1:53" x14ac:dyDescent="0.25">
      <c r="A457" s="22" t="str">
        <f>IF(ISERROR(VLOOKUP($E457,'Listing TES'!$B$2:$B$1247,1,FALSE)),"Not listed","Listed")</f>
        <v>Listed</v>
      </c>
      <c r="B457" s="4" t="b">
        <f t="shared" ca="1" si="479"/>
        <v>0</v>
      </c>
      <c r="C457" s="4" t="b">
        <f t="shared" si="651"/>
        <v>0</v>
      </c>
      <c r="D457" s="4"/>
      <c r="E457" s="2" t="s">
        <v>263</v>
      </c>
      <c r="F457" s="10">
        <v>39791</v>
      </c>
      <c r="G457" s="4"/>
      <c r="H457" s="4" t="s">
        <v>557</v>
      </c>
      <c r="I457" s="93">
        <f t="shared" si="650"/>
        <v>10</v>
      </c>
      <c r="J457" s="198" t="str">
        <f>VLOOKUP($I457,Categorie!$A$1:$B$27,2,FALSE)</f>
        <v>BNO/INO/ANO</v>
      </c>
      <c r="K457" s="12" t="str">
        <f t="shared" si="520"/>
        <v>INO</v>
      </c>
      <c r="L457" s="13">
        <f t="shared" si="486"/>
        <v>43577</v>
      </c>
      <c r="M457" s="13" t="str">
        <f t="shared" ca="1" si="481"/>
        <v/>
      </c>
      <c r="N457" s="12"/>
      <c r="O457" s="12"/>
      <c r="P457" s="12" t="str">
        <f>VLOOKUP($E457,'Listing PCS'!$B$2:$D$1032,3,FALSE)</f>
        <v>INO</v>
      </c>
      <c r="Q457" s="13">
        <f>VLOOKUP($E457,'Listing PCS'!$B$2:$F$1032,5,FALSE)</f>
        <v>43765</v>
      </c>
      <c r="R457" s="12"/>
      <c r="S457" s="12" t="s">
        <v>2</v>
      </c>
      <c r="T457" s="12">
        <f>VLOOKUP($E457,'Listing PCS'!$B$2:$I$1032,8,FALSE)</f>
        <v>0</v>
      </c>
      <c r="U457" s="13"/>
      <c r="V457" s="13">
        <f>IF(ISERROR(VLOOKUP(CONCATENATE($E457," ",V$1),'Listing TES'!$A$2:$I$1247,6,FALSE)),"-",VLOOKUP(CONCATENATE($E457," ",V$1),'Listing TES'!$A$2:$I$1247,6,FALSE))</f>
        <v>42448</v>
      </c>
      <c r="W457" s="13">
        <f>IF(ISERROR(VLOOKUP(CONCATENATE($E457," ",W$1),'Listing TES'!$A$2:$I$1247,6,FALSE)),"-",VLOOKUP(CONCATENATE($E457," ",W$1),'Listing TES'!$A$2:$I$1247,6,FALSE))</f>
        <v>42854</v>
      </c>
      <c r="X457" s="13">
        <f>IF(ISERROR(VLOOKUP(CONCATENATE($E457," ",X$1),'Listing TES'!$A$2:$I$1247,6,FALSE)),"-",VLOOKUP(CONCATENATE($E457," ",X$1),'Listing TES'!$A$2:$I$1247,6,FALSE))</f>
        <v>43183</v>
      </c>
      <c r="Y457" s="13">
        <f>IF(ISERROR(VLOOKUP(CONCATENATE($E457," ",Y$1),'Listing TES'!$A$2:$I$1247,6,FALSE)),"-",VLOOKUP(CONCATENATE($E457," ",Y$1),'Listing TES'!$A$2:$I$1247,6,FALSE))</f>
        <v>43577</v>
      </c>
      <c r="Z457" s="13" t="str">
        <f>IF(ISERROR(VLOOKUP(CONCATENATE($E457," ",Z$1),'Listing TES'!$A$2:$I$1247,6,FALSE)),"-",VLOOKUP(CONCATENATE($E457," ",Z$1),'Listing TES'!$A$2:$I$1247,6,FALSE))</f>
        <v>-</v>
      </c>
      <c r="AA457" s="13" t="str">
        <f>IF(ISERROR(VLOOKUP(CONCATENATE($E457," ",AA$1),'Listing TES'!$A$2:$I$1247,6,FALSE)),"-",VLOOKUP(CONCATENATE($E457," ",AA$1),'Listing TES'!$A$2:$I$1247,6,FALSE))</f>
        <v>-</v>
      </c>
      <c r="AB457" s="13" t="str">
        <f>IF(ISERROR(VLOOKUP(CONCATENATE($E457," ",AB$1),'Listing TES'!$A$2:$I$1247,6,FALSE)),"-",VLOOKUP(CONCATENATE($E457," ",AB$1),'Listing TES'!$A$2:$I$1247,6,FALSE))</f>
        <v>-</v>
      </c>
      <c r="AC457" s="13" t="str">
        <f>IF(ISERROR(VLOOKUP(CONCATENATE($E457," ",AC$1),'Listing TES'!$A$2:$I$1247,6,FALSE)),"-",VLOOKUP(CONCATENATE($E457," ",AC$1),'Listing TES'!$A$2:$I$1247,6,FALSE))</f>
        <v>-</v>
      </c>
      <c r="AD457" s="13"/>
      <c r="AF457" s="142">
        <f t="shared" si="498"/>
        <v>406</v>
      </c>
      <c r="AG457" s="142">
        <f t="shared" si="487"/>
        <v>329</v>
      </c>
      <c r="AH457" s="142">
        <f t="shared" si="488"/>
        <v>394</v>
      </c>
      <c r="AI457" s="142" t="str">
        <f t="shared" si="489"/>
        <v>-</v>
      </c>
      <c r="AJ457" s="142" t="str">
        <f t="shared" si="490"/>
        <v>-</v>
      </c>
      <c r="AK457" s="142" t="str">
        <f t="shared" si="491"/>
        <v>-</v>
      </c>
      <c r="AL457" s="13"/>
      <c r="AN457" s="142">
        <f t="shared" si="492"/>
        <v>406</v>
      </c>
      <c r="AO457" s="142">
        <f t="shared" si="493"/>
        <v>735</v>
      </c>
      <c r="AP457" s="142">
        <f t="shared" si="494"/>
        <v>1129</v>
      </c>
      <c r="AQ457" s="142" t="str">
        <f t="shared" si="495"/>
        <v>-</v>
      </c>
      <c r="AR457" s="142" t="str">
        <f t="shared" si="496"/>
        <v>-</v>
      </c>
      <c r="AS457" s="142" t="str">
        <f t="shared" si="497"/>
        <v>-</v>
      </c>
      <c r="AZ457" s="9" t="s">
        <v>557</v>
      </c>
      <c r="BA457" s="9" t="s">
        <v>557</v>
      </c>
    </row>
    <row r="458" spans="1:53" x14ac:dyDescent="0.25">
      <c r="A458" s="22" t="str">
        <f>IF(ISERROR(VLOOKUP($E458,'Listing TES'!$B$2:$B$1247,1,FALSE)),"Not listed","Listed")</f>
        <v>Listed</v>
      </c>
      <c r="B458" s="4" t="b">
        <f ca="1">TODAY()-MAX(V458:AC458)&lt;95</f>
        <v>0</v>
      </c>
      <c r="C458" s="4" t="b">
        <f t="shared" si="651"/>
        <v>0</v>
      </c>
      <c r="D458" s="4"/>
      <c r="E458" s="2" t="s">
        <v>441</v>
      </c>
      <c r="F458" s="10">
        <v>38401</v>
      </c>
      <c r="G458" s="4"/>
      <c r="H458" s="4" t="s">
        <v>557</v>
      </c>
      <c r="I458" s="93">
        <f t="shared" si="650"/>
        <v>14</v>
      </c>
      <c r="J458" s="198" t="str">
        <f>VLOOKUP($I458,Categorie!$A$1:$B$27,2,FALSE)</f>
        <v>INO/ANO/JUN</v>
      </c>
      <c r="K458" s="12" t="str">
        <f t="shared" si="520"/>
        <v>BNO</v>
      </c>
      <c r="L458" s="13">
        <f t="shared" si="486"/>
        <v>43218</v>
      </c>
      <c r="M458" s="13" t="str">
        <f t="shared" ca="1" si="481"/>
        <v/>
      </c>
      <c r="N458" s="12"/>
      <c r="O458" s="12"/>
      <c r="P458" s="12" t="str">
        <f>VLOOKUP($E458,'Listing PCS'!$B$2:$D$1032,3,FALSE)</f>
        <v>INO</v>
      </c>
      <c r="Q458" s="13">
        <f>VLOOKUP($E458,'Listing PCS'!$B$2:$F$1032,5,FALSE)</f>
        <v>43589</v>
      </c>
      <c r="R458" s="12"/>
      <c r="S458" s="12" t="str">
        <f t="shared" ref="S458:S465" si="669">IF(ISERROR(SEARCH(K458,J458)),"-",K458)</f>
        <v>-</v>
      </c>
      <c r="T458" s="12">
        <f>VLOOKUP($E458,'Listing PCS'!$B$2:$I$1032,8,FALSE)</f>
        <v>0</v>
      </c>
      <c r="U458" s="13"/>
      <c r="V458" s="13">
        <f>IF(ISERROR(VLOOKUP(CONCATENATE($E458," ",V$1),'Listing TES'!$A$2:$I$1247,6,FALSE)),"-",VLOOKUP(CONCATENATE($E458," ",V$1),'Listing TES'!$A$2:$I$1247,6,FALSE))</f>
        <v>43065</v>
      </c>
      <c r="W458" s="13">
        <f>IF(ISERROR(VLOOKUP(CONCATENATE($E458," ",W$1),'Listing TES'!$A$2:$I$1247,6,FALSE)),"-",VLOOKUP(CONCATENATE($E458," ",W$1),'Listing TES'!$A$2:$I$1247,6,FALSE))</f>
        <v>43183</v>
      </c>
      <c r="X458" s="13">
        <f>IF(ISERROR(VLOOKUP(CONCATENATE($E458," ",X$1),'Listing TES'!$A$2:$I$1247,6,FALSE)),"-",VLOOKUP(CONCATENATE($E458," ",X$1),'Listing TES'!$A$2:$I$1247,6,FALSE))</f>
        <v>43218</v>
      </c>
      <c r="Y458" s="13" t="str">
        <f>IF(ISERROR(VLOOKUP(CONCATENATE($E458," ",Y$1),'Listing TES'!$A$2:$I$1247,6,FALSE)),"-",VLOOKUP(CONCATENATE($E458," ",Y$1),'Listing TES'!$A$2:$I$1247,6,FALSE))</f>
        <v>-</v>
      </c>
      <c r="Z458" s="13" t="str">
        <f>IF(ISERROR(VLOOKUP(CONCATENATE($E458," ",Z$1),'Listing TES'!$A$2:$I$1247,6,FALSE)),"-",VLOOKUP(CONCATENATE($E458," ",Z$1),'Listing TES'!$A$2:$I$1247,6,FALSE))</f>
        <v>-</v>
      </c>
      <c r="AA458" s="13" t="str">
        <f>IF(ISERROR(VLOOKUP(CONCATENATE($E458," ",AA$1),'Listing TES'!$A$2:$I$1247,6,FALSE)),"-",VLOOKUP(CONCATENATE($E458," ",AA$1),'Listing TES'!$A$2:$I$1247,6,FALSE))</f>
        <v>-</v>
      </c>
      <c r="AB458" s="13" t="str">
        <f>IF(ISERROR(VLOOKUP(CONCATENATE($E458," ",AB$1),'Listing TES'!$A$2:$I$1247,6,FALSE)),"-",VLOOKUP(CONCATENATE($E458," ",AB$1),'Listing TES'!$A$2:$I$1247,6,FALSE))</f>
        <v>-</v>
      </c>
      <c r="AC458" s="13" t="str">
        <f>IF(ISERROR(VLOOKUP(CONCATENATE($E458," ",AC$1),'Listing TES'!$A$2:$I$1247,6,FALSE)),"-",VLOOKUP(CONCATENATE($E458," ",AC$1),'Listing TES'!$A$2:$I$1247,6,FALSE))</f>
        <v>-</v>
      </c>
      <c r="AD458" s="13"/>
      <c r="AF458" s="142">
        <f t="shared" si="498"/>
        <v>118</v>
      </c>
      <c r="AG458" s="142">
        <f t="shared" si="487"/>
        <v>35</v>
      </c>
      <c r="AH458" s="142" t="str">
        <f t="shared" si="488"/>
        <v>-</v>
      </c>
      <c r="AI458" s="142" t="str">
        <f t="shared" si="489"/>
        <v>-</v>
      </c>
      <c r="AJ458" s="142" t="str">
        <f t="shared" si="490"/>
        <v>-</v>
      </c>
      <c r="AK458" s="142" t="str">
        <f t="shared" si="491"/>
        <v>-</v>
      </c>
      <c r="AL458" s="13"/>
      <c r="AN458" s="142">
        <f t="shared" si="492"/>
        <v>118</v>
      </c>
      <c r="AO458" s="142">
        <f t="shared" si="493"/>
        <v>153</v>
      </c>
      <c r="AP458" s="142" t="str">
        <f t="shared" si="494"/>
        <v>-</v>
      </c>
      <c r="AQ458" s="142" t="str">
        <f t="shared" si="495"/>
        <v>-</v>
      </c>
      <c r="AR458" s="142" t="str">
        <f t="shared" si="496"/>
        <v>-</v>
      </c>
      <c r="AS458" s="142" t="str">
        <f t="shared" si="497"/>
        <v>-</v>
      </c>
    </row>
    <row r="459" spans="1:53" x14ac:dyDescent="0.25">
      <c r="A459" s="22" t="str">
        <f>IF(ISERROR(VLOOKUP($E459,'Listing TES'!$B$2:$B$1247,1,FALSE)),"Not listed","Listed")</f>
        <v>Listed</v>
      </c>
      <c r="B459" s="4" t="b">
        <f t="shared" ca="1" si="479"/>
        <v>0</v>
      </c>
      <c r="C459" s="4" t="b">
        <f t="shared" si="651"/>
        <v>0</v>
      </c>
      <c r="D459" s="4"/>
      <c r="E459" s="2" t="s">
        <v>345</v>
      </c>
      <c r="F459" s="10">
        <v>36795</v>
      </c>
      <c r="G459" s="4"/>
      <c r="H459" s="4" t="s">
        <v>557</v>
      </c>
      <c r="I459" s="93">
        <f t="shared" si="650"/>
        <v>18</v>
      </c>
      <c r="J459" s="198" t="str">
        <f>VLOOKUP($I459,Categorie!$A$1:$B$27,2,FALSE)</f>
        <v>JUN/SEN</v>
      </c>
      <c r="K459" s="12" t="str">
        <f t="shared" si="520"/>
        <v>JUN</v>
      </c>
      <c r="L459" s="13">
        <f t="shared" si="486"/>
        <v>42014</v>
      </c>
      <c r="M459" s="13" t="str">
        <f t="shared" ref="M459:M478" ca="1" si="670">IF(B459=TRUE,IF(ISBLANK(N459),IF(K459="PRE","",EDATE(L459,3)),N459),"")</f>
        <v/>
      </c>
      <c r="N459" s="12"/>
      <c r="O459" s="12" t="s">
        <v>6</v>
      </c>
      <c r="P459" s="12" t="str">
        <f>VLOOKUP($E459,'Listing PCS'!$B$2:$D$1032,3,FALSE)</f>
        <v>JUN</v>
      </c>
      <c r="Q459" s="13">
        <f>VLOOKUP($E459,'Listing PCS'!$B$2:$F$1032,5,FALSE)</f>
        <v>43386</v>
      </c>
      <c r="R459" s="12"/>
      <c r="S459" s="12" t="str">
        <f t="shared" si="669"/>
        <v>JUN</v>
      </c>
      <c r="T459" s="12">
        <f>VLOOKUP($E459,'Listing PCS'!$B$2:$I$1032,8,FALSE)</f>
        <v>0</v>
      </c>
      <c r="U459" s="13"/>
      <c r="V459" s="13" t="str">
        <f>IF(ISERROR(VLOOKUP(CONCATENATE($E459," ",V$1),'Listing TES'!$A$2:$I$1247,6,FALSE)),"-",VLOOKUP(CONCATENATE($E459," ",V$1),'Listing TES'!$A$2:$I$1247,6,FALSE))</f>
        <v>-</v>
      </c>
      <c r="W459" s="13" t="str">
        <f>IF(ISERROR(VLOOKUP(CONCATENATE($E459," ",W$1),'Listing TES'!$A$2:$I$1247,6,FALSE)),"-",VLOOKUP(CONCATENATE($E459," ",W$1),'Listing TES'!$A$2:$I$1247,6,FALSE))</f>
        <v>-</v>
      </c>
      <c r="X459" s="13" t="str">
        <f>IF(ISERROR(VLOOKUP(CONCATENATE($E459," ",X$1),'Listing TES'!$A$2:$I$1247,6,FALSE)),"-",VLOOKUP(CONCATENATE($E459," ",X$1),'Listing TES'!$A$2:$I$1247,6,FALSE))</f>
        <v>-</v>
      </c>
      <c r="Y459" s="13">
        <f>IF(ISERROR(VLOOKUP(CONCATENATE($E459," ",Y$1),'Listing TES'!$A$2:$I$1247,6,FALSE)),"-",VLOOKUP(CONCATENATE($E459," ",Y$1),'Listing TES'!$A$2:$I$1247,6,FALSE))</f>
        <v>41951</v>
      </c>
      <c r="Z459" s="13">
        <f>IF(ISERROR(VLOOKUP(CONCATENATE($E459," ",Z$1),'Listing TES'!$A$2:$I$1247,6,FALSE)),"-",VLOOKUP(CONCATENATE($E459," ",Z$1),'Listing TES'!$A$2:$I$1247,6,FALSE))</f>
        <v>42014</v>
      </c>
      <c r="AA459" s="91" t="str">
        <f>IF(ISERROR(VLOOKUP(CONCATENATE($E459," ",AA$1),'Listing TES'!$A$2:$I$1247,6,FALSE)),"-",VLOOKUP(CONCATENATE($E459," ",AA$1),'Listing TES'!$A$2:$I$1247,6,FALSE))</f>
        <v>-</v>
      </c>
      <c r="AB459" s="13" t="str">
        <f>IF(ISERROR(VLOOKUP(CONCATENATE($E459," ",AB$1),'Listing TES'!$A$2:$I$1247,6,FALSE)),"-",VLOOKUP(CONCATENATE($E459," ",AB$1),'Listing TES'!$A$2:$I$1247,6,FALSE))</f>
        <v>-</v>
      </c>
      <c r="AC459" s="13" t="str">
        <f>IF(ISERROR(VLOOKUP(CONCATENATE($E459," ",AC$1),'Listing TES'!$A$2:$I$1247,6,FALSE)),"-",VLOOKUP(CONCATENATE($E459," ",AC$1),'Listing TES'!$A$2:$I$1247,6,FALSE))</f>
        <v>-</v>
      </c>
      <c r="AD459" s="13"/>
      <c r="AF459" s="142" t="str">
        <f t="shared" si="498"/>
        <v>-</v>
      </c>
      <c r="AG459" s="142" t="str">
        <f t="shared" si="487"/>
        <v>-</v>
      </c>
      <c r="AH459" s="142" t="str">
        <f t="shared" si="488"/>
        <v>-</v>
      </c>
      <c r="AI459" s="142">
        <f t="shared" si="489"/>
        <v>63</v>
      </c>
      <c r="AJ459" s="142" t="str">
        <f t="shared" si="490"/>
        <v>-</v>
      </c>
      <c r="AK459" s="142" t="str">
        <f t="shared" si="491"/>
        <v>-</v>
      </c>
      <c r="AL459" s="13"/>
      <c r="AN459" s="142" t="str">
        <f t="shared" si="492"/>
        <v>-</v>
      </c>
      <c r="AO459" s="142" t="str">
        <f t="shared" si="493"/>
        <v>-</v>
      </c>
      <c r="AP459" s="142" t="str">
        <f t="shared" si="494"/>
        <v>-</v>
      </c>
      <c r="AQ459" s="142" t="str">
        <f t="shared" si="495"/>
        <v>-</v>
      </c>
      <c r="AR459" s="142" t="str">
        <f t="shared" si="496"/>
        <v>-</v>
      </c>
      <c r="AS459" s="142" t="str">
        <f t="shared" si="497"/>
        <v>-</v>
      </c>
      <c r="AZ459" s="9" t="s">
        <v>557</v>
      </c>
    </row>
    <row r="460" spans="1:53" x14ac:dyDescent="0.25">
      <c r="A460" s="22" t="str">
        <f>IF(ISERROR(VLOOKUP($E460,'Listing TES'!$B$2:$B$1247,1,FALSE)),"Not listed","Listed")</f>
        <v>Listed</v>
      </c>
      <c r="B460" s="4" t="b">
        <f ca="1">TODAY()-MAX(V460:AC460)&lt;95</f>
        <v>0</v>
      </c>
      <c r="C460" s="4" t="b">
        <f t="shared" si="651"/>
        <v>0</v>
      </c>
      <c r="D460" s="4"/>
      <c r="E460" s="2" t="s">
        <v>628</v>
      </c>
      <c r="F460" s="10">
        <v>39025</v>
      </c>
      <c r="G460" s="4"/>
      <c r="H460" s="4" t="s">
        <v>557</v>
      </c>
      <c r="I460" s="93">
        <f t="shared" si="650"/>
        <v>12</v>
      </c>
      <c r="J460" s="198" t="str">
        <f>VLOOKUP($I460,Categorie!$A$1:$B$27,2,FALSE)</f>
        <v>BNO/INO/ANO</v>
      </c>
      <c r="K460" s="12" t="str">
        <f>IF(ISBLANK(O460),IF(AC460&lt;&gt;"-",AC$1,IF(AB460&lt;&gt;"-",AB$1,IF(AA460&lt;&gt;"-",AA$1,IF(Z460&lt;&gt;"-",Z$1,IF(Y460&lt;&gt;"-",Y$1,IF(X460&lt;&gt;"-",X$1,IF(W460&lt;&gt;"-",W$1,IF(V460&lt;&gt;"-",V$1,IF(A460="Listed","Niet geslaagd","Geen info"))))))))),O460)</f>
        <v>BNO</v>
      </c>
      <c r="L460" s="13">
        <f t="shared" si="486"/>
        <v>43765</v>
      </c>
      <c r="M460" s="13" t="str">
        <f ca="1">IF(B460=TRUE,IF(ISBLANK(N460),IF(K460="PRE","",EDATE(L460,3)),N460),"")</f>
        <v/>
      </c>
      <c r="N460" s="12"/>
      <c r="O460" s="12"/>
      <c r="P460" s="12" t="str">
        <f>VLOOKUP($E460,'Listing PCS'!$B$2:$D$1032,3,FALSE)</f>
        <v>MIN</v>
      </c>
      <c r="Q460" s="13">
        <f>VLOOKUP($E460,'Listing PCS'!$B$2:$F$1032,5,FALSE)</f>
        <v>43484</v>
      </c>
      <c r="R460" s="12"/>
      <c r="S460" s="12" t="str">
        <f>IF(ISERROR(SEARCH(K460,J460)),"-",K460)</f>
        <v>BNO</v>
      </c>
      <c r="T460" s="12">
        <f>VLOOKUP($E460,'Listing PCS'!$B$2:$I$1032,8,FALSE)</f>
        <v>0</v>
      </c>
      <c r="U460" s="13"/>
      <c r="V460" s="13">
        <f>IF(ISERROR(VLOOKUP(CONCATENATE($E460," ",V$1),'Listing TES'!$A$2:$I$1247,6,FALSE)),"-",VLOOKUP(CONCATENATE($E460," ",V$1),'Listing TES'!$A$2:$I$1247,6,FALSE))</f>
        <v>43372</v>
      </c>
      <c r="W460" s="13">
        <f>IF(ISERROR(VLOOKUP(CONCATENATE($E460," ",W$1),'Listing TES'!$A$2:$I$1247,6,FALSE)),"-",VLOOKUP(CONCATENATE($E460," ",W$1),'Listing TES'!$A$2:$I$1247,6,FALSE))</f>
        <v>43484</v>
      </c>
      <c r="X460" s="13">
        <f>IF(ISERROR(VLOOKUP(CONCATENATE($E460," ",X$1),'Listing TES'!$A$2:$I$1247,6,FALSE)),"-",VLOOKUP(CONCATENATE($E460," ",X$1),'Listing TES'!$A$2:$I$1247,6,FALSE))</f>
        <v>43765</v>
      </c>
      <c r="Y460" s="13" t="str">
        <f>IF(ISERROR(VLOOKUP(CONCATENATE($E460," ",Y$1),'Listing TES'!$A$2:$I$1247,6,FALSE)),"-",VLOOKUP(CONCATENATE($E460," ",Y$1),'Listing TES'!$A$2:$I$1247,6,FALSE))</f>
        <v>-</v>
      </c>
      <c r="Z460" s="13" t="str">
        <f>IF(ISERROR(VLOOKUP(CONCATENATE($E460," ",Z$1),'Listing TES'!$A$2:$I$1247,6,FALSE)),"-",VLOOKUP(CONCATENATE($E460," ",Z$1),'Listing TES'!$A$2:$I$1247,6,FALSE))</f>
        <v>-</v>
      </c>
      <c r="AA460" s="13" t="str">
        <f>IF(ISERROR(VLOOKUP(CONCATENATE($E460," ",AA$1),'Listing TES'!$A$2:$I$1247,6,FALSE)),"-",VLOOKUP(CONCATENATE($E460," ",AA$1),'Listing TES'!$A$2:$I$1247,6,FALSE))</f>
        <v>-</v>
      </c>
      <c r="AB460" s="13" t="str">
        <f>IF(ISERROR(VLOOKUP(CONCATENATE($E460," ",AB$1),'Listing TES'!$A$2:$I$1247,6,FALSE)),"-",VLOOKUP(CONCATENATE($E460," ",AB$1),'Listing TES'!$A$2:$I$1247,6,FALSE))</f>
        <v>-</v>
      </c>
      <c r="AC460" s="13" t="str">
        <f>IF(ISERROR(VLOOKUP(CONCATENATE($E460," ",AC$1),'Listing TES'!$A$2:$I$1247,6,FALSE)),"-",VLOOKUP(CONCATENATE($E460," ",AC$1),'Listing TES'!$A$2:$I$1247,6,FALSE))</f>
        <v>-</v>
      </c>
      <c r="AD460" s="13"/>
      <c r="AF460" s="142">
        <f t="shared" ref="AF460:AK461" si="671">IF(AND(V460&lt;&gt;"-",W460&lt;&gt;"-"),W460-V460,"-")</f>
        <v>112</v>
      </c>
      <c r="AG460" s="142">
        <f t="shared" si="671"/>
        <v>281</v>
      </c>
      <c r="AH460" s="142" t="str">
        <f t="shared" si="671"/>
        <v>-</v>
      </c>
      <c r="AI460" s="142" t="str">
        <f t="shared" si="671"/>
        <v>-</v>
      </c>
      <c r="AJ460" s="142" t="str">
        <f t="shared" si="671"/>
        <v>-</v>
      </c>
      <c r="AK460" s="142" t="str">
        <f t="shared" si="671"/>
        <v>-</v>
      </c>
      <c r="AL460" s="13"/>
      <c r="AN460" s="142">
        <f t="shared" ref="AN460:AS461" si="672">IF(AND($V460&lt;&gt;"-",W460&lt;&gt;"-"),W460-$V460,"-")</f>
        <v>112</v>
      </c>
      <c r="AO460" s="142">
        <f t="shared" si="672"/>
        <v>393</v>
      </c>
      <c r="AP460" s="142" t="str">
        <f t="shared" si="672"/>
        <v>-</v>
      </c>
      <c r="AQ460" s="142" t="str">
        <f t="shared" si="672"/>
        <v>-</v>
      </c>
      <c r="AR460" s="142" t="str">
        <f t="shared" si="672"/>
        <v>-</v>
      </c>
      <c r="AS460" s="142" t="str">
        <f t="shared" si="672"/>
        <v>-</v>
      </c>
      <c r="AZ460" s="9" t="s">
        <v>557</v>
      </c>
    </row>
    <row r="461" spans="1:53" x14ac:dyDescent="0.25">
      <c r="A461" s="22" t="str">
        <f>IF(ISERROR(VLOOKUP($E461,'Listing TES'!$B$2:$B$1247,1,FALSE)),"Not listed","Listed")</f>
        <v>Listed</v>
      </c>
      <c r="B461" s="4" t="b">
        <f t="shared" ref="B461" ca="1" si="673">TODAY()-MAX(V461:AC461)&lt;95</f>
        <v>0</v>
      </c>
      <c r="C461" s="4" t="b">
        <f t="shared" si="651"/>
        <v>0</v>
      </c>
      <c r="D461" s="4"/>
      <c r="E461" s="2" t="s">
        <v>682</v>
      </c>
      <c r="F461" s="10">
        <v>38246</v>
      </c>
      <c r="G461" s="4" t="s">
        <v>610</v>
      </c>
      <c r="H461" s="4" t="s">
        <v>557</v>
      </c>
      <c r="I461" s="93">
        <f t="shared" ref="I461" si="674">DATEDIF(F461,DATE(2018,7,1),"y")</f>
        <v>13</v>
      </c>
      <c r="J461" s="198" t="str">
        <f>VLOOKUP($I461,Categorie!$A$1:$B$27,2,FALSE)</f>
        <v>INO/ANO/JUN</v>
      </c>
      <c r="K461" s="12" t="str">
        <f t="shared" ref="K461" si="675">IF(ISBLANK(O461),IF(AC461&lt;&gt;"-",AC$1,IF(AB461&lt;&gt;"-",AB$1,IF(AA461&lt;&gt;"-",AA$1,IF(Z461&lt;&gt;"-",Z$1,IF(Y461&lt;&gt;"-",Y$1,IF(X461&lt;&gt;"-",X$1,IF(W461&lt;&gt;"-",W$1,IF(V461&lt;&gt;"-",V$1,IF(A461="Listed","Niet geslaagd","Geen info"))))))))),O461)</f>
        <v>PRE</v>
      </c>
      <c r="L461" s="13">
        <f t="shared" ref="L461" si="676">IF(MAX(V461:AC461)=0,"-",MAX(V461:AC461))</f>
        <v>43799</v>
      </c>
      <c r="M461" s="13" t="str">
        <f t="shared" ref="M461" ca="1" si="677">IF(B461=TRUE,IF(ISBLANK(N461),IF(K461="PRE","",EDATE(L461,3)),N461),"")</f>
        <v/>
      </c>
      <c r="N461" s="12"/>
      <c r="O461" s="12"/>
      <c r="P461" s="12" t="str">
        <f>VLOOKUP($E461,'Listing PCS'!$B$2:$D$1032,3,FALSE)</f>
        <v>-</v>
      </c>
      <c r="Q461" s="13">
        <f>VLOOKUP($E461,'Listing PCS'!$B$2:$F$1032,5,FALSE)</f>
        <v>43799</v>
      </c>
      <c r="R461" s="12"/>
      <c r="S461" s="12" t="str">
        <f t="shared" ref="S461" si="678">IF(ISERROR(SEARCH(K461,J461)),"-",K461)</f>
        <v>-</v>
      </c>
      <c r="T461" s="12">
        <f>VLOOKUP($E461,'Listing PCS'!$B$2:$I$1032,8,FALSE)</f>
        <v>0</v>
      </c>
      <c r="U461" s="13"/>
      <c r="V461" s="13">
        <f>IF(ISERROR(VLOOKUP(CONCATENATE($E461," ",V$1),'Listing TES'!$A$2:$I$1247,6,FALSE)),"-",VLOOKUP(CONCATENATE($E461," ",V$1),'Listing TES'!$A$2:$I$1247,6,FALSE))</f>
        <v>43799</v>
      </c>
      <c r="W461" s="13" t="str">
        <f>IF(ISERROR(VLOOKUP(CONCATENATE($E461," ",W$1),'Listing TES'!$A$2:$I$1247,6,FALSE)),"-",VLOOKUP(CONCATENATE($E461," ",W$1),'Listing TES'!$A$2:$I$1247,6,FALSE))</f>
        <v>-</v>
      </c>
      <c r="X461" s="13" t="str">
        <f>IF(ISERROR(VLOOKUP(CONCATENATE($E461," ",X$1),'Listing TES'!$A$2:$I$1247,6,FALSE)),"-",VLOOKUP(CONCATENATE($E461," ",X$1),'Listing TES'!$A$2:$I$1247,6,FALSE))</f>
        <v>-</v>
      </c>
      <c r="Y461" s="13" t="str">
        <f>IF(ISERROR(VLOOKUP(CONCATENATE($E461," ",Y$1),'Listing TES'!$A$2:$I$1247,6,FALSE)),"-",VLOOKUP(CONCATENATE($E461," ",Y$1),'Listing TES'!$A$2:$I$1247,6,FALSE))</f>
        <v>-</v>
      </c>
      <c r="Z461" s="13" t="str">
        <f>IF(ISERROR(VLOOKUP(CONCATENATE($E461," ",Z$1),'Listing TES'!$A$2:$I$1247,6,FALSE)),"-",VLOOKUP(CONCATENATE($E461," ",Z$1),'Listing TES'!$A$2:$I$1247,6,FALSE))</f>
        <v>-</v>
      </c>
      <c r="AA461" s="13" t="str">
        <f>IF(ISERROR(VLOOKUP(CONCATENATE($E461," ",AA$1),'Listing TES'!$A$2:$I$1247,6,FALSE)),"-",VLOOKUP(CONCATENATE($E461," ",AA$1),'Listing TES'!$A$2:$I$1247,6,FALSE))</f>
        <v>-</v>
      </c>
      <c r="AB461" s="13" t="str">
        <f>IF(ISERROR(VLOOKUP(CONCATENATE($E461," ",AB$1),'Listing TES'!$A$2:$I$1247,6,FALSE)),"-",VLOOKUP(CONCATENATE($E461," ",AB$1),'Listing TES'!$A$2:$I$1247,6,FALSE))</f>
        <v>-</v>
      </c>
      <c r="AC461" s="13" t="str">
        <f>IF(ISERROR(VLOOKUP(CONCATENATE($E461," ",AC$1),'Listing TES'!$A$2:$I$1247,6,FALSE)),"-",VLOOKUP(CONCATENATE($E461," ",AC$1),'Listing TES'!$A$2:$I$1247,6,FALSE))</f>
        <v>-</v>
      </c>
      <c r="AD461" s="13"/>
      <c r="AF461" s="142" t="str">
        <f t="shared" si="671"/>
        <v>-</v>
      </c>
      <c r="AG461" s="142" t="str">
        <f t="shared" si="671"/>
        <v>-</v>
      </c>
      <c r="AH461" s="142" t="str">
        <f t="shared" si="671"/>
        <v>-</v>
      </c>
      <c r="AI461" s="142" t="str">
        <f t="shared" si="671"/>
        <v>-</v>
      </c>
      <c r="AJ461" s="142" t="str">
        <f t="shared" si="671"/>
        <v>-</v>
      </c>
      <c r="AK461" s="142" t="str">
        <f t="shared" si="671"/>
        <v>-</v>
      </c>
      <c r="AL461" s="13"/>
      <c r="AN461" s="142" t="str">
        <f t="shared" si="672"/>
        <v>-</v>
      </c>
      <c r="AO461" s="142" t="str">
        <f t="shared" si="672"/>
        <v>-</v>
      </c>
      <c r="AP461" s="142" t="str">
        <f t="shared" si="672"/>
        <v>-</v>
      </c>
      <c r="AQ461" s="142" t="str">
        <f t="shared" si="672"/>
        <v>-</v>
      </c>
      <c r="AR461" s="142" t="str">
        <f t="shared" si="672"/>
        <v>-</v>
      </c>
      <c r="AS461" s="142" t="str">
        <f t="shared" si="672"/>
        <v>-</v>
      </c>
    </row>
    <row r="462" spans="1:53" x14ac:dyDescent="0.25">
      <c r="A462" s="22" t="str">
        <f>IF(ISERROR(VLOOKUP($E462,'Listing TES'!$B$2:$B$1247,1,FALSE)),"Not listed","Listed")</f>
        <v>Listed</v>
      </c>
      <c r="B462" s="4" t="b">
        <f t="shared" ca="1" si="479"/>
        <v>0</v>
      </c>
      <c r="C462" s="4" t="b">
        <f t="shared" si="651"/>
        <v>0</v>
      </c>
      <c r="D462" s="4"/>
      <c r="E462" s="2" t="s">
        <v>348</v>
      </c>
      <c r="F462" s="10">
        <v>37226</v>
      </c>
      <c r="G462" s="4"/>
      <c r="H462" s="4" t="s">
        <v>557</v>
      </c>
      <c r="I462" s="93">
        <f>DATEDIF(F462,DATE(2019,7,1),"y")</f>
        <v>17</v>
      </c>
      <c r="J462" s="198" t="str">
        <f>VLOOKUP($I462,Categorie!$A$1:$B$27,2,FALSE)</f>
        <v>JUN/SEN</v>
      </c>
      <c r="K462" s="12" t="str">
        <f t="shared" si="520"/>
        <v>INO</v>
      </c>
      <c r="L462" s="13">
        <f t="shared" si="486"/>
        <v>41951</v>
      </c>
      <c r="M462" s="13" t="str">
        <f t="shared" ca="1" si="670"/>
        <v/>
      </c>
      <c r="N462" s="12"/>
      <c r="O462" s="12"/>
      <c r="P462" s="12" t="str">
        <f>VLOOKUP($E462,'Listing PCS'!$B$2:$D$1032,3,FALSE)</f>
        <v>-</v>
      </c>
      <c r="Q462" s="13">
        <f>VLOOKUP($E462,'Listing PCS'!$B$2:$F$1032,5,FALSE)</f>
        <v>43252</v>
      </c>
      <c r="R462" s="12"/>
      <c r="S462" s="12" t="str">
        <f t="shared" si="669"/>
        <v>-</v>
      </c>
      <c r="T462" s="12" t="str">
        <f>VLOOKUP($E462,'Listing PCS'!$B$2:$I$1032,8,FALSE)</f>
        <v>-</v>
      </c>
      <c r="U462" s="13"/>
      <c r="V462" s="13" t="str">
        <f>IF(ISERROR(VLOOKUP(CONCATENATE($E462," ",V$1),'Listing TES'!$A$2:$I$1247,6,FALSE)),"-",VLOOKUP(CONCATENATE($E462," ",V$1),'Listing TES'!$A$2:$I$1247,6,FALSE))</f>
        <v>-</v>
      </c>
      <c r="W462" s="13" t="str">
        <f>IF(ISERROR(VLOOKUP(CONCATENATE($E462," ",W$1),'Listing TES'!$A$2:$I$1247,6,FALSE)),"-",VLOOKUP(CONCATENATE($E462," ",W$1),'Listing TES'!$A$2:$I$1247,6,FALSE))</f>
        <v>-</v>
      </c>
      <c r="X462" s="13" t="str">
        <f>IF(ISERROR(VLOOKUP(CONCATENATE($E462," ",X$1),'Listing TES'!$A$2:$I$1247,6,FALSE)),"-",VLOOKUP(CONCATENATE($E462," ",X$1),'Listing TES'!$A$2:$I$1247,6,FALSE))</f>
        <v>-</v>
      </c>
      <c r="Y462" s="13">
        <f>IF(ISERROR(VLOOKUP(CONCATENATE($E462," ",Y$1),'Listing TES'!$A$2:$I$1247,6,FALSE)),"-",VLOOKUP(CONCATENATE($E462," ",Y$1),'Listing TES'!$A$2:$I$1247,6,FALSE))</f>
        <v>41951</v>
      </c>
      <c r="Z462" s="13" t="str">
        <f>IF(ISERROR(VLOOKUP(CONCATENATE($E462," ",Z$1),'Listing TES'!$A$2:$I$1247,6,FALSE)),"-",VLOOKUP(CONCATENATE($E462," ",Z$1),'Listing TES'!$A$2:$I$1247,6,FALSE))</f>
        <v>-</v>
      </c>
      <c r="AA462" s="13" t="str">
        <f>IF(ISERROR(VLOOKUP(CONCATENATE($E462," ",AA$1),'Listing TES'!$A$2:$I$1247,6,FALSE)),"-",VLOOKUP(CONCATENATE($E462," ",AA$1),'Listing TES'!$A$2:$I$1247,6,FALSE))</f>
        <v>-</v>
      </c>
      <c r="AB462" s="13" t="str">
        <f>IF(ISERROR(VLOOKUP(CONCATENATE($E462," ",AB$1),'Listing TES'!$A$2:$I$1247,6,FALSE)),"-",VLOOKUP(CONCATENATE($E462," ",AB$1),'Listing TES'!$A$2:$I$1247,6,FALSE))</f>
        <v>-</v>
      </c>
      <c r="AC462" s="13" t="str">
        <f>IF(ISERROR(VLOOKUP(CONCATENATE($E462," ",AC$1),'Listing TES'!$A$2:$I$1247,6,FALSE)),"-",VLOOKUP(CONCATENATE($E462," ",AC$1),'Listing TES'!$A$2:$I$1247,6,FALSE))</f>
        <v>-</v>
      </c>
      <c r="AD462" s="13"/>
      <c r="AF462" s="142" t="str">
        <f t="shared" si="498"/>
        <v>-</v>
      </c>
      <c r="AG462" s="142" t="str">
        <f t="shared" si="487"/>
        <v>-</v>
      </c>
      <c r="AH462" s="142" t="str">
        <f t="shared" si="488"/>
        <v>-</v>
      </c>
      <c r="AI462" s="142" t="str">
        <f t="shared" si="489"/>
        <v>-</v>
      </c>
      <c r="AJ462" s="142" t="str">
        <f t="shared" si="490"/>
        <v>-</v>
      </c>
      <c r="AK462" s="142" t="str">
        <f t="shared" si="491"/>
        <v>-</v>
      </c>
      <c r="AL462" s="13"/>
      <c r="AN462" s="142" t="str">
        <f t="shared" si="492"/>
        <v>-</v>
      </c>
      <c r="AO462" s="142" t="str">
        <f t="shared" si="493"/>
        <v>-</v>
      </c>
      <c r="AP462" s="142" t="str">
        <f t="shared" si="494"/>
        <v>-</v>
      </c>
      <c r="AQ462" s="142" t="str">
        <f t="shared" si="495"/>
        <v>-</v>
      </c>
      <c r="AR462" s="142" t="str">
        <f t="shared" si="496"/>
        <v>-</v>
      </c>
      <c r="AS462" s="142" t="str">
        <f t="shared" si="497"/>
        <v>-</v>
      </c>
    </row>
    <row r="463" spans="1:53" x14ac:dyDescent="0.25">
      <c r="A463" s="22" t="str">
        <f>IF(ISERROR(VLOOKUP($E463,'Listing TES'!$B$2:$B$1247,1,FALSE)),"Not listed","Listed")</f>
        <v>Listed</v>
      </c>
      <c r="B463" s="4" t="b">
        <f t="shared" ref="B463:B478" ca="1" si="679">TODAY()-MAX(V463:AC463)&lt;95</f>
        <v>0</v>
      </c>
      <c r="C463" s="4" t="b">
        <f t="shared" si="651"/>
        <v>0</v>
      </c>
      <c r="D463" s="4"/>
      <c r="E463" s="2" t="s">
        <v>308</v>
      </c>
      <c r="F463" s="10">
        <v>39330</v>
      </c>
      <c r="G463" s="4"/>
      <c r="H463" s="4" t="s">
        <v>557</v>
      </c>
      <c r="I463" s="93">
        <f>DATEDIF(F463,DATE(2019,7,1),"y")</f>
        <v>11</v>
      </c>
      <c r="J463" s="198" t="str">
        <f>VLOOKUP($I463,Categorie!$A$1:$B$27,2,FALSE)</f>
        <v>BNO/INO/ANO</v>
      </c>
      <c r="K463" s="12" t="str">
        <f t="shared" si="520"/>
        <v>PRE</v>
      </c>
      <c r="L463" s="13">
        <f t="shared" si="486"/>
        <v>42323</v>
      </c>
      <c r="M463" s="13" t="str">
        <f t="shared" ca="1" si="670"/>
        <v/>
      </c>
      <c r="N463" s="12"/>
      <c r="O463" s="12"/>
      <c r="P463" s="12" t="str">
        <f>VLOOKUP($E463,'Listing PCS'!$B$2:$D$1032,3,FALSE)</f>
        <v>-</v>
      </c>
      <c r="Q463" s="13">
        <f>VLOOKUP($E463,'Listing PCS'!$B$2:$F$1032,5,FALSE)</f>
        <v>43252</v>
      </c>
      <c r="R463" s="12"/>
      <c r="S463" s="12" t="str">
        <f t="shared" si="669"/>
        <v>-</v>
      </c>
      <c r="T463" s="12" t="str">
        <f>VLOOKUP($E463,'Listing PCS'!$B$2:$I$1032,8,FALSE)</f>
        <v>-</v>
      </c>
      <c r="U463" s="13"/>
      <c r="V463" s="13">
        <f>IF(ISERROR(VLOOKUP(CONCATENATE($E463," ",V$1),'Listing TES'!$A$2:$I$1247,6,FALSE)),"-",VLOOKUP(CONCATENATE($E463," ",V$1),'Listing TES'!$A$2:$I$1247,6,FALSE))</f>
        <v>42323</v>
      </c>
      <c r="W463" s="13" t="str">
        <f>IF(ISERROR(VLOOKUP(CONCATENATE($E463," ",W$1),'Listing TES'!$A$2:$I$1247,6,FALSE)),"-",VLOOKUP(CONCATENATE($E463," ",W$1),'Listing TES'!$A$2:$I$1247,6,FALSE))</f>
        <v>-</v>
      </c>
      <c r="X463" s="13" t="str">
        <f>IF(ISERROR(VLOOKUP(CONCATENATE($E463," ",X$1),'Listing TES'!$A$2:$I$1247,6,FALSE)),"-",VLOOKUP(CONCATENATE($E463," ",X$1),'Listing TES'!$A$2:$I$1247,6,FALSE))</f>
        <v>-</v>
      </c>
      <c r="Y463" s="13" t="str">
        <f>IF(ISERROR(VLOOKUP(CONCATENATE($E463," ",Y$1),'Listing TES'!$A$2:$I$1247,6,FALSE)),"-",VLOOKUP(CONCATENATE($E463," ",Y$1),'Listing TES'!$A$2:$I$1247,6,FALSE))</f>
        <v>-</v>
      </c>
      <c r="Z463" s="13" t="str">
        <f>IF(ISERROR(VLOOKUP(CONCATENATE($E463," ",Z$1),'Listing TES'!$A$2:$I$1247,6,FALSE)),"-",VLOOKUP(CONCATENATE($E463," ",Z$1),'Listing TES'!$A$2:$I$1247,6,FALSE))</f>
        <v>-</v>
      </c>
      <c r="AA463" s="13" t="str">
        <f>IF(ISERROR(VLOOKUP(CONCATENATE($E463," ",AA$1),'Listing TES'!$A$2:$I$1247,6,FALSE)),"-",VLOOKUP(CONCATENATE($E463," ",AA$1),'Listing TES'!$A$2:$I$1247,6,FALSE))</f>
        <v>-</v>
      </c>
      <c r="AB463" s="13" t="str">
        <f>IF(ISERROR(VLOOKUP(CONCATENATE($E463," ",AB$1),'Listing TES'!$A$2:$I$1247,6,FALSE)),"-",VLOOKUP(CONCATENATE($E463," ",AB$1),'Listing TES'!$A$2:$I$1247,6,FALSE))</f>
        <v>-</v>
      </c>
      <c r="AC463" s="13" t="str">
        <f>IF(ISERROR(VLOOKUP(CONCATENATE($E463," ",AC$1),'Listing TES'!$A$2:$I$1247,6,FALSE)),"-",VLOOKUP(CONCATENATE($E463," ",AC$1),'Listing TES'!$A$2:$I$1247,6,FALSE))</f>
        <v>-</v>
      </c>
      <c r="AD463" s="13"/>
      <c r="AF463" s="142" t="str">
        <f t="shared" si="498"/>
        <v>-</v>
      </c>
      <c r="AG463" s="142" t="str">
        <f t="shared" si="487"/>
        <v>-</v>
      </c>
      <c r="AH463" s="142" t="str">
        <f t="shared" si="488"/>
        <v>-</v>
      </c>
      <c r="AI463" s="142" t="str">
        <f t="shared" si="489"/>
        <v>-</v>
      </c>
      <c r="AJ463" s="142" t="str">
        <f t="shared" si="490"/>
        <v>-</v>
      </c>
      <c r="AK463" s="142" t="str">
        <f t="shared" si="491"/>
        <v>-</v>
      </c>
      <c r="AL463" s="13"/>
      <c r="AN463" s="142" t="str">
        <f t="shared" si="492"/>
        <v>-</v>
      </c>
      <c r="AO463" s="142" t="str">
        <f t="shared" si="493"/>
        <v>-</v>
      </c>
      <c r="AP463" s="142" t="str">
        <f t="shared" si="494"/>
        <v>-</v>
      </c>
      <c r="AQ463" s="142" t="str">
        <f t="shared" si="495"/>
        <v>-</v>
      </c>
      <c r="AR463" s="142" t="str">
        <f t="shared" si="496"/>
        <v>-</v>
      </c>
      <c r="AS463" s="142" t="str">
        <f t="shared" si="497"/>
        <v>-</v>
      </c>
    </row>
    <row r="464" spans="1:53" hidden="1" x14ac:dyDescent="0.25">
      <c r="A464" s="22" t="str">
        <f>IF(ISERROR(VLOOKUP($E464,'Listing TES'!$B$2:$B$1247,1,FALSE)),"Not listed","Listed")</f>
        <v>Listed</v>
      </c>
      <c r="B464" s="4" t="b">
        <f t="shared" ca="1" si="679"/>
        <v>0</v>
      </c>
      <c r="C464" s="4" t="e">
        <f t="shared" si="651"/>
        <v>#VALUE!</v>
      </c>
      <c r="D464" s="4" t="s">
        <v>537</v>
      </c>
      <c r="E464" s="2" t="s">
        <v>104</v>
      </c>
      <c r="F464" s="10">
        <v>39687</v>
      </c>
      <c r="G464" s="4"/>
      <c r="H464" s="4" t="s">
        <v>557</v>
      </c>
      <c r="I464" s="93">
        <f t="shared" ref="I464:I470" si="680">DATEDIF(F464,DATE(2018,7,1),"y")</f>
        <v>9</v>
      </c>
      <c r="J464" s="198" t="str">
        <f>VLOOKUP($I464,Categorie!$A$1:$B$27,2,FALSE)</f>
        <v>MIN/BNO/INO</v>
      </c>
      <c r="K464" s="12" t="str">
        <f t="shared" si="520"/>
        <v>Niet geslaagd</v>
      </c>
      <c r="L464" s="13" t="str">
        <f t="shared" si="486"/>
        <v>-</v>
      </c>
      <c r="M464" s="13" t="str">
        <f t="shared" ca="1" si="670"/>
        <v/>
      </c>
      <c r="N464" s="12"/>
      <c r="O464" s="12"/>
      <c r="P464" s="12" t="str">
        <f>VLOOKUP($E464,'Listing PCS'!$B$2:$D$1032,3,FALSE)</f>
        <v>-</v>
      </c>
      <c r="Q464" s="13">
        <f>VLOOKUP($E464,'Listing PCS'!$B$2:$F$1032,5,FALSE)</f>
        <v>43252</v>
      </c>
      <c r="R464" s="12"/>
      <c r="S464" s="12" t="str">
        <f t="shared" si="669"/>
        <v>-</v>
      </c>
      <c r="T464" s="12" t="str">
        <f>VLOOKUP($E464,'Listing PCS'!$B$2:$I$1032,8,FALSE)</f>
        <v>-</v>
      </c>
      <c r="U464" s="13"/>
      <c r="V464" s="13" t="str">
        <f>IF(ISERROR(VLOOKUP(CONCATENATE($E464," ",V$1),'Listing TES'!$A$2:$I$1247,6,FALSE)),"-",VLOOKUP(CONCATENATE($E464," ",V$1),'Listing TES'!$A$2:$I$1247,6,FALSE))</f>
        <v>-</v>
      </c>
      <c r="W464" s="13" t="str">
        <f>IF(ISERROR(VLOOKUP(CONCATENATE($E464," ",W$1),'Listing TES'!$A$2:$I$1247,6,FALSE)),"-",VLOOKUP(CONCATENATE($E464," ",W$1),'Listing TES'!$A$2:$I$1247,6,FALSE))</f>
        <v>-</v>
      </c>
      <c r="X464" s="13" t="str">
        <f>IF(ISERROR(VLOOKUP(CONCATENATE($E464," ",X$1),'Listing TES'!$A$2:$I$1247,6,FALSE)),"-",VLOOKUP(CONCATENATE($E464," ",X$1),'Listing TES'!$A$2:$I$1247,6,FALSE))</f>
        <v>-</v>
      </c>
      <c r="Y464" s="13" t="str">
        <f>IF(ISERROR(VLOOKUP(CONCATENATE($E464," ",Y$1),'Listing TES'!$A$2:$I$1247,6,FALSE)),"-",VLOOKUP(CONCATENATE($E464," ",Y$1),'Listing TES'!$A$2:$I$1247,6,FALSE))</f>
        <v>-</v>
      </c>
      <c r="Z464" s="13" t="str">
        <f>IF(ISERROR(VLOOKUP(CONCATENATE($E464," ",Z$1),'Listing TES'!$A$2:$I$1247,6,FALSE)),"-",VLOOKUP(CONCATENATE($E464," ",Z$1),'Listing TES'!$A$2:$I$1247,6,FALSE))</f>
        <v>-</v>
      </c>
      <c r="AA464" s="13" t="str">
        <f>IF(ISERROR(VLOOKUP(CONCATENATE($E464," ",AA$1),'Listing TES'!$A$2:$I$1247,6,FALSE)),"-",VLOOKUP(CONCATENATE($E464," ",AA$1),'Listing TES'!$A$2:$I$1247,6,FALSE))</f>
        <v>-</v>
      </c>
      <c r="AB464" s="13" t="str">
        <f>IF(ISERROR(VLOOKUP(CONCATENATE($E464," ",AB$1),'Listing TES'!$A$2:$I$1247,6,FALSE)),"-",VLOOKUP(CONCATENATE($E464," ",AB$1),'Listing TES'!$A$2:$I$1247,6,FALSE))</f>
        <v>-</v>
      </c>
      <c r="AC464" s="13" t="str">
        <f>IF(ISERROR(VLOOKUP(CONCATENATE($E464," ",AC$1),'Listing TES'!$A$2:$I$1247,6,FALSE)),"-",VLOOKUP(CONCATENATE($E464," ",AC$1),'Listing TES'!$A$2:$I$1247,6,FALSE))</f>
        <v>-</v>
      </c>
      <c r="AD464" s="13"/>
      <c r="AF464" s="142" t="str">
        <f t="shared" si="498"/>
        <v>-</v>
      </c>
      <c r="AG464" s="142" t="str">
        <f t="shared" si="487"/>
        <v>-</v>
      </c>
      <c r="AH464" s="142" t="str">
        <f t="shared" si="488"/>
        <v>-</v>
      </c>
      <c r="AI464" s="142" t="str">
        <f t="shared" si="489"/>
        <v>-</v>
      </c>
      <c r="AJ464" s="142" t="str">
        <f t="shared" si="490"/>
        <v>-</v>
      </c>
      <c r="AK464" s="142" t="str">
        <f t="shared" si="491"/>
        <v>-</v>
      </c>
      <c r="AL464" s="13"/>
      <c r="AN464" s="142" t="str">
        <f t="shared" si="492"/>
        <v>-</v>
      </c>
      <c r="AO464" s="142" t="str">
        <f t="shared" si="493"/>
        <v>-</v>
      </c>
      <c r="AP464" s="142" t="str">
        <f t="shared" si="494"/>
        <v>-</v>
      </c>
      <c r="AQ464" s="142" t="str">
        <f t="shared" si="495"/>
        <v>-</v>
      </c>
      <c r="AR464" s="142" t="str">
        <f t="shared" si="496"/>
        <v>-</v>
      </c>
      <c r="AS464" s="142" t="str">
        <f t="shared" si="497"/>
        <v>-</v>
      </c>
    </row>
    <row r="465" spans="1:73" hidden="1" x14ac:dyDescent="0.25">
      <c r="A465" s="22" t="str">
        <f>IF(ISERROR(VLOOKUP($E465,'Listing TES'!$B$2:$B$1247,1,FALSE)),"Not listed","Listed")</f>
        <v>Listed</v>
      </c>
      <c r="B465" s="4" t="b">
        <f t="shared" ca="1" si="679"/>
        <v>0</v>
      </c>
      <c r="C465" s="4" t="b">
        <f t="shared" si="651"/>
        <v>0</v>
      </c>
      <c r="D465" s="4" t="s">
        <v>537</v>
      </c>
      <c r="E465" s="2" t="s">
        <v>266</v>
      </c>
      <c r="F465" s="10">
        <v>36732</v>
      </c>
      <c r="G465" s="4"/>
      <c r="H465" s="4" t="s">
        <v>557</v>
      </c>
      <c r="I465" s="93">
        <f t="shared" si="680"/>
        <v>17</v>
      </c>
      <c r="J465" s="198" t="str">
        <f>VLOOKUP($I465,Categorie!$A$1:$B$27,2,FALSE)</f>
        <v>JUN/SEN</v>
      </c>
      <c r="K465" s="12" t="str">
        <f t="shared" si="520"/>
        <v>BNO</v>
      </c>
      <c r="L465" s="13">
        <f t="shared" si="486"/>
        <v>42413</v>
      </c>
      <c r="M465" s="13" t="str">
        <f t="shared" ca="1" si="670"/>
        <v/>
      </c>
      <c r="N465" s="12"/>
      <c r="O465" s="12"/>
      <c r="P465" s="12" t="str">
        <f>VLOOKUP($E465,'Listing PCS'!$B$2:$D$1032,3,FALSE)</f>
        <v>-</v>
      </c>
      <c r="Q465" s="13">
        <f>VLOOKUP($E465,'Listing PCS'!$B$2:$F$1032,5,FALSE)</f>
        <v>43252</v>
      </c>
      <c r="R465" s="12"/>
      <c r="S465" s="12" t="str">
        <f t="shared" si="669"/>
        <v>-</v>
      </c>
      <c r="T465" s="12" t="str">
        <f>VLOOKUP($E465,'Listing PCS'!$B$2:$I$1032,8,FALSE)</f>
        <v>-</v>
      </c>
      <c r="U465" s="13"/>
      <c r="V465" s="13" t="str">
        <f>IF(ISERROR(VLOOKUP(CONCATENATE($E465," ",V$1),'Listing TES'!$A$2:$I$1247,6,FALSE)),"-",VLOOKUP(CONCATENATE($E465," ",V$1),'Listing TES'!$A$2:$I$1247,6,FALSE))</f>
        <v>-</v>
      </c>
      <c r="W465" s="13">
        <f>IF(ISERROR(VLOOKUP(CONCATENATE($E465," ",W$1),'Listing TES'!$A$2:$I$1247,6,FALSE)),"-",VLOOKUP(CONCATENATE($E465," ",W$1),'Listing TES'!$A$2:$I$1247,6,FALSE))</f>
        <v>42308</v>
      </c>
      <c r="X465" s="13">
        <f>IF(ISERROR(VLOOKUP(CONCATENATE($E465," ",X$1),'Listing TES'!$A$2:$I$1247,6,FALSE)),"-",VLOOKUP(CONCATENATE($E465," ",X$1),'Listing TES'!$A$2:$I$1247,6,FALSE))</f>
        <v>42413</v>
      </c>
      <c r="Y465" s="13" t="str">
        <f>IF(ISERROR(VLOOKUP(CONCATENATE($E465," ",Y$1),'Listing TES'!$A$2:$I$1247,6,FALSE)),"-",VLOOKUP(CONCATENATE($E465," ",Y$1),'Listing TES'!$A$2:$I$1247,6,FALSE))</f>
        <v>-</v>
      </c>
      <c r="Z465" s="13" t="str">
        <f>IF(ISERROR(VLOOKUP(CONCATENATE($E465," ",Z$1),'Listing TES'!$A$2:$I$1247,6,FALSE)),"-",VLOOKUP(CONCATENATE($E465," ",Z$1),'Listing TES'!$A$2:$I$1247,6,FALSE))</f>
        <v>-</v>
      </c>
      <c r="AA465" s="13" t="str">
        <f>IF(ISERROR(VLOOKUP(CONCATENATE($E465," ",AA$1),'Listing TES'!$A$2:$I$1247,6,FALSE)),"-",VLOOKUP(CONCATENATE($E465," ",AA$1),'Listing TES'!$A$2:$I$1247,6,FALSE))</f>
        <v>-</v>
      </c>
      <c r="AB465" s="13" t="str">
        <f>IF(ISERROR(VLOOKUP(CONCATENATE($E465," ",AB$1),'Listing TES'!$A$2:$I$1247,6,FALSE)),"-",VLOOKUP(CONCATENATE($E465," ",AB$1),'Listing TES'!$A$2:$I$1247,6,FALSE))</f>
        <v>-</v>
      </c>
      <c r="AC465" s="13" t="str">
        <f>IF(ISERROR(VLOOKUP(CONCATENATE($E465," ",AC$1),'Listing TES'!$A$2:$I$1247,6,FALSE)),"-",VLOOKUP(CONCATENATE($E465," ",AC$1),'Listing TES'!$A$2:$I$1247,6,FALSE))</f>
        <v>-</v>
      </c>
      <c r="AD465" s="13"/>
      <c r="AF465" s="142" t="str">
        <f t="shared" si="498"/>
        <v>-</v>
      </c>
      <c r="AG465" s="142">
        <f t="shared" si="487"/>
        <v>105</v>
      </c>
      <c r="AH465" s="142" t="str">
        <f t="shared" si="488"/>
        <v>-</v>
      </c>
      <c r="AI465" s="142" t="str">
        <f t="shared" si="489"/>
        <v>-</v>
      </c>
      <c r="AJ465" s="142" t="str">
        <f t="shared" si="490"/>
        <v>-</v>
      </c>
      <c r="AK465" s="142" t="str">
        <f t="shared" si="491"/>
        <v>-</v>
      </c>
      <c r="AL465" s="13"/>
      <c r="AN465" s="142" t="str">
        <f t="shared" si="492"/>
        <v>-</v>
      </c>
      <c r="AO465" s="142" t="str">
        <f t="shared" si="493"/>
        <v>-</v>
      </c>
      <c r="AP465" s="142" t="str">
        <f t="shared" si="494"/>
        <v>-</v>
      </c>
      <c r="AQ465" s="142" t="str">
        <f t="shared" si="495"/>
        <v>-</v>
      </c>
      <c r="AR465" s="142" t="str">
        <f t="shared" si="496"/>
        <v>-</v>
      </c>
      <c r="AS465" s="142" t="str">
        <f t="shared" si="497"/>
        <v>-</v>
      </c>
      <c r="AW465" s="9" t="s">
        <v>557</v>
      </c>
    </row>
    <row r="466" spans="1:73" hidden="1" x14ac:dyDescent="0.25">
      <c r="A466" s="22" t="str">
        <f>IF(ISERROR(VLOOKUP($E466,'Listing TES'!$B$2:$B$1247,1,FALSE)),"Not listed","Listed")</f>
        <v>Listed</v>
      </c>
      <c r="B466" s="4" t="b">
        <f t="shared" ca="1" si="679"/>
        <v>0</v>
      </c>
      <c r="C466" s="4" t="b">
        <f t="shared" si="651"/>
        <v>0</v>
      </c>
      <c r="D466" s="4" t="s">
        <v>537</v>
      </c>
      <c r="E466" s="2" t="s">
        <v>279</v>
      </c>
      <c r="F466" s="10">
        <v>38715</v>
      </c>
      <c r="G466" s="4"/>
      <c r="H466" s="4" t="s">
        <v>557</v>
      </c>
      <c r="I466" s="93">
        <f t="shared" si="680"/>
        <v>12</v>
      </c>
      <c r="J466" s="198" t="str">
        <f>VLOOKUP($I466,Categorie!$A$1:$B$27,2,FALSE)</f>
        <v>BNO/INO/ANO</v>
      </c>
      <c r="K466" s="12" t="str">
        <f t="shared" si="520"/>
        <v>INO</v>
      </c>
      <c r="L466" s="13">
        <f t="shared" si="486"/>
        <v>42343</v>
      </c>
      <c r="M466" s="13" t="str">
        <f t="shared" ca="1" si="670"/>
        <v/>
      </c>
      <c r="N466" s="12"/>
      <c r="O466" s="12" t="s">
        <v>564</v>
      </c>
      <c r="P466" s="12" t="str">
        <f>VLOOKUP($E466,'Listing PCS'!$B$2:$D$1032,3,FALSE)</f>
        <v>-</v>
      </c>
      <c r="Q466" s="13">
        <f>VLOOKUP($E466,'Listing PCS'!$B$2:$F$1032,5,FALSE)</f>
        <v>43252</v>
      </c>
      <c r="R466" s="12"/>
      <c r="S466" s="198" t="s">
        <v>563</v>
      </c>
      <c r="T466" s="12" t="str">
        <f>VLOOKUP($E466,'Listing PCS'!$B$2:$I$1032,8,FALSE)</f>
        <v>-</v>
      </c>
      <c r="U466" s="13"/>
      <c r="V466" s="13">
        <f>IF(ISERROR(VLOOKUP(CONCATENATE($E466," ",V$1),'Listing TES'!$A$2:$I$1247,6,FALSE)),"-",VLOOKUP(CONCATENATE($E466," ",V$1),'Listing TES'!$A$2:$I$1247,6,FALSE))</f>
        <v>42287</v>
      </c>
      <c r="W466" s="13">
        <f>IF(ISERROR(VLOOKUP(CONCATENATE($E466," ",W$1),'Listing TES'!$A$2:$I$1247,6,FALSE)),"-",VLOOKUP(CONCATENATE($E466," ",W$1),'Listing TES'!$A$2:$I$1247,6,FALSE))</f>
        <v>42322</v>
      </c>
      <c r="X466" s="13">
        <f>IF(ISERROR(VLOOKUP(CONCATENATE($E466," ",X$1),'Listing TES'!$A$2:$I$1247,6,FALSE)),"-",VLOOKUP(CONCATENATE($E466," ",X$1),'Listing TES'!$A$2:$I$1247,6,FALSE))</f>
        <v>42343</v>
      </c>
      <c r="Y466" s="91" t="str">
        <f>IF(ISERROR(VLOOKUP(CONCATENATE($E466," ",Y$1),'Listing TES'!$A$2:$I$1247,6,FALSE)),"-",VLOOKUP(CONCATENATE($E466," ",Y$1),'Listing TES'!$A$2:$I$1247,6,FALSE))</f>
        <v>-</v>
      </c>
      <c r="Z466" s="13" t="str">
        <f>IF(ISERROR(VLOOKUP(CONCATENATE($E466," ",Z$1),'Listing TES'!$A$2:$I$1247,6,FALSE)),"-",VLOOKUP(CONCATENATE($E466," ",Z$1),'Listing TES'!$A$2:$I$1247,6,FALSE))</f>
        <v>-</v>
      </c>
      <c r="AA466" s="13" t="str">
        <f>IF(ISERROR(VLOOKUP(CONCATENATE($E466," ",AA$1),'Listing TES'!$A$2:$I$1247,6,FALSE)),"-",VLOOKUP(CONCATENATE($E466," ",AA$1),'Listing TES'!$A$2:$I$1247,6,FALSE))</f>
        <v>-</v>
      </c>
      <c r="AB466" s="13" t="str">
        <f>IF(ISERROR(VLOOKUP(CONCATENATE($E466," ",AB$1),'Listing TES'!$A$2:$I$1247,6,FALSE)),"-",VLOOKUP(CONCATENATE($E466," ",AB$1),'Listing TES'!$A$2:$I$1247,6,FALSE))</f>
        <v>-</v>
      </c>
      <c r="AC466" s="13" t="str">
        <f>IF(ISERROR(VLOOKUP(CONCATENATE($E466," ",AC$1),'Listing TES'!$A$2:$I$1247,6,FALSE)),"-",VLOOKUP(CONCATENATE($E466," ",AC$1),'Listing TES'!$A$2:$I$1247,6,FALSE))</f>
        <v>-</v>
      </c>
      <c r="AD466" s="13"/>
      <c r="AF466" s="142">
        <f t="shared" si="498"/>
        <v>35</v>
      </c>
      <c r="AG466" s="142">
        <f t="shared" si="487"/>
        <v>21</v>
      </c>
      <c r="AH466" s="142" t="str">
        <f t="shared" si="488"/>
        <v>-</v>
      </c>
      <c r="AI466" s="142" t="str">
        <f t="shared" si="489"/>
        <v>-</v>
      </c>
      <c r="AJ466" s="142" t="str">
        <f t="shared" si="490"/>
        <v>-</v>
      </c>
      <c r="AK466" s="142" t="str">
        <f t="shared" si="491"/>
        <v>-</v>
      </c>
      <c r="AL466" s="13"/>
      <c r="AN466" s="142">
        <f t="shared" si="492"/>
        <v>35</v>
      </c>
      <c r="AO466" s="142">
        <f t="shared" si="493"/>
        <v>56</v>
      </c>
      <c r="AP466" s="142" t="str">
        <f t="shared" si="494"/>
        <v>-</v>
      </c>
      <c r="AQ466" s="142" t="str">
        <f t="shared" si="495"/>
        <v>-</v>
      </c>
      <c r="AR466" s="142" t="str">
        <f t="shared" si="496"/>
        <v>-</v>
      </c>
      <c r="AS466" s="142" t="str">
        <f t="shared" si="497"/>
        <v>-</v>
      </c>
      <c r="AW466" s="9" t="s">
        <v>557</v>
      </c>
      <c r="AZ466" s="9" t="s">
        <v>557</v>
      </c>
    </row>
    <row r="467" spans="1:73" x14ac:dyDescent="0.25">
      <c r="A467" s="22" t="str">
        <f>IF(ISERROR(VLOOKUP($E467,'Listing TES'!$B$2:$B$1247,1,FALSE)),"Not listed","Listed")</f>
        <v>Listed</v>
      </c>
      <c r="B467" s="4" t="b">
        <f t="shared" ca="1" si="679"/>
        <v>0</v>
      </c>
      <c r="C467" s="4" t="b">
        <f t="shared" si="651"/>
        <v>0</v>
      </c>
      <c r="D467" s="4"/>
      <c r="E467" s="2" t="s">
        <v>105</v>
      </c>
      <c r="F467" s="10">
        <v>38832</v>
      </c>
      <c r="G467" s="4"/>
      <c r="H467" s="4" t="s">
        <v>557</v>
      </c>
      <c r="I467" s="93">
        <f>DATEDIF(F467,DATE(2019,7,1),"y")</f>
        <v>13</v>
      </c>
      <c r="J467" s="198" t="str">
        <f>VLOOKUP($I467,Categorie!$A$1:$B$27,2,FALSE)</f>
        <v>INO/ANO/JUN</v>
      </c>
      <c r="K467" s="12" t="str">
        <f t="shared" si="520"/>
        <v>INO</v>
      </c>
      <c r="L467" s="13">
        <f t="shared" si="486"/>
        <v>43568</v>
      </c>
      <c r="M467" s="13" t="str">
        <f t="shared" ca="1" si="670"/>
        <v/>
      </c>
      <c r="N467" s="12"/>
      <c r="O467" s="12"/>
      <c r="P467" s="12" t="str">
        <f>VLOOKUP($E467,'Listing PCS'!$B$2:$D$1032,3,FALSE)</f>
        <v>INO</v>
      </c>
      <c r="Q467" s="13">
        <f>VLOOKUP($E467,'Listing PCS'!$B$2:$F$1032,5,FALSE)</f>
        <v>43577</v>
      </c>
      <c r="R467" s="12"/>
      <c r="S467" s="12" t="str">
        <f t="shared" ref="S467:S477" si="681">IF(ISERROR(SEARCH(K467,J467)),"-",K467)</f>
        <v>INO</v>
      </c>
      <c r="T467" s="12">
        <f>VLOOKUP($E467,'Listing PCS'!$B$2:$I$1032,8,FALSE)</f>
        <v>0</v>
      </c>
      <c r="U467" s="13"/>
      <c r="V467" s="13">
        <f>IF(ISERROR(VLOOKUP(CONCATENATE($E467," ",V$1),'Listing TES'!$A$2:$I$1247,6,FALSE)),"-",VLOOKUP(CONCATENATE($E467," ",V$1),'Listing TES'!$A$2:$I$1247,6,FALSE))</f>
        <v>43008</v>
      </c>
      <c r="W467" s="13">
        <f>IF(ISERROR(VLOOKUP(CONCATENATE($E467," ",W$1),'Listing TES'!$A$2:$I$1247,6,FALSE)),"-",VLOOKUP(CONCATENATE($E467," ",W$1),'Listing TES'!$A$2:$I$1247,6,FALSE))</f>
        <v>43078</v>
      </c>
      <c r="X467" s="13">
        <f>IF(ISERROR(VLOOKUP(CONCATENATE($E467," ",X$1),'Listing TES'!$A$2:$I$1247,6,FALSE)),"-",VLOOKUP(CONCATENATE($E467," ",X$1),'Listing TES'!$A$2:$I$1247,6,FALSE))</f>
        <v>43120</v>
      </c>
      <c r="Y467" s="13">
        <f>IF(ISERROR(VLOOKUP(CONCATENATE($E467," ",Y$1),'Listing TES'!$A$2:$I$1247,6,FALSE)),"-",VLOOKUP(CONCATENATE($E467," ",Y$1),'Listing TES'!$A$2:$I$1247,6,FALSE))</f>
        <v>43568</v>
      </c>
      <c r="Z467" s="13" t="str">
        <f>IF(ISERROR(VLOOKUP(CONCATENATE($E467," ",Z$1),'Listing TES'!$A$2:$I$1247,6,FALSE)),"-",VLOOKUP(CONCATENATE($E467," ",Z$1),'Listing TES'!$A$2:$I$1247,6,FALSE))</f>
        <v>-</v>
      </c>
      <c r="AA467" s="13" t="str">
        <f>IF(ISERROR(VLOOKUP(CONCATENATE($E467," ",AA$1),'Listing TES'!$A$2:$I$1247,6,FALSE)),"-",VLOOKUP(CONCATENATE($E467," ",AA$1),'Listing TES'!$A$2:$I$1247,6,FALSE))</f>
        <v>-</v>
      </c>
      <c r="AB467" s="13" t="str">
        <f>IF(ISERROR(VLOOKUP(CONCATENATE($E467," ",AB$1),'Listing TES'!$A$2:$I$1247,6,FALSE)),"-",VLOOKUP(CONCATENATE($E467," ",AB$1),'Listing TES'!$A$2:$I$1247,6,FALSE))</f>
        <v>-</v>
      </c>
      <c r="AC467" s="13" t="str">
        <f>IF(ISERROR(VLOOKUP(CONCATENATE($E467," ",AC$1),'Listing TES'!$A$2:$I$1247,6,FALSE)),"-",VLOOKUP(CONCATENATE($E467," ",AC$1),'Listing TES'!$A$2:$I$1247,6,FALSE))</f>
        <v>-</v>
      </c>
      <c r="AD467" s="13"/>
      <c r="AF467" s="142">
        <f t="shared" si="498"/>
        <v>70</v>
      </c>
      <c r="AG467" s="142">
        <f t="shared" si="487"/>
        <v>42</v>
      </c>
      <c r="AH467" s="142">
        <f t="shared" si="488"/>
        <v>448</v>
      </c>
      <c r="AI467" s="142" t="str">
        <f t="shared" si="489"/>
        <v>-</v>
      </c>
      <c r="AJ467" s="142" t="str">
        <f t="shared" si="490"/>
        <v>-</v>
      </c>
      <c r="AK467" s="142" t="str">
        <f t="shared" si="491"/>
        <v>-</v>
      </c>
      <c r="AL467" s="13"/>
      <c r="AN467" s="142">
        <f t="shared" si="492"/>
        <v>70</v>
      </c>
      <c r="AO467" s="142">
        <f t="shared" si="493"/>
        <v>112</v>
      </c>
      <c r="AP467" s="142">
        <f t="shared" si="494"/>
        <v>560</v>
      </c>
      <c r="AQ467" s="142" t="str">
        <f t="shared" si="495"/>
        <v>-</v>
      </c>
      <c r="AR467" s="142" t="str">
        <f t="shared" si="496"/>
        <v>-</v>
      </c>
      <c r="AS467" s="142" t="str">
        <f t="shared" si="497"/>
        <v>-</v>
      </c>
    </row>
    <row r="468" spans="1:73" x14ac:dyDescent="0.25">
      <c r="A468" s="22" t="str">
        <f>IF(ISERROR(VLOOKUP($E468,'Listing TES'!$B$2:$B$1247,1,FALSE)),"Not listed","Listed")</f>
        <v>Listed</v>
      </c>
      <c r="B468" s="4" t="b">
        <f t="shared" ca="1" si="679"/>
        <v>0</v>
      </c>
      <c r="C468" s="4" t="b">
        <f t="shared" si="651"/>
        <v>0</v>
      </c>
      <c r="D468" s="4"/>
      <c r="E468" s="2" t="s">
        <v>172</v>
      </c>
      <c r="F468" s="10">
        <v>37411</v>
      </c>
      <c r="G468" s="4"/>
      <c r="H468" s="4" t="s">
        <v>557</v>
      </c>
      <c r="I468" s="93">
        <f>DATEDIF(F468,DATE(2019,7,1),"y")</f>
        <v>17</v>
      </c>
      <c r="J468" s="198" t="str">
        <f>VLOOKUP($I468,Categorie!$A$1:$B$27,2,FALSE)</f>
        <v>JUN/SEN</v>
      </c>
      <c r="K468" s="12" t="str">
        <f t="shared" si="520"/>
        <v>INO</v>
      </c>
      <c r="L468" s="13">
        <f t="shared" si="486"/>
        <v>42784</v>
      </c>
      <c r="M468" s="13" t="str">
        <f t="shared" ca="1" si="670"/>
        <v/>
      </c>
      <c r="N468" s="12"/>
      <c r="O468" s="12"/>
      <c r="P468" s="12" t="str">
        <f>VLOOKUP($E468,'Listing PCS'!$B$2:$D$1032,3,FALSE)</f>
        <v>BNO</v>
      </c>
      <c r="Q468" s="13">
        <f>VLOOKUP($E468,'Listing PCS'!$B$2:$F$1032,5,FALSE)</f>
        <v>43252</v>
      </c>
      <c r="R468" s="12"/>
      <c r="S468" s="12" t="str">
        <f t="shared" si="681"/>
        <v>-</v>
      </c>
      <c r="T468" s="12" t="str">
        <f>VLOOKUP($E468,'Listing PCS'!$B$2:$I$1032,8,FALSE)</f>
        <v>B</v>
      </c>
      <c r="U468" s="13"/>
      <c r="V468" s="13" t="str">
        <f>IF(ISERROR(VLOOKUP(CONCATENATE($E468," ",V$1),'Listing TES'!$A$2:$I$1247,6,FALSE)),"-",VLOOKUP(CONCATENATE($E468," ",V$1),'Listing TES'!$A$2:$I$1247,6,FALSE))</f>
        <v>-</v>
      </c>
      <c r="W468" s="13" t="str">
        <f>IF(ISERROR(VLOOKUP(CONCATENATE($E468," ",W$1),'Listing TES'!$A$2:$I$1247,6,FALSE)),"-",VLOOKUP(CONCATENATE($E468," ",W$1),'Listing TES'!$A$2:$I$1247,6,FALSE))</f>
        <v>-</v>
      </c>
      <c r="X468" s="13" t="str">
        <f>IF(ISERROR(VLOOKUP(CONCATENATE($E468," ",X$1),'Listing TES'!$A$2:$I$1247,6,FALSE)),"-",VLOOKUP(CONCATENATE($E468," ",X$1),'Listing TES'!$A$2:$I$1247,6,FALSE))</f>
        <v>-</v>
      </c>
      <c r="Y468" s="13">
        <f>IF(ISERROR(VLOOKUP(CONCATENATE($E468," ",Y$1),'Listing TES'!$A$2:$I$1247,6,FALSE)),"-",VLOOKUP(CONCATENATE($E468," ",Y$1),'Listing TES'!$A$2:$I$1247,6,FALSE))</f>
        <v>42784</v>
      </c>
      <c r="Z468" s="13" t="str">
        <f>IF(ISERROR(VLOOKUP(CONCATENATE($E468," ",Z$1),'Listing TES'!$A$2:$I$1247,6,FALSE)),"-",VLOOKUP(CONCATENATE($E468," ",Z$1),'Listing TES'!$A$2:$I$1247,6,FALSE))</f>
        <v>-</v>
      </c>
      <c r="AA468" s="13" t="str">
        <f>IF(ISERROR(VLOOKUP(CONCATENATE($E468," ",AA$1),'Listing TES'!$A$2:$I$1247,6,FALSE)),"-",VLOOKUP(CONCATENATE($E468," ",AA$1),'Listing TES'!$A$2:$I$1247,6,FALSE))</f>
        <v>-</v>
      </c>
      <c r="AB468" s="13" t="str">
        <f>IF(ISERROR(VLOOKUP(CONCATENATE($E468," ",AB$1),'Listing TES'!$A$2:$I$1247,6,FALSE)),"-",VLOOKUP(CONCATENATE($E468," ",AB$1),'Listing TES'!$A$2:$I$1247,6,FALSE))</f>
        <v>-</v>
      </c>
      <c r="AC468" s="13" t="str">
        <f>IF(ISERROR(VLOOKUP(CONCATENATE($E468," ",AC$1),'Listing TES'!$A$2:$I$1247,6,FALSE)),"-",VLOOKUP(CONCATENATE($E468," ",AC$1),'Listing TES'!$A$2:$I$1247,6,FALSE))</f>
        <v>-</v>
      </c>
      <c r="AD468" s="13"/>
      <c r="AF468" s="142" t="str">
        <f t="shared" si="498"/>
        <v>-</v>
      </c>
      <c r="AG468" s="142" t="str">
        <f t="shared" si="487"/>
        <v>-</v>
      </c>
      <c r="AH468" s="142" t="str">
        <f t="shared" si="488"/>
        <v>-</v>
      </c>
      <c r="AI468" s="142" t="str">
        <f t="shared" si="489"/>
        <v>-</v>
      </c>
      <c r="AJ468" s="142" t="str">
        <f t="shared" si="490"/>
        <v>-</v>
      </c>
      <c r="AK468" s="142" t="str">
        <f t="shared" si="491"/>
        <v>-</v>
      </c>
      <c r="AL468" s="13"/>
      <c r="AN468" s="142" t="str">
        <f t="shared" si="492"/>
        <v>-</v>
      </c>
      <c r="AO468" s="142" t="str">
        <f t="shared" si="493"/>
        <v>-</v>
      </c>
      <c r="AP468" s="142" t="str">
        <f t="shared" si="494"/>
        <v>-</v>
      </c>
      <c r="AQ468" s="142" t="str">
        <f t="shared" si="495"/>
        <v>-</v>
      </c>
      <c r="AR468" s="142" t="str">
        <f t="shared" si="496"/>
        <v>-</v>
      </c>
      <c r="AS468" s="142" t="str">
        <f t="shared" si="497"/>
        <v>-</v>
      </c>
    </row>
    <row r="469" spans="1:73" x14ac:dyDescent="0.25">
      <c r="A469" s="22" t="str">
        <f>IF(ISERROR(VLOOKUP($E469,'Listing TES'!$B$2:$B$1247,1,FALSE)),"Not listed","Listed")</f>
        <v>Listed</v>
      </c>
      <c r="B469" s="4" t="b">
        <f t="shared" ca="1" si="679"/>
        <v>0</v>
      </c>
      <c r="C469" s="4" t="b">
        <f t="shared" si="651"/>
        <v>0</v>
      </c>
      <c r="D469" s="4"/>
      <c r="E469" s="2" t="s">
        <v>349</v>
      </c>
      <c r="F469" s="10">
        <v>36313</v>
      </c>
      <c r="G469" s="4"/>
      <c r="H469" s="4" t="s">
        <v>557</v>
      </c>
      <c r="I469" s="93">
        <f>DATEDIF(F469,DATE(2019,7,1),"y")</f>
        <v>20</v>
      </c>
      <c r="J469" s="198" t="str">
        <f>VLOOKUP($I469,Categorie!$A$1:$B$27,2,FALSE)</f>
        <v>SEN</v>
      </c>
      <c r="K469" s="12" t="str">
        <f t="shared" si="520"/>
        <v>INO</v>
      </c>
      <c r="L469" s="13">
        <f t="shared" si="486"/>
        <v>41951</v>
      </c>
      <c r="M469" s="13" t="str">
        <f t="shared" ca="1" si="670"/>
        <v/>
      </c>
      <c r="N469" s="12"/>
      <c r="O469" s="12"/>
      <c r="P469" s="12" t="str">
        <f>VLOOKUP($E469,'Listing PCS'!$B$2:$D$1032,3,FALSE)</f>
        <v>-</v>
      </c>
      <c r="Q469" s="13">
        <f>VLOOKUP($E469,'Listing PCS'!$B$2:$F$1032,5,FALSE)</f>
        <v>43252</v>
      </c>
      <c r="R469" s="12"/>
      <c r="S469" s="12" t="str">
        <f t="shared" si="681"/>
        <v>-</v>
      </c>
      <c r="T469" s="12" t="str">
        <f>VLOOKUP($E469,'Listing PCS'!$B$2:$I$1032,8,FALSE)</f>
        <v>-</v>
      </c>
      <c r="U469" s="13"/>
      <c r="V469" s="13" t="str">
        <f>IF(ISERROR(VLOOKUP(CONCATENATE($E469," ",V$1),'Listing TES'!$A$2:$I$1247,6,FALSE)),"-",VLOOKUP(CONCATENATE($E469," ",V$1),'Listing TES'!$A$2:$I$1247,6,FALSE))</f>
        <v>-</v>
      </c>
      <c r="W469" s="13" t="str">
        <f>IF(ISERROR(VLOOKUP(CONCATENATE($E469," ",W$1),'Listing TES'!$A$2:$I$1247,6,FALSE)),"-",VLOOKUP(CONCATENATE($E469," ",W$1),'Listing TES'!$A$2:$I$1247,6,FALSE))</f>
        <v>-</v>
      </c>
      <c r="X469" s="13" t="str">
        <f>IF(ISERROR(VLOOKUP(CONCATENATE($E469," ",X$1),'Listing TES'!$A$2:$I$1247,6,FALSE)),"-",VLOOKUP(CONCATENATE($E469," ",X$1),'Listing TES'!$A$2:$I$1247,6,FALSE))</f>
        <v>-</v>
      </c>
      <c r="Y469" s="13">
        <f>IF(ISERROR(VLOOKUP(CONCATENATE($E469," ",Y$1),'Listing TES'!$A$2:$I$1247,6,FALSE)),"-",VLOOKUP(CONCATENATE($E469," ",Y$1),'Listing TES'!$A$2:$I$1247,6,FALSE))</f>
        <v>41951</v>
      </c>
      <c r="Z469" s="13" t="str">
        <f>IF(ISERROR(VLOOKUP(CONCATENATE($E469," ",Z$1),'Listing TES'!$A$2:$I$1247,6,FALSE)),"-",VLOOKUP(CONCATENATE($E469," ",Z$1),'Listing TES'!$A$2:$I$1247,6,FALSE))</f>
        <v>-</v>
      </c>
      <c r="AA469" s="13" t="str">
        <f>IF(ISERROR(VLOOKUP(CONCATENATE($E469," ",AA$1),'Listing TES'!$A$2:$I$1247,6,FALSE)),"-",VLOOKUP(CONCATENATE($E469," ",AA$1),'Listing TES'!$A$2:$I$1247,6,FALSE))</f>
        <v>-</v>
      </c>
      <c r="AB469" s="13" t="str">
        <f>IF(ISERROR(VLOOKUP(CONCATENATE($E469," ",AB$1),'Listing TES'!$A$2:$I$1247,6,FALSE)),"-",VLOOKUP(CONCATENATE($E469," ",AB$1),'Listing TES'!$A$2:$I$1247,6,FALSE))</f>
        <v>-</v>
      </c>
      <c r="AC469" s="13" t="str">
        <f>IF(ISERROR(VLOOKUP(CONCATENATE($E469," ",AC$1),'Listing TES'!$A$2:$I$1247,6,FALSE)),"-",VLOOKUP(CONCATENATE($E469," ",AC$1),'Listing TES'!$A$2:$I$1247,6,FALSE))</f>
        <v>-</v>
      </c>
      <c r="AD469" s="13"/>
      <c r="AF469" s="142" t="str">
        <f t="shared" si="498"/>
        <v>-</v>
      </c>
      <c r="AG469" s="142" t="str">
        <f t="shared" si="487"/>
        <v>-</v>
      </c>
      <c r="AH469" s="142" t="str">
        <f t="shared" si="488"/>
        <v>-</v>
      </c>
      <c r="AI469" s="142" t="str">
        <f t="shared" si="489"/>
        <v>-</v>
      </c>
      <c r="AJ469" s="142" t="str">
        <f t="shared" si="490"/>
        <v>-</v>
      </c>
      <c r="AK469" s="142" t="str">
        <f t="shared" si="491"/>
        <v>-</v>
      </c>
      <c r="AL469" s="13"/>
      <c r="AN469" s="142" t="str">
        <f t="shared" si="492"/>
        <v>-</v>
      </c>
      <c r="AO469" s="142" t="str">
        <f t="shared" si="493"/>
        <v>-</v>
      </c>
      <c r="AP469" s="142" t="str">
        <f t="shared" si="494"/>
        <v>-</v>
      </c>
      <c r="AQ469" s="142" t="str">
        <f t="shared" si="495"/>
        <v>-</v>
      </c>
      <c r="AR469" s="142" t="str">
        <f t="shared" si="496"/>
        <v>-</v>
      </c>
      <c r="AS469" s="142" t="str">
        <f t="shared" si="497"/>
        <v>-</v>
      </c>
    </row>
    <row r="470" spans="1:73" hidden="1" x14ac:dyDescent="0.25">
      <c r="A470" s="22" t="str">
        <f>IF(ISERROR(VLOOKUP($E470,'Listing TES'!$B$2:$B$1247,1,FALSE)),"Not listed","Listed")</f>
        <v>Listed</v>
      </c>
      <c r="B470" s="4" t="b">
        <f t="shared" ca="1" si="679"/>
        <v>0</v>
      </c>
      <c r="C470" s="4" t="b">
        <f t="shared" si="651"/>
        <v>0</v>
      </c>
      <c r="D470" s="4" t="s">
        <v>537</v>
      </c>
      <c r="E470" s="2" t="s">
        <v>32</v>
      </c>
      <c r="F470" s="10">
        <v>36314</v>
      </c>
      <c r="G470" s="4"/>
      <c r="H470" s="4" t="s">
        <v>537</v>
      </c>
      <c r="I470" s="93">
        <f t="shared" si="680"/>
        <v>19</v>
      </c>
      <c r="J470" s="198" t="str">
        <f>VLOOKUP($I470,Categorie!$A$1:$B$27,2,FALSE)</f>
        <v>SEN</v>
      </c>
      <c r="K470" s="12" t="str">
        <f t="shared" si="520"/>
        <v>BNO</v>
      </c>
      <c r="L470" s="13">
        <f t="shared" si="486"/>
        <v>42861</v>
      </c>
      <c r="M470" s="13" t="str">
        <f t="shared" ca="1" si="670"/>
        <v/>
      </c>
      <c r="N470" s="12"/>
      <c r="O470" s="12"/>
      <c r="P470" s="12" t="str">
        <f>VLOOKUP($E470,'Listing PCS'!$B$2:$D$1032,3,FALSE)</f>
        <v>-</v>
      </c>
      <c r="Q470" s="13">
        <f>VLOOKUP($E470,'Listing PCS'!$B$2:$F$1032,5,FALSE)</f>
        <v>43252</v>
      </c>
      <c r="R470" s="12"/>
      <c r="S470" s="12" t="str">
        <f t="shared" si="681"/>
        <v>-</v>
      </c>
      <c r="T470" s="12" t="str">
        <f>VLOOKUP($E470,'Listing PCS'!$B$2:$I$1032,8,FALSE)</f>
        <v>Q</v>
      </c>
      <c r="U470" s="13"/>
      <c r="V470" s="13">
        <f>IF(ISERROR(VLOOKUP(CONCATENATE($E470," ",V$1),'Listing TES'!$A$2:$I$1247,6,FALSE)),"-",VLOOKUP(CONCATENATE($E470," ",V$1),'Listing TES'!$A$2:$I$1247,6,FALSE))</f>
        <v>42714</v>
      </c>
      <c r="W470" s="13">
        <f>IF(ISERROR(VLOOKUP(CONCATENATE($E470," ",W$1),'Listing TES'!$A$2:$I$1247,6,FALSE)),"-",VLOOKUP(CONCATENATE($E470," ",W$1),'Listing TES'!$A$2:$I$1247,6,FALSE))</f>
        <v>42847</v>
      </c>
      <c r="X470" s="13">
        <f>IF(ISERROR(VLOOKUP(CONCATENATE($E470," ",X$1),'Listing TES'!$A$2:$I$1247,6,FALSE)),"-",VLOOKUP(CONCATENATE($E470," ",X$1),'Listing TES'!$A$2:$I$1247,6,FALSE))</f>
        <v>42861</v>
      </c>
      <c r="Y470" s="13" t="str">
        <f>IF(ISERROR(VLOOKUP(CONCATENATE($E470," ",Y$1),'Listing TES'!$A$2:$I$1247,6,FALSE)),"-",VLOOKUP(CONCATENATE($E470," ",Y$1),'Listing TES'!$A$2:$I$1247,6,FALSE))</f>
        <v>-</v>
      </c>
      <c r="Z470" s="13" t="str">
        <f>IF(ISERROR(VLOOKUP(CONCATENATE($E470," ",Z$1),'Listing TES'!$A$2:$I$1247,6,FALSE)),"-",VLOOKUP(CONCATENATE($E470," ",Z$1),'Listing TES'!$A$2:$I$1247,6,FALSE))</f>
        <v>-</v>
      </c>
      <c r="AA470" s="13" t="str">
        <f>IF(ISERROR(VLOOKUP(CONCATENATE($E470," ",AA$1),'Listing TES'!$A$2:$I$1247,6,FALSE)),"-",VLOOKUP(CONCATENATE($E470," ",AA$1),'Listing TES'!$A$2:$I$1247,6,FALSE))</f>
        <v>-</v>
      </c>
      <c r="AB470" s="13" t="str">
        <f>IF(ISERROR(VLOOKUP(CONCATENATE($E470," ",AB$1),'Listing TES'!$A$2:$I$1247,6,FALSE)),"-",VLOOKUP(CONCATENATE($E470," ",AB$1),'Listing TES'!$A$2:$I$1247,6,FALSE))</f>
        <v>-</v>
      </c>
      <c r="AC470" s="13" t="str">
        <f>IF(ISERROR(VLOOKUP(CONCATENATE($E470," ",AC$1),'Listing TES'!$A$2:$I$1247,6,FALSE)),"-",VLOOKUP(CONCATENATE($E470," ",AC$1),'Listing TES'!$A$2:$I$1247,6,FALSE))</f>
        <v>-</v>
      </c>
      <c r="AD470" s="13"/>
      <c r="AF470" s="142">
        <f t="shared" si="498"/>
        <v>133</v>
      </c>
      <c r="AG470" s="142">
        <f t="shared" si="487"/>
        <v>14</v>
      </c>
      <c r="AH470" s="142" t="str">
        <f t="shared" si="488"/>
        <v>-</v>
      </c>
      <c r="AI470" s="142" t="str">
        <f t="shared" si="489"/>
        <v>-</v>
      </c>
      <c r="AJ470" s="142" t="str">
        <f t="shared" si="490"/>
        <v>-</v>
      </c>
      <c r="AK470" s="142" t="str">
        <f t="shared" si="491"/>
        <v>-</v>
      </c>
      <c r="AL470" s="13"/>
      <c r="AN470" s="142">
        <f t="shared" si="492"/>
        <v>133</v>
      </c>
      <c r="AO470" s="142">
        <f t="shared" si="493"/>
        <v>147</v>
      </c>
      <c r="AP470" s="142" t="str">
        <f t="shared" si="494"/>
        <v>-</v>
      </c>
      <c r="AQ470" s="142" t="str">
        <f t="shared" si="495"/>
        <v>-</v>
      </c>
      <c r="AR470" s="142" t="str">
        <f t="shared" si="496"/>
        <v>-</v>
      </c>
      <c r="AS470" s="142" t="str">
        <f t="shared" si="497"/>
        <v>-</v>
      </c>
    </row>
    <row r="471" spans="1:73" x14ac:dyDescent="0.25">
      <c r="A471" s="22" t="str">
        <f>IF(ISERROR(VLOOKUP($E471,'Listing TES'!$B$2:$B$1247,1,FALSE)),"Not listed","Listed")</f>
        <v>Listed</v>
      </c>
      <c r="B471" s="4" t="b">
        <f t="shared" ca="1" si="679"/>
        <v>0</v>
      </c>
      <c r="C471" s="4" t="b">
        <f t="shared" si="651"/>
        <v>0</v>
      </c>
      <c r="D471" s="4"/>
      <c r="E471" s="2" t="s">
        <v>275</v>
      </c>
      <c r="F471" s="10">
        <v>38117</v>
      </c>
      <c r="G471" s="4"/>
      <c r="H471" s="4" t="s">
        <v>557</v>
      </c>
      <c r="I471" s="93">
        <f t="shared" ref="I471:I477" si="682">DATEDIF(F471,DATE(2019,7,1),"y")</f>
        <v>15</v>
      </c>
      <c r="J471" s="198" t="str">
        <f>VLOOKUP($I471,Categorie!$A$1:$B$27,2,FALSE)</f>
        <v>JUN/SEN</v>
      </c>
      <c r="K471" s="12" t="str">
        <f t="shared" si="520"/>
        <v>ANO</v>
      </c>
      <c r="L471" s="13">
        <f t="shared" si="486"/>
        <v>43750</v>
      </c>
      <c r="M471" s="13" t="str">
        <f t="shared" ca="1" si="670"/>
        <v/>
      </c>
      <c r="N471" s="12"/>
      <c r="O471" s="12"/>
      <c r="P471" s="12" t="str">
        <f>VLOOKUP($E471,'Listing PCS'!$B$2:$D$1032,3,FALSE)</f>
        <v>ANO</v>
      </c>
      <c r="Q471" s="13">
        <f>VLOOKUP($E471,'Listing PCS'!$B$2:$F$1032,5,FALSE)</f>
        <v>43568</v>
      </c>
      <c r="R471" s="12"/>
      <c r="S471" s="12" t="str">
        <f t="shared" si="681"/>
        <v>-</v>
      </c>
      <c r="T471" s="12">
        <f>VLOOKUP($E471,'Listing PCS'!$B$2:$I$1032,8,FALSE)</f>
        <v>0</v>
      </c>
      <c r="U471" s="13"/>
      <c r="V471" s="13" t="str">
        <f>IF(ISERROR(VLOOKUP(CONCATENATE($E471," ",V$1),'Listing TES'!$A$2:$I$1247,6,FALSE)),"-",VLOOKUP(CONCATENATE($E471," ",V$1),'Listing TES'!$A$2:$I$1247,6,FALSE))</f>
        <v>-</v>
      </c>
      <c r="W471" s="13">
        <f>IF(ISERROR(VLOOKUP(CONCATENATE($E471," ",W$1),'Listing TES'!$A$2:$I$1247,6,FALSE)),"-",VLOOKUP(CONCATENATE($E471," ",W$1),'Listing TES'!$A$2:$I$1247,6,FALSE))</f>
        <v>42301</v>
      </c>
      <c r="X471" s="13">
        <f>IF(ISERROR(VLOOKUP(CONCATENATE($E471," ",X$1),'Listing TES'!$A$2:$I$1247,6,FALSE)),"-",VLOOKUP(CONCATENATE($E471," ",X$1),'Listing TES'!$A$2:$I$1247,6,FALSE))</f>
        <v>42385</v>
      </c>
      <c r="Y471" s="13">
        <f>IF(ISERROR(VLOOKUP(CONCATENATE($E471," ",Y$1),'Listing TES'!$A$2:$I$1247,6,FALSE)),"-",VLOOKUP(CONCATENATE($E471," ",Y$1),'Listing TES'!$A$2:$I$1247,6,FALSE))</f>
        <v>43113</v>
      </c>
      <c r="Z471" s="13">
        <f>IF(ISERROR(VLOOKUP(CONCATENATE($E471," ",Z$1),'Listing TES'!$A$2:$I$1247,6,FALSE)),"-",VLOOKUP(CONCATENATE($E471," ",Z$1),'Listing TES'!$A$2:$I$1247,6,FALSE))</f>
        <v>43750</v>
      </c>
      <c r="AA471" s="13" t="str">
        <f>IF(ISERROR(VLOOKUP(CONCATENATE($E471," ",AA$1),'Listing TES'!$A$2:$I$1247,6,FALSE)),"-",VLOOKUP(CONCATENATE($E471," ",AA$1),'Listing TES'!$A$2:$I$1247,6,FALSE))</f>
        <v>-</v>
      </c>
      <c r="AB471" s="13" t="str">
        <f>IF(ISERROR(VLOOKUP(CONCATENATE($E471," ",AB$1),'Listing TES'!$A$2:$I$1247,6,FALSE)),"-",VLOOKUP(CONCATENATE($E471," ",AB$1),'Listing TES'!$A$2:$I$1247,6,FALSE))</f>
        <v>-</v>
      </c>
      <c r="AC471" s="13" t="str">
        <f>IF(ISERROR(VLOOKUP(CONCATENATE($E471," ",AC$1),'Listing TES'!$A$2:$I$1247,6,FALSE)),"-",VLOOKUP(CONCATENATE($E471," ",AC$1),'Listing TES'!$A$2:$I$1247,6,FALSE))</f>
        <v>-</v>
      </c>
      <c r="AD471" s="13"/>
      <c r="AF471" s="142" t="str">
        <f t="shared" si="498"/>
        <v>-</v>
      </c>
      <c r="AG471" s="142">
        <f t="shared" si="487"/>
        <v>84</v>
      </c>
      <c r="AH471" s="142">
        <f t="shared" si="488"/>
        <v>728</v>
      </c>
      <c r="AI471" s="142">
        <f t="shared" si="489"/>
        <v>637</v>
      </c>
      <c r="AJ471" s="142" t="str">
        <f t="shared" si="490"/>
        <v>-</v>
      </c>
      <c r="AK471" s="142" t="str">
        <f t="shared" si="491"/>
        <v>-</v>
      </c>
      <c r="AL471" s="13"/>
      <c r="AN471" s="142" t="str">
        <f t="shared" si="492"/>
        <v>-</v>
      </c>
      <c r="AO471" s="142" t="str">
        <f t="shared" si="493"/>
        <v>-</v>
      </c>
      <c r="AP471" s="142" t="str">
        <f t="shared" si="494"/>
        <v>-</v>
      </c>
      <c r="AQ471" s="142" t="str">
        <f t="shared" si="495"/>
        <v>-</v>
      </c>
      <c r="AR471" s="142" t="str">
        <f t="shared" si="496"/>
        <v>-</v>
      </c>
      <c r="AS471" s="142" t="str">
        <f t="shared" si="497"/>
        <v>-</v>
      </c>
      <c r="AW471" s="9" t="s">
        <v>557</v>
      </c>
      <c r="AZ471" s="9" t="s">
        <v>557</v>
      </c>
    </row>
    <row r="472" spans="1:73" x14ac:dyDescent="0.25">
      <c r="A472" s="80" t="str">
        <f>IF(ISERROR(VLOOKUP($E472,'Listing TES'!$B$2:$B$1247,1,FALSE)),"Not listed","Listed")</f>
        <v>Listed</v>
      </c>
      <c r="B472" s="81" t="b">
        <f ca="1">TODAY()-MAX(V472:AC472)&lt;95</f>
        <v>0</v>
      </c>
      <c r="C472" s="81" t="b">
        <f t="shared" si="651"/>
        <v>0</v>
      </c>
      <c r="D472" s="81"/>
      <c r="E472" s="2" t="s">
        <v>648</v>
      </c>
      <c r="F472" s="10">
        <v>39641</v>
      </c>
      <c r="G472" s="4"/>
      <c r="H472" s="4" t="s">
        <v>557</v>
      </c>
      <c r="I472" s="93">
        <f t="shared" si="682"/>
        <v>10</v>
      </c>
      <c r="J472" s="198" t="str">
        <f>VLOOKUP($I472,Categorie!$A$1:$B$27,2,FALSE)</f>
        <v>BNO/INO/ANO</v>
      </c>
      <c r="K472" s="12" t="str">
        <f>IF(ISBLANK(O472),IF(AC472&lt;&gt;"-",AC$1,IF(AB472&lt;&gt;"-",AB$1,IF(AA472&lt;&gt;"-",AA$1,IF(Z472&lt;&gt;"-",Z$1,IF(Y472&lt;&gt;"-",Y$1,IF(X472&lt;&gt;"-",X$1,IF(W472&lt;&gt;"-",W$1,IF(V472&lt;&gt;"-",V$1,IF(A472="Listed","Niet geslaagd","Geen info"))))))))),O472)</f>
        <v>PRE</v>
      </c>
      <c r="L472" s="13">
        <f>IF(MAX(V472:AC472)=0,"-",MAX(V472:AC472))</f>
        <v>43491</v>
      </c>
      <c r="M472" s="13" t="str">
        <f ca="1">IF(B472=TRUE,IF(ISBLANK(N472),IF(K472="PRE","",EDATE(L472,3)),N472),"")</f>
        <v/>
      </c>
      <c r="N472" s="12"/>
      <c r="O472" s="12"/>
      <c r="P472" s="12" t="str">
        <f>VLOOKUP($E472,'Listing PCS'!$B$2:$D$1032,3,FALSE)</f>
        <v>-</v>
      </c>
      <c r="Q472" s="13">
        <f>VLOOKUP($E472,'Listing PCS'!$B$2:$F$1032,5,FALSE)</f>
        <v>43491</v>
      </c>
      <c r="R472" s="12"/>
      <c r="S472" s="12" t="str">
        <f>IF(ISERROR(SEARCH(K472,J472)),"-",K472)</f>
        <v>-</v>
      </c>
      <c r="T472" s="12">
        <f>VLOOKUP($E472,'Listing PCS'!$B$2:$I$1032,8,FALSE)</f>
        <v>0</v>
      </c>
      <c r="U472" s="13"/>
      <c r="V472" s="13">
        <f>IF(ISERROR(VLOOKUP(CONCATENATE($E472," ",V$1),'Listing TES'!$A$2:$I$1247,6,FALSE)),"-",VLOOKUP(CONCATENATE($E472," ",V$1),'Listing TES'!$A$2:$I$1247,6,FALSE))</f>
        <v>43491</v>
      </c>
      <c r="W472" s="13" t="str">
        <f>IF(ISERROR(VLOOKUP(CONCATENATE($E472," ",W$1),'Listing TES'!$A$2:$I$1247,6,FALSE)),"-",VLOOKUP(CONCATENATE($E472," ",W$1),'Listing TES'!$A$2:$I$1247,6,FALSE))</f>
        <v>-</v>
      </c>
      <c r="X472" s="13" t="str">
        <f>IF(ISERROR(VLOOKUP(CONCATENATE($E472," ",X$1),'Listing TES'!$A$2:$I$1247,6,FALSE)),"-",VLOOKUP(CONCATENATE($E472," ",X$1),'Listing TES'!$A$2:$I$1247,6,FALSE))</f>
        <v>-</v>
      </c>
      <c r="Y472" s="13" t="str">
        <f>IF(ISERROR(VLOOKUP(CONCATENATE($E472," ",Y$1),'Listing TES'!$A$2:$I$1247,6,FALSE)),"-",VLOOKUP(CONCATENATE($E472," ",Y$1),'Listing TES'!$A$2:$I$1247,6,FALSE))</f>
        <v>-</v>
      </c>
      <c r="Z472" s="13" t="str">
        <f>IF(ISERROR(VLOOKUP(CONCATENATE($E472," ",Z$1),'Listing TES'!$A$2:$I$1247,6,FALSE)),"-",VLOOKUP(CONCATENATE($E472," ",Z$1),'Listing TES'!$A$2:$I$1247,6,FALSE))</f>
        <v>-</v>
      </c>
      <c r="AA472" s="13" t="str">
        <f>IF(ISERROR(VLOOKUP(CONCATENATE($E472," ",AA$1),'Listing TES'!$A$2:$I$1247,6,FALSE)),"-",VLOOKUP(CONCATENATE($E472," ",AA$1),'Listing TES'!$A$2:$I$1247,6,FALSE))</f>
        <v>-</v>
      </c>
      <c r="AB472" s="13" t="str">
        <f>IF(ISERROR(VLOOKUP(CONCATENATE($E472," ",AB$1),'Listing TES'!$A$2:$I$1247,6,FALSE)),"-",VLOOKUP(CONCATENATE($E472," ",AB$1),'Listing TES'!$A$2:$I$1247,6,FALSE))</f>
        <v>-</v>
      </c>
      <c r="AC472" s="13" t="str">
        <f>IF(ISERROR(VLOOKUP(CONCATENATE($E472," ",AC$1),'Listing TES'!$A$2:$I$1247,6,FALSE)),"-",VLOOKUP(CONCATENATE($E472," ",AC$1),'Listing TES'!$A$2:$I$1247,6,FALSE))</f>
        <v>-</v>
      </c>
      <c r="AD472" s="13"/>
      <c r="AF472" s="142" t="str">
        <f t="shared" ref="AF472:AK472" si="683">IF(AND(V472&lt;&gt;"-",W472&lt;&gt;"-"),W472-V472,"-")</f>
        <v>-</v>
      </c>
      <c r="AG472" s="142" t="str">
        <f t="shared" si="683"/>
        <v>-</v>
      </c>
      <c r="AH472" s="142" t="str">
        <f t="shared" si="683"/>
        <v>-</v>
      </c>
      <c r="AI472" s="142" t="str">
        <f t="shared" si="683"/>
        <v>-</v>
      </c>
      <c r="AJ472" s="142" t="str">
        <f t="shared" si="683"/>
        <v>-</v>
      </c>
      <c r="AK472" s="142" t="str">
        <f t="shared" si="683"/>
        <v>-</v>
      </c>
      <c r="AL472" s="102"/>
      <c r="AN472" s="142" t="str">
        <f t="shared" ref="AN472:AS472" si="684">IF(AND($V472&lt;&gt;"-",W472&lt;&gt;"-"),W472-$V472,"-")</f>
        <v>-</v>
      </c>
      <c r="AO472" s="142" t="str">
        <f t="shared" si="684"/>
        <v>-</v>
      </c>
      <c r="AP472" s="142" t="str">
        <f t="shared" si="684"/>
        <v>-</v>
      </c>
      <c r="AQ472" s="142" t="str">
        <f t="shared" si="684"/>
        <v>-</v>
      </c>
      <c r="AR472" s="142" t="str">
        <f t="shared" si="684"/>
        <v>-</v>
      </c>
      <c r="AS472" s="142" t="str">
        <f t="shared" si="684"/>
        <v>-</v>
      </c>
    </row>
    <row r="473" spans="1:73" x14ac:dyDescent="0.25">
      <c r="A473" s="22" t="str">
        <f>IF(ISERROR(VLOOKUP($E473,'Listing TES'!$B$2:$B$1247,1,FALSE)),"Not listed","Listed")</f>
        <v>Listed</v>
      </c>
      <c r="B473" s="4" t="b">
        <f t="shared" ca="1" si="679"/>
        <v>1</v>
      </c>
      <c r="C473" s="4" t="b">
        <f t="shared" si="651"/>
        <v>1</v>
      </c>
      <c r="D473" s="4"/>
      <c r="E473" s="2" t="s">
        <v>44</v>
      </c>
      <c r="F473" s="10">
        <v>39226</v>
      </c>
      <c r="G473" s="4"/>
      <c r="H473" s="4" t="s">
        <v>557</v>
      </c>
      <c r="I473" s="93">
        <f t="shared" si="682"/>
        <v>12</v>
      </c>
      <c r="J473" s="198" t="str">
        <f>VLOOKUP($I473,Categorie!$A$1:$B$27,2,FALSE)</f>
        <v>BNO/INO/ANO</v>
      </c>
      <c r="K473" s="12" t="str">
        <f t="shared" si="520"/>
        <v>ANO</v>
      </c>
      <c r="L473" s="13">
        <f t="shared" si="486"/>
        <v>43897</v>
      </c>
      <c r="M473" s="13">
        <f t="shared" ca="1" si="670"/>
        <v>43989</v>
      </c>
      <c r="N473" s="12"/>
      <c r="O473" s="12"/>
      <c r="P473" s="12" t="str">
        <f>VLOOKUP($E473,'Listing PCS'!$B$2:$D$1032,3,FALSE)</f>
        <v>INO</v>
      </c>
      <c r="Q473" s="13">
        <f>VLOOKUP($E473,'Listing PCS'!$B$2:$F$1032,5,FALSE)</f>
        <v>43386</v>
      </c>
      <c r="R473" s="12"/>
      <c r="S473" s="12" t="str">
        <f t="shared" si="681"/>
        <v>ANO</v>
      </c>
      <c r="T473" s="12">
        <f>VLOOKUP($E473,'Listing PCS'!$B$2:$I$1032,8,FALSE)</f>
        <v>0</v>
      </c>
      <c r="U473" s="13"/>
      <c r="V473" s="13">
        <f>IF(ISERROR(VLOOKUP(CONCATENATE($E473," ",V$1),'Listing TES'!$A$2:$I$1247,6,FALSE)),"-",VLOOKUP(CONCATENATE($E473," ",V$1),'Listing TES'!$A$2:$I$1247,6,FALSE))</f>
        <v>42680</v>
      </c>
      <c r="W473" s="13">
        <f>IF(ISERROR(VLOOKUP(CONCATENATE($E473," ",W$1),'Listing TES'!$A$2:$I$1247,6,FALSE)),"-",VLOOKUP(CONCATENATE($E473," ",W$1),'Listing TES'!$A$2:$I$1247,6,FALSE))</f>
        <v>42833</v>
      </c>
      <c r="X473" s="13">
        <f>IF(ISERROR(VLOOKUP(CONCATENATE($E473," ",X$1),'Listing TES'!$A$2:$I$1247,6,FALSE)),"-",VLOOKUP(CONCATENATE($E473," ",X$1),'Listing TES'!$A$2:$I$1247,6,FALSE))</f>
        <v>43015</v>
      </c>
      <c r="Y473" s="13">
        <f>IF(ISERROR(VLOOKUP(CONCATENATE($E473," ",Y$1),'Listing TES'!$A$2:$I$1247,6,FALSE)),"-",VLOOKUP(CONCATENATE($E473," ",Y$1),'Listing TES'!$A$2:$I$1247,6,FALSE))</f>
        <v>43225</v>
      </c>
      <c r="Z473" s="13">
        <f>IF(ISERROR(VLOOKUP(CONCATENATE($E473," ",Z$1),'Listing TES'!$A$2:$I$1247,6,FALSE)),"-",VLOOKUP(CONCATENATE($E473," ",Z$1),'Listing TES'!$A$2:$I$1247,6,FALSE))</f>
        <v>43897</v>
      </c>
      <c r="AA473" s="13" t="str">
        <f>IF(ISERROR(VLOOKUP(CONCATENATE($E473," ",AA$1),'Listing TES'!$A$2:$I$1247,6,FALSE)),"-",VLOOKUP(CONCATENATE($E473," ",AA$1),'Listing TES'!$A$2:$I$1247,6,FALSE))</f>
        <v>-</v>
      </c>
      <c r="AB473" s="13" t="str">
        <f>IF(ISERROR(VLOOKUP(CONCATENATE($E473," ",AB$1),'Listing TES'!$A$2:$I$1247,6,FALSE)),"-",VLOOKUP(CONCATENATE($E473," ",AB$1),'Listing TES'!$A$2:$I$1247,6,FALSE))</f>
        <v>-</v>
      </c>
      <c r="AC473" s="13" t="str">
        <f>IF(ISERROR(VLOOKUP(CONCATENATE($E473," ",AC$1),'Listing TES'!$A$2:$I$1247,6,FALSE)),"-",VLOOKUP(CONCATENATE($E473," ",AC$1),'Listing TES'!$A$2:$I$1247,6,FALSE))</f>
        <v>-</v>
      </c>
      <c r="AD473" s="13"/>
      <c r="AF473" s="142">
        <f t="shared" si="498"/>
        <v>153</v>
      </c>
      <c r="AG473" s="142">
        <f t="shared" si="487"/>
        <v>182</v>
      </c>
      <c r="AH473" s="142">
        <f t="shared" si="488"/>
        <v>210</v>
      </c>
      <c r="AI473" s="142">
        <f t="shared" si="489"/>
        <v>672</v>
      </c>
      <c r="AJ473" s="142" t="str">
        <f t="shared" si="490"/>
        <v>-</v>
      </c>
      <c r="AK473" s="142" t="str">
        <f t="shared" si="491"/>
        <v>-</v>
      </c>
      <c r="AL473" s="13"/>
      <c r="AN473" s="142">
        <f t="shared" si="492"/>
        <v>153</v>
      </c>
      <c r="AO473" s="142">
        <f t="shared" si="493"/>
        <v>335</v>
      </c>
      <c r="AP473" s="142">
        <f t="shared" si="494"/>
        <v>545</v>
      </c>
      <c r="AQ473" s="142">
        <f t="shared" si="495"/>
        <v>1217</v>
      </c>
      <c r="AR473" s="142" t="str">
        <f t="shared" si="496"/>
        <v>-</v>
      </c>
      <c r="AS473" s="142" t="str">
        <f t="shared" si="497"/>
        <v>-</v>
      </c>
      <c r="AW473" s="9" t="s">
        <v>557</v>
      </c>
      <c r="AZ473" s="9" t="s">
        <v>557</v>
      </c>
    </row>
    <row r="474" spans="1:73" x14ac:dyDescent="0.25">
      <c r="A474" s="22" t="str">
        <f>IF(ISERROR(VLOOKUP($E474,'Listing TES'!$B$2:$B$1247,1,FALSE)),"Not listed","Listed")</f>
        <v>Listed</v>
      </c>
      <c r="B474" s="4" t="b">
        <f t="shared" ca="1" si="679"/>
        <v>1</v>
      </c>
      <c r="C474" s="4" t="b">
        <f t="shared" si="651"/>
        <v>1</v>
      </c>
      <c r="D474" s="4"/>
      <c r="E474" s="2" t="s">
        <v>43</v>
      </c>
      <c r="F474" s="10">
        <v>39226</v>
      </c>
      <c r="G474" s="4"/>
      <c r="H474" s="4" t="s">
        <v>557</v>
      </c>
      <c r="I474" s="93">
        <f t="shared" si="682"/>
        <v>12</v>
      </c>
      <c r="J474" s="198" t="str">
        <f>VLOOKUP($I474,Categorie!$A$1:$B$27,2,FALSE)</f>
        <v>BNO/INO/ANO</v>
      </c>
      <c r="K474" s="12" t="str">
        <f t="shared" si="520"/>
        <v>ANO</v>
      </c>
      <c r="L474" s="13">
        <f t="shared" si="486"/>
        <v>43897</v>
      </c>
      <c r="M474" s="13">
        <f t="shared" ca="1" si="670"/>
        <v>43989</v>
      </c>
      <c r="N474" s="12"/>
      <c r="O474" s="12"/>
      <c r="P474" s="12" t="str">
        <f>VLOOKUP($E474,'Listing PCS'!$B$2:$D$1032,3,FALSE)</f>
        <v>INO</v>
      </c>
      <c r="Q474" s="13">
        <f>VLOOKUP($E474,'Listing PCS'!$B$2:$F$1032,5,FALSE)</f>
        <v>43421</v>
      </c>
      <c r="R474" s="12"/>
      <c r="S474" s="12" t="str">
        <f t="shared" si="681"/>
        <v>ANO</v>
      </c>
      <c r="T474" s="12">
        <f>VLOOKUP($E474,'Listing PCS'!$B$2:$I$1032,8,FALSE)</f>
        <v>0</v>
      </c>
      <c r="U474" s="13"/>
      <c r="V474" s="13">
        <f>IF(ISERROR(VLOOKUP(CONCATENATE($E474," ",V$1),'Listing TES'!$A$2:$I$1247,6,FALSE)),"-",VLOOKUP(CONCATENATE($E474," ",V$1),'Listing TES'!$A$2:$I$1247,6,FALSE))</f>
        <v>42680</v>
      </c>
      <c r="W474" s="13">
        <f>IF(ISERROR(VLOOKUP(CONCATENATE($E474," ",W$1),'Listing TES'!$A$2:$I$1247,6,FALSE)),"-",VLOOKUP(CONCATENATE($E474," ",W$1),'Listing TES'!$A$2:$I$1247,6,FALSE))</f>
        <v>42854</v>
      </c>
      <c r="X474" s="13">
        <f>IF(ISERROR(VLOOKUP(CONCATENATE($E474," ",X$1),'Listing TES'!$A$2:$I$1247,6,FALSE)),"-",VLOOKUP(CONCATENATE($E474," ",X$1),'Listing TES'!$A$2:$I$1247,6,FALSE))</f>
        <v>43022</v>
      </c>
      <c r="Y474" s="13">
        <f>IF(ISERROR(VLOOKUP(CONCATENATE($E474," ",Y$1),'Listing TES'!$A$2:$I$1247,6,FALSE)),"-",VLOOKUP(CONCATENATE($E474," ",Y$1),'Listing TES'!$A$2:$I$1247,6,FALSE))</f>
        <v>43197</v>
      </c>
      <c r="Z474" s="13">
        <f>IF(ISERROR(VLOOKUP(CONCATENATE($E474," ",Z$1),'Listing TES'!$A$2:$I$1247,6,FALSE)),"-",VLOOKUP(CONCATENATE($E474," ",Z$1),'Listing TES'!$A$2:$I$1247,6,FALSE))</f>
        <v>43897</v>
      </c>
      <c r="AA474" s="13" t="str">
        <f>IF(ISERROR(VLOOKUP(CONCATENATE($E474," ",AA$1),'Listing TES'!$A$2:$I$1247,6,FALSE)),"-",VLOOKUP(CONCATENATE($E474," ",AA$1),'Listing TES'!$A$2:$I$1247,6,FALSE))</f>
        <v>-</v>
      </c>
      <c r="AB474" s="13" t="str">
        <f>IF(ISERROR(VLOOKUP(CONCATENATE($E474," ",AB$1),'Listing TES'!$A$2:$I$1247,6,FALSE)),"-",VLOOKUP(CONCATENATE($E474," ",AB$1),'Listing TES'!$A$2:$I$1247,6,FALSE))</f>
        <v>-</v>
      </c>
      <c r="AC474" s="13" t="str">
        <f>IF(ISERROR(VLOOKUP(CONCATENATE($E474," ",AC$1),'Listing TES'!$A$2:$I$1247,6,FALSE)),"-",VLOOKUP(CONCATENATE($E474," ",AC$1),'Listing TES'!$A$2:$I$1247,6,FALSE))</f>
        <v>-</v>
      </c>
      <c r="AD474" s="13"/>
      <c r="AF474" s="142">
        <f t="shared" si="498"/>
        <v>174</v>
      </c>
      <c r="AG474" s="142">
        <f t="shared" ref="AG474:AK478" si="685">IF(AND(W474&lt;&gt;"-",X474&lt;&gt;"-"),X474-W474,"-")</f>
        <v>168</v>
      </c>
      <c r="AH474" s="142">
        <f t="shared" si="685"/>
        <v>175</v>
      </c>
      <c r="AI474" s="142">
        <f t="shared" si="685"/>
        <v>700</v>
      </c>
      <c r="AJ474" s="142" t="str">
        <f t="shared" si="685"/>
        <v>-</v>
      </c>
      <c r="AK474" s="142" t="str">
        <f t="shared" si="685"/>
        <v>-</v>
      </c>
      <c r="AL474" s="13"/>
      <c r="AN474" s="142">
        <f t="shared" si="492"/>
        <v>174</v>
      </c>
      <c r="AO474" s="142">
        <f t="shared" si="493"/>
        <v>342</v>
      </c>
      <c r="AP474" s="142">
        <f t="shared" si="494"/>
        <v>517</v>
      </c>
      <c r="AQ474" s="142">
        <f t="shared" si="495"/>
        <v>1217</v>
      </c>
      <c r="AR474" s="142" t="str">
        <f t="shared" si="496"/>
        <v>-</v>
      </c>
      <c r="AS474" s="142" t="str">
        <f t="shared" si="497"/>
        <v>-</v>
      </c>
      <c r="AW474" s="9" t="s">
        <v>557</v>
      </c>
      <c r="AZ474" s="9" t="s">
        <v>557</v>
      </c>
    </row>
    <row r="475" spans="1:73" x14ac:dyDescent="0.25">
      <c r="A475" s="22" t="str">
        <f>IF(ISERROR(VLOOKUP($E475,'Listing TES'!$B$2:$B$1247,1,FALSE)),"Not listed","Listed")</f>
        <v>Listed</v>
      </c>
      <c r="B475" s="4" t="b">
        <f t="shared" ca="1" si="679"/>
        <v>0</v>
      </c>
      <c r="C475" s="4" t="b">
        <f t="shared" si="651"/>
        <v>0</v>
      </c>
      <c r="D475" s="4"/>
      <c r="E475" s="2" t="s">
        <v>421</v>
      </c>
      <c r="F475" s="10">
        <v>39931</v>
      </c>
      <c r="G475" s="4"/>
      <c r="H475" s="4" t="s">
        <v>557</v>
      </c>
      <c r="I475" s="93">
        <f t="shared" si="682"/>
        <v>10</v>
      </c>
      <c r="J475" s="198" t="str">
        <f>VLOOKUP($I475,Categorie!$A$1:$B$27,2,FALSE)</f>
        <v>BNO/INO/ANO</v>
      </c>
      <c r="K475" s="12" t="str">
        <f t="shared" si="520"/>
        <v>MIN</v>
      </c>
      <c r="L475" s="13">
        <f t="shared" si="486"/>
        <v>43400</v>
      </c>
      <c r="M475" s="13" t="str">
        <f t="shared" ca="1" si="670"/>
        <v/>
      </c>
      <c r="N475" s="12"/>
      <c r="O475" s="12"/>
      <c r="P475" s="12" t="str">
        <f>VLOOKUP($E475,'Listing PCS'!$B$2:$D$1032,3,FALSE)</f>
        <v>MIN</v>
      </c>
      <c r="Q475" s="13">
        <f>VLOOKUP($E475,'Listing PCS'!$B$2:$F$1032,5,FALSE)</f>
        <v>43386</v>
      </c>
      <c r="R475" s="12"/>
      <c r="S475" s="12" t="str">
        <f t="shared" si="681"/>
        <v>-</v>
      </c>
      <c r="T475" s="12">
        <f>VLOOKUP($E475,'Listing PCS'!$B$2:$I$1032,8,FALSE)</f>
        <v>0</v>
      </c>
      <c r="U475" s="13"/>
      <c r="V475" s="13">
        <f>IF(ISERROR(VLOOKUP(CONCATENATE($E475," ",V$1),'Listing TES'!$A$2:$I$1247,6,FALSE)),"-",VLOOKUP(CONCATENATE($E475," ",V$1),'Listing TES'!$A$2:$I$1247,6,FALSE))</f>
        <v>43065</v>
      </c>
      <c r="W475" s="13">
        <f>IF(ISERROR(VLOOKUP(CONCATENATE($E475," ",W$1),'Listing TES'!$A$2:$I$1247,6,FALSE)),"-",VLOOKUP(CONCATENATE($E475," ",W$1),'Listing TES'!$A$2:$I$1247,6,FALSE))</f>
        <v>43400</v>
      </c>
      <c r="X475" s="13" t="str">
        <f>IF(ISERROR(VLOOKUP(CONCATENATE($E475," ",X$1),'Listing TES'!$A$2:$I$1247,6,FALSE)),"-",VLOOKUP(CONCATENATE($E475," ",X$1),'Listing TES'!$A$2:$I$1247,6,FALSE))</f>
        <v>-</v>
      </c>
      <c r="Y475" s="13" t="str">
        <f>IF(ISERROR(VLOOKUP(CONCATENATE($E475," ",Y$1),'Listing TES'!$A$2:$I$1247,6,FALSE)),"-",VLOOKUP(CONCATENATE($E475," ",Y$1),'Listing TES'!$A$2:$I$1247,6,FALSE))</f>
        <v>-</v>
      </c>
      <c r="Z475" s="13" t="str">
        <f>IF(ISERROR(VLOOKUP(CONCATENATE($E475," ",Z$1),'Listing TES'!$A$2:$I$1247,6,FALSE)),"-",VLOOKUP(CONCATENATE($E475," ",Z$1),'Listing TES'!$A$2:$I$1247,6,FALSE))</f>
        <v>-</v>
      </c>
      <c r="AA475" s="13" t="str">
        <f>IF(ISERROR(VLOOKUP(CONCATENATE($E475," ",AA$1),'Listing TES'!$A$2:$I$1247,6,FALSE)),"-",VLOOKUP(CONCATENATE($E475," ",AA$1),'Listing TES'!$A$2:$I$1247,6,FALSE))</f>
        <v>-</v>
      </c>
      <c r="AB475" s="13" t="str">
        <f>IF(ISERROR(VLOOKUP(CONCATENATE($E475," ",AB$1),'Listing TES'!$A$2:$I$1247,6,FALSE)),"-",VLOOKUP(CONCATENATE($E475," ",AB$1),'Listing TES'!$A$2:$I$1247,6,FALSE))</f>
        <v>-</v>
      </c>
      <c r="AC475" s="13" t="str">
        <f>IF(ISERROR(VLOOKUP(CONCATENATE($E475," ",AC$1),'Listing TES'!$A$2:$I$1247,6,FALSE)),"-",VLOOKUP(CONCATENATE($E475," ",AC$1),'Listing TES'!$A$2:$I$1247,6,FALSE))</f>
        <v>-</v>
      </c>
      <c r="AD475" s="13"/>
      <c r="AF475" s="142">
        <f>IF(AND(V475&lt;&gt;"-",W475&lt;&gt;"-"),W475-V475,"-")</f>
        <v>335</v>
      </c>
      <c r="AG475" s="142" t="str">
        <f t="shared" si="685"/>
        <v>-</v>
      </c>
      <c r="AH475" s="142" t="str">
        <f t="shared" si="685"/>
        <v>-</v>
      </c>
      <c r="AI475" s="142" t="str">
        <f t="shared" si="685"/>
        <v>-</v>
      </c>
      <c r="AJ475" s="142" t="str">
        <f t="shared" si="685"/>
        <v>-</v>
      </c>
      <c r="AK475" s="142" t="str">
        <f t="shared" si="685"/>
        <v>-</v>
      </c>
      <c r="AL475" s="13"/>
      <c r="AN475" s="142">
        <f t="shared" si="492"/>
        <v>335</v>
      </c>
      <c r="AO475" s="142" t="str">
        <f t="shared" si="493"/>
        <v>-</v>
      </c>
      <c r="AP475" s="142" t="str">
        <f t="shared" si="494"/>
        <v>-</v>
      </c>
      <c r="AQ475" s="142" t="str">
        <f t="shared" si="495"/>
        <v>-</v>
      </c>
      <c r="AR475" s="142" t="str">
        <f t="shared" si="496"/>
        <v>-</v>
      </c>
      <c r="AS475" s="142" t="str">
        <f t="shared" si="497"/>
        <v>-</v>
      </c>
    </row>
    <row r="476" spans="1:73" x14ac:dyDescent="0.25">
      <c r="A476" s="80" t="str">
        <f>IF(ISERROR(VLOOKUP($E476,'Listing TES'!$B$2:$B$1247,1,FALSE)),"Not listed","Listed")</f>
        <v>Listed</v>
      </c>
      <c r="B476" s="81" t="b">
        <f t="shared" ca="1" si="679"/>
        <v>0</v>
      </c>
      <c r="C476" s="81" t="b">
        <f t="shared" si="651"/>
        <v>0</v>
      </c>
      <c r="D476" s="81"/>
      <c r="E476" s="2" t="s">
        <v>474</v>
      </c>
      <c r="F476" s="10">
        <v>38508</v>
      </c>
      <c r="G476" s="4"/>
      <c r="H476" s="4" t="s">
        <v>557</v>
      </c>
      <c r="I476" s="93">
        <f t="shared" si="682"/>
        <v>14</v>
      </c>
      <c r="J476" s="198" t="str">
        <f>VLOOKUP($I476,Categorie!$A$1:$B$27,2,FALSE)</f>
        <v>INO/ANO/JUN</v>
      </c>
      <c r="K476" s="12" t="str">
        <f t="shared" si="520"/>
        <v>MIN</v>
      </c>
      <c r="L476" s="13">
        <f t="shared" si="486"/>
        <v>43568</v>
      </c>
      <c r="M476" s="13" t="str">
        <f t="shared" ca="1" si="670"/>
        <v/>
      </c>
      <c r="N476" s="12"/>
      <c r="O476" s="12"/>
      <c r="P476" s="12" t="str">
        <f>VLOOKUP($E476,'Listing PCS'!$B$2:$D$1032,3,FALSE)</f>
        <v>MIN</v>
      </c>
      <c r="Q476" s="13">
        <f>VLOOKUP($E476,'Listing PCS'!$B$2:$F$1032,5,FALSE)</f>
        <v>43400</v>
      </c>
      <c r="R476" s="12"/>
      <c r="S476" s="12" t="str">
        <f t="shared" si="681"/>
        <v>-</v>
      </c>
      <c r="T476" s="12">
        <f>VLOOKUP($E476,'Listing PCS'!$B$2:$I$1032,8,FALSE)</f>
        <v>0</v>
      </c>
      <c r="U476" s="13"/>
      <c r="V476" s="13">
        <f>IF(ISERROR(VLOOKUP(CONCATENATE($E476," ",V$1),'Listing TES'!$A$2:$I$1247,6,FALSE)),"-",VLOOKUP(CONCATENATE($E476," ",V$1),'Listing TES'!$A$2:$I$1247,6,FALSE))</f>
        <v>43127</v>
      </c>
      <c r="W476" s="13">
        <f>IF(ISERROR(VLOOKUP(CONCATENATE($E476," ",W$1),'Listing TES'!$A$2:$I$1247,6,FALSE)),"-",VLOOKUP(CONCATENATE($E476," ",W$1),'Listing TES'!$A$2:$I$1247,6,FALSE))</f>
        <v>43568</v>
      </c>
      <c r="X476" s="13" t="str">
        <f>IF(ISERROR(VLOOKUP(CONCATENATE($E476," ",X$1),'Listing TES'!$A$2:$I$1247,6,FALSE)),"-",VLOOKUP(CONCATENATE($E476," ",X$1),'Listing TES'!$A$2:$I$1247,6,FALSE))</f>
        <v>-</v>
      </c>
      <c r="Y476" s="13" t="str">
        <f>IF(ISERROR(VLOOKUP(CONCATENATE($E476," ",Y$1),'Listing TES'!$A$2:$I$1247,6,FALSE)),"-",VLOOKUP(CONCATENATE($E476," ",Y$1),'Listing TES'!$A$2:$I$1247,6,FALSE))</f>
        <v>-</v>
      </c>
      <c r="Z476" s="13" t="str">
        <f>IF(ISERROR(VLOOKUP(CONCATENATE($E476," ",Z$1),'Listing TES'!$A$2:$I$1247,6,FALSE)),"-",VLOOKUP(CONCATENATE($E476," ",Z$1),'Listing TES'!$A$2:$I$1247,6,FALSE))</f>
        <v>-</v>
      </c>
      <c r="AA476" s="13" t="str">
        <f>IF(ISERROR(VLOOKUP(CONCATENATE($E476," ",AA$1),'Listing TES'!$A$2:$I$1247,6,FALSE)),"-",VLOOKUP(CONCATENATE($E476," ",AA$1),'Listing TES'!$A$2:$I$1247,6,FALSE))</f>
        <v>-</v>
      </c>
      <c r="AB476" s="13" t="str">
        <f>IF(ISERROR(VLOOKUP(CONCATENATE($E476," ",AB$1),'Listing TES'!$A$2:$I$1247,6,FALSE)),"-",VLOOKUP(CONCATENATE($E476," ",AB$1),'Listing TES'!$A$2:$I$1247,6,FALSE))</f>
        <v>-</v>
      </c>
      <c r="AC476" s="13" t="str">
        <f>IF(ISERROR(VLOOKUP(CONCATENATE($E476," ",AC$1),'Listing TES'!$A$2:$I$1247,6,FALSE)),"-",VLOOKUP(CONCATENATE($E476," ",AC$1),'Listing TES'!$A$2:$I$1247,6,FALSE))</f>
        <v>-</v>
      </c>
      <c r="AD476" s="13"/>
      <c r="AF476" s="142">
        <f>IF(AND(V476&lt;&gt;"-",W476&lt;&gt;"-"),W476-V476,"-")</f>
        <v>441</v>
      </c>
      <c r="AG476" s="142" t="str">
        <f t="shared" si="685"/>
        <v>-</v>
      </c>
      <c r="AH476" s="142" t="str">
        <f t="shared" si="685"/>
        <v>-</v>
      </c>
      <c r="AI476" s="142" t="str">
        <f t="shared" si="685"/>
        <v>-</v>
      </c>
      <c r="AJ476" s="142" t="str">
        <f t="shared" si="685"/>
        <v>-</v>
      </c>
      <c r="AK476" s="142" t="str">
        <f t="shared" si="685"/>
        <v>-</v>
      </c>
      <c r="AL476" s="103"/>
      <c r="AN476" s="142">
        <f t="shared" si="492"/>
        <v>441</v>
      </c>
      <c r="AO476" s="142" t="str">
        <f t="shared" si="493"/>
        <v>-</v>
      </c>
      <c r="AP476" s="142" t="str">
        <f t="shared" si="494"/>
        <v>-</v>
      </c>
      <c r="AQ476" s="142" t="str">
        <f t="shared" si="495"/>
        <v>-</v>
      </c>
      <c r="AR476" s="142" t="str">
        <f t="shared" si="496"/>
        <v>-</v>
      </c>
      <c r="AS476" s="142" t="str">
        <f t="shared" si="497"/>
        <v>-</v>
      </c>
    </row>
    <row r="477" spans="1:73" x14ac:dyDescent="0.25">
      <c r="A477" s="80" t="str">
        <f>IF(ISERROR(VLOOKUP($E477,'Listing TES'!$B$2:$B$1247,1,FALSE)),"Not listed","Listed")</f>
        <v>Listed</v>
      </c>
      <c r="B477" s="81" t="b">
        <f ca="1">TODAY()-MAX(V477:AC477)&lt;95</f>
        <v>0</v>
      </c>
      <c r="C477" s="81" t="b">
        <f t="shared" si="651"/>
        <v>0</v>
      </c>
      <c r="D477" s="81"/>
      <c r="E477" s="2" t="s">
        <v>449</v>
      </c>
      <c r="F477" s="10">
        <v>40382</v>
      </c>
      <c r="G477" s="4"/>
      <c r="H477" s="4" t="s">
        <v>557</v>
      </c>
      <c r="I477" s="93">
        <f t="shared" si="682"/>
        <v>8</v>
      </c>
      <c r="J477" s="198" t="str">
        <f>VLOOKUP($I477,Categorie!$A$1:$B$27,2,FALSE)</f>
        <v>MIN/BNO/INO</v>
      </c>
      <c r="K477" s="12" t="str">
        <f t="shared" si="520"/>
        <v>INO</v>
      </c>
      <c r="L477" s="13">
        <f t="shared" si="486"/>
        <v>43561</v>
      </c>
      <c r="M477" s="13" t="str">
        <f t="shared" ca="1" si="670"/>
        <v/>
      </c>
      <c r="N477" s="12"/>
      <c r="O477" s="12"/>
      <c r="P477" s="12" t="str">
        <f>VLOOKUP($E477,'Listing PCS'!$B$2:$D$1032,3,FALSE)</f>
        <v>ANO</v>
      </c>
      <c r="Q477" s="13">
        <f>VLOOKUP($E477,'Listing PCS'!$B$2:$F$1032,5,FALSE)</f>
        <v>43876</v>
      </c>
      <c r="R477" s="12"/>
      <c r="S477" s="12" t="str">
        <f t="shared" si="681"/>
        <v>INO</v>
      </c>
      <c r="T477" s="12">
        <f>VLOOKUP($E477,'Listing PCS'!$B$2:$I$1032,8,FALSE)</f>
        <v>0</v>
      </c>
      <c r="U477" s="13"/>
      <c r="V477" s="13">
        <f>IF(ISERROR(VLOOKUP(CONCATENATE($E477," ",V$1),'Listing TES'!$A$2:$I$1247,6,FALSE)),"-",VLOOKUP(CONCATENATE($E477," ",V$1),'Listing TES'!$A$2:$I$1247,6,FALSE))</f>
        <v>43190</v>
      </c>
      <c r="W477" s="13" t="str">
        <f>IF(ISERROR(VLOOKUP(CONCATENATE($E477," ",W$1),'Listing TES'!$A$2:$I$1247,6,FALSE)),"-",VLOOKUP(CONCATENATE($E477," ",W$1),'Listing TES'!$A$2:$I$1247,6,FALSE))</f>
        <v>-</v>
      </c>
      <c r="X477" s="13">
        <f>IF(ISERROR(VLOOKUP(CONCATENATE($E477," ",X$1),'Listing TES'!$A$2:$I$1247,6,FALSE)),"-",VLOOKUP(CONCATENATE($E477," ",X$1),'Listing TES'!$A$2:$I$1247,6,FALSE))</f>
        <v>43386</v>
      </c>
      <c r="Y477" s="13">
        <f>IF(ISERROR(VLOOKUP(CONCATENATE($E477," ",Y$1),'Listing TES'!$A$2:$I$1247,6,FALSE)),"-",VLOOKUP(CONCATENATE($E477," ",Y$1),'Listing TES'!$A$2:$I$1247,6,FALSE))</f>
        <v>43561</v>
      </c>
      <c r="Z477" s="13" t="str">
        <f>IF(ISERROR(VLOOKUP(CONCATENATE($E477," ",Z$1),'Listing TES'!$A$2:$I$1247,6,FALSE)),"-",VLOOKUP(CONCATENATE($E477," ",Z$1),'Listing TES'!$A$2:$I$1247,6,FALSE))</f>
        <v>-</v>
      </c>
      <c r="AA477" s="13" t="str">
        <f>IF(ISERROR(VLOOKUP(CONCATENATE($E477," ",AA$1),'Listing TES'!$A$2:$I$1247,6,FALSE)),"-",VLOOKUP(CONCATENATE($E477," ",AA$1),'Listing TES'!$A$2:$I$1247,6,FALSE))</f>
        <v>-</v>
      </c>
      <c r="AB477" s="13" t="str">
        <f>IF(ISERROR(VLOOKUP(CONCATENATE($E477," ",AB$1),'Listing TES'!$A$2:$I$1247,6,FALSE)),"-",VLOOKUP(CONCATENATE($E477," ",AB$1),'Listing TES'!$A$2:$I$1247,6,FALSE))</f>
        <v>-</v>
      </c>
      <c r="AC477" s="13" t="str">
        <f>IF(ISERROR(VLOOKUP(CONCATENATE($E477," ",AC$1),'Listing TES'!$A$2:$I$1247,6,FALSE)),"-",VLOOKUP(CONCATENATE($E477," ",AC$1),'Listing TES'!$A$2:$I$1247,6,FALSE))</f>
        <v>-</v>
      </c>
      <c r="AD477" s="13"/>
      <c r="AF477" s="142" t="str">
        <f>IF(AND(V477&lt;&gt;"-",W477&lt;&gt;"-"),W477-V477,"-")</f>
        <v>-</v>
      </c>
      <c r="AG477" s="142" t="str">
        <f t="shared" si="685"/>
        <v>-</v>
      </c>
      <c r="AH477" s="142">
        <f t="shared" si="685"/>
        <v>175</v>
      </c>
      <c r="AI477" s="142" t="str">
        <f t="shared" si="685"/>
        <v>-</v>
      </c>
      <c r="AJ477" s="142" t="str">
        <f t="shared" si="685"/>
        <v>-</v>
      </c>
      <c r="AK477" s="142" t="str">
        <f t="shared" si="685"/>
        <v>-</v>
      </c>
      <c r="AL477" s="102"/>
      <c r="AN477" s="142" t="str">
        <f t="shared" si="492"/>
        <v>-</v>
      </c>
      <c r="AO477" s="142">
        <f t="shared" si="493"/>
        <v>196</v>
      </c>
      <c r="AP477" s="142">
        <f t="shared" si="494"/>
        <v>371</v>
      </c>
      <c r="AQ477" s="142" t="str">
        <f t="shared" si="495"/>
        <v>-</v>
      </c>
      <c r="AR477" s="142" t="str">
        <f t="shared" si="496"/>
        <v>-</v>
      </c>
      <c r="AS477" s="142" t="str">
        <f t="shared" si="497"/>
        <v>-</v>
      </c>
    </row>
    <row r="478" spans="1:73" hidden="1" x14ac:dyDescent="0.25">
      <c r="A478" s="23" t="str">
        <f>IF(ISERROR(VLOOKUP($E478,'Listing TES'!$B$2:$B$1247,1,FALSE)),"Not listed","Listed")</f>
        <v>Not listed</v>
      </c>
      <c r="B478" s="45" t="b">
        <f t="shared" ca="1" si="679"/>
        <v>0</v>
      </c>
      <c r="C478" s="45" t="b">
        <f t="shared" si="651"/>
        <v>0</v>
      </c>
      <c r="D478" s="45"/>
      <c r="E478" s="16"/>
      <c r="F478" s="17"/>
      <c r="G478" s="45"/>
      <c r="H478" s="45"/>
      <c r="I478" s="97"/>
      <c r="J478" s="201"/>
      <c r="K478" s="90"/>
      <c r="L478" s="103">
        <f t="shared" si="486"/>
        <v>42028</v>
      </c>
      <c r="M478" s="17" t="str">
        <f t="shared" ca="1" si="670"/>
        <v/>
      </c>
      <c r="N478" s="90"/>
      <c r="O478" s="90"/>
      <c r="P478" s="90"/>
      <c r="Q478" s="103" t="e">
        <f>VLOOKUP($E478,'Listing PCS'!$B$2:$F$1032,5,FALSE)</f>
        <v>#N/A</v>
      </c>
      <c r="R478" s="90"/>
      <c r="S478" s="90"/>
      <c r="T478" s="90"/>
      <c r="U478" s="17"/>
      <c r="V478" s="17">
        <f>IF(ISERROR(VLOOKUP(CONCATENATE($E478," ",V$1),'Listing TES'!$A$2:$I$1247,6,FALSE)),"-",VLOOKUP(CONCATENATE($E478," ",V$1),'Listing TES'!$A$2:$I$1247,6,FALSE))</f>
        <v>42028</v>
      </c>
      <c r="W478" s="17" t="str">
        <f>IF(ISERROR(VLOOKUP(CONCATENATE($E478," ",W$1),'Listing TES'!$A$2:$I$1247,6,FALSE)),"-",VLOOKUP(CONCATENATE($E478," ",W$1),'Listing TES'!$A$2:$I$1247,6,FALSE))</f>
        <v>-</v>
      </c>
      <c r="X478" s="17" t="str">
        <f>IF(ISERROR(VLOOKUP(CONCATENATE($E478," ",X$1),'Listing TES'!$A$2:$I$1247,6,FALSE)),"-",VLOOKUP(CONCATENATE($E478," ",X$1),'Listing TES'!$A$2:$I$1247,6,FALSE))</f>
        <v>-</v>
      </c>
      <c r="Y478" s="17" t="str">
        <f>IF(ISERROR(VLOOKUP(CONCATENATE($E478," ",Y$1),'Listing TES'!$A$2:$I$1247,6,FALSE)),"-",VLOOKUP(CONCATENATE($E478," ",Y$1),'Listing TES'!$A$2:$I$1247,6,FALSE))</f>
        <v>-</v>
      </c>
      <c r="Z478" s="17" t="str">
        <f>IF(ISERROR(VLOOKUP(CONCATENATE($E478," ",Z$1),'Listing TES'!$A$2:$I$1247,6,FALSE)),"-",VLOOKUP(CONCATENATE($E478," ",Z$1),'Listing TES'!$A$2:$I$1247,6,FALSE))</f>
        <v>-</v>
      </c>
      <c r="AA478" s="17" t="str">
        <f>IF(ISERROR(VLOOKUP(CONCATENATE($E478," ",AA$1),'Listing TES'!$A$2:$I$1247,6,FALSE)),"-",VLOOKUP(CONCATENATE($E478," ",AA$1),'Listing TES'!$A$2:$I$1247,6,FALSE))</f>
        <v>-</v>
      </c>
      <c r="AB478" s="17" t="str">
        <f>IF(ISERROR(VLOOKUP(CONCATENATE($E478," ",AB$1),'Listing TES'!$A$2:$I$1247,6,FALSE)),"-",VLOOKUP(CONCATENATE($E478," ",AB$1),'Listing TES'!$A$2:$I$1247,6,FALSE))</f>
        <v>-</v>
      </c>
      <c r="AC478" s="17" t="str">
        <f>IF(ISERROR(VLOOKUP(CONCATENATE($E478," ",AC$1),'Listing TES'!$A$2:$I$1247,6,FALSE)),"-",VLOOKUP(CONCATENATE($E478," ",AC$1),'Listing TES'!$A$2:$I$1247,6,FALSE))</f>
        <v>-</v>
      </c>
      <c r="AD478" s="76"/>
      <c r="AF478" s="142" t="str">
        <f>IF(AND(V478&lt;&gt;"-",W478&lt;&gt;"-"),W478-V478,"-")</f>
        <v>-</v>
      </c>
      <c r="AG478" s="142" t="str">
        <f t="shared" si="685"/>
        <v>-</v>
      </c>
      <c r="AH478" s="142" t="str">
        <f t="shared" si="685"/>
        <v>-</v>
      </c>
      <c r="AI478" s="142" t="str">
        <f t="shared" si="685"/>
        <v>-</v>
      </c>
      <c r="AJ478" s="142" t="str">
        <f t="shared" si="685"/>
        <v>-</v>
      </c>
      <c r="AK478" s="142" t="str">
        <f t="shared" si="685"/>
        <v>-</v>
      </c>
      <c r="AL478" s="76"/>
      <c r="AN478" s="142" t="str">
        <f t="shared" si="492"/>
        <v>-</v>
      </c>
      <c r="AO478" s="142" t="str">
        <f t="shared" si="493"/>
        <v>-</v>
      </c>
      <c r="AP478" s="142" t="str">
        <f t="shared" si="494"/>
        <v>-</v>
      </c>
      <c r="AQ478" s="142" t="str">
        <f t="shared" si="495"/>
        <v>-</v>
      </c>
      <c r="AR478" s="142" t="str">
        <f t="shared" si="496"/>
        <v>-</v>
      </c>
      <c r="AS478" s="142" t="str">
        <f t="shared" si="497"/>
        <v>-</v>
      </c>
    </row>
    <row r="479" spans="1:73" s="18" customFormat="1" hidden="1" x14ac:dyDescent="0.25">
      <c r="A479" s="20"/>
      <c r="B479" s="6"/>
      <c r="C479" s="6"/>
      <c r="D479" s="6"/>
      <c r="E479" s="7" t="s">
        <v>78</v>
      </c>
      <c r="F479" s="188"/>
      <c r="G479" s="6"/>
      <c r="H479" s="6"/>
      <c r="I479" s="95"/>
      <c r="J479" s="202"/>
      <c r="K479" s="6"/>
      <c r="L479" s="188"/>
      <c r="M479" s="19"/>
      <c r="N479" s="6"/>
      <c r="O479" s="6"/>
      <c r="P479" s="6"/>
      <c r="Q479" s="188"/>
      <c r="R479" s="6"/>
      <c r="S479" s="6"/>
      <c r="T479" s="6"/>
      <c r="U479" s="19"/>
      <c r="V479" s="19">
        <f t="shared" ref="V479:AC479" si="686">COUNT(V2:V478)</f>
        <v>235</v>
      </c>
      <c r="W479" s="19">
        <f t="shared" si="686"/>
        <v>188</v>
      </c>
      <c r="X479" s="19">
        <f t="shared" si="686"/>
        <v>190</v>
      </c>
      <c r="Y479" s="19">
        <f t="shared" si="686"/>
        <v>146</v>
      </c>
      <c r="Z479" s="19">
        <f t="shared" si="686"/>
        <v>90</v>
      </c>
      <c r="AA479" s="19">
        <f t="shared" si="686"/>
        <v>71</v>
      </c>
      <c r="AB479" s="19">
        <f t="shared" si="686"/>
        <v>16</v>
      </c>
      <c r="AC479" s="19">
        <f t="shared" si="686"/>
        <v>2</v>
      </c>
      <c r="AD479" s="98"/>
      <c r="AF479" s="144"/>
      <c r="AG479" s="144"/>
      <c r="AH479" s="144"/>
      <c r="AI479" s="144"/>
      <c r="AJ479" s="144"/>
      <c r="AK479" s="144"/>
      <c r="AL479" s="98"/>
      <c r="AN479" s="144"/>
      <c r="AO479" s="144"/>
      <c r="AP479" s="144"/>
      <c r="AQ479" s="144"/>
      <c r="AR479" s="144"/>
      <c r="AS479" s="144"/>
      <c r="AW479" s="149"/>
      <c r="AX479" s="149"/>
      <c r="AY479" s="149"/>
      <c r="AZ479" s="149"/>
      <c r="BA479" s="149"/>
      <c r="BB479" s="149"/>
      <c r="BC479" s="149"/>
      <c r="BD479" s="149"/>
      <c r="BE479" s="149"/>
      <c r="BF479" s="149"/>
      <c r="BG479" s="149"/>
      <c r="BH479" s="149"/>
      <c r="BI479" s="149"/>
      <c r="BJ479" s="149"/>
      <c r="BK479" s="149"/>
      <c r="BL479" s="149"/>
      <c r="BM479" s="149"/>
      <c r="BN479" s="149"/>
      <c r="BO479" s="149"/>
      <c r="BP479" s="149"/>
      <c r="BQ479" s="149"/>
      <c r="BR479" s="149"/>
      <c r="BS479" s="149"/>
      <c r="BT479" s="149"/>
      <c r="BU479" s="149"/>
    </row>
    <row r="480" spans="1:73" x14ac:dyDescent="0.25">
      <c r="AE480" t="s">
        <v>537</v>
      </c>
      <c r="AF480" s="142">
        <f t="shared" ref="AF480:AK480" si="687">COUNTIF(AF2:AF478,"-")</f>
        <v>326</v>
      </c>
      <c r="AG480" s="142">
        <f t="shared" si="687"/>
        <v>347</v>
      </c>
      <c r="AH480" s="142">
        <f t="shared" si="687"/>
        <v>374</v>
      </c>
      <c r="AI480" s="142">
        <f t="shared" si="687"/>
        <v>427</v>
      </c>
      <c r="AJ480" s="142">
        <f t="shared" si="687"/>
        <v>423</v>
      </c>
      <c r="AK480" s="142">
        <f t="shared" si="687"/>
        <v>467</v>
      </c>
      <c r="AM480" t="s">
        <v>537</v>
      </c>
      <c r="AN480" s="142">
        <f t="shared" ref="AN480:AS480" si="688">COUNTIF(AN2:AN478,"-")</f>
        <v>326</v>
      </c>
      <c r="AO480" s="142">
        <f t="shared" si="688"/>
        <v>376</v>
      </c>
      <c r="AP480" s="142">
        <f t="shared" si="688"/>
        <v>417</v>
      </c>
      <c r="AQ480" s="142">
        <f t="shared" si="688"/>
        <v>460</v>
      </c>
      <c r="AR480" s="142">
        <f t="shared" si="688"/>
        <v>469</v>
      </c>
      <c r="AS480" s="142">
        <f t="shared" si="688"/>
        <v>477</v>
      </c>
    </row>
    <row r="481" spans="5:52" x14ac:dyDescent="0.25">
      <c r="E481" s="52" t="s">
        <v>554</v>
      </c>
      <c r="F481" s="194"/>
      <c r="G481" s="194"/>
      <c r="H481" s="52"/>
      <c r="I481" s="52"/>
      <c r="J481" s="199"/>
      <c r="K481" s="52"/>
      <c r="L481" s="189"/>
      <c r="M481" s="52"/>
      <c r="P481" s="52"/>
      <c r="Q481" s="189"/>
      <c r="R481" s="52"/>
      <c r="AE481" t="s">
        <v>575</v>
      </c>
      <c r="AF481" s="142">
        <f t="shared" ref="AF481:AK481" si="689">COUNTA(AF2:AF478)</f>
        <v>477</v>
      </c>
      <c r="AG481" s="142">
        <f t="shared" si="689"/>
        <v>477</v>
      </c>
      <c r="AH481" s="142">
        <f t="shared" si="689"/>
        <v>477</v>
      </c>
      <c r="AI481" s="142">
        <f t="shared" si="689"/>
        <v>477</v>
      </c>
      <c r="AJ481" s="142">
        <f t="shared" si="689"/>
        <v>477</v>
      </c>
      <c r="AK481" s="142">
        <f t="shared" si="689"/>
        <v>477</v>
      </c>
      <c r="AM481" t="s">
        <v>575</v>
      </c>
      <c r="AN481" s="142">
        <f t="shared" ref="AN481:AS481" si="690">COUNTA(AN2:AN478)</f>
        <v>477</v>
      </c>
      <c r="AO481" s="142">
        <f t="shared" si="690"/>
        <v>477</v>
      </c>
      <c r="AP481" s="142">
        <f t="shared" si="690"/>
        <v>477</v>
      </c>
      <c r="AQ481" s="142">
        <f t="shared" si="690"/>
        <v>477</v>
      </c>
      <c r="AR481" s="142">
        <f t="shared" si="690"/>
        <v>477</v>
      </c>
      <c r="AS481" s="142">
        <f t="shared" si="690"/>
        <v>477</v>
      </c>
      <c r="AW481" s="9" t="s">
        <v>562</v>
      </c>
    </row>
    <row r="482" spans="5:52" x14ac:dyDescent="0.25">
      <c r="E482" s="52" t="s">
        <v>560</v>
      </c>
      <c r="F482" s="194"/>
      <c r="G482" s="194"/>
      <c r="H482" s="52" t="s">
        <v>559</v>
      </c>
      <c r="I482" s="52"/>
      <c r="J482" s="199"/>
      <c r="K482" s="52"/>
      <c r="L482" s="189"/>
      <c r="M482" s="52"/>
      <c r="N482" s="8"/>
      <c r="O482" s="8"/>
      <c r="P482" s="52"/>
      <c r="Q482" s="189"/>
      <c r="R482" s="52"/>
      <c r="S482" s="8"/>
      <c r="T482" s="8"/>
      <c r="AE482" t="s">
        <v>576</v>
      </c>
      <c r="AF482" s="142">
        <f t="shared" ref="AF482:AK482" si="691">AF481-AF480</f>
        <v>151</v>
      </c>
      <c r="AG482" s="142">
        <f t="shared" si="691"/>
        <v>130</v>
      </c>
      <c r="AH482" s="142">
        <f t="shared" si="691"/>
        <v>103</v>
      </c>
      <c r="AI482" s="142">
        <f t="shared" si="691"/>
        <v>50</v>
      </c>
      <c r="AJ482" s="142">
        <f t="shared" si="691"/>
        <v>54</v>
      </c>
      <c r="AK482" s="142">
        <f t="shared" si="691"/>
        <v>10</v>
      </c>
      <c r="AM482" t="s">
        <v>576</v>
      </c>
      <c r="AN482" s="142">
        <f t="shared" ref="AN482:AS482" si="692">AN481-AN480</f>
        <v>151</v>
      </c>
      <c r="AO482" s="142">
        <f t="shared" si="692"/>
        <v>101</v>
      </c>
      <c r="AP482" s="142">
        <f t="shared" si="692"/>
        <v>60</v>
      </c>
      <c r="AQ482" s="142">
        <f t="shared" si="692"/>
        <v>17</v>
      </c>
      <c r="AR482" s="142">
        <f t="shared" si="692"/>
        <v>8</v>
      </c>
      <c r="AS482" s="142">
        <f t="shared" si="692"/>
        <v>0</v>
      </c>
      <c r="AW482" s="9" t="s">
        <v>562</v>
      </c>
      <c r="AZ482" s="9" t="s">
        <v>562</v>
      </c>
    </row>
    <row r="483" spans="5:52" x14ac:dyDescent="0.25">
      <c r="E483" s="52" t="s">
        <v>555</v>
      </c>
      <c r="F483" s="194"/>
      <c r="G483" s="194"/>
      <c r="H483" s="52"/>
      <c r="I483" s="52"/>
      <c r="J483" s="199"/>
      <c r="K483" s="52"/>
      <c r="L483" s="189"/>
      <c r="M483" s="52"/>
      <c r="N483" s="8"/>
      <c r="O483" s="8"/>
      <c r="P483" s="52"/>
      <c r="Q483" s="189"/>
      <c r="R483" s="52"/>
      <c r="S483" s="8"/>
      <c r="T483" s="8"/>
      <c r="AE483" t="s">
        <v>577</v>
      </c>
      <c r="AF483" s="142">
        <f t="shared" ref="AF483:AK483" si="693">SUM(AF2:AF478)</f>
        <v>33119</v>
      </c>
      <c r="AG483" s="142">
        <f t="shared" si="693"/>
        <v>21994</v>
      </c>
      <c r="AH483" s="142">
        <f t="shared" si="693"/>
        <v>37689</v>
      </c>
      <c r="AI483" s="142">
        <f t="shared" si="693"/>
        <v>27794</v>
      </c>
      <c r="AJ483" s="142">
        <f t="shared" si="693"/>
        <v>14687</v>
      </c>
      <c r="AK483" s="142">
        <f t="shared" si="693"/>
        <v>7596</v>
      </c>
      <c r="AM483" t="s">
        <v>577</v>
      </c>
      <c r="AN483" s="142">
        <f t="shared" ref="AN483:AS483" si="694">SUM(AN2:AN478)</f>
        <v>33119</v>
      </c>
      <c r="AO483" s="142">
        <f t="shared" si="694"/>
        <v>34773</v>
      </c>
      <c r="AP483" s="142">
        <f t="shared" si="694"/>
        <v>35213</v>
      </c>
      <c r="AQ483" s="142">
        <f t="shared" si="694"/>
        <v>15530</v>
      </c>
      <c r="AR483" s="142">
        <f t="shared" si="694"/>
        <v>8083</v>
      </c>
      <c r="AS483" s="142">
        <f t="shared" si="694"/>
        <v>0</v>
      </c>
      <c r="AW483" s="9" t="s">
        <v>562</v>
      </c>
    </row>
    <row r="484" spans="5:52" x14ac:dyDescent="0.25">
      <c r="E484" s="52" t="s">
        <v>556</v>
      </c>
      <c r="F484" s="194"/>
      <c r="G484" s="194"/>
      <c r="H484" s="52"/>
      <c r="I484" s="52"/>
      <c r="J484" s="199"/>
      <c r="K484" s="52"/>
      <c r="L484" s="189"/>
      <c r="M484" s="52"/>
      <c r="P484" s="52"/>
      <c r="Q484" s="189"/>
      <c r="R484" s="52"/>
      <c r="AE484" t="s">
        <v>578</v>
      </c>
      <c r="AF484" s="144">
        <f t="shared" ref="AF484:AK484" si="695">AF483/AF482</f>
        <v>219.33112582781456</v>
      </c>
      <c r="AG484" s="144">
        <f t="shared" si="695"/>
        <v>169.1846153846154</v>
      </c>
      <c r="AH484" s="144">
        <f t="shared" si="695"/>
        <v>365.91262135922329</v>
      </c>
      <c r="AI484" s="144">
        <f t="shared" si="695"/>
        <v>555.88</v>
      </c>
      <c r="AJ484" s="144">
        <f t="shared" si="695"/>
        <v>271.98148148148147</v>
      </c>
      <c r="AK484" s="144">
        <f t="shared" si="695"/>
        <v>759.6</v>
      </c>
      <c r="AM484" t="s">
        <v>578</v>
      </c>
      <c r="AN484" s="144">
        <f t="shared" ref="AN484:AS484" si="696">AN483/AN482</f>
        <v>219.33112582781456</v>
      </c>
      <c r="AO484" s="144">
        <f t="shared" si="696"/>
        <v>344.28712871287127</v>
      </c>
      <c r="AP484" s="144">
        <f t="shared" si="696"/>
        <v>586.88333333333333</v>
      </c>
      <c r="AQ484" s="144">
        <f t="shared" si="696"/>
        <v>913.52941176470586</v>
      </c>
      <c r="AR484" s="144">
        <f t="shared" si="696"/>
        <v>1010.375</v>
      </c>
      <c r="AS484" s="144" t="e">
        <f t="shared" si="696"/>
        <v>#DIV/0!</v>
      </c>
      <c r="AW484" s="9" t="s">
        <v>562</v>
      </c>
    </row>
    <row r="485" spans="5:52" x14ac:dyDescent="0.25">
      <c r="E485" s="52" t="s">
        <v>279</v>
      </c>
      <c r="F485" s="194"/>
      <c r="G485" s="194"/>
      <c r="H485" s="52" t="s">
        <v>559</v>
      </c>
      <c r="I485" s="52"/>
      <c r="J485" s="199"/>
      <c r="K485" s="52"/>
      <c r="L485" s="189"/>
      <c r="M485" s="52"/>
      <c r="P485" s="52"/>
      <c r="Q485" s="189"/>
      <c r="R485" s="52"/>
      <c r="AE485" t="s">
        <v>574</v>
      </c>
      <c r="AF485" s="142">
        <f t="shared" ref="AF485:AK485" si="697">MIN(AF2:AF478)</f>
        <v>-193</v>
      </c>
      <c r="AG485" s="142">
        <f t="shared" si="697"/>
        <v>0</v>
      </c>
      <c r="AH485" s="142">
        <f t="shared" si="697"/>
        <v>49</v>
      </c>
      <c r="AI485" s="142">
        <f t="shared" si="697"/>
        <v>63</v>
      </c>
      <c r="AJ485" s="142">
        <f t="shared" si="697"/>
        <v>28</v>
      </c>
      <c r="AK485" s="142">
        <f t="shared" si="697"/>
        <v>161</v>
      </c>
      <c r="AM485" t="s">
        <v>574</v>
      </c>
      <c r="AN485" s="142">
        <f t="shared" ref="AN485:AS485" si="698">MIN(AN2:AN478)</f>
        <v>-193</v>
      </c>
      <c r="AO485" s="142">
        <f t="shared" si="698"/>
        <v>56</v>
      </c>
      <c r="AP485" s="142">
        <f t="shared" si="698"/>
        <v>22</v>
      </c>
      <c r="AQ485" s="142">
        <f t="shared" si="698"/>
        <v>560</v>
      </c>
      <c r="AR485" s="142">
        <f t="shared" si="698"/>
        <v>812</v>
      </c>
      <c r="AS485" s="142">
        <f t="shared" si="698"/>
        <v>0</v>
      </c>
      <c r="AW485" s="9" t="s">
        <v>562</v>
      </c>
      <c r="AZ485" s="9" t="s">
        <v>562</v>
      </c>
    </row>
    <row r="486" spans="5:52" x14ac:dyDescent="0.25">
      <c r="E486" s="52"/>
      <c r="F486" s="194"/>
      <c r="G486" s="194"/>
      <c r="H486" s="52"/>
      <c r="I486" s="52"/>
      <c r="J486" s="199"/>
      <c r="K486" s="52"/>
      <c r="L486" s="189"/>
      <c r="M486" s="52"/>
      <c r="P486" s="52"/>
      <c r="Q486" s="189"/>
      <c r="R486" s="52"/>
      <c r="AE486" t="s">
        <v>479</v>
      </c>
      <c r="AF486" s="142">
        <f t="shared" ref="AF486:AK486" si="699">MAX(AF2:AF478)</f>
        <v>1119</v>
      </c>
      <c r="AG486" s="142">
        <f t="shared" si="699"/>
        <v>553</v>
      </c>
      <c r="AH486" s="142">
        <f t="shared" si="699"/>
        <v>1232</v>
      </c>
      <c r="AI486" s="142">
        <f t="shared" si="699"/>
        <v>1302</v>
      </c>
      <c r="AJ486" s="142">
        <f t="shared" si="699"/>
        <v>918</v>
      </c>
      <c r="AK486" s="142">
        <f t="shared" si="699"/>
        <v>1364</v>
      </c>
      <c r="AM486" t="s">
        <v>479</v>
      </c>
      <c r="AN486" s="142">
        <f t="shared" ref="AN486:AS486" si="700">MAX(AN2:AN478)</f>
        <v>1119</v>
      </c>
      <c r="AO486" s="142">
        <f t="shared" si="700"/>
        <v>1266</v>
      </c>
      <c r="AP486" s="142">
        <f t="shared" si="700"/>
        <v>1141</v>
      </c>
      <c r="AQ486" s="142">
        <f t="shared" si="700"/>
        <v>1225</v>
      </c>
      <c r="AR486" s="142">
        <f t="shared" si="700"/>
        <v>1254</v>
      </c>
      <c r="AS486" s="142">
        <f t="shared" si="700"/>
        <v>0</v>
      </c>
    </row>
    <row r="487" spans="5:52" x14ac:dyDescent="0.25">
      <c r="E487" s="52"/>
      <c r="F487" s="194"/>
      <c r="G487" s="194"/>
      <c r="H487" s="52"/>
      <c r="I487" s="52"/>
      <c r="J487" s="199"/>
      <c r="K487" s="52"/>
      <c r="L487" s="189"/>
      <c r="M487" s="52"/>
      <c r="P487" s="52"/>
      <c r="Q487" s="189"/>
      <c r="R487" s="52"/>
    </row>
    <row r="488" spans="5:52" x14ac:dyDescent="0.25">
      <c r="E488" s="52"/>
      <c r="F488" s="194"/>
      <c r="G488" s="194"/>
      <c r="H488" s="52"/>
      <c r="I488" s="52"/>
      <c r="J488" s="199"/>
      <c r="K488" s="52"/>
      <c r="L488" s="189"/>
      <c r="M488" s="52"/>
      <c r="P488" s="52"/>
      <c r="Q488" s="189"/>
      <c r="R488" s="52"/>
    </row>
    <row r="489" spans="5:52" x14ac:dyDescent="0.25">
      <c r="E489" s="52"/>
      <c r="F489" s="194"/>
      <c r="G489" s="194"/>
      <c r="H489" s="52"/>
      <c r="I489" s="52"/>
      <c r="J489" s="199"/>
      <c r="K489" s="52"/>
      <c r="L489" s="189"/>
      <c r="M489" s="52"/>
      <c r="P489" s="52"/>
      <c r="Q489" s="189"/>
      <c r="R489" s="52"/>
    </row>
    <row r="490" spans="5:52" x14ac:dyDescent="0.25">
      <c r="E490" s="52"/>
      <c r="F490" s="194"/>
      <c r="G490" s="194"/>
      <c r="H490" s="52"/>
      <c r="I490" s="52"/>
      <c r="J490" s="199"/>
      <c r="K490" s="52"/>
      <c r="L490" s="189"/>
      <c r="M490" s="52"/>
      <c r="P490" s="52"/>
      <c r="Q490" s="189"/>
      <c r="R490" s="52"/>
    </row>
    <row r="491" spans="5:52" x14ac:dyDescent="0.25">
      <c r="E491" s="52"/>
      <c r="F491" s="194"/>
      <c r="G491" s="194"/>
      <c r="H491" s="52"/>
      <c r="I491" s="52"/>
      <c r="J491" s="199"/>
      <c r="K491" s="52"/>
      <c r="L491" s="189"/>
      <c r="M491" s="52"/>
      <c r="P491" s="52"/>
      <c r="Q491" s="189"/>
      <c r="R491" s="52"/>
    </row>
    <row r="492" spans="5:52" x14ac:dyDescent="0.25">
      <c r="E492" s="52"/>
      <c r="F492" s="194"/>
      <c r="G492" s="194"/>
      <c r="H492" s="52"/>
      <c r="I492" s="52"/>
      <c r="J492" s="199"/>
      <c r="K492" s="52"/>
      <c r="L492" s="189"/>
      <c r="M492" s="52"/>
      <c r="P492" s="52"/>
      <c r="Q492" s="189"/>
      <c r="R492" s="52"/>
    </row>
    <row r="493" spans="5:52" x14ac:dyDescent="0.25">
      <c r="E493" s="52"/>
      <c r="F493" s="194"/>
      <c r="G493" s="194"/>
      <c r="H493" s="52"/>
      <c r="I493" s="52"/>
      <c r="J493" s="199"/>
      <c r="K493" s="52"/>
      <c r="L493" s="189"/>
      <c r="M493" s="52"/>
      <c r="P493" s="52"/>
      <c r="Q493" s="189"/>
      <c r="R493" s="52"/>
    </row>
    <row r="494" spans="5:52" x14ac:dyDescent="0.25">
      <c r="E494" s="52"/>
      <c r="F494" s="194"/>
      <c r="G494" s="194"/>
      <c r="H494" s="52"/>
      <c r="I494" s="52"/>
      <c r="J494" s="199"/>
      <c r="K494" s="52"/>
      <c r="L494" s="189"/>
      <c r="M494" s="52"/>
      <c r="P494" s="52"/>
      <c r="Q494" s="189"/>
      <c r="R494" s="52"/>
    </row>
    <row r="495" spans="5:52" x14ac:dyDescent="0.25">
      <c r="E495" s="52"/>
      <c r="F495" s="194"/>
      <c r="G495" s="194"/>
      <c r="H495" s="52"/>
      <c r="I495" s="52"/>
      <c r="J495" s="199"/>
      <c r="K495" s="52"/>
      <c r="L495" s="189"/>
      <c r="M495" s="52"/>
      <c r="P495" s="52"/>
      <c r="Q495" s="189"/>
      <c r="R495" s="52"/>
    </row>
    <row r="496" spans="5:52" x14ac:dyDescent="0.25">
      <c r="E496" s="52"/>
      <c r="F496" s="194"/>
      <c r="G496" s="194"/>
      <c r="H496" s="52"/>
      <c r="I496" s="52"/>
      <c r="J496" s="199"/>
      <c r="K496" s="52"/>
      <c r="L496" s="189"/>
      <c r="M496" s="52"/>
      <c r="P496" s="52"/>
      <c r="Q496" s="189"/>
      <c r="R496" s="52"/>
    </row>
    <row r="497" spans="5:63" x14ac:dyDescent="0.25">
      <c r="E497" s="52"/>
      <c r="F497" s="194"/>
      <c r="G497" s="194"/>
      <c r="H497" s="52"/>
      <c r="I497" s="52"/>
      <c r="J497" s="199"/>
      <c r="K497" s="52"/>
      <c r="L497" s="189"/>
      <c r="M497" s="52"/>
      <c r="P497" s="52"/>
      <c r="Q497" s="189"/>
      <c r="R497" s="52"/>
    </row>
    <row r="498" spans="5:63" x14ac:dyDescent="0.25">
      <c r="E498" s="52"/>
      <c r="F498" s="194"/>
      <c r="G498" s="194"/>
      <c r="H498" s="52"/>
      <c r="I498" s="52"/>
      <c r="J498" s="199"/>
      <c r="K498" s="52"/>
      <c r="L498" s="189"/>
      <c r="M498" s="52"/>
      <c r="P498" s="52"/>
      <c r="Q498" s="189"/>
      <c r="R498" s="52"/>
    </row>
    <row r="499" spans="5:63" x14ac:dyDescent="0.25">
      <c r="E499" s="52"/>
      <c r="F499" s="194"/>
      <c r="G499" s="194"/>
      <c r="H499" s="52"/>
      <c r="I499" s="52"/>
      <c r="J499" s="199"/>
      <c r="K499" s="52"/>
      <c r="L499" s="189"/>
      <c r="M499" s="52"/>
      <c r="P499" s="52"/>
      <c r="Q499" s="189"/>
      <c r="R499" s="52"/>
    </row>
    <row r="500" spans="5:63" x14ac:dyDescent="0.25">
      <c r="E500" s="52"/>
      <c r="F500" s="194"/>
      <c r="G500" s="194"/>
      <c r="H500" s="52"/>
      <c r="I500" s="52"/>
      <c r="J500" s="199"/>
      <c r="K500" s="52"/>
      <c r="L500" s="189"/>
      <c r="M500" s="52"/>
      <c r="P500" s="52"/>
      <c r="Q500" s="189"/>
      <c r="R500" s="52"/>
    </row>
    <row r="501" spans="5:63" x14ac:dyDescent="0.25">
      <c r="E501" s="52"/>
      <c r="F501" s="194"/>
      <c r="G501" s="194"/>
      <c r="H501" s="52"/>
      <c r="I501" s="52"/>
      <c r="J501" s="199"/>
      <c r="K501" s="52"/>
      <c r="L501" s="189"/>
      <c r="M501" s="52"/>
      <c r="P501" s="52"/>
      <c r="Q501" s="189"/>
      <c r="R501" s="52"/>
    </row>
    <row r="502" spans="5:63" x14ac:dyDescent="0.25">
      <c r="E502" s="52"/>
      <c r="F502" s="194"/>
      <c r="G502" s="194"/>
      <c r="H502" s="52"/>
      <c r="I502" s="52"/>
      <c r="J502" s="199"/>
      <c r="K502" s="52"/>
      <c r="L502" s="189"/>
      <c r="M502" s="52"/>
      <c r="P502" s="52"/>
      <c r="Q502" s="189"/>
      <c r="R502" s="52"/>
    </row>
    <row r="503" spans="5:63" x14ac:dyDescent="0.25">
      <c r="E503" s="52"/>
      <c r="F503" s="194"/>
      <c r="G503" s="194"/>
      <c r="H503" s="52"/>
      <c r="I503" s="52"/>
      <c r="J503" s="199"/>
      <c r="K503" s="52"/>
      <c r="L503" s="189"/>
      <c r="M503" s="52"/>
      <c r="P503" s="52"/>
      <c r="Q503" s="189"/>
      <c r="R503" s="52"/>
    </row>
    <row r="504" spans="5:63" x14ac:dyDescent="0.25">
      <c r="E504" s="52"/>
      <c r="F504" s="194"/>
      <c r="G504" s="194"/>
      <c r="H504" s="52"/>
      <c r="I504" s="52"/>
      <c r="J504" s="199"/>
      <c r="K504" s="52"/>
      <c r="L504" s="189"/>
      <c r="M504" s="52"/>
      <c r="P504" s="52"/>
      <c r="Q504" s="189"/>
      <c r="R504" s="52"/>
    </row>
    <row r="505" spans="5:63" x14ac:dyDescent="0.25">
      <c r="E505" s="52"/>
      <c r="F505" s="194"/>
      <c r="G505" s="194"/>
      <c r="H505" s="52"/>
      <c r="I505" s="52"/>
      <c r="J505" s="199"/>
      <c r="K505" s="52"/>
      <c r="L505" s="189"/>
      <c r="M505" s="52"/>
      <c r="P505" s="52"/>
      <c r="Q505" s="189"/>
      <c r="R505" s="52"/>
      <c r="U505" s="9"/>
      <c r="V505" s="9"/>
      <c r="W505" s="9"/>
      <c r="X505" s="9"/>
      <c r="Y505" s="9"/>
      <c r="Z505" s="9"/>
    </row>
    <row r="506" spans="5:63" x14ac:dyDescent="0.25">
      <c r="E506" s="52"/>
      <c r="F506" s="194"/>
      <c r="G506" s="194"/>
      <c r="H506" s="52"/>
      <c r="I506" s="52"/>
      <c r="J506" s="199"/>
      <c r="K506" s="52"/>
      <c r="L506" s="189"/>
      <c r="M506" s="52"/>
      <c r="P506" s="52"/>
      <c r="Q506" s="189"/>
      <c r="R506" s="52"/>
      <c r="U506" s="9"/>
      <c r="V506" s="9"/>
      <c r="W506" s="9"/>
      <c r="X506" s="9"/>
      <c r="Y506" s="9"/>
      <c r="Z506" s="9"/>
      <c r="AE506" s="163"/>
      <c r="AF506" s="159" t="str">
        <f t="shared" ref="AF506:AK506" si="701">AF1</f>
        <v>PRE&gt;MIN</v>
      </c>
      <c r="AG506" s="151" t="str">
        <f t="shared" si="701"/>
        <v>MIN&gt;BNO</v>
      </c>
      <c r="AH506" s="151" t="str">
        <f t="shared" si="701"/>
        <v>BNO&gt;INO</v>
      </c>
      <c r="AI506" s="151" t="str">
        <f t="shared" si="701"/>
        <v>INO&gt;ANO</v>
      </c>
      <c r="AJ506" s="151" t="str">
        <f t="shared" si="701"/>
        <v>ADV&gt;JUN</v>
      </c>
      <c r="AK506" s="152" t="str">
        <f t="shared" si="701"/>
        <v>JUN&gt;SEN</v>
      </c>
      <c r="AM506" s="163"/>
      <c r="AN506" s="159" t="str">
        <f t="shared" ref="AN506:AS506" si="702">AN1</f>
        <v>PRE&gt;MIN</v>
      </c>
      <c r="AO506" s="151" t="str">
        <f t="shared" si="702"/>
        <v>PRE&gt;BNO</v>
      </c>
      <c r="AP506" s="151" t="str">
        <f t="shared" si="702"/>
        <v>PRE&gt;INO</v>
      </c>
      <c r="AQ506" s="151" t="str">
        <f t="shared" si="702"/>
        <v>PRE&gt;ANO</v>
      </c>
      <c r="AR506" s="151" t="str">
        <f t="shared" si="702"/>
        <v>PRE&gt;JUN</v>
      </c>
      <c r="AS506" s="152" t="str">
        <f t="shared" si="702"/>
        <v>PRE&gt;SEN</v>
      </c>
    </row>
    <row r="507" spans="5:63" x14ac:dyDescent="0.25">
      <c r="E507" s="52"/>
      <c r="F507" s="194"/>
      <c r="G507" s="194"/>
      <c r="H507" s="52"/>
      <c r="I507" s="52"/>
      <c r="J507" s="199"/>
      <c r="K507" s="52"/>
      <c r="L507" s="189"/>
      <c r="M507" s="52"/>
      <c r="P507" s="52"/>
      <c r="Q507" s="189"/>
      <c r="R507" s="52"/>
      <c r="U507" s="9"/>
      <c r="V507" s="9"/>
      <c r="W507" s="9"/>
      <c r="X507" s="9"/>
      <c r="Y507" s="9"/>
      <c r="Z507" s="9"/>
      <c r="AC507" s="11" t="s">
        <v>538</v>
      </c>
      <c r="AE507" s="164" t="s">
        <v>544</v>
      </c>
      <c r="AF507" s="160">
        <f t="shared" ref="AF507:AK507" si="703">COUNTIF(AF$2:AF$478,$AC507)</f>
        <v>50</v>
      </c>
      <c r="AG507" s="153">
        <f t="shared" si="703"/>
        <v>37</v>
      </c>
      <c r="AH507" s="153">
        <f t="shared" si="703"/>
        <v>4</v>
      </c>
      <c r="AI507" s="153">
        <f t="shared" si="703"/>
        <v>2</v>
      </c>
      <c r="AJ507" s="153">
        <f t="shared" si="703"/>
        <v>14</v>
      </c>
      <c r="AK507" s="154">
        <f t="shared" si="703"/>
        <v>0</v>
      </c>
      <c r="AM507" s="164" t="s">
        <v>544</v>
      </c>
      <c r="AN507" s="160">
        <f t="shared" ref="AN507:AS507" si="704">COUNTIF(AN$2:AN$478,$AC507)</f>
        <v>50</v>
      </c>
      <c r="AO507" s="153">
        <f t="shared" si="704"/>
        <v>4</v>
      </c>
      <c r="AP507" s="153">
        <f t="shared" si="704"/>
        <v>1</v>
      </c>
      <c r="AQ507" s="153">
        <f t="shared" si="704"/>
        <v>0</v>
      </c>
      <c r="AR507" s="153">
        <f t="shared" si="704"/>
        <v>0</v>
      </c>
      <c r="AS507" s="154">
        <f t="shared" si="704"/>
        <v>0</v>
      </c>
    </row>
    <row r="508" spans="5:63" x14ac:dyDescent="0.25">
      <c r="E508" s="52"/>
      <c r="F508" s="194"/>
      <c r="G508" s="194"/>
      <c r="H508" s="52"/>
      <c r="I508" s="52"/>
      <c r="J508" s="199"/>
      <c r="K508" s="52"/>
      <c r="L508" s="189"/>
      <c r="M508" s="52"/>
      <c r="P508" s="52"/>
      <c r="Q508" s="189"/>
      <c r="R508" s="52"/>
      <c r="U508" s="9"/>
      <c r="V508" s="9"/>
      <c r="W508" s="9"/>
      <c r="X508" s="9"/>
      <c r="Y508" s="9"/>
      <c r="Z508" s="9"/>
      <c r="AC508" s="11" t="s">
        <v>539</v>
      </c>
      <c r="AE508" s="165" t="s">
        <v>545</v>
      </c>
      <c r="AF508" s="161">
        <f>COUNTIF(AF$2:AF$478,$AC508)-SUM(AF$507:AF507)</f>
        <v>34</v>
      </c>
      <c r="AG508" s="155">
        <f>COUNTIF(AG$2:AG$478,$AC508)-SUM(AG$507:AG507)</f>
        <v>33</v>
      </c>
      <c r="AH508" s="155">
        <f>COUNTIF(AH$2:AH$478,$AC508)-SUM(AH$507:AH507)</f>
        <v>12</v>
      </c>
      <c r="AI508" s="155">
        <f>COUNTIF(AI$2:AI$478,$AC508)-SUM(AI$507:AI507)</f>
        <v>3</v>
      </c>
      <c r="AJ508" s="155">
        <f>COUNTIF(AJ$2:AJ$478,$AC508)-SUM(AJ$507:AJ507)</f>
        <v>12</v>
      </c>
      <c r="AK508" s="156">
        <f>COUNTIF(AK$2:AK$478,$AC508)-SUM(AK$507:AK507)</f>
        <v>1</v>
      </c>
      <c r="AM508" s="165" t="s">
        <v>545</v>
      </c>
      <c r="AN508" s="161">
        <f>COUNTIF(AN$2:AN$478,$AC508)-SUM(AN$507:AN507)</f>
        <v>34</v>
      </c>
      <c r="AO508" s="155">
        <f>COUNTIF(AO$2:AO$478,$AC508)-SUM(AO$507:AO507)</f>
        <v>16</v>
      </c>
      <c r="AP508" s="155">
        <f>COUNTIF(AP$2:AP$478,$AC508)-SUM(AP$507:AP507)</f>
        <v>1</v>
      </c>
      <c r="AQ508" s="155">
        <f>COUNTIF(AQ$2:AQ$478,$AC508)-SUM(AQ$507:AQ507)</f>
        <v>0</v>
      </c>
      <c r="AR508" s="155">
        <f>COUNTIF(AR$2:AR$478,$AC508)-SUM(AR$507:AR507)</f>
        <v>0</v>
      </c>
      <c r="AS508" s="156">
        <f>COUNTIF(AS$2:AS$478,$AC508)-SUM(AS$507:AS507)</f>
        <v>0</v>
      </c>
    </row>
    <row r="509" spans="5:63" x14ac:dyDescent="0.25">
      <c r="M509" s="9"/>
      <c r="U509" s="9"/>
      <c r="V509" s="9"/>
      <c r="W509" s="9"/>
      <c r="X509" s="9"/>
      <c r="Y509" s="9"/>
      <c r="Z509" s="9"/>
      <c r="AC509" s="11" t="s">
        <v>540</v>
      </c>
      <c r="AE509" s="165" t="s">
        <v>546</v>
      </c>
      <c r="AF509" s="161">
        <f>COUNTIF(AF$2:AF$478,$AC509)-SUM(AF$507:AF508)</f>
        <v>38</v>
      </c>
      <c r="AG509" s="155">
        <f>COUNTIF(AG$2:AG$478,$AC509)-SUM(AG$507:AG508)</f>
        <v>54</v>
      </c>
      <c r="AH509" s="155">
        <f>COUNTIF(AH$2:AH$478,$AC509)-SUM(AH$507:AH508)</f>
        <v>49</v>
      </c>
      <c r="AI509" s="155">
        <f>COUNTIF(AI$2:AI$478,$AC509)-SUM(AI$507:AI508)</f>
        <v>6</v>
      </c>
      <c r="AJ509" s="155">
        <f>COUNTIF(AJ$2:AJ$478,$AC509)-SUM(AJ$507:AJ508)</f>
        <v>10</v>
      </c>
      <c r="AK509" s="156">
        <f>COUNTIF(AK$2:AK$478,$AC509)-SUM(AK$507:AK508)</f>
        <v>1</v>
      </c>
      <c r="AM509" s="165" t="s">
        <v>546</v>
      </c>
      <c r="AN509" s="161">
        <f>COUNTIF(AN$2:AN$478,$AC509)-SUM(AN$507:AN508)</f>
        <v>38</v>
      </c>
      <c r="AO509" s="155">
        <f>COUNTIF(AO$2:AO$478,$AC509)-SUM(AO$507:AO508)</f>
        <v>45</v>
      </c>
      <c r="AP509" s="155">
        <f>COUNTIF(AP$2:AP$478,$AC509)-SUM(AP$507:AP508)</f>
        <v>10</v>
      </c>
      <c r="AQ509" s="155">
        <f>COUNTIF(AQ$2:AQ$478,$AC509)-SUM(AQ$507:AQ508)</f>
        <v>0</v>
      </c>
      <c r="AR509" s="155">
        <f>COUNTIF(AR$2:AR$478,$AC509)-SUM(AR$507:AR508)</f>
        <v>0</v>
      </c>
      <c r="AS509" s="156">
        <f>COUNTIF(AS$2:AS$478,$AC509)-SUM(AS$507:AS508)</f>
        <v>0</v>
      </c>
    </row>
    <row r="510" spans="5:63" x14ac:dyDescent="0.25">
      <c r="M510" s="9"/>
      <c r="U510" s="9"/>
      <c r="V510" s="9"/>
      <c r="W510" s="9"/>
      <c r="X510" s="9"/>
      <c r="Y510" s="9"/>
      <c r="Z510" s="9"/>
      <c r="AC510" s="11" t="s">
        <v>541</v>
      </c>
      <c r="AE510" s="165" t="s">
        <v>547</v>
      </c>
      <c r="AF510" s="161">
        <f>COUNTIF(AF$2:AF$478,$AC510)-SUM(AF$507:AF509)</f>
        <v>22</v>
      </c>
      <c r="AG510" s="155">
        <f>COUNTIF(AG$2:AG$478,$AC510)-SUM(AG$507:AG509)</f>
        <v>6</v>
      </c>
      <c r="AH510" s="155">
        <f>COUNTIF(AH$2:AH$478,$AC510)-SUM(AH$507:AH509)</f>
        <v>32</v>
      </c>
      <c r="AI510" s="155">
        <f>COUNTIF(AI$2:AI$478,$AC510)-SUM(AI$507:AI509)</f>
        <v>28</v>
      </c>
      <c r="AJ510" s="155">
        <f>COUNTIF(AJ$2:AJ$478,$AC510)-SUM(AJ$507:AJ509)</f>
        <v>14</v>
      </c>
      <c r="AK510" s="156">
        <f>COUNTIF(AK$2:AK$478,$AC510)-SUM(AK$507:AK509)</f>
        <v>3</v>
      </c>
      <c r="AM510" s="165" t="s">
        <v>547</v>
      </c>
      <c r="AN510" s="161">
        <f>COUNTIF(AN$2:AN$478,$AC510)-SUM(AN$507:AN509)</f>
        <v>22</v>
      </c>
      <c r="AO510" s="155">
        <f>COUNTIF(AO$2:AO$478,$AC510)-SUM(AO$507:AO509)</f>
        <v>31</v>
      </c>
      <c r="AP510" s="155">
        <f>COUNTIF(AP$2:AP$478,$AC510)-SUM(AP$507:AP509)</f>
        <v>30</v>
      </c>
      <c r="AQ510" s="155">
        <f>COUNTIF(AQ$2:AQ$478,$AC510)-SUM(AQ$507:AQ509)</f>
        <v>7</v>
      </c>
      <c r="AR510" s="155">
        <f>COUNTIF(AR$2:AR$478,$AC510)-SUM(AR$507:AR509)</f>
        <v>0</v>
      </c>
      <c r="AS510" s="156">
        <f>COUNTIF(AS$2:AS$478,$AC510)-SUM(AS$507:AS509)</f>
        <v>0</v>
      </c>
    </row>
    <row r="511" spans="5:63" x14ac:dyDescent="0.25">
      <c r="M511" s="9"/>
      <c r="U511" s="9"/>
      <c r="V511" s="9"/>
      <c r="W511" s="9"/>
      <c r="X511" s="9"/>
      <c r="Y511" s="9"/>
      <c r="Z511" s="9"/>
      <c r="AC511" s="11" t="s">
        <v>542</v>
      </c>
      <c r="AE511" s="165" t="s">
        <v>548</v>
      </c>
      <c r="AF511" s="161">
        <f>COUNTIF(AF$2:AF$478,$AC511)-SUM(AF$507:AF510)</f>
        <v>6</v>
      </c>
      <c r="AG511" s="155">
        <f>COUNTIF(AG$2:AG$478,$AC511)-SUM(AG$507:AG510)</f>
        <v>0</v>
      </c>
      <c r="AH511" s="155">
        <f>COUNTIF(AH$2:AH$478,$AC511)-SUM(AH$507:AH510)</f>
        <v>4</v>
      </c>
      <c r="AI511" s="155">
        <f>COUNTIF(AI$2:AI$478,$AC511)-SUM(AI$507:AI510)</f>
        <v>8</v>
      </c>
      <c r="AJ511" s="155">
        <f>COUNTIF(AJ$2:AJ$478,$AC511)-SUM(AJ$507:AJ510)</f>
        <v>4</v>
      </c>
      <c r="AK511" s="156">
        <f>COUNTIF(AK$2:AK$478,$AC511)-SUM(AK$507:AK510)</f>
        <v>3</v>
      </c>
      <c r="AM511" s="165" t="s">
        <v>548</v>
      </c>
      <c r="AN511" s="161">
        <f>COUNTIF(AN$2:AN$478,$AC511)-SUM(AN$507:AN510)</f>
        <v>6</v>
      </c>
      <c r="AO511" s="155">
        <f>COUNTIF(AO$2:AO$478,$AC511)-SUM(AO$507:AO510)</f>
        <v>4</v>
      </c>
      <c r="AP511" s="155">
        <f>COUNTIF(AP$2:AP$478,$AC511)-SUM(AP$507:AP510)</f>
        <v>15</v>
      </c>
      <c r="AQ511" s="155">
        <f>COUNTIF(AQ$2:AQ$478,$AC511)-SUM(AQ$507:AQ510)</f>
        <v>5</v>
      </c>
      <c r="AR511" s="155">
        <f>COUNTIF(AR$2:AR$478,$AC511)-SUM(AR$507:AR510)</f>
        <v>5</v>
      </c>
      <c r="AS511" s="156">
        <f>COUNTIF(AS$2:AS$478,$AC511)-SUM(AS$507:AS510)</f>
        <v>0</v>
      </c>
      <c r="AW511" s="9">
        <f t="shared" ref="AW511:BK511" si="705">COUNTIF(AW2:AW509,"x")</f>
        <v>72</v>
      </c>
      <c r="AZ511" s="9">
        <f t="shared" si="705"/>
        <v>85</v>
      </c>
      <c r="BA511" s="9">
        <f t="shared" si="705"/>
        <v>14</v>
      </c>
      <c r="BB511" s="9">
        <f t="shared" si="705"/>
        <v>0</v>
      </c>
      <c r="BC511" s="9">
        <f t="shared" si="705"/>
        <v>0</v>
      </c>
      <c r="BD511" s="9">
        <f t="shared" si="705"/>
        <v>0</v>
      </c>
      <c r="BE511" s="9">
        <f t="shared" si="705"/>
        <v>0</v>
      </c>
      <c r="BF511" s="9">
        <f t="shared" si="705"/>
        <v>0</v>
      </c>
      <c r="BG511" s="9">
        <f t="shared" si="705"/>
        <v>0</v>
      </c>
      <c r="BH511" s="9">
        <f t="shared" si="705"/>
        <v>0</v>
      </c>
      <c r="BI511" s="9">
        <f t="shared" si="705"/>
        <v>0</v>
      </c>
      <c r="BJ511" s="9">
        <f t="shared" si="705"/>
        <v>0</v>
      </c>
      <c r="BK511" s="9">
        <f t="shared" si="705"/>
        <v>0</v>
      </c>
    </row>
    <row r="512" spans="5:63" x14ac:dyDescent="0.25">
      <c r="M512" s="9"/>
      <c r="U512" s="9"/>
      <c r="V512" s="9"/>
      <c r="W512" s="9"/>
      <c r="X512" s="9"/>
      <c r="Y512" s="9"/>
      <c r="Z512" s="9"/>
      <c r="AC512" s="11" t="s">
        <v>543</v>
      </c>
      <c r="AE512" s="166" t="s">
        <v>549</v>
      </c>
      <c r="AF512" s="162">
        <f>COUNTIF(AF$2:AF$478,$AC512)-SUM(AF$507:AF511)</f>
        <v>1</v>
      </c>
      <c r="AG512" s="157">
        <f>COUNTIF(AG$2:AG$478,$AC512)-SUM(AG$507:AG511)</f>
        <v>0</v>
      </c>
      <c r="AH512" s="157">
        <f>COUNTIF(AH$2:AH$478,$AC512)-SUM(AH$507:AH511)</f>
        <v>2</v>
      </c>
      <c r="AI512" s="157">
        <f>COUNTIF(AI$2:AI$478,$AC512)-SUM(AI$507:AI511)</f>
        <v>3</v>
      </c>
      <c r="AJ512" s="157">
        <f>COUNTIF(AJ$2:AJ$478,$AC512)-SUM(AJ$507:AJ511)</f>
        <v>0</v>
      </c>
      <c r="AK512" s="158">
        <f>COUNTIF(AK$2:AK$478,$AC512)-SUM(AK$507:AK511)</f>
        <v>2</v>
      </c>
      <c r="AM512" s="166" t="s">
        <v>549</v>
      </c>
      <c r="AN512" s="162">
        <f>COUNTIF(AN$2:AN$478,$AC512)-SUM(AN$507:AN511)</f>
        <v>1</v>
      </c>
      <c r="AO512" s="157">
        <f>COUNTIF(AO$2:AO$478,$AC512)-SUM(AO$507:AO511)</f>
        <v>1</v>
      </c>
      <c r="AP512" s="157">
        <f>COUNTIF(AP$2:AP$478,$AC512)-SUM(AP$507:AP511)</f>
        <v>3</v>
      </c>
      <c r="AQ512" s="157">
        <f>COUNTIF(AQ$2:AQ$478,$AC512)-SUM(AQ$507:AQ511)</f>
        <v>5</v>
      </c>
      <c r="AR512" s="157">
        <f>COUNTIF(AR$2:AR$478,$AC512)-SUM(AR$507:AR511)</f>
        <v>3</v>
      </c>
      <c r="AS512" s="158">
        <f>COUNTIF(AS$2:AS$478,$AC512)-SUM(AS$507:AS511)</f>
        <v>0</v>
      </c>
      <c r="AW512" s="9">
        <f>AW514-AW511</f>
        <v>-11</v>
      </c>
      <c r="AZ512" s="9">
        <f t="shared" ref="AZ512:BK512" si="706">AZ514-AZ511</f>
        <v>21</v>
      </c>
      <c r="BA512" s="9">
        <f t="shared" si="706"/>
        <v>-14</v>
      </c>
      <c r="BB512" s="9">
        <f t="shared" si="706"/>
        <v>0</v>
      </c>
      <c r="BC512" s="9">
        <f t="shared" si="706"/>
        <v>0</v>
      </c>
      <c r="BD512" s="9">
        <f t="shared" si="706"/>
        <v>0</v>
      </c>
      <c r="BE512" s="9">
        <f t="shared" si="706"/>
        <v>0</v>
      </c>
      <c r="BF512" s="9">
        <f t="shared" si="706"/>
        <v>0</v>
      </c>
      <c r="BG512" s="9">
        <f t="shared" si="706"/>
        <v>0</v>
      </c>
      <c r="BH512" s="9">
        <f t="shared" si="706"/>
        <v>0</v>
      </c>
      <c r="BI512" s="9">
        <f t="shared" si="706"/>
        <v>0</v>
      </c>
      <c r="BJ512" s="9">
        <f t="shared" si="706"/>
        <v>0</v>
      </c>
      <c r="BK512" s="9">
        <f t="shared" si="706"/>
        <v>0</v>
      </c>
    </row>
    <row r="513" spans="13:63" x14ac:dyDescent="0.25">
      <c r="M513" s="9"/>
      <c r="U513" s="9"/>
      <c r="V513" s="9"/>
      <c r="W513" s="9"/>
      <c r="X513" s="9"/>
      <c r="Y513" s="9"/>
      <c r="Z513" s="9"/>
    </row>
    <row r="514" spans="13:63" x14ac:dyDescent="0.25">
      <c r="M514" s="9"/>
      <c r="U514" s="9"/>
      <c r="V514" s="9"/>
      <c r="W514" s="9"/>
      <c r="X514" s="9"/>
      <c r="Y514" s="9"/>
      <c r="Z514" s="9"/>
      <c r="AE514" s="163" t="s">
        <v>579</v>
      </c>
      <c r="AF514" s="167">
        <f t="shared" ref="AF514:AK514" si="707">SUM(AF507:AF512)</f>
        <v>151</v>
      </c>
      <c r="AG514" s="168">
        <f t="shared" si="707"/>
        <v>130</v>
      </c>
      <c r="AH514" s="168">
        <f t="shared" si="707"/>
        <v>103</v>
      </c>
      <c r="AI514" s="168">
        <f t="shared" si="707"/>
        <v>50</v>
      </c>
      <c r="AJ514" s="168">
        <f t="shared" si="707"/>
        <v>54</v>
      </c>
      <c r="AK514" s="169">
        <f t="shared" si="707"/>
        <v>10</v>
      </c>
      <c r="AM514" s="163" t="s">
        <v>579</v>
      </c>
      <c r="AN514" s="167">
        <f t="shared" ref="AN514:AS514" si="708">SUM(AN507:AN512)</f>
        <v>151</v>
      </c>
      <c r="AO514" s="168">
        <f t="shared" si="708"/>
        <v>101</v>
      </c>
      <c r="AP514" s="168">
        <f t="shared" si="708"/>
        <v>60</v>
      </c>
      <c r="AQ514" s="168">
        <f t="shared" si="708"/>
        <v>17</v>
      </c>
      <c r="AR514" s="168">
        <f t="shared" si="708"/>
        <v>8</v>
      </c>
      <c r="AS514" s="169">
        <f t="shared" si="708"/>
        <v>0</v>
      </c>
      <c r="AW514" s="150">
        <f>4+2+6+3+1+5+7+4+1+1+9+4+3+1+9+1</f>
        <v>61</v>
      </c>
      <c r="AX514" s="150"/>
      <c r="AY514" s="150"/>
      <c r="AZ514" s="150">
        <f>5+2+1+6+3+4+25+1+2+1+9+13+4+2+1+13+10+4</f>
        <v>106</v>
      </c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</row>
    <row r="515" spans="13:63" x14ac:dyDescent="0.25">
      <c r="M515" s="9"/>
      <c r="U515" s="9"/>
      <c r="V515" s="9"/>
      <c r="W515" s="9"/>
      <c r="X515" s="9"/>
      <c r="Y515" s="9"/>
      <c r="Z515" s="9"/>
    </row>
    <row r="516" spans="13:63" x14ac:dyDescent="0.25">
      <c r="M516" s="9"/>
      <c r="U516" s="9"/>
      <c r="V516" s="9"/>
      <c r="W516" s="9"/>
      <c r="X516" s="9"/>
      <c r="Y516" s="9"/>
      <c r="Z516" s="9"/>
      <c r="AE516" s="179" t="s">
        <v>580</v>
      </c>
      <c r="AF516" s="176">
        <f t="shared" ref="AF516:AK516" si="709">AF484</f>
        <v>219.33112582781456</v>
      </c>
      <c r="AG516" s="170">
        <f t="shared" si="709"/>
        <v>169.1846153846154</v>
      </c>
      <c r="AH516" s="170">
        <f t="shared" si="709"/>
        <v>365.91262135922329</v>
      </c>
      <c r="AI516" s="170">
        <f t="shared" si="709"/>
        <v>555.88</v>
      </c>
      <c r="AJ516" s="170">
        <f t="shared" si="709"/>
        <v>271.98148148148147</v>
      </c>
      <c r="AK516" s="171">
        <f t="shared" si="709"/>
        <v>759.6</v>
      </c>
      <c r="AM516" s="179" t="s">
        <v>580</v>
      </c>
      <c r="AN516" s="176">
        <f t="shared" ref="AN516:AS516" si="710">AN484</f>
        <v>219.33112582781456</v>
      </c>
      <c r="AO516" s="170">
        <f t="shared" si="710"/>
        <v>344.28712871287127</v>
      </c>
      <c r="AP516" s="170">
        <f t="shared" si="710"/>
        <v>586.88333333333333</v>
      </c>
      <c r="AQ516" s="180">
        <f t="shared" si="710"/>
        <v>913.52941176470586</v>
      </c>
      <c r="AR516" s="180">
        <f t="shared" si="710"/>
        <v>1010.375</v>
      </c>
      <c r="AS516" s="181" t="e">
        <f t="shared" si="710"/>
        <v>#DIV/0!</v>
      </c>
    </row>
    <row r="517" spans="13:63" x14ac:dyDescent="0.25">
      <c r="M517" s="9"/>
      <c r="U517" s="9"/>
      <c r="V517" s="9"/>
      <c r="W517" s="9"/>
      <c r="X517" s="9"/>
      <c r="Y517" s="9"/>
      <c r="Z517" s="9"/>
      <c r="AE517" s="165" t="s">
        <v>581</v>
      </c>
      <c r="AF517" s="177">
        <f t="shared" ref="AF517:AK518" si="711">AF485</f>
        <v>-193</v>
      </c>
      <c r="AG517" s="172">
        <f t="shared" si="711"/>
        <v>0</v>
      </c>
      <c r="AH517" s="172">
        <f t="shared" si="711"/>
        <v>49</v>
      </c>
      <c r="AI517" s="172">
        <f t="shared" si="711"/>
        <v>63</v>
      </c>
      <c r="AJ517" s="172">
        <f t="shared" si="711"/>
        <v>28</v>
      </c>
      <c r="AK517" s="173">
        <f t="shared" si="711"/>
        <v>161</v>
      </c>
      <c r="AM517" s="165" t="s">
        <v>581</v>
      </c>
      <c r="AN517" s="177">
        <f t="shared" ref="AN517:AS517" si="712">AN485</f>
        <v>-193</v>
      </c>
      <c r="AO517" s="172">
        <f t="shared" si="712"/>
        <v>56</v>
      </c>
      <c r="AP517" s="172">
        <f t="shared" si="712"/>
        <v>22</v>
      </c>
      <c r="AQ517" s="172">
        <f t="shared" si="712"/>
        <v>560</v>
      </c>
      <c r="AR517" s="172">
        <f t="shared" si="712"/>
        <v>812</v>
      </c>
      <c r="AS517" s="173">
        <f t="shared" si="712"/>
        <v>0</v>
      </c>
    </row>
    <row r="518" spans="13:63" x14ac:dyDescent="0.25">
      <c r="AE518" s="166" t="s">
        <v>582</v>
      </c>
      <c r="AF518" s="178">
        <f t="shared" si="711"/>
        <v>1119</v>
      </c>
      <c r="AG518" s="174">
        <f t="shared" si="711"/>
        <v>553</v>
      </c>
      <c r="AH518" s="174">
        <f t="shared" si="711"/>
        <v>1232</v>
      </c>
      <c r="AI518" s="174">
        <f t="shared" si="711"/>
        <v>1302</v>
      </c>
      <c r="AJ518" s="174">
        <f t="shared" si="711"/>
        <v>918</v>
      </c>
      <c r="AK518" s="175">
        <f t="shared" si="711"/>
        <v>1364</v>
      </c>
      <c r="AM518" s="166" t="s">
        <v>582</v>
      </c>
      <c r="AN518" s="178">
        <f t="shared" ref="AN518:AS518" si="713">AN486</f>
        <v>1119</v>
      </c>
      <c r="AO518" s="174">
        <f t="shared" si="713"/>
        <v>1266</v>
      </c>
      <c r="AP518" s="174">
        <f t="shared" si="713"/>
        <v>1141</v>
      </c>
      <c r="AQ518" s="174">
        <f t="shared" si="713"/>
        <v>1225</v>
      </c>
      <c r="AR518" s="174">
        <f t="shared" si="713"/>
        <v>1254</v>
      </c>
      <c r="AS518" s="175">
        <f t="shared" si="713"/>
        <v>0</v>
      </c>
    </row>
  </sheetData>
  <autoFilter ref="A1:BU479" xr:uid="{00000000-0009-0000-0000-000000000000}">
    <filterColumn colId="3">
      <filters blank="1"/>
    </filterColumn>
    <filterColumn colId="7">
      <filters>
        <filter val="x"/>
      </filters>
    </filterColumn>
  </autoFilter>
  <conditionalFormatting sqref="N236:O237 J236:J237 N246:O249 J246:J249 N391:O391 J391 N408:O410 J408:J410 N416:O416 J416 N477:O477 J477 N31:O35 J31:J35 N251:O252 J251:J252 N127:O129 J127:J129 N412:O414 J412:J414 N208:O211 J208:J211 N199:O202 J199:J202 A265:E265 R265 M264:O265 I347:K347 A326:H330 A235:H237 A444:H453 A93:H94 A200:H202 A387:H391 I265:L265 A172:H175 I264:K264 G129:H129 G92:H92 G234:H234 G199:H199 G386:H386 G443:H443 G311:H311 G169:H171 G325:H325 A88:K89 M88:O89 A91:H91 A267:O270 G434:O435 K405:M416 A405:I416 J405:J406 N405:O406 A36:K38 M36:O38 A352:O356 I307:O311 A307:H310 A280:O300 N473:O475 J473:J475 A473:I477 K473:M477 A462:O472 M346:O347 I346:L346 A346:H347 A166:H168 I166:O175 A165:O165 A204:I211 K204:M211 J204:J205 N204:O205 A203:O203 A212:O226 A160:E162 M160:O163 F160:K163 S160:AC163 A478:O555 A403:O404 A332:O339 R178:AC188 A178:I188 K178:M188 N178:O183 J178:J183 A457:O459 I233:I237 A233:H233 R233:AC237 K233:M237 J233:J234 N233:O234 A255:O260 K239:M252 R239:AC252 A239:I252 J239:J244 N239:O244 A358:O377 L64:L66 A2:O2 A111:O117 L160:L162 L74:L79 L68:L69 L71:L72 I91:O94 A95:O109 A39:O63 A80:O86 R160:R162 R68:R69 A131:O144 R71:R72 F87:K87 F90:K90 S81:AC94 F266:K266 F278:K279 S278:AC279 M71:O79 M64:O69 R111:AC117 G130:K130 A64:K79 S68:AC72 A430:I431 K430:M431 R430:AC431 J430 N430:O430 A229:O231 I318:O330 A318:H324 I441:O453 A441:H442 A146:O159 A276:O277 A426:O428 A392:O398 A400:O401 K190:M202 I190:I202 A190:H198 A422:O422 R422:AC422 R400:AC401 R358:AC377 R426:AC428 R276:AC277 R146:AC159 R441:AC453 R318:AC330 R229:AC231 R131:R144 R81:R86 R2:AC2 R95:AC109 R91:R94 R255:AC260 R457:AC459 R332:AC339 R403:AC416 R190:AC226 R165:AC175 R74:AC80 R462:AC555 R280:AC300 R352:AC356 R434:AC435 R267:AC270 R349:AC349 S121:AC144 R121:R129 K121:M129 I121:I129 J121:J125 N121:O125 A121:H128 R272:AC272 A272:O272 R262:R263 S262:AC266 A262:E263 I262:O263 F262:H265 R419:AC419 A419:O419 R455:AC455 A455:O455 A349:O349 R313:AC316 A313:O316 R5:AC66 L5:L38 A5:I35 M5:M35 K5:K35 J5:J29 N5:O29 R379:AC379 A379:O379 R437:AC439 A437:O439 A274:O274 R274:AC274 R302:AC311 A302:O306 R424:AC424 A424:O424 R344:AC346 A344:O345 R341:AC342 A341:O342 I381:I391 A381:H385 K381:M391 J381:J389 N381:O389 R381:AC398">
    <cfRule type="expression" dxfId="1560" priority="2469">
      <formula>($K2="Niet geslaagd")</formula>
    </cfRule>
  </conditionalFormatting>
  <conditionalFormatting sqref="V2:AC2 V185:AC188 V437:AC439 V416:AC416 V412:AC413 V31:AC34 V251:AC252 V408:AC410 V246:AC249 V128:AC128 V236:AC237 V518:AC555 V131:AC144 V200:AC200 V387:AC389 V444:AC450 V313:AC316 V274:AC274 V452:AC453 V363:AC377 AA505:AC517 V172:AC175 V265:AC265 V349:AC349 V88:AC89 V91:AC91 V267:AC270 V280:AC294 V296:AC300 V462:AC475 V36:AC66 V93:AC99 V101:AC109 V165:AC168 V202:AC205 V326:AC330 V352:AC356 V208:AC226 V477:AC504 V151:AC162 V403:AC406 V332:AC339 V74:AC86 V68:AC69 V178:AC183 V457:AC459 V233:AC233 V255:AC260 V239:AC244 V71:AC72 V358:AC361 V430:AC430 V229:AC231 V318:AC324 V441:AC442 V146:AC149 V276:AC277 V426:AC428 V391:AC398 V400:AC401 V190:AC198 V422:AC422 V111:AC117 V121:AC125 V262:AC263 V419:AC419 V455:AC455 V5:AC29 V379:AC379 V302:AC310 V424:AC424 V344:AC346 V341:AC342 V381:AC385">
    <cfRule type="cellIs" dxfId="1559" priority="2082" operator="equal">
      <formula>42156</formula>
    </cfRule>
    <cfRule type="cellIs" dxfId="1558" priority="2083" operator="lessThan">
      <formula>42278</formula>
    </cfRule>
  </conditionalFormatting>
  <conditionalFormatting sqref="I169:I171 N172:O172 N151:O151 S151:T151 S172:T172 S505:Z517 M265 K265 E265 K349 M349 S166:T168 N166:O168 M166:M175 K166:K175 E326:H330 E235:H237 I151:J151 I172:J172 E172:H175 I477:J477 E444:H453 E93:H94 E200:H202 E387:H391 I173:I175 E88:I89 M88:M89 K88:K89 K91:K94 M91:M94 I91:I94 E91:H91 E267:I270 K267:K270 M267:M270 E280:I294 K280:K294 M280:M294 M296:M300 K296:K300 E296:I300 E295:O295 E353:I353 M353 K353 K434:K435 M434:M435 I434:I435 E478:M555 S477:T504 N477:O517 K405:K416 M405:M416 E405:I416 E404:O404 E64:I66 M64:M66 K64:K66 E63:O63 M108 K108 E108:I108 E107:O107 K355:K356 M355:M356 E355:I356 E354:O354 I307:I311 E307:H310 K307:K311 M307:M311 E306:O306 R473:R555 K473:M477 J473:J475 N473:O475 S473:T475 E473:H477 I473:I476 E462:O472 M346 K346 F346:I347 E346 E345:O345 K2 M2 E2:I2 E51:I56 M51:M56 K51:K56 E50:O50 E45:I49 M45:M49 K45:K49 E44:O44 E40:I43 M40:M43 K40:K43 E39:O39 K58:K62 M58:M62 E58:I62 K81:K86 M81:M86 E81:I86 E57:O57 M96:M106 K96:K106 E96:I106 E80:O80 S153:T158 E153:K158 M153:O158 E152:O152 K111:K117 M111:M117 E111:I117 E95:O95 E109:O109 E214:I223 K214:K223 M214:M223 E212:O213 E166:J168 E165:O165 M335:M339 K335:K339 E335:I339 E334:O334 E204:I211 K204:K211 M204:M211 E203:O203 E342:I342 K342 M342 E341:O341 M394:M398 K394:K398 E394:I398 E352:O352 M225:M226 K225:K226 E225:I226 E224:O224 M160:O162 E160:E162 S160:T162 F160:K163 E159:O159 E403:I403 K403 M403 M332:M333 K332:K333 E332:I333 K74:K79 M74:M79 E74:I79 K68:K69 M68:M69 E68:I69 E178:I188 K178:K188 M178:M188 E131:I144 M131:M144 K131:K144 M457:M459 K457:K459 E457:I459 I233:I237 E233:H233 K233:K237 M233:M237 M255:M260 K255:K260 E255:I260 M239:M252 K239:K252 E239:I252 E71:I72 M71:M72 K71:K72 E358:I377 M358:M377 K358:K377 E430:I431 M430:M431 K430:K431 E229:I231 K229:K231 M229:M231 M318:M330 K318:K330 I318:I330 E318:H324 I441:I453 M441:M453 K441:K453 E441:H442 K146:K151 M146:M151 I146:I150 E146:H151 M276:M277 K276:K277 E276:I277 E426:O428 E392:O393 E400:I401 K400:K401 M400:M401 M190:M202 K190:K202 E190:H198 I190:I202 E422:I422 M422 K422 R392:T393 R426:T428 R159:T159 R224:T224 R352:T352 R341:T341 R203:T203 R334:T334 R165:T165 R212:T213 R109:T109 R95:T95 R152:T152 R80:T80 R57:T57 R39:T39 R44:T44 R50:T50 R345:T345 R462:T472 R306:T306 R354:T354 R107:T107 R63:T63 R404:T404 R295:T295 I121:I129 M121:M129 K121:K129 E121:H128 M272 K272 E272:I272 E262:E263 F262:I265 K262:K263 M262:M263 E419:I419 M419 K419 K455 M455 E455:I455 E349:I349 M313:M316 K313:K316 E313:I316 E5:I38 M5:M38 K5:K38 K379 M379 E379:I379 E437:I439 M437:M439 K437:K439 E274:I274 K274 M274 E302:I305 K302:K305 M302:M305 K424 M424 E424:I424 M344 K344 E344:I344 I381:I391 E381:H385 M381:M391 K381:K391">
    <cfRule type="expression" dxfId="1557" priority="2080" stopIfTrue="1">
      <formula>$C2=TRUE</formula>
    </cfRule>
    <cfRule type="expression" dxfId="1556" priority="2081">
      <formula>$B2=TRUE</formula>
    </cfRule>
  </conditionalFormatting>
  <conditionalFormatting sqref="V184:AC184">
    <cfRule type="cellIs" dxfId="1555" priority="2076" operator="equal">
      <formula>42156</formula>
    </cfRule>
    <cfRule type="cellIs" dxfId="1554" priority="2077" operator="lessThan">
      <formula>42278</formula>
    </cfRule>
  </conditionalFormatting>
  <conditionalFormatting sqref="V431:AC431">
    <cfRule type="cellIs" dxfId="1553" priority="2071" operator="equal">
      <formula>42156</formula>
    </cfRule>
    <cfRule type="cellIs" dxfId="1552" priority="2072" operator="lessThan">
      <formula>42278</formula>
    </cfRule>
  </conditionalFormatting>
  <conditionalFormatting sqref="V415:AC415">
    <cfRule type="cellIs" dxfId="1551" priority="2066" operator="equal">
      <formula>42156</formula>
    </cfRule>
    <cfRule type="cellIs" dxfId="1550" priority="2067" operator="lessThan">
      <formula>42278</formula>
    </cfRule>
  </conditionalFormatting>
  <conditionalFormatting sqref="V411:AC411">
    <cfRule type="cellIs" dxfId="1549" priority="2061" operator="equal">
      <formula>42156</formula>
    </cfRule>
    <cfRule type="cellIs" dxfId="1548" priority="2062" operator="lessThan">
      <formula>42278</formula>
    </cfRule>
  </conditionalFormatting>
  <conditionalFormatting sqref="V30:AC30">
    <cfRule type="cellIs" dxfId="1547" priority="2056" operator="equal">
      <formula>42156</formula>
    </cfRule>
    <cfRule type="cellIs" dxfId="1546" priority="2057" operator="lessThan">
      <formula>42278</formula>
    </cfRule>
  </conditionalFormatting>
  <conditionalFormatting sqref="V250:AC250">
    <cfRule type="cellIs" dxfId="1545" priority="2051" operator="equal">
      <formula>42156</formula>
    </cfRule>
    <cfRule type="cellIs" dxfId="1544" priority="2052" operator="lessThan">
      <formula>42278</formula>
    </cfRule>
  </conditionalFormatting>
  <conditionalFormatting sqref="V407:AC407">
    <cfRule type="cellIs" dxfId="1543" priority="2046" operator="equal">
      <formula>42156</formula>
    </cfRule>
    <cfRule type="cellIs" dxfId="1542" priority="2047" operator="lessThan">
      <formula>42278</formula>
    </cfRule>
  </conditionalFormatting>
  <conditionalFormatting sqref="V390:AC390">
    <cfRule type="cellIs" dxfId="1541" priority="2041" operator="equal">
      <formula>42156</formula>
    </cfRule>
    <cfRule type="cellIs" dxfId="1540" priority="2042" operator="lessThan">
      <formula>42278</formula>
    </cfRule>
  </conditionalFormatting>
  <conditionalFormatting sqref="V206:AC206">
    <cfRule type="cellIs" dxfId="1539" priority="2036" operator="equal">
      <formula>42156</formula>
    </cfRule>
    <cfRule type="cellIs" dxfId="1538" priority="2037" operator="lessThan">
      <formula>42278</formula>
    </cfRule>
  </conditionalFormatting>
  <conditionalFormatting sqref="V245:AC245">
    <cfRule type="cellIs" dxfId="1537" priority="2031" operator="equal">
      <formula>42156</formula>
    </cfRule>
    <cfRule type="cellIs" dxfId="1536" priority="2032" operator="lessThan">
      <formula>42278</formula>
    </cfRule>
  </conditionalFormatting>
  <conditionalFormatting sqref="V126:AC126">
    <cfRule type="cellIs" dxfId="1535" priority="2026" operator="equal">
      <formula>42156</formula>
    </cfRule>
    <cfRule type="cellIs" dxfId="1534" priority="2027" operator="lessThan">
      <formula>42278</formula>
    </cfRule>
  </conditionalFormatting>
  <conditionalFormatting sqref="V476:AC476">
    <cfRule type="cellIs" dxfId="1533" priority="2021" operator="equal">
      <formula>42156</formula>
    </cfRule>
    <cfRule type="cellIs" dxfId="1532" priority="2022" operator="lessThan">
      <formula>42278</formula>
    </cfRule>
  </conditionalFormatting>
  <conditionalFormatting sqref="V207:AC207">
    <cfRule type="cellIs" dxfId="1531" priority="2016" operator="equal">
      <formula>42156</formula>
    </cfRule>
    <cfRule type="cellIs" dxfId="1530" priority="2017" operator="lessThan">
      <formula>42278</formula>
    </cfRule>
  </conditionalFormatting>
  <conditionalFormatting sqref="V235:AC235">
    <cfRule type="cellIs" dxfId="1529" priority="2011" operator="equal">
      <formula>42156</formula>
    </cfRule>
    <cfRule type="cellIs" dxfId="1528" priority="2012" operator="lessThan">
      <formula>42278</formula>
    </cfRule>
  </conditionalFormatting>
  <conditionalFormatting sqref="N185:O188 N190:O198">
    <cfRule type="expression" dxfId="1527" priority="2005">
      <formula>($K185="Niet geslaagd")</formula>
    </cfRule>
  </conditionalFormatting>
  <conditionalFormatting sqref="N185:O188 N437:O439 N416:O416 N412:O413 N31:O34 N251:O252 N408:O410 N391:O391 N208:O211 N246:O249 N128:O128 N236:O237 N2:O2 N518:O555 N173:O175 N131:O144 N93:O94 N200:O200 N387:O389 N444:O450 N313:O316 N36:O38 N326:O330 N101:O106 N274:O274 N202:O202 N452:O453 N363:O377 S363:T377 S452:T453 S202:T202 S274:T274 S101:T106 S326:T330 S36:T38 S313:T316 S444:T450 S387:T389 S200:T200 S93:T94 S131:T144 S173:T175 S518:T555 S2:T2 S236:T237 S128:T128 S246:T249 S208:T211 S391:T391 S408:T410 S251:T252 S31:T34 S412:T413 S416:T416 S437:T439 S185:T188 S265:T265 N265:O265 S349:T349 N349:O349 S88:T89 N88:O89 N91:O91 S91:T91 N267:O270 S267:T270 N280:O294 S280:T294 S296:T300 N296:O300 N353:O353 S353:T353 S405:T406 N405:O406 S64:T66 N64:O66 S108:T108 N108:O108 S355:T356 N355:O356 N307:O310 S307:T310 S346:T346 N346:O346 S51:T56 N51:O56 S45:T49 N45:O49 S40:T43 N40:O43 N58:O62 S58:T62 N81:O86 S81:T86 S96:T99 N96:O99 N111:O117 S111:T117 S214:T223 N214:O223 S335:T339 N335:O339 S204:T205 N204:O205 N342:O342 S342:T342 S394:T398 N394:O398 N225:O226 S225:T226 N403:O403 S403:T403 S332:T333 N332:O333 N74:O79 S74:T79 N68:O69 S68:T69 S178:T183 N178:O183 S457:T459 N457:O459 S233:T233 N233:O233 S255:T260 N255:O260 S239:T244 N239:O244 S71:T72 N71:O72 N358:O361 S358:T361 S430:T430 N430:O430 S229:T231 N229:O231 S318:T324 N318:O324 S441:T442 N441:O442 S146:T149 N146:O149 S276:T277 N276:O277 N400:O401 S400:T401 S190:T198 N190:O198 S422:T422 N422:O422 S121:T125 N121:O125 N262:O263 S262:T263 S419:T419 N419:O419 S455:T455 N455:O455 S5:T29 N5:O29 S379:T379 N379:O379 N302:O305 S302:T305 N424:O424 S424:T424 S344:T344 N344:O344 N381:O385 S381:T385">
    <cfRule type="expression" dxfId="1526" priority="2003" stopIfTrue="1">
      <formula>$C2=TRUE</formula>
    </cfRule>
    <cfRule type="expression" dxfId="1525" priority="2004">
      <formula>$B2=TRUE</formula>
    </cfRule>
  </conditionalFormatting>
  <conditionalFormatting sqref="N184:O184">
    <cfRule type="expression" dxfId="1524" priority="2002">
      <formula>($K184="Niet geslaagd")</formula>
    </cfRule>
  </conditionalFormatting>
  <conditionalFormatting sqref="N184:O184 S184:T184">
    <cfRule type="expression" dxfId="1523" priority="2000" stopIfTrue="1">
      <formula>$C184=TRUE</formula>
    </cfRule>
    <cfRule type="expression" dxfId="1522" priority="2001">
      <formula>$B184=TRUE</formula>
    </cfRule>
  </conditionalFormatting>
  <conditionalFormatting sqref="N431:O431">
    <cfRule type="expression" dxfId="1521" priority="1999">
      <formula>($K431="Niet geslaagd")</formula>
    </cfRule>
  </conditionalFormatting>
  <conditionalFormatting sqref="N431:O431 S431:T431">
    <cfRule type="expression" dxfId="1520" priority="1997" stopIfTrue="1">
      <formula>$C431=TRUE</formula>
    </cfRule>
    <cfRule type="expression" dxfId="1519" priority="1998">
      <formula>$B431=TRUE</formula>
    </cfRule>
  </conditionalFormatting>
  <conditionalFormatting sqref="N415:O415">
    <cfRule type="expression" dxfId="1518" priority="1996">
      <formula>($K415="Niet geslaagd")</formula>
    </cfRule>
  </conditionalFormatting>
  <conditionalFormatting sqref="N415:O415 S415:T415">
    <cfRule type="expression" dxfId="1517" priority="1994" stopIfTrue="1">
      <formula>$C415=TRUE</formula>
    </cfRule>
    <cfRule type="expression" dxfId="1516" priority="1995">
      <formula>$B415=TRUE</formula>
    </cfRule>
  </conditionalFormatting>
  <conditionalFormatting sqref="N411:O411">
    <cfRule type="expression" dxfId="1515" priority="1993">
      <formula>($K411="Niet geslaagd")</formula>
    </cfRule>
  </conditionalFormatting>
  <conditionalFormatting sqref="N411:O411 S411:T411">
    <cfRule type="expression" dxfId="1514" priority="1991" stopIfTrue="1">
      <formula>$C411=TRUE</formula>
    </cfRule>
    <cfRule type="expression" dxfId="1513" priority="1992">
      <formula>$B411=TRUE</formula>
    </cfRule>
  </conditionalFormatting>
  <conditionalFormatting sqref="N30:O30">
    <cfRule type="expression" dxfId="1512" priority="1990">
      <formula>($K30="Niet geslaagd")</formula>
    </cfRule>
  </conditionalFormatting>
  <conditionalFormatting sqref="N30:O30 S30:T30">
    <cfRule type="expression" dxfId="1511" priority="1988" stopIfTrue="1">
      <formula>$C30=TRUE</formula>
    </cfRule>
    <cfRule type="expression" dxfId="1510" priority="1989">
      <formula>$B30=TRUE</formula>
    </cfRule>
  </conditionalFormatting>
  <conditionalFormatting sqref="N250:O250">
    <cfRule type="expression" dxfId="1509" priority="1987">
      <formula>($K250="Niet geslaagd")</formula>
    </cfRule>
  </conditionalFormatting>
  <conditionalFormatting sqref="N250:O250 S250:T250">
    <cfRule type="expression" dxfId="1508" priority="1985" stopIfTrue="1">
      <formula>$C250=TRUE</formula>
    </cfRule>
    <cfRule type="expression" dxfId="1507" priority="1986">
      <formula>$B250=TRUE</formula>
    </cfRule>
  </conditionalFormatting>
  <conditionalFormatting sqref="N407:O407">
    <cfRule type="expression" dxfId="1506" priority="1984">
      <formula>($K407="Niet geslaagd")</formula>
    </cfRule>
  </conditionalFormatting>
  <conditionalFormatting sqref="N407:O407 S407:T407">
    <cfRule type="expression" dxfId="1505" priority="1982" stopIfTrue="1">
      <formula>$C407=TRUE</formula>
    </cfRule>
    <cfRule type="expression" dxfId="1504" priority="1983">
      <formula>$B407=TRUE</formula>
    </cfRule>
  </conditionalFormatting>
  <conditionalFormatting sqref="N390:O390">
    <cfRule type="expression" dxfId="1503" priority="1981">
      <formula>($K390="Niet geslaagd")</formula>
    </cfRule>
  </conditionalFormatting>
  <conditionalFormatting sqref="N390:O390 S390:T390">
    <cfRule type="expression" dxfId="1502" priority="1979" stopIfTrue="1">
      <formula>$C390=TRUE</formula>
    </cfRule>
    <cfRule type="expression" dxfId="1501" priority="1980">
      <formula>$B390=TRUE</formula>
    </cfRule>
  </conditionalFormatting>
  <conditionalFormatting sqref="N206:O206">
    <cfRule type="expression" dxfId="1500" priority="1978">
      <formula>($K206="Niet geslaagd")</formula>
    </cfRule>
  </conditionalFormatting>
  <conditionalFormatting sqref="N206:O206 S206:T206">
    <cfRule type="expression" dxfId="1499" priority="1976" stopIfTrue="1">
      <formula>$C206=TRUE</formula>
    </cfRule>
    <cfRule type="expression" dxfId="1498" priority="1977">
      <formula>$B206=TRUE</formula>
    </cfRule>
  </conditionalFormatting>
  <conditionalFormatting sqref="N245:O245">
    <cfRule type="expression" dxfId="1497" priority="1975">
      <formula>($K245="Niet geslaagd")</formula>
    </cfRule>
  </conditionalFormatting>
  <conditionalFormatting sqref="N245:O245 S245:T245">
    <cfRule type="expression" dxfId="1496" priority="1973" stopIfTrue="1">
      <formula>$C245=TRUE</formula>
    </cfRule>
    <cfRule type="expression" dxfId="1495" priority="1974">
      <formula>$B245=TRUE</formula>
    </cfRule>
  </conditionalFormatting>
  <conditionalFormatting sqref="N126:O126">
    <cfRule type="expression" dxfId="1494" priority="1972">
      <formula>($K126="Niet geslaagd")</formula>
    </cfRule>
  </conditionalFormatting>
  <conditionalFormatting sqref="N126:O126 S126:T126">
    <cfRule type="expression" dxfId="1493" priority="1970" stopIfTrue="1">
      <formula>$C126=TRUE</formula>
    </cfRule>
    <cfRule type="expression" dxfId="1492" priority="1971">
      <formula>$B126=TRUE</formula>
    </cfRule>
  </conditionalFormatting>
  <conditionalFormatting sqref="N476:O476">
    <cfRule type="expression" dxfId="1491" priority="1969">
      <formula>($K476="Niet geslaagd")</formula>
    </cfRule>
  </conditionalFormatting>
  <conditionalFormatting sqref="N476:O476 S476:T476">
    <cfRule type="expression" dxfId="1490" priority="1967" stopIfTrue="1">
      <formula>$C476=TRUE</formula>
    </cfRule>
    <cfRule type="expression" dxfId="1489" priority="1968">
      <formula>$B476=TRUE</formula>
    </cfRule>
  </conditionalFormatting>
  <conditionalFormatting sqref="N207:O207">
    <cfRule type="expression" dxfId="1488" priority="1966">
      <formula>($K207="Niet geslaagd")</formula>
    </cfRule>
  </conditionalFormatting>
  <conditionalFormatting sqref="N207:O207 S207:T207">
    <cfRule type="expression" dxfId="1487" priority="1964" stopIfTrue="1">
      <formula>$C207=TRUE</formula>
    </cfRule>
    <cfRule type="expression" dxfId="1486" priority="1965">
      <formula>$B207=TRUE</formula>
    </cfRule>
  </conditionalFormatting>
  <conditionalFormatting sqref="N235:O235">
    <cfRule type="expression" dxfId="1485" priority="1963">
      <formula>($K235="Niet geslaagd")</formula>
    </cfRule>
  </conditionalFormatting>
  <conditionalFormatting sqref="N235:O235 S235:T235">
    <cfRule type="expression" dxfId="1484" priority="1961" stopIfTrue="1">
      <formula>$C235=TRUE</formula>
    </cfRule>
    <cfRule type="expression" dxfId="1483" priority="1962">
      <formula>$B235=TRUE</formula>
    </cfRule>
  </conditionalFormatting>
  <conditionalFormatting sqref="J185:J188 J190:J198">
    <cfRule type="expression" dxfId="1482" priority="1960">
      <formula>($K185="Niet geslaagd")</formula>
    </cfRule>
  </conditionalFormatting>
  <conditionalFormatting sqref="J185:J188 J437:J439 J416 J412:J413 J31:J34 J251:J252 J408:J410 J391 J208:J211 J246:J249 J236:J237 J2 J128 J173:J175 J131:J144 J93:J94 J200 J387:J389 J444:J450 J313:J316 J36:J38 J326:J330 J101:J106 J274 J202 J452:J453 J363:J377 J265 J349 J88:J89 J91 J267:J270 J280:J294 J296:J300 J353 J405:J406 J64:J66 J108 J355:J356 J307:J310 J346 J51:J56 J45:J49 J40:J43 J58:J62 J81:J86 J96:J99 J111:J117 J214:J223 J335:J339 J204:J205 J342 J394:J398 J225:J226 J403 J332:J333 J74:J79 J68:J69 J178:J183 J457:J459 J233 J255:J260 J239:J244 J71:J72 J358:J361 J430 J229:J231 J318:J324 J441:J442 J146:J149 J276:J277 J400:J401 J190:J198 J422 J121:J125 J262:J263 J419 J455 J5:J29 J379 J302:J305 J424 J344 J381:J385">
    <cfRule type="expression" dxfId="1481" priority="1958" stopIfTrue="1">
      <formula>$C2=TRUE</formula>
    </cfRule>
    <cfRule type="expression" dxfId="1480" priority="1959">
      <formula>$B2=TRUE</formula>
    </cfRule>
  </conditionalFormatting>
  <conditionalFormatting sqref="J184">
    <cfRule type="expression" dxfId="1479" priority="1957">
      <formula>($K184="Niet geslaagd")</formula>
    </cfRule>
  </conditionalFormatting>
  <conditionalFormatting sqref="J184">
    <cfRule type="expression" dxfId="1478" priority="1955" stopIfTrue="1">
      <formula>$C184=TRUE</formula>
    </cfRule>
    <cfRule type="expression" dxfId="1477" priority="1956">
      <formula>$B184=TRUE</formula>
    </cfRule>
  </conditionalFormatting>
  <conditionalFormatting sqref="J431">
    <cfRule type="expression" dxfId="1476" priority="1954">
      <formula>($K431="Niet geslaagd")</formula>
    </cfRule>
  </conditionalFormatting>
  <conditionalFormatting sqref="J431">
    <cfRule type="expression" dxfId="1475" priority="1952" stopIfTrue="1">
      <formula>$C431=TRUE</formula>
    </cfRule>
    <cfRule type="expression" dxfId="1474" priority="1953">
      <formula>$B431=TRUE</formula>
    </cfRule>
  </conditionalFormatting>
  <conditionalFormatting sqref="J415">
    <cfRule type="expression" dxfId="1473" priority="1951">
      <formula>($K415="Niet geslaagd")</formula>
    </cfRule>
  </conditionalFormatting>
  <conditionalFormatting sqref="J415">
    <cfRule type="expression" dxfId="1472" priority="1949" stopIfTrue="1">
      <formula>$C415=TRUE</formula>
    </cfRule>
    <cfRule type="expression" dxfId="1471" priority="1950">
      <formula>$B415=TRUE</formula>
    </cfRule>
  </conditionalFormatting>
  <conditionalFormatting sqref="J411">
    <cfRule type="expression" dxfId="1470" priority="1948">
      <formula>($K411="Niet geslaagd")</formula>
    </cfRule>
  </conditionalFormatting>
  <conditionalFormatting sqref="J411">
    <cfRule type="expression" dxfId="1469" priority="1946" stopIfTrue="1">
      <formula>$C411=TRUE</formula>
    </cfRule>
    <cfRule type="expression" dxfId="1468" priority="1947">
      <formula>$B411=TRUE</formula>
    </cfRule>
  </conditionalFormatting>
  <conditionalFormatting sqref="J30">
    <cfRule type="expression" dxfId="1467" priority="1945">
      <formula>($K30="Niet geslaagd")</formula>
    </cfRule>
  </conditionalFormatting>
  <conditionalFormatting sqref="J30">
    <cfRule type="expression" dxfId="1466" priority="1943" stopIfTrue="1">
      <formula>$C30=TRUE</formula>
    </cfRule>
    <cfRule type="expression" dxfId="1465" priority="1944">
      <formula>$B30=TRUE</formula>
    </cfRule>
  </conditionalFormatting>
  <conditionalFormatting sqref="J250">
    <cfRule type="expression" dxfId="1464" priority="1942">
      <formula>($K250="Niet geslaagd")</formula>
    </cfRule>
  </conditionalFormatting>
  <conditionalFormatting sqref="J250">
    <cfRule type="expression" dxfId="1463" priority="1940" stopIfTrue="1">
      <formula>$C250=TRUE</formula>
    </cfRule>
    <cfRule type="expression" dxfId="1462" priority="1941">
      <formula>$B250=TRUE</formula>
    </cfRule>
  </conditionalFormatting>
  <conditionalFormatting sqref="J407">
    <cfRule type="expression" dxfId="1461" priority="1939">
      <formula>($K407="Niet geslaagd")</formula>
    </cfRule>
  </conditionalFormatting>
  <conditionalFormatting sqref="J407">
    <cfRule type="expression" dxfId="1460" priority="1937" stopIfTrue="1">
      <formula>$C407=TRUE</formula>
    </cfRule>
    <cfRule type="expression" dxfId="1459" priority="1938">
      <formula>$B407=TRUE</formula>
    </cfRule>
  </conditionalFormatting>
  <conditionalFormatting sqref="J390">
    <cfRule type="expression" dxfId="1458" priority="1936">
      <formula>($K390="Niet geslaagd")</formula>
    </cfRule>
  </conditionalFormatting>
  <conditionalFormatting sqref="J390">
    <cfRule type="expression" dxfId="1457" priority="1934" stopIfTrue="1">
      <formula>$C390=TRUE</formula>
    </cfRule>
    <cfRule type="expression" dxfId="1456" priority="1935">
      <formula>$B390=TRUE</formula>
    </cfRule>
  </conditionalFormatting>
  <conditionalFormatting sqref="J206">
    <cfRule type="expression" dxfId="1455" priority="1933">
      <formula>($K206="Niet geslaagd")</formula>
    </cfRule>
  </conditionalFormatting>
  <conditionalFormatting sqref="J206">
    <cfRule type="expression" dxfId="1454" priority="1931" stopIfTrue="1">
      <formula>$C206=TRUE</formula>
    </cfRule>
    <cfRule type="expression" dxfId="1453" priority="1932">
      <formula>$B206=TRUE</formula>
    </cfRule>
  </conditionalFormatting>
  <conditionalFormatting sqref="J245">
    <cfRule type="expression" dxfId="1452" priority="1930">
      <formula>($K245="Niet geslaagd")</formula>
    </cfRule>
  </conditionalFormatting>
  <conditionalFormatting sqref="J245">
    <cfRule type="expression" dxfId="1451" priority="1928" stopIfTrue="1">
      <formula>$C245=TRUE</formula>
    </cfRule>
    <cfRule type="expression" dxfId="1450" priority="1929">
      <formula>$B245=TRUE</formula>
    </cfRule>
  </conditionalFormatting>
  <conditionalFormatting sqref="J126">
    <cfRule type="expression" dxfId="1449" priority="1927">
      <formula>($K126="Niet geslaagd")</formula>
    </cfRule>
  </conditionalFormatting>
  <conditionalFormatting sqref="J126">
    <cfRule type="expression" dxfId="1448" priority="1925" stopIfTrue="1">
      <formula>$C126=TRUE</formula>
    </cfRule>
    <cfRule type="expression" dxfId="1447" priority="1926">
      <formula>$B126=TRUE</formula>
    </cfRule>
  </conditionalFormatting>
  <conditionalFormatting sqref="J476">
    <cfRule type="expression" dxfId="1446" priority="1924">
      <formula>($K476="Niet geslaagd")</formula>
    </cfRule>
  </conditionalFormatting>
  <conditionalFormatting sqref="J476">
    <cfRule type="expression" dxfId="1445" priority="1922" stopIfTrue="1">
      <formula>$C476=TRUE</formula>
    </cfRule>
    <cfRule type="expression" dxfId="1444" priority="1923">
      <formula>$B476=TRUE</formula>
    </cfRule>
  </conditionalFormatting>
  <conditionalFormatting sqref="J207">
    <cfRule type="expression" dxfId="1443" priority="1921">
      <formula>($K207="Niet geslaagd")</formula>
    </cfRule>
  </conditionalFormatting>
  <conditionalFormatting sqref="J207">
    <cfRule type="expression" dxfId="1442" priority="1919" stopIfTrue="1">
      <formula>$C207=TRUE</formula>
    </cfRule>
    <cfRule type="expression" dxfId="1441" priority="1920">
      <formula>$B207=TRUE</formula>
    </cfRule>
  </conditionalFormatting>
  <conditionalFormatting sqref="J235">
    <cfRule type="expression" dxfId="1440" priority="1918">
      <formula>($K235="Niet geslaagd")</formula>
    </cfRule>
  </conditionalFormatting>
  <conditionalFormatting sqref="J235">
    <cfRule type="expression" dxfId="1439" priority="1916" stopIfTrue="1">
      <formula>$C235=TRUE</formula>
    </cfRule>
    <cfRule type="expression" dxfId="1438" priority="1917">
      <formula>$B235=TRUE</formula>
    </cfRule>
  </conditionalFormatting>
  <conditionalFormatting sqref="A171:E171">
    <cfRule type="expression" dxfId="1437" priority="1745">
      <formula>($K171="Niet geslaagd")</formula>
    </cfRule>
  </conditionalFormatting>
  <conditionalFormatting sqref="V171:AC171">
    <cfRule type="cellIs" dxfId="1436" priority="1743" operator="equal">
      <formula>42156</formula>
    </cfRule>
    <cfRule type="cellIs" dxfId="1435" priority="1744" operator="lessThan">
      <formula>42278</formula>
    </cfRule>
  </conditionalFormatting>
  <conditionalFormatting sqref="E171 G171:H171">
    <cfRule type="expression" dxfId="1434" priority="1741" stopIfTrue="1">
      <formula>$C171=TRUE</formula>
    </cfRule>
    <cfRule type="expression" dxfId="1433" priority="1742">
      <formula>$B171=TRUE</formula>
    </cfRule>
  </conditionalFormatting>
  <conditionalFormatting sqref="F171">
    <cfRule type="expression" dxfId="1432" priority="1740">
      <formula>($K171="Niet geslaagd")</formula>
    </cfRule>
  </conditionalFormatting>
  <conditionalFormatting sqref="F171">
    <cfRule type="expression" dxfId="1431" priority="1738" stopIfTrue="1">
      <formula>$C171=TRUE</formula>
    </cfRule>
    <cfRule type="expression" dxfId="1430" priority="1739">
      <formula>$B171=TRUE</formula>
    </cfRule>
  </conditionalFormatting>
  <conditionalFormatting sqref="N171:O171 S171:T171">
    <cfRule type="expression" dxfId="1429" priority="1736" stopIfTrue="1">
      <formula>$C171=TRUE</formula>
    </cfRule>
    <cfRule type="expression" dxfId="1428" priority="1737">
      <formula>$B171=TRUE</formula>
    </cfRule>
  </conditionalFormatting>
  <conditionalFormatting sqref="J171">
    <cfRule type="expression" dxfId="1427" priority="1734" stopIfTrue="1">
      <formula>$C171=TRUE</formula>
    </cfRule>
    <cfRule type="expression" dxfId="1426" priority="1735">
      <formula>$B171=TRUE</formula>
    </cfRule>
  </conditionalFormatting>
  <conditionalFormatting sqref="A129:E129">
    <cfRule type="expression" dxfId="1425" priority="1719">
      <formula>($K129="Niet geslaagd")</formula>
    </cfRule>
  </conditionalFormatting>
  <conditionalFormatting sqref="V129:AC129">
    <cfRule type="cellIs" dxfId="1424" priority="1717" operator="equal">
      <formula>42156</formula>
    </cfRule>
    <cfRule type="cellIs" dxfId="1423" priority="1718" operator="lessThan">
      <formula>42278</formula>
    </cfRule>
  </conditionalFormatting>
  <conditionalFormatting sqref="E129 G129:H129">
    <cfRule type="expression" dxfId="1422" priority="1715" stopIfTrue="1">
      <formula>$C129=TRUE</formula>
    </cfRule>
    <cfRule type="expression" dxfId="1421" priority="1716">
      <formula>$B129=TRUE</formula>
    </cfRule>
  </conditionalFormatting>
  <conditionalFormatting sqref="F129">
    <cfRule type="expression" dxfId="1420" priority="1714">
      <formula>($K129="Niet geslaagd")</formula>
    </cfRule>
  </conditionalFormatting>
  <conditionalFormatting sqref="F129">
    <cfRule type="expression" dxfId="1419" priority="1712" stopIfTrue="1">
      <formula>$C129=TRUE</formula>
    </cfRule>
    <cfRule type="expression" dxfId="1418" priority="1713">
      <formula>$B129=TRUE</formula>
    </cfRule>
  </conditionalFormatting>
  <conditionalFormatting sqref="N129:O129 S129:T129">
    <cfRule type="expression" dxfId="1417" priority="1710" stopIfTrue="1">
      <formula>$C129=TRUE</formula>
    </cfRule>
    <cfRule type="expression" dxfId="1416" priority="1711">
      <formula>$B129=TRUE</formula>
    </cfRule>
  </conditionalFormatting>
  <conditionalFormatting sqref="J129">
    <cfRule type="expression" dxfId="1415" priority="1708" stopIfTrue="1">
      <formula>$C129=TRUE</formula>
    </cfRule>
    <cfRule type="expression" dxfId="1414" priority="1709">
      <formula>$B129=TRUE</formula>
    </cfRule>
  </conditionalFormatting>
  <conditionalFormatting sqref="A92:E92">
    <cfRule type="expression" dxfId="1413" priority="1693">
      <formula>($K92="Niet geslaagd")</formula>
    </cfRule>
  </conditionalFormatting>
  <conditionalFormatting sqref="V92:AC92">
    <cfRule type="cellIs" dxfId="1412" priority="1691" operator="equal">
      <formula>42156</formula>
    </cfRule>
    <cfRule type="cellIs" dxfId="1411" priority="1692" operator="lessThan">
      <formula>42278</formula>
    </cfRule>
  </conditionalFormatting>
  <conditionalFormatting sqref="E92 G92:H92">
    <cfRule type="expression" dxfId="1410" priority="1689" stopIfTrue="1">
      <formula>$C92=TRUE</formula>
    </cfRule>
    <cfRule type="expression" dxfId="1409" priority="1690">
      <formula>$B92=TRUE</formula>
    </cfRule>
  </conditionalFormatting>
  <conditionalFormatting sqref="F92">
    <cfRule type="expression" dxfId="1408" priority="1688">
      <formula>($K92="Niet geslaagd")</formula>
    </cfRule>
  </conditionalFormatting>
  <conditionalFormatting sqref="F92">
    <cfRule type="expression" dxfId="1407" priority="1686" stopIfTrue="1">
      <formula>$C92=TRUE</formula>
    </cfRule>
    <cfRule type="expression" dxfId="1406" priority="1687">
      <formula>$B92=TRUE</formula>
    </cfRule>
  </conditionalFormatting>
  <conditionalFormatting sqref="N92:O92 S92:T92">
    <cfRule type="expression" dxfId="1405" priority="1684" stopIfTrue="1">
      <formula>$C92=TRUE</formula>
    </cfRule>
    <cfRule type="expression" dxfId="1404" priority="1685">
      <formula>$B92=TRUE</formula>
    </cfRule>
  </conditionalFormatting>
  <conditionalFormatting sqref="J92">
    <cfRule type="expression" dxfId="1403" priority="1682" stopIfTrue="1">
      <formula>$C92=TRUE</formula>
    </cfRule>
    <cfRule type="expression" dxfId="1402" priority="1683">
      <formula>$B92=TRUE</formula>
    </cfRule>
  </conditionalFormatting>
  <conditionalFormatting sqref="A234:E234">
    <cfRule type="expression" dxfId="1401" priority="1667">
      <formula>($K234="Niet geslaagd")</formula>
    </cfRule>
  </conditionalFormatting>
  <conditionalFormatting sqref="V234:AC234">
    <cfRule type="cellIs" dxfId="1400" priority="1665" operator="equal">
      <formula>42156</formula>
    </cfRule>
    <cfRule type="cellIs" dxfId="1399" priority="1666" operator="lessThan">
      <formula>42278</formula>
    </cfRule>
  </conditionalFormatting>
  <conditionalFormatting sqref="E234 G234:H234">
    <cfRule type="expression" dxfId="1398" priority="1663" stopIfTrue="1">
      <formula>$C234=TRUE</formula>
    </cfRule>
    <cfRule type="expression" dxfId="1397" priority="1664">
      <formula>$B234=TRUE</formula>
    </cfRule>
  </conditionalFormatting>
  <conditionalFormatting sqref="F234">
    <cfRule type="expression" dxfId="1396" priority="1662">
      <formula>($K234="Niet geslaagd")</formula>
    </cfRule>
  </conditionalFormatting>
  <conditionalFormatting sqref="F234">
    <cfRule type="expression" dxfId="1395" priority="1660" stopIfTrue="1">
      <formula>$C234=TRUE</formula>
    </cfRule>
    <cfRule type="expression" dxfId="1394" priority="1661">
      <formula>$B234=TRUE</formula>
    </cfRule>
  </conditionalFormatting>
  <conditionalFormatting sqref="N234:O234 S234:T234">
    <cfRule type="expression" dxfId="1393" priority="1658" stopIfTrue="1">
      <formula>$C234=TRUE</formula>
    </cfRule>
    <cfRule type="expression" dxfId="1392" priority="1659">
      <formula>$B234=TRUE</formula>
    </cfRule>
  </conditionalFormatting>
  <conditionalFormatting sqref="J234">
    <cfRule type="expression" dxfId="1391" priority="1656" stopIfTrue="1">
      <formula>$C234=TRUE</formula>
    </cfRule>
    <cfRule type="expression" dxfId="1390" priority="1657">
      <formula>$B234=TRUE</formula>
    </cfRule>
  </conditionalFormatting>
  <conditionalFormatting sqref="A435:E435">
    <cfRule type="expression" dxfId="1389" priority="1641">
      <formula>($K435="Niet geslaagd")</formula>
    </cfRule>
  </conditionalFormatting>
  <conditionalFormatting sqref="V435:AC435">
    <cfRule type="cellIs" dxfId="1388" priority="1639" operator="equal">
      <formula>42156</formula>
    </cfRule>
    <cfRule type="cellIs" dxfId="1387" priority="1640" operator="lessThan">
      <formula>42278</formula>
    </cfRule>
  </conditionalFormatting>
  <conditionalFormatting sqref="E435 G435:H435">
    <cfRule type="expression" dxfId="1386" priority="1637" stopIfTrue="1">
      <formula>$C435=TRUE</formula>
    </cfRule>
    <cfRule type="expression" dxfId="1385" priority="1638">
      <formula>$B435=TRUE</formula>
    </cfRule>
  </conditionalFormatting>
  <conditionalFormatting sqref="F435">
    <cfRule type="expression" dxfId="1384" priority="1636">
      <formula>($K435="Niet geslaagd")</formula>
    </cfRule>
  </conditionalFormatting>
  <conditionalFormatting sqref="F435">
    <cfRule type="expression" dxfId="1383" priority="1634" stopIfTrue="1">
      <formula>$C435=TRUE</formula>
    </cfRule>
    <cfRule type="expression" dxfId="1382" priority="1635">
      <formula>$B435=TRUE</formula>
    </cfRule>
  </conditionalFormatting>
  <conditionalFormatting sqref="N435:O435 S435:T435">
    <cfRule type="expression" dxfId="1381" priority="1632" stopIfTrue="1">
      <formula>$C435=TRUE</formula>
    </cfRule>
    <cfRule type="expression" dxfId="1380" priority="1633">
      <formula>$B435=TRUE</formula>
    </cfRule>
  </conditionalFormatting>
  <conditionalFormatting sqref="J435">
    <cfRule type="expression" dxfId="1379" priority="1630" stopIfTrue="1">
      <formula>$C435=TRUE</formula>
    </cfRule>
    <cfRule type="expression" dxfId="1378" priority="1631">
      <formula>$B435=TRUE</formula>
    </cfRule>
  </conditionalFormatting>
  <conditionalFormatting sqref="A199:E199">
    <cfRule type="expression" dxfId="1377" priority="1615">
      <formula>($K199="Niet geslaagd")</formula>
    </cfRule>
  </conditionalFormatting>
  <conditionalFormatting sqref="V199:AC199">
    <cfRule type="cellIs" dxfId="1376" priority="1613" operator="equal">
      <formula>42156</formula>
    </cfRule>
    <cfRule type="cellIs" dxfId="1375" priority="1614" operator="lessThan">
      <formula>42278</formula>
    </cfRule>
  </conditionalFormatting>
  <conditionalFormatting sqref="E199 G199:H199">
    <cfRule type="expression" dxfId="1374" priority="1611" stopIfTrue="1">
      <formula>$C199=TRUE</formula>
    </cfRule>
    <cfRule type="expression" dxfId="1373" priority="1612">
      <formula>$B199=TRUE</formula>
    </cfRule>
  </conditionalFormatting>
  <conditionalFormatting sqref="F199">
    <cfRule type="expression" dxfId="1372" priority="1610">
      <formula>($K199="Niet geslaagd")</formula>
    </cfRule>
  </conditionalFormatting>
  <conditionalFormatting sqref="F199">
    <cfRule type="expression" dxfId="1371" priority="1608" stopIfTrue="1">
      <formula>$C199=TRUE</formula>
    </cfRule>
    <cfRule type="expression" dxfId="1370" priority="1609">
      <formula>$B199=TRUE</formula>
    </cfRule>
  </conditionalFormatting>
  <conditionalFormatting sqref="N199:O199 S199:T199">
    <cfRule type="expression" dxfId="1369" priority="1606" stopIfTrue="1">
      <formula>$C199=TRUE</formula>
    </cfRule>
    <cfRule type="expression" dxfId="1368" priority="1607">
      <formula>$B199=TRUE</formula>
    </cfRule>
  </conditionalFormatting>
  <conditionalFormatting sqref="J199">
    <cfRule type="expression" dxfId="1367" priority="1604" stopIfTrue="1">
      <formula>$C199=TRUE</formula>
    </cfRule>
    <cfRule type="expression" dxfId="1366" priority="1605">
      <formula>$B199=TRUE</formula>
    </cfRule>
  </conditionalFormatting>
  <conditionalFormatting sqref="A170:E170">
    <cfRule type="expression" dxfId="1365" priority="1589">
      <formula>($K170="Niet geslaagd")</formula>
    </cfRule>
  </conditionalFormatting>
  <conditionalFormatting sqref="V170:AC170">
    <cfRule type="cellIs" dxfId="1364" priority="1587" operator="equal">
      <formula>42156</formula>
    </cfRule>
    <cfRule type="cellIs" dxfId="1363" priority="1588" operator="lessThan">
      <formula>42278</formula>
    </cfRule>
  </conditionalFormatting>
  <conditionalFormatting sqref="E170 G170:H170">
    <cfRule type="expression" dxfId="1362" priority="1585" stopIfTrue="1">
      <formula>$C170=TRUE</formula>
    </cfRule>
    <cfRule type="expression" dxfId="1361" priority="1586">
      <formula>$B170=TRUE</formula>
    </cfRule>
  </conditionalFormatting>
  <conditionalFormatting sqref="F170">
    <cfRule type="expression" dxfId="1360" priority="1584">
      <formula>($K170="Niet geslaagd")</formula>
    </cfRule>
  </conditionalFormatting>
  <conditionalFormatting sqref="F170">
    <cfRule type="expression" dxfId="1359" priority="1582" stopIfTrue="1">
      <formula>$C170=TRUE</formula>
    </cfRule>
    <cfRule type="expression" dxfId="1358" priority="1583">
      <formula>$B170=TRUE</formula>
    </cfRule>
  </conditionalFormatting>
  <conditionalFormatting sqref="N170:O170 S170:T170">
    <cfRule type="expression" dxfId="1357" priority="1580" stopIfTrue="1">
      <formula>$C170=TRUE</formula>
    </cfRule>
    <cfRule type="expression" dxfId="1356" priority="1581">
      <formula>$B170=TRUE</formula>
    </cfRule>
  </conditionalFormatting>
  <conditionalFormatting sqref="J170">
    <cfRule type="expression" dxfId="1355" priority="1578" stopIfTrue="1">
      <formula>$C170=TRUE</formula>
    </cfRule>
    <cfRule type="expression" dxfId="1354" priority="1579">
      <formula>$B170=TRUE</formula>
    </cfRule>
  </conditionalFormatting>
  <conditionalFormatting sqref="A386:E386">
    <cfRule type="expression" dxfId="1353" priority="1563">
      <formula>($K386="Niet geslaagd")</formula>
    </cfRule>
  </conditionalFormatting>
  <conditionalFormatting sqref="V386:AC386">
    <cfRule type="cellIs" dxfId="1352" priority="1561" operator="equal">
      <formula>42156</formula>
    </cfRule>
    <cfRule type="cellIs" dxfId="1351" priority="1562" operator="lessThan">
      <formula>42278</formula>
    </cfRule>
  </conditionalFormatting>
  <conditionalFormatting sqref="E386 G386:H386">
    <cfRule type="expression" dxfId="1350" priority="1559" stopIfTrue="1">
      <formula>$C386=TRUE</formula>
    </cfRule>
    <cfRule type="expression" dxfId="1349" priority="1560">
      <formula>$B386=TRUE</formula>
    </cfRule>
  </conditionalFormatting>
  <conditionalFormatting sqref="F386">
    <cfRule type="expression" dxfId="1348" priority="1558">
      <formula>($K386="Niet geslaagd")</formula>
    </cfRule>
  </conditionalFormatting>
  <conditionalFormatting sqref="F386">
    <cfRule type="expression" dxfId="1347" priority="1556" stopIfTrue="1">
      <formula>$C386=TRUE</formula>
    </cfRule>
    <cfRule type="expression" dxfId="1346" priority="1557">
      <formula>$B386=TRUE</formula>
    </cfRule>
  </conditionalFormatting>
  <conditionalFormatting sqref="N386:O386 S386:T386">
    <cfRule type="expression" dxfId="1345" priority="1554" stopIfTrue="1">
      <formula>$C386=TRUE</formula>
    </cfRule>
    <cfRule type="expression" dxfId="1344" priority="1555">
      <formula>$B386=TRUE</formula>
    </cfRule>
  </conditionalFormatting>
  <conditionalFormatting sqref="J386">
    <cfRule type="expression" dxfId="1343" priority="1552" stopIfTrue="1">
      <formula>$C386=TRUE</formula>
    </cfRule>
    <cfRule type="expression" dxfId="1342" priority="1553">
      <formula>$B386=TRUE</formula>
    </cfRule>
  </conditionalFormatting>
  <conditionalFormatting sqref="A443:E443">
    <cfRule type="expression" dxfId="1341" priority="1537">
      <formula>($K443="Niet geslaagd")</formula>
    </cfRule>
  </conditionalFormatting>
  <conditionalFormatting sqref="V443:AC443">
    <cfRule type="cellIs" dxfId="1340" priority="1535" operator="equal">
      <formula>42156</formula>
    </cfRule>
    <cfRule type="cellIs" dxfId="1339" priority="1536" operator="lessThan">
      <formula>42278</formula>
    </cfRule>
  </conditionalFormatting>
  <conditionalFormatting sqref="E443 G443:H443">
    <cfRule type="expression" dxfId="1338" priority="1533" stopIfTrue="1">
      <formula>$C443=TRUE</formula>
    </cfRule>
    <cfRule type="expression" dxfId="1337" priority="1534">
      <formula>$B443=TRUE</formula>
    </cfRule>
  </conditionalFormatting>
  <conditionalFormatting sqref="F443">
    <cfRule type="expression" dxfId="1336" priority="1532">
      <formula>($K443="Niet geslaagd")</formula>
    </cfRule>
  </conditionalFormatting>
  <conditionalFormatting sqref="F443">
    <cfRule type="expression" dxfId="1335" priority="1530" stopIfTrue="1">
      <formula>$C443=TRUE</formula>
    </cfRule>
    <cfRule type="expression" dxfId="1334" priority="1531">
      <formula>$B443=TRUE</formula>
    </cfRule>
  </conditionalFormatting>
  <conditionalFormatting sqref="N443:O443 S443:T443">
    <cfRule type="expression" dxfId="1333" priority="1528" stopIfTrue="1">
      <formula>$C443=TRUE</formula>
    </cfRule>
    <cfRule type="expression" dxfId="1332" priority="1529">
      <formula>$B443=TRUE</formula>
    </cfRule>
  </conditionalFormatting>
  <conditionalFormatting sqref="J443">
    <cfRule type="expression" dxfId="1331" priority="1526" stopIfTrue="1">
      <formula>$C443=TRUE</formula>
    </cfRule>
    <cfRule type="expression" dxfId="1330" priority="1527">
      <formula>$B443=TRUE</formula>
    </cfRule>
  </conditionalFormatting>
  <conditionalFormatting sqref="A311:E311">
    <cfRule type="expression" dxfId="1329" priority="1511">
      <formula>($K311="Niet geslaagd")</formula>
    </cfRule>
  </conditionalFormatting>
  <conditionalFormatting sqref="V311:AC311">
    <cfRule type="cellIs" dxfId="1328" priority="1509" operator="equal">
      <formula>42156</formula>
    </cfRule>
    <cfRule type="cellIs" dxfId="1327" priority="1510" operator="lessThan">
      <formula>42278</formula>
    </cfRule>
  </conditionalFormatting>
  <conditionalFormatting sqref="E311 G311:H311">
    <cfRule type="expression" dxfId="1326" priority="1507" stopIfTrue="1">
      <formula>$C311=TRUE</formula>
    </cfRule>
    <cfRule type="expression" dxfId="1325" priority="1508">
      <formula>$B311=TRUE</formula>
    </cfRule>
  </conditionalFormatting>
  <conditionalFormatting sqref="F311">
    <cfRule type="expression" dxfId="1324" priority="1506">
      <formula>($K311="Niet geslaagd")</formula>
    </cfRule>
  </conditionalFormatting>
  <conditionalFormatting sqref="F311">
    <cfRule type="expression" dxfId="1323" priority="1504" stopIfTrue="1">
      <formula>$C311=TRUE</formula>
    </cfRule>
    <cfRule type="expression" dxfId="1322" priority="1505">
      <formula>$B311=TRUE</formula>
    </cfRule>
  </conditionalFormatting>
  <conditionalFormatting sqref="N311:O311 S311:T311">
    <cfRule type="expression" dxfId="1321" priority="1502" stopIfTrue="1">
      <formula>$C311=TRUE</formula>
    </cfRule>
    <cfRule type="expression" dxfId="1320" priority="1503">
      <formula>$B311=TRUE</formula>
    </cfRule>
  </conditionalFormatting>
  <conditionalFormatting sqref="J311">
    <cfRule type="expression" dxfId="1319" priority="1500" stopIfTrue="1">
      <formula>$C311=TRUE</formula>
    </cfRule>
    <cfRule type="expression" dxfId="1318" priority="1501">
      <formula>$B311=TRUE</formula>
    </cfRule>
  </conditionalFormatting>
  <conditionalFormatting sqref="V35:AC35">
    <cfRule type="cellIs" dxfId="1317" priority="1483" operator="equal">
      <formula>42156</formula>
    </cfRule>
    <cfRule type="cellIs" dxfId="1316" priority="1484" operator="lessThan">
      <formula>42278</formula>
    </cfRule>
  </conditionalFormatting>
  <conditionalFormatting sqref="N35:O35 S35:T35">
    <cfRule type="expression" dxfId="1315" priority="1479" stopIfTrue="1">
      <formula>$C35=TRUE</formula>
    </cfRule>
    <cfRule type="expression" dxfId="1314" priority="1480">
      <formula>$B35=TRUE</formula>
    </cfRule>
  </conditionalFormatting>
  <conditionalFormatting sqref="J35">
    <cfRule type="expression" dxfId="1313" priority="1477" stopIfTrue="1">
      <formula>$C35=TRUE</formula>
    </cfRule>
    <cfRule type="expression" dxfId="1312" priority="1478">
      <formula>$B35=TRUE</formula>
    </cfRule>
  </conditionalFormatting>
  <conditionalFormatting sqref="A434:E434">
    <cfRule type="expression" dxfId="1311" priority="1462">
      <formula>($K434="Niet geslaagd")</formula>
    </cfRule>
  </conditionalFormatting>
  <conditionalFormatting sqref="V434:AC434">
    <cfRule type="cellIs" dxfId="1310" priority="1460" operator="equal">
      <formula>42156</formula>
    </cfRule>
    <cfRule type="cellIs" dxfId="1309" priority="1461" operator="lessThan">
      <formula>42278</formula>
    </cfRule>
  </conditionalFormatting>
  <conditionalFormatting sqref="E434 G434:H434">
    <cfRule type="expression" dxfId="1308" priority="1458" stopIfTrue="1">
      <formula>$C434=TRUE</formula>
    </cfRule>
    <cfRule type="expression" dxfId="1307" priority="1459">
      <formula>$B434=TRUE</formula>
    </cfRule>
  </conditionalFormatting>
  <conditionalFormatting sqref="F434">
    <cfRule type="expression" dxfId="1306" priority="1457">
      <formula>($K434="Niet geslaagd")</formula>
    </cfRule>
  </conditionalFormatting>
  <conditionalFormatting sqref="F434">
    <cfRule type="expression" dxfId="1305" priority="1455" stopIfTrue="1">
      <formula>$C434=TRUE</formula>
    </cfRule>
    <cfRule type="expression" dxfId="1304" priority="1456">
      <formula>$B434=TRUE</formula>
    </cfRule>
  </conditionalFormatting>
  <conditionalFormatting sqref="N434:O434 S434:T434">
    <cfRule type="expression" dxfId="1303" priority="1453" stopIfTrue="1">
      <formula>$C434=TRUE</formula>
    </cfRule>
    <cfRule type="expression" dxfId="1302" priority="1454">
      <formula>$B434=TRUE</formula>
    </cfRule>
  </conditionalFormatting>
  <conditionalFormatting sqref="J434">
    <cfRule type="expression" dxfId="1301" priority="1451" stopIfTrue="1">
      <formula>$C434=TRUE</formula>
    </cfRule>
    <cfRule type="expression" dxfId="1300" priority="1452">
      <formula>$B434=TRUE</formula>
    </cfRule>
  </conditionalFormatting>
  <conditionalFormatting sqref="A169:E169">
    <cfRule type="expression" dxfId="1299" priority="1436">
      <formula>($K169="Niet geslaagd")</formula>
    </cfRule>
  </conditionalFormatting>
  <conditionalFormatting sqref="V169:AC169">
    <cfRule type="cellIs" dxfId="1298" priority="1434" operator="equal">
      <formula>42156</formula>
    </cfRule>
    <cfRule type="cellIs" dxfId="1297" priority="1435" operator="lessThan">
      <formula>42278</formula>
    </cfRule>
  </conditionalFormatting>
  <conditionalFormatting sqref="E169 G169:H169">
    <cfRule type="expression" dxfId="1296" priority="1432" stopIfTrue="1">
      <formula>$C169=TRUE</formula>
    </cfRule>
    <cfRule type="expression" dxfId="1295" priority="1433">
      <formula>$B169=TRUE</formula>
    </cfRule>
  </conditionalFormatting>
  <conditionalFormatting sqref="F169">
    <cfRule type="expression" dxfId="1294" priority="1431">
      <formula>($K169="Niet geslaagd")</formula>
    </cfRule>
  </conditionalFormatting>
  <conditionalFormatting sqref="F169">
    <cfRule type="expression" dxfId="1293" priority="1429" stopIfTrue="1">
      <formula>$C169=TRUE</formula>
    </cfRule>
    <cfRule type="expression" dxfId="1292" priority="1430">
      <formula>$B169=TRUE</formula>
    </cfRule>
  </conditionalFormatting>
  <conditionalFormatting sqref="N169:O169 S169:T169">
    <cfRule type="expression" dxfId="1291" priority="1427" stopIfTrue="1">
      <formula>$C169=TRUE</formula>
    </cfRule>
    <cfRule type="expression" dxfId="1290" priority="1428">
      <formula>$B169=TRUE</formula>
    </cfRule>
  </conditionalFormatting>
  <conditionalFormatting sqref="J169">
    <cfRule type="expression" dxfId="1289" priority="1425" stopIfTrue="1">
      <formula>$C169=TRUE</formula>
    </cfRule>
    <cfRule type="expression" dxfId="1288" priority="1426">
      <formula>$B169=TRUE</formula>
    </cfRule>
  </conditionalFormatting>
  <conditionalFormatting sqref="A325:E325">
    <cfRule type="expression" dxfId="1287" priority="1410">
      <formula>($K325="Niet geslaagd")</formula>
    </cfRule>
  </conditionalFormatting>
  <conditionalFormatting sqref="V325:AC325">
    <cfRule type="cellIs" dxfId="1286" priority="1408" operator="equal">
      <formula>42156</formula>
    </cfRule>
    <cfRule type="cellIs" dxfId="1285" priority="1409" operator="lessThan">
      <formula>42278</formula>
    </cfRule>
  </conditionalFormatting>
  <conditionalFormatting sqref="E325 G325:H325">
    <cfRule type="expression" dxfId="1284" priority="1406" stopIfTrue="1">
      <formula>$C325=TRUE</formula>
    </cfRule>
    <cfRule type="expression" dxfId="1283" priority="1407">
      <formula>$B325=TRUE</formula>
    </cfRule>
  </conditionalFormatting>
  <conditionalFormatting sqref="F325">
    <cfRule type="expression" dxfId="1282" priority="1405">
      <formula>($K325="Niet geslaagd")</formula>
    </cfRule>
  </conditionalFormatting>
  <conditionalFormatting sqref="F325">
    <cfRule type="expression" dxfId="1281" priority="1403" stopIfTrue="1">
      <formula>$C325=TRUE</formula>
    </cfRule>
    <cfRule type="expression" dxfId="1280" priority="1404">
      <formula>$B325=TRUE</formula>
    </cfRule>
  </conditionalFormatting>
  <conditionalFormatting sqref="N325:O325 S325:T325">
    <cfRule type="expression" dxfId="1279" priority="1401" stopIfTrue="1">
      <formula>$C325=TRUE</formula>
    </cfRule>
    <cfRule type="expression" dxfId="1278" priority="1402">
      <formula>$B325=TRUE</formula>
    </cfRule>
  </conditionalFormatting>
  <conditionalFormatting sqref="J325">
    <cfRule type="expression" dxfId="1277" priority="1399" stopIfTrue="1">
      <formula>$C325=TRUE</formula>
    </cfRule>
    <cfRule type="expression" dxfId="1276" priority="1400">
      <formula>$B325=TRUE</formula>
    </cfRule>
  </conditionalFormatting>
  <conditionalFormatting sqref="V100:AC100">
    <cfRule type="cellIs" dxfId="1275" priority="1382" operator="equal">
      <formula>42156</formula>
    </cfRule>
    <cfRule type="cellIs" dxfId="1274" priority="1383" operator="lessThan">
      <formula>42278</formula>
    </cfRule>
  </conditionalFormatting>
  <conditionalFormatting sqref="N100:O100 S100:T100">
    <cfRule type="expression" dxfId="1273" priority="1378" stopIfTrue="1">
      <formula>$C100=TRUE</formula>
    </cfRule>
    <cfRule type="expression" dxfId="1272" priority="1379">
      <formula>$B100=TRUE</formula>
    </cfRule>
  </conditionalFormatting>
  <conditionalFormatting sqref="J100">
    <cfRule type="expression" dxfId="1271" priority="1376" stopIfTrue="1">
      <formula>$C100=TRUE</formula>
    </cfRule>
    <cfRule type="expression" dxfId="1270" priority="1377">
      <formula>$B100=TRUE</formula>
    </cfRule>
  </conditionalFormatting>
  <conditionalFormatting sqref="V272:AC272">
    <cfRule type="cellIs" dxfId="1269" priority="1359" operator="equal">
      <formula>42156</formula>
    </cfRule>
    <cfRule type="cellIs" dxfId="1268" priority="1360" operator="lessThan">
      <formula>42278</formula>
    </cfRule>
  </conditionalFormatting>
  <conditionalFormatting sqref="N272:O272 S272:T272">
    <cfRule type="expression" dxfId="1267" priority="1355" stopIfTrue="1">
      <formula>$C272=TRUE</formula>
    </cfRule>
    <cfRule type="expression" dxfId="1266" priority="1356">
      <formula>$B272=TRUE</formula>
    </cfRule>
  </conditionalFormatting>
  <conditionalFormatting sqref="J272">
    <cfRule type="expression" dxfId="1265" priority="1353" stopIfTrue="1">
      <formula>$C272=TRUE</formula>
    </cfRule>
    <cfRule type="expression" dxfId="1264" priority="1354">
      <formula>$B272=TRUE</formula>
    </cfRule>
  </conditionalFormatting>
  <conditionalFormatting sqref="V127:AC127">
    <cfRule type="cellIs" dxfId="1263" priority="1336" operator="equal">
      <formula>42156</formula>
    </cfRule>
    <cfRule type="cellIs" dxfId="1262" priority="1337" operator="lessThan">
      <formula>42278</formula>
    </cfRule>
  </conditionalFormatting>
  <conditionalFormatting sqref="N127:O127 S127:T127">
    <cfRule type="expression" dxfId="1261" priority="1332" stopIfTrue="1">
      <formula>$C127=TRUE</formula>
    </cfRule>
    <cfRule type="expression" dxfId="1260" priority="1333">
      <formula>$B127=TRUE</formula>
    </cfRule>
  </conditionalFormatting>
  <conditionalFormatting sqref="J127">
    <cfRule type="expression" dxfId="1259" priority="1330" stopIfTrue="1">
      <formula>$C127=TRUE</formula>
    </cfRule>
    <cfRule type="expression" dxfId="1258" priority="1331">
      <formula>$B127=TRUE</formula>
    </cfRule>
  </conditionalFormatting>
  <conditionalFormatting sqref="V201:AC201">
    <cfRule type="cellIs" dxfId="1257" priority="1313" operator="equal">
      <formula>42156</formula>
    </cfRule>
    <cfRule type="cellIs" dxfId="1256" priority="1314" operator="lessThan">
      <formula>42278</formula>
    </cfRule>
  </conditionalFormatting>
  <conditionalFormatting sqref="N201:O201 S201:T201">
    <cfRule type="expression" dxfId="1255" priority="1309" stopIfTrue="1">
      <formula>$C201=TRUE</formula>
    </cfRule>
    <cfRule type="expression" dxfId="1254" priority="1310">
      <formula>$B201=TRUE</formula>
    </cfRule>
  </conditionalFormatting>
  <conditionalFormatting sqref="J201">
    <cfRule type="expression" dxfId="1253" priority="1307" stopIfTrue="1">
      <formula>$C201=TRUE</formula>
    </cfRule>
    <cfRule type="expression" dxfId="1252" priority="1308">
      <formula>$B201=TRUE</formula>
    </cfRule>
  </conditionalFormatting>
  <conditionalFormatting sqref="V451:AC451">
    <cfRule type="cellIs" dxfId="1251" priority="1290" operator="equal">
      <formula>42156</formula>
    </cfRule>
    <cfRule type="cellIs" dxfId="1250" priority="1291" operator="lessThan">
      <formula>42278</formula>
    </cfRule>
  </conditionalFormatting>
  <conditionalFormatting sqref="N451:O451 S451:T451">
    <cfRule type="expression" dxfId="1249" priority="1286" stopIfTrue="1">
      <formula>$C451=TRUE</formula>
    </cfRule>
    <cfRule type="expression" dxfId="1248" priority="1287">
      <formula>$B451=TRUE</formula>
    </cfRule>
  </conditionalFormatting>
  <conditionalFormatting sqref="J451">
    <cfRule type="expression" dxfId="1247" priority="1284" stopIfTrue="1">
      <formula>$C451=TRUE</formula>
    </cfRule>
    <cfRule type="expression" dxfId="1246" priority="1285">
      <formula>$B451=TRUE</formula>
    </cfRule>
  </conditionalFormatting>
  <conditionalFormatting sqref="V414:AC414">
    <cfRule type="cellIs" dxfId="1245" priority="1267" operator="equal">
      <formula>42156</formula>
    </cfRule>
    <cfRule type="cellIs" dxfId="1244" priority="1268" operator="lessThan">
      <formula>42278</formula>
    </cfRule>
  </conditionalFormatting>
  <conditionalFormatting sqref="N414:O414 S414:T414">
    <cfRule type="expression" dxfId="1243" priority="1263" stopIfTrue="1">
      <formula>$C414=TRUE</formula>
    </cfRule>
    <cfRule type="expression" dxfId="1242" priority="1264">
      <formula>$B414=TRUE</formula>
    </cfRule>
  </conditionalFormatting>
  <conditionalFormatting sqref="J414">
    <cfRule type="expression" dxfId="1241" priority="1261" stopIfTrue="1">
      <formula>$C414=TRUE</formula>
    </cfRule>
    <cfRule type="expression" dxfId="1240" priority="1262">
      <formula>$B414=TRUE</formula>
    </cfRule>
  </conditionalFormatting>
  <conditionalFormatting sqref="V150:AC150">
    <cfRule type="cellIs" dxfId="1239" priority="1244" operator="equal">
      <formula>42156</formula>
    </cfRule>
    <cfRule type="cellIs" dxfId="1238" priority="1245" operator="lessThan">
      <formula>42278</formula>
    </cfRule>
  </conditionalFormatting>
  <conditionalFormatting sqref="N150:O150 S150:T150">
    <cfRule type="expression" dxfId="1237" priority="1240" stopIfTrue="1">
      <formula>$C150=TRUE</formula>
    </cfRule>
    <cfRule type="expression" dxfId="1236" priority="1241">
      <formula>$B150=TRUE</formula>
    </cfRule>
  </conditionalFormatting>
  <conditionalFormatting sqref="J150">
    <cfRule type="expression" dxfId="1235" priority="1238" stopIfTrue="1">
      <formula>$C150=TRUE</formula>
    </cfRule>
    <cfRule type="expression" dxfId="1234" priority="1239">
      <formula>$B150=TRUE</formula>
    </cfRule>
  </conditionalFormatting>
  <conditionalFormatting sqref="V362:AC362">
    <cfRule type="cellIs" dxfId="1233" priority="1221" operator="equal">
      <formula>42156</formula>
    </cfRule>
    <cfRule type="cellIs" dxfId="1232" priority="1222" operator="lessThan">
      <formula>42278</formula>
    </cfRule>
  </conditionalFormatting>
  <conditionalFormatting sqref="N362:O362 S362:T362">
    <cfRule type="expression" dxfId="1231" priority="1217" stopIfTrue="1">
      <formula>$C362=TRUE</formula>
    </cfRule>
    <cfRule type="expression" dxfId="1230" priority="1218">
      <formula>$B362=TRUE</formula>
    </cfRule>
  </conditionalFormatting>
  <conditionalFormatting sqref="J362">
    <cfRule type="expression" dxfId="1229" priority="1215" stopIfTrue="1">
      <formula>$C362=TRUE</formula>
    </cfRule>
    <cfRule type="expression" dxfId="1228" priority="1216">
      <formula>$B362=TRUE</formula>
    </cfRule>
  </conditionalFormatting>
  <conditionalFormatting sqref="L88:L89">
    <cfRule type="expression" dxfId="1227" priority="1197">
      <formula>($K88="Niet geslaagd")</formula>
    </cfRule>
  </conditionalFormatting>
  <conditionalFormatting sqref="L265 L349 L166:L175 L88:L89 L91:L94 L267:L270 L280:L294 L296:L300 L353 L434:L435 L405:L416 L64:L66 L108 L355:L356 L307:L311 L346 L2 L51:L56 L45:L49 L40:L43 L58:L62 L81:L86 L96:L106 L153:L158 L111:L117 L214:L223 L335:L339 L204:L211 L342 L394:L398 L225:L226 L160:L162 L403 L332:L333 L74:L79 L68:L69 L178:L188 L131:L144 L457:L459 L233:L237 L255:L260 L239:L252 L71:L72 L358:L377 L430:L431 L229:L231 L318:L330 L441:L453 L146:L151 L276:L277 L400:L401 L190:L202 L422 L121:L129 L272 L262:L263 L419 L455 L313:L316 L5:L38 L379 L437:L439 L274 L302:L305 L424 L344 L381:L391">
    <cfRule type="expression" dxfId="1226" priority="1195" stopIfTrue="1">
      <formula>$C2=TRUE</formula>
    </cfRule>
    <cfRule type="expression" dxfId="1225" priority="1196">
      <formula>$B2=TRUE</formula>
    </cfRule>
  </conditionalFormatting>
  <conditionalFormatting sqref="R265 R349 R166:R175 R88:R89 R91:R94 R267:R270 R280:R294 R296:R300 R353 R434:R435 R405:R416 R64:R66 R108 R355:R356 R307:R311 R346 R2 R51:R56 R45:R49 R40:R43 R58:R62 R81:R86 R96:R106 R153:R158 R111:R117 R214:R223 R335:R339 R204:R211 R342 R394:R398 R225:R226 R160:R162 R403 R332:R333 R74:R79 R68:R69 R178:R188 R131:R144 R457:R459 R233:R237 R255:R260 R239:R252 R71:R72 R358:R377 R430:R431 R229:R231 R318:R330 R441:R453 R146:R151 R276:R277 R400:R401 R190:R202 R422 R121:R129 R272 R262:R263 R419 R455 R313:R316 R5:R38 R379 R437:R439 R274 R302:R305 R424 R344 R381:R391">
    <cfRule type="expression" dxfId="1224" priority="1192" stopIfTrue="1">
      <formula>$C2=TRUE</formula>
    </cfRule>
    <cfRule type="expression" dxfId="1223" priority="1193">
      <formula>$B2=TRUE</formula>
    </cfRule>
  </conditionalFormatting>
  <conditionalFormatting sqref="R88:R89">
    <cfRule type="expression" dxfId="1222" priority="2471">
      <formula>($K88="Niet geslaagd")</formula>
    </cfRule>
  </conditionalFormatting>
  <conditionalFormatting sqref="A264:E264">
    <cfRule type="expression" dxfId="1221" priority="1187">
      <formula>($K264="Niet geslaagd")</formula>
    </cfRule>
  </conditionalFormatting>
  <conditionalFormatting sqref="V264:AC264">
    <cfRule type="cellIs" dxfId="1220" priority="1185" operator="equal">
      <formula>42156</formula>
    </cfRule>
    <cfRule type="cellIs" dxfId="1219" priority="1186" operator="lessThan">
      <formula>42278</formula>
    </cfRule>
  </conditionalFormatting>
  <conditionalFormatting sqref="E264 K264 M264">
    <cfRule type="expression" dxfId="1218" priority="1183" stopIfTrue="1">
      <formula>$C264=TRUE</formula>
    </cfRule>
    <cfRule type="expression" dxfId="1217" priority="1184">
      <formula>$B264=TRUE</formula>
    </cfRule>
  </conditionalFormatting>
  <conditionalFormatting sqref="N264:O264 S264:T264">
    <cfRule type="expression" dxfId="1216" priority="1181" stopIfTrue="1">
      <formula>$C264=TRUE</formula>
    </cfRule>
    <cfRule type="expression" dxfId="1215" priority="1182">
      <formula>$B264=TRUE</formula>
    </cfRule>
  </conditionalFormatting>
  <conditionalFormatting sqref="J264">
    <cfRule type="expression" dxfId="1214" priority="1179" stopIfTrue="1">
      <formula>$C264=TRUE</formula>
    </cfRule>
    <cfRule type="expression" dxfId="1213" priority="1180">
      <formula>$B264=TRUE</formula>
    </cfRule>
  </conditionalFormatting>
  <conditionalFormatting sqref="L264">
    <cfRule type="expression" dxfId="1212" priority="1178">
      <formula>($K264="Niet geslaagd")</formula>
    </cfRule>
  </conditionalFormatting>
  <conditionalFormatting sqref="L264">
    <cfRule type="expression" dxfId="1211" priority="1176" stopIfTrue="1">
      <formula>$C264=TRUE</formula>
    </cfRule>
    <cfRule type="expression" dxfId="1210" priority="1177">
      <formula>$B264=TRUE</formula>
    </cfRule>
  </conditionalFormatting>
  <conditionalFormatting sqref="R264">
    <cfRule type="expression" dxfId="1209" priority="1174" stopIfTrue="1">
      <formula>$C264=TRUE</formula>
    </cfRule>
    <cfRule type="expression" dxfId="1208" priority="1175">
      <formula>$B264=TRUE</formula>
    </cfRule>
  </conditionalFormatting>
  <conditionalFormatting sqref="R264">
    <cfRule type="expression" dxfId="1207" priority="1189">
      <formula>($K264="Niet geslaagd")</formula>
    </cfRule>
  </conditionalFormatting>
  <conditionalFormatting sqref="S347:AC347">
    <cfRule type="expression" dxfId="1206" priority="1171">
      <formula>($K347="Niet geslaagd")</formula>
    </cfRule>
  </conditionalFormatting>
  <conditionalFormatting sqref="V347:AC347">
    <cfRule type="cellIs" dxfId="1205" priority="1169" operator="equal">
      <formula>42156</formula>
    </cfRule>
    <cfRule type="cellIs" dxfId="1204" priority="1170" operator="lessThan">
      <formula>42278</formula>
    </cfRule>
  </conditionalFormatting>
  <conditionalFormatting sqref="E347 M347 K347">
    <cfRule type="expression" dxfId="1203" priority="1167" stopIfTrue="1">
      <formula>$C347=TRUE</formula>
    </cfRule>
    <cfRule type="expression" dxfId="1202" priority="1168">
      <formula>$B347=TRUE</formula>
    </cfRule>
  </conditionalFormatting>
  <conditionalFormatting sqref="N347:O347 S347:T347">
    <cfRule type="expression" dxfId="1201" priority="1165" stopIfTrue="1">
      <formula>$C347=TRUE</formula>
    </cfRule>
    <cfRule type="expression" dxfId="1200" priority="1166">
      <formula>$B347=TRUE</formula>
    </cfRule>
  </conditionalFormatting>
  <conditionalFormatting sqref="J347">
    <cfRule type="expression" dxfId="1199" priority="1163" stopIfTrue="1">
      <formula>$C347=TRUE</formula>
    </cfRule>
    <cfRule type="expression" dxfId="1198" priority="1164">
      <formula>$B347=TRUE</formula>
    </cfRule>
  </conditionalFormatting>
  <conditionalFormatting sqref="L347">
    <cfRule type="expression" dxfId="1197" priority="1162">
      <formula>($K347="Niet geslaagd")</formula>
    </cfRule>
  </conditionalFormatting>
  <conditionalFormatting sqref="L347">
    <cfRule type="expression" dxfId="1196" priority="1160" stopIfTrue="1">
      <formula>$C347=TRUE</formula>
    </cfRule>
    <cfRule type="expression" dxfId="1195" priority="1161">
      <formula>$B347=TRUE</formula>
    </cfRule>
  </conditionalFormatting>
  <conditionalFormatting sqref="R347">
    <cfRule type="expression" dxfId="1194" priority="1158" stopIfTrue="1">
      <formula>$C347=TRUE</formula>
    </cfRule>
    <cfRule type="expression" dxfId="1193" priority="1159">
      <formula>$B347=TRUE</formula>
    </cfRule>
  </conditionalFormatting>
  <conditionalFormatting sqref="R347">
    <cfRule type="expression" dxfId="1192" priority="1173">
      <formula>($K347="Niet geslaagd")</formula>
    </cfRule>
  </conditionalFormatting>
  <conditionalFormatting sqref="A163:E163">
    <cfRule type="expression" dxfId="1191" priority="1155">
      <formula>($K163="Niet geslaagd")</formula>
    </cfRule>
  </conditionalFormatting>
  <conditionalFormatting sqref="V163:AC163">
    <cfRule type="cellIs" dxfId="1190" priority="1153" operator="equal">
      <formula>42156</formula>
    </cfRule>
    <cfRule type="cellIs" dxfId="1189" priority="1154" operator="lessThan">
      <formula>42278</formula>
    </cfRule>
  </conditionalFormatting>
  <conditionalFormatting sqref="M163:O163 E163 S163:T163">
    <cfRule type="expression" dxfId="1188" priority="1151" stopIfTrue="1">
      <formula>$C163=TRUE</formula>
    </cfRule>
    <cfRule type="expression" dxfId="1187" priority="1152">
      <formula>$B163=TRUE</formula>
    </cfRule>
  </conditionalFormatting>
  <conditionalFormatting sqref="L163">
    <cfRule type="expression" dxfId="1186" priority="1150">
      <formula>($K163="Niet geslaagd")</formula>
    </cfRule>
  </conditionalFormatting>
  <conditionalFormatting sqref="L163">
    <cfRule type="expression" dxfId="1185" priority="1148" stopIfTrue="1">
      <formula>$C163=TRUE</formula>
    </cfRule>
    <cfRule type="expression" dxfId="1184" priority="1149">
      <formula>$B163=TRUE</formula>
    </cfRule>
  </conditionalFormatting>
  <conditionalFormatting sqref="R163">
    <cfRule type="expression" dxfId="1183" priority="1146" stopIfTrue="1">
      <formula>$C163=TRUE</formula>
    </cfRule>
    <cfRule type="expression" dxfId="1182" priority="1147">
      <formula>$B163=TRUE</formula>
    </cfRule>
  </conditionalFormatting>
  <conditionalFormatting sqref="R163">
    <cfRule type="expression" dxfId="1181" priority="1157">
      <formula>($K163="Niet geslaagd")</formula>
    </cfRule>
  </conditionalFormatting>
  <conditionalFormatting sqref="M87:O87">
    <cfRule type="expression" dxfId="1180" priority="1145">
      <formula>($K87="Niet geslaagd")</formula>
    </cfRule>
  </conditionalFormatting>
  <conditionalFormatting sqref="F87:K87">
    <cfRule type="expression" dxfId="1179" priority="1143" stopIfTrue="1">
      <formula>$C87=TRUE</formula>
    </cfRule>
    <cfRule type="expression" dxfId="1178" priority="1144">
      <formula>$B87=TRUE</formula>
    </cfRule>
  </conditionalFormatting>
  <conditionalFormatting sqref="A87:E87">
    <cfRule type="expression" dxfId="1177" priority="1140">
      <formula>($K87="Niet geslaagd")</formula>
    </cfRule>
  </conditionalFormatting>
  <conditionalFormatting sqref="V87:AC87">
    <cfRule type="cellIs" dxfId="1176" priority="1138" operator="equal">
      <formula>42156</formula>
    </cfRule>
    <cfRule type="cellIs" dxfId="1175" priority="1139" operator="lessThan">
      <formula>42278</formula>
    </cfRule>
  </conditionalFormatting>
  <conditionalFormatting sqref="M87:O87 E87 S87:T87">
    <cfRule type="expression" dxfId="1174" priority="1136" stopIfTrue="1">
      <formula>$C87=TRUE</formula>
    </cfRule>
    <cfRule type="expression" dxfId="1173" priority="1137">
      <formula>$B87=TRUE</formula>
    </cfRule>
  </conditionalFormatting>
  <conditionalFormatting sqref="L87">
    <cfRule type="expression" dxfId="1172" priority="1135">
      <formula>($K87="Niet geslaagd")</formula>
    </cfRule>
  </conditionalFormatting>
  <conditionalFormatting sqref="L87">
    <cfRule type="expression" dxfId="1171" priority="1133" stopIfTrue="1">
      <formula>$C87=TRUE</formula>
    </cfRule>
    <cfRule type="expression" dxfId="1170" priority="1134">
      <formula>$B87=TRUE</formula>
    </cfRule>
  </conditionalFormatting>
  <conditionalFormatting sqref="R87">
    <cfRule type="expression" dxfId="1169" priority="1131" stopIfTrue="1">
      <formula>$C87=TRUE</formula>
    </cfRule>
    <cfRule type="expression" dxfId="1168" priority="1132">
      <formula>$B87=TRUE</formula>
    </cfRule>
  </conditionalFormatting>
  <conditionalFormatting sqref="R87">
    <cfRule type="expression" dxfId="1167" priority="1142">
      <formula>($K87="Niet geslaagd")</formula>
    </cfRule>
  </conditionalFormatting>
  <conditionalFormatting sqref="M90:O90">
    <cfRule type="expression" dxfId="1166" priority="1130">
      <formula>($K90="Niet geslaagd")</formula>
    </cfRule>
  </conditionalFormatting>
  <conditionalFormatting sqref="F90:K90">
    <cfRule type="expression" dxfId="1165" priority="1128" stopIfTrue="1">
      <formula>$C90=TRUE</formula>
    </cfRule>
    <cfRule type="expression" dxfId="1164" priority="1129">
      <formula>$B90=TRUE</formula>
    </cfRule>
  </conditionalFormatting>
  <conditionalFormatting sqref="A90:E90">
    <cfRule type="expression" dxfId="1163" priority="1125">
      <formula>($K90="Niet geslaagd")</formula>
    </cfRule>
  </conditionalFormatting>
  <conditionalFormatting sqref="V90:AC90">
    <cfRule type="cellIs" dxfId="1162" priority="1123" operator="equal">
      <formula>42156</formula>
    </cfRule>
    <cfRule type="cellIs" dxfId="1161" priority="1124" operator="lessThan">
      <formula>42278</formula>
    </cfRule>
  </conditionalFormatting>
  <conditionalFormatting sqref="M90:O90 E90 S90:T90">
    <cfRule type="expression" dxfId="1160" priority="1121" stopIfTrue="1">
      <formula>$C90=TRUE</formula>
    </cfRule>
    <cfRule type="expression" dxfId="1159" priority="1122">
      <formula>$B90=TRUE</formula>
    </cfRule>
  </conditionalFormatting>
  <conditionalFormatting sqref="L90">
    <cfRule type="expression" dxfId="1158" priority="1120">
      <formula>($K90="Niet geslaagd")</formula>
    </cfRule>
  </conditionalFormatting>
  <conditionalFormatting sqref="L90">
    <cfRule type="expression" dxfId="1157" priority="1118" stopIfTrue="1">
      <formula>$C90=TRUE</formula>
    </cfRule>
    <cfRule type="expression" dxfId="1156" priority="1119">
      <formula>$B90=TRUE</formula>
    </cfRule>
  </conditionalFormatting>
  <conditionalFormatting sqref="R90">
    <cfRule type="expression" dxfId="1155" priority="1116" stopIfTrue="1">
      <formula>$C90=TRUE</formula>
    </cfRule>
    <cfRule type="expression" dxfId="1154" priority="1117">
      <formula>$B90=TRUE</formula>
    </cfRule>
  </conditionalFormatting>
  <conditionalFormatting sqref="R90">
    <cfRule type="expression" dxfId="1153" priority="1127">
      <formula>($K90="Niet geslaagd")</formula>
    </cfRule>
  </conditionalFormatting>
  <conditionalFormatting sqref="M266:O266">
    <cfRule type="expression" dxfId="1152" priority="1115">
      <formula>($K266="Niet geslaagd")</formula>
    </cfRule>
  </conditionalFormatting>
  <conditionalFormatting sqref="F266:K266">
    <cfRule type="expression" dxfId="1151" priority="1113" stopIfTrue="1">
      <formula>$C266=TRUE</formula>
    </cfRule>
    <cfRule type="expression" dxfId="1150" priority="1114">
      <formula>$B266=TRUE</formula>
    </cfRule>
  </conditionalFormatting>
  <conditionalFormatting sqref="A266:E266">
    <cfRule type="expression" dxfId="1149" priority="1110">
      <formula>($K266="Niet geslaagd")</formula>
    </cfRule>
  </conditionalFormatting>
  <conditionalFormatting sqref="V266:AC266">
    <cfRule type="cellIs" dxfId="1148" priority="1108" operator="equal">
      <formula>42156</formula>
    </cfRule>
    <cfRule type="cellIs" dxfId="1147" priority="1109" operator="lessThan">
      <formula>42278</formula>
    </cfRule>
  </conditionalFormatting>
  <conditionalFormatting sqref="M266:O266 E266 S266:T266">
    <cfRule type="expression" dxfId="1146" priority="1106" stopIfTrue="1">
      <formula>$C266=TRUE</formula>
    </cfRule>
    <cfRule type="expression" dxfId="1145" priority="1107">
      <formula>$B266=TRUE</formula>
    </cfRule>
  </conditionalFormatting>
  <conditionalFormatting sqref="L266">
    <cfRule type="expression" dxfId="1144" priority="1105">
      <formula>($K266="Niet geslaagd")</formula>
    </cfRule>
  </conditionalFormatting>
  <conditionalFormatting sqref="L266">
    <cfRule type="expression" dxfId="1143" priority="1103" stopIfTrue="1">
      <formula>$C266=TRUE</formula>
    </cfRule>
    <cfRule type="expression" dxfId="1142" priority="1104">
      <formula>$B266=TRUE</formula>
    </cfRule>
  </conditionalFormatting>
  <conditionalFormatting sqref="R266">
    <cfRule type="expression" dxfId="1141" priority="1101" stopIfTrue="1">
      <formula>$C266=TRUE</formula>
    </cfRule>
    <cfRule type="expression" dxfId="1140" priority="1102">
      <formula>$B266=TRUE</formula>
    </cfRule>
  </conditionalFormatting>
  <conditionalFormatting sqref="R266">
    <cfRule type="expression" dxfId="1139" priority="1112">
      <formula>($K266="Niet geslaagd")</formula>
    </cfRule>
  </conditionalFormatting>
  <conditionalFormatting sqref="M278:O278">
    <cfRule type="expression" dxfId="1138" priority="1100">
      <formula>($K278="Niet geslaagd")</formula>
    </cfRule>
  </conditionalFormatting>
  <conditionalFormatting sqref="F278:K278">
    <cfRule type="expression" dxfId="1137" priority="1098" stopIfTrue="1">
      <formula>$C278=TRUE</formula>
    </cfRule>
    <cfRule type="expression" dxfId="1136" priority="1099">
      <formula>$B278=TRUE</formula>
    </cfRule>
  </conditionalFormatting>
  <conditionalFormatting sqref="A278:E278">
    <cfRule type="expression" dxfId="1135" priority="1095">
      <formula>($K278="Niet geslaagd")</formula>
    </cfRule>
  </conditionalFormatting>
  <conditionalFormatting sqref="V278:AC278">
    <cfRule type="cellIs" dxfId="1134" priority="1093" operator="equal">
      <formula>42156</formula>
    </cfRule>
    <cfRule type="cellIs" dxfId="1133" priority="1094" operator="lessThan">
      <formula>42278</formula>
    </cfRule>
  </conditionalFormatting>
  <conditionalFormatting sqref="M278:O278 E278 S278:T278">
    <cfRule type="expression" dxfId="1132" priority="1091" stopIfTrue="1">
      <formula>$C278=TRUE</formula>
    </cfRule>
    <cfRule type="expression" dxfId="1131" priority="1092">
      <formula>$B278=TRUE</formula>
    </cfRule>
  </conditionalFormatting>
  <conditionalFormatting sqref="L278">
    <cfRule type="expression" dxfId="1130" priority="1090">
      <formula>($K278="Niet geslaagd")</formula>
    </cfRule>
  </conditionalFormatting>
  <conditionalFormatting sqref="L278">
    <cfRule type="expression" dxfId="1129" priority="1088" stopIfTrue="1">
      <formula>$C278=TRUE</formula>
    </cfRule>
    <cfRule type="expression" dxfId="1128" priority="1089">
      <formula>$B278=TRUE</formula>
    </cfRule>
  </conditionalFormatting>
  <conditionalFormatting sqref="R278">
    <cfRule type="expression" dxfId="1127" priority="1086" stopIfTrue="1">
      <formula>$C278=TRUE</formula>
    </cfRule>
    <cfRule type="expression" dxfId="1126" priority="1087">
      <formula>$B278=TRUE</formula>
    </cfRule>
  </conditionalFormatting>
  <conditionalFormatting sqref="R278">
    <cfRule type="expression" dxfId="1125" priority="1097">
      <formula>($K278="Niet geslaagd")</formula>
    </cfRule>
  </conditionalFormatting>
  <conditionalFormatting sqref="M279:O279">
    <cfRule type="expression" dxfId="1124" priority="1085">
      <formula>($K279="Niet geslaagd")</formula>
    </cfRule>
  </conditionalFormatting>
  <conditionalFormatting sqref="F279:K279">
    <cfRule type="expression" dxfId="1123" priority="1083" stopIfTrue="1">
      <formula>$C279=TRUE</formula>
    </cfRule>
    <cfRule type="expression" dxfId="1122" priority="1084">
      <formula>$B279=TRUE</formula>
    </cfRule>
  </conditionalFormatting>
  <conditionalFormatting sqref="A279:E279">
    <cfRule type="expression" dxfId="1121" priority="1080">
      <formula>($K279="Niet geslaagd")</formula>
    </cfRule>
  </conditionalFormatting>
  <conditionalFormatting sqref="V279:AC279">
    <cfRule type="cellIs" dxfId="1120" priority="1078" operator="equal">
      <formula>42156</formula>
    </cfRule>
    <cfRule type="cellIs" dxfId="1119" priority="1079" operator="lessThan">
      <formula>42278</formula>
    </cfRule>
  </conditionalFormatting>
  <conditionalFormatting sqref="M279:O279 E279 S279:T279">
    <cfRule type="expression" dxfId="1118" priority="1076" stopIfTrue="1">
      <formula>$C279=TRUE</formula>
    </cfRule>
    <cfRule type="expression" dxfId="1117" priority="1077">
      <formula>$B279=TRUE</formula>
    </cfRule>
  </conditionalFormatting>
  <conditionalFormatting sqref="L279">
    <cfRule type="expression" dxfId="1116" priority="1075">
      <formula>($K279="Niet geslaagd")</formula>
    </cfRule>
  </conditionalFormatting>
  <conditionalFormatting sqref="L279">
    <cfRule type="expression" dxfId="1115" priority="1073" stopIfTrue="1">
      <formula>$C279=TRUE</formula>
    </cfRule>
    <cfRule type="expression" dxfId="1114" priority="1074">
      <formula>$B279=TRUE</formula>
    </cfRule>
  </conditionalFormatting>
  <conditionalFormatting sqref="R279">
    <cfRule type="expression" dxfId="1113" priority="1071" stopIfTrue="1">
      <formula>$C279=TRUE</formula>
    </cfRule>
    <cfRule type="expression" dxfId="1112" priority="1072">
      <formula>$B279=TRUE</formula>
    </cfRule>
  </conditionalFormatting>
  <conditionalFormatting sqref="R279">
    <cfRule type="expression" dxfId="1111" priority="1082">
      <formula>($K279="Niet geslaagd")</formula>
    </cfRule>
  </conditionalFormatting>
  <conditionalFormatting sqref="V295:AC295">
    <cfRule type="cellIs" dxfId="1110" priority="1063" operator="equal">
      <formula>42156</formula>
    </cfRule>
    <cfRule type="cellIs" dxfId="1109" priority="1064" operator="lessThan">
      <formula>42278</formula>
    </cfRule>
  </conditionalFormatting>
  <conditionalFormatting sqref="A350:O350 R350:AC350">
    <cfRule type="expression" dxfId="1108" priority="1054">
      <formula>($K350="Niet geslaagd")</formula>
    </cfRule>
  </conditionalFormatting>
  <conditionalFormatting sqref="E350:O350 R350:T350">
    <cfRule type="expression" dxfId="1107" priority="1052" stopIfTrue="1">
      <formula>$C350=TRUE</formula>
    </cfRule>
    <cfRule type="expression" dxfId="1106" priority="1053">
      <formula>$B350=TRUE</formula>
    </cfRule>
  </conditionalFormatting>
  <conditionalFormatting sqref="V350:AC350">
    <cfRule type="cellIs" dxfId="1105" priority="1050" operator="equal">
      <formula>42156</formula>
    </cfRule>
    <cfRule type="cellIs" dxfId="1104" priority="1051" operator="lessThan">
      <formula>42278</formula>
    </cfRule>
  </conditionalFormatting>
  <conditionalFormatting sqref="A351:O351 R351:AC351">
    <cfRule type="expression" dxfId="1103" priority="1048">
      <formula>($K351="Niet geslaagd")</formula>
    </cfRule>
  </conditionalFormatting>
  <conditionalFormatting sqref="E351:O351 R351:T351">
    <cfRule type="expression" dxfId="1102" priority="1046" stopIfTrue="1">
      <formula>$C351=TRUE</formula>
    </cfRule>
    <cfRule type="expression" dxfId="1101" priority="1047">
      <formula>$B351=TRUE</formula>
    </cfRule>
  </conditionalFormatting>
  <conditionalFormatting sqref="V351:AC351">
    <cfRule type="cellIs" dxfId="1100" priority="1044" operator="equal">
      <formula>42156</formula>
    </cfRule>
    <cfRule type="cellIs" dxfId="1099" priority="1045" operator="lessThan">
      <formula>42278</formula>
    </cfRule>
  </conditionalFormatting>
  <conditionalFormatting sqref="A432:O432 R432:AC432">
    <cfRule type="expression" dxfId="1098" priority="1042">
      <formula>($K432="Niet geslaagd")</formula>
    </cfRule>
  </conditionalFormatting>
  <conditionalFormatting sqref="E432:O432 R432:T432">
    <cfRule type="expression" dxfId="1097" priority="1040" stopIfTrue="1">
      <formula>$C432=TRUE</formula>
    </cfRule>
    <cfRule type="expression" dxfId="1096" priority="1041">
      <formula>$B432=TRUE</formula>
    </cfRule>
  </conditionalFormatting>
  <conditionalFormatting sqref="V432:AC432">
    <cfRule type="cellIs" dxfId="1095" priority="1038" operator="equal">
      <formula>42156</formula>
    </cfRule>
    <cfRule type="cellIs" dxfId="1094" priority="1039" operator="lessThan">
      <formula>42278</formula>
    </cfRule>
  </conditionalFormatting>
  <conditionalFormatting sqref="A460:O460 R460:AC460">
    <cfRule type="expression" dxfId="1093" priority="1036">
      <formula>($K460="Niet geslaagd")</formula>
    </cfRule>
  </conditionalFormatting>
  <conditionalFormatting sqref="V460:AC460">
    <cfRule type="cellIs" dxfId="1092" priority="1034" operator="equal">
      <formula>42156</formula>
    </cfRule>
    <cfRule type="cellIs" dxfId="1091" priority="1035" operator="lessThan">
      <formula>42278</formula>
    </cfRule>
  </conditionalFormatting>
  <conditionalFormatting sqref="K460 M460 E460:I460">
    <cfRule type="expression" dxfId="1090" priority="1032" stopIfTrue="1">
      <formula>$C460=TRUE</formula>
    </cfRule>
    <cfRule type="expression" dxfId="1089" priority="1033">
      <formula>$B460=TRUE</formula>
    </cfRule>
  </conditionalFormatting>
  <conditionalFormatting sqref="N460:O460 S460:T460">
    <cfRule type="expression" dxfId="1088" priority="1030" stopIfTrue="1">
      <formula>$C460=TRUE</formula>
    </cfRule>
    <cfRule type="expression" dxfId="1087" priority="1031">
      <formula>$B460=TRUE</formula>
    </cfRule>
  </conditionalFormatting>
  <conditionalFormatting sqref="J460">
    <cfRule type="expression" dxfId="1086" priority="1028" stopIfTrue="1">
      <formula>$C460=TRUE</formula>
    </cfRule>
    <cfRule type="expression" dxfId="1085" priority="1029">
      <formula>$B460=TRUE</formula>
    </cfRule>
  </conditionalFormatting>
  <conditionalFormatting sqref="L460">
    <cfRule type="expression" dxfId="1084" priority="1026" stopIfTrue="1">
      <formula>$C460=TRUE</formula>
    </cfRule>
    <cfRule type="expression" dxfId="1083" priority="1027">
      <formula>$B460=TRUE</formula>
    </cfRule>
  </conditionalFormatting>
  <conditionalFormatting sqref="R460">
    <cfRule type="expression" dxfId="1082" priority="1024" stopIfTrue="1">
      <formula>$C460=TRUE</formula>
    </cfRule>
    <cfRule type="expression" dxfId="1081" priority="1025">
      <formula>$B460=TRUE</formula>
    </cfRule>
  </conditionalFormatting>
  <conditionalFormatting sqref="A402:O402 R402:AC402">
    <cfRule type="expression" dxfId="1080" priority="1016">
      <formula>($K402="Niet geslaagd")</formula>
    </cfRule>
  </conditionalFormatting>
  <conditionalFormatting sqref="V402:AC402">
    <cfRule type="cellIs" dxfId="1079" priority="1014" operator="equal">
      <formula>42156</formula>
    </cfRule>
    <cfRule type="cellIs" dxfId="1078" priority="1015" operator="lessThan">
      <formula>42278</formula>
    </cfRule>
  </conditionalFormatting>
  <conditionalFormatting sqref="M402 K402 E402:I402">
    <cfRule type="expression" dxfId="1077" priority="1012" stopIfTrue="1">
      <formula>$C402=TRUE</formula>
    </cfRule>
    <cfRule type="expression" dxfId="1076" priority="1013">
      <formula>$B402=TRUE</formula>
    </cfRule>
  </conditionalFormatting>
  <conditionalFormatting sqref="S402:T402 N402:O402">
    <cfRule type="expression" dxfId="1075" priority="1010" stopIfTrue="1">
      <formula>$C402=TRUE</formula>
    </cfRule>
    <cfRule type="expression" dxfId="1074" priority="1011">
      <formula>$B402=TRUE</formula>
    </cfRule>
  </conditionalFormatting>
  <conditionalFormatting sqref="J402">
    <cfRule type="expression" dxfId="1073" priority="1008" stopIfTrue="1">
      <formula>$C402=TRUE</formula>
    </cfRule>
    <cfRule type="expression" dxfId="1072" priority="1009">
      <formula>$B402=TRUE</formula>
    </cfRule>
  </conditionalFormatting>
  <conditionalFormatting sqref="L402">
    <cfRule type="expression" dxfId="1071" priority="1006" stopIfTrue="1">
      <formula>$C402=TRUE</formula>
    </cfRule>
    <cfRule type="expression" dxfId="1070" priority="1007">
      <formula>$B402=TRUE</formula>
    </cfRule>
  </conditionalFormatting>
  <conditionalFormatting sqref="R402">
    <cfRule type="expression" dxfId="1069" priority="1004" stopIfTrue="1">
      <formula>$C402=TRUE</formula>
    </cfRule>
    <cfRule type="expression" dxfId="1068" priority="1005">
      <formula>$B402=TRUE</formula>
    </cfRule>
  </conditionalFormatting>
  <conditionalFormatting sqref="A331:O331 R331:AC331">
    <cfRule type="expression" dxfId="1067" priority="1002">
      <formula>($K331="Niet geslaagd")</formula>
    </cfRule>
  </conditionalFormatting>
  <conditionalFormatting sqref="V331:AC331">
    <cfRule type="cellIs" dxfId="1066" priority="1000" operator="equal">
      <formula>42156</formula>
    </cfRule>
    <cfRule type="cellIs" dxfId="1065" priority="1001" operator="lessThan">
      <formula>42278</formula>
    </cfRule>
  </conditionalFormatting>
  <conditionalFormatting sqref="E331:I331 K331 M331">
    <cfRule type="expression" dxfId="1064" priority="998" stopIfTrue="1">
      <formula>$C331=TRUE</formula>
    </cfRule>
    <cfRule type="expression" dxfId="1063" priority="999">
      <formula>$B331=TRUE</formula>
    </cfRule>
  </conditionalFormatting>
  <conditionalFormatting sqref="N331:O331 S331:T331">
    <cfRule type="expression" dxfId="1062" priority="996" stopIfTrue="1">
      <formula>$C331=TRUE</formula>
    </cfRule>
    <cfRule type="expression" dxfId="1061" priority="997">
      <formula>$B331=TRUE</formula>
    </cfRule>
  </conditionalFormatting>
  <conditionalFormatting sqref="J331">
    <cfRule type="expression" dxfId="1060" priority="994" stopIfTrue="1">
      <formula>$C331=TRUE</formula>
    </cfRule>
    <cfRule type="expression" dxfId="1059" priority="995">
      <formula>$B331=TRUE</formula>
    </cfRule>
  </conditionalFormatting>
  <conditionalFormatting sqref="L331">
    <cfRule type="expression" dxfId="1058" priority="992" stopIfTrue="1">
      <formula>$C331=TRUE</formula>
    </cfRule>
    <cfRule type="expression" dxfId="1057" priority="993">
      <formula>$B331=TRUE</formula>
    </cfRule>
  </conditionalFormatting>
  <conditionalFormatting sqref="R331">
    <cfRule type="expression" dxfId="1056" priority="990" stopIfTrue="1">
      <formula>$C331=TRUE</formula>
    </cfRule>
    <cfRule type="expression" dxfId="1055" priority="991">
      <formula>$B331=TRUE</formula>
    </cfRule>
  </conditionalFormatting>
  <conditionalFormatting sqref="S73:AC73">
    <cfRule type="expression" dxfId="1054" priority="987">
      <formula>($K73="Niet geslaagd")</formula>
    </cfRule>
  </conditionalFormatting>
  <conditionalFormatting sqref="V73:AC73">
    <cfRule type="cellIs" dxfId="1053" priority="985" operator="equal">
      <formula>42156</formula>
    </cfRule>
    <cfRule type="cellIs" dxfId="1052" priority="986" operator="lessThan">
      <formula>42278</formula>
    </cfRule>
  </conditionalFormatting>
  <conditionalFormatting sqref="E73:I73 M73 K73">
    <cfRule type="expression" dxfId="1051" priority="983" stopIfTrue="1">
      <formula>$C73=TRUE</formula>
    </cfRule>
    <cfRule type="expression" dxfId="1050" priority="984">
      <formula>$B73=TRUE</formula>
    </cfRule>
  </conditionalFormatting>
  <conditionalFormatting sqref="S73:T73 N73:O73">
    <cfRule type="expression" dxfId="1049" priority="981" stopIfTrue="1">
      <formula>$C73=TRUE</formula>
    </cfRule>
    <cfRule type="expression" dxfId="1048" priority="982">
      <formula>$B73=TRUE</formula>
    </cfRule>
  </conditionalFormatting>
  <conditionalFormatting sqref="J73">
    <cfRule type="expression" dxfId="1047" priority="979" stopIfTrue="1">
      <formula>$C73=TRUE</formula>
    </cfRule>
    <cfRule type="expression" dxfId="1046" priority="980">
      <formula>$B73=TRUE</formula>
    </cfRule>
  </conditionalFormatting>
  <conditionalFormatting sqref="L73">
    <cfRule type="expression" dxfId="1045" priority="978">
      <formula>($K73="Niet geslaagd")</formula>
    </cfRule>
  </conditionalFormatting>
  <conditionalFormatting sqref="L73">
    <cfRule type="expression" dxfId="1044" priority="976" stopIfTrue="1">
      <formula>$C73=TRUE</formula>
    </cfRule>
    <cfRule type="expression" dxfId="1043" priority="977">
      <formula>$B73=TRUE</formula>
    </cfRule>
  </conditionalFormatting>
  <conditionalFormatting sqref="R73">
    <cfRule type="expression" dxfId="1042" priority="974" stopIfTrue="1">
      <formula>$C73=TRUE</formula>
    </cfRule>
    <cfRule type="expression" dxfId="1041" priority="975">
      <formula>$B73=TRUE</formula>
    </cfRule>
  </conditionalFormatting>
  <conditionalFormatting sqref="R73">
    <cfRule type="expression" dxfId="1040" priority="989">
      <formula>($K73="Niet geslaagd")</formula>
    </cfRule>
  </conditionalFormatting>
  <conditionalFormatting sqref="S67:AC67">
    <cfRule type="expression" dxfId="1039" priority="971">
      <formula>($K67="Niet geslaagd")</formula>
    </cfRule>
  </conditionalFormatting>
  <conditionalFormatting sqref="V67:AC67">
    <cfRule type="cellIs" dxfId="1038" priority="969" operator="equal">
      <formula>42156</formula>
    </cfRule>
    <cfRule type="cellIs" dxfId="1037" priority="970" operator="lessThan">
      <formula>42278</formula>
    </cfRule>
  </conditionalFormatting>
  <conditionalFormatting sqref="E67:I67 M67 K67">
    <cfRule type="expression" dxfId="1036" priority="967" stopIfTrue="1">
      <formula>$C67=TRUE</formula>
    </cfRule>
    <cfRule type="expression" dxfId="1035" priority="968">
      <formula>$B67=TRUE</formula>
    </cfRule>
  </conditionalFormatting>
  <conditionalFormatting sqref="S67:T67 N67:O67">
    <cfRule type="expression" dxfId="1034" priority="965" stopIfTrue="1">
      <formula>$C67=TRUE</formula>
    </cfRule>
    <cfRule type="expression" dxfId="1033" priority="966">
      <formula>$B67=TRUE</formula>
    </cfRule>
  </conditionalFormatting>
  <conditionalFormatting sqref="J67">
    <cfRule type="expression" dxfId="1032" priority="963" stopIfTrue="1">
      <formula>$C67=TRUE</formula>
    </cfRule>
    <cfRule type="expression" dxfId="1031" priority="964">
      <formula>$B67=TRUE</formula>
    </cfRule>
  </conditionalFormatting>
  <conditionalFormatting sqref="L67">
    <cfRule type="expression" dxfId="1030" priority="962">
      <formula>($K67="Niet geslaagd")</formula>
    </cfRule>
  </conditionalFormatting>
  <conditionalFormatting sqref="L67">
    <cfRule type="expression" dxfId="1029" priority="960" stopIfTrue="1">
      <formula>$C67=TRUE</formula>
    </cfRule>
    <cfRule type="expression" dxfId="1028" priority="961">
      <formula>$B67=TRUE</formula>
    </cfRule>
  </conditionalFormatting>
  <conditionalFormatting sqref="R67">
    <cfRule type="expression" dxfId="1027" priority="958" stopIfTrue="1">
      <formula>$C67=TRUE</formula>
    </cfRule>
    <cfRule type="expression" dxfId="1026" priority="959">
      <formula>$B67=TRUE</formula>
    </cfRule>
  </conditionalFormatting>
  <conditionalFormatting sqref="R67">
    <cfRule type="expression" dxfId="1025" priority="973">
      <formula>($K67="Niet geslaagd")</formula>
    </cfRule>
  </conditionalFormatting>
  <conditionalFormatting sqref="A176:O176 R176:AC176">
    <cfRule type="expression" dxfId="1024" priority="956">
      <formula>($K176="Niet geslaagd")</formula>
    </cfRule>
  </conditionalFormatting>
  <conditionalFormatting sqref="V176:AC176">
    <cfRule type="cellIs" dxfId="1023" priority="954" operator="equal">
      <formula>42156</formula>
    </cfRule>
    <cfRule type="cellIs" dxfId="1022" priority="955" operator="lessThan">
      <formula>42278</formula>
    </cfRule>
  </conditionalFormatting>
  <conditionalFormatting sqref="M176 K176 E176:I176">
    <cfRule type="expression" dxfId="1021" priority="952" stopIfTrue="1">
      <formula>$C176=TRUE</formula>
    </cfRule>
    <cfRule type="expression" dxfId="1020" priority="953">
      <formula>$B176=TRUE</formula>
    </cfRule>
  </conditionalFormatting>
  <conditionalFormatting sqref="N176:O176 S176:T176">
    <cfRule type="expression" dxfId="1019" priority="950" stopIfTrue="1">
      <formula>$C176=TRUE</formula>
    </cfRule>
    <cfRule type="expression" dxfId="1018" priority="951">
      <formula>$B176=TRUE</formula>
    </cfRule>
  </conditionalFormatting>
  <conditionalFormatting sqref="J176">
    <cfRule type="expression" dxfId="1017" priority="948" stopIfTrue="1">
      <formula>$C176=TRUE</formula>
    </cfRule>
    <cfRule type="expression" dxfId="1016" priority="949">
      <formula>$B176=TRUE</formula>
    </cfRule>
  </conditionalFormatting>
  <conditionalFormatting sqref="L176">
    <cfRule type="expression" dxfId="1015" priority="946" stopIfTrue="1">
      <formula>$C176=TRUE</formula>
    </cfRule>
    <cfRule type="expression" dxfId="1014" priority="947">
      <formula>$B176=TRUE</formula>
    </cfRule>
  </conditionalFormatting>
  <conditionalFormatting sqref="R176">
    <cfRule type="expression" dxfId="1013" priority="944" stopIfTrue="1">
      <formula>$C176=TRUE</formula>
    </cfRule>
    <cfRule type="expression" dxfId="1012" priority="945">
      <formula>$B176=TRUE</formula>
    </cfRule>
  </conditionalFormatting>
  <conditionalFormatting sqref="M130:O130">
    <cfRule type="expression" dxfId="1011" priority="941">
      <formula>($K130="Niet geslaagd")</formula>
    </cfRule>
  </conditionalFormatting>
  <conditionalFormatting sqref="K130 M130 I130">
    <cfRule type="expression" dxfId="1010" priority="939" stopIfTrue="1">
      <formula>$C130=TRUE</formula>
    </cfRule>
    <cfRule type="expression" dxfId="1009" priority="940">
      <formula>$B130=TRUE</formula>
    </cfRule>
  </conditionalFormatting>
  <conditionalFormatting sqref="A130:E130">
    <cfRule type="expression" dxfId="1008" priority="938">
      <formula>($K130="Niet geslaagd")</formula>
    </cfRule>
  </conditionalFormatting>
  <conditionalFormatting sqref="V130:AC130">
    <cfRule type="cellIs" dxfId="1007" priority="936" operator="equal">
      <formula>42156</formula>
    </cfRule>
    <cfRule type="cellIs" dxfId="1006" priority="937" operator="lessThan">
      <formula>42278</formula>
    </cfRule>
  </conditionalFormatting>
  <conditionalFormatting sqref="E130 G130:H130">
    <cfRule type="expression" dxfId="1005" priority="934" stopIfTrue="1">
      <formula>$C130=TRUE</formula>
    </cfRule>
    <cfRule type="expression" dxfId="1004" priority="935">
      <formula>$B130=TRUE</formula>
    </cfRule>
  </conditionalFormatting>
  <conditionalFormatting sqref="F130">
    <cfRule type="expression" dxfId="1003" priority="933">
      <formula>($K130="Niet geslaagd")</formula>
    </cfRule>
  </conditionalFormatting>
  <conditionalFormatting sqref="F130">
    <cfRule type="expression" dxfId="1002" priority="931" stopIfTrue="1">
      <formula>$C130=TRUE</formula>
    </cfRule>
    <cfRule type="expression" dxfId="1001" priority="932">
      <formula>$B130=TRUE</formula>
    </cfRule>
  </conditionalFormatting>
  <conditionalFormatting sqref="N130:O130 S130:T130">
    <cfRule type="expression" dxfId="1000" priority="929" stopIfTrue="1">
      <formula>$C130=TRUE</formula>
    </cfRule>
    <cfRule type="expression" dxfId="999" priority="930">
      <formula>$B130=TRUE</formula>
    </cfRule>
  </conditionalFormatting>
  <conditionalFormatting sqref="J130">
    <cfRule type="expression" dxfId="998" priority="927" stopIfTrue="1">
      <formula>$C130=TRUE</formula>
    </cfRule>
    <cfRule type="expression" dxfId="997" priority="928">
      <formula>$B130=TRUE</formula>
    </cfRule>
  </conditionalFormatting>
  <conditionalFormatting sqref="L130">
    <cfRule type="expression" dxfId="996" priority="926">
      <formula>($K130="Niet geslaagd")</formula>
    </cfRule>
  </conditionalFormatting>
  <conditionalFormatting sqref="L130">
    <cfRule type="expression" dxfId="995" priority="924" stopIfTrue="1">
      <formula>$C130=TRUE</formula>
    </cfRule>
    <cfRule type="expression" dxfId="994" priority="925">
      <formula>$B130=TRUE</formula>
    </cfRule>
  </conditionalFormatting>
  <conditionalFormatting sqref="R130">
    <cfRule type="expression" dxfId="993" priority="922" stopIfTrue="1">
      <formula>$C130=TRUE</formula>
    </cfRule>
    <cfRule type="expression" dxfId="992" priority="923">
      <formula>$B130=TRUE</formula>
    </cfRule>
  </conditionalFormatting>
  <conditionalFormatting sqref="R130">
    <cfRule type="expression" dxfId="991" priority="943">
      <formula>($K130="Niet geslaagd")</formula>
    </cfRule>
  </conditionalFormatting>
  <conditionalFormatting sqref="A456:O456 R456:AC456">
    <cfRule type="expression" dxfId="990" priority="920">
      <formula>($K456="Niet geslaagd")</formula>
    </cfRule>
  </conditionalFormatting>
  <conditionalFormatting sqref="V456:AC456">
    <cfRule type="cellIs" dxfId="989" priority="918" operator="equal">
      <formula>42156</formula>
    </cfRule>
    <cfRule type="cellIs" dxfId="988" priority="919" operator="lessThan">
      <formula>42278</formula>
    </cfRule>
  </conditionalFormatting>
  <conditionalFormatting sqref="K456 M456 E456:I456">
    <cfRule type="expression" dxfId="987" priority="916" stopIfTrue="1">
      <formula>$C456=TRUE</formula>
    </cfRule>
    <cfRule type="expression" dxfId="986" priority="917">
      <formula>$B456=TRUE</formula>
    </cfRule>
  </conditionalFormatting>
  <conditionalFormatting sqref="N456:O456 S456:T456">
    <cfRule type="expression" dxfId="985" priority="914" stopIfTrue="1">
      <formula>$C456=TRUE</formula>
    </cfRule>
    <cfRule type="expression" dxfId="984" priority="915">
      <formula>$B456=TRUE</formula>
    </cfRule>
  </conditionalFormatting>
  <conditionalFormatting sqref="J456">
    <cfRule type="expression" dxfId="983" priority="912" stopIfTrue="1">
      <formula>$C456=TRUE</formula>
    </cfRule>
    <cfRule type="expression" dxfId="982" priority="913">
      <formula>$B456=TRUE</formula>
    </cfRule>
  </conditionalFormatting>
  <conditionalFormatting sqref="L456">
    <cfRule type="expression" dxfId="981" priority="910" stopIfTrue="1">
      <formula>$C456=TRUE</formula>
    </cfRule>
    <cfRule type="expression" dxfId="980" priority="911">
      <formula>$B456=TRUE</formula>
    </cfRule>
  </conditionalFormatting>
  <conditionalFormatting sqref="R456">
    <cfRule type="expression" dxfId="979" priority="908" stopIfTrue="1">
      <formula>$C456=TRUE</formula>
    </cfRule>
    <cfRule type="expression" dxfId="978" priority="909">
      <formula>$B456=TRUE</formula>
    </cfRule>
  </conditionalFormatting>
  <conditionalFormatting sqref="A232:O232 R232:AC232">
    <cfRule type="expression" dxfId="977" priority="906">
      <formula>($K232="Niet geslaagd")</formula>
    </cfRule>
  </conditionalFormatting>
  <conditionalFormatting sqref="V232:AC232">
    <cfRule type="cellIs" dxfId="976" priority="904" operator="equal">
      <formula>42156</formula>
    </cfRule>
    <cfRule type="cellIs" dxfId="975" priority="905" operator="lessThan">
      <formula>42278</formula>
    </cfRule>
  </conditionalFormatting>
  <conditionalFormatting sqref="M232 K232 E232:I232">
    <cfRule type="expression" dxfId="974" priority="902" stopIfTrue="1">
      <formula>$C232=TRUE</formula>
    </cfRule>
    <cfRule type="expression" dxfId="973" priority="903">
      <formula>$B232=TRUE</formula>
    </cfRule>
  </conditionalFormatting>
  <conditionalFormatting sqref="N232:O232 S232:T232">
    <cfRule type="expression" dxfId="972" priority="900" stopIfTrue="1">
      <formula>$C232=TRUE</formula>
    </cfRule>
    <cfRule type="expression" dxfId="971" priority="901">
      <formula>$B232=TRUE</formula>
    </cfRule>
  </conditionalFormatting>
  <conditionalFormatting sqref="J232">
    <cfRule type="expression" dxfId="970" priority="898" stopIfTrue="1">
      <formula>$C232=TRUE</formula>
    </cfRule>
    <cfRule type="expression" dxfId="969" priority="899">
      <formula>$B232=TRUE</formula>
    </cfRule>
  </conditionalFormatting>
  <conditionalFormatting sqref="L232">
    <cfRule type="expression" dxfId="968" priority="896" stopIfTrue="1">
      <formula>$C232=TRUE</formula>
    </cfRule>
    <cfRule type="expression" dxfId="967" priority="897">
      <formula>$B232=TRUE</formula>
    </cfRule>
  </conditionalFormatting>
  <conditionalFormatting sqref="R232">
    <cfRule type="expression" dxfId="966" priority="894" stopIfTrue="1">
      <formula>$C232=TRUE</formula>
    </cfRule>
    <cfRule type="expression" dxfId="965" priority="895">
      <formula>$B232=TRUE</formula>
    </cfRule>
  </conditionalFormatting>
  <conditionalFormatting sqref="A253:O253 R253:AC253">
    <cfRule type="expression" dxfId="964" priority="892">
      <formula>($K253="Niet geslaagd")</formula>
    </cfRule>
  </conditionalFormatting>
  <conditionalFormatting sqref="V253:AC253">
    <cfRule type="cellIs" dxfId="963" priority="890" operator="equal">
      <formula>42156</formula>
    </cfRule>
    <cfRule type="cellIs" dxfId="962" priority="891" operator="lessThan">
      <formula>42278</formula>
    </cfRule>
  </conditionalFormatting>
  <conditionalFormatting sqref="M253 K253 E253:I253">
    <cfRule type="expression" dxfId="961" priority="888" stopIfTrue="1">
      <formula>$C253=TRUE</formula>
    </cfRule>
    <cfRule type="expression" dxfId="960" priority="889">
      <formula>$B253=TRUE</formula>
    </cfRule>
  </conditionalFormatting>
  <conditionalFormatting sqref="S253:T253 N253:O253">
    <cfRule type="expression" dxfId="959" priority="886" stopIfTrue="1">
      <formula>$C253=TRUE</formula>
    </cfRule>
    <cfRule type="expression" dxfId="958" priority="887">
      <formula>$B253=TRUE</formula>
    </cfRule>
  </conditionalFormatting>
  <conditionalFormatting sqref="J253">
    <cfRule type="expression" dxfId="957" priority="884" stopIfTrue="1">
      <formula>$C253=TRUE</formula>
    </cfRule>
    <cfRule type="expression" dxfId="956" priority="885">
      <formula>$B253=TRUE</formula>
    </cfRule>
  </conditionalFormatting>
  <conditionalFormatting sqref="L253">
    <cfRule type="expression" dxfId="955" priority="882" stopIfTrue="1">
      <formula>$C253=TRUE</formula>
    </cfRule>
    <cfRule type="expression" dxfId="954" priority="883">
      <formula>$B253=TRUE</formula>
    </cfRule>
  </conditionalFormatting>
  <conditionalFormatting sqref="R253">
    <cfRule type="expression" dxfId="953" priority="880" stopIfTrue="1">
      <formula>$C253=TRUE</formula>
    </cfRule>
    <cfRule type="expression" dxfId="952" priority="881">
      <formula>$B253=TRUE</formula>
    </cfRule>
  </conditionalFormatting>
  <conditionalFormatting sqref="A238:O238 R238:AC238">
    <cfRule type="expression" dxfId="951" priority="878">
      <formula>($K238="Niet geslaagd")</formula>
    </cfRule>
  </conditionalFormatting>
  <conditionalFormatting sqref="V238:AC238">
    <cfRule type="cellIs" dxfId="950" priority="876" operator="equal">
      <formula>42156</formula>
    </cfRule>
    <cfRule type="cellIs" dxfId="949" priority="877" operator="lessThan">
      <formula>42278</formula>
    </cfRule>
  </conditionalFormatting>
  <conditionalFormatting sqref="E238:I238 K238 M238">
    <cfRule type="expression" dxfId="948" priority="874" stopIfTrue="1">
      <formula>$C238=TRUE</formula>
    </cfRule>
    <cfRule type="expression" dxfId="947" priority="875">
      <formula>$B238=TRUE</formula>
    </cfRule>
  </conditionalFormatting>
  <conditionalFormatting sqref="N238:O238 S238:T238">
    <cfRule type="expression" dxfId="946" priority="872" stopIfTrue="1">
      <formula>$C238=TRUE</formula>
    </cfRule>
    <cfRule type="expression" dxfId="945" priority="873">
      <formula>$B238=TRUE</formula>
    </cfRule>
  </conditionalFormatting>
  <conditionalFormatting sqref="J238">
    <cfRule type="expression" dxfId="944" priority="870" stopIfTrue="1">
      <formula>$C238=TRUE</formula>
    </cfRule>
    <cfRule type="expression" dxfId="943" priority="871">
      <formula>$B238=TRUE</formula>
    </cfRule>
  </conditionalFormatting>
  <conditionalFormatting sqref="L238">
    <cfRule type="expression" dxfId="942" priority="868" stopIfTrue="1">
      <formula>$C238=TRUE</formula>
    </cfRule>
    <cfRule type="expression" dxfId="941" priority="869">
      <formula>$B238=TRUE</formula>
    </cfRule>
  </conditionalFormatting>
  <conditionalFormatting sqref="R238">
    <cfRule type="expression" dxfId="940" priority="866" stopIfTrue="1">
      <formula>$C238=TRUE</formula>
    </cfRule>
    <cfRule type="expression" dxfId="939" priority="867">
      <formula>$B238=TRUE</formula>
    </cfRule>
  </conditionalFormatting>
  <conditionalFormatting sqref="A433:O433 R433:AC433">
    <cfRule type="expression" dxfId="938" priority="864">
      <formula>($K433="Niet geslaagd")</formula>
    </cfRule>
  </conditionalFormatting>
  <conditionalFormatting sqref="E433:O433 R433:T433">
    <cfRule type="expression" dxfId="937" priority="862" stopIfTrue="1">
      <formula>$C433=TRUE</formula>
    </cfRule>
    <cfRule type="expression" dxfId="936" priority="863">
      <formula>$B433=TRUE</formula>
    </cfRule>
  </conditionalFormatting>
  <conditionalFormatting sqref="V433:AC433">
    <cfRule type="cellIs" dxfId="935" priority="860" operator="equal">
      <formula>42156</formula>
    </cfRule>
    <cfRule type="cellIs" dxfId="934" priority="861" operator="lessThan">
      <formula>42278</formula>
    </cfRule>
  </conditionalFormatting>
  <conditionalFormatting sqref="M70:O70">
    <cfRule type="expression" dxfId="933" priority="857">
      <formula>($K70="Niet geslaagd")</formula>
    </cfRule>
  </conditionalFormatting>
  <conditionalFormatting sqref="V70:AC70">
    <cfRule type="cellIs" dxfId="932" priority="855" operator="equal">
      <formula>42156</formula>
    </cfRule>
    <cfRule type="cellIs" dxfId="931" priority="856" operator="lessThan">
      <formula>42278</formula>
    </cfRule>
  </conditionalFormatting>
  <conditionalFormatting sqref="K70 M70 E70:I70">
    <cfRule type="expression" dxfId="930" priority="853" stopIfTrue="1">
      <formula>$C70=TRUE</formula>
    </cfRule>
    <cfRule type="expression" dxfId="929" priority="854">
      <formula>$B70=TRUE</formula>
    </cfRule>
  </conditionalFormatting>
  <conditionalFormatting sqref="N70:O70 S70:T70">
    <cfRule type="expression" dxfId="928" priority="851" stopIfTrue="1">
      <formula>$C70=TRUE</formula>
    </cfRule>
    <cfRule type="expression" dxfId="927" priority="852">
      <formula>$B70=TRUE</formula>
    </cfRule>
  </conditionalFormatting>
  <conditionalFormatting sqref="J70">
    <cfRule type="expression" dxfId="926" priority="849" stopIfTrue="1">
      <formula>$C70=TRUE</formula>
    </cfRule>
    <cfRule type="expression" dxfId="925" priority="850">
      <formula>$B70=TRUE</formula>
    </cfRule>
  </conditionalFormatting>
  <conditionalFormatting sqref="L70">
    <cfRule type="expression" dxfId="924" priority="848">
      <formula>($K70="Niet geslaagd")</formula>
    </cfRule>
  </conditionalFormatting>
  <conditionalFormatting sqref="L70">
    <cfRule type="expression" dxfId="923" priority="846" stopIfTrue="1">
      <formula>$C70=TRUE</formula>
    </cfRule>
    <cfRule type="expression" dxfId="922" priority="847">
      <formula>$B70=TRUE</formula>
    </cfRule>
  </conditionalFormatting>
  <conditionalFormatting sqref="R70">
    <cfRule type="expression" dxfId="921" priority="844" stopIfTrue="1">
      <formula>$C70=TRUE</formula>
    </cfRule>
    <cfRule type="expression" dxfId="920" priority="845">
      <formula>$B70=TRUE</formula>
    </cfRule>
  </conditionalFormatting>
  <conditionalFormatting sqref="R70">
    <cfRule type="expression" dxfId="919" priority="859">
      <formula>($K70="Niet geslaagd")</formula>
    </cfRule>
  </conditionalFormatting>
  <conditionalFormatting sqref="A357:O357 R357:AC357">
    <cfRule type="expression" dxfId="918" priority="842">
      <formula>($K357="Niet geslaagd")</formula>
    </cfRule>
  </conditionalFormatting>
  <conditionalFormatting sqref="V357:AC357">
    <cfRule type="cellIs" dxfId="917" priority="840" operator="equal">
      <formula>42156</formula>
    </cfRule>
    <cfRule type="cellIs" dxfId="916" priority="841" operator="lessThan">
      <formula>42278</formula>
    </cfRule>
  </conditionalFormatting>
  <conditionalFormatting sqref="E357:I357 M357 K357">
    <cfRule type="expression" dxfId="915" priority="838" stopIfTrue="1">
      <formula>$C357=TRUE</formula>
    </cfRule>
    <cfRule type="expression" dxfId="914" priority="839">
      <formula>$B357=TRUE</formula>
    </cfRule>
  </conditionalFormatting>
  <conditionalFormatting sqref="N357:O357 S357:T357">
    <cfRule type="expression" dxfId="913" priority="836" stopIfTrue="1">
      <formula>$C357=TRUE</formula>
    </cfRule>
    <cfRule type="expression" dxfId="912" priority="837">
      <formula>$B357=TRUE</formula>
    </cfRule>
  </conditionalFormatting>
  <conditionalFormatting sqref="J357">
    <cfRule type="expression" dxfId="911" priority="834" stopIfTrue="1">
      <formula>$C357=TRUE</formula>
    </cfRule>
    <cfRule type="expression" dxfId="910" priority="835">
      <formula>$B357=TRUE</formula>
    </cfRule>
  </conditionalFormatting>
  <conditionalFormatting sqref="L357">
    <cfRule type="expression" dxfId="909" priority="832" stopIfTrue="1">
      <formula>$C357=TRUE</formula>
    </cfRule>
    <cfRule type="expression" dxfId="908" priority="833">
      <formula>$B357=TRUE</formula>
    </cfRule>
  </conditionalFormatting>
  <conditionalFormatting sqref="R357">
    <cfRule type="expression" dxfId="907" priority="830" stopIfTrue="1">
      <formula>$C357=TRUE</formula>
    </cfRule>
    <cfRule type="expression" dxfId="906" priority="831">
      <formula>$B357=TRUE</formula>
    </cfRule>
  </conditionalFormatting>
  <conditionalFormatting sqref="A429:O429 R429:AC429">
    <cfRule type="expression" dxfId="905" priority="828">
      <formula>($K429="Niet geslaagd")</formula>
    </cfRule>
  </conditionalFormatting>
  <conditionalFormatting sqref="V429:AC429">
    <cfRule type="cellIs" dxfId="904" priority="826" operator="equal">
      <formula>42156</formula>
    </cfRule>
    <cfRule type="cellIs" dxfId="903" priority="827" operator="lessThan">
      <formula>42278</formula>
    </cfRule>
  </conditionalFormatting>
  <conditionalFormatting sqref="K429 M429 E429:I429">
    <cfRule type="expression" dxfId="902" priority="824" stopIfTrue="1">
      <formula>$C429=TRUE</formula>
    </cfRule>
    <cfRule type="expression" dxfId="901" priority="825">
      <formula>$B429=TRUE</formula>
    </cfRule>
  </conditionalFormatting>
  <conditionalFormatting sqref="N429:O429 S429:T429">
    <cfRule type="expression" dxfId="900" priority="822" stopIfTrue="1">
      <formula>$C429=TRUE</formula>
    </cfRule>
    <cfRule type="expression" dxfId="899" priority="823">
      <formula>$B429=TRUE</formula>
    </cfRule>
  </conditionalFormatting>
  <conditionalFormatting sqref="J429">
    <cfRule type="expression" dxfId="898" priority="820" stopIfTrue="1">
      <formula>$C429=TRUE</formula>
    </cfRule>
    <cfRule type="expression" dxfId="897" priority="821">
      <formula>$B429=TRUE</formula>
    </cfRule>
  </conditionalFormatting>
  <conditionalFormatting sqref="L429">
    <cfRule type="expression" dxfId="896" priority="818" stopIfTrue="1">
      <formula>$C429=TRUE</formula>
    </cfRule>
    <cfRule type="expression" dxfId="895" priority="819">
      <formula>$B429=TRUE</formula>
    </cfRule>
  </conditionalFormatting>
  <conditionalFormatting sqref="R429">
    <cfRule type="expression" dxfId="894" priority="816" stopIfTrue="1">
      <formula>$C429=TRUE</formula>
    </cfRule>
    <cfRule type="expression" dxfId="893" priority="817">
      <formula>$B429=TRUE</formula>
    </cfRule>
  </conditionalFormatting>
  <conditionalFormatting sqref="A228:O228 R228:AC228">
    <cfRule type="expression" dxfId="892" priority="814">
      <formula>($K228="Niet geslaagd")</formula>
    </cfRule>
  </conditionalFormatting>
  <conditionalFormatting sqref="V228:AC228">
    <cfRule type="cellIs" dxfId="891" priority="812" operator="equal">
      <formula>42156</formula>
    </cfRule>
    <cfRule type="cellIs" dxfId="890" priority="813" operator="lessThan">
      <formula>42278</formula>
    </cfRule>
  </conditionalFormatting>
  <conditionalFormatting sqref="E228:I228 K228 M228">
    <cfRule type="expression" dxfId="889" priority="810" stopIfTrue="1">
      <formula>$C228=TRUE</formula>
    </cfRule>
    <cfRule type="expression" dxfId="888" priority="811">
      <formula>$B228=TRUE</formula>
    </cfRule>
  </conditionalFormatting>
  <conditionalFormatting sqref="S228:T228 N228:O228">
    <cfRule type="expression" dxfId="887" priority="808" stopIfTrue="1">
      <formula>$C228=TRUE</formula>
    </cfRule>
    <cfRule type="expression" dxfId="886" priority="809">
      <formula>$B228=TRUE</formula>
    </cfRule>
  </conditionalFormatting>
  <conditionalFormatting sqref="J228">
    <cfRule type="expression" dxfId="885" priority="806" stopIfTrue="1">
      <formula>$C228=TRUE</formula>
    </cfRule>
    <cfRule type="expression" dxfId="884" priority="807">
      <formula>$B228=TRUE</formula>
    </cfRule>
  </conditionalFormatting>
  <conditionalFormatting sqref="L228">
    <cfRule type="expression" dxfId="883" priority="804" stopIfTrue="1">
      <formula>$C228=TRUE</formula>
    </cfRule>
    <cfRule type="expression" dxfId="882" priority="805">
      <formula>$B228=TRUE</formula>
    </cfRule>
  </conditionalFormatting>
  <conditionalFormatting sqref="R228">
    <cfRule type="expression" dxfId="881" priority="802" stopIfTrue="1">
      <formula>$C228=TRUE</formula>
    </cfRule>
    <cfRule type="expression" dxfId="880" priority="803">
      <formula>$B228=TRUE</formula>
    </cfRule>
  </conditionalFormatting>
  <conditionalFormatting sqref="A317:O317 R317:AC317">
    <cfRule type="expression" dxfId="879" priority="800">
      <formula>($K317="Niet geslaagd")</formula>
    </cfRule>
  </conditionalFormatting>
  <conditionalFormatting sqref="V317:AC317">
    <cfRule type="cellIs" dxfId="878" priority="798" operator="equal">
      <formula>42156</formula>
    </cfRule>
    <cfRule type="cellIs" dxfId="877" priority="799" operator="lessThan">
      <formula>42278</formula>
    </cfRule>
  </conditionalFormatting>
  <conditionalFormatting sqref="M317 K317 E317:I317">
    <cfRule type="expression" dxfId="876" priority="796" stopIfTrue="1">
      <formula>$C317=TRUE</formula>
    </cfRule>
    <cfRule type="expression" dxfId="875" priority="797">
      <formula>$B317=TRUE</formula>
    </cfRule>
  </conditionalFormatting>
  <conditionalFormatting sqref="S317:T317 N317:O317">
    <cfRule type="expression" dxfId="874" priority="794" stopIfTrue="1">
      <formula>$C317=TRUE</formula>
    </cfRule>
    <cfRule type="expression" dxfId="873" priority="795">
      <formula>$B317=TRUE</formula>
    </cfRule>
  </conditionalFormatting>
  <conditionalFormatting sqref="J317">
    <cfRule type="expression" dxfId="872" priority="792" stopIfTrue="1">
      <formula>$C317=TRUE</formula>
    </cfRule>
    <cfRule type="expression" dxfId="871" priority="793">
      <formula>$B317=TRUE</formula>
    </cfRule>
  </conditionalFormatting>
  <conditionalFormatting sqref="L317">
    <cfRule type="expression" dxfId="870" priority="790" stopIfTrue="1">
      <formula>$C317=TRUE</formula>
    </cfRule>
    <cfRule type="expression" dxfId="869" priority="791">
      <formula>$B317=TRUE</formula>
    </cfRule>
  </conditionalFormatting>
  <conditionalFormatting sqref="R317">
    <cfRule type="expression" dxfId="868" priority="788" stopIfTrue="1">
      <formula>$C317=TRUE</formula>
    </cfRule>
    <cfRule type="expression" dxfId="867" priority="789">
      <formula>$B317=TRUE</formula>
    </cfRule>
  </conditionalFormatting>
  <conditionalFormatting sqref="A440:O440 R440:AC440">
    <cfRule type="expression" dxfId="866" priority="786">
      <formula>($K440="Niet geslaagd")</formula>
    </cfRule>
  </conditionalFormatting>
  <conditionalFormatting sqref="V440:AC440">
    <cfRule type="cellIs" dxfId="865" priority="784" operator="equal">
      <formula>42156</formula>
    </cfRule>
    <cfRule type="cellIs" dxfId="864" priority="785" operator="lessThan">
      <formula>42278</formula>
    </cfRule>
  </conditionalFormatting>
  <conditionalFormatting sqref="K440 M440 E440:I440">
    <cfRule type="expression" dxfId="863" priority="782" stopIfTrue="1">
      <formula>$C440=TRUE</formula>
    </cfRule>
    <cfRule type="expression" dxfId="862" priority="783">
      <formula>$B440=TRUE</formula>
    </cfRule>
  </conditionalFormatting>
  <conditionalFormatting sqref="N440:O440 S440:T440">
    <cfRule type="expression" dxfId="861" priority="780" stopIfTrue="1">
      <formula>$C440=TRUE</formula>
    </cfRule>
    <cfRule type="expression" dxfId="860" priority="781">
      <formula>$B440=TRUE</formula>
    </cfRule>
  </conditionalFormatting>
  <conditionalFormatting sqref="J440">
    <cfRule type="expression" dxfId="859" priority="778" stopIfTrue="1">
      <formula>$C440=TRUE</formula>
    </cfRule>
    <cfRule type="expression" dxfId="858" priority="779">
      <formula>$B440=TRUE</formula>
    </cfRule>
  </conditionalFormatting>
  <conditionalFormatting sqref="L440">
    <cfRule type="expression" dxfId="857" priority="776" stopIfTrue="1">
      <formula>$C440=TRUE</formula>
    </cfRule>
    <cfRule type="expression" dxfId="856" priority="777">
      <formula>$B440=TRUE</formula>
    </cfRule>
  </conditionalFormatting>
  <conditionalFormatting sqref="R440">
    <cfRule type="expression" dxfId="855" priority="774" stopIfTrue="1">
      <formula>$C440=TRUE</formula>
    </cfRule>
    <cfRule type="expression" dxfId="854" priority="775">
      <formula>$B440=TRUE</formula>
    </cfRule>
  </conditionalFormatting>
  <conditionalFormatting sqref="A461:O461 R461:AC461">
    <cfRule type="expression" dxfId="853" priority="772">
      <formula>($K461="Niet geslaagd")</formula>
    </cfRule>
  </conditionalFormatting>
  <conditionalFormatting sqref="V461:AC461">
    <cfRule type="cellIs" dxfId="852" priority="770" operator="equal">
      <formula>42156</formula>
    </cfRule>
    <cfRule type="cellIs" dxfId="851" priority="771" operator="lessThan">
      <formula>42278</formula>
    </cfRule>
  </conditionalFormatting>
  <conditionalFormatting sqref="E461:O461 R461:T461">
    <cfRule type="expression" dxfId="850" priority="768" stopIfTrue="1">
      <formula>$C461=TRUE</formula>
    </cfRule>
    <cfRule type="expression" dxfId="849" priority="769">
      <formula>$B461=TRUE</formula>
    </cfRule>
  </conditionalFormatting>
  <conditionalFormatting sqref="A145:O145 R145:AC145">
    <cfRule type="expression" dxfId="848" priority="766">
      <formula>($K145="Niet geslaagd")</formula>
    </cfRule>
  </conditionalFormatting>
  <conditionalFormatting sqref="V145:AC145">
    <cfRule type="cellIs" dxfId="847" priority="764" operator="equal">
      <formula>42156</formula>
    </cfRule>
    <cfRule type="cellIs" dxfId="846" priority="765" operator="lessThan">
      <formula>42278</formula>
    </cfRule>
  </conditionalFormatting>
  <conditionalFormatting sqref="E145:I145 M145 K145">
    <cfRule type="expression" dxfId="845" priority="762" stopIfTrue="1">
      <formula>$C145=TRUE</formula>
    </cfRule>
    <cfRule type="expression" dxfId="844" priority="763">
      <formula>$B145=TRUE</formula>
    </cfRule>
  </conditionalFormatting>
  <conditionalFormatting sqref="N145:O145 S145:T145">
    <cfRule type="expression" dxfId="843" priority="760" stopIfTrue="1">
      <formula>$C145=TRUE</formula>
    </cfRule>
    <cfRule type="expression" dxfId="842" priority="761">
      <formula>$B145=TRUE</formula>
    </cfRule>
  </conditionalFormatting>
  <conditionalFormatting sqref="J145">
    <cfRule type="expression" dxfId="841" priority="758" stopIfTrue="1">
      <formula>$C145=TRUE</formula>
    </cfRule>
    <cfRule type="expression" dxfId="840" priority="759">
      <formula>$B145=TRUE</formula>
    </cfRule>
  </conditionalFormatting>
  <conditionalFormatting sqref="L145">
    <cfRule type="expression" dxfId="839" priority="756" stopIfTrue="1">
      <formula>$C145=TRUE</formula>
    </cfRule>
    <cfRule type="expression" dxfId="838" priority="757">
      <formula>$B145=TRUE</formula>
    </cfRule>
  </conditionalFormatting>
  <conditionalFormatting sqref="R145">
    <cfRule type="expression" dxfId="837" priority="754" stopIfTrue="1">
      <formula>$C145=TRUE</formula>
    </cfRule>
    <cfRule type="expression" dxfId="836" priority="755">
      <formula>$B145=TRUE</formula>
    </cfRule>
  </conditionalFormatting>
  <conditionalFormatting sqref="A425:O425 R425:AC425">
    <cfRule type="expression" dxfId="835" priority="752">
      <formula>($K425="Niet geslaagd")</formula>
    </cfRule>
  </conditionalFormatting>
  <conditionalFormatting sqref="V425:AC425">
    <cfRule type="cellIs" dxfId="834" priority="750" operator="equal">
      <formula>42156</formula>
    </cfRule>
    <cfRule type="cellIs" dxfId="833" priority="751" operator="lessThan">
      <formula>42278</formula>
    </cfRule>
  </conditionalFormatting>
  <conditionalFormatting sqref="K425 M425 E425:I425">
    <cfRule type="expression" dxfId="832" priority="748" stopIfTrue="1">
      <formula>$C425=TRUE</formula>
    </cfRule>
    <cfRule type="expression" dxfId="831" priority="749">
      <formula>$B425=TRUE</formula>
    </cfRule>
  </conditionalFormatting>
  <conditionalFormatting sqref="N425:O425 S425:T425">
    <cfRule type="expression" dxfId="830" priority="746" stopIfTrue="1">
      <formula>$C425=TRUE</formula>
    </cfRule>
    <cfRule type="expression" dxfId="829" priority="747">
      <formula>$B425=TRUE</formula>
    </cfRule>
  </conditionalFormatting>
  <conditionalFormatting sqref="J425">
    <cfRule type="expression" dxfId="828" priority="744" stopIfTrue="1">
      <formula>$C425=TRUE</formula>
    </cfRule>
    <cfRule type="expression" dxfId="827" priority="745">
      <formula>$B425=TRUE</formula>
    </cfRule>
  </conditionalFormatting>
  <conditionalFormatting sqref="L425">
    <cfRule type="expression" dxfId="826" priority="742" stopIfTrue="1">
      <formula>$C425=TRUE</formula>
    </cfRule>
    <cfRule type="expression" dxfId="825" priority="743">
      <formula>$B425=TRUE</formula>
    </cfRule>
  </conditionalFormatting>
  <conditionalFormatting sqref="R425">
    <cfRule type="expression" dxfId="824" priority="740" stopIfTrue="1">
      <formula>$C425=TRUE</formula>
    </cfRule>
    <cfRule type="expression" dxfId="823" priority="741">
      <formula>$B425=TRUE</formula>
    </cfRule>
  </conditionalFormatting>
  <conditionalFormatting sqref="A275:O275 R275:AC275">
    <cfRule type="expression" dxfId="822" priority="738">
      <formula>($K275="Niet geslaagd")</formula>
    </cfRule>
  </conditionalFormatting>
  <conditionalFormatting sqref="V275:AC275">
    <cfRule type="cellIs" dxfId="821" priority="736" operator="equal">
      <formula>42156</formula>
    </cfRule>
    <cfRule type="cellIs" dxfId="820" priority="737" operator="lessThan">
      <formula>42278</formula>
    </cfRule>
  </conditionalFormatting>
  <conditionalFormatting sqref="E275:I275 K275 M275">
    <cfRule type="expression" dxfId="819" priority="734" stopIfTrue="1">
      <formula>$C275=TRUE</formula>
    </cfRule>
    <cfRule type="expression" dxfId="818" priority="735">
      <formula>$B275=TRUE</formula>
    </cfRule>
  </conditionalFormatting>
  <conditionalFormatting sqref="N275:O275 S275:T275">
    <cfRule type="expression" dxfId="817" priority="732" stopIfTrue="1">
      <formula>$C275=TRUE</formula>
    </cfRule>
    <cfRule type="expression" dxfId="816" priority="733">
      <formula>$B275=TRUE</formula>
    </cfRule>
  </conditionalFormatting>
  <conditionalFormatting sqref="J275">
    <cfRule type="expression" dxfId="815" priority="730" stopIfTrue="1">
      <formula>$C275=TRUE</formula>
    </cfRule>
    <cfRule type="expression" dxfId="814" priority="731">
      <formula>$B275=TRUE</formula>
    </cfRule>
  </conditionalFormatting>
  <conditionalFormatting sqref="L275">
    <cfRule type="expression" dxfId="813" priority="728" stopIfTrue="1">
      <formula>$C275=TRUE</formula>
    </cfRule>
    <cfRule type="expression" dxfId="812" priority="729">
      <formula>$B275=TRUE</formula>
    </cfRule>
  </conditionalFormatting>
  <conditionalFormatting sqref="R275">
    <cfRule type="expression" dxfId="811" priority="726" stopIfTrue="1">
      <formula>$C275=TRUE</formula>
    </cfRule>
    <cfRule type="expression" dxfId="810" priority="727">
      <formula>$B275=TRUE</formula>
    </cfRule>
  </conditionalFormatting>
  <conditionalFormatting sqref="A399:O399 R399:AC399">
    <cfRule type="expression" dxfId="809" priority="724">
      <formula>($K399="Niet geslaagd")</formula>
    </cfRule>
  </conditionalFormatting>
  <conditionalFormatting sqref="V399:AC399">
    <cfRule type="cellIs" dxfId="808" priority="722" operator="equal">
      <formula>42156</formula>
    </cfRule>
    <cfRule type="cellIs" dxfId="807" priority="723" operator="lessThan">
      <formula>42278</formula>
    </cfRule>
  </conditionalFormatting>
  <conditionalFormatting sqref="E399:I399 K399 M399">
    <cfRule type="expression" dxfId="806" priority="720" stopIfTrue="1">
      <formula>$C399=TRUE</formula>
    </cfRule>
    <cfRule type="expression" dxfId="805" priority="721">
      <formula>$B399=TRUE</formula>
    </cfRule>
  </conditionalFormatting>
  <conditionalFormatting sqref="N399:O399 S399:T399">
    <cfRule type="expression" dxfId="804" priority="718" stopIfTrue="1">
      <formula>$C399=TRUE</formula>
    </cfRule>
    <cfRule type="expression" dxfId="803" priority="719">
      <formula>$B399=TRUE</formula>
    </cfRule>
  </conditionalFormatting>
  <conditionalFormatting sqref="J399">
    <cfRule type="expression" dxfId="802" priority="716" stopIfTrue="1">
      <formula>$C399=TRUE</formula>
    </cfRule>
    <cfRule type="expression" dxfId="801" priority="717">
      <formula>$B399=TRUE</formula>
    </cfRule>
  </conditionalFormatting>
  <conditionalFormatting sqref="L399">
    <cfRule type="expression" dxfId="800" priority="714" stopIfTrue="1">
      <formula>$C399=TRUE</formula>
    </cfRule>
    <cfRule type="expression" dxfId="799" priority="715">
      <formula>$B399=TRUE</formula>
    </cfRule>
  </conditionalFormatting>
  <conditionalFormatting sqref="R399">
    <cfRule type="expression" dxfId="798" priority="712" stopIfTrue="1">
      <formula>$C399=TRUE</formula>
    </cfRule>
    <cfRule type="expression" dxfId="797" priority="713">
      <formula>$B399=TRUE</formula>
    </cfRule>
  </conditionalFormatting>
  <conditionalFormatting sqref="R189:AC189 A189:I189 K189:M189">
    <cfRule type="expression" dxfId="796" priority="710">
      <formula>($K189="Niet geslaagd")</formula>
    </cfRule>
  </conditionalFormatting>
  <conditionalFormatting sqref="V189:AC189">
    <cfRule type="cellIs" dxfId="795" priority="708" operator="equal">
      <formula>42156</formula>
    </cfRule>
    <cfRule type="cellIs" dxfId="794" priority="709" operator="lessThan">
      <formula>42278</formula>
    </cfRule>
  </conditionalFormatting>
  <conditionalFormatting sqref="E189:I189 K189 M189">
    <cfRule type="expression" dxfId="793" priority="706" stopIfTrue="1">
      <formula>$C189=TRUE</formula>
    </cfRule>
    <cfRule type="expression" dxfId="792" priority="707">
      <formula>$B189=TRUE</formula>
    </cfRule>
  </conditionalFormatting>
  <conditionalFormatting sqref="N189:O189">
    <cfRule type="expression" dxfId="791" priority="705">
      <formula>($K189="Niet geslaagd")</formula>
    </cfRule>
  </conditionalFormatting>
  <conditionalFormatting sqref="N189:O189 S189:T189">
    <cfRule type="expression" dxfId="790" priority="703" stopIfTrue="1">
      <formula>$C189=TRUE</formula>
    </cfRule>
    <cfRule type="expression" dxfId="789" priority="704">
      <formula>$B189=TRUE</formula>
    </cfRule>
  </conditionalFormatting>
  <conditionalFormatting sqref="J189">
    <cfRule type="expression" dxfId="788" priority="702">
      <formula>($K189="Niet geslaagd")</formula>
    </cfRule>
  </conditionalFormatting>
  <conditionalFormatting sqref="J189">
    <cfRule type="expression" dxfId="787" priority="700" stopIfTrue="1">
      <formula>$C189=TRUE</formula>
    </cfRule>
    <cfRule type="expression" dxfId="786" priority="701">
      <formula>$B189=TRUE</formula>
    </cfRule>
  </conditionalFormatting>
  <conditionalFormatting sqref="L189">
    <cfRule type="expression" dxfId="785" priority="698" stopIfTrue="1">
      <formula>$C189=TRUE</formula>
    </cfRule>
    <cfRule type="expression" dxfId="784" priority="699">
      <formula>$B189=TRUE</formula>
    </cfRule>
  </conditionalFormatting>
  <conditionalFormatting sqref="R189">
    <cfRule type="expression" dxfId="783" priority="696" stopIfTrue="1">
      <formula>$C189=TRUE</formula>
    </cfRule>
    <cfRule type="expression" dxfId="782" priority="697">
      <formula>$B189=TRUE</formula>
    </cfRule>
  </conditionalFormatting>
  <conditionalFormatting sqref="A421:O421 R421:AC421">
    <cfRule type="expression" dxfId="781" priority="694">
      <formula>($K421="Niet geslaagd")</formula>
    </cfRule>
  </conditionalFormatting>
  <conditionalFormatting sqref="V421:AC421">
    <cfRule type="cellIs" dxfId="780" priority="692" operator="equal">
      <formula>42156</formula>
    </cfRule>
    <cfRule type="cellIs" dxfId="779" priority="693" operator="lessThan">
      <formula>42278</formula>
    </cfRule>
  </conditionalFormatting>
  <conditionalFormatting sqref="E421:I421 M421 K421">
    <cfRule type="expression" dxfId="778" priority="690" stopIfTrue="1">
      <formula>$C421=TRUE</formula>
    </cfRule>
    <cfRule type="expression" dxfId="777" priority="691">
      <formula>$B421=TRUE</formula>
    </cfRule>
  </conditionalFormatting>
  <conditionalFormatting sqref="S421:T421 N421:O421">
    <cfRule type="expression" dxfId="776" priority="688" stopIfTrue="1">
      <formula>$C421=TRUE</formula>
    </cfRule>
    <cfRule type="expression" dxfId="775" priority="689">
      <formula>$B421=TRUE</formula>
    </cfRule>
  </conditionalFormatting>
  <conditionalFormatting sqref="J421">
    <cfRule type="expression" dxfId="774" priority="686" stopIfTrue="1">
      <formula>$C421=TRUE</formula>
    </cfRule>
    <cfRule type="expression" dxfId="773" priority="687">
      <formula>$B421=TRUE</formula>
    </cfRule>
  </conditionalFormatting>
  <conditionalFormatting sqref="L421">
    <cfRule type="expression" dxfId="772" priority="684" stopIfTrue="1">
      <formula>$C421=TRUE</formula>
    </cfRule>
    <cfRule type="expression" dxfId="771" priority="685">
      <formula>$B421=TRUE</formula>
    </cfRule>
  </conditionalFormatting>
  <conditionalFormatting sqref="R421">
    <cfRule type="expression" dxfId="770" priority="682" stopIfTrue="1">
      <formula>$C421=TRUE</formula>
    </cfRule>
    <cfRule type="expression" dxfId="769" priority="683">
      <formula>$B421=TRUE</formula>
    </cfRule>
  </conditionalFormatting>
  <conditionalFormatting sqref="P265 P178:P188 P233:P237 P239:P252 P68:P69 P71:P72 P430:P431 P422 P400:P401 P358:P377 P426:P428 P276:P277 P146:P162 P441:P453 P318:P330 P229:P231 P131:P144 P2 P91:P109 P255:P260 P457:P459 P332:P339 P403:P416 P190:P226 P165:P175 P74:P86 P462:P555 P280:P300 P352:P356 P434:P435 P267:P270 P349 P111:P117 P121:P129 P272 P262:P263 P419 P455 P313:P316 P5:P66 P379 P437:P439 P274 P302:P311 P424 P344:P346 P341:P342 P381:P398">
    <cfRule type="expression" dxfId="768" priority="679">
      <formula>($K2="Niet geslaagd")</formula>
    </cfRule>
  </conditionalFormatting>
  <conditionalFormatting sqref="P392:P393 P426:P428 P159 P224 P352 P341 P203 P334 P165 P212:P213 P109 P95 P152 P80 P57 P39 P44 P50 P345 P462:P555 P306 P354 P107 P63 P404 P295">
    <cfRule type="expression" dxfId="767" priority="677" stopIfTrue="1">
      <formula>$C39=TRUE</formula>
    </cfRule>
    <cfRule type="expression" dxfId="766" priority="678">
      <formula>$B39=TRUE</formula>
    </cfRule>
  </conditionalFormatting>
  <conditionalFormatting sqref="P265 P349 P166:P175 P88:P89 P91:P94 P267:P270 P280:P294 P296:P300 P353 P434:P435 P405:P416 P64:P66 P108 P355:P356 P307:P311 P346 P2 P51:P56 P45:P49 P40:P43 P58:P62 P81:P86 P96:P106 P153:P158 P111:P117 P214:P223 P335:P339 P204:P211 P342 P394:P398 P225:P226 P160:P162 P403 P332:P333 P74:P79 P68:P69 P178:P188 P131:P144 P457:P459 P233:P237 P255:P260 P239:P252 P71:P72 P358:P377 P430:P431 P229:P231 P318:P330 P441:P453 P146:P151 P276:P277 P400:P401 P190:P202 P422 P121:P129 P272 P262:P263 P419 P455 P313:P316 P5:P38 P379 P437:P439 P274 P302:P305 P424 P344 P381:P391">
    <cfRule type="expression" dxfId="765" priority="675" stopIfTrue="1">
      <formula>$C2=TRUE</formula>
    </cfRule>
    <cfRule type="expression" dxfId="764" priority="676">
      <formula>$B2=TRUE</formula>
    </cfRule>
  </conditionalFormatting>
  <conditionalFormatting sqref="P88:P89">
    <cfRule type="expression" dxfId="763" priority="681">
      <formula>($K88="Niet geslaagd")</formula>
    </cfRule>
  </conditionalFormatting>
  <conditionalFormatting sqref="P264">
    <cfRule type="expression" dxfId="762" priority="671" stopIfTrue="1">
      <formula>$C264=TRUE</formula>
    </cfRule>
    <cfRule type="expression" dxfId="761" priority="672">
      <formula>$B264=TRUE</formula>
    </cfRule>
  </conditionalFormatting>
  <conditionalFormatting sqref="P264">
    <cfRule type="expression" dxfId="760" priority="674">
      <formula>($K264="Niet geslaagd")</formula>
    </cfRule>
  </conditionalFormatting>
  <conditionalFormatting sqref="P347">
    <cfRule type="expression" dxfId="759" priority="667" stopIfTrue="1">
      <formula>$C347=TRUE</formula>
    </cfRule>
    <cfRule type="expression" dxfId="758" priority="668">
      <formula>$B347=TRUE</formula>
    </cfRule>
  </conditionalFormatting>
  <conditionalFormatting sqref="P347">
    <cfRule type="expression" dxfId="757" priority="670">
      <formula>($K347="Niet geslaagd")</formula>
    </cfRule>
  </conditionalFormatting>
  <conditionalFormatting sqref="P163">
    <cfRule type="expression" dxfId="756" priority="663" stopIfTrue="1">
      <formula>$C163=TRUE</formula>
    </cfRule>
    <cfRule type="expression" dxfId="755" priority="664">
      <formula>$B163=TRUE</formula>
    </cfRule>
  </conditionalFormatting>
  <conditionalFormatting sqref="P163">
    <cfRule type="expression" dxfId="754" priority="666">
      <formula>($K163="Niet geslaagd")</formula>
    </cfRule>
  </conditionalFormatting>
  <conditionalFormatting sqref="P87">
    <cfRule type="expression" dxfId="753" priority="659" stopIfTrue="1">
      <formula>$C87=TRUE</formula>
    </cfRule>
    <cfRule type="expression" dxfId="752" priority="660">
      <formula>$B87=TRUE</formula>
    </cfRule>
  </conditionalFormatting>
  <conditionalFormatting sqref="P87">
    <cfRule type="expression" dxfId="751" priority="662">
      <formula>($K87="Niet geslaagd")</formula>
    </cfRule>
  </conditionalFormatting>
  <conditionalFormatting sqref="P90">
    <cfRule type="expression" dxfId="750" priority="655" stopIfTrue="1">
      <formula>$C90=TRUE</formula>
    </cfRule>
    <cfRule type="expression" dxfId="749" priority="656">
      <formula>$B90=TRUE</formula>
    </cfRule>
  </conditionalFormatting>
  <conditionalFormatting sqref="P90">
    <cfRule type="expression" dxfId="748" priority="658">
      <formula>($K90="Niet geslaagd")</formula>
    </cfRule>
  </conditionalFormatting>
  <conditionalFormatting sqref="P266">
    <cfRule type="expression" dxfId="747" priority="651" stopIfTrue="1">
      <formula>$C266=TRUE</formula>
    </cfRule>
    <cfRule type="expression" dxfId="746" priority="652">
      <formula>$B266=TRUE</formula>
    </cfRule>
  </conditionalFormatting>
  <conditionalFormatting sqref="P266">
    <cfRule type="expression" dxfId="745" priority="654">
      <formula>($K266="Niet geslaagd")</formula>
    </cfRule>
  </conditionalFormatting>
  <conditionalFormatting sqref="P278">
    <cfRule type="expression" dxfId="744" priority="647" stopIfTrue="1">
      <formula>$C278=TRUE</formula>
    </cfRule>
    <cfRule type="expression" dxfId="743" priority="648">
      <formula>$B278=TRUE</formula>
    </cfRule>
  </conditionalFormatting>
  <conditionalFormatting sqref="P278">
    <cfRule type="expression" dxfId="742" priority="650">
      <formula>($K278="Niet geslaagd")</formula>
    </cfRule>
  </conditionalFormatting>
  <conditionalFormatting sqref="P279">
    <cfRule type="expression" dxfId="741" priority="643" stopIfTrue="1">
      <formula>$C279=TRUE</formula>
    </cfRule>
    <cfRule type="expression" dxfId="740" priority="644">
      <formula>$B279=TRUE</formula>
    </cfRule>
  </conditionalFormatting>
  <conditionalFormatting sqref="P279">
    <cfRule type="expression" dxfId="739" priority="646">
      <formula>($K279="Niet geslaagd")</formula>
    </cfRule>
  </conditionalFormatting>
  <conditionalFormatting sqref="P350">
    <cfRule type="expression" dxfId="738" priority="641">
      <formula>($K350="Niet geslaagd")</formula>
    </cfRule>
  </conditionalFormatting>
  <conditionalFormatting sqref="P350">
    <cfRule type="expression" dxfId="737" priority="639" stopIfTrue="1">
      <formula>$C350=TRUE</formula>
    </cfRule>
    <cfRule type="expression" dxfId="736" priority="640">
      <formula>$B350=TRUE</formula>
    </cfRule>
  </conditionalFormatting>
  <conditionalFormatting sqref="P351">
    <cfRule type="expression" dxfId="735" priority="637">
      <formula>($K351="Niet geslaagd")</formula>
    </cfRule>
  </conditionalFormatting>
  <conditionalFormatting sqref="P351">
    <cfRule type="expression" dxfId="734" priority="635" stopIfTrue="1">
      <formula>$C351=TRUE</formula>
    </cfRule>
    <cfRule type="expression" dxfId="733" priority="636">
      <formula>$B351=TRUE</formula>
    </cfRule>
  </conditionalFormatting>
  <conditionalFormatting sqref="P432">
    <cfRule type="expression" dxfId="732" priority="633">
      <formula>($K432="Niet geslaagd")</formula>
    </cfRule>
  </conditionalFormatting>
  <conditionalFormatting sqref="P432">
    <cfRule type="expression" dxfId="731" priority="631" stopIfTrue="1">
      <formula>$C432=TRUE</formula>
    </cfRule>
    <cfRule type="expression" dxfId="730" priority="632">
      <formula>$B432=TRUE</formula>
    </cfRule>
  </conditionalFormatting>
  <conditionalFormatting sqref="P460">
    <cfRule type="expression" dxfId="729" priority="629">
      <formula>($K460="Niet geslaagd")</formula>
    </cfRule>
  </conditionalFormatting>
  <conditionalFormatting sqref="P460">
    <cfRule type="expression" dxfId="728" priority="627" stopIfTrue="1">
      <formula>$C460=TRUE</formula>
    </cfRule>
    <cfRule type="expression" dxfId="727" priority="628">
      <formula>$B460=TRUE</formula>
    </cfRule>
  </conditionalFormatting>
  <conditionalFormatting sqref="P402">
    <cfRule type="expression" dxfId="726" priority="625">
      <formula>($K402="Niet geslaagd")</formula>
    </cfRule>
  </conditionalFormatting>
  <conditionalFormatting sqref="P402">
    <cfRule type="expression" dxfId="725" priority="623" stopIfTrue="1">
      <formula>$C402=TRUE</formula>
    </cfRule>
    <cfRule type="expression" dxfId="724" priority="624">
      <formula>$B402=TRUE</formula>
    </cfRule>
  </conditionalFormatting>
  <conditionalFormatting sqref="P331">
    <cfRule type="expression" dxfId="723" priority="621">
      <formula>($K331="Niet geslaagd")</formula>
    </cfRule>
  </conditionalFormatting>
  <conditionalFormatting sqref="P331">
    <cfRule type="expression" dxfId="722" priority="619" stopIfTrue="1">
      <formula>$C331=TRUE</formula>
    </cfRule>
    <cfRule type="expression" dxfId="721" priority="620">
      <formula>$B331=TRUE</formula>
    </cfRule>
  </conditionalFormatting>
  <conditionalFormatting sqref="P73">
    <cfRule type="expression" dxfId="720" priority="615" stopIfTrue="1">
      <formula>$C73=TRUE</formula>
    </cfRule>
    <cfRule type="expression" dxfId="719" priority="616">
      <formula>$B73=TRUE</formula>
    </cfRule>
  </conditionalFormatting>
  <conditionalFormatting sqref="P73">
    <cfRule type="expression" dxfId="718" priority="618">
      <formula>($K73="Niet geslaagd")</formula>
    </cfRule>
  </conditionalFormatting>
  <conditionalFormatting sqref="P67">
    <cfRule type="expression" dxfId="717" priority="611" stopIfTrue="1">
      <formula>$C67=TRUE</formula>
    </cfRule>
    <cfRule type="expression" dxfId="716" priority="612">
      <formula>$B67=TRUE</formula>
    </cfRule>
  </conditionalFormatting>
  <conditionalFormatting sqref="P67">
    <cfRule type="expression" dxfId="715" priority="614">
      <formula>($K67="Niet geslaagd")</formula>
    </cfRule>
  </conditionalFormatting>
  <conditionalFormatting sqref="P176">
    <cfRule type="expression" dxfId="714" priority="609">
      <formula>($K176="Niet geslaagd")</formula>
    </cfRule>
  </conditionalFormatting>
  <conditionalFormatting sqref="P176">
    <cfRule type="expression" dxfId="713" priority="607" stopIfTrue="1">
      <formula>$C176=TRUE</formula>
    </cfRule>
    <cfRule type="expression" dxfId="712" priority="608">
      <formula>$B176=TRUE</formula>
    </cfRule>
  </conditionalFormatting>
  <conditionalFormatting sqref="P130">
    <cfRule type="expression" dxfId="711" priority="603" stopIfTrue="1">
      <formula>$C130=TRUE</formula>
    </cfRule>
    <cfRule type="expression" dxfId="710" priority="604">
      <formula>$B130=TRUE</formula>
    </cfRule>
  </conditionalFormatting>
  <conditionalFormatting sqref="P130">
    <cfRule type="expression" dxfId="709" priority="606">
      <formula>($K130="Niet geslaagd")</formula>
    </cfRule>
  </conditionalFormatting>
  <conditionalFormatting sqref="P456">
    <cfRule type="expression" dxfId="708" priority="601">
      <formula>($K456="Niet geslaagd")</formula>
    </cfRule>
  </conditionalFormatting>
  <conditionalFormatting sqref="P456">
    <cfRule type="expression" dxfId="707" priority="599" stopIfTrue="1">
      <formula>$C456=TRUE</formula>
    </cfRule>
    <cfRule type="expression" dxfId="706" priority="600">
      <formula>$B456=TRUE</formula>
    </cfRule>
  </conditionalFormatting>
  <conditionalFormatting sqref="P232">
    <cfRule type="expression" dxfId="705" priority="597">
      <formula>($K232="Niet geslaagd")</formula>
    </cfRule>
  </conditionalFormatting>
  <conditionalFormatting sqref="P232">
    <cfRule type="expression" dxfId="704" priority="595" stopIfTrue="1">
      <formula>$C232=TRUE</formula>
    </cfRule>
    <cfRule type="expression" dxfId="703" priority="596">
      <formula>$B232=TRUE</formula>
    </cfRule>
  </conditionalFormatting>
  <conditionalFormatting sqref="P253">
    <cfRule type="expression" dxfId="702" priority="593">
      <formula>($K253="Niet geslaagd")</formula>
    </cfRule>
  </conditionalFormatting>
  <conditionalFormatting sqref="P253">
    <cfRule type="expression" dxfId="701" priority="591" stopIfTrue="1">
      <formula>$C253=TRUE</formula>
    </cfRule>
    <cfRule type="expression" dxfId="700" priority="592">
      <formula>$B253=TRUE</formula>
    </cfRule>
  </conditionalFormatting>
  <conditionalFormatting sqref="P238">
    <cfRule type="expression" dxfId="699" priority="589">
      <formula>($K238="Niet geslaagd")</formula>
    </cfRule>
  </conditionalFormatting>
  <conditionalFormatting sqref="P238">
    <cfRule type="expression" dxfId="698" priority="587" stopIfTrue="1">
      <formula>$C238=TRUE</formula>
    </cfRule>
    <cfRule type="expression" dxfId="697" priority="588">
      <formula>$B238=TRUE</formula>
    </cfRule>
  </conditionalFormatting>
  <conditionalFormatting sqref="P433">
    <cfRule type="expression" dxfId="696" priority="585">
      <formula>($K433="Niet geslaagd")</formula>
    </cfRule>
  </conditionalFormatting>
  <conditionalFormatting sqref="P433">
    <cfRule type="expression" dxfId="695" priority="583" stopIfTrue="1">
      <formula>$C433=TRUE</formula>
    </cfRule>
    <cfRule type="expression" dxfId="694" priority="584">
      <formula>$B433=TRUE</formula>
    </cfRule>
  </conditionalFormatting>
  <conditionalFormatting sqref="P70">
    <cfRule type="expression" dxfId="693" priority="579" stopIfTrue="1">
      <formula>$C70=TRUE</formula>
    </cfRule>
    <cfRule type="expression" dxfId="692" priority="580">
      <formula>$B70=TRUE</formula>
    </cfRule>
  </conditionalFormatting>
  <conditionalFormatting sqref="P70">
    <cfRule type="expression" dxfId="691" priority="582">
      <formula>($K70="Niet geslaagd")</formula>
    </cfRule>
  </conditionalFormatting>
  <conditionalFormatting sqref="P357">
    <cfRule type="expression" dxfId="690" priority="577">
      <formula>($K357="Niet geslaagd")</formula>
    </cfRule>
  </conditionalFormatting>
  <conditionalFormatting sqref="P357">
    <cfRule type="expression" dxfId="689" priority="575" stopIfTrue="1">
      <formula>$C357=TRUE</formula>
    </cfRule>
    <cfRule type="expression" dxfId="688" priority="576">
      <formula>$B357=TRUE</formula>
    </cfRule>
  </conditionalFormatting>
  <conditionalFormatting sqref="P429">
    <cfRule type="expression" dxfId="687" priority="573">
      <formula>($K429="Niet geslaagd")</formula>
    </cfRule>
  </conditionalFormatting>
  <conditionalFormatting sqref="P429">
    <cfRule type="expression" dxfId="686" priority="571" stopIfTrue="1">
      <formula>$C429=TRUE</formula>
    </cfRule>
    <cfRule type="expression" dxfId="685" priority="572">
      <formula>$B429=TRUE</formula>
    </cfRule>
  </conditionalFormatting>
  <conditionalFormatting sqref="P228">
    <cfRule type="expression" dxfId="684" priority="569">
      <formula>($K228="Niet geslaagd")</formula>
    </cfRule>
  </conditionalFormatting>
  <conditionalFormatting sqref="P228">
    <cfRule type="expression" dxfId="683" priority="567" stopIfTrue="1">
      <formula>$C228=TRUE</formula>
    </cfRule>
    <cfRule type="expression" dxfId="682" priority="568">
      <formula>$B228=TRUE</formula>
    </cfRule>
  </conditionalFormatting>
  <conditionalFormatting sqref="P317">
    <cfRule type="expression" dxfId="681" priority="565">
      <formula>($K317="Niet geslaagd")</formula>
    </cfRule>
  </conditionalFormatting>
  <conditionalFormatting sqref="P317">
    <cfRule type="expression" dxfId="680" priority="563" stopIfTrue="1">
      <formula>$C317=TRUE</formula>
    </cfRule>
    <cfRule type="expression" dxfId="679" priority="564">
      <formula>$B317=TRUE</formula>
    </cfRule>
  </conditionalFormatting>
  <conditionalFormatting sqref="P440">
    <cfRule type="expression" dxfId="678" priority="561">
      <formula>($K440="Niet geslaagd")</formula>
    </cfRule>
  </conditionalFormatting>
  <conditionalFormatting sqref="P440">
    <cfRule type="expression" dxfId="677" priority="559" stopIfTrue="1">
      <formula>$C440=TRUE</formula>
    </cfRule>
    <cfRule type="expression" dxfId="676" priority="560">
      <formula>$B440=TRUE</formula>
    </cfRule>
  </conditionalFormatting>
  <conditionalFormatting sqref="P461">
    <cfRule type="expression" dxfId="675" priority="557">
      <formula>($K461="Niet geslaagd")</formula>
    </cfRule>
  </conditionalFormatting>
  <conditionalFormatting sqref="P461">
    <cfRule type="expression" dxfId="674" priority="555" stopIfTrue="1">
      <formula>$C461=TRUE</formula>
    </cfRule>
    <cfRule type="expression" dxfId="673" priority="556">
      <formula>$B461=TRUE</formula>
    </cfRule>
  </conditionalFormatting>
  <conditionalFormatting sqref="P145">
    <cfRule type="expression" dxfId="672" priority="553">
      <formula>($K145="Niet geslaagd")</formula>
    </cfRule>
  </conditionalFormatting>
  <conditionalFormatting sqref="P145">
    <cfRule type="expression" dxfId="671" priority="551" stopIfTrue="1">
      <formula>$C145=TRUE</formula>
    </cfRule>
    <cfRule type="expression" dxfId="670" priority="552">
      <formula>$B145=TRUE</formula>
    </cfRule>
  </conditionalFormatting>
  <conditionalFormatting sqref="P425">
    <cfRule type="expression" dxfId="669" priority="549">
      <formula>($K425="Niet geslaagd")</formula>
    </cfRule>
  </conditionalFormatting>
  <conditionalFormatting sqref="P425">
    <cfRule type="expression" dxfId="668" priority="547" stopIfTrue="1">
      <formula>$C425=TRUE</formula>
    </cfRule>
    <cfRule type="expression" dxfId="667" priority="548">
      <formula>$B425=TRUE</formula>
    </cfRule>
  </conditionalFormatting>
  <conditionalFormatting sqref="P275">
    <cfRule type="expression" dxfId="666" priority="545">
      <formula>($K275="Niet geslaagd")</formula>
    </cfRule>
  </conditionalFormatting>
  <conditionalFormatting sqref="P275">
    <cfRule type="expression" dxfId="665" priority="543" stopIfTrue="1">
      <formula>$C275=TRUE</formula>
    </cfRule>
    <cfRule type="expression" dxfId="664" priority="544">
      <formula>$B275=TRUE</formula>
    </cfRule>
  </conditionalFormatting>
  <conditionalFormatting sqref="P399">
    <cfRule type="expression" dxfId="663" priority="541">
      <formula>($K399="Niet geslaagd")</formula>
    </cfRule>
  </conditionalFormatting>
  <conditionalFormatting sqref="P399">
    <cfRule type="expression" dxfId="662" priority="539" stopIfTrue="1">
      <formula>$C399=TRUE</formula>
    </cfRule>
    <cfRule type="expression" dxfId="661" priority="540">
      <formula>$B399=TRUE</formula>
    </cfRule>
  </conditionalFormatting>
  <conditionalFormatting sqref="P189">
    <cfRule type="expression" dxfId="660" priority="537">
      <formula>($K189="Niet geslaagd")</formula>
    </cfRule>
  </conditionalFormatting>
  <conditionalFormatting sqref="P189">
    <cfRule type="expression" dxfId="659" priority="535" stopIfTrue="1">
      <formula>$C189=TRUE</formula>
    </cfRule>
    <cfRule type="expression" dxfId="658" priority="536">
      <formula>$B189=TRUE</formula>
    </cfRule>
  </conditionalFormatting>
  <conditionalFormatting sqref="P421">
    <cfRule type="expression" dxfId="657" priority="533">
      <formula>($K421="Niet geslaagd")</formula>
    </cfRule>
  </conditionalFormatting>
  <conditionalFormatting sqref="P421">
    <cfRule type="expression" dxfId="656" priority="531" stopIfTrue="1">
      <formula>$C421=TRUE</formula>
    </cfRule>
    <cfRule type="expression" dxfId="655" priority="532">
      <formula>$B421=TRUE</formula>
    </cfRule>
  </conditionalFormatting>
  <conditionalFormatting sqref="Q265 Q349 Q267:Q270 Q434:Q435 Q352:Q356 Q280:Q300 Q165:Q175 Q462:Q555 Q403:Q416 Q332:Q339 Q178:Q188 Q457:Q459 Q233:Q237 Q255:Q260 Q239:Q252 Q68:Q69 Q71:Q72 Q91:Q109 Q2 Q74:Q86 Q131:Q144 Q430:Q431 Q229:Q231 Q318:Q330 Q441:Q453 Q146:Q162 Q276:Q277 Q426:Q428 Q358:Q377 Q400:Q401 Q190:Q226 Q422 Q111:Q117 Q121:Q129 Q272 Q262:Q263 Q419 Q455 Q313:Q316 Q5:Q66 Q379 Q437:Q439 Q274 Q302:Q311 Q424 Q344:Q346 Q341:Q342 Q381:Q398">
    <cfRule type="expression" dxfId="654" priority="530">
      <formula>($K2="Niet geslaagd")</formula>
    </cfRule>
  </conditionalFormatting>
  <conditionalFormatting sqref="Q295 Q404 Q63 Q107 Q354 Q306 Q462:Q555 Q345 Q50 Q44 Q39 Q57 Q80 Q152 Q95 Q109 Q212:Q213 Q165 Q334 Q203 Q341 Q352 Q224 Q159 Q426:Q428 Q392:Q393">
    <cfRule type="expression" dxfId="653" priority="528" stopIfTrue="1">
      <formula>$C39=TRUE</formula>
    </cfRule>
    <cfRule type="expression" dxfId="652" priority="529">
      <formula>$B39=TRUE</formula>
    </cfRule>
  </conditionalFormatting>
  <conditionalFormatting sqref="Q88:Q89">
    <cfRule type="expression" dxfId="651" priority="527">
      <formula>($K88="Niet geslaagd")</formula>
    </cfRule>
  </conditionalFormatting>
  <conditionalFormatting sqref="Q265 Q349 Q166:Q175 Q88:Q89 Q91:Q94 Q267:Q270 Q280:Q294 Q296:Q300 Q353 Q434:Q435 Q405:Q416 Q64:Q66 Q108 Q355:Q356 Q307:Q311 Q346 Q2 Q51:Q56 Q45:Q49 Q40:Q43 Q58:Q62 Q81:Q86 Q96:Q106 Q153:Q158 Q111:Q117 Q214:Q223 Q335:Q339 Q204:Q211 Q342 Q394:Q398 Q225:Q226 Q160:Q162 Q403 Q332:Q333 Q74:Q79 Q68:Q69 Q178:Q188 Q131:Q144 Q457:Q459 Q233:Q237 Q255:Q260 Q239:Q252 Q71:Q72 Q358:Q377 Q430:Q431 Q229:Q231 Q318:Q330 Q441:Q453 Q146:Q151 Q276:Q277 Q400:Q401 Q190:Q202 Q422 Q121:Q129 Q272 Q262:Q263 Q419 Q455 Q313:Q316 Q5:Q38 Q379 Q437:Q439 Q274 Q302:Q305 Q424 Q344 Q381:Q391">
    <cfRule type="expression" dxfId="650" priority="525" stopIfTrue="1">
      <formula>$C2=TRUE</formula>
    </cfRule>
    <cfRule type="expression" dxfId="649" priority="526">
      <formula>$B2=TRUE</formula>
    </cfRule>
  </conditionalFormatting>
  <conditionalFormatting sqref="Q264">
    <cfRule type="expression" dxfId="648" priority="524">
      <formula>($K264="Niet geslaagd")</formula>
    </cfRule>
  </conditionalFormatting>
  <conditionalFormatting sqref="Q264">
    <cfRule type="expression" dxfId="647" priority="522" stopIfTrue="1">
      <formula>$C264=TRUE</formula>
    </cfRule>
    <cfRule type="expression" dxfId="646" priority="523">
      <formula>$B264=TRUE</formula>
    </cfRule>
  </conditionalFormatting>
  <conditionalFormatting sqref="Q347">
    <cfRule type="expression" dxfId="645" priority="521">
      <formula>($K347="Niet geslaagd")</formula>
    </cfRule>
  </conditionalFormatting>
  <conditionalFormatting sqref="Q347">
    <cfRule type="expression" dxfId="644" priority="519" stopIfTrue="1">
      <formula>$C347=TRUE</formula>
    </cfRule>
    <cfRule type="expression" dxfId="643" priority="520">
      <formula>$B347=TRUE</formula>
    </cfRule>
  </conditionalFormatting>
  <conditionalFormatting sqref="Q163">
    <cfRule type="expression" dxfId="642" priority="518">
      <formula>($K163="Niet geslaagd")</formula>
    </cfRule>
  </conditionalFormatting>
  <conditionalFormatting sqref="Q163">
    <cfRule type="expression" dxfId="641" priority="516" stopIfTrue="1">
      <formula>$C163=TRUE</formula>
    </cfRule>
    <cfRule type="expression" dxfId="640" priority="517">
      <formula>$B163=TRUE</formula>
    </cfRule>
  </conditionalFormatting>
  <conditionalFormatting sqref="Q87">
    <cfRule type="expression" dxfId="639" priority="515">
      <formula>($K87="Niet geslaagd")</formula>
    </cfRule>
  </conditionalFormatting>
  <conditionalFormatting sqref="Q87">
    <cfRule type="expression" dxfId="638" priority="513" stopIfTrue="1">
      <formula>$C87=TRUE</formula>
    </cfRule>
    <cfRule type="expression" dxfId="637" priority="514">
      <formula>$B87=TRUE</formula>
    </cfRule>
  </conditionalFormatting>
  <conditionalFormatting sqref="Q90">
    <cfRule type="expression" dxfId="636" priority="512">
      <formula>($K90="Niet geslaagd")</formula>
    </cfRule>
  </conditionalFormatting>
  <conditionalFormatting sqref="Q90">
    <cfRule type="expression" dxfId="635" priority="510" stopIfTrue="1">
      <formula>$C90=TRUE</formula>
    </cfRule>
    <cfRule type="expression" dxfId="634" priority="511">
      <formula>$B90=TRUE</formula>
    </cfRule>
  </conditionalFormatting>
  <conditionalFormatting sqref="Q266">
    <cfRule type="expression" dxfId="633" priority="509">
      <formula>($K266="Niet geslaagd")</formula>
    </cfRule>
  </conditionalFormatting>
  <conditionalFormatting sqref="Q266">
    <cfRule type="expression" dxfId="632" priority="507" stopIfTrue="1">
      <formula>$C266=TRUE</formula>
    </cfRule>
    <cfRule type="expression" dxfId="631" priority="508">
      <formula>$B266=TRUE</formula>
    </cfRule>
  </conditionalFormatting>
  <conditionalFormatting sqref="Q278">
    <cfRule type="expression" dxfId="630" priority="506">
      <formula>($K278="Niet geslaagd")</formula>
    </cfRule>
  </conditionalFormatting>
  <conditionalFormatting sqref="Q278">
    <cfRule type="expression" dxfId="629" priority="504" stopIfTrue="1">
      <formula>$C278=TRUE</formula>
    </cfRule>
    <cfRule type="expression" dxfId="628" priority="505">
      <formula>$B278=TRUE</formula>
    </cfRule>
  </conditionalFormatting>
  <conditionalFormatting sqref="Q279">
    <cfRule type="expression" dxfId="627" priority="503">
      <formula>($K279="Niet geslaagd")</formula>
    </cfRule>
  </conditionalFormatting>
  <conditionalFormatting sqref="Q279">
    <cfRule type="expression" dxfId="626" priority="501" stopIfTrue="1">
      <formula>$C279=TRUE</formula>
    </cfRule>
    <cfRule type="expression" dxfId="625" priority="502">
      <formula>$B279=TRUE</formula>
    </cfRule>
  </conditionalFormatting>
  <conditionalFormatting sqref="Q350">
    <cfRule type="expression" dxfId="624" priority="500">
      <formula>($K350="Niet geslaagd")</formula>
    </cfRule>
  </conditionalFormatting>
  <conditionalFormatting sqref="Q350">
    <cfRule type="expression" dxfId="623" priority="498" stopIfTrue="1">
      <formula>$C350=TRUE</formula>
    </cfRule>
    <cfRule type="expression" dxfId="622" priority="499">
      <formula>$B350=TRUE</formula>
    </cfRule>
  </conditionalFormatting>
  <conditionalFormatting sqref="Q351">
    <cfRule type="expression" dxfId="621" priority="497">
      <formula>($K351="Niet geslaagd")</formula>
    </cfRule>
  </conditionalFormatting>
  <conditionalFormatting sqref="Q351">
    <cfRule type="expression" dxfId="620" priority="495" stopIfTrue="1">
      <formula>$C351=TRUE</formula>
    </cfRule>
    <cfRule type="expression" dxfId="619" priority="496">
      <formula>$B351=TRUE</formula>
    </cfRule>
  </conditionalFormatting>
  <conditionalFormatting sqref="Q432">
    <cfRule type="expression" dxfId="618" priority="494">
      <formula>($K432="Niet geslaagd")</formula>
    </cfRule>
  </conditionalFormatting>
  <conditionalFormatting sqref="Q432">
    <cfRule type="expression" dxfId="617" priority="492" stopIfTrue="1">
      <formula>$C432=TRUE</formula>
    </cfRule>
    <cfRule type="expression" dxfId="616" priority="493">
      <formula>$B432=TRUE</formula>
    </cfRule>
  </conditionalFormatting>
  <conditionalFormatting sqref="Q460">
    <cfRule type="expression" dxfId="615" priority="491">
      <formula>($K460="Niet geslaagd")</formula>
    </cfRule>
  </conditionalFormatting>
  <conditionalFormatting sqref="Q460">
    <cfRule type="expression" dxfId="614" priority="489" stopIfTrue="1">
      <formula>$C460=TRUE</formula>
    </cfRule>
    <cfRule type="expression" dxfId="613" priority="490">
      <formula>$B460=TRUE</formula>
    </cfRule>
  </conditionalFormatting>
  <conditionalFormatting sqref="Q402">
    <cfRule type="expression" dxfId="612" priority="488">
      <formula>($K402="Niet geslaagd")</formula>
    </cfRule>
  </conditionalFormatting>
  <conditionalFormatting sqref="Q402">
    <cfRule type="expression" dxfId="611" priority="486" stopIfTrue="1">
      <formula>$C402=TRUE</formula>
    </cfRule>
    <cfRule type="expression" dxfId="610" priority="487">
      <formula>$B402=TRUE</formula>
    </cfRule>
  </conditionalFormatting>
  <conditionalFormatting sqref="Q331">
    <cfRule type="expression" dxfId="609" priority="485">
      <formula>($K331="Niet geslaagd")</formula>
    </cfRule>
  </conditionalFormatting>
  <conditionalFormatting sqref="Q331">
    <cfRule type="expression" dxfId="608" priority="483" stopIfTrue="1">
      <formula>$C331=TRUE</formula>
    </cfRule>
    <cfRule type="expression" dxfId="607" priority="484">
      <formula>$B331=TRUE</formula>
    </cfRule>
  </conditionalFormatting>
  <conditionalFormatting sqref="Q73">
    <cfRule type="expression" dxfId="606" priority="482">
      <formula>($K73="Niet geslaagd")</formula>
    </cfRule>
  </conditionalFormatting>
  <conditionalFormatting sqref="Q73">
    <cfRule type="expression" dxfId="605" priority="480" stopIfTrue="1">
      <formula>$C73=TRUE</formula>
    </cfRule>
    <cfRule type="expression" dxfId="604" priority="481">
      <formula>$B73=TRUE</formula>
    </cfRule>
  </conditionalFormatting>
  <conditionalFormatting sqref="Q67">
    <cfRule type="expression" dxfId="603" priority="479">
      <formula>($K67="Niet geslaagd")</formula>
    </cfRule>
  </conditionalFormatting>
  <conditionalFormatting sqref="Q67">
    <cfRule type="expression" dxfId="602" priority="477" stopIfTrue="1">
      <formula>$C67=TRUE</formula>
    </cfRule>
    <cfRule type="expression" dxfId="601" priority="478">
      <formula>$B67=TRUE</formula>
    </cfRule>
  </conditionalFormatting>
  <conditionalFormatting sqref="Q176">
    <cfRule type="expression" dxfId="600" priority="476">
      <formula>($K176="Niet geslaagd")</formula>
    </cfRule>
  </conditionalFormatting>
  <conditionalFormatting sqref="Q176">
    <cfRule type="expression" dxfId="599" priority="474" stopIfTrue="1">
      <formula>$C176=TRUE</formula>
    </cfRule>
    <cfRule type="expression" dxfId="598" priority="475">
      <formula>$B176=TRUE</formula>
    </cfRule>
  </conditionalFormatting>
  <conditionalFormatting sqref="Q130">
    <cfRule type="expression" dxfId="597" priority="473">
      <formula>($K130="Niet geslaagd")</formula>
    </cfRule>
  </conditionalFormatting>
  <conditionalFormatting sqref="Q130">
    <cfRule type="expression" dxfId="596" priority="471" stopIfTrue="1">
      <formula>$C130=TRUE</formula>
    </cfRule>
    <cfRule type="expression" dxfId="595" priority="472">
      <formula>$B130=TRUE</formula>
    </cfRule>
  </conditionalFormatting>
  <conditionalFormatting sqref="Q456">
    <cfRule type="expression" dxfId="594" priority="470">
      <formula>($K456="Niet geslaagd")</formula>
    </cfRule>
  </conditionalFormatting>
  <conditionalFormatting sqref="Q456">
    <cfRule type="expression" dxfId="593" priority="468" stopIfTrue="1">
      <formula>$C456=TRUE</formula>
    </cfRule>
    <cfRule type="expression" dxfId="592" priority="469">
      <formula>$B456=TRUE</formula>
    </cfRule>
  </conditionalFormatting>
  <conditionalFormatting sqref="Q232">
    <cfRule type="expression" dxfId="591" priority="467">
      <formula>($K232="Niet geslaagd")</formula>
    </cfRule>
  </conditionalFormatting>
  <conditionalFormatting sqref="Q232">
    <cfRule type="expression" dxfId="590" priority="465" stopIfTrue="1">
      <formula>$C232=TRUE</formula>
    </cfRule>
    <cfRule type="expression" dxfId="589" priority="466">
      <formula>$B232=TRUE</formula>
    </cfRule>
  </conditionalFormatting>
  <conditionalFormatting sqref="Q253">
    <cfRule type="expression" dxfId="588" priority="464">
      <formula>($K253="Niet geslaagd")</formula>
    </cfRule>
  </conditionalFormatting>
  <conditionalFormatting sqref="Q253">
    <cfRule type="expression" dxfId="587" priority="462" stopIfTrue="1">
      <formula>$C253=TRUE</formula>
    </cfRule>
    <cfRule type="expression" dxfId="586" priority="463">
      <formula>$B253=TRUE</formula>
    </cfRule>
  </conditionalFormatting>
  <conditionalFormatting sqref="Q238">
    <cfRule type="expression" dxfId="585" priority="461">
      <formula>($K238="Niet geslaagd")</formula>
    </cfRule>
  </conditionalFormatting>
  <conditionalFormatting sqref="Q238">
    <cfRule type="expression" dxfId="584" priority="459" stopIfTrue="1">
      <formula>$C238=TRUE</formula>
    </cfRule>
    <cfRule type="expression" dxfId="583" priority="460">
      <formula>$B238=TRUE</formula>
    </cfRule>
  </conditionalFormatting>
  <conditionalFormatting sqref="Q433">
    <cfRule type="expression" dxfId="582" priority="458">
      <formula>($K433="Niet geslaagd")</formula>
    </cfRule>
  </conditionalFormatting>
  <conditionalFormatting sqref="Q433">
    <cfRule type="expression" dxfId="581" priority="456" stopIfTrue="1">
      <formula>$C433=TRUE</formula>
    </cfRule>
    <cfRule type="expression" dxfId="580" priority="457">
      <formula>$B433=TRUE</formula>
    </cfRule>
  </conditionalFormatting>
  <conditionalFormatting sqref="Q70">
    <cfRule type="expression" dxfId="579" priority="455">
      <formula>($K70="Niet geslaagd")</formula>
    </cfRule>
  </conditionalFormatting>
  <conditionalFormatting sqref="Q70">
    <cfRule type="expression" dxfId="578" priority="453" stopIfTrue="1">
      <formula>$C70=TRUE</formula>
    </cfRule>
    <cfRule type="expression" dxfId="577" priority="454">
      <formula>$B70=TRUE</formula>
    </cfRule>
  </conditionalFormatting>
  <conditionalFormatting sqref="Q357">
    <cfRule type="expression" dxfId="576" priority="452">
      <formula>($K357="Niet geslaagd")</formula>
    </cfRule>
  </conditionalFormatting>
  <conditionalFormatting sqref="Q357">
    <cfRule type="expression" dxfId="575" priority="450" stopIfTrue="1">
      <formula>$C357=TRUE</formula>
    </cfRule>
    <cfRule type="expression" dxfId="574" priority="451">
      <formula>$B357=TRUE</formula>
    </cfRule>
  </conditionalFormatting>
  <conditionalFormatting sqref="Q429">
    <cfRule type="expression" dxfId="573" priority="449">
      <formula>($K429="Niet geslaagd")</formula>
    </cfRule>
  </conditionalFormatting>
  <conditionalFormatting sqref="Q429">
    <cfRule type="expression" dxfId="572" priority="447" stopIfTrue="1">
      <formula>$C429=TRUE</formula>
    </cfRule>
    <cfRule type="expression" dxfId="571" priority="448">
      <formula>$B429=TRUE</formula>
    </cfRule>
  </conditionalFormatting>
  <conditionalFormatting sqref="Q228">
    <cfRule type="expression" dxfId="570" priority="446">
      <formula>($K228="Niet geslaagd")</formula>
    </cfRule>
  </conditionalFormatting>
  <conditionalFormatting sqref="Q228">
    <cfRule type="expression" dxfId="569" priority="444" stopIfTrue="1">
      <formula>$C228=TRUE</formula>
    </cfRule>
    <cfRule type="expression" dxfId="568" priority="445">
      <formula>$B228=TRUE</formula>
    </cfRule>
  </conditionalFormatting>
  <conditionalFormatting sqref="Q317">
    <cfRule type="expression" dxfId="567" priority="443">
      <formula>($K317="Niet geslaagd")</formula>
    </cfRule>
  </conditionalFormatting>
  <conditionalFormatting sqref="Q317">
    <cfRule type="expression" dxfId="566" priority="441" stopIfTrue="1">
      <formula>$C317=TRUE</formula>
    </cfRule>
    <cfRule type="expression" dxfId="565" priority="442">
      <formula>$B317=TRUE</formula>
    </cfRule>
  </conditionalFormatting>
  <conditionalFormatting sqref="Q440">
    <cfRule type="expression" dxfId="564" priority="440">
      <formula>($K440="Niet geslaagd")</formula>
    </cfRule>
  </conditionalFormatting>
  <conditionalFormatting sqref="Q440">
    <cfRule type="expression" dxfId="563" priority="438" stopIfTrue="1">
      <formula>$C440=TRUE</formula>
    </cfRule>
    <cfRule type="expression" dxfId="562" priority="439">
      <formula>$B440=TRUE</formula>
    </cfRule>
  </conditionalFormatting>
  <conditionalFormatting sqref="Q461">
    <cfRule type="expression" dxfId="561" priority="437">
      <formula>($K461="Niet geslaagd")</formula>
    </cfRule>
  </conditionalFormatting>
  <conditionalFormatting sqref="Q461">
    <cfRule type="expression" dxfId="560" priority="435" stopIfTrue="1">
      <formula>$C461=TRUE</formula>
    </cfRule>
    <cfRule type="expression" dxfId="559" priority="436">
      <formula>$B461=TRUE</formula>
    </cfRule>
  </conditionalFormatting>
  <conditionalFormatting sqref="Q145">
    <cfRule type="expression" dxfId="558" priority="434">
      <formula>($K145="Niet geslaagd")</formula>
    </cfRule>
  </conditionalFormatting>
  <conditionalFormatting sqref="Q145">
    <cfRule type="expression" dxfId="557" priority="432" stopIfTrue="1">
      <formula>$C145=TRUE</formula>
    </cfRule>
    <cfRule type="expression" dxfId="556" priority="433">
      <formula>$B145=TRUE</formula>
    </cfRule>
  </conditionalFormatting>
  <conditionalFormatting sqref="Q425">
    <cfRule type="expression" dxfId="555" priority="431">
      <formula>($K425="Niet geslaagd")</formula>
    </cfRule>
  </conditionalFormatting>
  <conditionalFormatting sqref="Q425">
    <cfRule type="expression" dxfId="554" priority="429" stopIfTrue="1">
      <formula>$C425=TRUE</formula>
    </cfRule>
    <cfRule type="expression" dxfId="553" priority="430">
      <formula>$B425=TRUE</formula>
    </cfRule>
  </conditionalFormatting>
  <conditionalFormatting sqref="Q275">
    <cfRule type="expression" dxfId="552" priority="428">
      <formula>($K275="Niet geslaagd")</formula>
    </cfRule>
  </conditionalFormatting>
  <conditionalFormatting sqref="Q275">
    <cfRule type="expression" dxfId="551" priority="426" stopIfTrue="1">
      <formula>$C275=TRUE</formula>
    </cfRule>
    <cfRule type="expression" dxfId="550" priority="427">
      <formula>$B275=TRUE</formula>
    </cfRule>
  </conditionalFormatting>
  <conditionalFormatting sqref="Q399">
    <cfRule type="expression" dxfId="549" priority="425">
      <formula>($K399="Niet geslaagd")</formula>
    </cfRule>
  </conditionalFormatting>
  <conditionalFormatting sqref="Q399">
    <cfRule type="expression" dxfId="548" priority="423" stopIfTrue="1">
      <formula>$C399=TRUE</formula>
    </cfRule>
    <cfRule type="expression" dxfId="547" priority="424">
      <formula>$B399=TRUE</formula>
    </cfRule>
  </conditionalFormatting>
  <conditionalFormatting sqref="Q189">
    <cfRule type="expression" dxfId="546" priority="422">
      <formula>($K189="Niet geslaagd")</formula>
    </cfRule>
  </conditionalFormatting>
  <conditionalFormatting sqref="Q189">
    <cfRule type="expression" dxfId="545" priority="420" stopIfTrue="1">
      <formula>$C189=TRUE</formula>
    </cfRule>
    <cfRule type="expression" dxfId="544" priority="421">
      <formula>$B189=TRUE</formula>
    </cfRule>
  </conditionalFormatting>
  <conditionalFormatting sqref="Q421">
    <cfRule type="expression" dxfId="543" priority="419">
      <formula>($K421="Niet geslaagd")</formula>
    </cfRule>
  </conditionalFormatting>
  <conditionalFormatting sqref="Q421">
    <cfRule type="expression" dxfId="542" priority="417" stopIfTrue="1">
      <formula>$C421=TRUE</formula>
    </cfRule>
    <cfRule type="expression" dxfId="541" priority="418">
      <formula>$B421=TRUE</formula>
    </cfRule>
  </conditionalFormatting>
  <conditionalFormatting sqref="A177:O177 R177:AC177">
    <cfRule type="expression" dxfId="540" priority="415">
      <formula>($K177="Niet geslaagd")</formula>
    </cfRule>
  </conditionalFormatting>
  <conditionalFormatting sqref="V177:AC177">
    <cfRule type="cellIs" dxfId="539" priority="413" operator="equal">
      <formula>42156</formula>
    </cfRule>
    <cfRule type="cellIs" dxfId="538" priority="414" operator="lessThan">
      <formula>42278</formula>
    </cfRule>
  </conditionalFormatting>
  <conditionalFormatting sqref="M177 K177 E177:I177">
    <cfRule type="expression" dxfId="537" priority="411" stopIfTrue="1">
      <formula>$C177=TRUE</formula>
    </cfRule>
    <cfRule type="expression" dxfId="536" priority="412">
      <formula>$B177=TRUE</formula>
    </cfRule>
  </conditionalFormatting>
  <conditionalFormatting sqref="N177:O177 S177:T177">
    <cfRule type="expression" dxfId="535" priority="409" stopIfTrue="1">
      <formula>$C177=TRUE</formula>
    </cfRule>
    <cfRule type="expression" dxfId="534" priority="410">
      <formula>$B177=TRUE</formula>
    </cfRule>
  </conditionalFormatting>
  <conditionalFormatting sqref="J177">
    <cfRule type="expression" dxfId="533" priority="407" stopIfTrue="1">
      <formula>$C177=TRUE</formula>
    </cfRule>
    <cfRule type="expression" dxfId="532" priority="408">
      <formula>$B177=TRUE</formula>
    </cfRule>
  </conditionalFormatting>
  <conditionalFormatting sqref="L177">
    <cfRule type="expression" dxfId="531" priority="405" stopIfTrue="1">
      <formula>$C177=TRUE</formula>
    </cfRule>
    <cfRule type="expression" dxfId="530" priority="406">
      <formula>$B177=TRUE</formula>
    </cfRule>
  </conditionalFormatting>
  <conditionalFormatting sqref="R177">
    <cfRule type="expression" dxfId="529" priority="403" stopIfTrue="1">
      <formula>$C177=TRUE</formula>
    </cfRule>
    <cfRule type="expression" dxfId="528" priority="404">
      <formula>$B177=TRUE</formula>
    </cfRule>
  </conditionalFormatting>
  <conditionalFormatting sqref="P177">
    <cfRule type="expression" dxfId="527" priority="401">
      <formula>($K177="Niet geslaagd")</formula>
    </cfRule>
  </conditionalFormatting>
  <conditionalFormatting sqref="P177">
    <cfRule type="expression" dxfId="526" priority="399" stopIfTrue="1">
      <formula>$C177=TRUE</formula>
    </cfRule>
    <cfRule type="expression" dxfId="525" priority="400">
      <formula>$B177=TRUE</formula>
    </cfRule>
  </conditionalFormatting>
  <conditionalFormatting sqref="Q177">
    <cfRule type="expression" dxfId="524" priority="398">
      <formula>($K177="Niet geslaagd")</formula>
    </cfRule>
  </conditionalFormatting>
  <conditionalFormatting sqref="Q177">
    <cfRule type="expression" dxfId="523" priority="396" stopIfTrue="1">
      <formula>$C177=TRUE</formula>
    </cfRule>
    <cfRule type="expression" dxfId="522" priority="397">
      <formula>$B177=TRUE</formula>
    </cfRule>
  </conditionalFormatting>
  <conditionalFormatting sqref="A110:O110 R110:AC110">
    <cfRule type="expression" dxfId="521" priority="394">
      <formula>($K110="Niet geslaagd")</formula>
    </cfRule>
  </conditionalFormatting>
  <conditionalFormatting sqref="V110:AC110">
    <cfRule type="cellIs" dxfId="520" priority="392" operator="equal">
      <formula>42156</formula>
    </cfRule>
    <cfRule type="cellIs" dxfId="519" priority="393" operator="lessThan">
      <formula>42278</formula>
    </cfRule>
  </conditionalFormatting>
  <conditionalFormatting sqref="E110:O110 R110:T110">
    <cfRule type="expression" dxfId="518" priority="390" stopIfTrue="1">
      <formula>$C110=TRUE</formula>
    </cfRule>
    <cfRule type="expression" dxfId="517" priority="391">
      <formula>$B110=TRUE</formula>
    </cfRule>
  </conditionalFormatting>
  <conditionalFormatting sqref="P110">
    <cfRule type="expression" dxfId="516" priority="388">
      <formula>($K110="Niet geslaagd")</formula>
    </cfRule>
  </conditionalFormatting>
  <conditionalFormatting sqref="P110">
    <cfRule type="expression" dxfId="515" priority="386" stopIfTrue="1">
      <formula>$C110=TRUE</formula>
    </cfRule>
    <cfRule type="expression" dxfId="514" priority="387">
      <formula>$B110=TRUE</formula>
    </cfRule>
  </conditionalFormatting>
  <conditionalFormatting sqref="Q110">
    <cfRule type="expression" dxfId="513" priority="385">
      <formula>($K110="Niet geslaagd")</formula>
    </cfRule>
  </conditionalFormatting>
  <conditionalFormatting sqref="Q110">
    <cfRule type="expression" dxfId="512" priority="383" stopIfTrue="1">
      <formula>$C110=TRUE</formula>
    </cfRule>
    <cfRule type="expression" dxfId="511" priority="384">
      <formula>$B110=TRUE</formula>
    </cfRule>
  </conditionalFormatting>
  <conditionalFormatting sqref="A118:O118 R118:AC118">
    <cfRule type="expression" dxfId="510" priority="381">
      <formula>($K118="Niet geslaagd")</formula>
    </cfRule>
  </conditionalFormatting>
  <conditionalFormatting sqref="V118:AC118">
    <cfRule type="cellIs" dxfId="509" priority="379" operator="equal">
      <formula>42156</formula>
    </cfRule>
    <cfRule type="cellIs" dxfId="508" priority="380" operator="lessThan">
      <formula>42278</formula>
    </cfRule>
  </conditionalFormatting>
  <conditionalFormatting sqref="E118:O118 R118:T118">
    <cfRule type="expression" dxfId="507" priority="377" stopIfTrue="1">
      <formula>$C118=TRUE</formula>
    </cfRule>
    <cfRule type="expression" dxfId="506" priority="378">
      <formula>$B118=TRUE</formula>
    </cfRule>
  </conditionalFormatting>
  <conditionalFormatting sqref="P118">
    <cfRule type="expression" dxfId="505" priority="375">
      <formula>($K118="Niet geslaagd")</formula>
    </cfRule>
  </conditionalFormatting>
  <conditionalFormatting sqref="P118">
    <cfRule type="expression" dxfId="504" priority="373" stopIfTrue="1">
      <formula>$C118=TRUE</formula>
    </cfRule>
    <cfRule type="expression" dxfId="503" priority="374">
      <formula>$B118=TRUE</formula>
    </cfRule>
  </conditionalFormatting>
  <conditionalFormatting sqref="Q118">
    <cfRule type="expression" dxfId="502" priority="372">
      <formula>($K118="Niet geslaagd")</formula>
    </cfRule>
  </conditionalFormatting>
  <conditionalFormatting sqref="Q118">
    <cfRule type="expression" dxfId="501" priority="370" stopIfTrue="1">
      <formula>$C118=TRUE</formula>
    </cfRule>
    <cfRule type="expression" dxfId="500" priority="371">
      <formula>$B118=TRUE</formula>
    </cfRule>
  </conditionalFormatting>
  <conditionalFormatting sqref="A119:O119 R119:AC119">
    <cfRule type="expression" dxfId="499" priority="368">
      <formula>($K119="Niet geslaagd")</formula>
    </cfRule>
  </conditionalFormatting>
  <conditionalFormatting sqref="V119:AC119">
    <cfRule type="cellIs" dxfId="498" priority="366" operator="equal">
      <formula>42156</formula>
    </cfRule>
    <cfRule type="cellIs" dxfId="497" priority="367" operator="lessThan">
      <formula>42278</formula>
    </cfRule>
  </conditionalFormatting>
  <conditionalFormatting sqref="E119:O119 R119:T119">
    <cfRule type="expression" dxfId="496" priority="364" stopIfTrue="1">
      <formula>$C119=TRUE</formula>
    </cfRule>
    <cfRule type="expression" dxfId="495" priority="365">
      <formula>$B119=TRUE</formula>
    </cfRule>
  </conditionalFormatting>
  <conditionalFormatting sqref="P119">
    <cfRule type="expression" dxfId="494" priority="362">
      <formula>($K119="Niet geslaagd")</formula>
    </cfRule>
  </conditionalFormatting>
  <conditionalFormatting sqref="P119">
    <cfRule type="expression" dxfId="493" priority="360" stopIfTrue="1">
      <formula>$C119=TRUE</formula>
    </cfRule>
    <cfRule type="expression" dxfId="492" priority="361">
      <formula>$B119=TRUE</formula>
    </cfRule>
  </conditionalFormatting>
  <conditionalFormatting sqref="Q119">
    <cfRule type="expression" dxfId="491" priority="359">
      <formula>($K119="Niet geslaagd")</formula>
    </cfRule>
  </conditionalFormatting>
  <conditionalFormatting sqref="Q119">
    <cfRule type="expression" dxfId="490" priority="357" stopIfTrue="1">
      <formula>$C119=TRUE</formula>
    </cfRule>
    <cfRule type="expression" dxfId="489" priority="358">
      <formula>$B119=TRUE</formula>
    </cfRule>
  </conditionalFormatting>
  <conditionalFormatting sqref="A271:O271 R271:AC271">
    <cfRule type="expression" dxfId="488" priority="355">
      <formula>($K271="Niet geslaagd")</formula>
    </cfRule>
  </conditionalFormatting>
  <conditionalFormatting sqref="V271:AC271">
    <cfRule type="cellIs" dxfId="487" priority="353" operator="equal">
      <formula>42156</formula>
    </cfRule>
    <cfRule type="cellIs" dxfId="486" priority="354" operator="lessThan">
      <formula>42278</formula>
    </cfRule>
  </conditionalFormatting>
  <conditionalFormatting sqref="E271:O271 R271:T271">
    <cfRule type="expression" dxfId="485" priority="351" stopIfTrue="1">
      <formula>$C271=TRUE</formula>
    </cfRule>
    <cfRule type="expression" dxfId="484" priority="352">
      <formula>$B271=TRUE</formula>
    </cfRule>
  </conditionalFormatting>
  <conditionalFormatting sqref="P271">
    <cfRule type="expression" dxfId="483" priority="349">
      <formula>($K271="Niet geslaagd")</formula>
    </cfRule>
  </conditionalFormatting>
  <conditionalFormatting sqref="P271">
    <cfRule type="expression" dxfId="482" priority="347" stopIfTrue="1">
      <formula>$C271=TRUE</formula>
    </cfRule>
    <cfRule type="expression" dxfId="481" priority="348">
      <formula>$B271=TRUE</formula>
    </cfRule>
  </conditionalFormatting>
  <conditionalFormatting sqref="Q271">
    <cfRule type="expression" dxfId="480" priority="346">
      <formula>($K271="Niet geslaagd")</formula>
    </cfRule>
  </conditionalFormatting>
  <conditionalFormatting sqref="Q271">
    <cfRule type="expression" dxfId="479" priority="344" stopIfTrue="1">
      <formula>$C271=TRUE</formula>
    </cfRule>
    <cfRule type="expression" dxfId="478" priority="345">
      <formula>$B271=TRUE</formula>
    </cfRule>
  </conditionalFormatting>
  <conditionalFormatting sqref="A261:O261 R261:AC261">
    <cfRule type="expression" dxfId="477" priority="342">
      <formula>($K261="Niet geslaagd")</formula>
    </cfRule>
  </conditionalFormatting>
  <conditionalFormatting sqref="V261:AC261">
    <cfRule type="cellIs" dxfId="476" priority="340" operator="equal">
      <formula>42156</formula>
    </cfRule>
    <cfRule type="cellIs" dxfId="475" priority="341" operator="lessThan">
      <formula>42278</formula>
    </cfRule>
  </conditionalFormatting>
  <conditionalFormatting sqref="E261:O261 R261:T261">
    <cfRule type="expression" dxfId="474" priority="338" stopIfTrue="1">
      <formula>$C261=TRUE</formula>
    </cfRule>
    <cfRule type="expression" dxfId="473" priority="339">
      <formula>$B261=TRUE</formula>
    </cfRule>
  </conditionalFormatting>
  <conditionalFormatting sqref="P261">
    <cfRule type="expression" dxfId="472" priority="336">
      <formula>($K261="Niet geslaagd")</formula>
    </cfRule>
  </conditionalFormatting>
  <conditionalFormatting sqref="P261">
    <cfRule type="expression" dxfId="471" priority="334" stopIfTrue="1">
      <formula>$C261=TRUE</formula>
    </cfRule>
    <cfRule type="expression" dxfId="470" priority="335">
      <formula>$B261=TRUE</formula>
    </cfRule>
  </conditionalFormatting>
  <conditionalFormatting sqref="Q261">
    <cfRule type="expression" dxfId="469" priority="333">
      <formula>($K261="Niet geslaagd")</formula>
    </cfRule>
  </conditionalFormatting>
  <conditionalFormatting sqref="Q261">
    <cfRule type="expression" dxfId="468" priority="331" stopIfTrue="1">
      <formula>$C261=TRUE</formula>
    </cfRule>
    <cfRule type="expression" dxfId="467" priority="332">
      <formula>$B261=TRUE</formula>
    </cfRule>
  </conditionalFormatting>
  <conditionalFormatting sqref="A254:O254 R254:AC254">
    <cfRule type="expression" dxfId="466" priority="329">
      <formula>($K254="Niet geslaagd")</formula>
    </cfRule>
  </conditionalFormatting>
  <conditionalFormatting sqref="V254:AC254">
    <cfRule type="cellIs" dxfId="465" priority="327" operator="equal">
      <formula>42156</formula>
    </cfRule>
    <cfRule type="cellIs" dxfId="464" priority="328" operator="lessThan">
      <formula>42278</formula>
    </cfRule>
  </conditionalFormatting>
  <conditionalFormatting sqref="E254:O254 R254:T254">
    <cfRule type="expression" dxfId="463" priority="325" stopIfTrue="1">
      <formula>$C254=TRUE</formula>
    </cfRule>
    <cfRule type="expression" dxfId="462" priority="326">
      <formula>$B254=TRUE</formula>
    </cfRule>
  </conditionalFormatting>
  <conditionalFormatting sqref="P254">
    <cfRule type="expression" dxfId="461" priority="323">
      <formula>($K254="Niet geslaagd")</formula>
    </cfRule>
  </conditionalFormatting>
  <conditionalFormatting sqref="P254">
    <cfRule type="expression" dxfId="460" priority="321" stopIfTrue="1">
      <formula>$C254=TRUE</formula>
    </cfRule>
    <cfRule type="expression" dxfId="459" priority="322">
      <formula>$B254=TRUE</formula>
    </cfRule>
  </conditionalFormatting>
  <conditionalFormatting sqref="Q254">
    <cfRule type="expression" dxfId="458" priority="320">
      <formula>($K254="Niet geslaagd")</formula>
    </cfRule>
  </conditionalFormatting>
  <conditionalFormatting sqref="Q254">
    <cfRule type="expression" dxfId="457" priority="318" stopIfTrue="1">
      <formula>$C254=TRUE</formula>
    </cfRule>
    <cfRule type="expression" dxfId="456" priority="319">
      <formula>$B254=TRUE</formula>
    </cfRule>
  </conditionalFormatting>
  <conditionalFormatting sqref="A227:O227 R227:AC227">
    <cfRule type="expression" dxfId="455" priority="316">
      <formula>($K227="Niet geslaagd")</formula>
    </cfRule>
  </conditionalFormatting>
  <conditionalFormatting sqref="V227:AC227">
    <cfRule type="cellIs" dxfId="454" priority="314" operator="equal">
      <formula>42156</formula>
    </cfRule>
    <cfRule type="cellIs" dxfId="453" priority="315" operator="lessThan">
      <formula>42278</formula>
    </cfRule>
  </conditionalFormatting>
  <conditionalFormatting sqref="E227:I227 K227 M227">
    <cfRule type="expression" dxfId="452" priority="312" stopIfTrue="1">
      <formula>$C227=TRUE</formula>
    </cfRule>
    <cfRule type="expression" dxfId="451" priority="313">
      <formula>$B227=TRUE</formula>
    </cfRule>
  </conditionalFormatting>
  <conditionalFormatting sqref="S227:T227 N227:O227">
    <cfRule type="expression" dxfId="450" priority="310" stopIfTrue="1">
      <formula>$C227=TRUE</formula>
    </cfRule>
    <cfRule type="expression" dxfId="449" priority="311">
      <formula>$B227=TRUE</formula>
    </cfRule>
  </conditionalFormatting>
  <conditionalFormatting sqref="J227">
    <cfRule type="expression" dxfId="448" priority="308" stopIfTrue="1">
      <formula>$C227=TRUE</formula>
    </cfRule>
    <cfRule type="expression" dxfId="447" priority="309">
      <formula>$B227=TRUE</formula>
    </cfRule>
  </conditionalFormatting>
  <conditionalFormatting sqref="L227">
    <cfRule type="expression" dxfId="446" priority="306" stopIfTrue="1">
      <formula>$C227=TRUE</formula>
    </cfRule>
    <cfRule type="expression" dxfId="445" priority="307">
      <formula>$B227=TRUE</formula>
    </cfRule>
  </conditionalFormatting>
  <conditionalFormatting sqref="R227">
    <cfRule type="expression" dxfId="444" priority="304" stopIfTrue="1">
      <formula>$C227=TRUE</formula>
    </cfRule>
    <cfRule type="expression" dxfId="443" priority="305">
      <formula>$B227=TRUE</formula>
    </cfRule>
  </conditionalFormatting>
  <conditionalFormatting sqref="P227">
    <cfRule type="expression" dxfId="442" priority="302">
      <formula>($K227="Niet geslaagd")</formula>
    </cfRule>
  </conditionalFormatting>
  <conditionalFormatting sqref="P227">
    <cfRule type="expression" dxfId="441" priority="300" stopIfTrue="1">
      <formula>$C227=TRUE</formula>
    </cfRule>
    <cfRule type="expression" dxfId="440" priority="301">
      <formula>$B227=TRUE</formula>
    </cfRule>
  </conditionalFormatting>
  <conditionalFormatting sqref="Q227">
    <cfRule type="expression" dxfId="439" priority="299">
      <formula>($K227="Niet geslaagd")</formula>
    </cfRule>
  </conditionalFormatting>
  <conditionalFormatting sqref="Q227">
    <cfRule type="expression" dxfId="438" priority="297" stopIfTrue="1">
      <formula>$C227=TRUE</formula>
    </cfRule>
    <cfRule type="expression" dxfId="437" priority="298">
      <formula>$B227=TRUE</formula>
    </cfRule>
  </conditionalFormatting>
  <conditionalFormatting sqref="G417:O417 R417:AC417">
    <cfRule type="expression" dxfId="436" priority="295">
      <formula>($K417="Niet geslaagd")</formula>
    </cfRule>
  </conditionalFormatting>
  <conditionalFormatting sqref="I417 M417 K417">
    <cfRule type="expression" dxfId="435" priority="293" stopIfTrue="1">
      <formula>$C417=TRUE</formula>
    </cfRule>
    <cfRule type="expression" dxfId="434" priority="294">
      <formula>$B417=TRUE</formula>
    </cfRule>
  </conditionalFormatting>
  <conditionalFormatting sqref="A417:E417">
    <cfRule type="expression" dxfId="433" priority="292">
      <formula>($K417="Niet geslaagd")</formula>
    </cfRule>
  </conditionalFormatting>
  <conditionalFormatting sqref="V417:AC417">
    <cfRule type="cellIs" dxfId="432" priority="290" operator="equal">
      <formula>42156</formula>
    </cfRule>
    <cfRule type="cellIs" dxfId="431" priority="291" operator="lessThan">
      <formula>42278</formula>
    </cfRule>
  </conditionalFormatting>
  <conditionalFormatting sqref="E417 G417:H417">
    <cfRule type="expression" dxfId="430" priority="288" stopIfTrue="1">
      <formula>$C417=TRUE</formula>
    </cfRule>
    <cfRule type="expression" dxfId="429" priority="289">
      <formula>$B417=TRUE</formula>
    </cfRule>
  </conditionalFormatting>
  <conditionalFormatting sqref="F417">
    <cfRule type="expression" dxfId="428" priority="287">
      <formula>($K417="Niet geslaagd")</formula>
    </cfRule>
  </conditionalFormatting>
  <conditionalFormatting sqref="F417">
    <cfRule type="expression" dxfId="427" priority="285" stopIfTrue="1">
      <formula>$C417=TRUE</formula>
    </cfRule>
    <cfRule type="expression" dxfId="426" priority="286">
      <formula>$B417=TRUE</formula>
    </cfRule>
  </conditionalFormatting>
  <conditionalFormatting sqref="N417:O417 S417:T417">
    <cfRule type="expression" dxfId="425" priority="283" stopIfTrue="1">
      <formula>$C417=TRUE</formula>
    </cfRule>
    <cfRule type="expression" dxfId="424" priority="284">
      <formula>$B417=TRUE</formula>
    </cfRule>
  </conditionalFormatting>
  <conditionalFormatting sqref="J417">
    <cfRule type="expression" dxfId="423" priority="281" stopIfTrue="1">
      <formula>$C417=TRUE</formula>
    </cfRule>
    <cfRule type="expression" dxfId="422" priority="282">
      <formula>$B417=TRUE</formula>
    </cfRule>
  </conditionalFormatting>
  <conditionalFormatting sqref="L417">
    <cfRule type="expression" dxfId="421" priority="279" stopIfTrue="1">
      <formula>$C417=TRUE</formula>
    </cfRule>
    <cfRule type="expression" dxfId="420" priority="280">
      <formula>$B417=TRUE</formula>
    </cfRule>
  </conditionalFormatting>
  <conditionalFormatting sqref="R417">
    <cfRule type="expression" dxfId="419" priority="277" stopIfTrue="1">
      <formula>$C417=TRUE</formula>
    </cfRule>
    <cfRule type="expression" dxfId="418" priority="278">
      <formula>$B417=TRUE</formula>
    </cfRule>
  </conditionalFormatting>
  <conditionalFormatting sqref="P417">
    <cfRule type="expression" dxfId="417" priority="275">
      <formula>($K417="Niet geslaagd")</formula>
    </cfRule>
  </conditionalFormatting>
  <conditionalFormatting sqref="P417">
    <cfRule type="expression" dxfId="416" priority="273" stopIfTrue="1">
      <formula>$C417=TRUE</formula>
    </cfRule>
    <cfRule type="expression" dxfId="415" priority="274">
      <formula>$B417=TRUE</formula>
    </cfRule>
  </conditionalFormatting>
  <conditionalFormatting sqref="Q417">
    <cfRule type="expression" dxfId="414" priority="272">
      <formula>($K417="Niet geslaagd")</formula>
    </cfRule>
  </conditionalFormatting>
  <conditionalFormatting sqref="Q417">
    <cfRule type="expression" dxfId="413" priority="270" stopIfTrue="1">
      <formula>$C417=TRUE</formula>
    </cfRule>
    <cfRule type="expression" dxfId="412" priority="271">
      <formula>$B417=TRUE</formula>
    </cfRule>
  </conditionalFormatting>
  <conditionalFormatting sqref="A420:O420 R420:AC420">
    <cfRule type="expression" dxfId="411" priority="268">
      <formula>($K420="Niet geslaagd")</formula>
    </cfRule>
  </conditionalFormatting>
  <conditionalFormatting sqref="V420:AC420">
    <cfRule type="cellIs" dxfId="410" priority="266" operator="equal">
      <formula>42156</formula>
    </cfRule>
    <cfRule type="cellIs" dxfId="409" priority="267" operator="lessThan">
      <formula>42278</formula>
    </cfRule>
  </conditionalFormatting>
  <conditionalFormatting sqref="E420:O420 R420:T420">
    <cfRule type="expression" dxfId="408" priority="264" stopIfTrue="1">
      <formula>$C420=TRUE</formula>
    </cfRule>
    <cfRule type="expression" dxfId="407" priority="265">
      <formula>$B420=TRUE</formula>
    </cfRule>
  </conditionalFormatting>
  <conditionalFormatting sqref="P420">
    <cfRule type="expression" dxfId="406" priority="262">
      <formula>($K420="Niet geslaagd")</formula>
    </cfRule>
  </conditionalFormatting>
  <conditionalFormatting sqref="P420">
    <cfRule type="expression" dxfId="405" priority="260" stopIfTrue="1">
      <formula>$C420=TRUE</formula>
    </cfRule>
    <cfRule type="expression" dxfId="404" priority="261">
      <formula>$B420=TRUE</formula>
    </cfRule>
  </conditionalFormatting>
  <conditionalFormatting sqref="Q420">
    <cfRule type="expression" dxfId="403" priority="259">
      <formula>($K420="Niet geslaagd")</formula>
    </cfRule>
  </conditionalFormatting>
  <conditionalFormatting sqref="Q420">
    <cfRule type="expression" dxfId="402" priority="257" stopIfTrue="1">
      <formula>$C420=TRUE</formula>
    </cfRule>
    <cfRule type="expression" dxfId="401" priority="258">
      <formula>$B420=TRUE</formula>
    </cfRule>
  </conditionalFormatting>
  <conditionalFormatting sqref="G418:O418 R418:AC418">
    <cfRule type="expression" dxfId="400" priority="255">
      <formula>($K418="Niet geslaagd")</formula>
    </cfRule>
  </conditionalFormatting>
  <conditionalFormatting sqref="I418 M418 K418">
    <cfRule type="expression" dxfId="399" priority="253" stopIfTrue="1">
      <formula>$C418=TRUE</formula>
    </cfRule>
    <cfRule type="expression" dxfId="398" priority="254">
      <formula>$B418=TRUE</formula>
    </cfRule>
  </conditionalFormatting>
  <conditionalFormatting sqref="A418:E418">
    <cfRule type="expression" dxfId="397" priority="252">
      <formula>($K418="Niet geslaagd")</formula>
    </cfRule>
  </conditionalFormatting>
  <conditionalFormatting sqref="V418:AC418">
    <cfRule type="cellIs" dxfId="396" priority="250" operator="equal">
      <formula>42156</formula>
    </cfRule>
    <cfRule type="cellIs" dxfId="395" priority="251" operator="lessThan">
      <formula>42278</formula>
    </cfRule>
  </conditionalFormatting>
  <conditionalFormatting sqref="E418 G418:H418">
    <cfRule type="expression" dxfId="394" priority="248" stopIfTrue="1">
      <formula>$C418=TRUE</formula>
    </cfRule>
    <cfRule type="expression" dxfId="393" priority="249">
      <formula>$B418=TRUE</formula>
    </cfRule>
  </conditionalFormatting>
  <conditionalFormatting sqref="F418">
    <cfRule type="expression" dxfId="392" priority="247">
      <formula>($K418="Niet geslaagd")</formula>
    </cfRule>
  </conditionalFormatting>
  <conditionalFormatting sqref="F418">
    <cfRule type="expression" dxfId="391" priority="245" stopIfTrue="1">
      <formula>$C418=TRUE</formula>
    </cfRule>
    <cfRule type="expression" dxfId="390" priority="246">
      <formula>$B418=TRUE</formula>
    </cfRule>
  </conditionalFormatting>
  <conditionalFormatting sqref="N418:O418 S418:T418">
    <cfRule type="expression" dxfId="389" priority="243" stopIfTrue="1">
      <formula>$C418=TRUE</formula>
    </cfRule>
    <cfRule type="expression" dxfId="388" priority="244">
      <formula>$B418=TRUE</formula>
    </cfRule>
  </conditionalFormatting>
  <conditionalFormatting sqref="J418">
    <cfRule type="expression" dxfId="387" priority="241" stopIfTrue="1">
      <formula>$C418=TRUE</formula>
    </cfRule>
    <cfRule type="expression" dxfId="386" priority="242">
      <formula>$B418=TRUE</formula>
    </cfRule>
  </conditionalFormatting>
  <conditionalFormatting sqref="L418">
    <cfRule type="expression" dxfId="385" priority="239" stopIfTrue="1">
      <formula>$C418=TRUE</formula>
    </cfRule>
    <cfRule type="expression" dxfId="384" priority="240">
      <formula>$B418=TRUE</formula>
    </cfRule>
  </conditionalFormatting>
  <conditionalFormatting sqref="R418">
    <cfRule type="expression" dxfId="383" priority="237" stopIfTrue="1">
      <formula>$C418=TRUE</formula>
    </cfRule>
    <cfRule type="expression" dxfId="382" priority="238">
      <formula>$B418=TRUE</formula>
    </cfRule>
  </conditionalFormatting>
  <conditionalFormatting sqref="P418">
    <cfRule type="expression" dxfId="381" priority="235">
      <formula>($K418="Niet geslaagd")</formula>
    </cfRule>
  </conditionalFormatting>
  <conditionalFormatting sqref="P418">
    <cfRule type="expression" dxfId="380" priority="233" stopIfTrue="1">
      <formula>$C418=TRUE</formula>
    </cfRule>
    <cfRule type="expression" dxfId="379" priority="234">
      <formula>$B418=TRUE</formula>
    </cfRule>
  </conditionalFormatting>
  <conditionalFormatting sqref="Q418">
    <cfRule type="expression" dxfId="378" priority="232">
      <formula>($K418="Niet geslaagd")</formula>
    </cfRule>
  </conditionalFormatting>
  <conditionalFormatting sqref="Q418">
    <cfRule type="expression" dxfId="377" priority="230" stopIfTrue="1">
      <formula>$C418=TRUE</formula>
    </cfRule>
    <cfRule type="expression" dxfId="376" priority="231">
      <formula>$B418=TRUE</formula>
    </cfRule>
  </conditionalFormatting>
  <conditionalFormatting sqref="A120:O120 R120:AC120">
    <cfRule type="expression" dxfId="375" priority="228">
      <formula>($K120="Niet geslaagd")</formula>
    </cfRule>
  </conditionalFormatting>
  <conditionalFormatting sqref="V120:AC120">
    <cfRule type="cellIs" dxfId="374" priority="226" operator="equal">
      <formula>42156</formula>
    </cfRule>
    <cfRule type="cellIs" dxfId="373" priority="227" operator="lessThan">
      <formula>42278</formula>
    </cfRule>
  </conditionalFormatting>
  <conditionalFormatting sqref="E120:O120 R120:T120">
    <cfRule type="expression" dxfId="372" priority="224" stopIfTrue="1">
      <formula>$C120=TRUE</formula>
    </cfRule>
    <cfRule type="expression" dxfId="371" priority="225">
      <formula>$B120=TRUE</formula>
    </cfRule>
  </conditionalFormatting>
  <conditionalFormatting sqref="P120">
    <cfRule type="expression" dxfId="370" priority="222">
      <formula>($K120="Niet geslaagd")</formula>
    </cfRule>
  </conditionalFormatting>
  <conditionalFormatting sqref="P120">
    <cfRule type="expression" dxfId="369" priority="220" stopIfTrue="1">
      <formula>$C120=TRUE</formula>
    </cfRule>
    <cfRule type="expression" dxfId="368" priority="221">
      <formula>$B120=TRUE</formula>
    </cfRule>
  </conditionalFormatting>
  <conditionalFormatting sqref="Q120">
    <cfRule type="expression" dxfId="367" priority="219">
      <formula>($K120="Niet geslaagd")</formula>
    </cfRule>
  </conditionalFormatting>
  <conditionalFormatting sqref="Q120">
    <cfRule type="expression" dxfId="366" priority="217" stopIfTrue="1">
      <formula>$C120=TRUE</formula>
    </cfRule>
    <cfRule type="expression" dxfId="365" priority="218">
      <formula>$B120=TRUE</formula>
    </cfRule>
  </conditionalFormatting>
  <conditionalFormatting sqref="A164:O164 R164:AC164">
    <cfRule type="expression" dxfId="364" priority="215">
      <formula>($K164="Niet geslaagd")</formula>
    </cfRule>
  </conditionalFormatting>
  <conditionalFormatting sqref="V164:AC164">
    <cfRule type="cellIs" dxfId="363" priority="213" operator="equal">
      <formula>42156</formula>
    </cfRule>
    <cfRule type="cellIs" dxfId="362" priority="214" operator="lessThan">
      <formula>42278</formula>
    </cfRule>
  </conditionalFormatting>
  <conditionalFormatting sqref="E164:O164 R164:T164">
    <cfRule type="expression" dxfId="361" priority="211" stopIfTrue="1">
      <formula>$C164=TRUE</formula>
    </cfRule>
    <cfRule type="expression" dxfId="360" priority="212">
      <formula>$B164=TRUE</formula>
    </cfRule>
  </conditionalFormatting>
  <conditionalFormatting sqref="P164">
    <cfRule type="expression" dxfId="359" priority="209">
      <formula>($K164="Niet geslaagd")</formula>
    </cfRule>
  </conditionalFormatting>
  <conditionalFormatting sqref="P164">
    <cfRule type="expression" dxfId="358" priority="207" stopIfTrue="1">
      <formula>$C164=TRUE</formula>
    </cfRule>
    <cfRule type="expression" dxfId="357" priority="208">
      <formula>$B164=TRUE</formula>
    </cfRule>
  </conditionalFormatting>
  <conditionalFormatting sqref="Q164">
    <cfRule type="expression" dxfId="356" priority="206">
      <formula>($K164="Niet geslaagd")</formula>
    </cfRule>
  </conditionalFormatting>
  <conditionalFormatting sqref="Q164">
    <cfRule type="expression" dxfId="355" priority="204" stopIfTrue="1">
      <formula>$C164=TRUE</formula>
    </cfRule>
    <cfRule type="expression" dxfId="354" priority="205">
      <formula>$B164=TRUE</formula>
    </cfRule>
  </conditionalFormatting>
  <conditionalFormatting sqref="A454:O454 R454:AC454">
    <cfRule type="expression" dxfId="353" priority="202">
      <formula>($K454="Niet geslaagd")</formula>
    </cfRule>
  </conditionalFormatting>
  <conditionalFormatting sqref="V454:AC454">
    <cfRule type="cellIs" dxfId="352" priority="200" operator="equal">
      <formula>42156</formula>
    </cfRule>
    <cfRule type="cellIs" dxfId="351" priority="201" operator="lessThan">
      <formula>42278</formula>
    </cfRule>
  </conditionalFormatting>
  <conditionalFormatting sqref="E454:O454 R454:T454">
    <cfRule type="expression" dxfId="350" priority="198" stopIfTrue="1">
      <formula>$C454=TRUE</formula>
    </cfRule>
    <cfRule type="expression" dxfId="349" priority="199">
      <formula>$B454=TRUE</formula>
    </cfRule>
  </conditionalFormatting>
  <conditionalFormatting sqref="P454">
    <cfRule type="expression" dxfId="348" priority="196">
      <formula>($K454="Niet geslaagd")</formula>
    </cfRule>
  </conditionalFormatting>
  <conditionalFormatting sqref="P454">
    <cfRule type="expression" dxfId="347" priority="194" stopIfTrue="1">
      <formula>$C454=TRUE</formula>
    </cfRule>
    <cfRule type="expression" dxfId="346" priority="195">
      <formula>$B454=TRUE</formula>
    </cfRule>
  </conditionalFormatting>
  <conditionalFormatting sqref="Q454">
    <cfRule type="expression" dxfId="345" priority="193">
      <formula>($K454="Niet geslaagd")</formula>
    </cfRule>
  </conditionalFormatting>
  <conditionalFormatting sqref="Q454">
    <cfRule type="expression" dxfId="344" priority="191" stopIfTrue="1">
      <formula>$C454=TRUE</formula>
    </cfRule>
    <cfRule type="expression" dxfId="343" priority="192">
      <formula>$B454=TRUE</formula>
    </cfRule>
  </conditionalFormatting>
  <conditionalFormatting sqref="A348:O348 R348:AC348">
    <cfRule type="expression" dxfId="342" priority="189">
      <formula>($K348="Niet geslaagd")</formula>
    </cfRule>
  </conditionalFormatting>
  <conditionalFormatting sqref="V348:AC348">
    <cfRule type="cellIs" dxfId="341" priority="187" operator="equal">
      <formula>42156</formula>
    </cfRule>
    <cfRule type="cellIs" dxfId="340" priority="188" operator="lessThan">
      <formula>42278</formula>
    </cfRule>
  </conditionalFormatting>
  <conditionalFormatting sqref="E348:O348 R348:T348">
    <cfRule type="expression" dxfId="339" priority="185" stopIfTrue="1">
      <formula>$C348=TRUE</formula>
    </cfRule>
    <cfRule type="expression" dxfId="338" priority="186">
      <formula>$B348=TRUE</formula>
    </cfRule>
  </conditionalFormatting>
  <conditionalFormatting sqref="P348">
    <cfRule type="expression" dxfId="337" priority="183">
      <formula>($K348="Niet geslaagd")</formula>
    </cfRule>
  </conditionalFormatting>
  <conditionalFormatting sqref="P348">
    <cfRule type="expression" dxfId="336" priority="181" stopIfTrue="1">
      <formula>$C348=TRUE</formula>
    </cfRule>
    <cfRule type="expression" dxfId="335" priority="182">
      <formula>$B348=TRUE</formula>
    </cfRule>
  </conditionalFormatting>
  <conditionalFormatting sqref="Q348">
    <cfRule type="expression" dxfId="334" priority="180">
      <formula>($K348="Niet geslaagd")</formula>
    </cfRule>
  </conditionalFormatting>
  <conditionalFormatting sqref="Q348">
    <cfRule type="expression" dxfId="333" priority="178" stopIfTrue="1">
      <formula>$C348=TRUE</formula>
    </cfRule>
    <cfRule type="expression" dxfId="332" priority="179">
      <formula>$B348=TRUE</formula>
    </cfRule>
  </conditionalFormatting>
  <conditionalFormatting sqref="A312:O312 R312:AC312">
    <cfRule type="expression" dxfId="331" priority="176">
      <formula>($K312="Niet geslaagd")</formula>
    </cfRule>
  </conditionalFormatting>
  <conditionalFormatting sqref="V312:AC312">
    <cfRule type="cellIs" dxfId="330" priority="174" operator="equal">
      <formula>42156</formula>
    </cfRule>
    <cfRule type="cellIs" dxfId="329" priority="175" operator="lessThan">
      <formula>42278</formula>
    </cfRule>
  </conditionalFormatting>
  <conditionalFormatting sqref="E312:O312 R312:T312">
    <cfRule type="expression" dxfId="328" priority="172" stopIfTrue="1">
      <formula>$C312=TRUE</formula>
    </cfRule>
    <cfRule type="expression" dxfId="327" priority="173">
      <formula>$B312=TRUE</formula>
    </cfRule>
  </conditionalFormatting>
  <conditionalFormatting sqref="P312">
    <cfRule type="expression" dxfId="326" priority="170">
      <formula>($K312="Niet geslaagd")</formula>
    </cfRule>
  </conditionalFormatting>
  <conditionalFormatting sqref="P312">
    <cfRule type="expression" dxfId="325" priority="168" stopIfTrue="1">
      <formula>$C312=TRUE</formula>
    </cfRule>
    <cfRule type="expression" dxfId="324" priority="169">
      <formula>$B312=TRUE</formula>
    </cfRule>
  </conditionalFormatting>
  <conditionalFormatting sqref="Q312">
    <cfRule type="expression" dxfId="323" priority="167">
      <formula>($K312="Niet geslaagd")</formula>
    </cfRule>
  </conditionalFormatting>
  <conditionalFormatting sqref="Q312">
    <cfRule type="expression" dxfId="322" priority="165" stopIfTrue="1">
      <formula>$C312=TRUE</formula>
    </cfRule>
    <cfRule type="expression" dxfId="321" priority="166">
      <formula>$B312=TRUE</formula>
    </cfRule>
  </conditionalFormatting>
  <conditionalFormatting sqref="A3:O3 R3:AC3">
    <cfRule type="expression" dxfId="320" priority="150">
      <formula>($K3="Niet geslaagd")</formula>
    </cfRule>
  </conditionalFormatting>
  <conditionalFormatting sqref="V3:AC3">
    <cfRule type="cellIs" dxfId="319" priority="148" operator="equal">
      <formula>42156</formula>
    </cfRule>
    <cfRule type="cellIs" dxfId="318" priority="149" operator="lessThan">
      <formula>42278</formula>
    </cfRule>
  </conditionalFormatting>
  <conditionalFormatting sqref="E3:O3 R3:T3">
    <cfRule type="expression" dxfId="317" priority="146" stopIfTrue="1">
      <formula>$C3=TRUE</formula>
    </cfRule>
    <cfRule type="expression" dxfId="316" priority="147">
      <formula>$B3=TRUE</formula>
    </cfRule>
  </conditionalFormatting>
  <conditionalFormatting sqref="P3">
    <cfRule type="expression" dxfId="315" priority="144">
      <formula>($K3="Niet geslaagd")</formula>
    </cfRule>
  </conditionalFormatting>
  <conditionalFormatting sqref="P3">
    <cfRule type="expression" dxfId="314" priority="142" stopIfTrue="1">
      <formula>$C3=TRUE</formula>
    </cfRule>
    <cfRule type="expression" dxfId="313" priority="143">
      <formula>$B3=TRUE</formula>
    </cfRule>
  </conditionalFormatting>
  <conditionalFormatting sqref="Q3">
    <cfRule type="expression" dxfId="312" priority="141">
      <formula>($K3="Niet geslaagd")</formula>
    </cfRule>
  </conditionalFormatting>
  <conditionalFormatting sqref="Q3">
    <cfRule type="expression" dxfId="311" priority="139" stopIfTrue="1">
      <formula>$C3=TRUE</formula>
    </cfRule>
    <cfRule type="expression" dxfId="310" priority="140">
      <formula>$B3=TRUE</formula>
    </cfRule>
  </conditionalFormatting>
  <conditionalFormatting sqref="Q4">
    <cfRule type="expression" dxfId="309" priority="105" stopIfTrue="1">
      <formula>$C4=TRUE</formula>
    </cfRule>
    <cfRule type="expression" dxfId="308" priority="106">
      <formula>$B4=TRUE</formula>
    </cfRule>
  </conditionalFormatting>
  <conditionalFormatting sqref="E4:O4 R4:T4">
    <cfRule type="expression" dxfId="307" priority="112" stopIfTrue="1">
      <formula>$C4=TRUE</formula>
    </cfRule>
    <cfRule type="expression" dxfId="306" priority="113">
      <formula>$B4=TRUE</formula>
    </cfRule>
  </conditionalFormatting>
  <conditionalFormatting sqref="P4">
    <cfRule type="expression" dxfId="305" priority="110">
      <formula>($K4="Niet geslaagd")</formula>
    </cfRule>
  </conditionalFormatting>
  <conditionalFormatting sqref="P4">
    <cfRule type="expression" dxfId="304" priority="108" stopIfTrue="1">
      <formula>$C4=TRUE</formula>
    </cfRule>
    <cfRule type="expression" dxfId="303" priority="109">
      <formula>$B4=TRUE</formula>
    </cfRule>
  </conditionalFormatting>
  <conditionalFormatting sqref="Q4">
    <cfRule type="expression" dxfId="302" priority="107">
      <formula>($K4="Niet geslaagd")</formula>
    </cfRule>
  </conditionalFormatting>
  <conditionalFormatting sqref="Q378">
    <cfRule type="expression" dxfId="301" priority="92" stopIfTrue="1">
      <formula>$C378=TRUE</formula>
    </cfRule>
    <cfRule type="expression" dxfId="300" priority="93">
      <formula>$B378=TRUE</formula>
    </cfRule>
  </conditionalFormatting>
  <conditionalFormatting sqref="A4:O4 R4:AC4">
    <cfRule type="expression" dxfId="299" priority="116">
      <formula>($K4="Niet geslaagd")</formula>
    </cfRule>
  </conditionalFormatting>
  <conditionalFormatting sqref="V4:AC4">
    <cfRule type="cellIs" dxfId="298" priority="114" operator="equal">
      <formula>42156</formula>
    </cfRule>
    <cfRule type="cellIs" dxfId="297" priority="115" operator="lessThan">
      <formula>42278</formula>
    </cfRule>
  </conditionalFormatting>
  <conditionalFormatting sqref="E378:O378 R378:T378">
    <cfRule type="expression" dxfId="296" priority="99" stopIfTrue="1">
      <formula>$C378=TRUE</formula>
    </cfRule>
    <cfRule type="expression" dxfId="295" priority="100">
      <formula>$B378=TRUE</formula>
    </cfRule>
  </conditionalFormatting>
  <conditionalFormatting sqref="P378">
    <cfRule type="expression" dxfId="294" priority="97">
      <formula>($K378="Niet geslaagd")</formula>
    </cfRule>
  </conditionalFormatting>
  <conditionalFormatting sqref="P378">
    <cfRule type="expression" dxfId="293" priority="95" stopIfTrue="1">
      <formula>$C378=TRUE</formula>
    </cfRule>
    <cfRule type="expression" dxfId="292" priority="96">
      <formula>$B378=TRUE</formula>
    </cfRule>
  </conditionalFormatting>
  <conditionalFormatting sqref="Q378">
    <cfRule type="expression" dxfId="291" priority="94">
      <formula>($K378="Niet geslaagd")</formula>
    </cfRule>
  </conditionalFormatting>
  <conditionalFormatting sqref="Q436">
    <cfRule type="expression" dxfId="290" priority="79" stopIfTrue="1">
      <formula>$C436=TRUE</formula>
    </cfRule>
    <cfRule type="expression" dxfId="289" priority="80">
      <formula>$B436=TRUE</formula>
    </cfRule>
  </conditionalFormatting>
  <conditionalFormatting sqref="A378:O378 R378:AC378">
    <cfRule type="expression" dxfId="288" priority="103">
      <formula>($K378="Niet geslaagd")</formula>
    </cfRule>
  </conditionalFormatting>
  <conditionalFormatting sqref="V378:AC378">
    <cfRule type="cellIs" dxfId="287" priority="101" operator="equal">
      <formula>42156</formula>
    </cfRule>
    <cfRule type="cellIs" dxfId="286" priority="102" operator="lessThan">
      <formula>42278</formula>
    </cfRule>
  </conditionalFormatting>
  <conditionalFormatting sqref="E436:O436 R436:T436">
    <cfRule type="expression" dxfId="285" priority="86" stopIfTrue="1">
      <formula>$C436=TRUE</formula>
    </cfRule>
    <cfRule type="expression" dxfId="284" priority="87">
      <formula>$B436=TRUE</formula>
    </cfRule>
  </conditionalFormatting>
  <conditionalFormatting sqref="P436">
    <cfRule type="expression" dxfId="283" priority="84">
      <formula>($K436="Niet geslaagd")</formula>
    </cfRule>
  </conditionalFormatting>
  <conditionalFormatting sqref="P436">
    <cfRule type="expression" dxfId="282" priority="82" stopIfTrue="1">
      <formula>$C436=TRUE</formula>
    </cfRule>
    <cfRule type="expression" dxfId="281" priority="83">
      <formula>$B436=TRUE</formula>
    </cfRule>
  </conditionalFormatting>
  <conditionalFormatting sqref="Q436">
    <cfRule type="expression" dxfId="280" priority="81">
      <formula>($K436="Niet geslaagd")</formula>
    </cfRule>
  </conditionalFormatting>
  <conditionalFormatting sqref="Q273">
    <cfRule type="expression" dxfId="279" priority="66" stopIfTrue="1">
      <formula>$C273=TRUE</formula>
    </cfRule>
    <cfRule type="expression" dxfId="278" priority="67">
      <formula>$B273=TRUE</formula>
    </cfRule>
  </conditionalFormatting>
  <conditionalFormatting sqref="E273:O273 R273:T273">
    <cfRule type="expression" dxfId="277" priority="73" stopIfTrue="1">
      <formula>$C273=TRUE</formula>
    </cfRule>
    <cfRule type="expression" dxfId="276" priority="74">
      <formula>$B273=TRUE</formula>
    </cfRule>
  </conditionalFormatting>
  <conditionalFormatting sqref="P273">
    <cfRule type="expression" dxfId="275" priority="71">
      <formula>($K273="Niet geslaagd")</formula>
    </cfRule>
  </conditionalFormatting>
  <conditionalFormatting sqref="P273">
    <cfRule type="expression" dxfId="274" priority="69" stopIfTrue="1">
      <formula>$C273=TRUE</formula>
    </cfRule>
    <cfRule type="expression" dxfId="273" priority="70">
      <formula>$B273=TRUE</formula>
    </cfRule>
  </conditionalFormatting>
  <conditionalFormatting sqref="Q273">
    <cfRule type="expression" dxfId="272" priority="68">
      <formula>($K273="Niet geslaagd")</formula>
    </cfRule>
  </conditionalFormatting>
  <conditionalFormatting sqref="Q301">
    <cfRule type="expression" dxfId="271" priority="53" stopIfTrue="1">
      <formula>$C301=TRUE</formula>
    </cfRule>
    <cfRule type="expression" dxfId="270" priority="54">
      <formula>$B301=TRUE</formula>
    </cfRule>
  </conditionalFormatting>
  <conditionalFormatting sqref="A436:O436 R436:AC436">
    <cfRule type="expression" dxfId="269" priority="90">
      <formula>($K436="Niet geslaagd")</formula>
    </cfRule>
  </conditionalFormatting>
  <conditionalFormatting sqref="V436:AC436">
    <cfRule type="cellIs" dxfId="268" priority="88" operator="equal">
      <formula>42156</formula>
    </cfRule>
    <cfRule type="cellIs" dxfId="267" priority="89" operator="lessThan">
      <formula>42278</formula>
    </cfRule>
  </conditionalFormatting>
  <conditionalFormatting sqref="E301:O301 R301:T301">
    <cfRule type="expression" dxfId="266" priority="60" stopIfTrue="1">
      <formula>$C301=TRUE</formula>
    </cfRule>
    <cfRule type="expression" dxfId="265" priority="61">
      <formula>$B301=TRUE</formula>
    </cfRule>
  </conditionalFormatting>
  <conditionalFormatting sqref="P301">
    <cfRule type="expression" dxfId="264" priority="58">
      <formula>($K301="Niet geslaagd")</formula>
    </cfRule>
  </conditionalFormatting>
  <conditionalFormatting sqref="P301">
    <cfRule type="expression" dxfId="263" priority="56" stopIfTrue="1">
      <formula>$C301=TRUE</formula>
    </cfRule>
    <cfRule type="expression" dxfId="262" priority="57">
      <formula>$B301=TRUE</formula>
    </cfRule>
  </conditionalFormatting>
  <conditionalFormatting sqref="Q301">
    <cfRule type="expression" dxfId="261" priority="55">
      <formula>($K301="Niet geslaagd")</formula>
    </cfRule>
  </conditionalFormatting>
  <conditionalFormatting sqref="Q423">
    <cfRule type="expression" dxfId="260" priority="40" stopIfTrue="1">
      <formula>$C423=TRUE</formula>
    </cfRule>
    <cfRule type="expression" dxfId="259" priority="41">
      <formula>$B423=TRUE</formula>
    </cfRule>
  </conditionalFormatting>
  <conditionalFormatting sqref="A273:O273 R273:AC273">
    <cfRule type="expression" dxfId="258" priority="77">
      <formula>($K273="Niet geslaagd")</formula>
    </cfRule>
  </conditionalFormatting>
  <conditionalFormatting sqref="V273:AC273">
    <cfRule type="cellIs" dxfId="257" priority="75" operator="equal">
      <formula>42156</formula>
    </cfRule>
    <cfRule type="cellIs" dxfId="256" priority="76" operator="lessThan">
      <formula>42278</formula>
    </cfRule>
  </conditionalFormatting>
  <conditionalFormatting sqref="E423:O423 R423:T423">
    <cfRule type="expression" dxfId="255" priority="47" stopIfTrue="1">
      <formula>$C423=TRUE</formula>
    </cfRule>
    <cfRule type="expression" dxfId="254" priority="48">
      <formula>$B423=TRUE</formula>
    </cfRule>
  </conditionalFormatting>
  <conditionalFormatting sqref="P423">
    <cfRule type="expression" dxfId="253" priority="45">
      <formula>($K423="Niet geslaagd")</formula>
    </cfRule>
  </conditionalFormatting>
  <conditionalFormatting sqref="P423">
    <cfRule type="expression" dxfId="252" priority="43" stopIfTrue="1">
      <formula>$C423=TRUE</formula>
    </cfRule>
    <cfRule type="expression" dxfId="251" priority="44">
      <formula>$B423=TRUE</formula>
    </cfRule>
  </conditionalFormatting>
  <conditionalFormatting sqref="Q423">
    <cfRule type="expression" dxfId="250" priority="42">
      <formula>($K423="Niet geslaagd")</formula>
    </cfRule>
  </conditionalFormatting>
  <conditionalFormatting sqref="Q343">
    <cfRule type="expression" dxfId="249" priority="27" stopIfTrue="1">
      <formula>$C343=TRUE</formula>
    </cfRule>
    <cfRule type="expression" dxfId="248" priority="28">
      <formula>$B343=TRUE</formula>
    </cfRule>
  </conditionalFormatting>
  <conditionalFormatting sqref="A301:O301 R301:AC301">
    <cfRule type="expression" dxfId="247" priority="64">
      <formula>($K301="Niet geslaagd")</formula>
    </cfRule>
  </conditionalFormatting>
  <conditionalFormatting sqref="V301:AC301">
    <cfRule type="cellIs" dxfId="246" priority="62" operator="equal">
      <formula>42156</formula>
    </cfRule>
    <cfRule type="cellIs" dxfId="245" priority="63" operator="lessThan">
      <formula>42278</formula>
    </cfRule>
  </conditionalFormatting>
  <conditionalFormatting sqref="E343:O343 R343:T343">
    <cfRule type="expression" dxfId="244" priority="34" stopIfTrue="1">
      <formula>$C343=TRUE</formula>
    </cfRule>
    <cfRule type="expression" dxfId="243" priority="35">
      <formula>$B343=TRUE</formula>
    </cfRule>
  </conditionalFormatting>
  <conditionalFormatting sqref="P343">
    <cfRule type="expression" dxfId="242" priority="32">
      <formula>($K343="Niet geslaagd")</formula>
    </cfRule>
  </conditionalFormatting>
  <conditionalFormatting sqref="P343">
    <cfRule type="expression" dxfId="241" priority="30" stopIfTrue="1">
      <formula>$C343=TRUE</formula>
    </cfRule>
    <cfRule type="expression" dxfId="240" priority="31">
      <formula>$B343=TRUE</formula>
    </cfRule>
  </conditionalFormatting>
  <conditionalFormatting sqref="Q343">
    <cfRule type="expression" dxfId="239" priority="29">
      <formula>($K343="Niet geslaagd")</formula>
    </cfRule>
  </conditionalFormatting>
  <conditionalFormatting sqref="A423:O423 R423:AC423">
    <cfRule type="expression" dxfId="238" priority="51">
      <formula>($K423="Niet geslaagd")</formula>
    </cfRule>
  </conditionalFormatting>
  <conditionalFormatting sqref="V423:AC423">
    <cfRule type="cellIs" dxfId="237" priority="49" operator="equal">
      <formula>42156</formula>
    </cfRule>
    <cfRule type="cellIs" dxfId="236" priority="50" operator="lessThan">
      <formula>42278</formula>
    </cfRule>
  </conditionalFormatting>
  <conditionalFormatting sqref="E340:O340 R340:T340">
    <cfRule type="expression" dxfId="235" priority="21" stopIfTrue="1">
      <formula>$C340=TRUE</formula>
    </cfRule>
    <cfRule type="expression" dxfId="234" priority="22">
      <formula>$B340=TRUE</formula>
    </cfRule>
  </conditionalFormatting>
  <conditionalFormatting sqref="P340">
    <cfRule type="expression" dxfId="233" priority="19">
      <formula>($K340="Niet geslaagd")</formula>
    </cfRule>
  </conditionalFormatting>
  <conditionalFormatting sqref="P340">
    <cfRule type="expression" dxfId="232" priority="17" stopIfTrue="1">
      <formula>$C340=TRUE</formula>
    </cfRule>
    <cfRule type="expression" dxfId="231" priority="18">
      <formula>$B340=TRUE</formula>
    </cfRule>
  </conditionalFormatting>
  <conditionalFormatting sqref="Q340">
    <cfRule type="expression" dxfId="230" priority="16">
      <formula>($K340="Niet geslaagd")</formula>
    </cfRule>
  </conditionalFormatting>
  <conditionalFormatting sqref="Q340">
    <cfRule type="expression" dxfId="229" priority="14" stopIfTrue="1">
      <formula>$C340=TRUE</formula>
    </cfRule>
    <cfRule type="expression" dxfId="228" priority="15">
      <formula>$B340=TRUE</formula>
    </cfRule>
  </conditionalFormatting>
  <conditionalFormatting sqref="A343:O343 R343:AC343">
    <cfRule type="expression" dxfId="227" priority="38">
      <formula>($K343="Niet geslaagd")</formula>
    </cfRule>
  </conditionalFormatting>
  <conditionalFormatting sqref="V343:AC343">
    <cfRule type="cellIs" dxfId="226" priority="36" operator="equal">
      <formula>42156</formula>
    </cfRule>
    <cfRule type="cellIs" dxfId="225" priority="37" operator="lessThan">
      <formula>42278</formula>
    </cfRule>
  </conditionalFormatting>
  <conditionalFormatting sqref="A340:O340 R340:AC340">
    <cfRule type="expression" dxfId="224" priority="25">
      <formula>($K340="Niet geslaagd")</formula>
    </cfRule>
  </conditionalFormatting>
  <conditionalFormatting sqref="V340:AC340">
    <cfRule type="cellIs" dxfId="223" priority="23" operator="equal">
      <formula>42156</formula>
    </cfRule>
    <cfRule type="cellIs" dxfId="222" priority="24" operator="lessThan">
      <formula>42278</formula>
    </cfRule>
  </conditionalFormatting>
  <conditionalFormatting sqref="E380:O380 R380:T380">
    <cfRule type="expression" dxfId="221" priority="8" stopIfTrue="1">
      <formula>$C380=TRUE</formula>
    </cfRule>
    <cfRule type="expression" dxfId="220" priority="9">
      <formula>$B380=TRUE</formula>
    </cfRule>
  </conditionalFormatting>
  <conditionalFormatting sqref="P380">
    <cfRule type="expression" dxfId="219" priority="6">
      <formula>($K380="Niet geslaagd")</formula>
    </cfRule>
  </conditionalFormatting>
  <conditionalFormatting sqref="P380">
    <cfRule type="expression" dxfId="218" priority="4" stopIfTrue="1">
      <formula>$C380=TRUE</formula>
    </cfRule>
    <cfRule type="expression" dxfId="217" priority="5">
      <formula>$B380=TRUE</formula>
    </cfRule>
  </conditionalFormatting>
  <conditionalFormatting sqref="Q380">
    <cfRule type="expression" dxfId="216" priority="3">
      <formula>($K380="Niet geslaagd")</formula>
    </cfRule>
  </conditionalFormatting>
  <conditionalFormatting sqref="Q380">
    <cfRule type="expression" dxfId="215" priority="1" stopIfTrue="1">
      <formula>$C380=TRUE</formula>
    </cfRule>
    <cfRule type="expression" dxfId="214" priority="2">
      <formula>$B380=TRUE</formula>
    </cfRule>
  </conditionalFormatting>
  <conditionalFormatting sqref="A380:O380 R380:AC380">
    <cfRule type="expression" dxfId="213" priority="12">
      <formula>($K380="Niet geslaagd")</formula>
    </cfRule>
  </conditionalFormatting>
  <conditionalFormatting sqref="V380:AC380">
    <cfRule type="cellIs" dxfId="212" priority="10" operator="equal">
      <formula>42156</formula>
    </cfRule>
    <cfRule type="cellIs" dxfId="211" priority="11" operator="lessThan">
      <formula>42278</formula>
    </cfRule>
  </conditionalFormatting>
  <pageMargins left="0.59055118110236227" right="0.59055118110236227" top="0.78740157480314965" bottom="0.78740157480314965" header="0.31496062992125984" footer="0.31496062992125984"/>
  <pageSetup paperSize="9" scale="75" fitToHeight="0" orientation="portrait" horizontalDpi="4294967293" r:id="rId1"/>
  <headerFooter>
    <oddFooter>&amp;LTesten en levelverhogingen&amp;C&amp;D &amp;T&amp;RPagina &amp;P van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70" id="{E2A8A04F-13E8-4C9C-847F-165C5DF83AA5}">
            <xm:f>VLOOKUP($Q2,Categorie!$K$1:$L$9,2,FALSE)&lt;VLOOKUP($K2,Categorie!$K$1:$L$9,2,FALSE)</xm:f>
            <x14:dxf>
              <font>
                <color rgb="FFFF0000"/>
              </font>
            </x14:dxf>
          </x14:cfRule>
          <xm:sqref>R265 R349 R88:R89 R267:R270 R434:R435 R2 R280:R300 R352:R356 R165:R175 R462:R555 R91:R109 R403:R416 R332:R339 R74:R86 R68:R69 R178:R188 R131:R144 R457:R459 R233:R237 R255:R260 R239:R252 R71:R72 R430:R431 R229:R231 R318:R330 R441:R453 R146:R162 R276:R277 R426:R428 R358:R377 R400:R401 R190:R226 R422 R111:R117 R121:R129 R272 R262:R263 R419 R455 R313:R316 R5:R66 R379 R437:R439 R274 R302:R311 R424 R344:R346 R341:R342 R381:R398</xm:sqref>
        </x14:conditionalFormatting>
        <x14:conditionalFormatting xmlns:xm="http://schemas.microsoft.com/office/excel/2006/main">
          <x14:cfRule type="expression" priority="1188" id="{1BC5B962-54D4-4AC2-8936-FFFC68FA9B70}">
            <xm:f>VLOOKUP($Q264,Categorie!$K$1:$L$9,2,FALSE)&lt;VLOOKUP($K264,Categorie!$K$1:$L$9,2,FALSE)</xm:f>
            <x14:dxf>
              <font>
                <color rgb="FFFF0000"/>
              </font>
            </x14:dxf>
          </x14:cfRule>
          <xm:sqref>R264</xm:sqref>
        </x14:conditionalFormatting>
        <x14:conditionalFormatting xmlns:xm="http://schemas.microsoft.com/office/excel/2006/main">
          <x14:cfRule type="expression" priority="1172" id="{34955CB6-3A3F-4984-9A40-F3EE7511E6B0}">
            <xm:f>VLOOKUP($Q347,Categorie!$K$1:$L$9,2,FALSE)&lt;VLOOKUP($K347,Categorie!$K$1:$L$9,2,FALSE)</xm:f>
            <x14:dxf>
              <font>
                <color rgb="FFFF0000"/>
              </font>
            </x14:dxf>
          </x14:cfRule>
          <xm:sqref>R347</xm:sqref>
        </x14:conditionalFormatting>
        <x14:conditionalFormatting xmlns:xm="http://schemas.microsoft.com/office/excel/2006/main">
          <x14:cfRule type="expression" priority="1156" id="{7C77C290-A4CF-47D1-A51C-B998C76F5D39}">
            <xm:f>VLOOKUP($Q163,Categorie!$K$1:$L$9,2,FALSE)&lt;VLOOKUP($K163,Categorie!$K$1:$L$9,2,FALSE)</xm:f>
            <x14:dxf>
              <font>
                <color rgb="FFFF0000"/>
              </font>
            </x14:dxf>
          </x14:cfRule>
          <xm:sqref>R163</xm:sqref>
        </x14:conditionalFormatting>
        <x14:conditionalFormatting xmlns:xm="http://schemas.microsoft.com/office/excel/2006/main">
          <x14:cfRule type="expression" priority="1141" id="{9CA06B5A-AEDD-4BF2-8B8B-1A542156728E}">
            <xm:f>VLOOKUP($Q87,Categorie!$K$1:$L$9,2,FALSE)&lt;VLOOKUP($K87,Categorie!$K$1:$L$9,2,FALSE)</xm:f>
            <x14:dxf>
              <font>
                <color rgb="FFFF0000"/>
              </font>
            </x14:dxf>
          </x14:cfRule>
          <xm:sqref>R87</xm:sqref>
        </x14:conditionalFormatting>
        <x14:conditionalFormatting xmlns:xm="http://schemas.microsoft.com/office/excel/2006/main">
          <x14:cfRule type="expression" priority="1126" id="{E8A86666-ED75-405A-93E0-8261CF1E6703}">
            <xm:f>VLOOKUP($Q90,Categorie!$K$1:$L$9,2,FALSE)&lt;VLOOKUP($K90,Categorie!$K$1:$L$9,2,FALSE)</xm:f>
            <x14:dxf>
              <font>
                <color rgb="FFFF0000"/>
              </font>
            </x14:dxf>
          </x14:cfRule>
          <xm:sqref>R90</xm:sqref>
        </x14:conditionalFormatting>
        <x14:conditionalFormatting xmlns:xm="http://schemas.microsoft.com/office/excel/2006/main">
          <x14:cfRule type="expression" priority="1111" id="{50A0E18B-FC35-4968-BCF7-A5470BA91160}">
            <xm:f>VLOOKUP($Q266,Categorie!$K$1:$L$9,2,FALSE)&lt;VLOOKUP($K266,Categorie!$K$1:$L$9,2,FALSE)</xm:f>
            <x14:dxf>
              <font>
                <color rgb="FFFF0000"/>
              </font>
            </x14:dxf>
          </x14:cfRule>
          <xm:sqref>R266</xm:sqref>
        </x14:conditionalFormatting>
        <x14:conditionalFormatting xmlns:xm="http://schemas.microsoft.com/office/excel/2006/main">
          <x14:cfRule type="expression" priority="1096" id="{C260FB6F-0A05-4155-9360-87A23070C540}">
            <xm:f>VLOOKUP($Q278,Categorie!$K$1:$L$9,2,FALSE)&lt;VLOOKUP($K278,Categorie!$K$1:$L$9,2,FALSE)</xm:f>
            <x14:dxf>
              <font>
                <color rgb="FFFF0000"/>
              </font>
            </x14:dxf>
          </x14:cfRule>
          <xm:sqref>R278</xm:sqref>
        </x14:conditionalFormatting>
        <x14:conditionalFormatting xmlns:xm="http://schemas.microsoft.com/office/excel/2006/main">
          <x14:cfRule type="expression" priority="1081" id="{F85565FB-6265-461A-AD34-B523A7B446C3}">
            <xm:f>VLOOKUP($Q279,Categorie!$K$1:$L$9,2,FALSE)&lt;VLOOKUP($K279,Categorie!$K$1:$L$9,2,FALSE)</xm:f>
            <x14:dxf>
              <font>
                <color rgb="FFFF0000"/>
              </font>
            </x14:dxf>
          </x14:cfRule>
          <xm:sqref>R279</xm:sqref>
        </x14:conditionalFormatting>
        <x14:conditionalFormatting xmlns:xm="http://schemas.microsoft.com/office/excel/2006/main">
          <x14:cfRule type="expression" priority="1055" id="{14D43E12-29C2-48F2-A11B-CC16AB53C37A}">
            <xm:f>VLOOKUP($Q350,Categorie!$K$1:$L$9,2,FALSE)&lt;VLOOKUP($K350,Categorie!$K$1:$L$9,2,FALSE)</xm:f>
            <x14:dxf>
              <font>
                <color rgb="FFFF0000"/>
              </font>
            </x14:dxf>
          </x14:cfRule>
          <xm:sqref>R350</xm:sqref>
        </x14:conditionalFormatting>
        <x14:conditionalFormatting xmlns:xm="http://schemas.microsoft.com/office/excel/2006/main">
          <x14:cfRule type="expression" priority="1049" id="{C503610B-F851-4B5D-800D-7B2F33A71766}">
            <xm:f>VLOOKUP($Q351,Categorie!$K$1:$L$9,2,FALSE)&lt;VLOOKUP($K351,Categorie!$K$1:$L$9,2,FALSE)</xm:f>
            <x14:dxf>
              <font>
                <color rgb="FFFF0000"/>
              </font>
            </x14:dxf>
          </x14:cfRule>
          <xm:sqref>R351</xm:sqref>
        </x14:conditionalFormatting>
        <x14:conditionalFormatting xmlns:xm="http://schemas.microsoft.com/office/excel/2006/main">
          <x14:cfRule type="expression" priority="1043" id="{C7F1DDF0-461C-4500-B72E-B7C7149F504B}">
            <xm:f>VLOOKUP($Q432,Categorie!$K$1:$L$9,2,FALSE)&lt;VLOOKUP($K432,Categorie!$K$1:$L$9,2,FALSE)</xm:f>
            <x14:dxf>
              <font>
                <color rgb="FFFF0000"/>
              </font>
            </x14:dxf>
          </x14:cfRule>
          <xm:sqref>R432</xm:sqref>
        </x14:conditionalFormatting>
        <x14:conditionalFormatting xmlns:xm="http://schemas.microsoft.com/office/excel/2006/main">
          <x14:cfRule type="expression" priority="1037" id="{7DEF7EAF-685E-4EBE-AC23-9CECD7404779}">
            <xm:f>VLOOKUP($Q460,Categorie!$K$1:$L$9,2,FALSE)&lt;VLOOKUP($K460,Categorie!$K$1:$L$9,2,FALSE)</xm:f>
            <x14:dxf>
              <font>
                <color rgb="FFFF0000"/>
              </font>
            </x14:dxf>
          </x14:cfRule>
          <xm:sqref>R460</xm:sqref>
        </x14:conditionalFormatting>
        <x14:conditionalFormatting xmlns:xm="http://schemas.microsoft.com/office/excel/2006/main">
          <x14:cfRule type="expression" priority="1017" id="{4C46645D-7DBF-436F-9F23-DD2DB860CA69}">
            <xm:f>VLOOKUP($Q402,Categorie!$K$1:$L$9,2,FALSE)&lt;VLOOKUP($K402,Categorie!$K$1:$L$9,2,FALSE)</xm:f>
            <x14:dxf>
              <font>
                <color rgb="FFFF0000"/>
              </font>
            </x14:dxf>
          </x14:cfRule>
          <xm:sqref>R402</xm:sqref>
        </x14:conditionalFormatting>
        <x14:conditionalFormatting xmlns:xm="http://schemas.microsoft.com/office/excel/2006/main">
          <x14:cfRule type="expression" priority="1003" id="{F8241FAE-597F-49E1-9D52-BF12413F911A}">
            <xm:f>VLOOKUP($Q331,Categorie!$K$1:$L$9,2,FALSE)&lt;VLOOKUP($K331,Categorie!$K$1:$L$9,2,FALSE)</xm:f>
            <x14:dxf>
              <font>
                <color rgb="FFFF0000"/>
              </font>
            </x14:dxf>
          </x14:cfRule>
          <xm:sqref>R331</xm:sqref>
        </x14:conditionalFormatting>
        <x14:conditionalFormatting xmlns:xm="http://schemas.microsoft.com/office/excel/2006/main">
          <x14:cfRule type="expression" priority="988" id="{9D4CFC4D-B0E4-428D-B917-050AF54F607A}">
            <xm:f>VLOOKUP($Q73,Categorie!$K$1:$L$9,2,FALSE)&lt;VLOOKUP($K73,Categorie!$K$1:$L$9,2,FALSE)</xm:f>
            <x14:dxf>
              <font>
                <color rgb="FFFF0000"/>
              </font>
            </x14:dxf>
          </x14:cfRule>
          <xm:sqref>R73</xm:sqref>
        </x14:conditionalFormatting>
        <x14:conditionalFormatting xmlns:xm="http://schemas.microsoft.com/office/excel/2006/main">
          <x14:cfRule type="expression" priority="972" id="{C77C2D75-CD99-4FDB-BE65-908F9894F954}">
            <xm:f>VLOOKUP($Q67,Categorie!$K$1:$L$9,2,FALSE)&lt;VLOOKUP($K67,Categorie!$K$1:$L$9,2,FALSE)</xm:f>
            <x14:dxf>
              <font>
                <color rgb="FFFF0000"/>
              </font>
            </x14:dxf>
          </x14:cfRule>
          <xm:sqref>R67</xm:sqref>
        </x14:conditionalFormatting>
        <x14:conditionalFormatting xmlns:xm="http://schemas.microsoft.com/office/excel/2006/main">
          <x14:cfRule type="expression" priority="957" id="{3530E673-7B8D-4D0B-951B-1BEE3FC5D703}">
            <xm:f>VLOOKUP($Q176,Categorie!$K$1:$L$9,2,FALSE)&lt;VLOOKUP($K176,Categorie!$K$1:$L$9,2,FALSE)</xm:f>
            <x14:dxf>
              <font>
                <color rgb="FFFF0000"/>
              </font>
            </x14:dxf>
          </x14:cfRule>
          <xm:sqref>R176</xm:sqref>
        </x14:conditionalFormatting>
        <x14:conditionalFormatting xmlns:xm="http://schemas.microsoft.com/office/excel/2006/main">
          <x14:cfRule type="expression" priority="942" id="{40239108-E435-4D97-AD3D-16C1E6551AFA}">
            <xm:f>VLOOKUP($Q130,Categorie!$K$1:$L$9,2,FALSE)&lt;VLOOKUP($K130,Categorie!$K$1:$L$9,2,FALSE)</xm:f>
            <x14:dxf>
              <font>
                <color rgb="FFFF0000"/>
              </font>
            </x14:dxf>
          </x14:cfRule>
          <xm:sqref>R130</xm:sqref>
        </x14:conditionalFormatting>
        <x14:conditionalFormatting xmlns:xm="http://schemas.microsoft.com/office/excel/2006/main">
          <x14:cfRule type="expression" priority="921" id="{61C5411D-BC8E-46B2-9F86-0FDBACF9241F}">
            <xm:f>VLOOKUP($Q456,Categorie!$K$1:$L$9,2,FALSE)&lt;VLOOKUP($K456,Categorie!$K$1:$L$9,2,FALSE)</xm:f>
            <x14:dxf>
              <font>
                <color rgb="FFFF0000"/>
              </font>
            </x14:dxf>
          </x14:cfRule>
          <xm:sqref>R456</xm:sqref>
        </x14:conditionalFormatting>
        <x14:conditionalFormatting xmlns:xm="http://schemas.microsoft.com/office/excel/2006/main">
          <x14:cfRule type="expression" priority="907" id="{051F2A13-C185-4B47-9EC6-EB29DAFDB510}">
            <xm:f>VLOOKUP($Q232,Categorie!$K$1:$L$9,2,FALSE)&lt;VLOOKUP($K232,Categorie!$K$1:$L$9,2,FALSE)</xm:f>
            <x14:dxf>
              <font>
                <color rgb="FFFF0000"/>
              </font>
            </x14:dxf>
          </x14:cfRule>
          <xm:sqref>R232</xm:sqref>
        </x14:conditionalFormatting>
        <x14:conditionalFormatting xmlns:xm="http://schemas.microsoft.com/office/excel/2006/main">
          <x14:cfRule type="expression" priority="893" id="{00B79978-E189-4026-956B-D1B0FD2B30DC}">
            <xm:f>VLOOKUP($Q253,Categorie!$K$1:$L$9,2,FALSE)&lt;VLOOKUP($K253,Categorie!$K$1:$L$9,2,FALSE)</xm:f>
            <x14:dxf>
              <font>
                <color rgb="FFFF0000"/>
              </font>
            </x14:dxf>
          </x14:cfRule>
          <xm:sqref>R253</xm:sqref>
        </x14:conditionalFormatting>
        <x14:conditionalFormatting xmlns:xm="http://schemas.microsoft.com/office/excel/2006/main">
          <x14:cfRule type="expression" priority="879" id="{27C70B4B-D547-4EEB-8F77-05655E61C174}">
            <xm:f>VLOOKUP($Q238,Categorie!$K$1:$L$9,2,FALSE)&lt;VLOOKUP($K238,Categorie!$K$1:$L$9,2,FALSE)</xm:f>
            <x14:dxf>
              <font>
                <color rgb="FFFF0000"/>
              </font>
            </x14:dxf>
          </x14:cfRule>
          <xm:sqref>R238</xm:sqref>
        </x14:conditionalFormatting>
        <x14:conditionalFormatting xmlns:xm="http://schemas.microsoft.com/office/excel/2006/main">
          <x14:cfRule type="expression" priority="865" id="{78C009F3-E276-44DC-A946-B9BE7D2E27D9}">
            <xm:f>VLOOKUP($Q433,Categorie!$K$1:$L$9,2,FALSE)&lt;VLOOKUP($K433,Categorie!$K$1:$L$9,2,FALSE)</xm:f>
            <x14:dxf>
              <font>
                <color rgb="FFFF0000"/>
              </font>
            </x14:dxf>
          </x14:cfRule>
          <xm:sqref>R433</xm:sqref>
        </x14:conditionalFormatting>
        <x14:conditionalFormatting xmlns:xm="http://schemas.microsoft.com/office/excel/2006/main">
          <x14:cfRule type="expression" priority="858" id="{3C268C48-E62E-467A-8D97-5B12BA240B35}">
            <xm:f>VLOOKUP($Q70,Categorie!$K$1:$L$9,2,FALSE)&lt;VLOOKUP($K70,Categorie!$K$1:$L$9,2,FALSE)</xm:f>
            <x14:dxf>
              <font>
                <color rgb="FFFF0000"/>
              </font>
            </x14:dxf>
          </x14:cfRule>
          <xm:sqref>R70</xm:sqref>
        </x14:conditionalFormatting>
        <x14:conditionalFormatting xmlns:xm="http://schemas.microsoft.com/office/excel/2006/main">
          <x14:cfRule type="expression" priority="843" id="{89CC571D-DCF0-41D2-A03E-CFF120EEBB11}">
            <xm:f>VLOOKUP($Q357,Categorie!$K$1:$L$9,2,FALSE)&lt;VLOOKUP($K357,Categorie!$K$1:$L$9,2,FALSE)</xm:f>
            <x14:dxf>
              <font>
                <color rgb="FFFF0000"/>
              </font>
            </x14:dxf>
          </x14:cfRule>
          <xm:sqref>R357</xm:sqref>
        </x14:conditionalFormatting>
        <x14:conditionalFormatting xmlns:xm="http://schemas.microsoft.com/office/excel/2006/main">
          <x14:cfRule type="expression" priority="829" id="{806E7A8D-168E-4095-8107-CD5530ABFB45}">
            <xm:f>VLOOKUP($Q429,Categorie!$K$1:$L$9,2,FALSE)&lt;VLOOKUP($K429,Categorie!$K$1:$L$9,2,FALSE)</xm:f>
            <x14:dxf>
              <font>
                <color rgb="FFFF0000"/>
              </font>
            </x14:dxf>
          </x14:cfRule>
          <xm:sqref>R429</xm:sqref>
        </x14:conditionalFormatting>
        <x14:conditionalFormatting xmlns:xm="http://schemas.microsoft.com/office/excel/2006/main">
          <x14:cfRule type="expression" priority="815" id="{04A8979F-A096-4581-89BA-7F09AEEE4146}">
            <xm:f>VLOOKUP($Q228,Categorie!$K$1:$L$9,2,FALSE)&lt;VLOOKUP($K228,Categorie!$K$1:$L$9,2,FALSE)</xm:f>
            <x14:dxf>
              <font>
                <color rgb="FFFF0000"/>
              </font>
            </x14:dxf>
          </x14:cfRule>
          <xm:sqref>R228</xm:sqref>
        </x14:conditionalFormatting>
        <x14:conditionalFormatting xmlns:xm="http://schemas.microsoft.com/office/excel/2006/main">
          <x14:cfRule type="expression" priority="801" id="{DE212612-4ADC-47ED-98F4-E65E4F864789}">
            <xm:f>VLOOKUP($Q317,Categorie!$K$1:$L$9,2,FALSE)&lt;VLOOKUP($K317,Categorie!$K$1:$L$9,2,FALSE)</xm:f>
            <x14:dxf>
              <font>
                <color rgb="FFFF0000"/>
              </font>
            </x14:dxf>
          </x14:cfRule>
          <xm:sqref>R317</xm:sqref>
        </x14:conditionalFormatting>
        <x14:conditionalFormatting xmlns:xm="http://schemas.microsoft.com/office/excel/2006/main">
          <x14:cfRule type="expression" priority="787" id="{93B8E643-6257-4401-84AF-754795E25906}">
            <xm:f>VLOOKUP($Q440,Categorie!$K$1:$L$9,2,FALSE)&lt;VLOOKUP($K440,Categorie!$K$1:$L$9,2,FALSE)</xm:f>
            <x14:dxf>
              <font>
                <color rgb="FFFF0000"/>
              </font>
            </x14:dxf>
          </x14:cfRule>
          <xm:sqref>R440</xm:sqref>
        </x14:conditionalFormatting>
        <x14:conditionalFormatting xmlns:xm="http://schemas.microsoft.com/office/excel/2006/main">
          <x14:cfRule type="expression" priority="773" id="{6A701984-D131-4D7D-AF63-36FF2C7D4D86}">
            <xm:f>VLOOKUP($Q461,Categorie!$K$1:$L$9,2,FALSE)&lt;VLOOKUP($K461,Categorie!$K$1:$L$9,2,FALSE)</xm:f>
            <x14:dxf>
              <font>
                <color rgb="FFFF0000"/>
              </font>
            </x14:dxf>
          </x14:cfRule>
          <xm:sqref>R461</xm:sqref>
        </x14:conditionalFormatting>
        <x14:conditionalFormatting xmlns:xm="http://schemas.microsoft.com/office/excel/2006/main">
          <x14:cfRule type="expression" priority="767" id="{16A8B293-39AE-4182-97B6-5004743064B5}">
            <xm:f>VLOOKUP($Q145,Categorie!$K$1:$L$9,2,FALSE)&lt;VLOOKUP($K145,Categorie!$K$1:$L$9,2,FALSE)</xm:f>
            <x14:dxf>
              <font>
                <color rgb="FFFF0000"/>
              </font>
            </x14:dxf>
          </x14:cfRule>
          <xm:sqref>R145</xm:sqref>
        </x14:conditionalFormatting>
        <x14:conditionalFormatting xmlns:xm="http://schemas.microsoft.com/office/excel/2006/main">
          <x14:cfRule type="expression" priority="753" id="{25EFE598-F887-4695-B7F5-1DA43D4B8C58}">
            <xm:f>VLOOKUP($Q425,Categorie!$K$1:$L$9,2,FALSE)&lt;VLOOKUP($K425,Categorie!$K$1:$L$9,2,FALSE)</xm:f>
            <x14:dxf>
              <font>
                <color rgb="FFFF0000"/>
              </font>
            </x14:dxf>
          </x14:cfRule>
          <xm:sqref>R425</xm:sqref>
        </x14:conditionalFormatting>
        <x14:conditionalFormatting xmlns:xm="http://schemas.microsoft.com/office/excel/2006/main">
          <x14:cfRule type="expression" priority="739" id="{41002419-03F2-4326-B2BB-F1E5A65F9CD1}">
            <xm:f>VLOOKUP($Q275,Categorie!$K$1:$L$9,2,FALSE)&lt;VLOOKUP($K275,Categorie!$K$1:$L$9,2,FALSE)</xm:f>
            <x14:dxf>
              <font>
                <color rgb="FFFF0000"/>
              </font>
            </x14:dxf>
          </x14:cfRule>
          <xm:sqref>R275</xm:sqref>
        </x14:conditionalFormatting>
        <x14:conditionalFormatting xmlns:xm="http://schemas.microsoft.com/office/excel/2006/main">
          <x14:cfRule type="expression" priority="725" id="{095074C7-4D5A-4E0E-A04D-2072E50D115D}">
            <xm:f>VLOOKUP($Q399,Categorie!$K$1:$L$9,2,FALSE)&lt;VLOOKUP($K399,Categorie!$K$1:$L$9,2,FALSE)</xm:f>
            <x14:dxf>
              <font>
                <color rgb="FFFF0000"/>
              </font>
            </x14:dxf>
          </x14:cfRule>
          <xm:sqref>R399</xm:sqref>
        </x14:conditionalFormatting>
        <x14:conditionalFormatting xmlns:xm="http://schemas.microsoft.com/office/excel/2006/main">
          <x14:cfRule type="expression" priority="711" id="{A2E930A7-F9A2-4119-8FA0-D34A4EDD28C4}">
            <xm:f>VLOOKUP($Q189,Categorie!$K$1:$L$9,2,FALSE)&lt;VLOOKUP($K189,Categorie!$K$1:$L$9,2,FALSE)</xm:f>
            <x14:dxf>
              <font>
                <color rgb="FFFF0000"/>
              </font>
            </x14:dxf>
          </x14:cfRule>
          <xm:sqref>R189</xm:sqref>
        </x14:conditionalFormatting>
        <x14:conditionalFormatting xmlns:xm="http://schemas.microsoft.com/office/excel/2006/main">
          <x14:cfRule type="expression" priority="695" id="{153AD610-7C7A-4653-A7F6-827AC3950EBC}">
            <xm:f>VLOOKUP($Q421,Categorie!$K$1:$L$9,2,FALSE)&lt;VLOOKUP($K421,Categorie!$K$1:$L$9,2,FALSE)</xm:f>
            <x14:dxf>
              <font>
                <color rgb="FFFF0000"/>
              </font>
            </x14:dxf>
          </x14:cfRule>
          <xm:sqref>R421</xm:sqref>
        </x14:conditionalFormatting>
        <x14:conditionalFormatting xmlns:xm="http://schemas.microsoft.com/office/excel/2006/main">
          <x14:cfRule type="expression" priority="680" id="{C10416DD-79FC-4F5E-B602-868082E2B468}">
            <xm:f>VLOOKUP($Q2,Categorie!$K$1:$L$9,2,FALSE)&lt;VLOOKUP($K2,Categorie!$K$1:$L$9,2,FALSE)</xm:f>
            <x14:dxf>
              <font>
                <color rgb="FFFF0000"/>
              </font>
            </x14:dxf>
          </x14:cfRule>
          <xm:sqref>P265 P349 P88:P89 P267:P270 P434:P435 P2 P280:P300 P352:P356 P165:P175 P462:P555 P91:P109 P403:P416 P332:P339 P74:P86 P68:P69 P178:P188 P131:P144 P457:P459 P233:P237 P255:P260 P239:P252 P71:P72 P430:P431 P229:P231 P318:P330 P441:P453 P146:P162 P276:P277 P426:P428 P358:P377 P400:P401 P190:P226 P422 P111:P117 P121:P129 P272 P262:P263 P419 P455 P313:P316 P5:P66 P379 P437:P439 P274 P302:P311 P424 P344:P346 P341:P342 P381:P398</xm:sqref>
        </x14:conditionalFormatting>
        <x14:conditionalFormatting xmlns:xm="http://schemas.microsoft.com/office/excel/2006/main">
          <x14:cfRule type="expression" priority="673" id="{95001854-8FAB-42C5-9C67-4E3AC0E4DB09}">
            <xm:f>VLOOKUP($Q264,Categorie!$K$1:$L$9,2,FALSE)&lt;VLOOKUP($K264,Categorie!$K$1:$L$9,2,FALSE)</xm:f>
            <x14:dxf>
              <font>
                <color rgb="FFFF0000"/>
              </font>
            </x14:dxf>
          </x14:cfRule>
          <xm:sqref>P264</xm:sqref>
        </x14:conditionalFormatting>
        <x14:conditionalFormatting xmlns:xm="http://schemas.microsoft.com/office/excel/2006/main">
          <x14:cfRule type="expression" priority="669" id="{8C2CD1AD-AE78-47CE-B5E3-6716E4AC2CCD}">
            <xm:f>VLOOKUP($Q347,Categorie!$K$1:$L$9,2,FALSE)&lt;VLOOKUP($K347,Categorie!$K$1:$L$9,2,FALSE)</xm:f>
            <x14:dxf>
              <font>
                <color rgb="FFFF0000"/>
              </font>
            </x14:dxf>
          </x14:cfRule>
          <xm:sqref>P347</xm:sqref>
        </x14:conditionalFormatting>
        <x14:conditionalFormatting xmlns:xm="http://schemas.microsoft.com/office/excel/2006/main">
          <x14:cfRule type="expression" priority="665" id="{60B4F748-3D46-4742-8F68-F457F57FC8E4}">
            <xm:f>VLOOKUP($Q163,Categorie!$K$1:$L$9,2,FALSE)&lt;VLOOKUP($K163,Categorie!$K$1:$L$9,2,FALSE)</xm:f>
            <x14:dxf>
              <font>
                <color rgb="FFFF0000"/>
              </font>
            </x14:dxf>
          </x14:cfRule>
          <xm:sqref>P163</xm:sqref>
        </x14:conditionalFormatting>
        <x14:conditionalFormatting xmlns:xm="http://schemas.microsoft.com/office/excel/2006/main">
          <x14:cfRule type="expression" priority="661" id="{A8EAC1A3-AE17-4CA9-94B3-BE73F254FBB7}">
            <xm:f>VLOOKUP($Q87,Categorie!$K$1:$L$9,2,FALSE)&lt;VLOOKUP($K87,Categorie!$K$1:$L$9,2,FALSE)</xm:f>
            <x14:dxf>
              <font>
                <color rgb="FFFF0000"/>
              </font>
            </x14:dxf>
          </x14:cfRule>
          <xm:sqref>P87</xm:sqref>
        </x14:conditionalFormatting>
        <x14:conditionalFormatting xmlns:xm="http://schemas.microsoft.com/office/excel/2006/main">
          <x14:cfRule type="expression" priority="657" id="{A33D4D58-DB05-4B4D-9A6A-9692D8E1D585}">
            <xm:f>VLOOKUP($Q90,Categorie!$K$1:$L$9,2,FALSE)&lt;VLOOKUP($K90,Categorie!$K$1:$L$9,2,FALSE)</xm:f>
            <x14:dxf>
              <font>
                <color rgb="FFFF0000"/>
              </font>
            </x14:dxf>
          </x14:cfRule>
          <xm:sqref>P90</xm:sqref>
        </x14:conditionalFormatting>
        <x14:conditionalFormatting xmlns:xm="http://schemas.microsoft.com/office/excel/2006/main">
          <x14:cfRule type="expression" priority="653" id="{1B7D43F8-4692-4754-A3E6-F519F201B374}">
            <xm:f>VLOOKUP($Q266,Categorie!$K$1:$L$9,2,FALSE)&lt;VLOOKUP($K266,Categorie!$K$1:$L$9,2,FALSE)</xm:f>
            <x14:dxf>
              <font>
                <color rgb="FFFF0000"/>
              </font>
            </x14:dxf>
          </x14:cfRule>
          <xm:sqref>P266</xm:sqref>
        </x14:conditionalFormatting>
        <x14:conditionalFormatting xmlns:xm="http://schemas.microsoft.com/office/excel/2006/main">
          <x14:cfRule type="expression" priority="649" id="{C0D66C73-B385-454B-A347-D01960F0B66F}">
            <xm:f>VLOOKUP($Q278,Categorie!$K$1:$L$9,2,FALSE)&lt;VLOOKUP($K278,Categorie!$K$1:$L$9,2,FALSE)</xm:f>
            <x14:dxf>
              <font>
                <color rgb="FFFF0000"/>
              </font>
            </x14:dxf>
          </x14:cfRule>
          <xm:sqref>P278</xm:sqref>
        </x14:conditionalFormatting>
        <x14:conditionalFormatting xmlns:xm="http://schemas.microsoft.com/office/excel/2006/main">
          <x14:cfRule type="expression" priority="645" id="{71C19A69-1C85-4320-A1C5-90CAF5DCA90D}">
            <xm:f>VLOOKUP($Q279,Categorie!$K$1:$L$9,2,FALSE)&lt;VLOOKUP($K279,Categorie!$K$1:$L$9,2,FALSE)</xm:f>
            <x14:dxf>
              <font>
                <color rgb="FFFF0000"/>
              </font>
            </x14:dxf>
          </x14:cfRule>
          <xm:sqref>P279</xm:sqref>
        </x14:conditionalFormatting>
        <x14:conditionalFormatting xmlns:xm="http://schemas.microsoft.com/office/excel/2006/main">
          <x14:cfRule type="expression" priority="642" id="{4C2B5D25-2E5B-4C01-86E1-FC86B39368A2}">
            <xm:f>VLOOKUP($Q350,Categorie!$K$1:$L$9,2,FALSE)&lt;VLOOKUP($K350,Categorie!$K$1:$L$9,2,FALSE)</xm:f>
            <x14:dxf>
              <font>
                <color rgb="FFFF0000"/>
              </font>
            </x14:dxf>
          </x14:cfRule>
          <xm:sqref>P350</xm:sqref>
        </x14:conditionalFormatting>
        <x14:conditionalFormatting xmlns:xm="http://schemas.microsoft.com/office/excel/2006/main">
          <x14:cfRule type="expression" priority="638" id="{D2C6E074-5CC7-494B-8BE1-AEC77D39D99E}">
            <xm:f>VLOOKUP($Q351,Categorie!$K$1:$L$9,2,FALSE)&lt;VLOOKUP($K351,Categorie!$K$1:$L$9,2,FALSE)</xm:f>
            <x14:dxf>
              <font>
                <color rgb="FFFF0000"/>
              </font>
            </x14:dxf>
          </x14:cfRule>
          <xm:sqref>P351</xm:sqref>
        </x14:conditionalFormatting>
        <x14:conditionalFormatting xmlns:xm="http://schemas.microsoft.com/office/excel/2006/main">
          <x14:cfRule type="expression" priority="634" id="{E7F0668B-A234-4B22-81C9-BB8ACB3ADFCB}">
            <xm:f>VLOOKUP($Q432,Categorie!$K$1:$L$9,2,FALSE)&lt;VLOOKUP($K432,Categorie!$K$1:$L$9,2,FALSE)</xm:f>
            <x14:dxf>
              <font>
                <color rgb="FFFF0000"/>
              </font>
            </x14:dxf>
          </x14:cfRule>
          <xm:sqref>P432</xm:sqref>
        </x14:conditionalFormatting>
        <x14:conditionalFormatting xmlns:xm="http://schemas.microsoft.com/office/excel/2006/main">
          <x14:cfRule type="expression" priority="630" id="{D698EDBD-4F6C-4133-B3CA-0B1DFAC096EB}">
            <xm:f>VLOOKUP($Q460,Categorie!$K$1:$L$9,2,FALSE)&lt;VLOOKUP($K460,Categorie!$K$1:$L$9,2,FALSE)</xm:f>
            <x14:dxf>
              <font>
                <color rgb="FFFF0000"/>
              </font>
            </x14:dxf>
          </x14:cfRule>
          <xm:sqref>P460</xm:sqref>
        </x14:conditionalFormatting>
        <x14:conditionalFormatting xmlns:xm="http://schemas.microsoft.com/office/excel/2006/main">
          <x14:cfRule type="expression" priority="626" id="{CD11844A-0DBF-4430-AF1A-13231981A640}">
            <xm:f>VLOOKUP($Q402,Categorie!$K$1:$L$9,2,FALSE)&lt;VLOOKUP($K402,Categorie!$K$1:$L$9,2,FALSE)</xm:f>
            <x14:dxf>
              <font>
                <color rgb="FFFF0000"/>
              </font>
            </x14:dxf>
          </x14:cfRule>
          <xm:sqref>P402</xm:sqref>
        </x14:conditionalFormatting>
        <x14:conditionalFormatting xmlns:xm="http://schemas.microsoft.com/office/excel/2006/main">
          <x14:cfRule type="expression" priority="622" id="{5291D642-497D-4F4B-AC08-66488D6B62CF}">
            <xm:f>VLOOKUP($Q331,Categorie!$K$1:$L$9,2,FALSE)&lt;VLOOKUP($K331,Categorie!$K$1:$L$9,2,FALSE)</xm:f>
            <x14:dxf>
              <font>
                <color rgb="FFFF0000"/>
              </font>
            </x14:dxf>
          </x14:cfRule>
          <xm:sqref>P331</xm:sqref>
        </x14:conditionalFormatting>
        <x14:conditionalFormatting xmlns:xm="http://schemas.microsoft.com/office/excel/2006/main">
          <x14:cfRule type="expression" priority="617" id="{1B32EED2-61EB-4776-BFF8-A9075AE78B00}">
            <xm:f>VLOOKUP($Q73,Categorie!$K$1:$L$9,2,FALSE)&lt;VLOOKUP($K73,Categorie!$K$1:$L$9,2,FALSE)</xm:f>
            <x14:dxf>
              <font>
                <color rgb="FFFF0000"/>
              </font>
            </x14:dxf>
          </x14:cfRule>
          <xm:sqref>P73</xm:sqref>
        </x14:conditionalFormatting>
        <x14:conditionalFormatting xmlns:xm="http://schemas.microsoft.com/office/excel/2006/main">
          <x14:cfRule type="expression" priority="613" id="{7C304C8F-6C04-42E5-A82F-29E9F2D6E9E2}">
            <xm:f>VLOOKUP($Q67,Categorie!$K$1:$L$9,2,FALSE)&lt;VLOOKUP($K67,Categorie!$K$1:$L$9,2,FALSE)</xm:f>
            <x14:dxf>
              <font>
                <color rgb="FFFF0000"/>
              </font>
            </x14:dxf>
          </x14:cfRule>
          <xm:sqref>P67</xm:sqref>
        </x14:conditionalFormatting>
        <x14:conditionalFormatting xmlns:xm="http://schemas.microsoft.com/office/excel/2006/main">
          <x14:cfRule type="expression" priority="610" id="{EF41D1A8-E2E9-47CF-87C4-EB0945974064}">
            <xm:f>VLOOKUP($Q176,Categorie!$K$1:$L$9,2,FALSE)&lt;VLOOKUP($K176,Categorie!$K$1:$L$9,2,FALSE)</xm:f>
            <x14:dxf>
              <font>
                <color rgb="FFFF0000"/>
              </font>
            </x14:dxf>
          </x14:cfRule>
          <xm:sqref>P176</xm:sqref>
        </x14:conditionalFormatting>
        <x14:conditionalFormatting xmlns:xm="http://schemas.microsoft.com/office/excel/2006/main">
          <x14:cfRule type="expression" priority="605" id="{2A0C167A-B7D0-40AA-9BDB-EA06E817AEC2}">
            <xm:f>VLOOKUP($Q130,Categorie!$K$1:$L$9,2,FALSE)&lt;VLOOKUP($K130,Categorie!$K$1:$L$9,2,FALSE)</xm:f>
            <x14:dxf>
              <font>
                <color rgb="FFFF0000"/>
              </font>
            </x14:dxf>
          </x14:cfRule>
          <xm:sqref>P130</xm:sqref>
        </x14:conditionalFormatting>
        <x14:conditionalFormatting xmlns:xm="http://schemas.microsoft.com/office/excel/2006/main">
          <x14:cfRule type="expression" priority="602" id="{36DE1BB8-F431-4D6B-B76E-9BFF7CDEF37F}">
            <xm:f>VLOOKUP($Q456,Categorie!$K$1:$L$9,2,FALSE)&lt;VLOOKUP($K456,Categorie!$K$1:$L$9,2,FALSE)</xm:f>
            <x14:dxf>
              <font>
                <color rgb="FFFF0000"/>
              </font>
            </x14:dxf>
          </x14:cfRule>
          <xm:sqref>P456</xm:sqref>
        </x14:conditionalFormatting>
        <x14:conditionalFormatting xmlns:xm="http://schemas.microsoft.com/office/excel/2006/main">
          <x14:cfRule type="expression" priority="598" id="{3F6577C2-AC7D-46D2-AD92-881370AD4A5C}">
            <xm:f>VLOOKUP($Q232,Categorie!$K$1:$L$9,2,FALSE)&lt;VLOOKUP($K232,Categorie!$K$1:$L$9,2,FALSE)</xm:f>
            <x14:dxf>
              <font>
                <color rgb="FFFF0000"/>
              </font>
            </x14:dxf>
          </x14:cfRule>
          <xm:sqref>P232</xm:sqref>
        </x14:conditionalFormatting>
        <x14:conditionalFormatting xmlns:xm="http://schemas.microsoft.com/office/excel/2006/main">
          <x14:cfRule type="expression" priority="594" id="{7CCA31ED-8F3D-4D52-B69B-D8D1293CCF7E}">
            <xm:f>VLOOKUP($Q253,Categorie!$K$1:$L$9,2,FALSE)&lt;VLOOKUP($K253,Categorie!$K$1:$L$9,2,FALSE)</xm:f>
            <x14:dxf>
              <font>
                <color rgb="FFFF0000"/>
              </font>
            </x14:dxf>
          </x14:cfRule>
          <xm:sqref>P253</xm:sqref>
        </x14:conditionalFormatting>
        <x14:conditionalFormatting xmlns:xm="http://schemas.microsoft.com/office/excel/2006/main">
          <x14:cfRule type="expression" priority="590" id="{15A7AEC4-491F-46D7-A0C0-E7736CD13399}">
            <xm:f>VLOOKUP($Q238,Categorie!$K$1:$L$9,2,FALSE)&lt;VLOOKUP($K238,Categorie!$K$1:$L$9,2,FALSE)</xm:f>
            <x14:dxf>
              <font>
                <color rgb="FFFF0000"/>
              </font>
            </x14:dxf>
          </x14:cfRule>
          <xm:sqref>P238</xm:sqref>
        </x14:conditionalFormatting>
        <x14:conditionalFormatting xmlns:xm="http://schemas.microsoft.com/office/excel/2006/main">
          <x14:cfRule type="expression" priority="586" id="{4F4C85BC-2D09-44BE-A0C4-EDD7980994CA}">
            <xm:f>VLOOKUP($Q433,Categorie!$K$1:$L$9,2,FALSE)&lt;VLOOKUP($K433,Categorie!$K$1:$L$9,2,FALSE)</xm:f>
            <x14:dxf>
              <font>
                <color rgb="FFFF0000"/>
              </font>
            </x14:dxf>
          </x14:cfRule>
          <xm:sqref>P433</xm:sqref>
        </x14:conditionalFormatting>
        <x14:conditionalFormatting xmlns:xm="http://schemas.microsoft.com/office/excel/2006/main">
          <x14:cfRule type="expression" priority="581" id="{E871E0B5-FA8B-4E02-8A6D-C7301DE10DC0}">
            <xm:f>VLOOKUP($Q70,Categorie!$K$1:$L$9,2,FALSE)&lt;VLOOKUP($K70,Categorie!$K$1:$L$9,2,FALSE)</xm:f>
            <x14:dxf>
              <font>
                <color rgb="FFFF0000"/>
              </font>
            </x14:dxf>
          </x14:cfRule>
          <xm:sqref>P70</xm:sqref>
        </x14:conditionalFormatting>
        <x14:conditionalFormatting xmlns:xm="http://schemas.microsoft.com/office/excel/2006/main">
          <x14:cfRule type="expression" priority="578" id="{0BB71283-031E-44C0-A5BC-12FA996264EC}">
            <xm:f>VLOOKUP($Q357,Categorie!$K$1:$L$9,2,FALSE)&lt;VLOOKUP($K357,Categorie!$K$1:$L$9,2,FALSE)</xm:f>
            <x14:dxf>
              <font>
                <color rgb="FFFF0000"/>
              </font>
            </x14:dxf>
          </x14:cfRule>
          <xm:sqref>P357</xm:sqref>
        </x14:conditionalFormatting>
        <x14:conditionalFormatting xmlns:xm="http://schemas.microsoft.com/office/excel/2006/main">
          <x14:cfRule type="expression" priority="574" id="{409DFB87-F4AB-41F5-9ADF-A00BD66DA5C6}">
            <xm:f>VLOOKUP($Q429,Categorie!$K$1:$L$9,2,FALSE)&lt;VLOOKUP($K429,Categorie!$K$1:$L$9,2,FALSE)</xm:f>
            <x14:dxf>
              <font>
                <color rgb="FFFF0000"/>
              </font>
            </x14:dxf>
          </x14:cfRule>
          <xm:sqref>P429</xm:sqref>
        </x14:conditionalFormatting>
        <x14:conditionalFormatting xmlns:xm="http://schemas.microsoft.com/office/excel/2006/main">
          <x14:cfRule type="expression" priority="570" id="{26EDED82-976C-4106-812D-E1F8A7E1BD0C}">
            <xm:f>VLOOKUP($Q228,Categorie!$K$1:$L$9,2,FALSE)&lt;VLOOKUP($K228,Categorie!$K$1:$L$9,2,FALSE)</xm:f>
            <x14:dxf>
              <font>
                <color rgb="FFFF0000"/>
              </font>
            </x14:dxf>
          </x14:cfRule>
          <xm:sqref>P228</xm:sqref>
        </x14:conditionalFormatting>
        <x14:conditionalFormatting xmlns:xm="http://schemas.microsoft.com/office/excel/2006/main">
          <x14:cfRule type="expression" priority="566" id="{11412B9C-5763-4126-BDC8-AA6F832ABCCA}">
            <xm:f>VLOOKUP($Q317,Categorie!$K$1:$L$9,2,FALSE)&lt;VLOOKUP($K317,Categorie!$K$1:$L$9,2,FALSE)</xm:f>
            <x14:dxf>
              <font>
                <color rgb="FFFF0000"/>
              </font>
            </x14:dxf>
          </x14:cfRule>
          <xm:sqref>P317</xm:sqref>
        </x14:conditionalFormatting>
        <x14:conditionalFormatting xmlns:xm="http://schemas.microsoft.com/office/excel/2006/main">
          <x14:cfRule type="expression" priority="562" id="{1E98C649-E49F-4C41-99A0-9C4C3A09B159}">
            <xm:f>VLOOKUP($Q440,Categorie!$K$1:$L$9,2,FALSE)&lt;VLOOKUP($K440,Categorie!$K$1:$L$9,2,FALSE)</xm:f>
            <x14:dxf>
              <font>
                <color rgb="FFFF0000"/>
              </font>
            </x14:dxf>
          </x14:cfRule>
          <xm:sqref>P440</xm:sqref>
        </x14:conditionalFormatting>
        <x14:conditionalFormatting xmlns:xm="http://schemas.microsoft.com/office/excel/2006/main">
          <x14:cfRule type="expression" priority="558" id="{E127E260-50AD-441F-822D-7CA75492687A}">
            <xm:f>VLOOKUP($Q461,Categorie!$K$1:$L$9,2,FALSE)&lt;VLOOKUP($K461,Categorie!$K$1:$L$9,2,FALSE)</xm:f>
            <x14:dxf>
              <font>
                <color rgb="FFFF0000"/>
              </font>
            </x14:dxf>
          </x14:cfRule>
          <xm:sqref>P461</xm:sqref>
        </x14:conditionalFormatting>
        <x14:conditionalFormatting xmlns:xm="http://schemas.microsoft.com/office/excel/2006/main">
          <x14:cfRule type="expression" priority="554" id="{1ACBE1CC-B013-4EE2-81A3-C2BF02803A3F}">
            <xm:f>VLOOKUP($Q145,Categorie!$K$1:$L$9,2,FALSE)&lt;VLOOKUP($K145,Categorie!$K$1:$L$9,2,FALSE)</xm:f>
            <x14:dxf>
              <font>
                <color rgb="FFFF0000"/>
              </font>
            </x14:dxf>
          </x14:cfRule>
          <xm:sqref>P145</xm:sqref>
        </x14:conditionalFormatting>
        <x14:conditionalFormatting xmlns:xm="http://schemas.microsoft.com/office/excel/2006/main">
          <x14:cfRule type="expression" priority="550" id="{C8C16E45-EC41-4D50-904A-4BC555B326B6}">
            <xm:f>VLOOKUP($Q425,Categorie!$K$1:$L$9,2,FALSE)&lt;VLOOKUP($K425,Categorie!$K$1:$L$9,2,FALSE)</xm:f>
            <x14:dxf>
              <font>
                <color rgb="FFFF0000"/>
              </font>
            </x14:dxf>
          </x14:cfRule>
          <xm:sqref>P425</xm:sqref>
        </x14:conditionalFormatting>
        <x14:conditionalFormatting xmlns:xm="http://schemas.microsoft.com/office/excel/2006/main">
          <x14:cfRule type="expression" priority="546" id="{1765FFB1-D48B-4D5F-96BE-67D983FD0E20}">
            <xm:f>VLOOKUP($Q275,Categorie!$K$1:$L$9,2,FALSE)&lt;VLOOKUP($K275,Categorie!$K$1:$L$9,2,FALSE)</xm:f>
            <x14:dxf>
              <font>
                <color rgb="FFFF0000"/>
              </font>
            </x14:dxf>
          </x14:cfRule>
          <xm:sqref>P275</xm:sqref>
        </x14:conditionalFormatting>
        <x14:conditionalFormatting xmlns:xm="http://schemas.microsoft.com/office/excel/2006/main">
          <x14:cfRule type="expression" priority="542" id="{412B6D9C-88A8-476F-A23B-4331E2685E14}">
            <xm:f>VLOOKUP($Q399,Categorie!$K$1:$L$9,2,FALSE)&lt;VLOOKUP($K399,Categorie!$K$1:$L$9,2,FALSE)</xm:f>
            <x14:dxf>
              <font>
                <color rgb="FFFF0000"/>
              </font>
            </x14:dxf>
          </x14:cfRule>
          <xm:sqref>P399</xm:sqref>
        </x14:conditionalFormatting>
        <x14:conditionalFormatting xmlns:xm="http://schemas.microsoft.com/office/excel/2006/main">
          <x14:cfRule type="expression" priority="538" id="{B8AD0DCD-BFC4-47A9-A190-4CE1A72D4D3C}">
            <xm:f>VLOOKUP($Q189,Categorie!$K$1:$L$9,2,FALSE)&lt;VLOOKUP($K189,Categorie!$K$1:$L$9,2,FALSE)</xm:f>
            <x14:dxf>
              <font>
                <color rgb="FFFF0000"/>
              </font>
            </x14:dxf>
          </x14:cfRule>
          <xm:sqref>P189</xm:sqref>
        </x14:conditionalFormatting>
        <x14:conditionalFormatting xmlns:xm="http://schemas.microsoft.com/office/excel/2006/main">
          <x14:cfRule type="expression" priority="534" id="{1B6F3E7E-8EB4-477A-91B1-9CC4C5F5183F}">
            <xm:f>VLOOKUP($Q421,Categorie!$K$1:$L$9,2,FALSE)&lt;VLOOKUP($K421,Categorie!$K$1:$L$9,2,FALSE)</xm:f>
            <x14:dxf>
              <font>
                <color rgb="FFFF0000"/>
              </font>
            </x14:dxf>
          </x14:cfRule>
          <xm:sqref>P421</xm:sqref>
        </x14:conditionalFormatting>
        <x14:conditionalFormatting xmlns:xm="http://schemas.microsoft.com/office/excel/2006/main">
          <x14:cfRule type="expression" priority="416" id="{A26431EF-619B-4149-921A-62B9FB2E829D}">
            <xm:f>VLOOKUP($Q177,Categorie!$K$1:$L$9,2,FALSE)&lt;VLOOKUP($K177,Categorie!$K$1:$L$9,2,FALSE)</xm:f>
            <x14:dxf>
              <font>
                <color rgb="FFFF0000"/>
              </font>
            </x14:dxf>
          </x14:cfRule>
          <xm:sqref>R177</xm:sqref>
        </x14:conditionalFormatting>
        <x14:conditionalFormatting xmlns:xm="http://schemas.microsoft.com/office/excel/2006/main">
          <x14:cfRule type="expression" priority="402" id="{8790096A-0135-41AD-94E9-6462768D8071}">
            <xm:f>VLOOKUP($Q177,Categorie!$K$1:$L$9,2,FALSE)&lt;VLOOKUP($K177,Categorie!$K$1:$L$9,2,FALSE)</xm:f>
            <x14:dxf>
              <font>
                <color rgb="FFFF0000"/>
              </font>
            </x14:dxf>
          </x14:cfRule>
          <xm:sqref>P177</xm:sqref>
        </x14:conditionalFormatting>
        <x14:conditionalFormatting xmlns:xm="http://schemas.microsoft.com/office/excel/2006/main">
          <x14:cfRule type="expression" priority="395" id="{C7B178C6-501D-47A9-988A-9A236A9677A0}">
            <xm:f>VLOOKUP($Q110,Categorie!$K$1:$L$9,2,FALSE)&lt;VLOOKUP($K110,Categorie!$K$1:$L$9,2,FALSE)</xm:f>
            <x14:dxf>
              <font>
                <color rgb="FFFF0000"/>
              </font>
            </x14:dxf>
          </x14:cfRule>
          <xm:sqref>R110</xm:sqref>
        </x14:conditionalFormatting>
        <x14:conditionalFormatting xmlns:xm="http://schemas.microsoft.com/office/excel/2006/main">
          <x14:cfRule type="expression" priority="389" id="{989A2CDF-AF69-4198-B92B-B0547CD36DE2}">
            <xm:f>VLOOKUP($Q110,Categorie!$K$1:$L$9,2,FALSE)&lt;VLOOKUP($K110,Categorie!$K$1:$L$9,2,FALSE)</xm:f>
            <x14:dxf>
              <font>
                <color rgb="FFFF0000"/>
              </font>
            </x14:dxf>
          </x14:cfRule>
          <xm:sqref>P110</xm:sqref>
        </x14:conditionalFormatting>
        <x14:conditionalFormatting xmlns:xm="http://schemas.microsoft.com/office/excel/2006/main">
          <x14:cfRule type="expression" priority="382" id="{2D317183-626A-4706-BDD7-F876AB92270C}">
            <xm:f>VLOOKUP($Q118,Categorie!$K$1:$L$9,2,FALSE)&lt;VLOOKUP($K118,Categorie!$K$1:$L$9,2,FALSE)</xm:f>
            <x14:dxf>
              <font>
                <color rgb="FFFF0000"/>
              </font>
            </x14:dxf>
          </x14:cfRule>
          <xm:sqref>R118</xm:sqref>
        </x14:conditionalFormatting>
        <x14:conditionalFormatting xmlns:xm="http://schemas.microsoft.com/office/excel/2006/main">
          <x14:cfRule type="expression" priority="376" id="{4577C9E4-A47E-4E68-A33F-7F42091D2B93}">
            <xm:f>VLOOKUP($Q118,Categorie!$K$1:$L$9,2,FALSE)&lt;VLOOKUP($K118,Categorie!$K$1:$L$9,2,FALSE)</xm:f>
            <x14:dxf>
              <font>
                <color rgb="FFFF0000"/>
              </font>
            </x14:dxf>
          </x14:cfRule>
          <xm:sqref>P118</xm:sqref>
        </x14:conditionalFormatting>
        <x14:conditionalFormatting xmlns:xm="http://schemas.microsoft.com/office/excel/2006/main">
          <x14:cfRule type="expression" priority="369" id="{34A41D13-57B6-4BF0-8B6B-78317A9877E8}">
            <xm:f>VLOOKUP($Q119,Categorie!$K$1:$L$9,2,FALSE)&lt;VLOOKUP($K119,Categorie!$K$1:$L$9,2,FALSE)</xm:f>
            <x14:dxf>
              <font>
                <color rgb="FFFF0000"/>
              </font>
            </x14:dxf>
          </x14:cfRule>
          <xm:sqref>R119</xm:sqref>
        </x14:conditionalFormatting>
        <x14:conditionalFormatting xmlns:xm="http://schemas.microsoft.com/office/excel/2006/main">
          <x14:cfRule type="expression" priority="363" id="{31A4061B-9998-4CB7-94C9-1E15CAA2C1FF}">
            <xm:f>VLOOKUP($Q119,Categorie!$K$1:$L$9,2,FALSE)&lt;VLOOKUP($K119,Categorie!$K$1:$L$9,2,FALSE)</xm:f>
            <x14:dxf>
              <font>
                <color rgb="FFFF0000"/>
              </font>
            </x14:dxf>
          </x14:cfRule>
          <xm:sqref>P119</xm:sqref>
        </x14:conditionalFormatting>
        <x14:conditionalFormatting xmlns:xm="http://schemas.microsoft.com/office/excel/2006/main">
          <x14:cfRule type="expression" priority="356" id="{F02FA18B-98FF-4EA2-B5B0-FBA2545B7BC8}">
            <xm:f>VLOOKUP($Q271,Categorie!$K$1:$L$9,2,FALSE)&lt;VLOOKUP($K271,Categorie!$K$1:$L$9,2,FALSE)</xm:f>
            <x14:dxf>
              <font>
                <color rgb="FFFF0000"/>
              </font>
            </x14:dxf>
          </x14:cfRule>
          <xm:sqref>R271</xm:sqref>
        </x14:conditionalFormatting>
        <x14:conditionalFormatting xmlns:xm="http://schemas.microsoft.com/office/excel/2006/main">
          <x14:cfRule type="expression" priority="350" id="{99B5009C-39BD-42A7-A833-5A134BAD33D8}">
            <xm:f>VLOOKUP($Q271,Categorie!$K$1:$L$9,2,FALSE)&lt;VLOOKUP($K271,Categorie!$K$1:$L$9,2,FALSE)</xm:f>
            <x14:dxf>
              <font>
                <color rgb="FFFF0000"/>
              </font>
            </x14:dxf>
          </x14:cfRule>
          <xm:sqref>P271</xm:sqref>
        </x14:conditionalFormatting>
        <x14:conditionalFormatting xmlns:xm="http://schemas.microsoft.com/office/excel/2006/main">
          <x14:cfRule type="expression" priority="343" id="{13C02FEF-5247-4B35-9F4E-3B0DF913CD7D}">
            <xm:f>VLOOKUP($Q261,Categorie!$K$1:$L$9,2,FALSE)&lt;VLOOKUP($K261,Categorie!$K$1:$L$9,2,FALSE)</xm:f>
            <x14:dxf>
              <font>
                <color rgb="FFFF0000"/>
              </font>
            </x14:dxf>
          </x14:cfRule>
          <xm:sqref>R261</xm:sqref>
        </x14:conditionalFormatting>
        <x14:conditionalFormatting xmlns:xm="http://schemas.microsoft.com/office/excel/2006/main">
          <x14:cfRule type="expression" priority="337" id="{8E0E80CE-1B90-4AA3-B343-B2216F65F0DE}">
            <xm:f>VLOOKUP($Q261,Categorie!$K$1:$L$9,2,FALSE)&lt;VLOOKUP($K261,Categorie!$K$1:$L$9,2,FALSE)</xm:f>
            <x14:dxf>
              <font>
                <color rgb="FFFF0000"/>
              </font>
            </x14:dxf>
          </x14:cfRule>
          <xm:sqref>P261</xm:sqref>
        </x14:conditionalFormatting>
        <x14:conditionalFormatting xmlns:xm="http://schemas.microsoft.com/office/excel/2006/main">
          <x14:cfRule type="expression" priority="330" id="{73F341E0-24E8-430F-9E0C-E548EDDFC297}">
            <xm:f>VLOOKUP($Q254,Categorie!$K$1:$L$9,2,FALSE)&lt;VLOOKUP($K254,Categorie!$K$1:$L$9,2,FALSE)</xm:f>
            <x14:dxf>
              <font>
                <color rgb="FFFF0000"/>
              </font>
            </x14:dxf>
          </x14:cfRule>
          <xm:sqref>R254</xm:sqref>
        </x14:conditionalFormatting>
        <x14:conditionalFormatting xmlns:xm="http://schemas.microsoft.com/office/excel/2006/main">
          <x14:cfRule type="expression" priority="324" id="{3A28F458-468D-4E64-A424-9F3708C5B961}">
            <xm:f>VLOOKUP($Q254,Categorie!$K$1:$L$9,2,FALSE)&lt;VLOOKUP($K254,Categorie!$K$1:$L$9,2,FALSE)</xm:f>
            <x14:dxf>
              <font>
                <color rgb="FFFF0000"/>
              </font>
            </x14:dxf>
          </x14:cfRule>
          <xm:sqref>P254</xm:sqref>
        </x14:conditionalFormatting>
        <x14:conditionalFormatting xmlns:xm="http://schemas.microsoft.com/office/excel/2006/main">
          <x14:cfRule type="expression" priority="317" id="{211EFD72-8416-4552-A565-434C5168843B}">
            <xm:f>VLOOKUP($Q227,Categorie!$K$1:$L$9,2,FALSE)&lt;VLOOKUP($K227,Categorie!$K$1:$L$9,2,FALSE)</xm:f>
            <x14:dxf>
              <font>
                <color rgb="FFFF0000"/>
              </font>
            </x14:dxf>
          </x14:cfRule>
          <xm:sqref>R227</xm:sqref>
        </x14:conditionalFormatting>
        <x14:conditionalFormatting xmlns:xm="http://schemas.microsoft.com/office/excel/2006/main">
          <x14:cfRule type="expression" priority="303" id="{07C55EBA-CE4F-4A01-B9D6-1E6171F7785F}">
            <xm:f>VLOOKUP($Q227,Categorie!$K$1:$L$9,2,FALSE)&lt;VLOOKUP($K227,Categorie!$K$1:$L$9,2,FALSE)</xm:f>
            <x14:dxf>
              <font>
                <color rgb="FFFF0000"/>
              </font>
            </x14:dxf>
          </x14:cfRule>
          <xm:sqref>P227</xm:sqref>
        </x14:conditionalFormatting>
        <x14:conditionalFormatting xmlns:xm="http://schemas.microsoft.com/office/excel/2006/main">
          <x14:cfRule type="expression" priority="296" id="{846AF0A0-F243-4D76-B46F-8F040E41BCC2}">
            <xm:f>VLOOKUP($Q417,Categorie!$K$1:$L$9,2,FALSE)&lt;VLOOKUP($K417,Categorie!$K$1:$L$9,2,FALSE)</xm:f>
            <x14:dxf>
              <font>
                <color rgb="FFFF0000"/>
              </font>
            </x14:dxf>
          </x14:cfRule>
          <xm:sqref>R417</xm:sqref>
        </x14:conditionalFormatting>
        <x14:conditionalFormatting xmlns:xm="http://schemas.microsoft.com/office/excel/2006/main">
          <x14:cfRule type="expression" priority="276" id="{926BA728-21C8-48E9-8C9F-B330799E242A}">
            <xm:f>VLOOKUP($Q417,Categorie!$K$1:$L$9,2,FALSE)&lt;VLOOKUP($K417,Categorie!$K$1:$L$9,2,FALSE)</xm:f>
            <x14:dxf>
              <font>
                <color rgb="FFFF0000"/>
              </font>
            </x14:dxf>
          </x14:cfRule>
          <xm:sqref>P417</xm:sqref>
        </x14:conditionalFormatting>
        <x14:conditionalFormatting xmlns:xm="http://schemas.microsoft.com/office/excel/2006/main">
          <x14:cfRule type="expression" priority="269" id="{300272BE-999F-43B3-A0F9-7877E57AF4D5}">
            <xm:f>VLOOKUP($Q420,Categorie!$K$1:$L$9,2,FALSE)&lt;VLOOKUP($K420,Categorie!$K$1:$L$9,2,FALSE)</xm:f>
            <x14:dxf>
              <font>
                <color rgb="FFFF0000"/>
              </font>
            </x14:dxf>
          </x14:cfRule>
          <xm:sqref>R420</xm:sqref>
        </x14:conditionalFormatting>
        <x14:conditionalFormatting xmlns:xm="http://schemas.microsoft.com/office/excel/2006/main">
          <x14:cfRule type="expression" priority="263" id="{E6D6A099-E471-4F62-889B-B07E8697FC91}">
            <xm:f>VLOOKUP($Q420,Categorie!$K$1:$L$9,2,FALSE)&lt;VLOOKUP($K420,Categorie!$K$1:$L$9,2,FALSE)</xm:f>
            <x14:dxf>
              <font>
                <color rgb="FFFF0000"/>
              </font>
            </x14:dxf>
          </x14:cfRule>
          <xm:sqref>P420</xm:sqref>
        </x14:conditionalFormatting>
        <x14:conditionalFormatting xmlns:xm="http://schemas.microsoft.com/office/excel/2006/main">
          <x14:cfRule type="expression" priority="256" id="{99A491F0-F75D-45AE-BBDC-D079D897DA19}">
            <xm:f>VLOOKUP($Q418,Categorie!$K$1:$L$9,2,FALSE)&lt;VLOOKUP($K418,Categorie!$K$1:$L$9,2,FALSE)</xm:f>
            <x14:dxf>
              <font>
                <color rgb="FFFF0000"/>
              </font>
            </x14:dxf>
          </x14:cfRule>
          <xm:sqref>R418</xm:sqref>
        </x14:conditionalFormatting>
        <x14:conditionalFormatting xmlns:xm="http://schemas.microsoft.com/office/excel/2006/main">
          <x14:cfRule type="expression" priority="236" id="{7E875DE8-43EE-4D56-B32A-87E36E4C0A5B}">
            <xm:f>VLOOKUP($Q418,Categorie!$K$1:$L$9,2,FALSE)&lt;VLOOKUP($K418,Categorie!$K$1:$L$9,2,FALSE)</xm:f>
            <x14:dxf>
              <font>
                <color rgb="FFFF0000"/>
              </font>
            </x14:dxf>
          </x14:cfRule>
          <xm:sqref>P418</xm:sqref>
        </x14:conditionalFormatting>
        <x14:conditionalFormatting xmlns:xm="http://schemas.microsoft.com/office/excel/2006/main">
          <x14:cfRule type="expression" priority="229" id="{AB3A0763-B83E-4A1F-B399-936A1BE1C1B0}">
            <xm:f>VLOOKUP($Q120,Categorie!$K$1:$L$9,2,FALSE)&lt;VLOOKUP($K120,Categorie!$K$1:$L$9,2,FALSE)</xm:f>
            <x14:dxf>
              <font>
                <color rgb="FFFF0000"/>
              </font>
            </x14:dxf>
          </x14:cfRule>
          <xm:sqref>R120</xm:sqref>
        </x14:conditionalFormatting>
        <x14:conditionalFormatting xmlns:xm="http://schemas.microsoft.com/office/excel/2006/main">
          <x14:cfRule type="expression" priority="223" id="{82D3422D-CAF0-4678-A808-0225AE5426CB}">
            <xm:f>VLOOKUP($Q120,Categorie!$K$1:$L$9,2,FALSE)&lt;VLOOKUP($K120,Categorie!$K$1:$L$9,2,FALSE)</xm:f>
            <x14:dxf>
              <font>
                <color rgb="FFFF0000"/>
              </font>
            </x14:dxf>
          </x14:cfRule>
          <xm:sqref>P120</xm:sqref>
        </x14:conditionalFormatting>
        <x14:conditionalFormatting xmlns:xm="http://schemas.microsoft.com/office/excel/2006/main">
          <x14:cfRule type="expression" priority="216" id="{92BBEA1D-9416-4F59-BFE4-DAF68E4C567F}">
            <xm:f>VLOOKUP($Q164,Categorie!$K$1:$L$9,2,FALSE)&lt;VLOOKUP($K164,Categorie!$K$1:$L$9,2,FALSE)</xm:f>
            <x14:dxf>
              <font>
                <color rgb="FFFF0000"/>
              </font>
            </x14:dxf>
          </x14:cfRule>
          <xm:sqref>R164</xm:sqref>
        </x14:conditionalFormatting>
        <x14:conditionalFormatting xmlns:xm="http://schemas.microsoft.com/office/excel/2006/main">
          <x14:cfRule type="expression" priority="210" id="{913E097D-5DFF-4F01-9193-B234013E5B67}">
            <xm:f>VLOOKUP($Q164,Categorie!$K$1:$L$9,2,FALSE)&lt;VLOOKUP($K164,Categorie!$K$1:$L$9,2,FALSE)</xm:f>
            <x14:dxf>
              <font>
                <color rgb="FFFF0000"/>
              </font>
            </x14:dxf>
          </x14:cfRule>
          <xm:sqref>P164</xm:sqref>
        </x14:conditionalFormatting>
        <x14:conditionalFormatting xmlns:xm="http://schemas.microsoft.com/office/excel/2006/main">
          <x14:cfRule type="expression" priority="203" id="{7EAEFFCD-B6E4-4E71-9F93-9C0BE8C92F1B}">
            <xm:f>VLOOKUP($Q454,Categorie!$K$1:$L$9,2,FALSE)&lt;VLOOKUP($K454,Categorie!$K$1:$L$9,2,FALSE)</xm:f>
            <x14:dxf>
              <font>
                <color rgb="FFFF0000"/>
              </font>
            </x14:dxf>
          </x14:cfRule>
          <xm:sqref>R454</xm:sqref>
        </x14:conditionalFormatting>
        <x14:conditionalFormatting xmlns:xm="http://schemas.microsoft.com/office/excel/2006/main">
          <x14:cfRule type="expression" priority="197" id="{D8DBEA79-296F-4C9E-8EC0-DA4C641413B3}">
            <xm:f>VLOOKUP($Q454,Categorie!$K$1:$L$9,2,FALSE)&lt;VLOOKUP($K454,Categorie!$K$1:$L$9,2,FALSE)</xm:f>
            <x14:dxf>
              <font>
                <color rgb="FFFF0000"/>
              </font>
            </x14:dxf>
          </x14:cfRule>
          <xm:sqref>P454</xm:sqref>
        </x14:conditionalFormatting>
        <x14:conditionalFormatting xmlns:xm="http://schemas.microsoft.com/office/excel/2006/main">
          <x14:cfRule type="expression" priority="190" id="{27A2ECEF-0CA1-4E3B-9F00-AC495560B209}">
            <xm:f>VLOOKUP($Q348,Categorie!$K$1:$L$9,2,FALSE)&lt;VLOOKUP($K348,Categorie!$K$1:$L$9,2,FALSE)</xm:f>
            <x14:dxf>
              <font>
                <color rgb="FFFF0000"/>
              </font>
            </x14:dxf>
          </x14:cfRule>
          <xm:sqref>R348</xm:sqref>
        </x14:conditionalFormatting>
        <x14:conditionalFormatting xmlns:xm="http://schemas.microsoft.com/office/excel/2006/main">
          <x14:cfRule type="expression" priority="184" id="{A0B40292-3F3F-4BDE-86D1-F8C0ED569839}">
            <xm:f>VLOOKUP($Q348,Categorie!$K$1:$L$9,2,FALSE)&lt;VLOOKUP($K348,Categorie!$K$1:$L$9,2,FALSE)</xm:f>
            <x14:dxf>
              <font>
                <color rgb="FFFF0000"/>
              </font>
            </x14:dxf>
          </x14:cfRule>
          <xm:sqref>P348</xm:sqref>
        </x14:conditionalFormatting>
        <x14:conditionalFormatting xmlns:xm="http://schemas.microsoft.com/office/excel/2006/main">
          <x14:cfRule type="expression" priority="177" id="{82641128-E1B9-4C9C-A82F-BA6FD209A335}">
            <xm:f>VLOOKUP($Q312,Categorie!$K$1:$L$9,2,FALSE)&lt;VLOOKUP($K312,Categorie!$K$1:$L$9,2,FALSE)</xm:f>
            <x14:dxf>
              <font>
                <color rgb="FFFF0000"/>
              </font>
            </x14:dxf>
          </x14:cfRule>
          <xm:sqref>R312</xm:sqref>
        </x14:conditionalFormatting>
        <x14:conditionalFormatting xmlns:xm="http://schemas.microsoft.com/office/excel/2006/main">
          <x14:cfRule type="expression" priority="171" id="{4D8D26F5-615D-4B9B-88AD-634759A066CF}">
            <xm:f>VLOOKUP($Q312,Categorie!$K$1:$L$9,2,FALSE)&lt;VLOOKUP($K312,Categorie!$K$1:$L$9,2,FALSE)</xm:f>
            <x14:dxf>
              <font>
                <color rgb="FFFF0000"/>
              </font>
            </x14:dxf>
          </x14:cfRule>
          <xm:sqref>P312</xm:sqref>
        </x14:conditionalFormatting>
        <x14:conditionalFormatting xmlns:xm="http://schemas.microsoft.com/office/excel/2006/main">
          <x14:cfRule type="expression" priority="151" id="{1BBB40AE-8B90-42D9-A95F-19A41082EE44}">
            <xm:f>VLOOKUP($Q3,Categorie!$K$1:$L$9,2,FALSE)&lt;VLOOKUP($K3,Categorie!$K$1:$L$9,2,FALSE)</xm:f>
            <x14:dxf>
              <font>
                <color rgb="FFFF0000"/>
              </font>
            </x14:dxf>
          </x14:cfRule>
          <xm:sqref>R3</xm:sqref>
        </x14:conditionalFormatting>
        <x14:conditionalFormatting xmlns:xm="http://schemas.microsoft.com/office/excel/2006/main">
          <x14:cfRule type="expression" priority="145" id="{D0D0CBD9-7340-4F2C-9252-223BC74A2EAA}">
            <xm:f>VLOOKUP($Q3,Categorie!$K$1:$L$9,2,FALSE)&lt;VLOOKUP($K3,Categorie!$K$1:$L$9,2,FALSE)</xm:f>
            <x14:dxf>
              <font>
                <color rgb="FFFF0000"/>
              </font>
            </x14:dxf>
          </x14:cfRule>
          <xm:sqref>P3</xm:sqref>
        </x14:conditionalFormatting>
        <x14:conditionalFormatting xmlns:xm="http://schemas.microsoft.com/office/excel/2006/main">
          <x14:cfRule type="expression" priority="111" id="{1CDF0166-6453-4A5D-8A4C-63D657447C9D}">
            <xm:f>VLOOKUP($Q4,Categorie!$K$1:$L$9,2,FALSE)&lt;VLOOKUP($K4,Categorie!$K$1:$L$9,2,FALSE)</xm:f>
            <x14:dxf>
              <font>
                <color rgb="FFFF0000"/>
              </font>
            </x14:dxf>
          </x14:cfRule>
          <xm:sqref>P4</xm:sqref>
        </x14:conditionalFormatting>
        <x14:conditionalFormatting xmlns:xm="http://schemas.microsoft.com/office/excel/2006/main">
          <x14:cfRule type="expression" priority="117" id="{D87D8106-2E98-42C5-BA47-8D1287DDC44A}">
            <xm:f>VLOOKUP($Q4,Categorie!$K$1:$L$9,2,FALSE)&lt;VLOOKUP($K4,Categorie!$K$1:$L$9,2,FALSE)</xm:f>
            <x14:dxf>
              <font>
                <color rgb="FFFF0000"/>
              </font>
            </x14:dxf>
          </x14:cfRule>
          <xm:sqref>R4</xm:sqref>
        </x14:conditionalFormatting>
        <x14:conditionalFormatting xmlns:xm="http://schemas.microsoft.com/office/excel/2006/main">
          <x14:cfRule type="expression" priority="98" id="{D61458E4-7A93-49D5-9D18-A6637A10F72A}">
            <xm:f>VLOOKUP($Q378,Categorie!$K$1:$L$9,2,FALSE)&lt;VLOOKUP($K378,Categorie!$K$1:$L$9,2,FALSE)</xm:f>
            <x14:dxf>
              <font>
                <color rgb="FFFF0000"/>
              </font>
            </x14:dxf>
          </x14:cfRule>
          <xm:sqref>P378</xm:sqref>
        </x14:conditionalFormatting>
        <x14:conditionalFormatting xmlns:xm="http://schemas.microsoft.com/office/excel/2006/main">
          <x14:cfRule type="expression" priority="104" id="{D6E66EF5-DB49-4746-890A-597AB6B09EFF}">
            <xm:f>VLOOKUP($Q378,Categorie!$K$1:$L$9,2,FALSE)&lt;VLOOKUP($K378,Categorie!$K$1:$L$9,2,FALSE)</xm:f>
            <x14:dxf>
              <font>
                <color rgb="FFFF0000"/>
              </font>
            </x14:dxf>
          </x14:cfRule>
          <xm:sqref>R378</xm:sqref>
        </x14:conditionalFormatting>
        <x14:conditionalFormatting xmlns:xm="http://schemas.microsoft.com/office/excel/2006/main">
          <x14:cfRule type="expression" priority="85" id="{8FEEE510-E909-435D-B201-9DFAB1DE4259}">
            <xm:f>VLOOKUP($Q436,Categorie!$K$1:$L$9,2,FALSE)&lt;VLOOKUP($K436,Categorie!$K$1:$L$9,2,FALSE)</xm:f>
            <x14:dxf>
              <font>
                <color rgb="FFFF0000"/>
              </font>
            </x14:dxf>
          </x14:cfRule>
          <xm:sqref>P436</xm:sqref>
        </x14:conditionalFormatting>
        <x14:conditionalFormatting xmlns:xm="http://schemas.microsoft.com/office/excel/2006/main">
          <x14:cfRule type="expression" priority="72" id="{09365D29-1228-4858-8B23-B1CA7346EBCE}">
            <xm:f>VLOOKUP($Q273,Categorie!$K$1:$L$9,2,FALSE)&lt;VLOOKUP($K273,Categorie!$K$1:$L$9,2,FALSE)</xm:f>
            <x14:dxf>
              <font>
                <color rgb="FFFF0000"/>
              </font>
            </x14:dxf>
          </x14:cfRule>
          <xm:sqref>P273</xm:sqref>
        </x14:conditionalFormatting>
        <x14:conditionalFormatting xmlns:xm="http://schemas.microsoft.com/office/excel/2006/main">
          <x14:cfRule type="expression" priority="91" id="{BB16971D-C6D7-4AD1-A31F-FD212A357B67}">
            <xm:f>VLOOKUP($Q436,Categorie!$K$1:$L$9,2,FALSE)&lt;VLOOKUP($K436,Categorie!$K$1:$L$9,2,FALSE)</xm:f>
            <x14:dxf>
              <font>
                <color rgb="FFFF0000"/>
              </font>
            </x14:dxf>
          </x14:cfRule>
          <xm:sqref>R436</xm:sqref>
        </x14:conditionalFormatting>
        <x14:conditionalFormatting xmlns:xm="http://schemas.microsoft.com/office/excel/2006/main">
          <x14:cfRule type="expression" priority="59" id="{A21850CD-AA64-437A-B1F3-DCE5F0A7FCBC}">
            <xm:f>VLOOKUP($Q301,Categorie!$K$1:$L$9,2,FALSE)&lt;VLOOKUP($K301,Categorie!$K$1:$L$9,2,FALSE)</xm:f>
            <x14:dxf>
              <font>
                <color rgb="FFFF0000"/>
              </font>
            </x14:dxf>
          </x14:cfRule>
          <xm:sqref>P301</xm:sqref>
        </x14:conditionalFormatting>
        <x14:conditionalFormatting xmlns:xm="http://schemas.microsoft.com/office/excel/2006/main">
          <x14:cfRule type="expression" priority="78" id="{B84066B7-0146-4F10-8A3E-425012EF49B7}">
            <xm:f>VLOOKUP($Q273,Categorie!$K$1:$L$9,2,FALSE)&lt;VLOOKUP($K273,Categorie!$K$1:$L$9,2,FALSE)</xm:f>
            <x14:dxf>
              <font>
                <color rgb="FFFF0000"/>
              </font>
            </x14:dxf>
          </x14:cfRule>
          <xm:sqref>R273</xm:sqref>
        </x14:conditionalFormatting>
        <x14:conditionalFormatting xmlns:xm="http://schemas.microsoft.com/office/excel/2006/main">
          <x14:cfRule type="expression" priority="46" id="{A2144837-CF55-4D1F-8399-D749CB190702}">
            <xm:f>VLOOKUP($Q423,Categorie!$K$1:$L$9,2,FALSE)&lt;VLOOKUP($K423,Categorie!$K$1:$L$9,2,FALSE)</xm:f>
            <x14:dxf>
              <font>
                <color rgb="FFFF0000"/>
              </font>
            </x14:dxf>
          </x14:cfRule>
          <xm:sqref>P423</xm:sqref>
        </x14:conditionalFormatting>
        <x14:conditionalFormatting xmlns:xm="http://schemas.microsoft.com/office/excel/2006/main">
          <x14:cfRule type="expression" priority="65" id="{BECB764E-6BAF-4261-A571-7BF90F0DD161}">
            <xm:f>VLOOKUP($Q301,Categorie!$K$1:$L$9,2,FALSE)&lt;VLOOKUP($K301,Categorie!$K$1:$L$9,2,FALSE)</xm:f>
            <x14:dxf>
              <font>
                <color rgb="FFFF0000"/>
              </font>
            </x14:dxf>
          </x14:cfRule>
          <xm:sqref>R301</xm:sqref>
        </x14:conditionalFormatting>
        <x14:conditionalFormatting xmlns:xm="http://schemas.microsoft.com/office/excel/2006/main">
          <x14:cfRule type="expression" priority="33" id="{3EBA405C-E0E2-42E8-9B41-B216AC5BD9C7}">
            <xm:f>VLOOKUP($Q343,Categorie!$K$1:$L$9,2,FALSE)&lt;VLOOKUP($K343,Categorie!$K$1:$L$9,2,FALSE)</xm:f>
            <x14:dxf>
              <font>
                <color rgb="FFFF0000"/>
              </font>
            </x14:dxf>
          </x14:cfRule>
          <xm:sqref>P343</xm:sqref>
        </x14:conditionalFormatting>
        <x14:conditionalFormatting xmlns:xm="http://schemas.microsoft.com/office/excel/2006/main">
          <x14:cfRule type="expression" priority="52" id="{32561627-5D42-4502-8776-F20E9FB13DFC}">
            <xm:f>VLOOKUP($Q423,Categorie!$K$1:$L$9,2,FALSE)&lt;VLOOKUP($K423,Categorie!$K$1:$L$9,2,FALSE)</xm:f>
            <x14:dxf>
              <font>
                <color rgb="FFFF0000"/>
              </font>
            </x14:dxf>
          </x14:cfRule>
          <xm:sqref>R423</xm:sqref>
        </x14:conditionalFormatting>
        <x14:conditionalFormatting xmlns:xm="http://schemas.microsoft.com/office/excel/2006/main">
          <x14:cfRule type="expression" priority="20" id="{F0F8269F-31D9-4BFF-9FBF-56CC307F30BE}">
            <xm:f>VLOOKUP($Q340,Categorie!$K$1:$L$9,2,FALSE)&lt;VLOOKUP($K340,Categorie!$K$1:$L$9,2,FALSE)</xm:f>
            <x14:dxf>
              <font>
                <color rgb="FFFF0000"/>
              </font>
            </x14:dxf>
          </x14:cfRule>
          <xm:sqref>P340</xm:sqref>
        </x14:conditionalFormatting>
        <x14:conditionalFormatting xmlns:xm="http://schemas.microsoft.com/office/excel/2006/main">
          <x14:cfRule type="expression" priority="39" id="{99007E50-E361-4A8C-A88F-829768C9A71F}">
            <xm:f>VLOOKUP($Q343,Categorie!$K$1:$L$9,2,FALSE)&lt;VLOOKUP($K343,Categorie!$K$1:$L$9,2,FALSE)</xm:f>
            <x14:dxf>
              <font>
                <color rgb="FFFF0000"/>
              </font>
            </x14:dxf>
          </x14:cfRule>
          <xm:sqref>R343</xm:sqref>
        </x14:conditionalFormatting>
        <x14:conditionalFormatting xmlns:xm="http://schemas.microsoft.com/office/excel/2006/main">
          <x14:cfRule type="expression" priority="26" id="{AD6B063A-995A-4B23-AF41-63776136770E}">
            <xm:f>VLOOKUP($Q340,Categorie!$K$1:$L$9,2,FALSE)&lt;VLOOKUP($K340,Categorie!$K$1:$L$9,2,FALSE)</xm:f>
            <x14:dxf>
              <font>
                <color rgb="FFFF0000"/>
              </font>
            </x14:dxf>
          </x14:cfRule>
          <xm:sqref>R340</xm:sqref>
        </x14:conditionalFormatting>
        <x14:conditionalFormatting xmlns:xm="http://schemas.microsoft.com/office/excel/2006/main">
          <x14:cfRule type="expression" priority="7" id="{AA80F6A7-2E32-4F8C-8B06-5AAB09E0DC9F}">
            <xm:f>VLOOKUP($Q380,Categorie!$K$1:$L$9,2,FALSE)&lt;VLOOKUP($K380,Categorie!$K$1:$L$9,2,FALSE)</xm:f>
            <x14:dxf>
              <font>
                <color rgb="FFFF0000"/>
              </font>
            </x14:dxf>
          </x14:cfRule>
          <xm:sqref>P380</xm:sqref>
        </x14:conditionalFormatting>
        <x14:conditionalFormatting xmlns:xm="http://schemas.microsoft.com/office/excel/2006/main">
          <x14:cfRule type="expression" priority="13" id="{6645BD43-C844-4779-BC1A-C8BA13902461}">
            <xm:f>VLOOKUP($Q380,Categorie!$K$1:$L$9,2,FALSE)&lt;VLOOKUP($K380,Categorie!$K$1:$L$9,2,FALSE)</xm:f>
            <x14:dxf>
              <font>
                <color rgb="FFFF0000"/>
              </font>
            </x14:dxf>
          </x14:cfRule>
          <xm:sqref>R380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47"/>
  <sheetViews>
    <sheetView topLeftCell="B1" zoomScale="91" zoomScaleNormal="91" workbookViewId="0">
      <pane ySplit="1" topLeftCell="A1123" activePane="bottomLeft" state="frozen"/>
      <selection activeCell="B1" sqref="B1"/>
      <selection pane="bottomLeft" activeCell="B1148" sqref="B1148:E1155"/>
    </sheetView>
  </sheetViews>
  <sheetFormatPr defaultRowHeight="15" x14ac:dyDescent="0.25"/>
  <cols>
    <col min="1" max="1" width="40.7109375" hidden="1" customWidth="1"/>
    <col min="2" max="2" width="32.7109375" style="3" customWidth="1"/>
    <col min="3" max="3" width="8.7109375" style="5" customWidth="1"/>
    <col min="4" max="4" width="16.7109375" style="5" customWidth="1"/>
    <col min="5" max="5" width="24.7109375" style="15" customWidth="1"/>
    <col min="6" max="6" width="12.7109375" style="15" customWidth="1"/>
    <col min="7" max="7" width="36.7109375" style="5" customWidth="1"/>
    <col min="8" max="8" width="24.7109375" style="5" customWidth="1"/>
    <col min="9" max="9" width="4.7109375" style="5" customWidth="1"/>
    <col min="10" max="10" width="14.7109375" style="8" customWidth="1"/>
  </cols>
  <sheetData>
    <row r="1" spans="1:10" x14ac:dyDescent="0.25">
      <c r="A1" s="7" t="s">
        <v>187</v>
      </c>
      <c r="B1" s="46" t="s">
        <v>0</v>
      </c>
      <c r="C1" s="47" t="s">
        <v>9</v>
      </c>
      <c r="D1" s="47" t="s">
        <v>602</v>
      </c>
      <c r="E1" s="48" t="s">
        <v>600</v>
      </c>
      <c r="F1" s="48" t="s">
        <v>79</v>
      </c>
      <c r="G1" s="47" t="s">
        <v>16</v>
      </c>
      <c r="H1" s="47" t="s">
        <v>14</v>
      </c>
      <c r="I1" s="47" t="s">
        <v>107</v>
      </c>
    </row>
    <row r="2" spans="1:10" s="1" customFormat="1" ht="15" customHeight="1" x14ac:dyDescent="0.25">
      <c r="A2" s="1" t="str">
        <f t="shared" ref="A2:A65" si="0">CONCATENATE(B2," ",D2)</f>
        <v xml:space="preserve"> </v>
      </c>
      <c r="B2" s="2"/>
      <c r="C2" s="4"/>
      <c r="D2" s="4"/>
      <c r="E2" s="10"/>
      <c r="F2" s="10"/>
      <c r="G2" s="4"/>
      <c r="H2" s="4"/>
      <c r="I2" s="4" t="str">
        <f>IF(G2="Competition Level Test",COUNTIFS(B$2:B2,B2,G$2:G2,"Competition Level Test"),"-")</f>
        <v>-</v>
      </c>
      <c r="J2" s="101"/>
    </row>
    <row r="3" spans="1:10" s="1" customFormat="1" ht="15" customHeight="1" x14ac:dyDescent="0.25">
      <c r="A3" s="1" t="str">
        <f t="shared" si="0"/>
        <v>BARRAL CEPEDA Javier ANO</v>
      </c>
      <c r="B3" s="2" t="s">
        <v>481</v>
      </c>
      <c r="C3" s="4" t="s">
        <v>26</v>
      </c>
      <c r="D3" s="4" t="s">
        <v>565</v>
      </c>
      <c r="E3" s="10"/>
      <c r="F3" s="10">
        <v>41657</v>
      </c>
      <c r="G3" s="4" t="s">
        <v>162</v>
      </c>
      <c r="H3" s="4" t="s">
        <v>27</v>
      </c>
      <c r="I3" s="4" t="str">
        <f>IF(G3="Competition Level Test",COUNTIFS(B$2:B3,B3,G$2:G3,"Competition Level Test"),"-")</f>
        <v>-</v>
      </c>
      <c r="J3" s="101" t="s">
        <v>326</v>
      </c>
    </row>
    <row r="4" spans="1:10" s="1" customFormat="1" ht="15" customHeight="1" x14ac:dyDescent="0.25">
      <c r="A4" s="1" t="str">
        <f t="shared" si="0"/>
        <v>VAN DEN BROECK Shaury INO</v>
      </c>
      <c r="B4" s="2" t="s">
        <v>96</v>
      </c>
      <c r="C4" s="4" t="s">
        <v>20</v>
      </c>
      <c r="D4" s="4" t="s">
        <v>564</v>
      </c>
      <c r="E4" s="10"/>
      <c r="F4" s="10">
        <v>41665</v>
      </c>
      <c r="G4" s="4" t="s">
        <v>268</v>
      </c>
      <c r="H4" s="4" t="s">
        <v>282</v>
      </c>
      <c r="I4" s="4" t="str">
        <f>IF(G4="Competition Level Test",COUNTIFS(B$2:B4,B4,G$2:G4,"Competition Level Test"),"-")</f>
        <v>-</v>
      </c>
      <c r="J4" s="101" t="s">
        <v>325</v>
      </c>
    </row>
    <row r="5" spans="1:10" s="1" customFormat="1" ht="15" customHeight="1" x14ac:dyDescent="0.25">
      <c r="A5" s="1" t="str">
        <f t="shared" si="0"/>
        <v>VERBEKE Romée INO</v>
      </c>
      <c r="B5" s="2" t="s">
        <v>350</v>
      </c>
      <c r="C5" s="4" t="s">
        <v>25</v>
      </c>
      <c r="D5" s="4" t="s">
        <v>564</v>
      </c>
      <c r="E5" s="10"/>
      <c r="F5" s="10">
        <v>41671</v>
      </c>
      <c r="G5" s="4" t="s">
        <v>270</v>
      </c>
      <c r="H5" s="4" t="s">
        <v>271</v>
      </c>
      <c r="I5" s="4" t="str">
        <f>IF(G5="Competition Level Test",COUNTIFS(B$2:B5,B5,G$2:G5,"Competition Level Test"),"-")</f>
        <v>-</v>
      </c>
      <c r="J5" s="101" t="s">
        <v>325</v>
      </c>
    </row>
    <row r="6" spans="1:10" s="1" customFormat="1" ht="15" customHeight="1" x14ac:dyDescent="0.25">
      <c r="A6" s="1" t="str">
        <f t="shared" si="0"/>
        <v>KIRALY Caro ANO</v>
      </c>
      <c r="B6" s="2" t="s">
        <v>203</v>
      </c>
      <c r="C6" s="4" t="s">
        <v>23</v>
      </c>
      <c r="D6" s="4" t="s">
        <v>565</v>
      </c>
      <c r="E6" s="10"/>
      <c r="F6" s="10">
        <v>41671</v>
      </c>
      <c r="G6" s="4" t="s">
        <v>270</v>
      </c>
      <c r="H6" s="4" t="s">
        <v>271</v>
      </c>
      <c r="I6" s="4" t="str">
        <f>IF(G6="Competition Level Test",COUNTIFS(B$2:B6,B6,G$2:G6,"Competition Level Test"),"-")</f>
        <v>-</v>
      </c>
      <c r="J6" s="101" t="s">
        <v>326</v>
      </c>
    </row>
    <row r="7" spans="1:10" s="1" customFormat="1" ht="15" customHeight="1" x14ac:dyDescent="0.25">
      <c r="A7" s="1" t="str">
        <f t="shared" si="0"/>
        <v>DE WACHTER Sidney ANO</v>
      </c>
      <c r="B7" s="2" t="s">
        <v>296</v>
      </c>
      <c r="C7" s="4" t="s">
        <v>10</v>
      </c>
      <c r="D7" s="4" t="s">
        <v>565</v>
      </c>
      <c r="E7" s="10"/>
      <c r="F7" s="10">
        <v>41671</v>
      </c>
      <c r="G7" s="4" t="s">
        <v>270</v>
      </c>
      <c r="H7" s="4" t="s">
        <v>271</v>
      </c>
      <c r="I7" s="4" t="str">
        <f>IF(G7="Competition Level Test",COUNTIFS(B$2:B7,B7,G$2:G7,"Competition Level Test"),"-")</f>
        <v>-</v>
      </c>
      <c r="J7" s="101" t="s">
        <v>326</v>
      </c>
    </row>
    <row r="8" spans="1:10" s="1" customFormat="1" ht="15" customHeight="1" x14ac:dyDescent="0.25">
      <c r="A8" s="1" t="str">
        <f t="shared" si="0"/>
        <v>RASSCHAERT Bob JUN</v>
      </c>
      <c r="B8" s="2" t="s">
        <v>278</v>
      </c>
      <c r="C8" s="4" t="s">
        <v>12</v>
      </c>
      <c r="D8" s="4" t="s">
        <v>6</v>
      </c>
      <c r="E8" s="10"/>
      <c r="F8" s="10">
        <v>41678</v>
      </c>
      <c r="G8" s="4" t="s">
        <v>331</v>
      </c>
      <c r="H8" s="4" t="s">
        <v>24</v>
      </c>
      <c r="I8" s="4" t="str">
        <f>IF(G8="Competition Level Test",COUNTIFS(B$2:B8,B8,G$2:G8,"Competition Level Test"),"-")</f>
        <v>-</v>
      </c>
      <c r="J8" s="101" t="s">
        <v>334</v>
      </c>
    </row>
    <row r="9" spans="1:10" s="1" customFormat="1" ht="15" customHeight="1" x14ac:dyDescent="0.25">
      <c r="A9" s="1" t="str">
        <f t="shared" si="0"/>
        <v>VERHAGE Shirley JUN</v>
      </c>
      <c r="B9" s="2" t="s">
        <v>369</v>
      </c>
      <c r="C9" s="4" t="s">
        <v>25</v>
      </c>
      <c r="D9" s="4" t="s">
        <v>6</v>
      </c>
      <c r="E9" s="10"/>
      <c r="F9" s="10">
        <v>41678</v>
      </c>
      <c r="G9" s="4" t="s">
        <v>331</v>
      </c>
      <c r="H9" s="4" t="s">
        <v>24</v>
      </c>
      <c r="I9" s="4" t="str">
        <f>IF(G9="Competition Level Test",COUNTIFS(B$2:B9,B9,G$2:G9,"Competition Level Test"),"-")</f>
        <v>-</v>
      </c>
      <c r="J9" s="101" t="s">
        <v>334</v>
      </c>
    </row>
    <row r="10" spans="1:10" s="1" customFormat="1" ht="15" customHeight="1" x14ac:dyDescent="0.25">
      <c r="A10" s="1" t="str">
        <f t="shared" si="0"/>
        <v>COLLART Yana INO</v>
      </c>
      <c r="B10" s="2" t="s">
        <v>199</v>
      </c>
      <c r="C10" s="4" t="s">
        <v>23</v>
      </c>
      <c r="D10" s="4" t="s">
        <v>564</v>
      </c>
      <c r="E10" s="10"/>
      <c r="F10" s="10">
        <v>41699</v>
      </c>
      <c r="G10" s="4" t="s">
        <v>178</v>
      </c>
      <c r="H10" s="4" t="s">
        <v>22</v>
      </c>
      <c r="I10" s="4" t="str">
        <f>IF(G10="Competition Level Test",COUNTIFS(B$2:B10,B10,G$2:G10,"Competition Level Test"),"-")</f>
        <v>-</v>
      </c>
      <c r="J10" s="101" t="s">
        <v>325</v>
      </c>
    </row>
    <row r="11" spans="1:10" s="1" customFormat="1" ht="15" customHeight="1" x14ac:dyDescent="0.25">
      <c r="A11" s="1" t="str">
        <f t="shared" si="0"/>
        <v>DEHANDSCHUTTER Kimberley ANO</v>
      </c>
      <c r="B11" s="2" t="s">
        <v>368</v>
      </c>
      <c r="C11" s="4" t="s">
        <v>19</v>
      </c>
      <c r="D11" s="4" t="s">
        <v>565</v>
      </c>
      <c r="E11" s="10"/>
      <c r="F11" s="10">
        <v>41699</v>
      </c>
      <c r="G11" s="4" t="s">
        <v>178</v>
      </c>
      <c r="H11" s="4" t="s">
        <v>22</v>
      </c>
      <c r="I11" s="4" t="str">
        <f>IF(G11="Competition Level Test",COUNTIFS(B$2:B11,B11,G$2:G11,"Competition Level Test"),"-")</f>
        <v>-</v>
      </c>
      <c r="J11" s="101" t="s">
        <v>326</v>
      </c>
    </row>
    <row r="12" spans="1:10" s="1" customFormat="1" ht="15" customHeight="1" x14ac:dyDescent="0.25">
      <c r="A12" s="1" t="str">
        <f t="shared" si="0"/>
        <v>VANNERUM Celeste ANO</v>
      </c>
      <c r="B12" s="2" t="s">
        <v>189</v>
      </c>
      <c r="C12" s="4" t="s">
        <v>23</v>
      </c>
      <c r="D12" s="4" t="s">
        <v>565</v>
      </c>
      <c r="E12" s="10"/>
      <c r="F12" s="10">
        <v>41738</v>
      </c>
      <c r="G12" s="4" t="s">
        <v>245</v>
      </c>
      <c r="H12" s="4" t="s">
        <v>246</v>
      </c>
      <c r="I12" s="4" t="str">
        <f>IF(G12="Competition Level Test",COUNTIFS(B$2:B12,B12,G$2:G12,"Competition Level Test"),"-")</f>
        <v>-</v>
      </c>
      <c r="J12" s="101" t="s">
        <v>326</v>
      </c>
    </row>
    <row r="13" spans="1:10" s="1" customFormat="1" ht="15" customHeight="1" x14ac:dyDescent="0.25">
      <c r="A13" s="1" t="str">
        <f t="shared" si="0"/>
        <v>SCHROYEN Jeroen ANO</v>
      </c>
      <c r="B13" s="2" t="s">
        <v>209</v>
      </c>
      <c r="C13" s="4" t="s">
        <v>23</v>
      </c>
      <c r="D13" s="4" t="s">
        <v>565</v>
      </c>
      <c r="E13" s="10"/>
      <c r="F13" s="10">
        <v>41738</v>
      </c>
      <c r="G13" s="4" t="s">
        <v>245</v>
      </c>
      <c r="H13" s="4" t="s">
        <v>246</v>
      </c>
      <c r="I13" s="4" t="str">
        <f>IF(G13="Competition Level Test",COUNTIFS(B$2:B13,B13,G$2:G13,"Competition Level Test"),"-")</f>
        <v>-</v>
      </c>
      <c r="J13" s="101" t="s">
        <v>326</v>
      </c>
    </row>
    <row r="14" spans="1:10" s="1" customFormat="1" ht="15" customHeight="1" x14ac:dyDescent="0.25">
      <c r="A14" s="1" t="str">
        <f t="shared" si="0"/>
        <v>VAN HOUDT Anneliese ANO</v>
      </c>
      <c r="B14" s="2" t="s">
        <v>302</v>
      </c>
      <c r="C14" s="4" t="s">
        <v>10</v>
      </c>
      <c r="D14" s="4" t="s">
        <v>565</v>
      </c>
      <c r="E14" s="10"/>
      <c r="F14" s="10">
        <v>41738</v>
      </c>
      <c r="G14" s="4" t="s">
        <v>245</v>
      </c>
      <c r="H14" s="4" t="s">
        <v>246</v>
      </c>
      <c r="I14" s="4" t="str">
        <f>IF(G14="Competition Level Test",COUNTIFS(B$2:B14,B14,G$2:G14,"Competition Level Test"),"-")</f>
        <v>-</v>
      </c>
      <c r="J14" s="101" t="s">
        <v>326</v>
      </c>
    </row>
    <row r="15" spans="1:10" s="1" customFormat="1" ht="15" customHeight="1" x14ac:dyDescent="0.25">
      <c r="A15" s="1" t="str">
        <f t="shared" si="0"/>
        <v>AKBAY Rana BNO</v>
      </c>
      <c r="B15" s="2" t="s">
        <v>229</v>
      </c>
      <c r="C15" s="4" t="s">
        <v>10</v>
      </c>
      <c r="D15" s="4" t="s">
        <v>563</v>
      </c>
      <c r="E15" s="10"/>
      <c r="F15" s="10">
        <v>41741</v>
      </c>
      <c r="G15" s="4" t="s">
        <v>181</v>
      </c>
      <c r="H15" s="4" t="s">
        <v>364</v>
      </c>
      <c r="I15" s="4" t="str">
        <f>IF(G15="Competition Level Test",COUNTIFS(B$2:B15,B15,G$2:G15,"Competition Level Test"),"-")</f>
        <v>-</v>
      </c>
      <c r="J15" s="101" t="s">
        <v>324</v>
      </c>
    </row>
    <row r="16" spans="1:10" s="1" customFormat="1" ht="15" customHeight="1" x14ac:dyDescent="0.25">
      <c r="A16" s="1" t="str">
        <f t="shared" si="0"/>
        <v>VAN DROMME Manon BNO</v>
      </c>
      <c r="B16" s="2" t="s">
        <v>244</v>
      </c>
      <c r="C16" s="4" t="s">
        <v>13</v>
      </c>
      <c r="D16" s="4" t="s">
        <v>563</v>
      </c>
      <c r="E16" s="10"/>
      <c r="F16" s="10">
        <v>41741</v>
      </c>
      <c r="G16" s="4" t="s">
        <v>181</v>
      </c>
      <c r="H16" s="4" t="s">
        <v>364</v>
      </c>
      <c r="I16" s="4" t="str">
        <f>IF(G16="Competition Level Test",COUNTIFS(B$2:B16,B16,G$2:G16,"Competition Level Test"),"-")</f>
        <v>-</v>
      </c>
      <c r="J16" s="101" t="s">
        <v>324</v>
      </c>
    </row>
    <row r="17" spans="1:10" s="1" customFormat="1" ht="15" customHeight="1" x14ac:dyDescent="0.25">
      <c r="A17" s="1" t="str">
        <f t="shared" si="0"/>
        <v>DE BACKER Albane BNO</v>
      </c>
      <c r="B17" s="2" t="s">
        <v>242</v>
      </c>
      <c r="C17" s="4" t="s">
        <v>12</v>
      </c>
      <c r="D17" s="4" t="s">
        <v>563</v>
      </c>
      <c r="E17" s="10"/>
      <c r="F17" s="10">
        <v>41741</v>
      </c>
      <c r="G17" s="4" t="s">
        <v>181</v>
      </c>
      <c r="H17" s="4" t="s">
        <v>364</v>
      </c>
      <c r="I17" s="4" t="str">
        <f>IF(G17="Competition Level Test",COUNTIFS(B$2:B17,B17,G$2:G17,"Competition Level Test"),"-")</f>
        <v>-</v>
      </c>
      <c r="J17" s="101" t="s">
        <v>324</v>
      </c>
    </row>
    <row r="18" spans="1:10" s="1" customFormat="1" ht="15" customHeight="1" x14ac:dyDescent="0.25">
      <c r="A18" s="1" t="str">
        <f t="shared" si="0"/>
        <v>CHRISTAKIS Ioana BNO</v>
      </c>
      <c r="B18" s="2" t="s">
        <v>237</v>
      </c>
      <c r="C18" s="4" t="s">
        <v>25</v>
      </c>
      <c r="D18" s="4" t="s">
        <v>563</v>
      </c>
      <c r="E18" s="10"/>
      <c r="F18" s="10">
        <v>41741</v>
      </c>
      <c r="G18" s="4" t="s">
        <v>181</v>
      </c>
      <c r="H18" s="4" t="s">
        <v>364</v>
      </c>
      <c r="I18" s="4" t="str">
        <f>IF(G18="Competition Level Test",COUNTIFS(B$2:B18,B18,G$2:G18,"Competition Level Test"),"-")</f>
        <v>-</v>
      </c>
      <c r="J18" s="101" t="s">
        <v>324</v>
      </c>
    </row>
    <row r="19" spans="1:10" s="1" customFormat="1" ht="15" customHeight="1" x14ac:dyDescent="0.25">
      <c r="A19" s="1" t="str">
        <f t="shared" si="0"/>
        <v>DE COSTER Tineke BNO</v>
      </c>
      <c r="B19" s="2" t="s">
        <v>496</v>
      </c>
      <c r="C19" s="4" t="s">
        <v>354</v>
      </c>
      <c r="D19" s="4" t="s">
        <v>563</v>
      </c>
      <c r="E19" s="10"/>
      <c r="F19" s="10">
        <v>41741</v>
      </c>
      <c r="G19" s="4" t="s">
        <v>181</v>
      </c>
      <c r="H19" s="4" t="s">
        <v>364</v>
      </c>
      <c r="I19" s="4" t="str">
        <f>IF(G19="Competition Level Test",COUNTIFS(B$2:B19,B19,G$2:G19,"Competition Level Test"),"-")</f>
        <v>-</v>
      </c>
      <c r="J19" s="101" t="s">
        <v>324</v>
      </c>
    </row>
    <row r="20" spans="1:10" s="1" customFormat="1" ht="15" customHeight="1" x14ac:dyDescent="0.25">
      <c r="A20" s="1" t="str">
        <f t="shared" si="0"/>
        <v>CHAÏR Yasmine BNO</v>
      </c>
      <c r="B20" s="2" t="s">
        <v>367</v>
      </c>
      <c r="C20" s="4" t="s">
        <v>13</v>
      </c>
      <c r="D20" s="4" t="s">
        <v>563</v>
      </c>
      <c r="E20" s="10"/>
      <c r="F20" s="10">
        <v>41741</v>
      </c>
      <c r="G20" s="4" t="s">
        <v>181</v>
      </c>
      <c r="H20" s="4" t="s">
        <v>364</v>
      </c>
      <c r="I20" s="4" t="str">
        <f>IF(G20="Competition Level Test",COUNTIFS(B$2:B20,B20,G$2:G20,"Competition Level Test"),"-")</f>
        <v>-</v>
      </c>
      <c r="J20" s="101" t="s">
        <v>324</v>
      </c>
    </row>
    <row r="21" spans="1:10" s="1" customFormat="1" ht="15" customHeight="1" x14ac:dyDescent="0.25">
      <c r="A21" s="1" t="str">
        <f t="shared" si="0"/>
        <v>HOVINE Jade BNO</v>
      </c>
      <c r="B21" s="2" t="s">
        <v>328</v>
      </c>
      <c r="C21" s="4" t="s">
        <v>25</v>
      </c>
      <c r="D21" s="4" t="s">
        <v>563</v>
      </c>
      <c r="E21" s="10"/>
      <c r="F21" s="10">
        <v>41741</v>
      </c>
      <c r="G21" s="4" t="s">
        <v>181</v>
      </c>
      <c r="H21" s="4" t="s">
        <v>364</v>
      </c>
      <c r="I21" s="4" t="str">
        <f>IF(G21="Competition Level Test",COUNTIFS(B$2:B21,B21,G$2:G21,"Competition Level Test"),"-")</f>
        <v>-</v>
      </c>
      <c r="J21" s="101" t="s">
        <v>324</v>
      </c>
    </row>
    <row r="22" spans="1:10" s="1" customFormat="1" ht="15" customHeight="1" x14ac:dyDescent="0.25">
      <c r="A22" s="1" t="str">
        <f t="shared" si="0"/>
        <v>TINTURIER Chloé BNO</v>
      </c>
      <c r="B22" s="2" t="s">
        <v>219</v>
      </c>
      <c r="C22" s="4" t="s">
        <v>26</v>
      </c>
      <c r="D22" s="4" t="s">
        <v>563</v>
      </c>
      <c r="E22" s="10"/>
      <c r="F22" s="10">
        <v>41741</v>
      </c>
      <c r="G22" s="4" t="s">
        <v>181</v>
      </c>
      <c r="H22" s="4" t="s">
        <v>364</v>
      </c>
      <c r="I22" s="4" t="str">
        <f>IF(G22="Competition Level Test",COUNTIFS(B$2:B22,B22,G$2:G22,"Competition Level Test"),"-")</f>
        <v>-</v>
      </c>
      <c r="J22" s="101" t="s">
        <v>324</v>
      </c>
    </row>
    <row r="23" spans="1:10" s="1" customFormat="1" ht="15" customHeight="1" x14ac:dyDescent="0.25">
      <c r="A23" s="1" t="str">
        <f t="shared" si="0"/>
        <v>EVAERT Eline BNO</v>
      </c>
      <c r="B23" s="2" t="s">
        <v>365</v>
      </c>
      <c r="C23" s="4" t="s">
        <v>25</v>
      </c>
      <c r="D23" s="4" t="s">
        <v>563</v>
      </c>
      <c r="E23" s="10"/>
      <c r="F23" s="10">
        <v>41741</v>
      </c>
      <c r="G23" s="4" t="s">
        <v>181</v>
      </c>
      <c r="H23" s="4" t="s">
        <v>364</v>
      </c>
      <c r="I23" s="4" t="str">
        <f>IF(G23="Competition Level Test",COUNTIFS(B$2:B23,B23,G$2:G23,"Competition Level Test"),"-")</f>
        <v>-</v>
      </c>
      <c r="J23" s="101" t="s">
        <v>324</v>
      </c>
    </row>
    <row r="24" spans="1:10" s="1" customFormat="1" ht="15" customHeight="1" x14ac:dyDescent="0.25">
      <c r="A24" s="1" t="str">
        <f t="shared" si="0"/>
        <v>ANDRUETAN Jeanne BNO</v>
      </c>
      <c r="B24" s="2" t="s">
        <v>298</v>
      </c>
      <c r="C24" s="4" t="s">
        <v>13</v>
      </c>
      <c r="D24" s="4" t="s">
        <v>563</v>
      </c>
      <c r="E24" s="10"/>
      <c r="F24" s="10">
        <v>41741</v>
      </c>
      <c r="G24" s="4" t="s">
        <v>181</v>
      </c>
      <c r="H24" s="4" t="s">
        <v>364</v>
      </c>
      <c r="I24" s="4" t="str">
        <f>IF(G24="Competition Level Test",COUNTIFS(B$2:B24,B24,G$2:G24,"Competition Level Test"),"-")</f>
        <v>-</v>
      </c>
      <c r="J24" s="101" t="s">
        <v>324</v>
      </c>
    </row>
    <row r="25" spans="1:10" s="1" customFormat="1" ht="15" customHeight="1" x14ac:dyDescent="0.25">
      <c r="A25" s="1" t="str">
        <f t="shared" si="0"/>
        <v>VAN DE VELDE Chiara INO</v>
      </c>
      <c r="B25" s="2" t="s">
        <v>225</v>
      </c>
      <c r="C25" s="4" t="s">
        <v>12</v>
      </c>
      <c r="D25" s="4" t="s">
        <v>564</v>
      </c>
      <c r="E25" s="10"/>
      <c r="F25" s="10">
        <v>41741</v>
      </c>
      <c r="G25" s="4" t="s">
        <v>181</v>
      </c>
      <c r="H25" s="4" t="s">
        <v>364</v>
      </c>
      <c r="I25" s="4" t="str">
        <f>IF(G25="Competition Level Test",COUNTIFS(B$2:B25,B25,G$2:G25,"Competition Level Test"),"-")</f>
        <v>-</v>
      </c>
      <c r="J25" s="101" t="s">
        <v>325</v>
      </c>
    </row>
    <row r="26" spans="1:10" s="1" customFormat="1" ht="15" customHeight="1" x14ac:dyDescent="0.25">
      <c r="A26" s="1" t="str">
        <f t="shared" si="0"/>
        <v>LELEU Anissia INO</v>
      </c>
      <c r="B26" s="2" t="s">
        <v>366</v>
      </c>
      <c r="C26" s="4" t="s">
        <v>297</v>
      </c>
      <c r="D26" s="4" t="s">
        <v>564</v>
      </c>
      <c r="E26" s="10"/>
      <c r="F26" s="10">
        <v>41741</v>
      </c>
      <c r="G26" s="4" t="s">
        <v>181</v>
      </c>
      <c r="H26" s="4" t="s">
        <v>364</v>
      </c>
      <c r="I26" s="4" t="str">
        <f>IF(G26="Competition Level Test",COUNTIFS(B$2:B26,B26,G$2:G26,"Competition Level Test"),"-")</f>
        <v>-</v>
      </c>
      <c r="J26" s="101" t="s">
        <v>325</v>
      </c>
    </row>
    <row r="27" spans="1:10" s="1" customFormat="1" ht="15" customHeight="1" x14ac:dyDescent="0.25">
      <c r="A27" s="1" t="str">
        <f t="shared" si="0"/>
        <v>GORIS Maaike INO</v>
      </c>
      <c r="B27" s="2" t="s">
        <v>63</v>
      </c>
      <c r="C27" s="4" t="s">
        <v>10</v>
      </c>
      <c r="D27" s="4" t="s">
        <v>564</v>
      </c>
      <c r="E27" s="10"/>
      <c r="F27" s="10">
        <v>41741</v>
      </c>
      <c r="G27" s="4" t="s">
        <v>181</v>
      </c>
      <c r="H27" s="4" t="s">
        <v>364</v>
      </c>
      <c r="I27" s="4" t="str">
        <f>IF(G27="Competition Level Test",COUNTIFS(B$2:B27,B27,G$2:G27,"Competition Level Test"),"-")</f>
        <v>-</v>
      </c>
      <c r="J27" s="101" t="s">
        <v>325</v>
      </c>
    </row>
    <row r="28" spans="1:10" s="1" customFormat="1" ht="15" customHeight="1" x14ac:dyDescent="0.25">
      <c r="A28" s="1" t="str">
        <f t="shared" si="0"/>
        <v>PATOUT Julie ANO</v>
      </c>
      <c r="B28" s="2" t="s">
        <v>206</v>
      </c>
      <c r="C28" s="4" t="s">
        <v>23</v>
      </c>
      <c r="D28" s="4" t="s">
        <v>565</v>
      </c>
      <c r="E28" s="10"/>
      <c r="F28" s="10">
        <v>41741</v>
      </c>
      <c r="G28" s="4" t="s">
        <v>181</v>
      </c>
      <c r="H28" s="4" t="s">
        <v>364</v>
      </c>
      <c r="I28" s="4" t="str">
        <f>IF(G28="Competition Level Test",COUNTIFS(B$2:B28,B28,G$2:G28,"Competition Level Test"),"-")</f>
        <v>-</v>
      </c>
      <c r="J28" s="101" t="s">
        <v>326</v>
      </c>
    </row>
    <row r="29" spans="1:10" s="1" customFormat="1" ht="15" customHeight="1" x14ac:dyDescent="0.25">
      <c r="A29" s="1" t="str">
        <f t="shared" si="0"/>
        <v>HENDRICKX Stephanie ANO</v>
      </c>
      <c r="B29" s="2" t="s">
        <v>363</v>
      </c>
      <c r="C29" s="4" t="s">
        <v>297</v>
      </c>
      <c r="D29" s="4" t="s">
        <v>565</v>
      </c>
      <c r="E29" s="10"/>
      <c r="F29" s="10">
        <v>41741</v>
      </c>
      <c r="G29" s="4" t="s">
        <v>181</v>
      </c>
      <c r="H29" s="4" t="s">
        <v>364</v>
      </c>
      <c r="I29" s="4" t="str">
        <f>IF(G29="Competition Level Test",COUNTIFS(B$2:B29,B29,G$2:G29,"Competition Level Test"),"-")</f>
        <v>-</v>
      </c>
      <c r="J29" s="101" t="s">
        <v>326</v>
      </c>
    </row>
    <row r="30" spans="1:10" s="1" customFormat="1" ht="15" customHeight="1" x14ac:dyDescent="0.25">
      <c r="A30" s="1" t="str">
        <f t="shared" si="0"/>
        <v>LELEU Max BNO</v>
      </c>
      <c r="B30" s="2" t="s">
        <v>323</v>
      </c>
      <c r="C30" s="4" t="s">
        <v>297</v>
      </c>
      <c r="D30" s="4" t="s">
        <v>563</v>
      </c>
      <c r="E30" s="10"/>
      <c r="F30" s="10">
        <v>41762</v>
      </c>
      <c r="G30" s="4" t="s">
        <v>221</v>
      </c>
      <c r="H30" s="4" t="s">
        <v>17</v>
      </c>
      <c r="I30" s="4" t="str">
        <f>IF(G30="Competition Level Test",COUNTIFS(B$2:B30,B30,G$2:G30,"Competition Level Test"),"-")</f>
        <v>-</v>
      </c>
      <c r="J30" s="101" t="s">
        <v>324</v>
      </c>
    </row>
    <row r="31" spans="1:10" s="1" customFormat="1" ht="15" customHeight="1" x14ac:dyDescent="0.25">
      <c r="A31" s="1" t="str">
        <f t="shared" si="0"/>
        <v>VAN LAERE Yinthe BNO</v>
      </c>
      <c r="B31" s="2" t="s">
        <v>357</v>
      </c>
      <c r="C31" s="4" t="s">
        <v>18</v>
      </c>
      <c r="D31" s="4" t="s">
        <v>563</v>
      </c>
      <c r="E31" s="10"/>
      <c r="F31" s="10">
        <v>41762</v>
      </c>
      <c r="G31" s="4" t="s">
        <v>221</v>
      </c>
      <c r="H31" s="4" t="s">
        <v>17</v>
      </c>
      <c r="I31" s="4" t="str">
        <f>IF(G31="Competition Level Test",COUNTIFS(B$2:B31,B31,G$2:G31,"Competition Level Test"),"-")</f>
        <v>-</v>
      </c>
      <c r="J31" s="101" t="s">
        <v>324</v>
      </c>
    </row>
    <row r="32" spans="1:10" s="1" customFormat="1" ht="15" customHeight="1" x14ac:dyDescent="0.25">
      <c r="A32" s="1" t="str">
        <f t="shared" si="0"/>
        <v>ELSKENS Yens BNO</v>
      </c>
      <c r="B32" s="2" t="s">
        <v>358</v>
      </c>
      <c r="C32" s="4" t="s">
        <v>13</v>
      </c>
      <c r="D32" s="4" t="s">
        <v>563</v>
      </c>
      <c r="E32" s="10"/>
      <c r="F32" s="10">
        <v>41762</v>
      </c>
      <c r="G32" s="4" t="s">
        <v>221</v>
      </c>
      <c r="H32" s="4" t="s">
        <v>17</v>
      </c>
      <c r="I32" s="4" t="str">
        <f>IF(G32="Competition Level Test",COUNTIFS(B$2:B32,B32,G$2:G32,"Competition Level Test"),"-")</f>
        <v>-</v>
      </c>
      <c r="J32" s="101" t="s">
        <v>324</v>
      </c>
    </row>
    <row r="33" spans="1:10" s="1" customFormat="1" ht="15" customHeight="1" x14ac:dyDescent="0.25">
      <c r="A33" s="1" t="str">
        <f t="shared" si="0"/>
        <v>MOORS Sarah BNO</v>
      </c>
      <c r="B33" s="2" t="s">
        <v>359</v>
      </c>
      <c r="C33" s="4" t="s">
        <v>19</v>
      </c>
      <c r="D33" s="4" t="s">
        <v>563</v>
      </c>
      <c r="E33" s="10"/>
      <c r="F33" s="10">
        <v>41762</v>
      </c>
      <c r="G33" s="4" t="s">
        <v>221</v>
      </c>
      <c r="H33" s="4" t="s">
        <v>17</v>
      </c>
      <c r="I33" s="4" t="str">
        <f>IF(G33="Competition Level Test",COUNTIFS(B$2:B33,B33,G$2:G33,"Competition Level Test"),"-")</f>
        <v>-</v>
      </c>
      <c r="J33" s="101" t="s">
        <v>324</v>
      </c>
    </row>
    <row r="34" spans="1:10" s="1" customFormat="1" ht="15" customHeight="1" x14ac:dyDescent="0.25">
      <c r="A34" s="1" t="str">
        <f t="shared" si="0"/>
        <v>SANS FUENTES Sara Alejandra BNO</v>
      </c>
      <c r="B34" s="2" t="s">
        <v>185</v>
      </c>
      <c r="C34" s="4" t="s">
        <v>23</v>
      </c>
      <c r="D34" s="4" t="s">
        <v>563</v>
      </c>
      <c r="E34" s="10"/>
      <c r="F34" s="10">
        <v>41762</v>
      </c>
      <c r="G34" s="4" t="s">
        <v>221</v>
      </c>
      <c r="H34" s="4" t="s">
        <v>17</v>
      </c>
      <c r="I34" s="4" t="str">
        <f>IF(G34="Competition Level Test",COUNTIFS(B$2:B34,B34,G$2:G34,"Competition Level Test"),"-")</f>
        <v>-</v>
      </c>
      <c r="J34" s="101" t="s">
        <v>324</v>
      </c>
    </row>
    <row r="35" spans="1:10" s="1" customFormat="1" ht="15" customHeight="1" x14ac:dyDescent="0.25">
      <c r="A35" s="1" t="str">
        <f t="shared" si="0"/>
        <v>NOTERMANS Rachel BNO</v>
      </c>
      <c r="B35" s="2" t="s">
        <v>360</v>
      </c>
      <c r="C35" s="4" t="s">
        <v>26</v>
      </c>
      <c r="D35" s="4" t="s">
        <v>563</v>
      </c>
      <c r="E35" s="10"/>
      <c r="F35" s="10">
        <v>41762</v>
      </c>
      <c r="G35" s="4" t="s">
        <v>221</v>
      </c>
      <c r="H35" s="4" t="s">
        <v>17</v>
      </c>
      <c r="I35" s="4" t="str">
        <f>IF(G35="Competition Level Test",COUNTIFS(B$2:B35,B35,G$2:G35,"Competition Level Test"),"-")</f>
        <v>-</v>
      </c>
      <c r="J35" s="101" t="s">
        <v>324</v>
      </c>
    </row>
    <row r="36" spans="1:10" s="1" customFormat="1" ht="15" customHeight="1" x14ac:dyDescent="0.25">
      <c r="A36" s="1" t="str">
        <f t="shared" si="0"/>
        <v>BAUMANS Ilina INO</v>
      </c>
      <c r="B36" s="2" t="s">
        <v>269</v>
      </c>
      <c r="C36" s="4" t="s">
        <v>10</v>
      </c>
      <c r="D36" s="4" t="s">
        <v>564</v>
      </c>
      <c r="E36" s="10"/>
      <c r="F36" s="10">
        <v>41762</v>
      </c>
      <c r="G36" s="4" t="s">
        <v>221</v>
      </c>
      <c r="H36" s="4" t="s">
        <v>17</v>
      </c>
      <c r="I36" s="4" t="str">
        <f>IF(G36="Competition Level Test",COUNTIFS(B$2:B36,B36,G$2:G36,"Competition Level Test"),"-")</f>
        <v>-</v>
      </c>
      <c r="J36" s="101" t="s">
        <v>325</v>
      </c>
    </row>
    <row r="37" spans="1:10" s="1" customFormat="1" ht="15" customHeight="1" x14ac:dyDescent="0.25">
      <c r="A37" s="1" t="str">
        <f t="shared" si="0"/>
        <v>VANNERUM Bettina ANO</v>
      </c>
      <c r="B37" s="2" t="s">
        <v>188</v>
      </c>
      <c r="C37" s="4" t="s">
        <v>23</v>
      </c>
      <c r="D37" s="4" t="s">
        <v>565</v>
      </c>
      <c r="E37" s="10"/>
      <c r="F37" s="10">
        <v>41762</v>
      </c>
      <c r="G37" s="4" t="s">
        <v>221</v>
      </c>
      <c r="H37" s="4" t="s">
        <v>17</v>
      </c>
      <c r="I37" s="4" t="str">
        <f>IF(G37="Competition Level Test",COUNTIFS(B$2:B37,B37,G$2:G37,"Competition Level Test"),"-")</f>
        <v>-</v>
      </c>
      <c r="J37" s="101" t="s">
        <v>326</v>
      </c>
    </row>
    <row r="38" spans="1:10" s="1" customFormat="1" ht="15" customHeight="1" x14ac:dyDescent="0.25">
      <c r="A38" s="1" t="str">
        <f t="shared" si="0"/>
        <v>KUBLOVA Tereza ANO</v>
      </c>
      <c r="B38" s="2" t="s">
        <v>204</v>
      </c>
      <c r="C38" s="4" t="s">
        <v>23</v>
      </c>
      <c r="D38" s="4" t="s">
        <v>565</v>
      </c>
      <c r="E38" s="10"/>
      <c r="F38" s="10">
        <v>41762</v>
      </c>
      <c r="G38" s="4" t="s">
        <v>221</v>
      </c>
      <c r="H38" s="4" t="s">
        <v>17</v>
      </c>
      <c r="I38" s="4" t="str">
        <f>IF(G38="Competition Level Test",COUNTIFS(B$2:B38,B38,G$2:G38,"Competition Level Test"),"-")</f>
        <v>-</v>
      </c>
      <c r="J38" s="101" t="s">
        <v>326</v>
      </c>
    </row>
    <row r="39" spans="1:10" s="1" customFormat="1" ht="15" customHeight="1" x14ac:dyDescent="0.25">
      <c r="A39" s="1" t="str">
        <f t="shared" si="0"/>
        <v>HENDRIKS Charlotta JUN</v>
      </c>
      <c r="B39" s="2" t="s">
        <v>361</v>
      </c>
      <c r="C39" s="4" t="s">
        <v>23</v>
      </c>
      <c r="D39" s="4" t="s">
        <v>6</v>
      </c>
      <c r="E39" s="10"/>
      <c r="F39" s="10">
        <v>41762</v>
      </c>
      <c r="G39" s="4" t="s">
        <v>221</v>
      </c>
      <c r="H39" s="4" t="s">
        <v>17</v>
      </c>
      <c r="I39" s="4" t="str">
        <f>IF(G39="Competition Level Test",COUNTIFS(B$2:B39,B39,G$2:G39,"Competition Level Test"),"-")</f>
        <v>-</v>
      </c>
      <c r="J39" s="101" t="s">
        <v>334</v>
      </c>
    </row>
    <row r="40" spans="1:10" s="1" customFormat="1" ht="15" customHeight="1" x14ac:dyDescent="0.25">
      <c r="A40" s="1" t="str">
        <f t="shared" si="0"/>
        <v>DOOMS Ine JUN</v>
      </c>
      <c r="B40" s="2" t="s">
        <v>362</v>
      </c>
      <c r="C40" s="4" t="s">
        <v>25</v>
      </c>
      <c r="D40" s="4" t="s">
        <v>6</v>
      </c>
      <c r="E40" s="10"/>
      <c r="F40" s="10">
        <v>41762</v>
      </c>
      <c r="G40" s="4" t="s">
        <v>221</v>
      </c>
      <c r="H40" s="4" t="s">
        <v>17</v>
      </c>
      <c r="I40" s="4" t="str">
        <f>IF(G40="Competition Level Test",COUNTIFS(B$2:B40,B40,G$2:G40,"Competition Level Test"),"-")</f>
        <v>-</v>
      </c>
      <c r="J40" s="101" t="s">
        <v>334</v>
      </c>
    </row>
    <row r="41" spans="1:10" s="1" customFormat="1" ht="15" customHeight="1" x14ac:dyDescent="0.25">
      <c r="A41" s="1" t="str">
        <f t="shared" si="0"/>
        <v>VAN ESPEN Jannick INO</v>
      </c>
      <c r="B41" s="2" t="s">
        <v>491</v>
      </c>
      <c r="C41" s="4" t="s">
        <v>10</v>
      </c>
      <c r="D41" s="4" t="s">
        <v>564</v>
      </c>
      <c r="E41" s="10"/>
      <c r="F41" s="10">
        <v>41951</v>
      </c>
      <c r="G41" s="4" t="s">
        <v>355</v>
      </c>
      <c r="H41" s="4" t="s">
        <v>356</v>
      </c>
      <c r="I41" s="4" t="str">
        <f>IF(G41="Competition Level Test",COUNTIFS(B$2:B41,B41,G$2:G41,"Competition Level Test"),"-")</f>
        <v>-</v>
      </c>
      <c r="J41" s="101" t="s">
        <v>325</v>
      </c>
    </row>
    <row r="42" spans="1:10" s="1" customFormat="1" ht="15" customHeight="1" x14ac:dyDescent="0.25">
      <c r="A42" s="1" t="str">
        <f t="shared" si="0"/>
        <v>CASTORINI Giulia BNO</v>
      </c>
      <c r="B42" s="2" t="s">
        <v>277</v>
      </c>
      <c r="C42" s="4" t="s">
        <v>11</v>
      </c>
      <c r="D42" s="4" t="s">
        <v>563</v>
      </c>
      <c r="E42" s="10"/>
      <c r="F42" s="10">
        <v>41923</v>
      </c>
      <c r="G42" s="4" t="s">
        <v>300</v>
      </c>
      <c r="H42" s="4" t="s">
        <v>17</v>
      </c>
      <c r="I42" s="4" t="str">
        <f>IF(G42="Competition Level Test",COUNTIFS(B$2:B42,B42,G$2:G42,"Competition Level Test"),"-")</f>
        <v>-</v>
      </c>
      <c r="J42" s="101" t="s">
        <v>324</v>
      </c>
    </row>
    <row r="43" spans="1:10" s="1" customFormat="1" ht="15" customHeight="1" x14ac:dyDescent="0.25">
      <c r="A43" s="1" t="str">
        <f t="shared" si="0"/>
        <v>BEECKELAERS Yorunn BNO</v>
      </c>
      <c r="B43" s="2" t="s">
        <v>352</v>
      </c>
      <c r="C43" s="4" t="s">
        <v>23</v>
      </c>
      <c r="D43" s="4" t="s">
        <v>563</v>
      </c>
      <c r="E43" s="10"/>
      <c r="F43" s="10">
        <v>41923</v>
      </c>
      <c r="G43" s="4" t="s">
        <v>300</v>
      </c>
      <c r="H43" s="4" t="s">
        <v>17</v>
      </c>
      <c r="I43" s="4" t="str">
        <f>IF(G43="Competition Level Test",COUNTIFS(B$2:B43,B43,G$2:G43,"Competition Level Test"),"-")</f>
        <v>-</v>
      </c>
      <c r="J43" s="101" t="s">
        <v>324</v>
      </c>
    </row>
    <row r="44" spans="1:10" s="1" customFormat="1" ht="15" customHeight="1" x14ac:dyDescent="0.25">
      <c r="A44" s="1" t="str">
        <f t="shared" si="0"/>
        <v>MERTENS Julie BNO</v>
      </c>
      <c r="B44" s="2" t="s">
        <v>140</v>
      </c>
      <c r="C44" s="4" t="s">
        <v>19</v>
      </c>
      <c r="D44" s="4" t="s">
        <v>563</v>
      </c>
      <c r="E44" s="10"/>
      <c r="F44" s="10">
        <v>41923</v>
      </c>
      <c r="G44" s="4" t="s">
        <v>300</v>
      </c>
      <c r="H44" s="4" t="s">
        <v>17</v>
      </c>
      <c r="I44" s="4" t="str">
        <f>IF(G44="Competition Level Test",COUNTIFS(B$2:B44,B44,G$2:G44,"Competition Level Test"),"-")</f>
        <v>-</v>
      </c>
      <c r="J44" s="101" t="s">
        <v>324</v>
      </c>
    </row>
    <row r="45" spans="1:10" s="1" customFormat="1" ht="15" customHeight="1" x14ac:dyDescent="0.25">
      <c r="A45" s="1" t="str">
        <f t="shared" si="0"/>
        <v>DE MAESSCHALCK Amber JUN</v>
      </c>
      <c r="B45" s="2" t="s">
        <v>122</v>
      </c>
      <c r="C45" s="4" t="s">
        <v>13</v>
      </c>
      <c r="D45" s="4" t="s">
        <v>6</v>
      </c>
      <c r="E45" s="10"/>
      <c r="F45" s="10">
        <v>41923</v>
      </c>
      <c r="G45" s="4" t="s">
        <v>300</v>
      </c>
      <c r="H45" s="4" t="s">
        <v>17</v>
      </c>
      <c r="I45" s="4" t="str">
        <f>IF(G45="Competition Level Test",COUNTIFS(B$2:B45,B45,G$2:G45,"Competition Level Test"),"-")</f>
        <v>-</v>
      </c>
      <c r="J45" s="101" t="s">
        <v>334</v>
      </c>
    </row>
    <row r="46" spans="1:10" s="1" customFormat="1" ht="15" customHeight="1" x14ac:dyDescent="0.25">
      <c r="A46" s="1" t="str">
        <f t="shared" si="0"/>
        <v>VERDEYEN Naomi JUN</v>
      </c>
      <c r="B46" s="2" t="s">
        <v>353</v>
      </c>
      <c r="C46" s="4" t="s">
        <v>354</v>
      </c>
      <c r="D46" s="4" t="s">
        <v>6</v>
      </c>
      <c r="E46" s="10"/>
      <c r="F46" s="10">
        <v>41923</v>
      </c>
      <c r="G46" s="4" t="s">
        <v>300</v>
      </c>
      <c r="H46" s="4" t="s">
        <v>17</v>
      </c>
      <c r="I46" s="4" t="str">
        <f>IF(G46="Competition Level Test",COUNTIFS(B$2:B46,B46,G$2:G46,"Competition Level Test"),"-")</f>
        <v>-</v>
      </c>
      <c r="J46" s="101" t="s">
        <v>334</v>
      </c>
    </row>
    <row r="47" spans="1:10" s="1" customFormat="1" ht="15" customHeight="1" x14ac:dyDescent="0.25">
      <c r="A47" s="1" t="str">
        <f t="shared" si="0"/>
        <v>PINZARRONE Lily INO</v>
      </c>
      <c r="B47" s="2" t="s">
        <v>143</v>
      </c>
      <c r="C47" s="4" t="s">
        <v>11</v>
      </c>
      <c r="D47" s="4" t="s">
        <v>564</v>
      </c>
      <c r="E47" s="10"/>
      <c r="F47" s="10">
        <v>41923</v>
      </c>
      <c r="G47" s="4" t="s">
        <v>300</v>
      </c>
      <c r="H47" s="4" t="s">
        <v>17</v>
      </c>
      <c r="I47" s="4" t="str">
        <f>IF(G47="Competition Level Test",COUNTIFS(B$2:B47,B47,G$2:G47,"Competition Level Test"),"-")</f>
        <v>-</v>
      </c>
      <c r="J47" s="101" t="s">
        <v>325</v>
      </c>
    </row>
    <row r="48" spans="1:10" s="1" customFormat="1" ht="15" customHeight="1" x14ac:dyDescent="0.25">
      <c r="A48" s="1" t="str">
        <f t="shared" si="0"/>
        <v>VAN ZUNDERT Lindsay BNO</v>
      </c>
      <c r="B48" s="2" t="s">
        <v>220</v>
      </c>
      <c r="C48" s="4" t="s">
        <v>18</v>
      </c>
      <c r="D48" s="4" t="s">
        <v>563</v>
      </c>
      <c r="E48" s="10"/>
      <c r="F48" s="10">
        <v>41951</v>
      </c>
      <c r="G48" s="4" t="s">
        <v>293</v>
      </c>
      <c r="H48" s="4" t="s">
        <v>271</v>
      </c>
      <c r="I48" s="4" t="str">
        <f>IF(G48="Competition Level Test",COUNTIFS(B$2:B48,B48,G$2:G48,"Competition Level Test"),"-")</f>
        <v>-</v>
      </c>
      <c r="J48" s="101" t="s">
        <v>324</v>
      </c>
    </row>
    <row r="49" spans="1:10" s="1" customFormat="1" ht="15" customHeight="1" x14ac:dyDescent="0.25">
      <c r="A49" s="1" t="str">
        <f t="shared" si="0"/>
        <v>DE GRAEF Line BNO</v>
      </c>
      <c r="B49" s="2" t="s">
        <v>120</v>
      </c>
      <c r="C49" s="4" t="s">
        <v>19</v>
      </c>
      <c r="D49" s="4" t="s">
        <v>563</v>
      </c>
      <c r="E49" s="10"/>
      <c r="F49" s="10">
        <v>41951</v>
      </c>
      <c r="G49" s="4" t="s">
        <v>293</v>
      </c>
      <c r="H49" s="4" t="s">
        <v>271</v>
      </c>
      <c r="I49" s="4" t="str">
        <f>IF(G49="Competition Level Test",COUNTIFS(B$2:B49,B49,G$2:G49,"Competition Level Test"),"-")</f>
        <v>-</v>
      </c>
      <c r="J49" s="101" t="s">
        <v>324</v>
      </c>
    </row>
    <row r="50" spans="1:10" s="1" customFormat="1" ht="15" customHeight="1" x14ac:dyDescent="0.25">
      <c r="A50" s="1" t="str">
        <f t="shared" si="0"/>
        <v>SYZDYKOV Ekaterina BNO</v>
      </c>
      <c r="B50" s="2" t="s">
        <v>240</v>
      </c>
      <c r="C50" s="4" t="s">
        <v>19</v>
      </c>
      <c r="D50" s="4" t="s">
        <v>563</v>
      </c>
      <c r="E50" s="10"/>
      <c r="F50" s="10">
        <v>41951</v>
      </c>
      <c r="G50" s="4" t="s">
        <v>293</v>
      </c>
      <c r="H50" s="4" t="s">
        <v>271</v>
      </c>
      <c r="I50" s="4" t="str">
        <f>IF(G50="Competition Level Test",COUNTIFS(B$2:B50,B50,G$2:G50,"Competition Level Test"),"-")</f>
        <v>-</v>
      </c>
      <c r="J50" s="101" t="s">
        <v>324</v>
      </c>
    </row>
    <row r="51" spans="1:10" s="1" customFormat="1" ht="15" customHeight="1" x14ac:dyDescent="0.25">
      <c r="A51" s="1" t="str">
        <f t="shared" si="0"/>
        <v>DE RIJCK Gitte BNO</v>
      </c>
      <c r="B51" s="2" t="s">
        <v>347</v>
      </c>
      <c r="C51" s="4" t="s">
        <v>21</v>
      </c>
      <c r="D51" s="4" t="s">
        <v>563</v>
      </c>
      <c r="E51" s="10"/>
      <c r="F51" s="10">
        <v>41951</v>
      </c>
      <c r="G51" s="4" t="s">
        <v>293</v>
      </c>
      <c r="H51" s="4" t="s">
        <v>271</v>
      </c>
      <c r="I51" s="4" t="str">
        <f>IF(G51="Competition Level Test",COUNTIFS(B$2:B51,B51,G$2:G51,"Competition Level Test"),"-")</f>
        <v>-</v>
      </c>
      <c r="J51" s="101" t="s">
        <v>324</v>
      </c>
    </row>
    <row r="52" spans="1:10" s="1" customFormat="1" ht="15" customHeight="1" x14ac:dyDescent="0.25">
      <c r="A52" s="1" t="str">
        <f t="shared" si="0"/>
        <v>DE PEUTER Arne INO</v>
      </c>
      <c r="B52" s="2" t="s">
        <v>94</v>
      </c>
      <c r="C52" s="4" t="s">
        <v>18</v>
      </c>
      <c r="D52" s="4" t="s">
        <v>564</v>
      </c>
      <c r="E52" s="10"/>
      <c r="F52" s="10">
        <v>41951</v>
      </c>
      <c r="G52" s="4" t="s">
        <v>293</v>
      </c>
      <c r="H52" s="4" t="s">
        <v>271</v>
      </c>
      <c r="I52" s="4" t="str">
        <f>IF(G52="Competition Level Test",COUNTIFS(B$2:B52,B52,G$2:G52,"Competition Level Test"),"-")</f>
        <v>-</v>
      </c>
      <c r="J52" s="101" t="s">
        <v>325</v>
      </c>
    </row>
    <row r="53" spans="1:10" s="1" customFormat="1" ht="15" customHeight="1" x14ac:dyDescent="0.25">
      <c r="A53" s="1" t="str">
        <f t="shared" si="0"/>
        <v>VOORDECKERS Amber INO</v>
      </c>
      <c r="B53" s="2" t="s">
        <v>348</v>
      </c>
      <c r="C53" s="4" t="s">
        <v>18</v>
      </c>
      <c r="D53" s="4" t="s">
        <v>564</v>
      </c>
      <c r="E53" s="10"/>
      <c r="F53" s="10">
        <v>41951</v>
      </c>
      <c r="G53" s="4" t="s">
        <v>293</v>
      </c>
      <c r="H53" s="4" t="s">
        <v>271</v>
      </c>
      <c r="I53" s="4" t="str">
        <f>IF(G53="Competition Level Test",COUNTIFS(B$2:B53,B53,G$2:G53,"Competition Level Test"),"-")</f>
        <v>-</v>
      </c>
      <c r="J53" s="101" t="s">
        <v>325</v>
      </c>
    </row>
    <row r="54" spans="1:10" s="1" customFormat="1" ht="15" customHeight="1" x14ac:dyDescent="0.25">
      <c r="A54" s="1" t="str">
        <f t="shared" si="0"/>
        <v>BAELUS Montana INO</v>
      </c>
      <c r="B54" s="2" t="s">
        <v>111</v>
      </c>
      <c r="C54" s="4" t="s">
        <v>18</v>
      </c>
      <c r="D54" s="4" t="s">
        <v>564</v>
      </c>
      <c r="E54" s="10"/>
      <c r="F54" s="10">
        <v>41951</v>
      </c>
      <c r="G54" s="4" t="s">
        <v>293</v>
      </c>
      <c r="H54" s="4" t="s">
        <v>271</v>
      </c>
      <c r="I54" s="4" t="str">
        <f>IF(G54="Competition Level Test",COUNTIFS(B$2:B54,B54,G$2:G54,"Competition Level Test"),"-")</f>
        <v>-</v>
      </c>
      <c r="J54" s="101" t="s">
        <v>325</v>
      </c>
    </row>
    <row r="55" spans="1:10" s="1" customFormat="1" ht="15" customHeight="1" x14ac:dyDescent="0.25">
      <c r="A55" s="1" t="str">
        <f t="shared" si="0"/>
        <v>VANSANT Bo INO</v>
      </c>
      <c r="B55" s="2" t="s">
        <v>243</v>
      </c>
      <c r="C55" s="4" t="s">
        <v>18</v>
      </c>
      <c r="D55" s="4" t="s">
        <v>564</v>
      </c>
      <c r="E55" s="10"/>
      <c r="F55" s="10">
        <v>41951</v>
      </c>
      <c r="G55" s="4" t="s">
        <v>293</v>
      </c>
      <c r="H55" s="4" t="s">
        <v>271</v>
      </c>
      <c r="I55" s="4" t="str">
        <f>IF(G55="Competition Level Test",COUNTIFS(B$2:B55,B55,G$2:G55,"Competition Level Test"),"-")</f>
        <v>-</v>
      </c>
      <c r="J55" s="101" t="s">
        <v>325</v>
      </c>
    </row>
    <row r="56" spans="1:10" s="1" customFormat="1" ht="15" customHeight="1" x14ac:dyDescent="0.25">
      <c r="A56" s="1" t="str">
        <f t="shared" si="0"/>
        <v>WAUTERS Cindy INO</v>
      </c>
      <c r="B56" s="2" t="s">
        <v>349</v>
      </c>
      <c r="C56" s="4" t="s">
        <v>13</v>
      </c>
      <c r="D56" s="4" t="s">
        <v>564</v>
      </c>
      <c r="E56" s="10"/>
      <c r="F56" s="10">
        <v>41951</v>
      </c>
      <c r="G56" s="4" t="s">
        <v>293</v>
      </c>
      <c r="H56" s="4" t="s">
        <v>271</v>
      </c>
      <c r="I56" s="4" t="str">
        <f>IF(G56="Competition Level Test",COUNTIFS(B$2:B56,B56,G$2:G56,"Competition Level Test"),"-")</f>
        <v>-</v>
      </c>
      <c r="J56" s="101" t="s">
        <v>325</v>
      </c>
    </row>
    <row r="57" spans="1:10" s="1" customFormat="1" ht="15" customHeight="1" x14ac:dyDescent="0.25">
      <c r="A57" s="1" t="str">
        <f t="shared" si="0"/>
        <v>VERBEKE Romée ANO</v>
      </c>
      <c r="B57" s="2" t="s">
        <v>350</v>
      </c>
      <c r="C57" s="4" t="s">
        <v>25</v>
      </c>
      <c r="D57" s="4" t="s">
        <v>565</v>
      </c>
      <c r="E57" s="10"/>
      <c r="F57" s="10">
        <v>41951</v>
      </c>
      <c r="G57" s="4" t="s">
        <v>293</v>
      </c>
      <c r="H57" s="4" t="s">
        <v>271</v>
      </c>
      <c r="I57" s="4" t="str">
        <f>IF(G57="Competition Level Test",COUNTIFS(B$2:B57,B57,G$2:G57,"Competition Level Test"),"-")</f>
        <v>-</v>
      </c>
      <c r="J57" s="101" t="s">
        <v>326</v>
      </c>
    </row>
    <row r="58" spans="1:10" s="1" customFormat="1" ht="15" customHeight="1" x14ac:dyDescent="0.25">
      <c r="A58" s="1" t="str">
        <f t="shared" si="0"/>
        <v>VERPLANCKE Amina ANO</v>
      </c>
      <c r="B58" s="2" t="s">
        <v>351</v>
      </c>
      <c r="C58" s="4" t="s">
        <v>12</v>
      </c>
      <c r="D58" s="4" t="s">
        <v>565</v>
      </c>
      <c r="E58" s="10"/>
      <c r="F58" s="10">
        <v>41951</v>
      </c>
      <c r="G58" s="4" t="s">
        <v>293</v>
      </c>
      <c r="H58" s="4" t="s">
        <v>271</v>
      </c>
      <c r="I58" s="4" t="str">
        <f>IF(G58="Competition Level Test",COUNTIFS(B$2:B58,B58,G$2:G58,"Competition Level Test"),"-")</f>
        <v>-</v>
      </c>
      <c r="J58" s="101" t="s">
        <v>326</v>
      </c>
    </row>
    <row r="59" spans="1:10" s="1" customFormat="1" ht="15" customHeight="1" x14ac:dyDescent="0.25">
      <c r="A59" s="1" t="str">
        <f t="shared" si="0"/>
        <v>VERWERFT Britt INO</v>
      </c>
      <c r="B59" s="2" t="s">
        <v>345</v>
      </c>
      <c r="C59" s="4" t="s">
        <v>10</v>
      </c>
      <c r="D59" s="4" t="s">
        <v>564</v>
      </c>
      <c r="E59" s="10"/>
      <c r="F59" s="10">
        <v>41951</v>
      </c>
      <c r="G59" s="4" t="s">
        <v>293</v>
      </c>
      <c r="H59" s="4" t="s">
        <v>271</v>
      </c>
      <c r="I59" s="4" t="str">
        <f>IF(G59="Competition Level Test",COUNTIFS(B$2:B59,B59,G$2:G59,"Competition Level Test"),"-")</f>
        <v>-</v>
      </c>
      <c r="J59" s="101" t="s">
        <v>325</v>
      </c>
    </row>
    <row r="60" spans="1:10" s="1" customFormat="1" ht="15" customHeight="1" x14ac:dyDescent="0.25">
      <c r="A60" s="1" t="str">
        <f t="shared" si="0"/>
        <v>TUMBAS-DE MUNCK Angelina ANO</v>
      </c>
      <c r="B60" s="2" t="s">
        <v>152</v>
      </c>
      <c r="C60" s="4" t="s">
        <v>12</v>
      </c>
      <c r="D60" s="4" t="s">
        <v>565</v>
      </c>
      <c r="E60" s="10"/>
      <c r="F60" s="10">
        <v>41951</v>
      </c>
      <c r="G60" s="4" t="s">
        <v>293</v>
      </c>
      <c r="H60" s="4" t="s">
        <v>271</v>
      </c>
      <c r="I60" s="4" t="str">
        <f>IF(G60="Competition Level Test",COUNTIFS(B$2:B60,B60,G$2:G60,"Competition Level Test"),"-")</f>
        <v>-</v>
      </c>
      <c r="J60" s="101" t="s">
        <v>326</v>
      </c>
    </row>
    <row r="61" spans="1:10" s="1" customFormat="1" ht="15" customHeight="1" x14ac:dyDescent="0.25">
      <c r="A61" s="1" t="str">
        <f t="shared" si="0"/>
        <v>LEYSEN Fébe INO</v>
      </c>
      <c r="B61" s="2" t="s">
        <v>227</v>
      </c>
      <c r="C61" s="4" t="s">
        <v>12</v>
      </c>
      <c r="D61" s="4" t="s">
        <v>564</v>
      </c>
      <c r="E61" s="10"/>
      <c r="F61" s="10">
        <v>41958</v>
      </c>
      <c r="G61" s="4" t="s">
        <v>288</v>
      </c>
      <c r="H61" s="4" t="s">
        <v>289</v>
      </c>
      <c r="I61" s="4" t="str">
        <f>IF(G61="Competition Level Test",COUNTIFS(B$2:B61,B61,G$2:G61,"Competition Level Test"),"-")</f>
        <v>-</v>
      </c>
      <c r="J61" s="101" t="s">
        <v>325</v>
      </c>
    </row>
    <row r="62" spans="1:10" s="1" customFormat="1" ht="15" customHeight="1" x14ac:dyDescent="0.25">
      <c r="A62" s="1" t="str">
        <f t="shared" si="0"/>
        <v>VAN DROMME Manon INO</v>
      </c>
      <c r="B62" s="2" t="s">
        <v>244</v>
      </c>
      <c r="C62" s="4" t="s">
        <v>13</v>
      </c>
      <c r="D62" s="4" t="s">
        <v>564</v>
      </c>
      <c r="E62" s="10"/>
      <c r="F62" s="10">
        <v>41958</v>
      </c>
      <c r="G62" s="4" t="s">
        <v>288</v>
      </c>
      <c r="H62" s="4" t="s">
        <v>289</v>
      </c>
      <c r="I62" s="4" t="str">
        <f>IF(G62="Competition Level Test",COUNTIFS(B$2:B62,B62,G$2:G62,"Competition Level Test"),"-")</f>
        <v>-</v>
      </c>
      <c r="J62" s="101" t="s">
        <v>325</v>
      </c>
    </row>
    <row r="63" spans="1:10" s="1" customFormat="1" ht="15" customHeight="1" x14ac:dyDescent="0.25">
      <c r="A63" s="1" t="str">
        <f t="shared" si="0"/>
        <v>RAVYTS Robyn JUN</v>
      </c>
      <c r="B63" s="2" t="s">
        <v>146</v>
      </c>
      <c r="C63" s="4" t="s">
        <v>13</v>
      </c>
      <c r="D63" s="4" t="s">
        <v>6</v>
      </c>
      <c r="E63" s="10"/>
      <c r="F63" s="10">
        <v>41958</v>
      </c>
      <c r="G63" s="4" t="s">
        <v>288</v>
      </c>
      <c r="H63" s="4" t="s">
        <v>289</v>
      </c>
      <c r="I63" s="4" t="str">
        <f>IF(G63="Competition Level Test",COUNTIFS(B$2:B63,B63,G$2:G63,"Competition Level Test"),"-")</f>
        <v>-</v>
      </c>
      <c r="J63" s="101" t="s">
        <v>334</v>
      </c>
    </row>
    <row r="64" spans="1:10" s="1" customFormat="1" ht="15" customHeight="1" x14ac:dyDescent="0.25">
      <c r="A64" s="1" t="str">
        <f t="shared" si="0"/>
        <v>THAETER Margot INO</v>
      </c>
      <c r="B64" s="2" t="s">
        <v>224</v>
      </c>
      <c r="C64" s="4" t="s">
        <v>13</v>
      </c>
      <c r="D64" s="4" t="s">
        <v>564</v>
      </c>
      <c r="E64" s="10"/>
      <c r="F64" s="10">
        <v>41965</v>
      </c>
      <c r="G64" s="4" t="s">
        <v>163</v>
      </c>
      <c r="H64" s="4" t="s">
        <v>24</v>
      </c>
      <c r="I64" s="4" t="str">
        <f>IF(G64="Competition Level Test",COUNTIFS(B$2:B64,B64,G$2:G64,"Competition Level Test"),"-")</f>
        <v>-</v>
      </c>
      <c r="J64" s="101" t="s">
        <v>325</v>
      </c>
    </row>
    <row r="65" spans="1:10" s="1" customFormat="1" ht="15" customHeight="1" x14ac:dyDescent="0.25">
      <c r="A65" s="1" t="str">
        <f t="shared" si="0"/>
        <v>BOENS Zen BNO</v>
      </c>
      <c r="B65" s="2" t="s">
        <v>236</v>
      </c>
      <c r="C65" s="4" t="s">
        <v>20</v>
      </c>
      <c r="D65" s="4" t="s">
        <v>563</v>
      </c>
      <c r="E65" s="10"/>
      <c r="F65" s="10">
        <v>42014</v>
      </c>
      <c r="G65" s="4" t="s">
        <v>346</v>
      </c>
      <c r="H65" s="4" t="s">
        <v>15</v>
      </c>
      <c r="I65" s="4" t="str">
        <f>IF(G65="Competition Level Test",COUNTIFS(B$2:B65,B65,G$2:G65,"Competition Level Test"),"-")</f>
        <v>-</v>
      </c>
      <c r="J65" s="101" t="s">
        <v>324</v>
      </c>
    </row>
    <row r="66" spans="1:10" s="1" customFormat="1" ht="15" customHeight="1" x14ac:dyDescent="0.25">
      <c r="A66" s="1" t="str">
        <f t="shared" ref="A66:A129" si="1">CONCATENATE(B66," ",D66)</f>
        <v>JANSEN Vicky BNO</v>
      </c>
      <c r="B66" s="2" t="s">
        <v>174</v>
      </c>
      <c r="C66" s="4" t="s">
        <v>18</v>
      </c>
      <c r="D66" s="4" t="s">
        <v>563</v>
      </c>
      <c r="E66" s="10"/>
      <c r="F66" s="10">
        <v>42014</v>
      </c>
      <c r="G66" s="4" t="s">
        <v>346</v>
      </c>
      <c r="H66" s="4" t="s">
        <v>15</v>
      </c>
      <c r="I66" s="4" t="str">
        <f>IF(G66="Competition Level Test",COUNTIFS(B$2:B66,B66,G$2:G66,"Competition Level Test"),"-")</f>
        <v>-</v>
      </c>
      <c r="J66" s="101" t="s">
        <v>324</v>
      </c>
    </row>
    <row r="67" spans="1:10" s="1" customFormat="1" ht="15" customHeight="1" x14ac:dyDescent="0.25">
      <c r="A67" s="1" t="str">
        <f t="shared" si="1"/>
        <v>DEHANDSCHUTTER Britney INO</v>
      </c>
      <c r="B67" s="2" t="s">
        <v>329</v>
      </c>
      <c r="C67" s="4" t="s">
        <v>19</v>
      </c>
      <c r="D67" s="4" t="s">
        <v>564</v>
      </c>
      <c r="E67" s="10"/>
      <c r="F67" s="10">
        <v>42014</v>
      </c>
      <c r="G67" s="4" t="s">
        <v>346</v>
      </c>
      <c r="H67" s="4" t="s">
        <v>15</v>
      </c>
      <c r="I67" s="4" t="str">
        <f>IF(G67="Competition Level Test",COUNTIFS(B$2:B67,B67,G$2:G67,"Competition Level Test"),"-")</f>
        <v>-</v>
      </c>
      <c r="J67" s="101" t="s">
        <v>325</v>
      </c>
    </row>
    <row r="68" spans="1:10" s="1" customFormat="1" ht="15" customHeight="1" x14ac:dyDescent="0.25">
      <c r="A68" s="1" t="str">
        <f t="shared" si="1"/>
        <v>CLAES Jamie INO</v>
      </c>
      <c r="B68" s="2" t="s">
        <v>344</v>
      </c>
      <c r="C68" s="4" t="s">
        <v>10</v>
      </c>
      <c r="D68" s="4" t="s">
        <v>564</v>
      </c>
      <c r="E68" s="10"/>
      <c r="F68" s="10">
        <v>42014</v>
      </c>
      <c r="G68" s="4" t="s">
        <v>346</v>
      </c>
      <c r="H68" s="4" t="s">
        <v>15</v>
      </c>
      <c r="I68" s="4" t="str">
        <f>IF(G68="Competition Level Test",COUNTIFS(B$2:B68,B68,G$2:G68,"Competition Level Test"),"-")</f>
        <v>-</v>
      </c>
      <c r="J68" s="101" t="s">
        <v>325</v>
      </c>
    </row>
    <row r="69" spans="1:10" s="1" customFormat="1" ht="15" customHeight="1" x14ac:dyDescent="0.25">
      <c r="A69" s="1" t="str">
        <f t="shared" si="1"/>
        <v>VERWERFT Britt ANO</v>
      </c>
      <c r="B69" s="2" t="s">
        <v>345</v>
      </c>
      <c r="C69" s="4" t="s">
        <v>10</v>
      </c>
      <c r="D69" s="4" t="s">
        <v>565</v>
      </c>
      <c r="E69" s="10"/>
      <c r="F69" s="10">
        <v>42014</v>
      </c>
      <c r="G69" s="4" t="s">
        <v>346</v>
      </c>
      <c r="H69" s="4" t="s">
        <v>15</v>
      </c>
      <c r="I69" s="4" t="str">
        <f>IF(G69="Competition Level Test",COUNTIFS(B$2:B69,B69,G$2:G69,"Competition Level Test"),"-")</f>
        <v>-</v>
      </c>
      <c r="J69" s="101" t="s">
        <v>326</v>
      </c>
    </row>
    <row r="70" spans="1:10" s="1" customFormat="1" ht="15" customHeight="1" x14ac:dyDescent="0.25">
      <c r="A70" s="1" t="str">
        <f t="shared" si="1"/>
        <v>HOVINE Jade INO</v>
      </c>
      <c r="B70" s="2" t="s">
        <v>328</v>
      </c>
      <c r="C70" s="4" t="s">
        <v>297</v>
      </c>
      <c r="D70" s="4" t="s">
        <v>564</v>
      </c>
      <c r="E70" s="10"/>
      <c r="F70" s="10">
        <v>42021</v>
      </c>
      <c r="G70" s="4" t="s">
        <v>162</v>
      </c>
      <c r="H70" s="4" t="s">
        <v>27</v>
      </c>
      <c r="I70" s="4" t="str">
        <f>IF(G70="Competition Level Test",COUNTIFS(B$2:B70,B70,G$2:G70,"Competition Level Test"),"-")</f>
        <v>-</v>
      </c>
      <c r="J70" s="101" t="s">
        <v>325</v>
      </c>
    </row>
    <row r="71" spans="1:10" s="1" customFormat="1" ht="15" customHeight="1" x14ac:dyDescent="0.25">
      <c r="A71" s="1" t="str">
        <f t="shared" si="1"/>
        <v>DEMEYER Marthe ANO</v>
      </c>
      <c r="B71" s="2" t="s">
        <v>333</v>
      </c>
      <c r="C71" s="4" t="s">
        <v>13</v>
      </c>
      <c r="D71" s="4" t="s">
        <v>565</v>
      </c>
      <c r="E71" s="10"/>
      <c r="F71" s="10">
        <v>42021</v>
      </c>
      <c r="G71" s="4" t="s">
        <v>162</v>
      </c>
      <c r="H71" s="4" t="s">
        <v>27</v>
      </c>
      <c r="I71" s="4" t="str">
        <f>IF(G71="Competition Level Test",COUNTIFS(B$2:B71,B71,G$2:G71,"Competition Level Test"),"-")</f>
        <v>-</v>
      </c>
      <c r="J71" s="101" t="s">
        <v>326</v>
      </c>
    </row>
    <row r="72" spans="1:10" s="1" customFormat="1" ht="15" customHeight="1" x14ac:dyDescent="0.25">
      <c r="A72" s="1" t="str">
        <f t="shared" si="1"/>
        <v>CELIS Tinne JUN</v>
      </c>
      <c r="B72" s="2" t="s">
        <v>196</v>
      </c>
      <c r="C72" s="4" t="s">
        <v>23</v>
      </c>
      <c r="D72" s="4" t="s">
        <v>6</v>
      </c>
      <c r="E72" s="10"/>
      <c r="F72" s="10">
        <v>42021</v>
      </c>
      <c r="G72" s="4" t="s">
        <v>162</v>
      </c>
      <c r="H72" s="4" t="s">
        <v>27</v>
      </c>
      <c r="I72" s="4" t="str">
        <f>IF(G72="Competition Level Test",COUNTIFS(B$2:B72,B72,G$2:G72,"Competition Level Test"),"-")</f>
        <v>-</v>
      </c>
      <c r="J72" s="101" t="s">
        <v>334</v>
      </c>
    </row>
    <row r="73" spans="1:10" s="1" customFormat="1" ht="15" customHeight="1" x14ac:dyDescent="0.25">
      <c r="A73" s="1" t="str">
        <f t="shared" si="1"/>
        <v>TOSCANO Jana PRE</v>
      </c>
      <c r="B73" s="2" t="s">
        <v>408</v>
      </c>
      <c r="C73" s="4" t="s">
        <v>18</v>
      </c>
      <c r="D73" s="4" t="s">
        <v>1</v>
      </c>
      <c r="E73" s="10"/>
      <c r="F73" s="10">
        <v>42028</v>
      </c>
      <c r="G73" s="4" t="s">
        <v>490</v>
      </c>
      <c r="H73" s="4" t="s">
        <v>22</v>
      </c>
      <c r="I73" s="4" t="str">
        <f>IF(G73="Competition Level Test",COUNTIFS(B$2:B73,B73,G$2:G73,"Competition Level Test"),"-")</f>
        <v>-</v>
      </c>
      <c r="J73" s="101"/>
    </row>
    <row r="74" spans="1:10" s="1" customFormat="1" ht="15" customHeight="1" x14ac:dyDescent="0.25">
      <c r="A74" s="1" t="str">
        <f t="shared" si="1"/>
        <v xml:space="preserve"> PRE</v>
      </c>
      <c r="B74" s="2"/>
      <c r="C74" s="4"/>
      <c r="D74" s="4" t="s">
        <v>1</v>
      </c>
      <c r="E74" s="10"/>
      <c r="F74" s="10">
        <v>42028</v>
      </c>
      <c r="G74" s="4" t="s">
        <v>490</v>
      </c>
      <c r="H74" s="4" t="s">
        <v>22</v>
      </c>
      <c r="I74" s="4" t="str">
        <f>IF(G74="Competition Level Test",COUNTIFS(B$2:B74,B74,G$2:G74,"Competition Level Test"),"-")</f>
        <v>-</v>
      </c>
      <c r="J74" s="101"/>
    </row>
    <row r="75" spans="1:10" s="1" customFormat="1" ht="15" customHeight="1" x14ac:dyDescent="0.25">
      <c r="A75" s="1" t="str">
        <f t="shared" si="1"/>
        <v xml:space="preserve"> PRE</v>
      </c>
      <c r="B75" s="2"/>
      <c r="C75" s="4"/>
      <c r="D75" s="4" t="s">
        <v>1</v>
      </c>
      <c r="E75" s="10"/>
      <c r="F75" s="10">
        <v>42028</v>
      </c>
      <c r="G75" s="4" t="s">
        <v>490</v>
      </c>
      <c r="H75" s="4" t="s">
        <v>22</v>
      </c>
      <c r="I75" s="4" t="str">
        <f>IF(G75="Competition Level Test",COUNTIFS(B$2:B75,B75,G$2:G75,"Competition Level Test"),"-")</f>
        <v>-</v>
      </c>
      <c r="J75" s="101"/>
    </row>
    <row r="76" spans="1:10" s="1" customFormat="1" ht="15" customHeight="1" x14ac:dyDescent="0.25">
      <c r="A76" s="1" t="str">
        <f t="shared" si="1"/>
        <v xml:space="preserve"> PRE</v>
      </c>
      <c r="B76" s="2"/>
      <c r="C76" s="4"/>
      <c r="D76" s="4" t="s">
        <v>1</v>
      </c>
      <c r="E76" s="10"/>
      <c r="F76" s="10">
        <v>42028</v>
      </c>
      <c r="G76" s="4" t="s">
        <v>490</v>
      </c>
      <c r="H76" s="4" t="s">
        <v>22</v>
      </c>
      <c r="I76" s="4" t="str">
        <f>IF(G76="Competition Level Test",COUNTIFS(B$2:B76,B76,G$2:G76,"Competition Level Test"),"-")</f>
        <v>-</v>
      </c>
      <c r="J76" s="101"/>
    </row>
    <row r="77" spans="1:10" s="1" customFormat="1" ht="15" customHeight="1" x14ac:dyDescent="0.25">
      <c r="A77" s="1" t="str">
        <f t="shared" si="1"/>
        <v xml:space="preserve"> PRE</v>
      </c>
      <c r="B77" s="2"/>
      <c r="C77" s="4"/>
      <c r="D77" s="4" t="s">
        <v>1</v>
      </c>
      <c r="E77" s="10"/>
      <c r="F77" s="10">
        <v>42028</v>
      </c>
      <c r="G77" s="4" t="s">
        <v>490</v>
      </c>
      <c r="H77" s="4" t="s">
        <v>22</v>
      </c>
      <c r="I77" s="4" t="str">
        <f>IF(G77="Competition Level Test",COUNTIFS(B$2:B77,B77,G$2:G77,"Competition Level Test"),"-")</f>
        <v>-</v>
      </c>
      <c r="J77" s="101"/>
    </row>
    <row r="78" spans="1:10" s="1" customFormat="1" ht="15" customHeight="1" x14ac:dyDescent="0.25">
      <c r="A78" s="1" t="str">
        <f t="shared" si="1"/>
        <v xml:space="preserve"> PRE</v>
      </c>
      <c r="B78" s="2"/>
      <c r="C78" s="4"/>
      <c r="D78" s="4" t="s">
        <v>1</v>
      </c>
      <c r="E78" s="10"/>
      <c r="F78" s="10">
        <v>42028</v>
      </c>
      <c r="G78" s="4" t="s">
        <v>490</v>
      </c>
      <c r="H78" s="4" t="s">
        <v>22</v>
      </c>
      <c r="I78" s="4" t="str">
        <f>IF(G78="Competition Level Test",COUNTIFS(B$2:B78,B78,G$2:G78,"Competition Level Test"),"-")</f>
        <v>-</v>
      </c>
      <c r="J78" s="101"/>
    </row>
    <row r="79" spans="1:10" s="1" customFormat="1" ht="15" customHeight="1" x14ac:dyDescent="0.25">
      <c r="A79" s="1" t="str">
        <f t="shared" si="1"/>
        <v xml:space="preserve"> PRE</v>
      </c>
      <c r="B79" s="2"/>
      <c r="C79" s="4"/>
      <c r="D79" s="4" t="s">
        <v>1</v>
      </c>
      <c r="E79" s="10"/>
      <c r="F79" s="10">
        <v>42028</v>
      </c>
      <c r="G79" s="4" t="s">
        <v>490</v>
      </c>
      <c r="H79" s="4" t="s">
        <v>22</v>
      </c>
      <c r="I79" s="4" t="str">
        <f>IF(G79="Competition Level Test",COUNTIFS(B$2:B79,B79,G$2:G79,"Competition Level Test"),"-")</f>
        <v>-</v>
      </c>
      <c r="J79" s="101"/>
    </row>
    <row r="80" spans="1:10" s="1" customFormat="1" ht="15" customHeight="1" x14ac:dyDescent="0.25">
      <c r="A80" s="1" t="str">
        <f t="shared" si="1"/>
        <v xml:space="preserve"> PRE</v>
      </c>
      <c r="B80" s="2"/>
      <c r="C80" s="4"/>
      <c r="D80" s="4" t="s">
        <v>1</v>
      </c>
      <c r="E80" s="10"/>
      <c r="F80" s="10">
        <v>42028</v>
      </c>
      <c r="G80" s="4" t="s">
        <v>490</v>
      </c>
      <c r="H80" s="4" t="s">
        <v>22</v>
      </c>
      <c r="I80" s="4" t="str">
        <f>IF(G80="Competition Level Test",COUNTIFS(B$2:B80,B80,G$2:G80,"Competition Level Test"),"-")</f>
        <v>-</v>
      </c>
      <c r="J80" s="101"/>
    </row>
    <row r="81" spans="1:10" s="1" customFormat="1" ht="15" customHeight="1" x14ac:dyDescent="0.25">
      <c r="A81" s="1" t="str">
        <f t="shared" si="1"/>
        <v xml:space="preserve"> PRE</v>
      </c>
      <c r="B81" s="2"/>
      <c r="C81" s="4"/>
      <c r="D81" s="4" t="s">
        <v>1</v>
      </c>
      <c r="E81" s="10"/>
      <c r="F81" s="10">
        <v>42028</v>
      </c>
      <c r="G81" s="4" t="s">
        <v>490</v>
      </c>
      <c r="H81" s="4" t="s">
        <v>22</v>
      </c>
      <c r="I81" s="4" t="str">
        <f>IF(G81="Competition Level Test",COUNTIFS(B$2:B81,B81,G$2:G81,"Competition Level Test"),"-")</f>
        <v>-</v>
      </c>
      <c r="J81" s="101"/>
    </row>
    <row r="82" spans="1:10" s="1" customFormat="1" ht="15" customHeight="1" x14ac:dyDescent="0.25">
      <c r="A82" s="1" t="str">
        <f t="shared" si="1"/>
        <v xml:space="preserve"> PRE</v>
      </c>
      <c r="B82" s="2"/>
      <c r="C82" s="4"/>
      <c r="D82" s="4" t="s">
        <v>1</v>
      </c>
      <c r="E82" s="10"/>
      <c r="F82" s="10">
        <v>42028</v>
      </c>
      <c r="G82" s="4" t="s">
        <v>490</v>
      </c>
      <c r="H82" s="4" t="s">
        <v>22</v>
      </c>
      <c r="I82" s="4" t="str">
        <f>IF(G82="Competition Level Test",COUNTIFS(B$2:B82,B82,G$2:G82,"Competition Level Test"),"-")</f>
        <v>-</v>
      </c>
      <c r="J82" s="101"/>
    </row>
    <row r="83" spans="1:10" s="1" customFormat="1" ht="15" customHeight="1" x14ac:dyDescent="0.25">
      <c r="A83" s="1" t="str">
        <f t="shared" si="1"/>
        <v xml:space="preserve"> PRE</v>
      </c>
      <c r="B83" s="2"/>
      <c r="C83" s="4"/>
      <c r="D83" s="4" t="s">
        <v>1</v>
      </c>
      <c r="E83" s="10"/>
      <c r="F83" s="10">
        <v>42028</v>
      </c>
      <c r="G83" s="4" t="s">
        <v>490</v>
      </c>
      <c r="H83" s="4" t="s">
        <v>22</v>
      </c>
      <c r="I83" s="4" t="str">
        <f>IF(G83="Competition Level Test",COUNTIFS(B$2:B83,B83,G$2:G83,"Competition Level Test"),"-")</f>
        <v>-</v>
      </c>
      <c r="J83" s="101"/>
    </row>
    <row r="84" spans="1:10" s="1" customFormat="1" ht="15" customHeight="1" x14ac:dyDescent="0.25">
      <c r="A84" s="1" t="str">
        <f t="shared" si="1"/>
        <v xml:space="preserve"> PRE</v>
      </c>
      <c r="B84" s="2"/>
      <c r="C84" s="4"/>
      <c r="D84" s="4" t="s">
        <v>1</v>
      </c>
      <c r="E84" s="10"/>
      <c r="F84" s="10">
        <v>42028</v>
      </c>
      <c r="G84" s="4" t="s">
        <v>490</v>
      </c>
      <c r="H84" s="4" t="s">
        <v>22</v>
      </c>
      <c r="I84" s="4" t="str">
        <f>IF(G84="Competition Level Test",COUNTIFS(B$2:B84,B84,G$2:G84,"Competition Level Test"),"-")</f>
        <v>-</v>
      </c>
      <c r="J84" s="101"/>
    </row>
    <row r="85" spans="1:10" s="1" customFormat="1" ht="15" customHeight="1" x14ac:dyDescent="0.25">
      <c r="A85" s="1" t="str">
        <f t="shared" si="1"/>
        <v xml:space="preserve"> PRE</v>
      </c>
      <c r="B85" s="2"/>
      <c r="C85" s="4"/>
      <c r="D85" s="4" t="s">
        <v>1</v>
      </c>
      <c r="E85" s="10"/>
      <c r="F85" s="10">
        <v>42028</v>
      </c>
      <c r="G85" s="4" t="s">
        <v>490</v>
      </c>
      <c r="H85" s="4" t="s">
        <v>22</v>
      </c>
      <c r="I85" s="4" t="str">
        <f>IF(G85="Competition Level Test",COUNTIFS(B$2:B85,B85,G$2:G85,"Competition Level Test"),"-")</f>
        <v>-</v>
      </c>
      <c r="J85" s="101"/>
    </row>
    <row r="86" spans="1:10" s="1" customFormat="1" ht="15" customHeight="1" x14ac:dyDescent="0.25">
      <c r="A86" s="1" t="str">
        <f t="shared" si="1"/>
        <v xml:space="preserve"> PRE</v>
      </c>
      <c r="B86" s="2"/>
      <c r="C86" s="4"/>
      <c r="D86" s="4" t="s">
        <v>1</v>
      </c>
      <c r="E86" s="10"/>
      <c r="F86" s="10">
        <v>42028</v>
      </c>
      <c r="G86" s="4" t="s">
        <v>490</v>
      </c>
      <c r="H86" s="4" t="s">
        <v>22</v>
      </c>
      <c r="I86" s="4" t="str">
        <f>IF(G86="Competition Level Test",COUNTIFS(B$2:B86,B86,G$2:G86,"Competition Level Test"),"-")</f>
        <v>-</v>
      </c>
      <c r="J86" s="101"/>
    </row>
    <row r="87" spans="1:10" s="1" customFormat="1" ht="15" customHeight="1" x14ac:dyDescent="0.25">
      <c r="A87" s="1" t="str">
        <f t="shared" si="1"/>
        <v xml:space="preserve"> PRE</v>
      </c>
      <c r="B87" s="2"/>
      <c r="C87" s="4"/>
      <c r="D87" s="4" t="s">
        <v>1</v>
      </c>
      <c r="E87" s="10"/>
      <c r="F87" s="10">
        <v>42028</v>
      </c>
      <c r="G87" s="4" t="s">
        <v>490</v>
      </c>
      <c r="H87" s="4" t="s">
        <v>22</v>
      </c>
      <c r="I87" s="4" t="str">
        <f>IF(G87="Competition Level Test",COUNTIFS(B$2:B87,B87,G$2:G87,"Competition Level Test"),"-")</f>
        <v>-</v>
      </c>
      <c r="J87" s="101"/>
    </row>
    <row r="88" spans="1:10" s="1" customFormat="1" ht="15" customHeight="1" x14ac:dyDescent="0.25">
      <c r="A88" s="1" t="str">
        <f t="shared" si="1"/>
        <v xml:space="preserve"> PRE</v>
      </c>
      <c r="B88" s="2"/>
      <c r="C88" s="4"/>
      <c r="D88" s="4" t="s">
        <v>1</v>
      </c>
      <c r="E88" s="10"/>
      <c r="F88" s="10">
        <v>42028</v>
      </c>
      <c r="G88" s="4" t="s">
        <v>490</v>
      </c>
      <c r="H88" s="4" t="s">
        <v>22</v>
      </c>
      <c r="I88" s="4" t="str">
        <f>IF(G88="Competition Level Test",COUNTIFS(B$2:B88,B88,G$2:G88,"Competition Level Test"),"-")</f>
        <v>-</v>
      </c>
      <c r="J88" s="101"/>
    </row>
    <row r="89" spans="1:10" s="1" customFormat="1" ht="15" customHeight="1" x14ac:dyDescent="0.25">
      <c r="A89" s="1" t="str">
        <f t="shared" si="1"/>
        <v xml:space="preserve"> PRE</v>
      </c>
      <c r="B89" s="2"/>
      <c r="C89" s="4"/>
      <c r="D89" s="4" t="s">
        <v>1</v>
      </c>
      <c r="E89" s="10"/>
      <c r="F89" s="10">
        <v>42028</v>
      </c>
      <c r="G89" s="4" t="s">
        <v>490</v>
      </c>
      <c r="H89" s="4" t="s">
        <v>22</v>
      </c>
      <c r="I89" s="4" t="str">
        <f>IF(G89="Competition Level Test",COUNTIFS(B$2:B89,B89,G$2:G89,"Competition Level Test"),"-")</f>
        <v>-</v>
      </c>
      <c r="J89" s="101"/>
    </row>
    <row r="90" spans="1:10" s="1" customFormat="1" ht="15" customHeight="1" x14ac:dyDescent="0.25">
      <c r="A90" s="1" t="str">
        <f t="shared" si="1"/>
        <v xml:space="preserve"> PRE</v>
      </c>
      <c r="B90" s="2"/>
      <c r="C90" s="4"/>
      <c r="D90" s="4" t="s">
        <v>1</v>
      </c>
      <c r="E90" s="10"/>
      <c r="F90" s="10">
        <v>42028</v>
      </c>
      <c r="G90" s="4" t="s">
        <v>490</v>
      </c>
      <c r="H90" s="4" t="s">
        <v>22</v>
      </c>
      <c r="I90" s="4" t="str">
        <f>IF(G90="Competition Level Test",COUNTIFS(B$2:B90,B90,G$2:G90,"Competition Level Test"),"-")</f>
        <v>-</v>
      </c>
      <c r="J90" s="101"/>
    </row>
    <row r="91" spans="1:10" s="1" customFormat="1" ht="15" customHeight="1" x14ac:dyDescent="0.25">
      <c r="A91" s="1" t="str">
        <f t="shared" si="1"/>
        <v xml:space="preserve"> PRE</v>
      </c>
      <c r="B91" s="2"/>
      <c r="C91" s="4"/>
      <c r="D91" s="4" t="s">
        <v>1</v>
      </c>
      <c r="E91" s="10"/>
      <c r="F91" s="10">
        <v>42028</v>
      </c>
      <c r="G91" s="4" t="s">
        <v>490</v>
      </c>
      <c r="H91" s="4" t="s">
        <v>22</v>
      </c>
      <c r="I91" s="4" t="str">
        <f>IF(G91="Competition Level Test",COUNTIFS(B$2:B91,B91,G$2:G91,"Competition Level Test"),"-")</f>
        <v>-</v>
      </c>
      <c r="J91" s="101"/>
    </row>
    <row r="92" spans="1:10" s="1" customFormat="1" ht="15" customHeight="1" x14ac:dyDescent="0.25">
      <c r="A92" s="1" t="str">
        <f t="shared" si="1"/>
        <v xml:space="preserve"> PRE</v>
      </c>
      <c r="B92" s="2"/>
      <c r="C92" s="4"/>
      <c r="D92" s="4" t="s">
        <v>1</v>
      </c>
      <c r="E92" s="10"/>
      <c r="F92" s="10">
        <v>42028</v>
      </c>
      <c r="G92" s="4" t="s">
        <v>490</v>
      </c>
      <c r="H92" s="4" t="s">
        <v>22</v>
      </c>
      <c r="I92" s="4" t="str">
        <f>IF(G92="Competition Level Test",COUNTIFS(B$2:B92,B92,G$2:G92,"Competition Level Test"),"-")</f>
        <v>-</v>
      </c>
      <c r="J92" s="101"/>
    </row>
    <row r="93" spans="1:10" s="1" customFormat="1" ht="15" customHeight="1" x14ac:dyDescent="0.25">
      <c r="A93" s="1" t="str">
        <f t="shared" si="1"/>
        <v>HABETS Maité ANO</v>
      </c>
      <c r="B93" s="2" t="s">
        <v>484</v>
      </c>
      <c r="C93" s="4" t="s">
        <v>10</v>
      </c>
      <c r="D93" s="4" t="s">
        <v>565</v>
      </c>
      <c r="E93" s="10"/>
      <c r="F93" s="10">
        <v>42036</v>
      </c>
      <c r="G93" s="4" t="s">
        <v>268</v>
      </c>
      <c r="H93" s="4" t="s">
        <v>282</v>
      </c>
      <c r="I93" s="4" t="str">
        <f>IF(G93="Competition Level Test",COUNTIFS(B$2:B93,B93,G$2:G93,"Competition Level Test"),"-")</f>
        <v>-</v>
      </c>
      <c r="J93" s="101" t="s">
        <v>326</v>
      </c>
    </row>
    <row r="94" spans="1:10" s="1" customFormat="1" ht="15" customHeight="1" x14ac:dyDescent="0.25">
      <c r="A94" s="1" t="str">
        <f t="shared" si="1"/>
        <v>HANSSENS Yana ANO</v>
      </c>
      <c r="B94" s="2" t="s">
        <v>312</v>
      </c>
      <c r="C94" s="4" t="s">
        <v>20</v>
      </c>
      <c r="D94" s="4" t="s">
        <v>565</v>
      </c>
      <c r="E94" s="10"/>
      <c r="F94" s="10">
        <v>42036</v>
      </c>
      <c r="G94" s="4" t="s">
        <v>268</v>
      </c>
      <c r="H94" s="4" t="s">
        <v>282</v>
      </c>
      <c r="I94" s="4" t="str">
        <f>IF(G94="Competition Level Test",COUNTIFS(B$2:B94,B94,G$2:G94,"Competition Level Test"),"-")</f>
        <v>-</v>
      </c>
      <c r="J94" s="101" t="s">
        <v>326</v>
      </c>
    </row>
    <row r="95" spans="1:10" s="1" customFormat="1" ht="15" customHeight="1" x14ac:dyDescent="0.25">
      <c r="A95" s="1" t="str">
        <f t="shared" si="1"/>
        <v>BALANEAN Laura ANO</v>
      </c>
      <c r="B95" s="2" t="s">
        <v>112</v>
      </c>
      <c r="C95" s="4" t="s">
        <v>13</v>
      </c>
      <c r="D95" s="4" t="s">
        <v>565</v>
      </c>
      <c r="E95" s="10"/>
      <c r="F95" s="10">
        <v>42034</v>
      </c>
      <c r="G95" s="4" t="s">
        <v>270</v>
      </c>
      <c r="H95" s="4" t="s">
        <v>271</v>
      </c>
      <c r="I95" s="4" t="str">
        <f>IF(G95="Competition Level Test",COUNTIFS(B$2:B95,B95,G$2:G95,"Competition Level Test"),"-")</f>
        <v>-</v>
      </c>
      <c r="J95" s="101" t="s">
        <v>326</v>
      </c>
    </row>
    <row r="96" spans="1:10" s="1" customFormat="1" ht="15" customHeight="1" x14ac:dyDescent="0.25">
      <c r="A96" s="1" t="str">
        <f t="shared" si="1"/>
        <v>DE VROEY Marte ANO</v>
      </c>
      <c r="B96" s="2" t="s">
        <v>95</v>
      </c>
      <c r="C96" s="4" t="s">
        <v>13</v>
      </c>
      <c r="D96" s="4" t="s">
        <v>565</v>
      </c>
      <c r="E96" s="10"/>
      <c r="F96" s="10">
        <v>42034</v>
      </c>
      <c r="G96" s="4" t="s">
        <v>270</v>
      </c>
      <c r="H96" s="4" t="s">
        <v>271</v>
      </c>
      <c r="I96" s="4" t="str">
        <f>IF(G96="Competition Level Test",COUNTIFS(B$2:B96,B96,G$2:G96,"Competition Level Test"),"-")</f>
        <v>-</v>
      </c>
      <c r="J96" s="101" t="s">
        <v>326</v>
      </c>
    </row>
    <row r="97" spans="1:11" s="1" customFormat="1" ht="15" customHeight="1" x14ac:dyDescent="0.25">
      <c r="A97" s="1" t="str">
        <f t="shared" si="1"/>
        <v>KUBLOVA Tereza ANO</v>
      </c>
      <c r="B97" s="2" t="s">
        <v>204</v>
      </c>
      <c r="C97" s="4" t="s">
        <v>23</v>
      </c>
      <c r="D97" s="4" t="s">
        <v>565</v>
      </c>
      <c r="E97" s="10"/>
      <c r="F97" s="10">
        <v>42034</v>
      </c>
      <c r="G97" s="4" t="s">
        <v>270</v>
      </c>
      <c r="H97" s="4" t="s">
        <v>271</v>
      </c>
      <c r="I97" s="4" t="str">
        <f>IF(G97="Competition Level Test",COUNTIFS(B$2:B97,B97,G$2:G97,"Competition Level Test"),"-")</f>
        <v>-</v>
      </c>
      <c r="J97" s="101" t="s">
        <v>326</v>
      </c>
    </row>
    <row r="98" spans="1:11" s="1" customFormat="1" ht="15" customHeight="1" x14ac:dyDescent="0.25">
      <c r="A98" s="1" t="str">
        <f t="shared" si="1"/>
        <v>DEFLOO Aurelie ANO</v>
      </c>
      <c r="B98" s="2" t="s">
        <v>341</v>
      </c>
      <c r="C98" s="4" t="s">
        <v>13</v>
      </c>
      <c r="D98" s="4" t="s">
        <v>565</v>
      </c>
      <c r="E98" s="10"/>
      <c r="F98" s="10">
        <v>42034</v>
      </c>
      <c r="G98" s="4" t="s">
        <v>270</v>
      </c>
      <c r="H98" s="4" t="s">
        <v>271</v>
      </c>
      <c r="I98" s="4" t="str">
        <f>IF(G98="Competition Level Test",COUNTIFS(B$2:B98,B98,G$2:G98,"Competition Level Test"),"-")</f>
        <v>-</v>
      </c>
      <c r="J98" s="101" t="s">
        <v>326</v>
      </c>
    </row>
    <row r="99" spans="1:11" s="1" customFormat="1" ht="15" customHeight="1" x14ac:dyDescent="0.25">
      <c r="A99" s="1" t="str">
        <f t="shared" si="1"/>
        <v>MEULEMANS Stella ANO</v>
      </c>
      <c r="B99" s="2" t="s">
        <v>342</v>
      </c>
      <c r="C99" s="4" t="s">
        <v>21</v>
      </c>
      <c r="D99" s="4" t="s">
        <v>565</v>
      </c>
      <c r="E99" s="10"/>
      <c r="F99" s="10">
        <v>42034</v>
      </c>
      <c r="G99" s="4" t="s">
        <v>270</v>
      </c>
      <c r="H99" s="4" t="s">
        <v>271</v>
      </c>
      <c r="I99" s="4" t="str">
        <f>IF(G99="Competition Level Test",COUNTIFS(B$2:B99,B99,G$2:G99,"Competition Level Test"),"-")</f>
        <v>-</v>
      </c>
      <c r="J99" s="101" t="s">
        <v>326</v>
      </c>
    </row>
    <row r="100" spans="1:11" s="1" customFormat="1" ht="15" customHeight="1" x14ac:dyDescent="0.25">
      <c r="A100" s="1" t="str">
        <f t="shared" si="1"/>
        <v>DE BELDER Emmi BNO</v>
      </c>
      <c r="B100" s="2" t="s">
        <v>340</v>
      </c>
      <c r="C100" s="4" t="s">
        <v>20</v>
      </c>
      <c r="D100" s="4" t="s">
        <v>563</v>
      </c>
      <c r="E100" s="10"/>
      <c r="F100" s="10">
        <v>42042</v>
      </c>
      <c r="G100" s="4" t="s">
        <v>164</v>
      </c>
      <c r="H100" s="4" t="s">
        <v>22</v>
      </c>
      <c r="I100" s="4" t="str">
        <f>IF(G100="Competition Level Test",COUNTIFS(B$2:B100,B100,G$2:G100,"Competition Level Test"),"-")</f>
        <v>-</v>
      </c>
      <c r="J100" s="101" t="s">
        <v>324</v>
      </c>
    </row>
    <row r="101" spans="1:11" s="1" customFormat="1" ht="15" customHeight="1" x14ac:dyDescent="0.25">
      <c r="A101" s="1" t="str">
        <f t="shared" si="1"/>
        <v>JENNES Jolien BNO</v>
      </c>
      <c r="B101" s="2" t="s">
        <v>135</v>
      </c>
      <c r="C101" s="4" t="s">
        <v>20</v>
      </c>
      <c r="D101" s="4" t="s">
        <v>563</v>
      </c>
      <c r="E101" s="10"/>
      <c r="F101" s="10">
        <v>42042</v>
      </c>
      <c r="G101" s="4" t="s">
        <v>164</v>
      </c>
      <c r="H101" s="4" t="s">
        <v>22</v>
      </c>
      <c r="I101" s="4" t="str">
        <f>IF(G101="Competition Level Test",COUNTIFS(B$2:B101,B101,G$2:G101,"Competition Level Test"),"-")</f>
        <v>-</v>
      </c>
      <c r="J101" s="101" t="s">
        <v>324</v>
      </c>
    </row>
    <row r="102" spans="1:11" s="1" customFormat="1" ht="15" customHeight="1" x14ac:dyDescent="0.25">
      <c r="A102" s="1" t="str">
        <f t="shared" si="1"/>
        <v>VAN SCHUERBEEK Luna BNO</v>
      </c>
      <c r="B102" s="2" t="s">
        <v>157</v>
      </c>
      <c r="C102" s="4" t="s">
        <v>13</v>
      </c>
      <c r="D102" s="4" t="s">
        <v>563</v>
      </c>
      <c r="E102" s="10"/>
      <c r="F102" s="10">
        <v>42042</v>
      </c>
      <c r="G102" s="4" t="s">
        <v>164</v>
      </c>
      <c r="H102" s="4" t="s">
        <v>22</v>
      </c>
      <c r="I102" s="4" t="str">
        <f>IF(G102="Competition Level Test",COUNTIFS(B$2:B102,B102,G$2:G102,"Competition Level Test"),"-")</f>
        <v>-</v>
      </c>
      <c r="J102" s="101" t="s">
        <v>324</v>
      </c>
    </row>
    <row r="103" spans="1:11" s="1" customFormat="1" ht="15" customHeight="1" x14ac:dyDescent="0.25">
      <c r="A103" s="1" t="str">
        <f t="shared" si="1"/>
        <v>SYZDYKOV Ekaterina BNO</v>
      </c>
      <c r="B103" s="2" t="s">
        <v>240</v>
      </c>
      <c r="C103" s="4" t="s">
        <v>19</v>
      </c>
      <c r="D103" s="4" t="s">
        <v>563</v>
      </c>
      <c r="E103" s="10"/>
      <c r="F103" s="10">
        <v>42042</v>
      </c>
      <c r="G103" s="4" t="s">
        <v>164</v>
      </c>
      <c r="H103" s="4" t="s">
        <v>22</v>
      </c>
      <c r="I103" s="4" t="str">
        <f>IF(G103="Competition Level Test",COUNTIFS(B$2:B103,B103,G$2:G103,"Competition Level Test"),"-")</f>
        <v>-</v>
      </c>
      <c r="J103" s="101" t="s">
        <v>324</v>
      </c>
    </row>
    <row r="104" spans="1:11" s="1" customFormat="1" ht="15" customHeight="1" x14ac:dyDescent="0.25">
      <c r="A104" s="1" t="str">
        <f t="shared" si="1"/>
        <v>RUTTEN Jade BNO</v>
      </c>
      <c r="B104" s="2" t="s">
        <v>295</v>
      </c>
      <c r="C104" s="4" t="s">
        <v>19</v>
      </c>
      <c r="D104" s="4" t="s">
        <v>563</v>
      </c>
      <c r="E104" s="10"/>
      <c r="F104" s="10">
        <v>42042</v>
      </c>
      <c r="G104" s="4" t="s">
        <v>164</v>
      </c>
      <c r="H104" s="4" t="s">
        <v>22</v>
      </c>
      <c r="I104" s="4" t="str">
        <f>IF(G104="Competition Level Test",COUNTIFS(B$2:B104,B104,G$2:G104,"Competition Level Test"),"-")</f>
        <v>-</v>
      </c>
      <c r="J104" s="101" t="s">
        <v>324</v>
      </c>
    </row>
    <row r="105" spans="1:11" s="1" customFormat="1" ht="15" customHeight="1" x14ac:dyDescent="0.25">
      <c r="A105" s="1" t="str">
        <f t="shared" si="1"/>
        <v>LEMMENS Annouck BNO</v>
      </c>
      <c r="B105" s="2" t="s">
        <v>487</v>
      </c>
      <c r="C105" s="4" t="s">
        <v>231</v>
      </c>
      <c r="D105" s="4" t="s">
        <v>563</v>
      </c>
      <c r="E105" s="10"/>
      <c r="F105" s="10">
        <v>42042</v>
      </c>
      <c r="G105" s="4" t="s">
        <v>164</v>
      </c>
      <c r="H105" s="4" t="s">
        <v>22</v>
      </c>
      <c r="I105" s="4" t="str">
        <f>IF(G105="Competition Level Test",COUNTIFS(B$2:B105,B105,G$2:G105,"Competition Level Test"),"-")</f>
        <v>-</v>
      </c>
      <c r="J105" s="101" t="s">
        <v>324</v>
      </c>
    </row>
    <row r="106" spans="1:11" s="1" customFormat="1" ht="15" customHeight="1" x14ac:dyDescent="0.25">
      <c r="A106" s="1" t="str">
        <f t="shared" si="1"/>
        <v>HENDRICKX Loena SEN</v>
      </c>
      <c r="B106" s="2" t="s">
        <v>336</v>
      </c>
      <c r="C106" s="4" t="s">
        <v>18</v>
      </c>
      <c r="D106" s="4" t="s">
        <v>7</v>
      </c>
      <c r="E106" s="10"/>
      <c r="F106" s="10">
        <v>42054</v>
      </c>
      <c r="G106" s="4" t="s">
        <v>337</v>
      </c>
      <c r="H106" s="4" t="s">
        <v>343</v>
      </c>
      <c r="I106" s="4" t="str">
        <f>IF(G106="Competition Level Test",COUNTIFS(B$2:B106,B106,G$2:G106,"Competition Level Test"),"-")</f>
        <v>-</v>
      </c>
      <c r="J106" s="101" t="s">
        <v>338</v>
      </c>
    </row>
    <row r="107" spans="1:11" s="1" customFormat="1" ht="15" customHeight="1" x14ac:dyDescent="0.25">
      <c r="A107" s="1" t="str">
        <f t="shared" si="1"/>
        <v>LELEU Max BNO</v>
      </c>
      <c r="B107" s="2" t="s">
        <v>323</v>
      </c>
      <c r="C107" s="4" t="s">
        <v>13</v>
      </c>
      <c r="D107" s="4" t="s">
        <v>563</v>
      </c>
      <c r="E107" s="10"/>
      <c r="F107" s="10">
        <v>42063</v>
      </c>
      <c r="G107" s="4" t="s">
        <v>178</v>
      </c>
      <c r="H107" s="4" t="s">
        <v>84</v>
      </c>
      <c r="I107" s="4" t="str">
        <f>IF(G107="Competition Level Test",COUNTIFS(B$2:B107,B107,G$2:G107,"Competition Level Test"),"-")</f>
        <v>-</v>
      </c>
      <c r="J107" s="101" t="s">
        <v>324</v>
      </c>
      <c r="K107" s="1" t="s">
        <v>335</v>
      </c>
    </row>
    <row r="108" spans="1:11" s="1" customFormat="1" ht="15" customHeight="1" x14ac:dyDescent="0.25">
      <c r="A108" s="1" t="str">
        <f t="shared" si="1"/>
        <v>VAN TIGGELEN Lotte BNO</v>
      </c>
      <c r="B108" s="2" t="s">
        <v>332</v>
      </c>
      <c r="C108" s="4" t="s">
        <v>18</v>
      </c>
      <c r="D108" s="4" t="s">
        <v>563</v>
      </c>
      <c r="E108" s="10"/>
      <c r="F108" s="10">
        <v>42063</v>
      </c>
      <c r="G108" s="4" t="s">
        <v>178</v>
      </c>
      <c r="H108" s="4" t="s">
        <v>84</v>
      </c>
      <c r="I108" s="4" t="str">
        <f>IF(G108="Competition Level Test",COUNTIFS(B$2:B108,B108,G$2:G108,"Competition Level Test"),"-")</f>
        <v>-</v>
      </c>
      <c r="J108" s="101" t="s">
        <v>324</v>
      </c>
    </row>
    <row r="109" spans="1:11" s="1" customFormat="1" ht="15" customHeight="1" x14ac:dyDescent="0.25">
      <c r="A109" s="1" t="str">
        <f t="shared" si="1"/>
        <v>DE GROEN Yentsi INO</v>
      </c>
      <c r="B109" s="2" t="s">
        <v>339</v>
      </c>
      <c r="C109" s="4" t="s">
        <v>10</v>
      </c>
      <c r="D109" s="4" t="s">
        <v>564</v>
      </c>
      <c r="E109" s="10"/>
      <c r="F109" s="10">
        <v>42063</v>
      </c>
      <c r="G109" s="4" t="s">
        <v>178</v>
      </c>
      <c r="H109" s="4" t="s">
        <v>84</v>
      </c>
      <c r="I109" s="4" t="str">
        <f>IF(G109="Competition Level Test",COUNTIFS(B$2:B109,B109,G$2:G109,"Competition Level Test"),"-")</f>
        <v>-</v>
      </c>
      <c r="J109" s="101" t="s">
        <v>325</v>
      </c>
    </row>
    <row r="110" spans="1:11" s="1" customFormat="1" ht="15" customHeight="1" x14ac:dyDescent="0.25">
      <c r="A110" s="1" t="str">
        <f t="shared" si="1"/>
        <v>DEMEYER Marthe JUN</v>
      </c>
      <c r="B110" s="2" t="s">
        <v>333</v>
      </c>
      <c r="C110" s="4" t="s">
        <v>13</v>
      </c>
      <c r="D110" s="4" t="s">
        <v>6</v>
      </c>
      <c r="E110" s="10"/>
      <c r="F110" s="10">
        <v>42063</v>
      </c>
      <c r="G110" s="4" t="s">
        <v>178</v>
      </c>
      <c r="H110" s="4" t="s">
        <v>84</v>
      </c>
      <c r="I110" s="4" t="str">
        <f>IF(G110="Competition Level Test",COUNTIFS(B$2:B110,B110,G$2:G110,"Competition Level Test"),"-")</f>
        <v>-</v>
      </c>
      <c r="J110" s="101" t="s">
        <v>334</v>
      </c>
    </row>
    <row r="111" spans="1:11" s="1" customFormat="1" ht="15" customHeight="1" x14ac:dyDescent="0.25">
      <c r="A111" s="1" t="str">
        <f t="shared" si="1"/>
        <v>KIRALY Caro JUN</v>
      </c>
      <c r="B111" s="2" t="s">
        <v>203</v>
      </c>
      <c r="C111" s="4" t="s">
        <v>23</v>
      </c>
      <c r="D111" s="4" t="s">
        <v>6</v>
      </c>
      <c r="E111" s="10"/>
      <c r="F111" s="10">
        <v>42063</v>
      </c>
      <c r="G111" s="4" t="s">
        <v>178</v>
      </c>
      <c r="H111" s="4" t="s">
        <v>84</v>
      </c>
      <c r="I111" s="4" t="str">
        <f>IF(G111="Competition Level Test",COUNTIFS(B$2:B111,B111,G$2:G111,"Competition Level Test"),"-")</f>
        <v>-</v>
      </c>
      <c r="J111" s="101" t="s">
        <v>334</v>
      </c>
    </row>
    <row r="112" spans="1:11" s="1" customFormat="1" ht="15" customHeight="1" x14ac:dyDescent="0.25">
      <c r="A112" s="1" t="str">
        <f t="shared" si="1"/>
        <v>BEECKELAERS Siebren BNO</v>
      </c>
      <c r="B112" s="2" t="s">
        <v>276</v>
      </c>
      <c r="C112" s="4" t="s">
        <v>23</v>
      </c>
      <c r="D112" s="4" t="s">
        <v>563</v>
      </c>
      <c r="E112" s="10"/>
      <c r="F112" s="10">
        <v>42070</v>
      </c>
      <c r="G112" s="4" t="s">
        <v>331</v>
      </c>
      <c r="H112" s="4" t="s">
        <v>24</v>
      </c>
      <c r="I112" s="4" t="str">
        <f>IF(G112="Competition Level Test",COUNTIFS(B$2:B112,B112,G$2:G112,"Competition Level Test"),"-")</f>
        <v>-</v>
      </c>
      <c r="J112" s="101" t="s">
        <v>324</v>
      </c>
    </row>
    <row r="113" spans="1:10" s="1" customFormat="1" ht="15" customHeight="1" x14ac:dyDescent="0.25">
      <c r="A113" s="1" t="str">
        <f t="shared" si="1"/>
        <v>VAN MULDERS Maite BNO</v>
      </c>
      <c r="B113" s="2" t="s">
        <v>241</v>
      </c>
      <c r="C113" s="4" t="s">
        <v>13</v>
      </c>
      <c r="D113" s="4" t="s">
        <v>563</v>
      </c>
      <c r="E113" s="10"/>
      <c r="F113" s="10">
        <v>42070</v>
      </c>
      <c r="G113" s="4" t="s">
        <v>331</v>
      </c>
      <c r="H113" s="4" t="s">
        <v>24</v>
      </c>
      <c r="I113" s="4" t="str">
        <f>IF(G113="Competition Level Test",COUNTIFS(B$2:B113,B113,G$2:G113,"Competition Level Test"),"-")</f>
        <v>-</v>
      </c>
      <c r="J113" s="101" t="s">
        <v>324</v>
      </c>
    </row>
    <row r="114" spans="1:10" s="1" customFormat="1" ht="15" customHeight="1" x14ac:dyDescent="0.25">
      <c r="A114" s="1" t="str">
        <f t="shared" si="1"/>
        <v>CORNET Shania ANO</v>
      </c>
      <c r="B114" s="2" t="s">
        <v>330</v>
      </c>
      <c r="C114" s="4" t="s">
        <v>13</v>
      </c>
      <c r="D114" s="4" t="s">
        <v>565</v>
      </c>
      <c r="E114" s="10"/>
      <c r="F114" s="10">
        <v>42070</v>
      </c>
      <c r="G114" s="4" t="s">
        <v>331</v>
      </c>
      <c r="H114" s="4" t="s">
        <v>24</v>
      </c>
      <c r="I114" s="4" t="str">
        <f>IF(G114="Competition Level Test",COUNTIFS(B$2:B114,B114,G$2:G114,"Competition Level Test"),"-")</f>
        <v>-</v>
      </c>
      <c r="J114" s="101" t="s">
        <v>326</v>
      </c>
    </row>
    <row r="115" spans="1:10" s="1" customFormat="1" ht="15" customHeight="1" x14ac:dyDescent="0.25">
      <c r="A115" s="1" t="str">
        <f t="shared" si="1"/>
        <v>BALANEAN Laura ANO</v>
      </c>
      <c r="B115" s="2" t="s">
        <v>112</v>
      </c>
      <c r="C115" s="4" t="s">
        <v>13</v>
      </c>
      <c r="D115" s="4" t="s">
        <v>565</v>
      </c>
      <c r="E115" s="10"/>
      <c r="F115" s="10">
        <v>42070</v>
      </c>
      <c r="G115" s="4" t="s">
        <v>331</v>
      </c>
      <c r="H115" s="4" t="s">
        <v>24</v>
      </c>
      <c r="I115" s="4" t="str">
        <f>IF(G115="Competition Level Test",COUNTIFS(B$2:B115,B115,G$2:G115,"Competition Level Test"),"-")</f>
        <v>-</v>
      </c>
      <c r="J115" s="101" t="s">
        <v>326</v>
      </c>
    </row>
    <row r="116" spans="1:10" s="1" customFormat="1" ht="15" customHeight="1" x14ac:dyDescent="0.25">
      <c r="A116" s="1" t="str">
        <f t="shared" si="1"/>
        <v>NOËL Axelle BNO</v>
      </c>
      <c r="B116" s="2" t="s">
        <v>488</v>
      </c>
      <c r="C116" s="4" t="s">
        <v>231</v>
      </c>
      <c r="D116" s="4" t="s">
        <v>563</v>
      </c>
      <c r="E116" s="10"/>
      <c r="F116" s="10">
        <v>42105</v>
      </c>
      <c r="G116" s="4" t="s">
        <v>214</v>
      </c>
      <c r="H116" s="4" t="s">
        <v>215</v>
      </c>
      <c r="I116" s="4" t="str">
        <f>IF(G116="Competition Level Test",COUNTIFS(B$2:B116,B116,G$2:G116,"Competition Level Test"),"-")</f>
        <v>-</v>
      </c>
      <c r="J116" s="101" t="s">
        <v>324</v>
      </c>
    </row>
    <row r="117" spans="1:10" s="1" customFormat="1" ht="15" customHeight="1" x14ac:dyDescent="0.25">
      <c r="A117" s="1" t="str">
        <f t="shared" si="1"/>
        <v>CHERMAN Polina BNO</v>
      </c>
      <c r="B117" s="2" t="s">
        <v>197</v>
      </c>
      <c r="C117" s="4" t="s">
        <v>23</v>
      </c>
      <c r="D117" s="4" t="s">
        <v>563</v>
      </c>
      <c r="E117" s="10"/>
      <c r="F117" s="10">
        <v>42105</v>
      </c>
      <c r="G117" s="4" t="s">
        <v>214</v>
      </c>
      <c r="H117" s="4" t="s">
        <v>215</v>
      </c>
      <c r="I117" s="4" t="str">
        <f>IF(G117="Competition Level Test",COUNTIFS(B$2:B117,B117,G$2:G117,"Competition Level Test"),"-")</f>
        <v>-</v>
      </c>
      <c r="J117" s="101" t="s">
        <v>324</v>
      </c>
    </row>
    <row r="118" spans="1:10" s="1" customFormat="1" ht="15" customHeight="1" x14ac:dyDescent="0.25">
      <c r="A118" s="1" t="str">
        <f t="shared" si="1"/>
        <v>RONSMANS Louise BNO</v>
      </c>
      <c r="B118" s="2" t="s">
        <v>208</v>
      </c>
      <c r="C118" s="4" t="s">
        <v>23</v>
      </c>
      <c r="D118" s="4" t="s">
        <v>563</v>
      </c>
      <c r="E118" s="10"/>
      <c r="F118" s="10">
        <v>42105</v>
      </c>
      <c r="G118" s="4" t="s">
        <v>214</v>
      </c>
      <c r="H118" s="4" t="s">
        <v>215</v>
      </c>
      <c r="I118" s="4" t="str">
        <f>IF(G118="Competition Level Test",COUNTIFS(B$2:B118,B118,G$2:G118,"Competition Level Test"),"-")</f>
        <v>-</v>
      </c>
      <c r="J118" s="101" t="s">
        <v>324</v>
      </c>
    </row>
    <row r="119" spans="1:10" s="1" customFormat="1" ht="15" customHeight="1" x14ac:dyDescent="0.25">
      <c r="A119" s="1" t="str">
        <f t="shared" si="1"/>
        <v>CLAESSENS Anneleen BNO</v>
      </c>
      <c r="B119" s="2" t="s">
        <v>327</v>
      </c>
      <c r="C119" s="4" t="s">
        <v>18</v>
      </c>
      <c r="D119" s="4" t="s">
        <v>563</v>
      </c>
      <c r="E119" s="10"/>
      <c r="F119" s="10">
        <v>42105</v>
      </c>
      <c r="G119" s="4" t="s">
        <v>214</v>
      </c>
      <c r="H119" s="4" t="s">
        <v>215</v>
      </c>
      <c r="I119" s="4" t="str">
        <f>IF(G119="Competition Level Test",COUNTIFS(B$2:B119,B119,G$2:G119,"Competition Level Test"),"-")</f>
        <v>-</v>
      </c>
      <c r="J119" s="101" t="s">
        <v>324</v>
      </c>
    </row>
    <row r="120" spans="1:10" s="1" customFormat="1" ht="15" customHeight="1" x14ac:dyDescent="0.25">
      <c r="A120" s="1" t="str">
        <f t="shared" si="1"/>
        <v>DENAEIJER Marilyn BNO</v>
      </c>
      <c r="B120" s="2" t="s">
        <v>124</v>
      </c>
      <c r="C120" s="4" t="s">
        <v>13</v>
      </c>
      <c r="D120" s="4" t="s">
        <v>563</v>
      </c>
      <c r="E120" s="10"/>
      <c r="F120" s="10">
        <v>42105</v>
      </c>
      <c r="G120" s="4" t="s">
        <v>214</v>
      </c>
      <c r="H120" s="4" t="s">
        <v>215</v>
      </c>
      <c r="I120" s="4" t="str">
        <f>IF(G120="Competition Level Test",COUNTIFS(B$2:B120,B120,G$2:G120,"Competition Level Test"),"-")</f>
        <v>-</v>
      </c>
      <c r="J120" s="101" t="s">
        <v>324</v>
      </c>
    </row>
    <row r="121" spans="1:10" s="1" customFormat="1" ht="15" customHeight="1" x14ac:dyDescent="0.25">
      <c r="A121" s="1" t="str">
        <f t="shared" si="1"/>
        <v>AUDENAERT Luna BNO</v>
      </c>
      <c r="B121" s="2" t="s">
        <v>110</v>
      </c>
      <c r="C121" s="4" t="s">
        <v>19</v>
      </c>
      <c r="D121" s="4" t="s">
        <v>563</v>
      </c>
      <c r="E121" s="10"/>
      <c r="F121" s="10">
        <v>42105</v>
      </c>
      <c r="G121" s="4" t="s">
        <v>214</v>
      </c>
      <c r="H121" s="4" t="s">
        <v>215</v>
      </c>
      <c r="I121" s="4" t="str">
        <f>IF(G121="Competition Level Test",COUNTIFS(B$2:B121,B121,G$2:G121,"Competition Level Test"),"-")</f>
        <v>-</v>
      </c>
      <c r="J121" s="101" t="s">
        <v>324</v>
      </c>
    </row>
    <row r="122" spans="1:10" s="1" customFormat="1" ht="15" customHeight="1" x14ac:dyDescent="0.25">
      <c r="A122" s="1" t="str">
        <f t="shared" si="1"/>
        <v>LAURENS Britney BNO</v>
      </c>
      <c r="B122" s="2" t="s">
        <v>176</v>
      </c>
      <c r="C122" s="4" t="s">
        <v>10</v>
      </c>
      <c r="D122" s="4" t="s">
        <v>563</v>
      </c>
      <c r="E122" s="10"/>
      <c r="F122" s="10">
        <v>42105</v>
      </c>
      <c r="G122" s="4" t="s">
        <v>214</v>
      </c>
      <c r="H122" s="4" t="s">
        <v>215</v>
      </c>
      <c r="I122" s="4" t="str">
        <f>IF(G122="Competition Level Test",COUNTIFS(B$2:B122,B122,G$2:G122,"Competition Level Test"),"-")</f>
        <v>-</v>
      </c>
      <c r="J122" s="101" t="s">
        <v>324</v>
      </c>
    </row>
    <row r="123" spans="1:10" s="1" customFormat="1" ht="15" customHeight="1" x14ac:dyDescent="0.25">
      <c r="A123" s="1" t="str">
        <f t="shared" si="1"/>
        <v>DENAEIJER Maureen INO</v>
      </c>
      <c r="B123" s="2" t="s">
        <v>223</v>
      </c>
      <c r="C123" s="4" t="s">
        <v>13</v>
      </c>
      <c r="D123" s="4" t="s">
        <v>564</v>
      </c>
      <c r="E123" s="10"/>
      <c r="F123" s="10">
        <v>42105</v>
      </c>
      <c r="G123" s="4" t="s">
        <v>214</v>
      </c>
      <c r="H123" s="4" t="s">
        <v>215</v>
      </c>
      <c r="I123" s="4" t="str">
        <f>IF(G123="Competition Level Test",COUNTIFS(B$2:B123,B123,G$2:G123,"Competition Level Test"),"-")</f>
        <v>-</v>
      </c>
      <c r="J123" s="101" t="s">
        <v>325</v>
      </c>
    </row>
    <row r="124" spans="1:10" s="1" customFormat="1" ht="15" customHeight="1" x14ac:dyDescent="0.25">
      <c r="A124" s="1" t="str">
        <f t="shared" si="1"/>
        <v>HOVINE Jade ANO</v>
      </c>
      <c r="B124" s="2" t="s">
        <v>328</v>
      </c>
      <c r="C124" s="4" t="s">
        <v>297</v>
      </c>
      <c r="D124" s="4" t="s">
        <v>565</v>
      </c>
      <c r="E124" s="10"/>
      <c r="F124" s="10">
        <v>42105</v>
      </c>
      <c r="G124" s="4" t="s">
        <v>214</v>
      </c>
      <c r="H124" s="4" t="s">
        <v>215</v>
      </c>
      <c r="I124" s="4" t="str">
        <f>IF(G124="Competition Level Test",COUNTIFS(B$2:B124,B124,G$2:G124,"Competition Level Test"),"-")</f>
        <v>-</v>
      </c>
      <c r="J124" s="101" t="s">
        <v>326</v>
      </c>
    </row>
    <row r="125" spans="1:10" s="1" customFormat="1" ht="15" customHeight="1" x14ac:dyDescent="0.25">
      <c r="A125" s="1" t="str">
        <f t="shared" si="1"/>
        <v>DEHANDSCHUTTER Britney ANO</v>
      </c>
      <c r="B125" s="2" t="s">
        <v>329</v>
      </c>
      <c r="C125" s="4" t="s">
        <v>19</v>
      </c>
      <c r="D125" s="4" t="s">
        <v>565</v>
      </c>
      <c r="E125" s="10"/>
      <c r="F125" s="10">
        <v>42105</v>
      </c>
      <c r="G125" s="4" t="s">
        <v>214</v>
      </c>
      <c r="H125" s="4" t="s">
        <v>215</v>
      </c>
      <c r="I125" s="4" t="str">
        <f>IF(G125="Competition Level Test",COUNTIFS(B$2:B125,B125,G$2:G125,"Competition Level Test"),"-")</f>
        <v>-</v>
      </c>
      <c r="J125" s="101" t="s">
        <v>326</v>
      </c>
    </row>
    <row r="126" spans="1:10" s="1" customFormat="1" ht="15" customHeight="1" x14ac:dyDescent="0.25">
      <c r="A126" s="1" t="str">
        <f t="shared" si="1"/>
        <v>VAN DE VELDE Chiara ANO</v>
      </c>
      <c r="B126" s="2" t="s">
        <v>225</v>
      </c>
      <c r="C126" s="4" t="s">
        <v>12</v>
      </c>
      <c r="D126" s="4" t="s">
        <v>565</v>
      </c>
      <c r="E126" s="10"/>
      <c r="F126" s="10">
        <v>42105</v>
      </c>
      <c r="G126" s="4" t="s">
        <v>214</v>
      </c>
      <c r="H126" s="4" t="s">
        <v>215</v>
      </c>
      <c r="I126" s="4" t="str">
        <f>IF(G126="Competition Level Test",COUNTIFS(B$2:B126,B126,G$2:G126,"Competition Level Test"),"-")</f>
        <v>-</v>
      </c>
      <c r="J126" s="101" t="s">
        <v>326</v>
      </c>
    </row>
    <row r="127" spans="1:10" s="1" customFormat="1" ht="15" customHeight="1" x14ac:dyDescent="0.25">
      <c r="A127" s="1" t="str">
        <f t="shared" si="1"/>
        <v>FEITZ Miroslav BNO</v>
      </c>
      <c r="B127" s="2" t="s">
        <v>321</v>
      </c>
      <c r="C127" s="4" t="s">
        <v>11</v>
      </c>
      <c r="D127" s="4" t="s">
        <v>563</v>
      </c>
      <c r="E127" s="10"/>
      <c r="F127" s="10">
        <v>42126</v>
      </c>
      <c r="G127" s="4" t="s">
        <v>221</v>
      </c>
      <c r="H127" s="4" t="s">
        <v>17</v>
      </c>
      <c r="I127" s="4" t="str">
        <f>IF(G127="Competition Level Test",COUNTIFS(B$2:B127,B127,G$2:G127,"Competition Level Test"),"-")</f>
        <v>-</v>
      </c>
      <c r="J127" s="101" t="s">
        <v>324</v>
      </c>
    </row>
    <row r="128" spans="1:10" s="1" customFormat="1" ht="15" customHeight="1" x14ac:dyDescent="0.25">
      <c r="A128" s="1" t="str">
        <f t="shared" si="1"/>
        <v>SMANS Caroline BNO</v>
      </c>
      <c r="B128" s="2" t="s">
        <v>228</v>
      </c>
      <c r="C128" s="4" t="s">
        <v>18</v>
      </c>
      <c r="D128" s="4" t="s">
        <v>563</v>
      </c>
      <c r="E128" s="10"/>
      <c r="F128" s="10">
        <v>42126</v>
      </c>
      <c r="G128" s="4" t="s">
        <v>221</v>
      </c>
      <c r="H128" s="4" t="s">
        <v>17</v>
      </c>
      <c r="I128" s="4" t="str">
        <f>IF(G128="Competition Level Test",COUNTIFS(B$2:B128,B128,G$2:G128,"Competition Level Test"),"-")</f>
        <v>-</v>
      </c>
      <c r="J128" s="101" t="s">
        <v>324</v>
      </c>
    </row>
    <row r="129" spans="1:10" s="1" customFormat="1" ht="15" customHeight="1" x14ac:dyDescent="0.25">
      <c r="A129" s="1" t="str">
        <f t="shared" si="1"/>
        <v>CARLU Aicha INO</v>
      </c>
      <c r="B129" s="2" t="s">
        <v>299</v>
      </c>
      <c r="C129" s="4" t="s">
        <v>297</v>
      </c>
      <c r="D129" s="4" t="s">
        <v>564</v>
      </c>
      <c r="E129" s="10"/>
      <c r="F129" s="10">
        <v>42126</v>
      </c>
      <c r="G129" s="4" t="s">
        <v>221</v>
      </c>
      <c r="H129" s="4" t="s">
        <v>17</v>
      </c>
      <c r="I129" s="4" t="str">
        <f>IF(G129="Competition Level Test",COUNTIFS(B$2:B129,B129,G$2:G129,"Competition Level Test"),"-")</f>
        <v>-</v>
      </c>
      <c r="J129" s="101" t="s">
        <v>325</v>
      </c>
    </row>
    <row r="130" spans="1:10" s="1" customFormat="1" ht="15" customHeight="1" x14ac:dyDescent="0.25">
      <c r="A130" s="1" t="str">
        <f t="shared" ref="A130:A193" si="2">CONCATENATE(B130," ",D130)</f>
        <v>JACOBS Eveline BNO</v>
      </c>
      <c r="B130" s="2" t="s">
        <v>202</v>
      </c>
      <c r="C130" s="4" t="s">
        <v>23</v>
      </c>
      <c r="D130" s="4" t="s">
        <v>563</v>
      </c>
      <c r="E130" s="10"/>
      <c r="F130" s="10">
        <v>42156</v>
      </c>
      <c r="G130" s="4" t="s">
        <v>371</v>
      </c>
      <c r="H130" s="4" t="s">
        <v>372</v>
      </c>
      <c r="I130" s="4" t="str">
        <f>IF(G130="Competition Level Test",COUNTIFS(B$2:B130,B130,G$2:G130,"Competition Level Test"),"-")</f>
        <v>-</v>
      </c>
      <c r="J130" s="101"/>
    </row>
    <row r="131" spans="1:10" s="1" customFormat="1" ht="15" customHeight="1" x14ac:dyDescent="0.25">
      <c r="A131" s="1" t="str">
        <f t="shared" si="2"/>
        <v>BEECKELAERS Yorunn INO</v>
      </c>
      <c r="B131" s="2" t="s">
        <v>352</v>
      </c>
      <c r="C131" s="4" t="s">
        <v>23</v>
      </c>
      <c r="D131" s="4" t="s">
        <v>564</v>
      </c>
      <c r="E131" s="10"/>
      <c r="F131" s="10">
        <v>42156</v>
      </c>
      <c r="G131" s="4" t="s">
        <v>371</v>
      </c>
      <c r="H131" s="4" t="s">
        <v>372</v>
      </c>
      <c r="I131" s="4" t="str">
        <f>IF(G131="Competition Level Test",COUNTIFS(B$2:B131,B131,G$2:G131,"Competition Level Test"),"-")</f>
        <v>-</v>
      </c>
      <c r="J131" s="101"/>
    </row>
    <row r="132" spans="1:10" s="1" customFormat="1" ht="15" customHeight="1" x14ac:dyDescent="0.25">
      <c r="A132" s="1" t="str">
        <f t="shared" si="2"/>
        <v>PATOUT Julie JUN</v>
      </c>
      <c r="B132" s="2" t="s">
        <v>206</v>
      </c>
      <c r="C132" s="4" t="s">
        <v>23</v>
      </c>
      <c r="D132" s="4" t="s">
        <v>6</v>
      </c>
      <c r="E132" s="10"/>
      <c r="F132" s="10">
        <v>42156</v>
      </c>
      <c r="G132" s="4" t="s">
        <v>371</v>
      </c>
      <c r="H132" s="4" t="s">
        <v>372</v>
      </c>
      <c r="I132" s="4" t="str">
        <f>IF(G132="Competition Level Test",COUNTIFS(B$2:B132,B132,G$2:G132,"Competition Level Test"),"-")</f>
        <v>-</v>
      </c>
      <c r="J132" s="101"/>
    </row>
    <row r="133" spans="1:10" s="1" customFormat="1" ht="15" customHeight="1" x14ac:dyDescent="0.25">
      <c r="A133" s="1" t="str">
        <f t="shared" si="2"/>
        <v>COENEN Rani JUN</v>
      </c>
      <c r="B133" s="2" t="s">
        <v>198</v>
      </c>
      <c r="C133" s="4" t="s">
        <v>23</v>
      </c>
      <c r="D133" s="4" t="s">
        <v>6</v>
      </c>
      <c r="E133" s="10"/>
      <c r="F133" s="10">
        <v>42156</v>
      </c>
      <c r="G133" s="4" t="s">
        <v>371</v>
      </c>
      <c r="H133" s="4" t="s">
        <v>372</v>
      </c>
      <c r="I133" s="4" t="str">
        <f>IF(G133="Competition Level Test",COUNTIFS(B$2:B133,B133,G$2:G133,"Competition Level Test"),"-")</f>
        <v>-</v>
      </c>
      <c r="J133" s="101"/>
    </row>
    <row r="134" spans="1:10" s="1" customFormat="1" ht="15" customHeight="1" x14ac:dyDescent="0.25">
      <c r="A134" s="1" t="str">
        <f t="shared" si="2"/>
        <v>HOVINE Jade JUN</v>
      </c>
      <c r="B134" s="2" t="s">
        <v>328</v>
      </c>
      <c r="C134" s="4" t="s">
        <v>388</v>
      </c>
      <c r="D134" s="4" t="s">
        <v>6</v>
      </c>
      <c r="E134" s="10"/>
      <c r="F134" s="10">
        <v>42156</v>
      </c>
      <c r="G134" s="4" t="s">
        <v>371</v>
      </c>
      <c r="H134" s="4" t="s">
        <v>372</v>
      </c>
      <c r="I134" s="4" t="str">
        <f>IF(G134="Competition Level Test",COUNTIFS(B$2:B134,B134,G$2:G134,"Competition Level Test"),"-")</f>
        <v>-</v>
      </c>
      <c r="J134" s="101"/>
    </row>
    <row r="135" spans="1:10" s="1" customFormat="1" ht="15" customHeight="1" x14ac:dyDescent="0.25">
      <c r="A135" s="1" t="str">
        <f t="shared" si="2"/>
        <v>KUBLOVA Tereza JUN</v>
      </c>
      <c r="B135" s="2" t="s">
        <v>204</v>
      </c>
      <c r="C135" s="4" t="s">
        <v>23</v>
      </c>
      <c r="D135" s="4" t="s">
        <v>6</v>
      </c>
      <c r="E135" s="10"/>
      <c r="F135" s="10">
        <v>42156</v>
      </c>
      <c r="G135" s="4" t="s">
        <v>371</v>
      </c>
      <c r="H135" s="4" t="s">
        <v>372</v>
      </c>
      <c r="I135" s="4" t="str">
        <f>IF(G135="Competition Level Test",COUNTIFS(B$2:B135,B135,G$2:G135,"Competition Level Test"),"-")</f>
        <v>-</v>
      </c>
      <c r="J135" s="101"/>
    </row>
    <row r="136" spans="1:10" s="1" customFormat="1" ht="15" customHeight="1" x14ac:dyDescent="0.25">
      <c r="A136" s="1" t="str">
        <f t="shared" si="2"/>
        <v>LAPADAT Anouk PRE</v>
      </c>
      <c r="B136" s="2" t="s">
        <v>137</v>
      </c>
      <c r="C136" s="4" t="s">
        <v>25</v>
      </c>
      <c r="D136" s="4" t="s">
        <v>1</v>
      </c>
      <c r="E136" s="10"/>
      <c r="F136" s="10">
        <v>42287</v>
      </c>
      <c r="G136" s="4" t="s">
        <v>28</v>
      </c>
      <c r="H136" s="4" t="s">
        <v>303</v>
      </c>
      <c r="I136" s="4">
        <f>IF(G136="Competition Level Test",COUNTIFS(B$2:B136,B136,G$2:G136,"Competition Level Test"),"-")</f>
        <v>1</v>
      </c>
      <c r="J136" s="101"/>
    </row>
    <row r="137" spans="1:10" s="1" customFormat="1" ht="15" customHeight="1" x14ac:dyDescent="0.25">
      <c r="A137" s="1" t="str">
        <f t="shared" si="2"/>
        <v>DELSARD Kimani Niet geslaagd</v>
      </c>
      <c r="B137" s="2" t="s">
        <v>123</v>
      </c>
      <c r="C137" s="4" t="s">
        <v>18</v>
      </c>
      <c r="D137" s="4" t="s">
        <v>80</v>
      </c>
      <c r="E137" s="10"/>
      <c r="F137" s="10">
        <v>42287</v>
      </c>
      <c r="G137" s="4" t="s">
        <v>28</v>
      </c>
      <c r="H137" s="4" t="s">
        <v>303</v>
      </c>
      <c r="I137" s="4">
        <f>IF(G137="Competition Level Test",COUNTIFS(B$2:B137,B137,G$2:G137,"Competition Level Test"),"-")</f>
        <v>1</v>
      </c>
      <c r="J137" s="101"/>
    </row>
    <row r="138" spans="1:10" s="1" customFormat="1" ht="15" customHeight="1" x14ac:dyDescent="0.25">
      <c r="A138" s="1" t="str">
        <f t="shared" si="2"/>
        <v>VERELST Nicky PRE</v>
      </c>
      <c r="B138" s="2" t="s">
        <v>247</v>
      </c>
      <c r="C138" s="4" t="s">
        <v>18</v>
      </c>
      <c r="D138" s="4" t="s">
        <v>1</v>
      </c>
      <c r="E138" s="10"/>
      <c r="F138" s="10">
        <v>42287</v>
      </c>
      <c r="G138" s="4" t="s">
        <v>28</v>
      </c>
      <c r="H138" s="4" t="s">
        <v>303</v>
      </c>
      <c r="I138" s="4">
        <f>IF(G138="Competition Level Test",COUNTIFS(B$2:B138,B138,G$2:G138,"Competition Level Test"),"-")</f>
        <v>1</v>
      </c>
      <c r="J138" s="101"/>
    </row>
    <row r="139" spans="1:10" s="1" customFormat="1" ht="15" customHeight="1" x14ac:dyDescent="0.25">
      <c r="A139" s="1" t="str">
        <f t="shared" si="2"/>
        <v>VOS Jolanda PRE</v>
      </c>
      <c r="B139" s="2" t="s">
        <v>279</v>
      </c>
      <c r="C139" s="4" t="s">
        <v>18</v>
      </c>
      <c r="D139" s="4" t="s">
        <v>1</v>
      </c>
      <c r="E139" s="10"/>
      <c r="F139" s="10">
        <v>42287</v>
      </c>
      <c r="G139" s="4" t="s">
        <v>28</v>
      </c>
      <c r="H139" s="4" t="s">
        <v>303</v>
      </c>
      <c r="I139" s="4">
        <f>IF(G139="Competition Level Test",COUNTIFS(B$2:B139,B139,G$2:G139,"Competition Level Test"),"-")</f>
        <v>1</v>
      </c>
      <c r="J139" s="101"/>
    </row>
    <row r="140" spans="1:10" s="1" customFormat="1" ht="15" customHeight="1" x14ac:dyDescent="0.25">
      <c r="A140" s="1" t="str">
        <f t="shared" si="2"/>
        <v>GEERS Edra Niet geslaagd</v>
      </c>
      <c r="B140" s="2" t="s">
        <v>127</v>
      </c>
      <c r="C140" s="4" t="s">
        <v>20</v>
      </c>
      <c r="D140" s="4" t="s">
        <v>80</v>
      </c>
      <c r="E140" s="10"/>
      <c r="F140" s="10">
        <v>42287</v>
      </c>
      <c r="G140" s="4" t="s">
        <v>28</v>
      </c>
      <c r="H140" s="4" t="s">
        <v>303</v>
      </c>
      <c r="I140" s="4">
        <f>IF(G140="Competition Level Test",COUNTIFS(B$2:B140,B140,G$2:G140,"Competition Level Test"),"-")</f>
        <v>1</v>
      </c>
      <c r="J140" s="101"/>
    </row>
    <row r="141" spans="1:10" s="1" customFormat="1" ht="15" customHeight="1" x14ac:dyDescent="0.25">
      <c r="A141" s="1" t="str">
        <f t="shared" si="2"/>
        <v>KUCZYNSKA Luiza Niet geslaagd</v>
      </c>
      <c r="B141" s="2" t="s">
        <v>136</v>
      </c>
      <c r="C141" s="4" t="s">
        <v>13</v>
      </c>
      <c r="D141" s="4" t="s">
        <v>80</v>
      </c>
      <c r="E141" s="10"/>
      <c r="F141" s="10">
        <v>42287</v>
      </c>
      <c r="G141" s="4" t="s">
        <v>28</v>
      </c>
      <c r="H141" s="4" t="s">
        <v>303</v>
      </c>
      <c r="I141" s="4">
        <f>IF(G141="Competition Level Test",COUNTIFS(B$2:B141,B141,G$2:G141,"Competition Level Test"),"-")</f>
        <v>1</v>
      </c>
      <c r="J141" s="101"/>
    </row>
    <row r="142" spans="1:10" s="1" customFormat="1" ht="15" customHeight="1" x14ac:dyDescent="0.25">
      <c r="A142" s="1" t="str">
        <f t="shared" si="2"/>
        <v>RAVOET Saar Niet geslaagd</v>
      </c>
      <c r="B142" s="2" t="s">
        <v>259</v>
      </c>
      <c r="C142" s="4" t="s">
        <v>23</v>
      </c>
      <c r="D142" s="4" t="s">
        <v>80</v>
      </c>
      <c r="E142" s="10"/>
      <c r="F142" s="10">
        <v>42287</v>
      </c>
      <c r="G142" s="4" t="s">
        <v>28</v>
      </c>
      <c r="H142" s="4" t="s">
        <v>303</v>
      </c>
      <c r="I142" s="4">
        <f>IF(G142="Competition Level Test",COUNTIFS(B$2:B142,B142,G$2:G142,"Competition Level Test"),"-")</f>
        <v>1</v>
      </c>
      <c r="J142" s="101"/>
    </row>
    <row r="143" spans="1:10" s="1" customFormat="1" ht="15" customHeight="1" x14ac:dyDescent="0.25">
      <c r="A143" s="1" t="str">
        <f t="shared" si="2"/>
        <v>GENIETS Astrid Niet geslaagd</v>
      </c>
      <c r="B143" s="2" t="s">
        <v>128</v>
      </c>
      <c r="C143" s="4" t="s">
        <v>12</v>
      </c>
      <c r="D143" s="4" t="s">
        <v>80</v>
      </c>
      <c r="E143" s="10"/>
      <c r="F143" s="10">
        <v>42287</v>
      </c>
      <c r="G143" s="4" t="s">
        <v>28</v>
      </c>
      <c r="H143" s="4" t="s">
        <v>303</v>
      </c>
      <c r="I143" s="4">
        <f>IF(G143="Competition Level Test",COUNTIFS(B$2:B143,B143,G$2:G143,"Competition Level Test"),"-")</f>
        <v>1</v>
      </c>
      <c r="J143" s="101"/>
    </row>
    <row r="144" spans="1:10" s="1" customFormat="1" ht="15" customHeight="1" x14ac:dyDescent="0.25">
      <c r="A144" s="1" t="str">
        <f t="shared" si="2"/>
        <v>GENIETS Maite PRE</v>
      </c>
      <c r="B144" s="2" t="s">
        <v>129</v>
      </c>
      <c r="C144" s="4" t="s">
        <v>12</v>
      </c>
      <c r="D144" s="4" t="s">
        <v>1</v>
      </c>
      <c r="E144" s="10"/>
      <c r="F144" s="10">
        <v>42287</v>
      </c>
      <c r="G144" s="4" t="s">
        <v>28</v>
      </c>
      <c r="H144" s="4" t="s">
        <v>303</v>
      </c>
      <c r="I144" s="4">
        <f>IF(G144="Competition Level Test",COUNTIFS(B$2:B144,B144,G$2:G144,"Competition Level Test"),"-")</f>
        <v>1</v>
      </c>
      <c r="J144" s="101"/>
    </row>
    <row r="145" spans="1:10" s="1" customFormat="1" ht="15" customHeight="1" x14ac:dyDescent="0.25">
      <c r="A145" s="1" t="str">
        <f t="shared" si="2"/>
        <v>ROBYNS Liselotte Niet geslaagd</v>
      </c>
      <c r="B145" s="2" t="s">
        <v>148</v>
      </c>
      <c r="C145" s="4" t="s">
        <v>12</v>
      </c>
      <c r="D145" s="4" t="s">
        <v>80</v>
      </c>
      <c r="E145" s="10"/>
      <c r="F145" s="10">
        <v>42287</v>
      </c>
      <c r="G145" s="4" t="s">
        <v>28</v>
      </c>
      <c r="H145" s="4" t="s">
        <v>303</v>
      </c>
      <c r="I145" s="4">
        <f>IF(G145="Competition Level Test",COUNTIFS(B$2:B145,B145,G$2:G145,"Competition Level Test"),"-")</f>
        <v>1</v>
      </c>
      <c r="J145" s="101"/>
    </row>
    <row r="146" spans="1:10" s="1" customFormat="1" ht="15" customHeight="1" x14ac:dyDescent="0.25">
      <c r="A146" s="1" t="str">
        <f t="shared" si="2"/>
        <v>TURKISTAN Selin Niet geslaagd</v>
      </c>
      <c r="B146" s="2" t="s">
        <v>153</v>
      </c>
      <c r="C146" s="4" t="s">
        <v>12</v>
      </c>
      <c r="D146" s="4" t="s">
        <v>80</v>
      </c>
      <c r="E146" s="10"/>
      <c r="F146" s="10">
        <v>42287</v>
      </c>
      <c r="G146" s="4" t="s">
        <v>28</v>
      </c>
      <c r="H146" s="4" t="s">
        <v>303</v>
      </c>
      <c r="I146" s="4">
        <f>IF(G146="Competition Level Test",COUNTIFS(B$2:B146,B146,G$2:G146,"Competition Level Test"),"-")</f>
        <v>1</v>
      </c>
      <c r="J146" s="101"/>
    </row>
    <row r="147" spans="1:10" s="1" customFormat="1" ht="15" customHeight="1" x14ac:dyDescent="0.25">
      <c r="A147" s="1" t="str">
        <f t="shared" si="2"/>
        <v>CASADO VALLARINO Alba MIN</v>
      </c>
      <c r="B147" s="2" t="s">
        <v>287</v>
      </c>
      <c r="C147" s="4" t="s">
        <v>11</v>
      </c>
      <c r="D147" s="4" t="s">
        <v>2</v>
      </c>
      <c r="E147" s="10"/>
      <c r="F147" s="10">
        <v>42294</v>
      </c>
      <c r="G147" s="4" t="s">
        <v>300</v>
      </c>
      <c r="H147" s="4" t="s">
        <v>17</v>
      </c>
      <c r="I147" s="4" t="str">
        <f>IF(G147="Competition Level Test",COUNTIFS(B$2:B147,B147,G$2:G147,"Competition Level Test"),"-")</f>
        <v>-</v>
      </c>
      <c r="J147" s="101"/>
    </row>
    <row r="148" spans="1:10" s="1" customFormat="1" ht="15" customHeight="1" x14ac:dyDescent="0.25">
      <c r="A148" s="1" t="str">
        <f t="shared" si="2"/>
        <v>FLAMING Becky MIN</v>
      </c>
      <c r="B148" s="2" t="s">
        <v>200</v>
      </c>
      <c r="C148" s="4" t="s">
        <v>23</v>
      </c>
      <c r="D148" s="4" t="s">
        <v>2</v>
      </c>
      <c r="E148" s="10"/>
      <c r="F148" s="10">
        <v>42294</v>
      </c>
      <c r="G148" s="4" t="s">
        <v>300</v>
      </c>
      <c r="H148" s="4" t="s">
        <v>17</v>
      </c>
      <c r="I148" s="4" t="str">
        <f>IF(G148="Competition Level Test",COUNTIFS(B$2:B148,B148,G$2:G148,"Competition Level Test"),"-")</f>
        <v>-</v>
      </c>
      <c r="J148" s="101"/>
    </row>
    <row r="149" spans="1:10" s="1" customFormat="1" ht="15" customHeight="1" x14ac:dyDescent="0.25">
      <c r="A149" s="1" t="str">
        <f t="shared" si="2"/>
        <v>GUISSARD Anissa MIN</v>
      </c>
      <c r="B149" s="2" t="s">
        <v>301</v>
      </c>
      <c r="C149" s="4" t="s">
        <v>26</v>
      </c>
      <c r="D149" s="4" t="s">
        <v>2</v>
      </c>
      <c r="E149" s="10"/>
      <c r="F149" s="10">
        <v>42294</v>
      </c>
      <c r="G149" s="4" t="s">
        <v>300</v>
      </c>
      <c r="H149" s="4" t="s">
        <v>17</v>
      </c>
      <c r="I149" s="4" t="str">
        <f>IF(G149="Competition Level Test",COUNTIFS(B$2:B149,B149,G$2:G149,"Competition Level Test"),"-")</f>
        <v>-</v>
      </c>
      <c r="J149" s="101"/>
    </row>
    <row r="150" spans="1:10" s="1" customFormat="1" ht="15" customHeight="1" x14ac:dyDescent="0.25">
      <c r="A150" s="1" t="str">
        <f t="shared" si="2"/>
        <v>MEERT Sophie MIN</v>
      </c>
      <c r="B150" s="2" t="s">
        <v>274</v>
      </c>
      <c r="C150" s="4" t="s">
        <v>13</v>
      </c>
      <c r="D150" s="4" t="s">
        <v>2</v>
      </c>
      <c r="E150" s="10"/>
      <c r="F150" s="10">
        <v>42294</v>
      </c>
      <c r="G150" s="4" t="s">
        <v>300</v>
      </c>
      <c r="H150" s="4" t="s">
        <v>17</v>
      </c>
      <c r="I150" s="4" t="str">
        <f>IF(G150="Competition Level Test",COUNTIFS(B$2:B150,B150,G$2:G150,"Competition Level Test"),"-")</f>
        <v>-</v>
      </c>
      <c r="J150" s="101"/>
    </row>
    <row r="151" spans="1:10" s="1" customFormat="1" ht="15" customHeight="1" x14ac:dyDescent="0.25">
      <c r="A151" s="1" t="str">
        <f t="shared" si="2"/>
        <v>VAN DE VELDE Emmy MIN</v>
      </c>
      <c r="B151" s="2" t="s">
        <v>155</v>
      </c>
      <c r="C151" s="4" t="s">
        <v>12</v>
      </c>
      <c r="D151" s="4" t="s">
        <v>2</v>
      </c>
      <c r="E151" s="10"/>
      <c r="F151" s="10">
        <v>42294</v>
      </c>
      <c r="G151" s="4" t="s">
        <v>300</v>
      </c>
      <c r="H151" s="4" t="s">
        <v>17</v>
      </c>
      <c r="I151" s="4" t="str">
        <f>IF(G151="Competition Level Test",COUNTIFS(B$2:B151,B151,G$2:G151,"Competition Level Test"),"-")</f>
        <v>-</v>
      </c>
      <c r="J151" s="101"/>
    </row>
    <row r="152" spans="1:10" s="1" customFormat="1" ht="15" customHeight="1" x14ac:dyDescent="0.25">
      <c r="A152" s="1" t="str">
        <f t="shared" si="2"/>
        <v>RONSMANS Louise INO</v>
      </c>
      <c r="B152" s="2" t="s">
        <v>208</v>
      </c>
      <c r="C152" s="4" t="s">
        <v>23</v>
      </c>
      <c r="D152" s="4" t="s">
        <v>564</v>
      </c>
      <c r="E152" s="10"/>
      <c r="F152" s="10">
        <v>42294</v>
      </c>
      <c r="G152" s="4" t="s">
        <v>300</v>
      </c>
      <c r="H152" s="4" t="s">
        <v>17</v>
      </c>
      <c r="I152" s="4" t="str">
        <f>IF(G152="Competition Level Test",COUNTIFS(B$2:B152,B152,G$2:G152,"Competition Level Test"),"-")</f>
        <v>-</v>
      </c>
      <c r="J152" s="101"/>
    </row>
    <row r="153" spans="1:10" s="1" customFormat="1" ht="15" customHeight="1" x14ac:dyDescent="0.25">
      <c r="A153" s="1" t="str">
        <f t="shared" si="2"/>
        <v>JANSEN Vicky ANO</v>
      </c>
      <c r="B153" s="2" t="s">
        <v>174</v>
      </c>
      <c r="C153" s="4" t="s">
        <v>18</v>
      </c>
      <c r="D153" s="4" t="s">
        <v>565</v>
      </c>
      <c r="E153" s="10"/>
      <c r="F153" s="10">
        <v>42294</v>
      </c>
      <c r="G153" s="4" t="s">
        <v>300</v>
      </c>
      <c r="H153" s="4" t="s">
        <v>17</v>
      </c>
      <c r="I153" s="4" t="str">
        <f>IF(G153="Competition Level Test",COUNTIFS(B$2:B153,B153,G$2:G153,"Competition Level Test"),"-")</f>
        <v>-</v>
      </c>
      <c r="J153" s="101"/>
    </row>
    <row r="154" spans="1:10" s="1" customFormat="1" ht="15" customHeight="1" x14ac:dyDescent="0.25">
      <c r="A154" s="1" t="str">
        <f t="shared" si="2"/>
        <v>VAN HOUDT Anneliese JUN</v>
      </c>
      <c r="B154" s="2" t="s">
        <v>302</v>
      </c>
      <c r="C154" s="4" t="s">
        <v>10</v>
      </c>
      <c r="D154" s="4" t="s">
        <v>6</v>
      </c>
      <c r="E154" s="10"/>
      <c r="F154" s="10">
        <v>42294</v>
      </c>
      <c r="G154" s="4" t="s">
        <v>300</v>
      </c>
      <c r="H154" s="4" t="s">
        <v>17</v>
      </c>
      <c r="I154" s="4" t="str">
        <f>IF(G154="Competition Level Test",COUNTIFS(B$2:B154,B154,G$2:G154,"Competition Level Test"),"-")</f>
        <v>-</v>
      </c>
      <c r="J154" s="101"/>
    </row>
    <row r="155" spans="1:10" s="1" customFormat="1" ht="15" customHeight="1" x14ac:dyDescent="0.25">
      <c r="A155" s="1" t="str">
        <f t="shared" si="2"/>
        <v>VANNERUM Bettina JUN</v>
      </c>
      <c r="B155" s="2" t="s">
        <v>188</v>
      </c>
      <c r="C155" s="4" t="s">
        <v>23</v>
      </c>
      <c r="D155" s="4" t="s">
        <v>6</v>
      </c>
      <c r="E155" s="10"/>
      <c r="F155" s="10">
        <v>42294</v>
      </c>
      <c r="G155" s="4" t="s">
        <v>300</v>
      </c>
      <c r="H155" s="4" t="s">
        <v>17</v>
      </c>
      <c r="I155" s="4" t="str">
        <f>IF(G155="Competition Level Test",COUNTIFS(B$2:B155,B155,G$2:G155,"Competition Level Test"),"-")</f>
        <v>-</v>
      </c>
      <c r="J155" s="101"/>
    </row>
    <row r="156" spans="1:10" s="1" customFormat="1" ht="15" customHeight="1" x14ac:dyDescent="0.25">
      <c r="A156" s="1" t="str">
        <f t="shared" si="2"/>
        <v>AERTS Britt MIN</v>
      </c>
      <c r="B156" s="2" t="s">
        <v>108</v>
      </c>
      <c r="C156" s="4" t="s">
        <v>18</v>
      </c>
      <c r="D156" s="4" t="s">
        <v>2</v>
      </c>
      <c r="E156" s="10"/>
      <c r="F156" s="10">
        <v>42301</v>
      </c>
      <c r="G156" s="4" t="s">
        <v>164</v>
      </c>
      <c r="H156" s="4" t="s">
        <v>22</v>
      </c>
      <c r="I156" s="4" t="str">
        <f>IF(G156="Competition Level Test",COUNTIFS(B$2:B156,B156,G$2:G156,"Competition Level Test"),"-")</f>
        <v>-</v>
      </c>
      <c r="J156" s="101"/>
    </row>
    <row r="157" spans="1:10" s="1" customFormat="1" ht="15" customHeight="1" x14ac:dyDescent="0.25">
      <c r="A157" s="1" t="str">
        <f t="shared" si="2"/>
        <v>DICKERS Michelle MIN</v>
      </c>
      <c r="B157" s="2" t="s">
        <v>125</v>
      </c>
      <c r="C157" s="4" t="s">
        <v>20</v>
      </c>
      <c r="D157" s="4" t="s">
        <v>2</v>
      </c>
      <c r="E157" s="10"/>
      <c r="F157" s="10">
        <v>42301</v>
      </c>
      <c r="G157" s="4" t="s">
        <v>164</v>
      </c>
      <c r="H157" s="4" t="s">
        <v>22</v>
      </c>
      <c r="I157" s="4" t="str">
        <f>IF(G157="Competition Level Test",COUNTIFS(B$2:B157,B157,G$2:G157,"Competition Level Test"),"-")</f>
        <v>-</v>
      </c>
      <c r="J157" s="101"/>
    </row>
    <row r="158" spans="1:10" s="1" customFormat="1" ht="15" customHeight="1" x14ac:dyDescent="0.25">
      <c r="A158" s="1" t="str">
        <f t="shared" si="2"/>
        <v>MEERT Sophie MIN</v>
      </c>
      <c r="B158" s="2" t="s">
        <v>274</v>
      </c>
      <c r="C158" s="4" t="s">
        <v>13</v>
      </c>
      <c r="D158" s="4" t="s">
        <v>2</v>
      </c>
      <c r="E158" s="10"/>
      <c r="F158" s="10">
        <v>42301</v>
      </c>
      <c r="G158" s="4" t="s">
        <v>164</v>
      </c>
      <c r="H158" s="4" t="s">
        <v>22</v>
      </c>
      <c r="I158" s="4" t="str">
        <f>IF(G158="Competition Level Test",COUNTIFS(B$2:B158,B158,G$2:G158,"Competition Level Test"),"-")</f>
        <v>-</v>
      </c>
      <c r="J158" s="101"/>
    </row>
    <row r="159" spans="1:10" s="1" customFormat="1" ht="15" customHeight="1" x14ac:dyDescent="0.25">
      <c r="A159" s="1" t="str">
        <f t="shared" si="2"/>
        <v>MENALDA Kyana MIN</v>
      </c>
      <c r="B159" s="2" t="s">
        <v>218</v>
      </c>
      <c r="C159" s="4" t="s">
        <v>13</v>
      </c>
      <c r="D159" s="4" t="s">
        <v>2</v>
      </c>
      <c r="E159" s="10"/>
      <c r="F159" s="10">
        <v>42301</v>
      </c>
      <c r="G159" s="4" t="s">
        <v>164</v>
      </c>
      <c r="H159" s="4" t="s">
        <v>22</v>
      </c>
      <c r="I159" s="4" t="str">
        <f>IF(G159="Competition Level Test",COUNTIFS(B$2:B159,B159,G$2:G159,"Competition Level Test"),"-")</f>
        <v>-</v>
      </c>
      <c r="J159" s="101"/>
    </row>
    <row r="160" spans="1:10" s="1" customFormat="1" ht="15" customHeight="1" x14ac:dyDescent="0.25">
      <c r="A160" s="1" t="str">
        <f t="shared" si="2"/>
        <v>PEETERS Hanne MIN</v>
      </c>
      <c r="B160" s="2" t="s">
        <v>284</v>
      </c>
      <c r="C160" s="4" t="s">
        <v>10</v>
      </c>
      <c r="D160" s="4" t="s">
        <v>2</v>
      </c>
      <c r="E160" s="10"/>
      <c r="F160" s="10">
        <v>42301</v>
      </c>
      <c r="G160" s="4" t="s">
        <v>164</v>
      </c>
      <c r="H160" s="4" t="s">
        <v>22</v>
      </c>
      <c r="I160" s="4" t="str">
        <f>IF(G160="Competition Level Test",COUNTIFS(B$2:B160,B160,G$2:G160,"Competition Level Test"),"-")</f>
        <v>-</v>
      </c>
      <c r="J160" s="101"/>
    </row>
    <row r="161" spans="1:10" s="1" customFormat="1" ht="15" customHeight="1" x14ac:dyDescent="0.25">
      <c r="A161" s="1" t="str">
        <f t="shared" si="2"/>
        <v>VAN DE VELDE Annelien MIN</v>
      </c>
      <c r="B161" s="2" t="s">
        <v>154</v>
      </c>
      <c r="C161" s="4" t="s">
        <v>12</v>
      </c>
      <c r="D161" s="4" t="s">
        <v>2</v>
      </c>
      <c r="E161" s="10"/>
      <c r="F161" s="10">
        <v>42301</v>
      </c>
      <c r="G161" s="4" t="s">
        <v>164</v>
      </c>
      <c r="H161" s="4" t="s">
        <v>22</v>
      </c>
      <c r="I161" s="4" t="str">
        <f>IF(G161="Competition Level Test",COUNTIFS(B$2:B161,B161,G$2:G161,"Competition Level Test"),"-")</f>
        <v>-</v>
      </c>
      <c r="J161" s="101"/>
    </row>
    <row r="162" spans="1:10" s="1" customFormat="1" ht="15" customHeight="1" x14ac:dyDescent="0.25">
      <c r="A162" s="1" t="str">
        <f t="shared" si="2"/>
        <v>WILLEM Agnes MIN</v>
      </c>
      <c r="B162" s="2" t="s">
        <v>275</v>
      </c>
      <c r="C162" s="4" t="s">
        <v>26</v>
      </c>
      <c r="D162" s="4" t="s">
        <v>2</v>
      </c>
      <c r="E162" s="10"/>
      <c r="F162" s="10">
        <v>42301</v>
      </c>
      <c r="G162" s="4" t="s">
        <v>164</v>
      </c>
      <c r="H162" s="4" t="s">
        <v>22</v>
      </c>
      <c r="I162" s="4" t="str">
        <f>IF(G162="Competition Level Test",COUNTIFS(B$2:B162,B162,G$2:G162,"Competition Level Test"),"-")</f>
        <v>-</v>
      </c>
      <c r="J162" s="101"/>
    </row>
    <row r="163" spans="1:10" s="1" customFormat="1" ht="15" customHeight="1" x14ac:dyDescent="0.25">
      <c r="A163" s="1" t="str">
        <f t="shared" si="2"/>
        <v>ADAMS Emma BNO</v>
      </c>
      <c r="B163" s="2" t="s">
        <v>179</v>
      </c>
      <c r="C163" s="4" t="s">
        <v>10</v>
      </c>
      <c r="D163" s="4" t="s">
        <v>563</v>
      </c>
      <c r="E163" s="10"/>
      <c r="F163" s="10">
        <v>42301</v>
      </c>
      <c r="G163" s="4" t="s">
        <v>164</v>
      </c>
      <c r="H163" s="4" t="s">
        <v>22</v>
      </c>
      <c r="I163" s="4" t="str">
        <f>IF(G163="Competition Level Test",COUNTIFS(B$2:B163,B163,G$2:G163,"Competition Level Test"),"-")</f>
        <v>-</v>
      </c>
      <c r="J163" s="101"/>
    </row>
    <row r="164" spans="1:10" s="1" customFormat="1" ht="15" customHeight="1" x14ac:dyDescent="0.25">
      <c r="A164" s="1" t="str">
        <f t="shared" si="2"/>
        <v>VERPLANKE Soraya BNO</v>
      </c>
      <c r="B164" s="2" t="s">
        <v>159</v>
      </c>
      <c r="C164" s="4" t="s">
        <v>12</v>
      </c>
      <c r="D164" s="4" t="s">
        <v>563</v>
      </c>
      <c r="E164" s="10"/>
      <c r="F164" s="10">
        <v>42301</v>
      </c>
      <c r="G164" s="4" t="s">
        <v>164</v>
      </c>
      <c r="H164" s="4" t="s">
        <v>22</v>
      </c>
      <c r="I164" s="4" t="str">
        <f>IF(G164="Competition Level Test",COUNTIFS(B$2:B164,B164,G$2:G164,"Competition Level Test"),"-")</f>
        <v>-</v>
      </c>
      <c r="J164" s="101"/>
    </row>
    <row r="165" spans="1:10" s="1" customFormat="1" ht="15" customHeight="1" x14ac:dyDescent="0.25">
      <c r="A165" s="1" t="str">
        <f t="shared" si="2"/>
        <v>ANDRUETAN Jeanne INO</v>
      </c>
      <c r="B165" s="2" t="s">
        <v>298</v>
      </c>
      <c r="C165" s="4" t="s">
        <v>13</v>
      </c>
      <c r="D165" s="4" t="s">
        <v>564</v>
      </c>
      <c r="E165" s="10"/>
      <c r="F165" s="10">
        <v>42301</v>
      </c>
      <c r="G165" s="4" t="s">
        <v>164</v>
      </c>
      <c r="H165" s="4" t="s">
        <v>22</v>
      </c>
      <c r="I165" s="4" t="str">
        <f>IF(G165="Competition Level Test",COUNTIFS(B$2:B165,B165,G$2:G165,"Competition Level Test"),"-")</f>
        <v>-</v>
      </c>
      <c r="J165" s="101"/>
    </row>
    <row r="166" spans="1:10" s="1" customFormat="1" ht="15" customHeight="1" x14ac:dyDescent="0.25">
      <c r="A166" s="1" t="str">
        <f t="shared" si="2"/>
        <v>DE COSTER Tineke INO</v>
      </c>
      <c r="B166" s="2" t="s">
        <v>496</v>
      </c>
      <c r="C166" s="4" t="s">
        <v>20</v>
      </c>
      <c r="D166" s="4" t="s">
        <v>564</v>
      </c>
      <c r="E166" s="10"/>
      <c r="F166" s="10">
        <v>42301</v>
      </c>
      <c r="G166" s="4" t="s">
        <v>164</v>
      </c>
      <c r="H166" s="4" t="s">
        <v>22</v>
      </c>
      <c r="I166" s="4" t="str">
        <f>IF(G166="Competition Level Test",COUNTIFS(B$2:B166,B166,G$2:G166,"Competition Level Test"),"-")</f>
        <v>-</v>
      </c>
      <c r="J166" s="101"/>
    </row>
    <row r="167" spans="1:10" s="1" customFormat="1" ht="15" customHeight="1" x14ac:dyDescent="0.25">
      <c r="A167" s="1" t="str">
        <f t="shared" si="2"/>
        <v>AKBAY Rana ANO</v>
      </c>
      <c r="B167" s="2" t="s">
        <v>229</v>
      </c>
      <c r="C167" s="4" t="s">
        <v>10</v>
      </c>
      <c r="D167" s="4" t="s">
        <v>565</v>
      </c>
      <c r="E167" s="10"/>
      <c r="F167" s="10">
        <v>42301</v>
      </c>
      <c r="G167" s="4" t="s">
        <v>164</v>
      </c>
      <c r="H167" s="4" t="s">
        <v>22</v>
      </c>
      <c r="I167" s="4" t="str">
        <f>IF(G167="Competition Level Test",COUNTIFS(B$2:B167,B167,G$2:G167,"Competition Level Test"),"-")</f>
        <v>-</v>
      </c>
      <c r="J167" s="101"/>
    </row>
    <row r="168" spans="1:10" s="1" customFormat="1" ht="15" customHeight="1" x14ac:dyDescent="0.25">
      <c r="A168" s="1" t="str">
        <f t="shared" si="2"/>
        <v>CARLU Aicha ANO</v>
      </c>
      <c r="B168" s="2" t="s">
        <v>299</v>
      </c>
      <c r="C168" s="4" t="s">
        <v>297</v>
      </c>
      <c r="D168" s="4" t="s">
        <v>565</v>
      </c>
      <c r="E168" s="10"/>
      <c r="F168" s="10">
        <v>42301</v>
      </c>
      <c r="G168" s="4" t="s">
        <v>164</v>
      </c>
      <c r="H168" s="4" t="s">
        <v>22</v>
      </c>
      <c r="I168" s="4" t="str">
        <f>IF(G168="Competition Level Test",COUNTIFS(B$2:B168,B168,G$2:G168,"Competition Level Test"),"-")</f>
        <v>-</v>
      </c>
      <c r="J168" s="101"/>
    </row>
    <row r="169" spans="1:10" s="1" customFormat="1" ht="15" customHeight="1" x14ac:dyDescent="0.25">
      <c r="A169" s="1" t="str">
        <f t="shared" si="2"/>
        <v>DE WACHTER Sidney JUN</v>
      </c>
      <c r="B169" s="2" t="s">
        <v>296</v>
      </c>
      <c r="C169" s="4" t="s">
        <v>10</v>
      </c>
      <c r="D169" s="4" t="s">
        <v>6</v>
      </c>
      <c r="E169" s="10"/>
      <c r="F169" s="10">
        <v>42301</v>
      </c>
      <c r="G169" s="4" t="s">
        <v>164</v>
      </c>
      <c r="H169" s="4" t="s">
        <v>22</v>
      </c>
      <c r="I169" s="4" t="str">
        <f>IF(G169="Competition Level Test",COUNTIFS(B$2:B169,B169,G$2:G169,"Competition Level Test"),"-")</f>
        <v>-</v>
      </c>
      <c r="J169" s="101"/>
    </row>
    <row r="170" spans="1:10" s="1" customFormat="1" ht="15" customHeight="1" x14ac:dyDescent="0.25">
      <c r="A170" s="1" t="str">
        <f t="shared" si="2"/>
        <v>PINZARRONE Nina JUN</v>
      </c>
      <c r="B170" s="2" t="s">
        <v>249</v>
      </c>
      <c r="C170" s="4" t="s">
        <v>11</v>
      </c>
      <c r="D170" s="4" t="s">
        <v>6</v>
      </c>
      <c r="E170" s="10"/>
      <c r="F170" s="10">
        <v>42301</v>
      </c>
      <c r="G170" s="4" t="s">
        <v>164</v>
      </c>
      <c r="H170" s="4" t="s">
        <v>22</v>
      </c>
      <c r="I170" s="4" t="str">
        <f>IF(G170="Competition Level Test",COUNTIFS(B$2:B170,B170,G$2:G170,"Competition Level Test"),"-")</f>
        <v>-</v>
      </c>
      <c r="J170" s="101"/>
    </row>
    <row r="171" spans="1:10" s="1" customFormat="1" ht="15" customHeight="1" x14ac:dyDescent="0.25">
      <c r="A171" s="1" t="str">
        <f t="shared" si="2"/>
        <v>BARTELS Kyara MIN</v>
      </c>
      <c r="B171" s="2" t="s">
        <v>234</v>
      </c>
      <c r="C171" s="4" t="s">
        <v>18</v>
      </c>
      <c r="D171" s="4" t="s">
        <v>2</v>
      </c>
      <c r="E171" s="10"/>
      <c r="F171" s="10">
        <v>42308</v>
      </c>
      <c r="G171" s="4" t="s">
        <v>293</v>
      </c>
      <c r="H171" s="4" t="s">
        <v>271</v>
      </c>
      <c r="I171" s="4" t="str">
        <f>IF(G171="Competition Level Test",COUNTIFS(B$2:B171,B171,G$2:G171,"Competition Level Test"),"-")</f>
        <v>-</v>
      </c>
      <c r="J171" s="101"/>
    </row>
    <row r="172" spans="1:10" s="1" customFormat="1" ht="15" customHeight="1" x14ac:dyDescent="0.25">
      <c r="A172" s="1" t="str">
        <f t="shared" si="2"/>
        <v>CASADO VALLARINO Alba MIN</v>
      </c>
      <c r="B172" s="2" t="s">
        <v>287</v>
      </c>
      <c r="C172" s="4" t="s">
        <v>11</v>
      </c>
      <c r="D172" s="4" t="s">
        <v>2</v>
      </c>
      <c r="E172" s="10"/>
      <c r="F172" s="10">
        <v>42308</v>
      </c>
      <c r="G172" s="4" t="s">
        <v>293</v>
      </c>
      <c r="H172" s="4" t="s">
        <v>271</v>
      </c>
      <c r="I172" s="4" t="str">
        <f>IF(G172="Competition Level Test",COUNTIFS(B$2:B172,B172,G$2:G172,"Competition Level Test"),"-")</f>
        <v>-</v>
      </c>
      <c r="J172" s="101"/>
    </row>
    <row r="173" spans="1:10" s="1" customFormat="1" ht="15" customHeight="1" x14ac:dyDescent="0.25">
      <c r="A173" s="1" t="str">
        <f t="shared" si="2"/>
        <v>GOYVAERTS Andes MIN</v>
      </c>
      <c r="B173" s="2" t="s">
        <v>201</v>
      </c>
      <c r="C173" s="4" t="s">
        <v>23</v>
      </c>
      <c r="D173" s="4" t="s">
        <v>2</v>
      </c>
      <c r="E173" s="10"/>
      <c r="F173" s="10">
        <v>42308</v>
      </c>
      <c r="G173" s="4" t="s">
        <v>293</v>
      </c>
      <c r="H173" s="4" t="s">
        <v>271</v>
      </c>
      <c r="I173" s="4" t="str">
        <f>IF(G173="Competition Level Test",COUNTIFS(B$2:B173,B173,G$2:G173,"Competition Level Test"),"-")</f>
        <v>-</v>
      </c>
      <c r="J173" s="101"/>
    </row>
    <row r="174" spans="1:10" s="1" customFormat="1" ht="15" customHeight="1" x14ac:dyDescent="0.25">
      <c r="A174" s="1" t="str">
        <f t="shared" si="2"/>
        <v>VAN LOOCK Emma MIN</v>
      </c>
      <c r="B174" s="2" t="s">
        <v>292</v>
      </c>
      <c r="C174" s="4" t="s">
        <v>23</v>
      </c>
      <c r="D174" s="4" t="s">
        <v>2</v>
      </c>
      <c r="E174" s="10"/>
      <c r="F174" s="10">
        <v>42308</v>
      </c>
      <c r="G174" s="4" t="s">
        <v>293</v>
      </c>
      <c r="H174" s="4" t="s">
        <v>271</v>
      </c>
      <c r="I174" s="4" t="str">
        <f>IF(G174="Competition Level Test",COUNTIFS(B$2:B174,B174,G$2:G174,"Competition Level Test"),"-")</f>
        <v>-</v>
      </c>
      <c r="J174" s="101"/>
    </row>
    <row r="175" spans="1:10" s="1" customFormat="1" ht="15" customHeight="1" x14ac:dyDescent="0.25">
      <c r="A175" s="1" t="str">
        <f t="shared" si="2"/>
        <v>VOS Anneke MIN</v>
      </c>
      <c r="B175" s="2" t="s">
        <v>266</v>
      </c>
      <c r="C175" s="4" t="s">
        <v>18</v>
      </c>
      <c r="D175" s="4" t="s">
        <v>2</v>
      </c>
      <c r="E175" s="10"/>
      <c r="F175" s="10">
        <v>42308</v>
      </c>
      <c r="G175" s="4" t="s">
        <v>293</v>
      </c>
      <c r="H175" s="4" t="s">
        <v>271</v>
      </c>
      <c r="I175" s="4" t="str">
        <f>IF(G175="Competition Level Test",COUNTIFS(B$2:B175,B175,G$2:G175,"Competition Level Test"),"-")</f>
        <v>-</v>
      </c>
      <c r="J175" s="101"/>
    </row>
    <row r="176" spans="1:10" s="1" customFormat="1" ht="15" customHeight="1" x14ac:dyDescent="0.25">
      <c r="A176" s="1" t="str">
        <f t="shared" si="2"/>
        <v>BALLEUX Héloise BNO</v>
      </c>
      <c r="B176" s="2" t="s">
        <v>193</v>
      </c>
      <c r="C176" s="4" t="s">
        <v>23</v>
      </c>
      <c r="D176" s="4" t="s">
        <v>563</v>
      </c>
      <c r="E176" s="10"/>
      <c r="F176" s="10">
        <v>42308</v>
      </c>
      <c r="G176" s="4" t="s">
        <v>293</v>
      </c>
      <c r="H176" s="4" t="s">
        <v>271</v>
      </c>
      <c r="I176" s="4" t="str">
        <f>IF(G176="Competition Level Test",COUNTIFS(B$2:B176,B176,G$2:G176,"Competition Level Test"),"-")</f>
        <v>-</v>
      </c>
      <c r="J176" s="101"/>
    </row>
    <row r="177" spans="1:10" s="1" customFormat="1" ht="15" customHeight="1" x14ac:dyDescent="0.25">
      <c r="A177" s="1" t="str">
        <f t="shared" si="2"/>
        <v>RUTTEN Jade BNO</v>
      </c>
      <c r="B177" s="2" t="s">
        <v>295</v>
      </c>
      <c r="C177" s="4" t="s">
        <v>19</v>
      </c>
      <c r="D177" s="4" t="s">
        <v>563</v>
      </c>
      <c r="E177" s="10"/>
      <c r="F177" s="10">
        <v>42308</v>
      </c>
      <c r="G177" s="4" t="s">
        <v>293</v>
      </c>
      <c r="H177" s="4" t="s">
        <v>271</v>
      </c>
      <c r="I177" s="4" t="str">
        <f>IF(G177="Competition Level Test",COUNTIFS(B$2:B177,B177,G$2:G177,"Competition Level Test"),"-")</f>
        <v>-</v>
      </c>
      <c r="J177" s="101"/>
    </row>
    <row r="178" spans="1:10" s="1" customFormat="1" ht="15" customHeight="1" x14ac:dyDescent="0.25">
      <c r="A178" s="1" t="str">
        <f t="shared" si="2"/>
        <v>VAN DE VELDE Annelien BNO</v>
      </c>
      <c r="B178" s="2" t="s">
        <v>154</v>
      </c>
      <c r="C178" s="4" t="s">
        <v>12</v>
      </c>
      <c r="D178" s="4" t="s">
        <v>563</v>
      </c>
      <c r="E178" s="10"/>
      <c r="F178" s="10">
        <v>42308</v>
      </c>
      <c r="G178" s="4" t="s">
        <v>293</v>
      </c>
      <c r="H178" s="4" t="s">
        <v>271</v>
      </c>
      <c r="I178" s="4" t="str">
        <f>IF(G178="Competition Level Test",COUNTIFS(B$2:B178,B178,G$2:G178,"Competition Level Test"),"-")</f>
        <v>-</v>
      </c>
      <c r="J178" s="101"/>
    </row>
    <row r="179" spans="1:10" s="1" customFormat="1" ht="15" customHeight="1" x14ac:dyDescent="0.25">
      <c r="A179" s="1" t="str">
        <f t="shared" si="2"/>
        <v>CHERMAN Polina INO</v>
      </c>
      <c r="B179" s="2" t="s">
        <v>197</v>
      </c>
      <c r="C179" s="4" t="s">
        <v>23</v>
      </c>
      <c r="D179" s="4" t="s">
        <v>564</v>
      </c>
      <c r="E179" s="10"/>
      <c r="F179" s="10">
        <v>42308</v>
      </c>
      <c r="G179" s="4" t="s">
        <v>293</v>
      </c>
      <c r="H179" s="4" t="s">
        <v>271</v>
      </c>
      <c r="I179" s="4" t="str">
        <f>IF(G179="Competition Level Test",COUNTIFS(B$2:B179,B179,G$2:G179,"Competition Level Test"),"-")</f>
        <v>-</v>
      </c>
      <c r="J179" s="101"/>
    </row>
    <row r="180" spans="1:10" s="1" customFormat="1" ht="15" customHeight="1" x14ac:dyDescent="0.25">
      <c r="A180" s="1" t="str">
        <f t="shared" si="2"/>
        <v>JENNES Jolien INO</v>
      </c>
      <c r="B180" s="2" t="s">
        <v>135</v>
      </c>
      <c r="C180" s="4" t="s">
        <v>20</v>
      </c>
      <c r="D180" s="4" t="s">
        <v>564</v>
      </c>
      <c r="E180" s="10"/>
      <c r="F180" s="10">
        <v>42308</v>
      </c>
      <c r="G180" s="4" t="s">
        <v>293</v>
      </c>
      <c r="H180" s="4" t="s">
        <v>271</v>
      </c>
      <c r="I180" s="4" t="str">
        <f>IF(G180="Competition Level Test",COUNTIFS(B$2:B180,B180,G$2:G180,"Competition Level Test"),"-")</f>
        <v>-</v>
      </c>
      <c r="J180" s="101"/>
    </row>
    <row r="181" spans="1:10" s="1" customFormat="1" ht="15" customHeight="1" x14ac:dyDescent="0.25">
      <c r="A181" s="1" t="str">
        <f t="shared" si="2"/>
        <v>RONSMANS Louise INO</v>
      </c>
      <c r="B181" s="2" t="s">
        <v>208</v>
      </c>
      <c r="C181" s="4" t="s">
        <v>23</v>
      </c>
      <c r="D181" s="4" t="s">
        <v>564</v>
      </c>
      <c r="E181" s="10"/>
      <c r="F181" s="10">
        <v>42308</v>
      </c>
      <c r="G181" s="4" t="s">
        <v>293</v>
      </c>
      <c r="H181" s="4" t="s">
        <v>271</v>
      </c>
      <c r="I181" s="4" t="str">
        <f>IF(G181="Competition Level Test",COUNTIFS(B$2:B181,B181,G$2:G181,"Competition Level Test"),"-")</f>
        <v>-</v>
      </c>
      <c r="J181" s="101"/>
    </row>
    <row r="182" spans="1:10" s="1" customFormat="1" ht="15" customHeight="1" x14ac:dyDescent="0.25">
      <c r="A182" s="1" t="str">
        <f t="shared" si="2"/>
        <v>VERCAMMEN Britt INO</v>
      </c>
      <c r="B182" s="2" t="s">
        <v>213</v>
      </c>
      <c r="C182" s="4" t="s">
        <v>23</v>
      </c>
      <c r="D182" s="4" t="s">
        <v>564</v>
      </c>
      <c r="E182" s="10"/>
      <c r="F182" s="10">
        <v>42308</v>
      </c>
      <c r="G182" s="4" t="s">
        <v>293</v>
      </c>
      <c r="H182" s="4" t="s">
        <v>271</v>
      </c>
      <c r="I182" s="4" t="str">
        <f>IF(G182="Competition Level Test",COUNTIFS(B$2:B182,B182,G$2:G182,"Competition Level Test"),"-")</f>
        <v>-</v>
      </c>
      <c r="J182" s="101"/>
    </row>
    <row r="183" spans="1:10" s="1" customFormat="1" ht="15" customHeight="1" x14ac:dyDescent="0.25">
      <c r="A183" s="1" t="str">
        <f t="shared" si="2"/>
        <v>LISON Christopher ANO</v>
      </c>
      <c r="B183" s="2" t="s">
        <v>460</v>
      </c>
      <c r="C183" s="4" t="s">
        <v>77</v>
      </c>
      <c r="D183" s="4" t="s">
        <v>565</v>
      </c>
      <c r="E183" s="10"/>
      <c r="F183" s="10">
        <v>42308</v>
      </c>
      <c r="G183" s="4" t="s">
        <v>293</v>
      </c>
      <c r="H183" s="4" t="s">
        <v>271</v>
      </c>
      <c r="I183" s="4" t="str">
        <f>IF(G183="Competition Level Test",COUNTIFS(B$2:B183,B183,G$2:G183,"Competition Level Test"),"-")</f>
        <v>-</v>
      </c>
      <c r="J183" s="101"/>
    </row>
    <row r="184" spans="1:10" s="1" customFormat="1" ht="15" customHeight="1" x14ac:dyDescent="0.25">
      <c r="A184" s="1" t="str">
        <f t="shared" si="2"/>
        <v>DE VROEY Marte JUN</v>
      </c>
      <c r="B184" s="2" t="s">
        <v>95</v>
      </c>
      <c r="C184" s="4" t="s">
        <v>18</v>
      </c>
      <c r="D184" s="4" t="s">
        <v>6</v>
      </c>
      <c r="E184" s="10"/>
      <c r="F184" s="10">
        <v>42308</v>
      </c>
      <c r="G184" s="4" t="s">
        <v>293</v>
      </c>
      <c r="H184" s="4" t="s">
        <v>271</v>
      </c>
      <c r="I184" s="4" t="str">
        <f>IF(G184="Competition Level Test",COUNTIFS(B$2:B184,B184,G$2:G184,"Competition Level Test"),"-")</f>
        <v>-</v>
      </c>
      <c r="J184" s="101"/>
    </row>
    <row r="185" spans="1:10" s="1" customFormat="1" ht="15" customHeight="1" x14ac:dyDescent="0.25">
      <c r="A185" s="1" t="str">
        <f t="shared" si="2"/>
        <v>VAN HOUDT Anneliese JUN</v>
      </c>
      <c r="B185" s="2" t="s">
        <v>302</v>
      </c>
      <c r="C185" s="4" t="s">
        <v>10</v>
      </c>
      <c r="D185" s="4" t="s">
        <v>6</v>
      </c>
      <c r="E185" s="10"/>
      <c r="F185" s="10">
        <v>42308</v>
      </c>
      <c r="G185" s="4" t="s">
        <v>293</v>
      </c>
      <c r="H185" s="4" t="s">
        <v>271</v>
      </c>
      <c r="I185" s="4" t="str">
        <f>IF(G185="Competition Level Test",COUNTIFS(B$2:B185,B185,G$2:G185,"Competition Level Test"),"-")</f>
        <v>-</v>
      </c>
      <c r="J185" s="101"/>
    </row>
    <row r="186" spans="1:10" s="1" customFormat="1" ht="15" customHeight="1" x14ac:dyDescent="0.25">
      <c r="A186" s="1" t="str">
        <f t="shared" si="2"/>
        <v>VANCOPPERNOLLE Owen BNO</v>
      </c>
      <c r="B186" s="2" t="s">
        <v>175</v>
      </c>
      <c r="C186" s="4" t="s">
        <v>25</v>
      </c>
      <c r="D186" s="4" t="s">
        <v>563</v>
      </c>
      <c r="E186" s="10"/>
      <c r="F186" s="10">
        <v>42315</v>
      </c>
      <c r="G186" s="4" t="s">
        <v>288</v>
      </c>
      <c r="H186" s="4" t="s">
        <v>289</v>
      </c>
      <c r="I186" s="4" t="str">
        <f>IF(G186="Competition Level Test",COUNTIFS(B$2:B186,B186,G$2:G186,"Competition Level Test"),"-")</f>
        <v>-</v>
      </c>
      <c r="J186" s="101"/>
    </row>
    <row r="187" spans="1:10" s="1" customFormat="1" ht="15" customHeight="1" x14ac:dyDescent="0.25">
      <c r="A187" s="1" t="str">
        <f t="shared" si="2"/>
        <v>RAHUMAA-HOGLUND Bobette INO</v>
      </c>
      <c r="B187" s="2" t="s">
        <v>290</v>
      </c>
      <c r="C187" s="4" t="s">
        <v>12</v>
      </c>
      <c r="D187" s="4" t="s">
        <v>564</v>
      </c>
      <c r="E187" s="10"/>
      <c r="F187" s="10">
        <v>42315</v>
      </c>
      <c r="G187" s="4" t="s">
        <v>288</v>
      </c>
      <c r="H187" s="4" t="s">
        <v>289</v>
      </c>
      <c r="I187" s="4" t="str">
        <f>IF(G187="Competition Level Test",COUNTIFS(B$2:B187,B187,G$2:G187,"Competition Level Test"),"-")</f>
        <v>-</v>
      </c>
      <c r="J187" s="101"/>
    </row>
    <row r="188" spans="1:10" s="1" customFormat="1" ht="15" customHeight="1" x14ac:dyDescent="0.25">
      <c r="A188" s="1" t="str">
        <f t="shared" si="2"/>
        <v>CASTORINI Giulia ANO</v>
      </c>
      <c r="B188" s="2" t="s">
        <v>277</v>
      </c>
      <c r="C188" s="4" t="s">
        <v>13</v>
      </c>
      <c r="D188" s="4" t="s">
        <v>565</v>
      </c>
      <c r="E188" s="10"/>
      <c r="F188" s="10">
        <v>42315</v>
      </c>
      <c r="G188" s="4" t="s">
        <v>288</v>
      </c>
      <c r="H188" s="4" t="s">
        <v>289</v>
      </c>
      <c r="I188" s="4" t="str">
        <f>IF(G188="Competition Level Test",COUNTIFS(B$2:B188,B188,G$2:G188,"Competition Level Test"),"-")</f>
        <v>-</v>
      </c>
      <c r="J188" s="101"/>
    </row>
    <row r="189" spans="1:10" s="1" customFormat="1" ht="15" customHeight="1" x14ac:dyDescent="0.25">
      <c r="A189" s="1" t="str">
        <f t="shared" si="2"/>
        <v>DENAEIJER Maureen ANO</v>
      </c>
      <c r="B189" s="2" t="s">
        <v>223</v>
      </c>
      <c r="C189" s="4" t="s">
        <v>13</v>
      </c>
      <c r="D189" s="4" t="s">
        <v>565</v>
      </c>
      <c r="E189" s="10"/>
      <c r="F189" s="10">
        <v>42315</v>
      </c>
      <c r="G189" s="4" t="s">
        <v>288</v>
      </c>
      <c r="H189" s="4" t="s">
        <v>289</v>
      </c>
      <c r="I189" s="4" t="str">
        <f>IF(G189="Competition Level Test",COUNTIFS(B$2:B189,B189,G$2:G189,"Competition Level Test"),"-")</f>
        <v>-</v>
      </c>
      <c r="J189" s="101"/>
    </row>
    <row r="190" spans="1:10" s="1" customFormat="1" ht="15" customHeight="1" x14ac:dyDescent="0.25">
      <c r="A190" s="1" t="str">
        <f t="shared" si="2"/>
        <v>THAETER Margot ANO</v>
      </c>
      <c r="B190" s="2" t="s">
        <v>224</v>
      </c>
      <c r="C190" s="4" t="s">
        <v>13</v>
      </c>
      <c r="D190" s="4" t="s">
        <v>565</v>
      </c>
      <c r="E190" s="10"/>
      <c r="F190" s="10">
        <v>42315</v>
      </c>
      <c r="G190" s="4" t="s">
        <v>288</v>
      </c>
      <c r="H190" s="4" t="s">
        <v>289</v>
      </c>
      <c r="I190" s="4" t="str">
        <f>IF(G190="Competition Level Test",COUNTIFS(B$2:B190,B190,G$2:G190,"Competition Level Test"),"-")</f>
        <v>-</v>
      </c>
      <c r="J190" s="101"/>
    </row>
    <row r="191" spans="1:10" s="1" customFormat="1" ht="15" customHeight="1" x14ac:dyDescent="0.25">
      <c r="A191" s="1" t="str">
        <f t="shared" si="2"/>
        <v>VAN GENCK Lisa SEN</v>
      </c>
      <c r="B191" s="2" t="s">
        <v>291</v>
      </c>
      <c r="C191" s="4" t="s">
        <v>13</v>
      </c>
      <c r="D191" s="4" t="s">
        <v>7</v>
      </c>
      <c r="E191" s="10"/>
      <c r="F191" s="10">
        <v>42315</v>
      </c>
      <c r="G191" s="4" t="s">
        <v>288</v>
      </c>
      <c r="H191" s="4" t="s">
        <v>289</v>
      </c>
      <c r="I191" s="4" t="str">
        <f>IF(G191="Competition Level Test",COUNTIFS(B$2:B191,B191,G$2:G191,"Competition Level Test"),"-")</f>
        <v>-</v>
      </c>
      <c r="J191" s="101"/>
    </row>
    <row r="192" spans="1:10" s="1" customFormat="1" ht="15" customHeight="1" x14ac:dyDescent="0.25">
      <c r="A192" s="1" t="str">
        <f t="shared" si="2"/>
        <v>KOTIRANTA Valentina MIN</v>
      </c>
      <c r="B192" s="2" t="s">
        <v>286</v>
      </c>
      <c r="C192" s="4" t="s">
        <v>13</v>
      </c>
      <c r="D192" s="4" t="s">
        <v>2</v>
      </c>
      <c r="E192" s="10"/>
      <c r="F192" s="10">
        <v>42322</v>
      </c>
      <c r="G192" s="4" t="s">
        <v>177</v>
      </c>
      <c r="H192" s="4" t="s">
        <v>15</v>
      </c>
      <c r="I192" s="4" t="str">
        <f>IF(G192="Competition Level Test",COUNTIFS(B$2:B192,B192,G$2:G192,"Competition Level Test"),"-")</f>
        <v>-</v>
      </c>
      <c r="J192" s="101"/>
    </row>
    <row r="193" spans="1:10" s="1" customFormat="1" ht="15" customHeight="1" x14ac:dyDescent="0.25">
      <c r="A193" s="1" t="str">
        <f t="shared" si="2"/>
        <v>VOS Jolanda MIN</v>
      </c>
      <c r="B193" s="2" t="s">
        <v>279</v>
      </c>
      <c r="C193" s="4" t="s">
        <v>18</v>
      </c>
      <c r="D193" s="4" t="s">
        <v>2</v>
      </c>
      <c r="E193" s="10"/>
      <c r="F193" s="10">
        <v>42322</v>
      </c>
      <c r="G193" s="4" t="s">
        <v>177</v>
      </c>
      <c r="H193" s="4" t="s">
        <v>15</v>
      </c>
      <c r="I193" s="4" t="str">
        <f>IF(G193="Competition Level Test",COUNTIFS(B$2:B193,B193,G$2:G193,"Competition Level Test"),"-")</f>
        <v>-</v>
      </c>
      <c r="J193" s="101"/>
    </row>
    <row r="194" spans="1:10" s="1" customFormat="1" ht="15" customHeight="1" x14ac:dyDescent="0.25">
      <c r="A194" s="1" t="str">
        <f t="shared" ref="A194:A257" si="3">CONCATENATE(B194," ",D194)</f>
        <v>AKINWUMI Shelsey BNO</v>
      </c>
      <c r="B194" s="2" t="s">
        <v>91</v>
      </c>
      <c r="C194" s="4" t="s">
        <v>18</v>
      </c>
      <c r="D194" s="4" t="s">
        <v>563</v>
      </c>
      <c r="E194" s="10"/>
      <c r="F194" s="10">
        <v>42322</v>
      </c>
      <c r="G194" s="4" t="s">
        <v>177</v>
      </c>
      <c r="H194" s="4" t="s">
        <v>15</v>
      </c>
      <c r="I194" s="4" t="str">
        <f>IF(G194="Competition Level Test",COUNTIFS(B$2:B194,B194,G$2:G194,"Competition Level Test"),"-")</f>
        <v>-</v>
      </c>
      <c r="J194" s="101"/>
    </row>
    <row r="195" spans="1:10" s="1" customFormat="1" ht="15" customHeight="1" x14ac:dyDescent="0.25">
      <c r="A195" s="1" t="str">
        <f t="shared" si="3"/>
        <v>CASADO VALLARINO Alba BNO</v>
      </c>
      <c r="B195" s="2" t="s">
        <v>287</v>
      </c>
      <c r="C195" s="4" t="s">
        <v>11</v>
      </c>
      <c r="D195" s="4" t="s">
        <v>563</v>
      </c>
      <c r="E195" s="10"/>
      <c r="F195" s="10">
        <v>42322</v>
      </c>
      <c r="G195" s="4" t="s">
        <v>177</v>
      </c>
      <c r="H195" s="4" t="s">
        <v>15</v>
      </c>
      <c r="I195" s="4" t="str">
        <f>IF(G195="Competition Level Test",COUNTIFS(B$2:B195,B195,G$2:G195,"Competition Level Test"),"-")</f>
        <v>-</v>
      </c>
      <c r="J195" s="101"/>
    </row>
    <row r="196" spans="1:10" s="1" customFormat="1" ht="15" customHeight="1" x14ac:dyDescent="0.25">
      <c r="A196" s="1" t="str">
        <f t="shared" si="3"/>
        <v>FLAMING Becky BNO</v>
      </c>
      <c r="B196" s="2" t="s">
        <v>200</v>
      </c>
      <c r="C196" s="4" t="s">
        <v>23</v>
      </c>
      <c r="D196" s="4" t="s">
        <v>563</v>
      </c>
      <c r="E196" s="10"/>
      <c r="F196" s="10">
        <v>42322</v>
      </c>
      <c r="G196" s="4" t="s">
        <v>177</v>
      </c>
      <c r="H196" s="4" t="s">
        <v>15</v>
      </c>
      <c r="I196" s="4" t="str">
        <f>IF(G196="Competition Level Test",COUNTIFS(B$2:B196,B196,G$2:G196,"Competition Level Test"),"-")</f>
        <v>-</v>
      </c>
      <c r="J196" s="101"/>
    </row>
    <row r="197" spans="1:10" s="1" customFormat="1" ht="15" customHeight="1" x14ac:dyDescent="0.25">
      <c r="A197" s="1" t="str">
        <f t="shared" si="3"/>
        <v>MENALDA Kyana BNO</v>
      </c>
      <c r="B197" s="2" t="s">
        <v>218</v>
      </c>
      <c r="C197" s="4" t="s">
        <v>13</v>
      </c>
      <c r="D197" s="4" t="s">
        <v>563</v>
      </c>
      <c r="E197" s="10"/>
      <c r="F197" s="10">
        <v>42322</v>
      </c>
      <c r="G197" s="4" t="s">
        <v>177</v>
      </c>
      <c r="H197" s="4" t="s">
        <v>15</v>
      </c>
      <c r="I197" s="4" t="str">
        <f>IF(G197="Competition Level Test",COUNTIFS(B$2:B197,B197,G$2:G197,"Competition Level Test"),"-")</f>
        <v>-</v>
      </c>
      <c r="J197" s="101"/>
    </row>
    <row r="198" spans="1:10" s="1" customFormat="1" ht="15" customHeight="1" x14ac:dyDescent="0.25">
      <c r="A198" s="1" t="str">
        <f t="shared" si="3"/>
        <v>CERRADA Vanessa PRE</v>
      </c>
      <c r="B198" s="2" t="s">
        <v>116</v>
      </c>
      <c r="C198" s="4" t="s">
        <v>26</v>
      </c>
      <c r="D198" s="4" t="s">
        <v>1</v>
      </c>
      <c r="E198" s="10"/>
      <c r="F198" s="10">
        <v>42323</v>
      </c>
      <c r="G198" s="4" t="s">
        <v>28</v>
      </c>
      <c r="H198" s="4" t="s">
        <v>22</v>
      </c>
      <c r="I198" s="4">
        <f>IF(G198="Competition Level Test",COUNTIFS(B$2:B198,B198,G$2:G198,"Competition Level Test"),"-")</f>
        <v>1</v>
      </c>
      <c r="J198" s="101"/>
    </row>
    <row r="199" spans="1:10" s="1" customFormat="1" ht="15" customHeight="1" x14ac:dyDescent="0.25">
      <c r="A199" s="1" t="str">
        <f t="shared" si="3"/>
        <v>DE RUBEIS Florian PRE</v>
      </c>
      <c r="B199" s="2" t="s">
        <v>304</v>
      </c>
      <c r="C199" s="4" t="s">
        <v>26</v>
      </c>
      <c r="D199" s="4" t="s">
        <v>1</v>
      </c>
      <c r="E199" s="10"/>
      <c r="F199" s="10">
        <v>42323</v>
      </c>
      <c r="G199" s="4" t="s">
        <v>28</v>
      </c>
      <c r="H199" s="4" t="s">
        <v>22</v>
      </c>
      <c r="I199" s="4">
        <f>IF(G199="Competition Level Test",COUNTIFS(B$2:B199,B199,G$2:G199,"Competition Level Test"),"-")</f>
        <v>1</v>
      </c>
      <c r="J199" s="101"/>
    </row>
    <row r="200" spans="1:10" s="1" customFormat="1" ht="15" customHeight="1" x14ac:dyDescent="0.25">
      <c r="A200" s="1" t="str">
        <f t="shared" si="3"/>
        <v>PARMENTIER Clémence PRE</v>
      </c>
      <c r="B200" s="2" t="s">
        <v>142</v>
      </c>
      <c r="C200" s="4" t="s">
        <v>26</v>
      </c>
      <c r="D200" s="4" t="s">
        <v>1</v>
      </c>
      <c r="E200" s="10"/>
      <c r="F200" s="10">
        <v>42323</v>
      </c>
      <c r="G200" s="4" t="s">
        <v>28</v>
      </c>
      <c r="H200" s="4" t="s">
        <v>22</v>
      </c>
      <c r="I200" s="4">
        <f>IF(G200="Competition Level Test",COUNTIFS(B$2:B200,B200,G$2:G200,"Competition Level Test"),"-")</f>
        <v>1</v>
      </c>
      <c r="J200" s="101"/>
    </row>
    <row r="201" spans="1:10" s="1" customFormat="1" ht="15" customHeight="1" x14ac:dyDescent="0.25">
      <c r="A201" s="1" t="str">
        <f t="shared" si="3"/>
        <v>DE HERDT Elise PRE</v>
      </c>
      <c r="B201" s="2" t="s">
        <v>119</v>
      </c>
      <c r="C201" s="4" t="s">
        <v>10</v>
      </c>
      <c r="D201" s="4" t="s">
        <v>1</v>
      </c>
      <c r="E201" s="10"/>
      <c r="F201" s="10">
        <v>42323</v>
      </c>
      <c r="G201" s="4" t="s">
        <v>28</v>
      </c>
      <c r="H201" s="4" t="s">
        <v>22</v>
      </c>
      <c r="I201" s="4">
        <f>IF(G201="Competition Level Test",COUNTIFS(B$2:B201,B201,G$2:G201,"Competition Level Test"),"-")</f>
        <v>1</v>
      </c>
      <c r="J201" s="101"/>
    </row>
    <row r="202" spans="1:10" s="1" customFormat="1" ht="15" customHeight="1" x14ac:dyDescent="0.25">
      <c r="A202" s="1" t="str">
        <f t="shared" si="3"/>
        <v>HEYLIGEN Jade Niet geslaagd</v>
      </c>
      <c r="B202" s="2" t="s">
        <v>130</v>
      </c>
      <c r="C202" s="4" t="s">
        <v>19</v>
      </c>
      <c r="D202" s="4" t="s">
        <v>80</v>
      </c>
      <c r="E202" s="10"/>
      <c r="F202" s="10">
        <v>42323</v>
      </c>
      <c r="G202" s="4" t="s">
        <v>28</v>
      </c>
      <c r="H202" s="4" t="s">
        <v>22</v>
      </c>
      <c r="I202" s="4">
        <f>IF(G202="Competition Level Test",COUNTIFS(B$2:B202,B202,G$2:G202,"Competition Level Test"),"-")</f>
        <v>1</v>
      </c>
      <c r="J202" s="101"/>
    </row>
    <row r="203" spans="1:10" s="1" customFormat="1" ht="15" customHeight="1" x14ac:dyDescent="0.25">
      <c r="A203" s="1" t="str">
        <f t="shared" si="3"/>
        <v>BAYENS Lizanne Niet geslaagd</v>
      </c>
      <c r="B203" s="2" t="s">
        <v>252</v>
      </c>
      <c r="C203" s="4" t="s">
        <v>18</v>
      </c>
      <c r="D203" s="4" t="s">
        <v>80</v>
      </c>
      <c r="E203" s="10"/>
      <c r="F203" s="10">
        <v>42323</v>
      </c>
      <c r="G203" s="4" t="s">
        <v>28</v>
      </c>
      <c r="H203" s="4" t="s">
        <v>22</v>
      </c>
      <c r="I203" s="4">
        <f>IF(G203="Competition Level Test",COUNTIFS(B$2:B203,B203,G$2:G203,"Competition Level Test"),"-")</f>
        <v>1</v>
      </c>
      <c r="J203" s="101"/>
    </row>
    <row r="204" spans="1:10" s="1" customFormat="1" ht="15" customHeight="1" x14ac:dyDescent="0.25">
      <c r="A204" s="1" t="str">
        <f t="shared" si="3"/>
        <v>DE COCK Alexia PRE</v>
      </c>
      <c r="B204" s="2" t="s">
        <v>167</v>
      </c>
      <c r="C204" s="4" t="s">
        <v>18</v>
      </c>
      <c r="D204" s="4" t="s">
        <v>1</v>
      </c>
      <c r="E204" s="10"/>
      <c r="F204" s="10">
        <v>42323</v>
      </c>
      <c r="G204" s="4" t="s">
        <v>28</v>
      </c>
      <c r="H204" s="4" t="s">
        <v>22</v>
      </c>
      <c r="I204" s="4">
        <f>IF(G204="Competition Level Test",COUNTIFS(B$2:B204,B204,G$2:G204,"Competition Level Test"),"-")</f>
        <v>1</v>
      </c>
      <c r="J204" s="101"/>
    </row>
    <row r="205" spans="1:10" s="1" customFormat="1" ht="15" customHeight="1" x14ac:dyDescent="0.25">
      <c r="A205" s="1" t="str">
        <f t="shared" si="3"/>
        <v>DELSARD Kimani Niet geslaagd</v>
      </c>
      <c r="B205" s="2" t="s">
        <v>123</v>
      </c>
      <c r="C205" s="4" t="s">
        <v>18</v>
      </c>
      <c r="D205" s="4" t="s">
        <v>80</v>
      </c>
      <c r="E205" s="10"/>
      <c r="F205" s="10">
        <v>42323</v>
      </c>
      <c r="G205" s="4" t="s">
        <v>28</v>
      </c>
      <c r="H205" s="4" t="s">
        <v>22</v>
      </c>
      <c r="I205" s="4">
        <f>IF(G205="Competition Level Test",COUNTIFS(B$2:B205,B205,G$2:G205,"Competition Level Test"),"-")</f>
        <v>2</v>
      </c>
      <c r="J205" s="101"/>
    </row>
    <row r="206" spans="1:10" s="1" customFormat="1" ht="15" customHeight="1" x14ac:dyDescent="0.25">
      <c r="A206" s="1" t="str">
        <f t="shared" si="3"/>
        <v>GONZE Julie PRE</v>
      </c>
      <c r="B206" s="2" t="s">
        <v>305</v>
      </c>
      <c r="C206" s="4" t="s">
        <v>18</v>
      </c>
      <c r="D206" s="4" t="s">
        <v>1</v>
      </c>
      <c r="E206" s="10"/>
      <c r="F206" s="10">
        <v>42323</v>
      </c>
      <c r="G206" s="4" t="s">
        <v>28</v>
      </c>
      <c r="H206" s="4" t="s">
        <v>22</v>
      </c>
      <c r="I206" s="4">
        <f>IF(G206="Competition Level Test",COUNTIFS(B$2:B206,B206,G$2:G206,"Competition Level Test"),"-")</f>
        <v>1</v>
      </c>
      <c r="J206" s="101"/>
    </row>
    <row r="207" spans="1:10" s="1" customFormat="1" ht="15" customHeight="1" x14ac:dyDescent="0.25">
      <c r="A207" s="1" t="str">
        <f t="shared" si="3"/>
        <v>LUYTEN Britt PRE</v>
      </c>
      <c r="B207" s="2" t="s">
        <v>306</v>
      </c>
      <c r="C207" s="4" t="s">
        <v>18</v>
      </c>
      <c r="D207" s="4" t="s">
        <v>1</v>
      </c>
      <c r="E207" s="10"/>
      <c r="F207" s="10">
        <v>42323</v>
      </c>
      <c r="G207" s="4" t="s">
        <v>28</v>
      </c>
      <c r="H207" s="4" t="s">
        <v>22</v>
      </c>
      <c r="I207" s="4">
        <f>IF(G207="Competition Level Test",COUNTIFS(B$2:B207,B207,G$2:G207,"Competition Level Test"),"-")</f>
        <v>1</v>
      </c>
      <c r="J207" s="101"/>
    </row>
    <row r="208" spans="1:10" s="1" customFormat="1" ht="15" customHeight="1" x14ac:dyDescent="0.25">
      <c r="A208" s="1" t="str">
        <f t="shared" si="3"/>
        <v>MICHIELSEN Linske Niet geslaagd</v>
      </c>
      <c r="B208" s="2" t="s">
        <v>90</v>
      </c>
      <c r="C208" s="4" t="s">
        <v>18</v>
      </c>
      <c r="D208" s="4" t="s">
        <v>80</v>
      </c>
      <c r="E208" s="10"/>
      <c r="F208" s="10">
        <v>42323</v>
      </c>
      <c r="G208" s="4" t="s">
        <v>28</v>
      </c>
      <c r="H208" s="4" t="s">
        <v>22</v>
      </c>
      <c r="I208" s="4">
        <f>IF(G208="Competition Level Test",COUNTIFS(B$2:B208,B208,G$2:G208,"Competition Level Test"),"-")</f>
        <v>1</v>
      </c>
      <c r="J208" s="101"/>
    </row>
    <row r="209" spans="1:10" s="1" customFormat="1" ht="15" customHeight="1" x14ac:dyDescent="0.25">
      <c r="A209" s="1" t="str">
        <f t="shared" si="3"/>
        <v>TOSCANO Luca PRE</v>
      </c>
      <c r="B209" s="2" t="s">
        <v>489</v>
      </c>
      <c r="C209" s="4" t="s">
        <v>18</v>
      </c>
      <c r="D209" s="4" t="s">
        <v>1</v>
      </c>
      <c r="E209" s="10"/>
      <c r="F209" s="10">
        <v>42323</v>
      </c>
      <c r="G209" s="4" t="s">
        <v>28</v>
      </c>
      <c r="H209" s="4" t="s">
        <v>22</v>
      </c>
      <c r="I209" s="4">
        <f>IF(G209="Competition Level Test",COUNTIFS(B$2:B209,B209,G$2:G209,"Competition Level Test"),"-")</f>
        <v>1</v>
      </c>
      <c r="J209" s="101"/>
    </row>
    <row r="210" spans="1:10" s="1" customFormat="1" ht="15" customHeight="1" x14ac:dyDescent="0.25">
      <c r="A210" s="1" t="str">
        <f t="shared" si="3"/>
        <v>VAN TIGCHELT Marie-Julie Niet geslaagd</v>
      </c>
      <c r="B210" s="2" t="s">
        <v>254</v>
      </c>
      <c r="C210" s="4" t="s">
        <v>18</v>
      </c>
      <c r="D210" s="4" t="s">
        <v>80</v>
      </c>
      <c r="E210" s="10"/>
      <c r="F210" s="10">
        <v>42323</v>
      </c>
      <c r="G210" s="4" t="s">
        <v>28</v>
      </c>
      <c r="H210" s="4" t="s">
        <v>22</v>
      </c>
      <c r="I210" s="4">
        <f>IF(G210="Competition Level Test",COUNTIFS(B$2:B210,B210,G$2:G210,"Competition Level Test"),"-")</f>
        <v>1</v>
      </c>
      <c r="J210" s="101"/>
    </row>
    <row r="211" spans="1:10" s="1" customFormat="1" ht="15" customHeight="1" x14ac:dyDescent="0.25">
      <c r="A211" s="1" t="str">
        <f t="shared" si="3"/>
        <v>VOORDECKERS Yolène PRE</v>
      </c>
      <c r="B211" s="2" t="s">
        <v>308</v>
      </c>
      <c r="C211" s="4" t="s">
        <v>18</v>
      </c>
      <c r="D211" s="4" t="s">
        <v>1</v>
      </c>
      <c r="E211" s="10"/>
      <c r="F211" s="10">
        <v>42323</v>
      </c>
      <c r="G211" s="4" t="s">
        <v>28</v>
      </c>
      <c r="H211" s="4" t="s">
        <v>22</v>
      </c>
      <c r="I211" s="4">
        <f>IF(G211="Competition Level Test",COUNTIFS(B$2:B211,B211,G$2:G211,"Competition Level Test"),"-")</f>
        <v>1</v>
      </c>
      <c r="J211" s="101"/>
    </row>
    <row r="212" spans="1:10" s="1" customFormat="1" ht="15" customHeight="1" x14ac:dyDescent="0.25">
      <c r="A212" s="1" t="str">
        <f t="shared" si="3"/>
        <v>GEERS Edra PRE</v>
      </c>
      <c r="B212" s="2" t="s">
        <v>127</v>
      </c>
      <c r="C212" s="4" t="s">
        <v>20</v>
      </c>
      <c r="D212" s="4" t="s">
        <v>1</v>
      </c>
      <c r="E212" s="10"/>
      <c r="F212" s="10">
        <v>42323</v>
      </c>
      <c r="G212" s="4" t="s">
        <v>28</v>
      </c>
      <c r="H212" s="4" t="s">
        <v>22</v>
      </c>
      <c r="I212" s="4">
        <f>IF(G212="Competition Level Test",COUNTIFS(B$2:B212,B212,G$2:G212,"Competition Level Test"),"-")</f>
        <v>2</v>
      </c>
      <c r="J212" s="101"/>
    </row>
    <row r="213" spans="1:10" s="1" customFormat="1" ht="15" customHeight="1" x14ac:dyDescent="0.25">
      <c r="A213" s="1" t="str">
        <f t="shared" si="3"/>
        <v>KUCZYNSKA Luiza Niet geslaagd</v>
      </c>
      <c r="B213" s="2" t="s">
        <v>136</v>
      </c>
      <c r="C213" s="4" t="s">
        <v>13</v>
      </c>
      <c r="D213" s="4" t="s">
        <v>80</v>
      </c>
      <c r="E213" s="10"/>
      <c r="F213" s="10">
        <v>42323</v>
      </c>
      <c r="G213" s="4" t="s">
        <v>28</v>
      </c>
      <c r="H213" s="4" t="s">
        <v>22</v>
      </c>
      <c r="I213" s="4">
        <f>IF(G213="Competition Level Test",COUNTIFS(B$2:B213,B213,G$2:G213,"Competition Level Test"),"-")</f>
        <v>2</v>
      </c>
      <c r="J213" s="101"/>
    </row>
    <row r="214" spans="1:10" s="1" customFormat="1" ht="15" customHeight="1" x14ac:dyDescent="0.25">
      <c r="A214" s="1" t="str">
        <f t="shared" si="3"/>
        <v>CHERMAN Alisa Niet geslaagd</v>
      </c>
      <c r="B214" s="2" t="s">
        <v>117</v>
      </c>
      <c r="C214" s="4" t="s">
        <v>23</v>
      </c>
      <c r="D214" s="4" t="s">
        <v>80</v>
      </c>
      <c r="E214" s="10"/>
      <c r="F214" s="10">
        <v>42323</v>
      </c>
      <c r="G214" s="4" t="s">
        <v>28</v>
      </c>
      <c r="H214" s="4" t="s">
        <v>22</v>
      </c>
      <c r="I214" s="4">
        <f>IF(G214="Competition Level Test",COUNTIFS(B$2:B214,B214,G$2:G214,"Competition Level Test"),"-")</f>
        <v>1</v>
      </c>
      <c r="J214" s="101"/>
    </row>
    <row r="215" spans="1:10" s="1" customFormat="1" ht="15" customHeight="1" x14ac:dyDescent="0.25">
      <c r="A215" s="1" t="str">
        <f t="shared" si="3"/>
        <v>RAVOET Saar Niet geslaagd</v>
      </c>
      <c r="B215" s="2" t="s">
        <v>259</v>
      </c>
      <c r="C215" s="4" t="s">
        <v>23</v>
      </c>
      <c r="D215" s="4" t="s">
        <v>80</v>
      </c>
      <c r="E215" s="10"/>
      <c r="F215" s="10">
        <v>42323</v>
      </c>
      <c r="G215" s="4" t="s">
        <v>28</v>
      </c>
      <c r="H215" s="4" t="s">
        <v>22</v>
      </c>
      <c r="I215" s="4">
        <f>IF(G215="Competition Level Test",COUNTIFS(B$2:B215,B215,G$2:G215,"Competition Level Test"),"-")</f>
        <v>2</v>
      </c>
      <c r="J215" s="101"/>
    </row>
    <row r="216" spans="1:10" s="1" customFormat="1" ht="15" customHeight="1" x14ac:dyDescent="0.25">
      <c r="A216" s="1" t="str">
        <f t="shared" si="3"/>
        <v>VAN BRUYSSEL Margaux Niet geslaagd</v>
      </c>
      <c r="B216" s="2" t="s">
        <v>211</v>
      </c>
      <c r="C216" s="4" t="s">
        <v>23</v>
      </c>
      <c r="D216" s="4" t="s">
        <v>80</v>
      </c>
      <c r="E216" s="10"/>
      <c r="F216" s="10">
        <v>42323</v>
      </c>
      <c r="G216" s="4" t="s">
        <v>28</v>
      </c>
      <c r="H216" s="4" t="s">
        <v>22</v>
      </c>
      <c r="I216" s="4">
        <f>IF(G216="Competition Level Test",COUNTIFS(B$2:B216,B216,G$2:G216,"Competition Level Test"),"-")</f>
        <v>1</v>
      </c>
      <c r="J216" s="101"/>
    </row>
    <row r="217" spans="1:10" s="1" customFormat="1" ht="15" customHeight="1" x14ac:dyDescent="0.25">
      <c r="A217" s="1" t="str">
        <f t="shared" si="3"/>
        <v>GENIETS Astrid Niet geslaagd</v>
      </c>
      <c r="B217" s="2" t="s">
        <v>128</v>
      </c>
      <c r="C217" s="4" t="s">
        <v>12</v>
      </c>
      <c r="D217" s="4" t="s">
        <v>80</v>
      </c>
      <c r="E217" s="10"/>
      <c r="F217" s="10">
        <v>42323</v>
      </c>
      <c r="G217" s="4" t="s">
        <v>28</v>
      </c>
      <c r="H217" s="4" t="s">
        <v>22</v>
      </c>
      <c r="I217" s="4">
        <f>IF(G217="Competition Level Test",COUNTIFS(B$2:B217,B217,G$2:G217,"Competition Level Test"),"-")</f>
        <v>2</v>
      </c>
      <c r="J217" s="101"/>
    </row>
    <row r="218" spans="1:10" s="1" customFormat="1" ht="15" customHeight="1" x14ac:dyDescent="0.25">
      <c r="A218" s="1" t="str">
        <f t="shared" si="3"/>
        <v>ROBYNS Liselotte PRE</v>
      </c>
      <c r="B218" s="2" t="s">
        <v>148</v>
      </c>
      <c r="C218" s="4" t="s">
        <v>12</v>
      </c>
      <c r="D218" s="4" t="s">
        <v>1</v>
      </c>
      <c r="E218" s="10"/>
      <c r="F218" s="10">
        <v>42323</v>
      </c>
      <c r="G218" s="4" t="s">
        <v>28</v>
      </c>
      <c r="H218" s="4" t="s">
        <v>22</v>
      </c>
      <c r="I218" s="4">
        <f>IF(G218="Competition Level Test",COUNTIFS(B$2:B218,B218,G$2:G218,"Competition Level Test"),"-")</f>
        <v>2</v>
      </c>
      <c r="J218" s="101"/>
    </row>
    <row r="219" spans="1:10" s="1" customFormat="1" ht="15" customHeight="1" x14ac:dyDescent="0.25">
      <c r="A219" s="1" t="str">
        <f t="shared" si="3"/>
        <v>TURKISTAN Selin PRE</v>
      </c>
      <c r="B219" s="2" t="s">
        <v>153</v>
      </c>
      <c r="C219" s="4" t="s">
        <v>12</v>
      </c>
      <c r="D219" s="4" t="s">
        <v>1</v>
      </c>
      <c r="E219" s="10"/>
      <c r="F219" s="10">
        <v>42323</v>
      </c>
      <c r="G219" s="4" t="s">
        <v>28</v>
      </c>
      <c r="H219" s="4" t="s">
        <v>22</v>
      </c>
      <c r="I219" s="4">
        <f>IF(G219="Competition Level Test",COUNTIFS(B$2:B219,B219,G$2:G219,"Competition Level Test"),"-")</f>
        <v>2</v>
      </c>
      <c r="J219" s="101"/>
    </row>
    <row r="220" spans="1:10" s="1" customFormat="1" ht="15" customHeight="1" x14ac:dyDescent="0.25">
      <c r="A220" s="1" t="str">
        <f t="shared" si="3"/>
        <v>VERMEERSCH Laura Niet geslaagd</v>
      </c>
      <c r="B220" s="2" t="s">
        <v>262</v>
      </c>
      <c r="C220" s="4" t="s">
        <v>12</v>
      </c>
      <c r="D220" s="4" t="s">
        <v>80</v>
      </c>
      <c r="E220" s="10"/>
      <c r="F220" s="10">
        <v>42323</v>
      </c>
      <c r="G220" s="4" t="s">
        <v>28</v>
      </c>
      <c r="H220" s="4" t="s">
        <v>22</v>
      </c>
      <c r="I220" s="4">
        <f>IF(G220="Competition Level Test",COUNTIFS(B$2:B220,B220,G$2:G220,"Competition Level Test"),"-")</f>
        <v>1</v>
      </c>
      <c r="J220" s="101"/>
    </row>
    <row r="221" spans="1:10" s="1" customFormat="1" ht="15" customHeight="1" x14ac:dyDescent="0.25">
      <c r="A221" s="1" t="str">
        <f t="shared" si="3"/>
        <v>ALENIS Joannie Niet geslaagd</v>
      </c>
      <c r="B221" s="2" t="s">
        <v>109</v>
      </c>
      <c r="C221" s="4" t="s">
        <v>11</v>
      </c>
      <c r="D221" s="4" t="s">
        <v>80</v>
      </c>
      <c r="E221" s="10"/>
      <c r="F221" s="10">
        <v>42323</v>
      </c>
      <c r="G221" s="4" t="s">
        <v>28</v>
      </c>
      <c r="H221" s="4" t="s">
        <v>22</v>
      </c>
      <c r="I221" s="4">
        <f>IF(G221="Competition Level Test",COUNTIFS(B$2:B221,B221,G$2:G221,"Competition Level Test"),"-")</f>
        <v>1</v>
      </c>
      <c r="J221" s="101"/>
    </row>
    <row r="222" spans="1:10" s="1" customFormat="1" ht="15" customHeight="1" x14ac:dyDescent="0.25">
      <c r="A222" s="1" t="str">
        <f t="shared" si="3"/>
        <v>SCHOOVAERTS Amy PRE</v>
      </c>
      <c r="B222" s="2" t="s">
        <v>216</v>
      </c>
      <c r="C222" s="4" t="s">
        <v>11</v>
      </c>
      <c r="D222" s="4" t="s">
        <v>1</v>
      </c>
      <c r="E222" s="10"/>
      <c r="F222" s="10">
        <v>42323</v>
      </c>
      <c r="G222" s="4" t="s">
        <v>28</v>
      </c>
      <c r="H222" s="4" t="s">
        <v>22</v>
      </c>
      <c r="I222" s="4">
        <f>IF(G222="Competition Level Test",COUNTIFS(B$2:B222,B222,G$2:G222,"Competition Level Test"),"-")</f>
        <v>1</v>
      </c>
      <c r="J222" s="101"/>
    </row>
    <row r="223" spans="1:10" s="1" customFormat="1" ht="15" customHeight="1" x14ac:dyDescent="0.25">
      <c r="A223" s="1" t="str">
        <f t="shared" si="3"/>
        <v>BENNIK Johanna Niet geslaagd</v>
      </c>
      <c r="B223" s="2" t="s">
        <v>307</v>
      </c>
      <c r="C223" s="4" t="s">
        <v>18</v>
      </c>
      <c r="D223" s="4" t="s">
        <v>80</v>
      </c>
      <c r="E223" s="10"/>
      <c r="F223" s="10">
        <v>42323</v>
      </c>
      <c r="G223" s="4" t="s">
        <v>160</v>
      </c>
      <c r="H223" s="4" t="s">
        <v>22</v>
      </c>
      <c r="I223" s="4" t="str">
        <f>IF(G223="Competition Level Test",COUNTIFS(B$2:B223,B223,G$2:G223,"Competition Level Test"),"-")</f>
        <v>-</v>
      </c>
      <c r="J223" s="101"/>
    </row>
    <row r="224" spans="1:10" s="1" customFormat="1" ht="15" customHeight="1" x14ac:dyDescent="0.25">
      <c r="A224" s="1" t="str">
        <f t="shared" si="3"/>
        <v>VAN LOMMEL Laura Geslaagd</v>
      </c>
      <c r="B224" s="2" t="s">
        <v>310</v>
      </c>
      <c r="C224" s="4" t="s">
        <v>18</v>
      </c>
      <c r="D224" s="4" t="s">
        <v>309</v>
      </c>
      <c r="E224" s="10"/>
      <c r="F224" s="10">
        <v>42323</v>
      </c>
      <c r="G224" s="4" t="s">
        <v>160</v>
      </c>
      <c r="H224" s="4" t="s">
        <v>22</v>
      </c>
      <c r="I224" s="4" t="str">
        <f>IF(G224="Competition Level Test",COUNTIFS(B$2:B224,B224,G$2:G224,"Competition Level Test"),"-")</f>
        <v>-</v>
      </c>
      <c r="J224" s="101"/>
    </row>
    <row r="225" spans="1:10" s="1" customFormat="1" ht="15" customHeight="1" x14ac:dyDescent="0.25">
      <c r="A225" s="1" t="str">
        <f t="shared" si="3"/>
        <v>VAN LOMMEL Nathalie Geslaagd</v>
      </c>
      <c r="B225" s="2" t="s">
        <v>311</v>
      </c>
      <c r="C225" s="4" t="s">
        <v>18</v>
      </c>
      <c r="D225" s="4" t="s">
        <v>309</v>
      </c>
      <c r="E225" s="10"/>
      <c r="F225" s="10">
        <v>42323</v>
      </c>
      <c r="G225" s="4" t="s">
        <v>86</v>
      </c>
      <c r="H225" s="4" t="s">
        <v>22</v>
      </c>
      <c r="I225" s="4" t="str">
        <f>IF(G225="Competition Level Test",COUNTIFS(B$2:B225,B225,G$2:G225,"Competition Level Test"),"-")</f>
        <v>-</v>
      </c>
      <c r="J225" s="101"/>
    </row>
    <row r="226" spans="1:10" s="1" customFormat="1" ht="15" customHeight="1" x14ac:dyDescent="0.25">
      <c r="A226" s="1" t="str">
        <f t="shared" si="3"/>
        <v>WANDELS Rune Geslaagd</v>
      </c>
      <c r="B226" s="2" t="s">
        <v>172</v>
      </c>
      <c r="C226" s="4" t="s">
        <v>20</v>
      </c>
      <c r="D226" s="4" t="s">
        <v>309</v>
      </c>
      <c r="E226" s="10"/>
      <c r="F226" s="10">
        <v>42323</v>
      </c>
      <c r="G226" s="4" t="s">
        <v>86</v>
      </c>
      <c r="H226" s="4" t="s">
        <v>22</v>
      </c>
      <c r="I226" s="4" t="str">
        <f>IF(G226="Competition Level Test",COUNTIFS(B$2:B226,B226,G$2:G226,"Competition Level Test"),"-")</f>
        <v>-</v>
      </c>
      <c r="J226" s="101"/>
    </row>
    <row r="227" spans="1:10" s="1" customFormat="1" ht="15" customHeight="1" x14ac:dyDescent="0.25">
      <c r="A227" s="1" t="str">
        <f t="shared" si="3"/>
        <v>DE PEUTER Arne Geslaagd</v>
      </c>
      <c r="B227" s="2" t="s">
        <v>94</v>
      </c>
      <c r="C227" s="4" t="s">
        <v>18</v>
      </c>
      <c r="D227" s="4" t="s">
        <v>309</v>
      </c>
      <c r="E227" s="10"/>
      <c r="F227" s="10">
        <v>42323</v>
      </c>
      <c r="G227" s="4" t="s">
        <v>87</v>
      </c>
      <c r="H227" s="4" t="s">
        <v>22</v>
      </c>
      <c r="I227" s="4" t="str">
        <f>IF(G227="Competition Level Test",COUNTIFS(B$2:B227,B227,G$2:G227,"Competition Level Test"),"-")</f>
        <v>-</v>
      </c>
      <c r="J227" s="101"/>
    </row>
    <row r="228" spans="1:10" s="1" customFormat="1" ht="15" customHeight="1" x14ac:dyDescent="0.25">
      <c r="A228" s="1" t="str">
        <f t="shared" si="3"/>
        <v>DE PEUTER Stien Niet geslaagd</v>
      </c>
      <c r="B228" s="2" t="s">
        <v>92</v>
      </c>
      <c r="C228" s="4" t="s">
        <v>18</v>
      </c>
      <c r="D228" s="4" t="s">
        <v>80</v>
      </c>
      <c r="E228" s="10"/>
      <c r="F228" s="10">
        <v>42323</v>
      </c>
      <c r="G228" s="4" t="s">
        <v>87</v>
      </c>
      <c r="H228" s="4" t="s">
        <v>22</v>
      </c>
      <c r="I228" s="4" t="str">
        <f>IF(G228="Competition Level Test",COUNTIFS(B$2:B228,B228,G$2:G228,"Competition Level Test"),"-")</f>
        <v>-</v>
      </c>
      <c r="J228" s="101"/>
    </row>
    <row r="229" spans="1:10" s="1" customFormat="1" ht="15" customHeight="1" x14ac:dyDescent="0.25">
      <c r="A229" s="1" t="str">
        <f t="shared" si="3"/>
        <v>HANSSENS Yana Geslaagd</v>
      </c>
      <c r="B229" s="2" t="s">
        <v>312</v>
      </c>
      <c r="C229" s="4" t="s">
        <v>20</v>
      </c>
      <c r="D229" s="4" t="s">
        <v>309</v>
      </c>
      <c r="E229" s="10"/>
      <c r="F229" s="10">
        <v>42323</v>
      </c>
      <c r="G229" s="4" t="s">
        <v>88</v>
      </c>
      <c r="H229" s="4" t="s">
        <v>22</v>
      </c>
      <c r="I229" s="4" t="str">
        <f>IF(G229="Competition Level Test",COUNTIFS(B$2:B229,B229,G$2:G229,"Competition Level Test"),"-")</f>
        <v>-</v>
      </c>
      <c r="J229" s="101"/>
    </row>
    <row r="230" spans="1:10" s="1" customFormat="1" ht="15" customHeight="1" x14ac:dyDescent="0.25">
      <c r="A230" s="1" t="str">
        <f t="shared" si="3"/>
        <v>BAUMANS Ilina ANO</v>
      </c>
      <c r="B230" s="2" t="s">
        <v>269</v>
      </c>
      <c r="C230" s="4" t="s">
        <v>10</v>
      </c>
      <c r="D230" s="4" t="s">
        <v>565</v>
      </c>
      <c r="E230" s="10"/>
      <c r="F230" s="10">
        <v>42328</v>
      </c>
      <c r="G230" s="4" t="s">
        <v>163</v>
      </c>
      <c r="H230" s="4" t="s">
        <v>283</v>
      </c>
      <c r="I230" s="4" t="str">
        <f>IF(G230="Competition Level Test",COUNTIFS(B$2:B230,B230,G$2:G230,"Competition Level Test"),"-")</f>
        <v>-</v>
      </c>
      <c r="J230" s="101"/>
    </row>
    <row r="231" spans="1:10" s="1" customFormat="1" ht="15" customHeight="1" x14ac:dyDescent="0.25">
      <c r="A231" s="1" t="str">
        <f t="shared" si="3"/>
        <v>PEETERS Hanne BNO</v>
      </c>
      <c r="B231" s="2" t="s">
        <v>284</v>
      </c>
      <c r="C231" s="4" t="s">
        <v>10</v>
      </c>
      <c r="D231" s="4" t="s">
        <v>563</v>
      </c>
      <c r="E231" s="10"/>
      <c r="F231" s="10">
        <v>42329</v>
      </c>
      <c r="G231" s="4" t="s">
        <v>163</v>
      </c>
      <c r="H231" s="4" t="s">
        <v>283</v>
      </c>
      <c r="I231" s="4" t="str">
        <f>IF(G231="Competition Level Test",COUNTIFS(B$2:B231,B231,G$2:G231,"Competition Level Test"),"-")</f>
        <v>-</v>
      </c>
      <c r="J231" s="101"/>
    </row>
    <row r="232" spans="1:10" s="1" customFormat="1" ht="15" customHeight="1" x14ac:dyDescent="0.25">
      <c r="A232" s="1" t="str">
        <f t="shared" si="3"/>
        <v>BRICCHI Belén INO</v>
      </c>
      <c r="B232" s="2" t="s">
        <v>195</v>
      </c>
      <c r="C232" s="4" t="s">
        <v>23</v>
      </c>
      <c r="D232" s="4" t="s">
        <v>564</v>
      </c>
      <c r="E232" s="10"/>
      <c r="F232" s="10">
        <v>42329</v>
      </c>
      <c r="G232" s="4" t="s">
        <v>163</v>
      </c>
      <c r="H232" s="4" t="s">
        <v>283</v>
      </c>
      <c r="I232" s="4" t="str">
        <f>IF(G232="Competition Level Test",COUNTIFS(B$2:B232,B232,G$2:G232,"Competition Level Test"),"-")</f>
        <v>-</v>
      </c>
      <c r="J232" s="101"/>
    </row>
    <row r="233" spans="1:10" s="1" customFormat="1" ht="15" customHeight="1" x14ac:dyDescent="0.25">
      <c r="A233" s="1" t="str">
        <f t="shared" si="3"/>
        <v>NOËL Axelle INO</v>
      </c>
      <c r="B233" s="2" t="s">
        <v>488</v>
      </c>
      <c r="C233" s="4" t="s">
        <v>18</v>
      </c>
      <c r="D233" s="4" t="s">
        <v>564</v>
      </c>
      <c r="E233" s="10"/>
      <c r="F233" s="10">
        <v>42329</v>
      </c>
      <c r="G233" s="4" t="s">
        <v>163</v>
      </c>
      <c r="H233" s="4" t="s">
        <v>283</v>
      </c>
      <c r="I233" s="4" t="str">
        <f>IF(G233="Competition Level Test",COUNTIFS(B$2:B233,B233,G$2:G233,"Competition Level Test"),"-")</f>
        <v>-</v>
      </c>
      <c r="J233" s="101"/>
    </row>
    <row r="234" spans="1:10" s="1" customFormat="1" ht="15" customHeight="1" x14ac:dyDescent="0.25">
      <c r="A234" s="1" t="str">
        <f t="shared" si="3"/>
        <v>ARICKX Loïs SEN</v>
      </c>
      <c r="B234" s="2" t="s">
        <v>285</v>
      </c>
      <c r="C234" s="4" t="s">
        <v>12</v>
      </c>
      <c r="D234" s="4" t="s">
        <v>7</v>
      </c>
      <c r="E234" s="10"/>
      <c r="F234" s="10">
        <v>42329</v>
      </c>
      <c r="G234" s="4" t="s">
        <v>163</v>
      </c>
      <c r="H234" s="4" t="s">
        <v>283</v>
      </c>
      <c r="I234" s="4" t="str">
        <f>IF(G234="Competition Level Test",COUNTIFS(B$2:B234,B234,G$2:G234,"Competition Level Test"),"-")</f>
        <v>-</v>
      </c>
      <c r="J234" s="101"/>
    </row>
    <row r="235" spans="1:10" s="1" customFormat="1" ht="15" customHeight="1" x14ac:dyDescent="0.25">
      <c r="A235" s="1" t="str">
        <f t="shared" si="3"/>
        <v>VAN DE VELDE Emmy BNO</v>
      </c>
      <c r="B235" s="2" t="s">
        <v>155</v>
      </c>
      <c r="C235" s="4" t="s">
        <v>12</v>
      </c>
      <c r="D235" s="4" t="s">
        <v>563</v>
      </c>
      <c r="E235" s="10"/>
      <c r="F235" s="10">
        <v>42343</v>
      </c>
      <c r="G235" s="4" t="s">
        <v>280</v>
      </c>
      <c r="H235" s="4" t="s">
        <v>281</v>
      </c>
      <c r="I235" s="4" t="str">
        <f>IF(G235="Competition Level Test",COUNTIFS(B$2:B235,B235,G$2:G235,"Competition Level Test"),"-")</f>
        <v>-</v>
      </c>
      <c r="J235" s="101"/>
    </row>
    <row r="236" spans="1:10" s="1" customFormat="1" ht="15" customHeight="1" x14ac:dyDescent="0.25">
      <c r="A236" s="1" t="str">
        <f t="shared" si="3"/>
        <v>VOS Jolanda BNO</v>
      </c>
      <c r="B236" s="2" t="s">
        <v>279</v>
      </c>
      <c r="C236" s="4" t="s">
        <v>18</v>
      </c>
      <c r="D236" s="4" t="s">
        <v>563</v>
      </c>
      <c r="E236" s="10"/>
      <c r="F236" s="10">
        <v>42343</v>
      </c>
      <c r="G236" s="4" t="s">
        <v>280</v>
      </c>
      <c r="H236" s="4" t="s">
        <v>281</v>
      </c>
      <c r="I236" s="4" t="str">
        <f>IF(G236="Competition Level Test",COUNTIFS(B$2:B236,B236,G$2:G236,"Competition Level Test"),"-")</f>
        <v>-</v>
      </c>
      <c r="J236" s="101"/>
    </row>
    <row r="237" spans="1:10" s="1" customFormat="1" ht="15" customHeight="1" x14ac:dyDescent="0.25">
      <c r="A237" s="1" t="str">
        <f t="shared" si="3"/>
        <v>DEBRA Zora MIN</v>
      </c>
      <c r="B237" s="2" t="s">
        <v>272</v>
      </c>
      <c r="C237" s="4" t="s">
        <v>26</v>
      </c>
      <c r="D237" s="4" t="s">
        <v>2</v>
      </c>
      <c r="E237" s="10"/>
      <c r="F237" s="10">
        <v>42385</v>
      </c>
      <c r="G237" s="4" t="s">
        <v>162</v>
      </c>
      <c r="H237" s="4" t="s">
        <v>27</v>
      </c>
      <c r="I237" s="4" t="str">
        <f>IF(G237="Competition Level Test",COUNTIFS(B$2:B237,B237,G$2:G237,"Competition Level Test"),"-")</f>
        <v>-</v>
      </c>
      <c r="J237" s="101"/>
    </row>
    <row r="238" spans="1:10" s="1" customFormat="1" ht="15" customHeight="1" x14ac:dyDescent="0.25">
      <c r="A238" s="1" t="str">
        <f t="shared" si="3"/>
        <v>DEBRA Zora BNO</v>
      </c>
      <c r="B238" s="2" t="s">
        <v>272</v>
      </c>
      <c r="C238" s="4" t="s">
        <v>26</v>
      </c>
      <c r="D238" s="4" t="s">
        <v>563</v>
      </c>
      <c r="E238" s="10"/>
      <c r="F238" s="10">
        <v>42385</v>
      </c>
      <c r="G238" s="4" t="s">
        <v>162</v>
      </c>
      <c r="H238" s="4" t="s">
        <v>27</v>
      </c>
      <c r="I238" s="4" t="str">
        <f>IF(G238="Competition Level Test",COUNTIFS(B$2:B238,B238,G$2:G238,"Competition Level Test"),"-")</f>
        <v>-</v>
      </c>
      <c r="J238" s="101"/>
    </row>
    <row r="239" spans="1:10" s="1" customFormat="1" ht="15" customHeight="1" x14ac:dyDescent="0.25">
      <c r="A239" s="1" t="str">
        <f t="shared" si="3"/>
        <v>DELEAU Caroline MIN</v>
      </c>
      <c r="B239" s="2" t="s">
        <v>171</v>
      </c>
      <c r="C239" s="4" t="s">
        <v>23</v>
      </c>
      <c r="D239" s="4" t="s">
        <v>2</v>
      </c>
      <c r="E239" s="10"/>
      <c r="F239" s="10">
        <v>42385</v>
      </c>
      <c r="G239" s="4" t="s">
        <v>162</v>
      </c>
      <c r="H239" s="4" t="s">
        <v>27</v>
      </c>
      <c r="I239" s="4" t="str">
        <f>IF(G239="Competition Level Test",COUNTIFS(B$2:B239,B239,G$2:G239,"Competition Level Test"),"-")</f>
        <v>-</v>
      </c>
      <c r="J239" s="101"/>
    </row>
    <row r="240" spans="1:10" s="1" customFormat="1" ht="15" customHeight="1" x14ac:dyDescent="0.25">
      <c r="A240" s="1" t="str">
        <f t="shared" si="3"/>
        <v>JACOB Elise MIN</v>
      </c>
      <c r="B240" s="2" t="s">
        <v>222</v>
      </c>
      <c r="C240" s="4" t="s">
        <v>26</v>
      </c>
      <c r="D240" s="4" t="s">
        <v>2</v>
      </c>
      <c r="E240" s="10"/>
      <c r="F240" s="10">
        <v>42385</v>
      </c>
      <c r="G240" s="4" t="s">
        <v>162</v>
      </c>
      <c r="H240" s="4" t="s">
        <v>27</v>
      </c>
      <c r="I240" s="4" t="str">
        <f>IF(G240="Competition Level Test",COUNTIFS(B$2:B240,B240,G$2:G240,"Competition Level Test"),"-")</f>
        <v>-</v>
      </c>
      <c r="J240" s="101"/>
    </row>
    <row r="241" spans="1:10" s="1" customFormat="1" ht="15" customHeight="1" x14ac:dyDescent="0.25">
      <c r="A241" s="1" t="str">
        <f t="shared" si="3"/>
        <v>KLAASSEN Vera MIN</v>
      </c>
      <c r="B241" s="2" t="s">
        <v>273</v>
      </c>
      <c r="C241" s="4" t="s">
        <v>231</v>
      </c>
      <c r="D241" s="4" t="s">
        <v>2</v>
      </c>
      <c r="E241" s="10"/>
      <c r="F241" s="10">
        <v>42385</v>
      </c>
      <c r="G241" s="4" t="s">
        <v>162</v>
      </c>
      <c r="H241" s="4" t="s">
        <v>27</v>
      </c>
      <c r="I241" s="4" t="str">
        <f>IF(G241="Competition Level Test",COUNTIFS(B$2:B241,B241,G$2:G241,"Competition Level Test"),"-")</f>
        <v>-</v>
      </c>
      <c r="J241" s="101"/>
    </row>
    <row r="242" spans="1:10" s="1" customFormat="1" ht="15" customHeight="1" x14ac:dyDescent="0.25">
      <c r="A242" s="1" t="str">
        <f t="shared" si="3"/>
        <v>LAPADAT Anouk MIN</v>
      </c>
      <c r="B242" s="2" t="s">
        <v>137</v>
      </c>
      <c r="C242" s="4" t="s">
        <v>25</v>
      </c>
      <c r="D242" s="4" t="s">
        <v>2</v>
      </c>
      <c r="E242" s="10"/>
      <c r="F242" s="10">
        <v>42385</v>
      </c>
      <c r="G242" s="4" t="s">
        <v>162</v>
      </c>
      <c r="H242" s="4" t="s">
        <v>27</v>
      </c>
      <c r="I242" s="4" t="str">
        <f>IF(G242="Competition Level Test",COUNTIFS(B$2:B242,B242,G$2:G242,"Competition Level Test"),"-")</f>
        <v>-</v>
      </c>
      <c r="J242" s="101"/>
    </row>
    <row r="243" spans="1:10" s="1" customFormat="1" ht="15" customHeight="1" x14ac:dyDescent="0.25">
      <c r="A243" s="1" t="str">
        <f t="shared" si="3"/>
        <v>MARECHAL Lilia MIN</v>
      </c>
      <c r="B243" s="2" t="s">
        <v>235</v>
      </c>
      <c r="C243" s="4" t="s">
        <v>26</v>
      </c>
      <c r="D243" s="4" t="s">
        <v>2</v>
      </c>
      <c r="E243" s="10"/>
      <c r="F243" s="10">
        <v>42385</v>
      </c>
      <c r="G243" s="4" t="s">
        <v>162</v>
      </c>
      <c r="H243" s="4" t="s">
        <v>27</v>
      </c>
      <c r="I243" s="4" t="str">
        <f>IF(G243="Competition Level Test",COUNTIFS(B$2:B243,B243,G$2:G243,"Competition Level Test"),"-")</f>
        <v>-</v>
      </c>
      <c r="J243" s="101"/>
    </row>
    <row r="244" spans="1:10" s="1" customFormat="1" ht="15" customHeight="1" x14ac:dyDescent="0.25">
      <c r="A244" s="1" t="str">
        <f t="shared" si="3"/>
        <v>RAUW Tess MIN</v>
      </c>
      <c r="B244" s="2" t="s">
        <v>145</v>
      </c>
      <c r="C244" s="4" t="s">
        <v>26</v>
      </c>
      <c r="D244" s="4" t="s">
        <v>2</v>
      </c>
      <c r="E244" s="10"/>
      <c r="F244" s="10">
        <v>42385</v>
      </c>
      <c r="G244" s="4" t="s">
        <v>162</v>
      </c>
      <c r="H244" s="4" t="s">
        <v>27</v>
      </c>
      <c r="I244" s="4" t="str">
        <f>IF(G244="Competition Level Test",COUNTIFS(B$2:B244,B244,G$2:G244,"Competition Level Test"),"-")</f>
        <v>-</v>
      </c>
      <c r="J244" s="101"/>
    </row>
    <row r="245" spans="1:10" s="1" customFormat="1" ht="15" customHeight="1" x14ac:dyDescent="0.25">
      <c r="A245" s="1" t="str">
        <f t="shared" si="3"/>
        <v>ROBYNS Liselotte MIN</v>
      </c>
      <c r="B245" s="2" t="s">
        <v>148</v>
      </c>
      <c r="C245" s="4" t="s">
        <v>12</v>
      </c>
      <c r="D245" s="4" t="s">
        <v>2</v>
      </c>
      <c r="E245" s="10"/>
      <c r="F245" s="10">
        <v>42385</v>
      </c>
      <c r="G245" s="4" t="s">
        <v>162</v>
      </c>
      <c r="H245" s="4" t="s">
        <v>27</v>
      </c>
      <c r="I245" s="4" t="str">
        <f>IF(G245="Competition Level Test",COUNTIFS(B$2:B245,B245,G$2:G245,"Competition Level Test"),"-")</f>
        <v>-</v>
      </c>
      <c r="J245" s="101"/>
    </row>
    <row r="246" spans="1:10" s="1" customFormat="1" ht="15" customHeight="1" x14ac:dyDescent="0.25">
      <c r="A246" s="1" t="str">
        <f t="shared" si="3"/>
        <v>MEERT Sophie BNO</v>
      </c>
      <c r="B246" s="2" t="s">
        <v>274</v>
      </c>
      <c r="C246" s="4" t="s">
        <v>13</v>
      </c>
      <c r="D246" s="4" t="s">
        <v>563</v>
      </c>
      <c r="E246" s="10"/>
      <c r="F246" s="10">
        <v>42385</v>
      </c>
      <c r="G246" s="4" t="s">
        <v>162</v>
      </c>
      <c r="H246" s="4" t="s">
        <v>27</v>
      </c>
      <c r="I246" s="4" t="str">
        <f>IF(G246="Competition Level Test",COUNTIFS(B$2:B246,B246,G$2:G246,"Competition Level Test"),"-")</f>
        <v>-</v>
      </c>
      <c r="J246" s="101"/>
    </row>
    <row r="247" spans="1:10" s="1" customFormat="1" ht="15" customHeight="1" x14ac:dyDescent="0.25">
      <c r="A247" s="1" t="str">
        <f t="shared" si="3"/>
        <v>WILLEM Agnes BNO</v>
      </c>
      <c r="B247" s="2" t="s">
        <v>275</v>
      </c>
      <c r="C247" s="4" t="s">
        <v>26</v>
      </c>
      <c r="D247" s="4" t="s">
        <v>563</v>
      </c>
      <c r="E247" s="10"/>
      <c r="F247" s="10">
        <v>42385</v>
      </c>
      <c r="G247" s="4" t="s">
        <v>162</v>
      </c>
      <c r="H247" s="4" t="s">
        <v>27</v>
      </c>
      <c r="I247" s="4" t="str">
        <f>IF(G247="Competition Level Test",COUNTIFS(B$2:B247,B247,G$2:G247,"Competition Level Test"),"-")</f>
        <v>-</v>
      </c>
      <c r="J247" s="101"/>
    </row>
    <row r="248" spans="1:10" s="1" customFormat="1" ht="15" customHeight="1" x14ac:dyDescent="0.25">
      <c r="A248" s="1" t="str">
        <f t="shared" si="3"/>
        <v>BEECKELAERS Siebren INO</v>
      </c>
      <c r="B248" s="2" t="s">
        <v>276</v>
      </c>
      <c r="C248" s="4" t="s">
        <v>23</v>
      </c>
      <c r="D248" s="4" t="s">
        <v>564</v>
      </c>
      <c r="E248" s="10"/>
      <c r="F248" s="10">
        <v>42385</v>
      </c>
      <c r="G248" s="4" t="s">
        <v>162</v>
      </c>
      <c r="H248" s="4" t="s">
        <v>27</v>
      </c>
      <c r="I248" s="4" t="str">
        <f>IF(G248="Competition Level Test",COUNTIFS(B$2:B248,B248,G$2:G248,"Competition Level Test"),"-")</f>
        <v>-</v>
      </c>
      <c r="J248" s="101"/>
    </row>
    <row r="249" spans="1:10" s="1" customFormat="1" ht="15" customHeight="1" x14ac:dyDescent="0.25">
      <c r="A249" s="1" t="str">
        <f t="shared" si="3"/>
        <v>JACOBS Eveline INO</v>
      </c>
      <c r="B249" s="2" t="s">
        <v>202</v>
      </c>
      <c r="C249" s="4" t="s">
        <v>23</v>
      </c>
      <c r="D249" s="4" t="s">
        <v>564</v>
      </c>
      <c r="E249" s="10"/>
      <c r="F249" s="10">
        <v>42385</v>
      </c>
      <c r="G249" s="4" t="s">
        <v>162</v>
      </c>
      <c r="H249" s="4" t="s">
        <v>27</v>
      </c>
      <c r="I249" s="4" t="str">
        <f>IF(G249="Competition Level Test",COUNTIFS(B$2:B249,B249,G$2:G249,"Competition Level Test"),"-")</f>
        <v>-</v>
      </c>
      <c r="J249" s="101"/>
    </row>
    <row r="250" spans="1:10" s="1" customFormat="1" ht="15" customHeight="1" x14ac:dyDescent="0.25">
      <c r="A250" s="1" t="str">
        <f t="shared" si="3"/>
        <v>UEHARA Wako INO</v>
      </c>
      <c r="B250" s="2" t="s">
        <v>230</v>
      </c>
      <c r="C250" s="4" t="s">
        <v>13</v>
      </c>
      <c r="D250" s="4" t="s">
        <v>564</v>
      </c>
      <c r="E250" s="10"/>
      <c r="F250" s="10">
        <v>42385</v>
      </c>
      <c r="G250" s="4" t="s">
        <v>162</v>
      </c>
      <c r="H250" s="4" t="s">
        <v>27</v>
      </c>
      <c r="I250" s="4" t="str">
        <f>IF(G250="Competition Level Test",COUNTIFS(B$2:B250,B250,G$2:G250,"Competition Level Test"),"-")</f>
        <v>-</v>
      </c>
      <c r="J250" s="101"/>
    </row>
    <row r="251" spans="1:10" s="1" customFormat="1" ht="15" customHeight="1" x14ac:dyDescent="0.25">
      <c r="A251" s="1" t="str">
        <f t="shared" si="3"/>
        <v>CASTORINI Giulia JUN</v>
      </c>
      <c r="B251" s="2" t="s">
        <v>277</v>
      </c>
      <c r="C251" s="4" t="s">
        <v>13</v>
      </c>
      <c r="D251" s="4" t="s">
        <v>6</v>
      </c>
      <c r="E251" s="10"/>
      <c r="F251" s="10">
        <v>42385</v>
      </c>
      <c r="G251" s="4" t="s">
        <v>162</v>
      </c>
      <c r="H251" s="4" t="s">
        <v>27</v>
      </c>
      <c r="I251" s="4" t="str">
        <f>IF(G251="Competition Level Test",COUNTIFS(B$2:B251,B251,G$2:G251,"Competition Level Test"),"-")</f>
        <v>-</v>
      </c>
      <c r="J251" s="101"/>
    </row>
    <row r="252" spans="1:10" s="1" customFormat="1" ht="15" customHeight="1" x14ac:dyDescent="0.25">
      <c r="A252" s="1" t="str">
        <f t="shared" si="3"/>
        <v>PINZARRONE Lily JUN</v>
      </c>
      <c r="B252" s="2" t="s">
        <v>143</v>
      </c>
      <c r="C252" s="4" t="s">
        <v>11</v>
      </c>
      <c r="D252" s="4" t="s">
        <v>6</v>
      </c>
      <c r="E252" s="10"/>
      <c r="F252" s="10">
        <v>42385</v>
      </c>
      <c r="G252" s="4" t="s">
        <v>162</v>
      </c>
      <c r="H252" s="4" t="s">
        <v>27</v>
      </c>
      <c r="I252" s="4" t="str">
        <f>IF(G252="Competition Level Test",COUNTIFS(B$2:B252,B252,G$2:G252,"Competition Level Test"),"-")</f>
        <v>-</v>
      </c>
      <c r="J252" s="101"/>
    </row>
    <row r="253" spans="1:10" s="1" customFormat="1" ht="15" customHeight="1" x14ac:dyDescent="0.25">
      <c r="A253" s="1" t="str">
        <f t="shared" si="3"/>
        <v>RASSCHAERT Bob SEN</v>
      </c>
      <c r="B253" s="2" t="s">
        <v>278</v>
      </c>
      <c r="C253" s="4" t="s">
        <v>13</v>
      </c>
      <c r="D253" s="4" t="s">
        <v>7</v>
      </c>
      <c r="E253" s="10"/>
      <c r="F253" s="10">
        <v>42385</v>
      </c>
      <c r="G253" s="4" t="s">
        <v>162</v>
      </c>
      <c r="H253" s="4" t="s">
        <v>27</v>
      </c>
      <c r="I253" s="4" t="str">
        <f>IF(G253="Competition Level Test",COUNTIFS(B$2:B253,B253,G$2:G253,"Competition Level Test"),"-")</f>
        <v>-</v>
      </c>
      <c r="J253" s="101"/>
    </row>
    <row r="254" spans="1:10" s="1" customFormat="1" ht="15" customHeight="1" x14ac:dyDescent="0.25">
      <c r="A254" s="1" t="str">
        <f t="shared" si="3"/>
        <v>SMANS Caroline ANO</v>
      </c>
      <c r="B254" s="2" t="s">
        <v>228</v>
      </c>
      <c r="C254" s="4" t="s">
        <v>18</v>
      </c>
      <c r="D254" s="4" t="s">
        <v>565</v>
      </c>
      <c r="E254" s="10"/>
      <c r="F254" s="10">
        <v>42400</v>
      </c>
      <c r="G254" s="4" t="s">
        <v>270</v>
      </c>
      <c r="H254" s="4" t="s">
        <v>271</v>
      </c>
      <c r="I254" s="4" t="str">
        <f>IF(G254="Competition Level Test",COUNTIFS(B$2:B254,B254,G$2:G254,"Competition Level Test"),"-")</f>
        <v>-</v>
      </c>
      <c r="J254" s="101"/>
    </row>
    <row r="255" spans="1:10" s="1" customFormat="1" ht="15" customHeight="1" x14ac:dyDescent="0.25">
      <c r="A255" s="1" t="str">
        <f t="shared" si="3"/>
        <v>JANSEN Djo INO</v>
      </c>
      <c r="B255" s="2" t="s">
        <v>173</v>
      </c>
      <c r="C255" s="4" t="s">
        <v>18</v>
      </c>
      <c r="D255" s="4" t="s">
        <v>564</v>
      </c>
      <c r="E255" s="10"/>
      <c r="F255" s="10">
        <v>42407</v>
      </c>
      <c r="G255" s="4" t="s">
        <v>83</v>
      </c>
      <c r="H255" s="4" t="s">
        <v>84</v>
      </c>
      <c r="I255" s="4" t="str">
        <f>IF(G255="Competition Level Test",COUNTIFS(B$2:B255,B255,G$2:G255,"Competition Level Test"),"-")</f>
        <v>-</v>
      </c>
      <c r="J255" s="101"/>
    </row>
    <row r="256" spans="1:10" s="1" customFormat="1" ht="15" customHeight="1" x14ac:dyDescent="0.25">
      <c r="A256" s="1" t="str">
        <f t="shared" si="3"/>
        <v>BAUMANS Ilina JUN</v>
      </c>
      <c r="B256" s="2" t="s">
        <v>269</v>
      </c>
      <c r="C256" s="4" t="s">
        <v>10</v>
      </c>
      <c r="D256" s="4" t="s">
        <v>6</v>
      </c>
      <c r="E256" s="10"/>
      <c r="F256" s="10">
        <v>42407</v>
      </c>
      <c r="G256" s="4" t="s">
        <v>83</v>
      </c>
      <c r="H256" s="4" t="s">
        <v>84</v>
      </c>
      <c r="I256" s="4" t="str">
        <f>IF(G256="Competition Level Test",COUNTIFS(B$2:B256,B256,G$2:G256,"Competition Level Test"),"-")</f>
        <v>-</v>
      </c>
      <c r="J256" s="101"/>
    </row>
    <row r="257" spans="1:10" s="1" customFormat="1" ht="15" customHeight="1" x14ac:dyDescent="0.25">
      <c r="A257" s="1" t="str">
        <f t="shared" si="3"/>
        <v>HUBERLAND Jill BNO</v>
      </c>
      <c r="B257" s="2" t="s">
        <v>265</v>
      </c>
      <c r="C257" s="4" t="s">
        <v>10</v>
      </c>
      <c r="D257" s="4" t="s">
        <v>563</v>
      </c>
      <c r="E257" s="10"/>
      <c r="F257" s="10">
        <v>42413</v>
      </c>
      <c r="G257" s="4" t="s">
        <v>268</v>
      </c>
      <c r="H257" s="4" t="s">
        <v>282</v>
      </c>
      <c r="I257" s="4" t="str">
        <f>IF(G257="Competition Level Test",COUNTIFS(B$2:B257,B257,G$2:G257,"Competition Level Test"),"-")</f>
        <v>-</v>
      </c>
      <c r="J257" s="101"/>
    </row>
    <row r="258" spans="1:10" s="1" customFormat="1" ht="15" customHeight="1" x14ac:dyDescent="0.25">
      <c r="A258" s="1" t="str">
        <f t="shared" ref="A258:A321" si="4">CONCATENATE(B258," ",D258)</f>
        <v>KLAASSEN Vera BNO</v>
      </c>
      <c r="B258" s="2" t="s">
        <v>273</v>
      </c>
      <c r="C258" s="4" t="s">
        <v>231</v>
      </c>
      <c r="D258" s="4" t="s">
        <v>563</v>
      </c>
      <c r="E258" s="10"/>
      <c r="F258" s="10">
        <v>42413</v>
      </c>
      <c r="G258" s="4" t="s">
        <v>268</v>
      </c>
      <c r="H258" s="4" t="s">
        <v>282</v>
      </c>
      <c r="I258" s="4" t="str">
        <f>IF(G258="Competition Level Test",COUNTIFS(B$2:B258,B258,G$2:G258,"Competition Level Test"),"-")</f>
        <v>-</v>
      </c>
      <c r="J258" s="101"/>
    </row>
    <row r="259" spans="1:10" s="1" customFormat="1" ht="15" customHeight="1" x14ac:dyDescent="0.25">
      <c r="A259" s="1" t="str">
        <f t="shared" si="4"/>
        <v>VOS Anneke BNO</v>
      </c>
      <c r="B259" s="2" t="s">
        <v>266</v>
      </c>
      <c r="C259" s="4" t="s">
        <v>18</v>
      </c>
      <c r="D259" s="4" t="s">
        <v>563</v>
      </c>
      <c r="E259" s="10"/>
      <c r="F259" s="10">
        <v>42413</v>
      </c>
      <c r="G259" s="4" t="s">
        <v>268</v>
      </c>
      <c r="H259" s="4" t="s">
        <v>282</v>
      </c>
      <c r="I259" s="4" t="str">
        <f>IF(G259="Competition Level Test",COUNTIFS(B$2:B259,B259,G$2:G259,"Competition Level Test"),"-")</f>
        <v>-</v>
      </c>
      <c r="J259" s="101"/>
    </row>
    <row r="260" spans="1:10" s="1" customFormat="1" ht="15" customHeight="1" x14ac:dyDescent="0.25">
      <c r="A260" s="1" t="str">
        <f t="shared" si="4"/>
        <v>CHRISTAKIS Ioana INO</v>
      </c>
      <c r="B260" s="2" t="s">
        <v>237</v>
      </c>
      <c r="C260" s="4" t="s">
        <v>25</v>
      </c>
      <c r="D260" s="4" t="s">
        <v>564</v>
      </c>
      <c r="E260" s="10"/>
      <c r="F260" s="10">
        <v>42413</v>
      </c>
      <c r="G260" s="4" t="s">
        <v>268</v>
      </c>
      <c r="H260" s="4" t="s">
        <v>282</v>
      </c>
      <c r="I260" s="4" t="str">
        <f>IF(G260="Competition Level Test",COUNTIFS(B$2:B260,B260,G$2:G260,"Competition Level Test"),"-")</f>
        <v>-</v>
      </c>
      <c r="J260" s="101"/>
    </row>
    <row r="261" spans="1:10" s="1" customFormat="1" ht="15" customHeight="1" x14ac:dyDescent="0.25">
      <c r="A261" s="1" t="str">
        <f t="shared" si="4"/>
        <v>VANCOPPERNOLLE Owen INO</v>
      </c>
      <c r="B261" s="2" t="s">
        <v>175</v>
      </c>
      <c r="C261" s="4" t="s">
        <v>25</v>
      </c>
      <c r="D261" s="4" t="s">
        <v>564</v>
      </c>
      <c r="E261" s="10"/>
      <c r="F261" s="10">
        <v>42413</v>
      </c>
      <c r="G261" s="4" t="s">
        <v>268</v>
      </c>
      <c r="H261" s="4" t="s">
        <v>282</v>
      </c>
      <c r="I261" s="4" t="str">
        <f>IF(G261="Competition Level Test",COUNTIFS(B$2:B261,B261,G$2:G261,"Competition Level Test"),"-")</f>
        <v>-</v>
      </c>
      <c r="J261" s="101"/>
    </row>
    <row r="262" spans="1:10" s="1" customFormat="1" ht="15" customHeight="1" x14ac:dyDescent="0.25">
      <c r="A262" s="1" t="str">
        <f t="shared" si="4"/>
        <v>VERHAEGEN Caro INO</v>
      </c>
      <c r="B262" s="2" t="s">
        <v>238</v>
      </c>
      <c r="C262" s="4" t="s">
        <v>18</v>
      </c>
      <c r="D262" s="4" t="s">
        <v>564</v>
      </c>
      <c r="E262" s="10"/>
      <c r="F262" s="10">
        <v>42413</v>
      </c>
      <c r="G262" s="4" t="s">
        <v>268</v>
      </c>
      <c r="H262" s="4" t="s">
        <v>282</v>
      </c>
      <c r="I262" s="4" t="str">
        <f>IF(G262="Competition Level Test",COUNTIFS(B$2:B262,B262,G$2:G262,"Competition Level Test"),"-")</f>
        <v>-</v>
      </c>
      <c r="J262" s="101"/>
    </row>
    <row r="263" spans="1:10" s="1" customFormat="1" ht="15" customHeight="1" x14ac:dyDescent="0.25">
      <c r="A263" s="1" t="str">
        <f t="shared" si="4"/>
        <v>RAVEYTS Shany BNO</v>
      </c>
      <c r="B263" s="2" t="s">
        <v>267</v>
      </c>
      <c r="C263" s="4" t="s">
        <v>13</v>
      </c>
      <c r="D263" s="4" t="s">
        <v>563</v>
      </c>
      <c r="E263" s="10"/>
      <c r="F263" s="10">
        <v>42427</v>
      </c>
      <c r="G263" s="4" t="s">
        <v>178</v>
      </c>
      <c r="H263" s="4" t="s">
        <v>22</v>
      </c>
      <c r="I263" s="4" t="str">
        <f>IF(G263="Competition Level Test",COUNTIFS(B$2:B263,B263,G$2:G263,"Competition Level Test"),"-")</f>
        <v>-</v>
      </c>
      <c r="J263" s="101"/>
    </row>
    <row r="264" spans="1:10" s="1" customFormat="1" ht="15" customHeight="1" x14ac:dyDescent="0.25">
      <c r="A264" s="1" t="str">
        <f t="shared" si="4"/>
        <v>ROBYNS Liselotte BNO</v>
      </c>
      <c r="B264" s="2" t="s">
        <v>148</v>
      </c>
      <c r="C264" s="4" t="s">
        <v>12</v>
      </c>
      <c r="D264" s="4" t="s">
        <v>563</v>
      </c>
      <c r="E264" s="10"/>
      <c r="F264" s="10">
        <v>42427</v>
      </c>
      <c r="G264" s="4" t="s">
        <v>178</v>
      </c>
      <c r="H264" s="4" t="s">
        <v>22</v>
      </c>
      <c r="I264" s="4" t="str">
        <f>IF(G264="Competition Level Test",COUNTIFS(B$2:B264,B264,G$2:G264,"Competition Level Test"),"-")</f>
        <v>-</v>
      </c>
      <c r="J264" s="101"/>
    </row>
    <row r="265" spans="1:10" s="1" customFormat="1" ht="15" customHeight="1" x14ac:dyDescent="0.25">
      <c r="A265" s="1" t="str">
        <f t="shared" si="4"/>
        <v>JANSEN Vicky JUN</v>
      </c>
      <c r="B265" s="2" t="s">
        <v>174</v>
      </c>
      <c r="C265" s="4" t="s">
        <v>18</v>
      </c>
      <c r="D265" s="4" t="s">
        <v>6</v>
      </c>
      <c r="E265" s="10"/>
      <c r="F265" s="10">
        <v>42427</v>
      </c>
      <c r="G265" s="4" t="s">
        <v>178</v>
      </c>
      <c r="H265" s="4" t="s">
        <v>22</v>
      </c>
      <c r="I265" s="4" t="str">
        <f>IF(G265="Competition Level Test",COUNTIFS(B$2:B265,B265,G$2:G265,"Competition Level Test"),"-")</f>
        <v>-</v>
      </c>
      <c r="J265" s="101"/>
    </row>
    <row r="266" spans="1:10" s="1" customFormat="1" ht="15" customHeight="1" x14ac:dyDescent="0.25">
      <c r="A266" s="1" t="str">
        <f t="shared" si="4"/>
        <v>JANSSENS Liz PRE</v>
      </c>
      <c r="B266" s="2" t="s">
        <v>251</v>
      </c>
      <c r="C266" s="4" t="s">
        <v>10</v>
      </c>
      <c r="D266" s="4" t="s">
        <v>1</v>
      </c>
      <c r="E266" s="10"/>
      <c r="F266" s="10">
        <v>42448</v>
      </c>
      <c r="G266" s="4" t="s">
        <v>28</v>
      </c>
      <c r="H266" s="4" t="s">
        <v>27</v>
      </c>
      <c r="I266" s="4">
        <f>IF(G266="Competition Level Test",COUNTIFS(B$2:B266,B266,G$2:G266,"Competition Level Test"),"-")</f>
        <v>1</v>
      </c>
      <c r="J266" s="101"/>
    </row>
    <row r="267" spans="1:10" s="1" customFormat="1" ht="15" customHeight="1" x14ac:dyDescent="0.25">
      <c r="A267" s="1" t="str">
        <f t="shared" si="4"/>
        <v>BUVENS Hayley PRE</v>
      </c>
      <c r="B267" s="2" t="s">
        <v>115</v>
      </c>
      <c r="C267" s="4" t="s">
        <v>19</v>
      </c>
      <c r="D267" s="4" t="s">
        <v>1</v>
      </c>
      <c r="E267" s="10"/>
      <c r="F267" s="10">
        <v>42448</v>
      </c>
      <c r="G267" s="4" t="s">
        <v>28</v>
      </c>
      <c r="H267" s="4" t="s">
        <v>27</v>
      </c>
      <c r="I267" s="4">
        <f>IF(G267="Competition Level Test",COUNTIFS(B$2:B267,B267,G$2:G267,"Competition Level Test"),"-")</f>
        <v>1</v>
      </c>
      <c r="J267" s="101"/>
    </row>
    <row r="268" spans="1:10" s="1" customFormat="1" ht="15" customHeight="1" x14ac:dyDescent="0.25">
      <c r="A268" s="1" t="str">
        <f t="shared" si="4"/>
        <v>HEYLIGEN Jade PRE</v>
      </c>
      <c r="B268" s="2" t="s">
        <v>130</v>
      </c>
      <c r="C268" s="4" t="s">
        <v>19</v>
      </c>
      <c r="D268" s="4" t="s">
        <v>1</v>
      </c>
      <c r="E268" s="10"/>
      <c r="F268" s="10">
        <v>42448</v>
      </c>
      <c r="G268" s="4" t="s">
        <v>28</v>
      </c>
      <c r="H268" s="4" t="s">
        <v>27</v>
      </c>
      <c r="I268" s="4">
        <f>IF(G268="Competition Level Test",COUNTIFS(B$2:B268,B268,G$2:G268,"Competition Level Test"),"-")</f>
        <v>2</v>
      </c>
      <c r="J268" s="101"/>
    </row>
    <row r="269" spans="1:10" s="1" customFormat="1" ht="15" customHeight="1" x14ac:dyDescent="0.25">
      <c r="A269" s="1" t="str">
        <f t="shared" si="4"/>
        <v>BAYENS Lizanne Niet geslaagd</v>
      </c>
      <c r="B269" s="2" t="s">
        <v>252</v>
      </c>
      <c r="C269" s="4" t="s">
        <v>18</v>
      </c>
      <c r="D269" s="4" t="s">
        <v>80</v>
      </c>
      <c r="E269" s="10"/>
      <c r="F269" s="10">
        <v>42448</v>
      </c>
      <c r="G269" s="4" t="s">
        <v>28</v>
      </c>
      <c r="H269" s="4" t="s">
        <v>27</v>
      </c>
      <c r="I269" s="4">
        <f>IF(G269="Competition Level Test",COUNTIFS(B$2:B269,B269,G$2:G269,"Competition Level Test"),"-")</f>
        <v>2</v>
      </c>
      <c r="J269" s="101"/>
    </row>
    <row r="270" spans="1:10" s="1" customFormat="1" ht="15" customHeight="1" x14ac:dyDescent="0.25">
      <c r="A270" s="1" t="str">
        <f t="shared" si="4"/>
        <v>DE VOS Robbe PRE</v>
      </c>
      <c r="B270" s="2" t="s">
        <v>253</v>
      </c>
      <c r="C270" s="4" t="s">
        <v>18</v>
      </c>
      <c r="D270" s="4" t="s">
        <v>1</v>
      </c>
      <c r="E270" s="10"/>
      <c r="F270" s="10">
        <v>42448</v>
      </c>
      <c r="G270" s="4" t="s">
        <v>28</v>
      </c>
      <c r="H270" s="4" t="s">
        <v>27</v>
      </c>
      <c r="I270" s="4">
        <f>IF(G270="Competition Level Test",COUNTIFS(B$2:B270,B270,G$2:G270,"Competition Level Test"),"-")</f>
        <v>1</v>
      </c>
      <c r="J270" s="101"/>
    </row>
    <row r="271" spans="1:10" s="1" customFormat="1" ht="15" customHeight="1" x14ac:dyDescent="0.25">
      <c r="A271" s="1" t="str">
        <f t="shared" si="4"/>
        <v>DELSARD Kimani PRE</v>
      </c>
      <c r="B271" s="2" t="s">
        <v>123</v>
      </c>
      <c r="C271" s="4" t="s">
        <v>18</v>
      </c>
      <c r="D271" s="4" t="s">
        <v>1</v>
      </c>
      <c r="E271" s="10"/>
      <c r="F271" s="10">
        <v>42448</v>
      </c>
      <c r="G271" s="4" t="s">
        <v>28</v>
      </c>
      <c r="H271" s="4" t="s">
        <v>27</v>
      </c>
      <c r="I271" s="4">
        <f>IF(G271="Competition Level Test",COUNTIFS(B$2:B271,B271,G$2:G271,"Competition Level Test"),"-")</f>
        <v>3</v>
      </c>
      <c r="J271" s="101"/>
    </row>
    <row r="272" spans="1:10" s="1" customFormat="1" ht="15" customHeight="1" x14ac:dyDescent="0.25">
      <c r="A272" s="1" t="str">
        <f t="shared" si="4"/>
        <v>MICHIELSEN Linske PRE</v>
      </c>
      <c r="B272" s="2" t="s">
        <v>90</v>
      </c>
      <c r="C272" s="4" t="s">
        <v>18</v>
      </c>
      <c r="D272" s="4" t="s">
        <v>1</v>
      </c>
      <c r="E272" s="10"/>
      <c r="F272" s="10">
        <v>42448</v>
      </c>
      <c r="G272" s="4" t="s">
        <v>28</v>
      </c>
      <c r="H272" s="4" t="s">
        <v>27</v>
      </c>
      <c r="I272" s="4">
        <f>IF(G272="Competition Level Test",COUNTIFS(B$2:B272,B272,G$2:G272,"Competition Level Test"),"-")</f>
        <v>2</v>
      </c>
      <c r="J272" s="101"/>
    </row>
    <row r="273" spans="1:10" s="1" customFormat="1" ht="15" customHeight="1" x14ac:dyDescent="0.25">
      <c r="A273" s="1" t="str">
        <f t="shared" si="4"/>
        <v>VAN TIGCHELT Marie-Julie PRE</v>
      </c>
      <c r="B273" s="2" t="s">
        <v>254</v>
      </c>
      <c r="C273" s="4" t="s">
        <v>18</v>
      </c>
      <c r="D273" s="4" t="s">
        <v>1</v>
      </c>
      <c r="E273" s="10"/>
      <c r="F273" s="10">
        <v>42448</v>
      </c>
      <c r="G273" s="4" t="s">
        <v>28</v>
      </c>
      <c r="H273" s="4" t="s">
        <v>27</v>
      </c>
      <c r="I273" s="4">
        <f>IF(G273="Competition Level Test",COUNTIFS(B$2:B273,B273,G$2:G273,"Competition Level Test"),"-")</f>
        <v>2</v>
      </c>
      <c r="J273" s="101"/>
    </row>
    <row r="274" spans="1:10" s="1" customFormat="1" ht="15" customHeight="1" x14ac:dyDescent="0.25">
      <c r="A274" s="1" t="str">
        <f t="shared" si="4"/>
        <v>DELEUSE Adèle PRE</v>
      </c>
      <c r="B274" s="2" t="s">
        <v>255</v>
      </c>
      <c r="C274" s="4" t="s">
        <v>13</v>
      </c>
      <c r="D274" s="4" t="s">
        <v>1</v>
      </c>
      <c r="E274" s="10"/>
      <c r="F274" s="10">
        <v>42448</v>
      </c>
      <c r="G274" s="4" t="s">
        <v>28</v>
      </c>
      <c r="H274" s="4" t="s">
        <v>27</v>
      </c>
      <c r="I274" s="4">
        <f>IF(G274="Competition Level Test",COUNTIFS(B$2:B274,B274,G$2:G274,"Competition Level Test"),"-")</f>
        <v>1</v>
      </c>
      <c r="J274" s="101"/>
    </row>
    <row r="275" spans="1:10" s="1" customFormat="1" ht="15" customHeight="1" x14ac:dyDescent="0.25">
      <c r="A275" s="1" t="str">
        <f t="shared" si="4"/>
        <v>DEMARÉ Yuldiz PRE</v>
      </c>
      <c r="B275" s="2" t="s">
        <v>256</v>
      </c>
      <c r="C275" s="4" t="s">
        <v>13</v>
      </c>
      <c r="D275" s="4" t="s">
        <v>1</v>
      </c>
      <c r="E275" s="10"/>
      <c r="F275" s="10">
        <v>42448</v>
      </c>
      <c r="G275" s="4" t="s">
        <v>28</v>
      </c>
      <c r="H275" s="4" t="s">
        <v>27</v>
      </c>
      <c r="I275" s="4">
        <f>IF(G275="Competition Level Test",COUNTIFS(B$2:B275,B275,G$2:G275,"Competition Level Test"),"-")</f>
        <v>1</v>
      </c>
      <c r="J275" s="101"/>
    </row>
    <row r="276" spans="1:10" s="1" customFormat="1" ht="15" customHeight="1" x14ac:dyDescent="0.25">
      <c r="A276" s="1" t="str">
        <f t="shared" si="4"/>
        <v>KUCZYNSKA Luiza PRE</v>
      </c>
      <c r="B276" s="2" t="s">
        <v>136</v>
      </c>
      <c r="C276" s="4" t="s">
        <v>13</v>
      </c>
      <c r="D276" s="4" t="s">
        <v>1</v>
      </c>
      <c r="E276" s="10"/>
      <c r="F276" s="10">
        <v>42448</v>
      </c>
      <c r="G276" s="4" t="s">
        <v>28</v>
      </c>
      <c r="H276" s="4" t="s">
        <v>27</v>
      </c>
      <c r="I276" s="4">
        <f>IF(G276="Competition Level Test",COUNTIFS(B$2:B276,B276,G$2:G276,"Competition Level Test"),"-")</f>
        <v>3</v>
      </c>
      <c r="J276" s="101"/>
    </row>
    <row r="277" spans="1:10" s="1" customFormat="1" ht="15" customHeight="1" x14ac:dyDescent="0.25">
      <c r="A277" s="1" t="str">
        <f t="shared" si="4"/>
        <v>MONTFORT Iris PRE</v>
      </c>
      <c r="B277" s="2" t="s">
        <v>141</v>
      </c>
      <c r="C277" s="4" t="s">
        <v>13</v>
      </c>
      <c r="D277" s="4" t="s">
        <v>1</v>
      </c>
      <c r="E277" s="10"/>
      <c r="F277" s="10">
        <v>42448</v>
      </c>
      <c r="G277" s="4" t="s">
        <v>28</v>
      </c>
      <c r="H277" s="4" t="s">
        <v>27</v>
      </c>
      <c r="I277" s="4">
        <f>IF(G277="Competition Level Test",COUNTIFS(B$2:B277,B277,G$2:G277,"Competition Level Test"),"-")</f>
        <v>1</v>
      </c>
      <c r="J277" s="101"/>
    </row>
    <row r="278" spans="1:10" s="1" customFormat="1" ht="15" customHeight="1" x14ac:dyDescent="0.25">
      <c r="A278" s="1" t="str">
        <f t="shared" si="4"/>
        <v>SARIKAS Marianna Niet geslaagd</v>
      </c>
      <c r="B278" s="2" t="s">
        <v>257</v>
      </c>
      <c r="C278" s="4" t="s">
        <v>13</v>
      </c>
      <c r="D278" s="4" t="s">
        <v>80</v>
      </c>
      <c r="E278" s="10"/>
      <c r="F278" s="10">
        <v>42448</v>
      </c>
      <c r="G278" s="4" t="s">
        <v>28</v>
      </c>
      <c r="H278" s="4" t="s">
        <v>27</v>
      </c>
      <c r="I278" s="4">
        <f>IF(G278="Competition Level Test",COUNTIFS(B$2:B278,B278,G$2:G278,"Competition Level Test"),"-")</f>
        <v>1</v>
      </c>
      <c r="J278" s="101"/>
    </row>
    <row r="279" spans="1:10" s="1" customFormat="1" ht="15" customHeight="1" x14ac:dyDescent="0.25">
      <c r="A279" s="1" t="str">
        <f t="shared" si="4"/>
        <v>VAN VALCKENBORGH Isaura PRE</v>
      </c>
      <c r="B279" s="2" t="s">
        <v>169</v>
      </c>
      <c r="C279" s="4" t="s">
        <v>13</v>
      </c>
      <c r="D279" s="4" t="s">
        <v>1</v>
      </c>
      <c r="E279" s="10"/>
      <c r="F279" s="10">
        <v>42448</v>
      </c>
      <c r="G279" s="4" t="s">
        <v>28</v>
      </c>
      <c r="H279" s="4" t="s">
        <v>27</v>
      </c>
      <c r="I279" s="4">
        <f>IF(G279="Competition Level Test",COUNTIFS(B$2:B279,B279,G$2:G279,"Competition Level Test"),"-")</f>
        <v>1</v>
      </c>
      <c r="J279" s="101"/>
    </row>
    <row r="280" spans="1:10" s="1" customFormat="1" ht="15" customHeight="1" x14ac:dyDescent="0.25">
      <c r="A280" s="1" t="str">
        <f t="shared" si="4"/>
        <v>KERLIKOVA Simona Niet geslaagd</v>
      </c>
      <c r="B280" s="2" t="s">
        <v>258</v>
      </c>
      <c r="C280" s="4" t="s">
        <v>23</v>
      </c>
      <c r="D280" s="4" t="s">
        <v>80</v>
      </c>
      <c r="E280" s="10"/>
      <c r="F280" s="10">
        <v>42448</v>
      </c>
      <c r="G280" s="4" t="s">
        <v>28</v>
      </c>
      <c r="H280" s="4" t="s">
        <v>27</v>
      </c>
      <c r="I280" s="4">
        <f>IF(G280="Competition Level Test",COUNTIFS(B$2:B280,B280,G$2:G280,"Competition Level Test"),"-")</f>
        <v>1</v>
      </c>
      <c r="J280" s="101"/>
    </row>
    <row r="281" spans="1:10" s="1" customFormat="1" ht="15" customHeight="1" x14ac:dyDescent="0.25">
      <c r="A281" s="1" t="str">
        <f t="shared" si="4"/>
        <v>RAVOET Saar PRE</v>
      </c>
      <c r="B281" s="2" t="s">
        <v>259</v>
      </c>
      <c r="C281" s="4" t="s">
        <v>23</v>
      </c>
      <c r="D281" s="4" t="s">
        <v>1</v>
      </c>
      <c r="E281" s="10"/>
      <c r="F281" s="10">
        <v>42448</v>
      </c>
      <c r="G281" s="4" t="s">
        <v>28</v>
      </c>
      <c r="H281" s="4" t="s">
        <v>27</v>
      </c>
      <c r="I281" s="4">
        <f>IF(G281="Competition Level Test",COUNTIFS(B$2:B281,B281,G$2:G281,"Competition Level Test"),"-")</f>
        <v>3</v>
      </c>
      <c r="J281" s="101"/>
    </row>
    <row r="282" spans="1:10" s="1" customFormat="1" ht="15" customHeight="1" x14ac:dyDescent="0.25">
      <c r="A282" s="1" t="str">
        <f t="shared" si="4"/>
        <v>BAMBUST Yoline PRE</v>
      </c>
      <c r="B282" s="2" t="s">
        <v>260</v>
      </c>
      <c r="C282" s="4" t="s">
        <v>12</v>
      </c>
      <c r="D282" s="4" t="s">
        <v>1</v>
      </c>
      <c r="E282" s="10"/>
      <c r="F282" s="10">
        <v>42448</v>
      </c>
      <c r="G282" s="4" t="s">
        <v>28</v>
      </c>
      <c r="H282" s="4" t="s">
        <v>27</v>
      </c>
      <c r="I282" s="4">
        <f>IF(G282="Competition Level Test",COUNTIFS(B$2:B282,B282,G$2:G282,"Competition Level Test"),"-")</f>
        <v>1</v>
      </c>
      <c r="J282" s="101"/>
    </row>
    <row r="283" spans="1:10" s="1" customFormat="1" ht="15" customHeight="1" x14ac:dyDescent="0.25">
      <c r="A283" s="1" t="str">
        <f t="shared" si="4"/>
        <v>GENIETS Astrid PRE</v>
      </c>
      <c r="B283" s="2" t="s">
        <v>128</v>
      </c>
      <c r="C283" s="4" t="s">
        <v>12</v>
      </c>
      <c r="D283" s="4" t="s">
        <v>1</v>
      </c>
      <c r="E283" s="10"/>
      <c r="F283" s="10">
        <v>42448</v>
      </c>
      <c r="G283" s="4" t="s">
        <v>28</v>
      </c>
      <c r="H283" s="4" t="s">
        <v>27</v>
      </c>
      <c r="I283" s="4">
        <f>IF(G283="Competition Level Test",COUNTIFS(B$2:B283,B283,G$2:G283,"Competition Level Test"),"-")</f>
        <v>3</v>
      </c>
      <c r="J283" s="101"/>
    </row>
    <row r="284" spans="1:10" s="1" customFormat="1" ht="15" customHeight="1" x14ac:dyDescent="0.25">
      <c r="A284" s="1" t="str">
        <f t="shared" si="4"/>
        <v>TRUYE Luna PRE</v>
      </c>
      <c r="B284" s="2" t="s">
        <v>261</v>
      </c>
      <c r="C284" s="4" t="s">
        <v>12</v>
      </c>
      <c r="D284" s="4" t="s">
        <v>1</v>
      </c>
      <c r="E284" s="10"/>
      <c r="F284" s="10">
        <v>42448</v>
      </c>
      <c r="G284" s="4" t="s">
        <v>28</v>
      </c>
      <c r="H284" s="4" t="s">
        <v>27</v>
      </c>
      <c r="I284" s="4">
        <f>IF(G284="Competition Level Test",COUNTIFS(B$2:B284,B284,G$2:G284,"Competition Level Test"),"-")</f>
        <v>1</v>
      </c>
      <c r="J284" s="101"/>
    </row>
    <row r="285" spans="1:10" s="1" customFormat="1" ht="15" customHeight="1" x14ac:dyDescent="0.25">
      <c r="A285" s="1" t="str">
        <f t="shared" si="4"/>
        <v>VERMEERSCH Laura PRE</v>
      </c>
      <c r="B285" s="2" t="s">
        <v>262</v>
      </c>
      <c r="C285" s="4" t="s">
        <v>12</v>
      </c>
      <c r="D285" s="4" t="s">
        <v>1</v>
      </c>
      <c r="E285" s="10"/>
      <c r="F285" s="10">
        <v>42448</v>
      </c>
      <c r="G285" s="4" t="s">
        <v>28</v>
      </c>
      <c r="H285" s="4" t="s">
        <v>27</v>
      </c>
      <c r="I285" s="4">
        <f>IF(G285="Competition Level Test",COUNTIFS(B$2:B285,B285,G$2:G285,"Competition Level Test"),"-")</f>
        <v>2</v>
      </c>
      <c r="J285" s="101"/>
    </row>
    <row r="286" spans="1:10" s="1" customFormat="1" ht="15" customHeight="1" x14ac:dyDescent="0.25">
      <c r="A286" s="1" t="str">
        <f t="shared" si="4"/>
        <v>VERTRIEST Luna PRE</v>
      </c>
      <c r="B286" s="2" t="s">
        <v>263</v>
      </c>
      <c r="C286" s="4" t="s">
        <v>12</v>
      </c>
      <c r="D286" s="4" t="s">
        <v>1</v>
      </c>
      <c r="E286" s="10"/>
      <c r="F286" s="10">
        <v>42448</v>
      </c>
      <c r="G286" s="4" t="s">
        <v>28</v>
      </c>
      <c r="H286" s="4" t="s">
        <v>27</v>
      </c>
      <c r="I286" s="4">
        <f>IF(G286="Competition Level Test",COUNTIFS(B$2:B286,B286,G$2:G286,"Competition Level Test"),"-")</f>
        <v>1</v>
      </c>
      <c r="J286" s="101"/>
    </row>
    <row r="287" spans="1:10" s="1" customFormat="1" ht="15" customHeight="1" x14ac:dyDescent="0.25">
      <c r="A287" s="1" t="str">
        <f t="shared" si="4"/>
        <v>ALENIS Joannie PRE</v>
      </c>
      <c r="B287" s="2" t="s">
        <v>109</v>
      </c>
      <c r="C287" s="4" t="s">
        <v>11</v>
      </c>
      <c r="D287" s="4" t="s">
        <v>1</v>
      </c>
      <c r="E287" s="10"/>
      <c r="F287" s="10">
        <v>42448</v>
      </c>
      <c r="G287" s="4" t="s">
        <v>28</v>
      </c>
      <c r="H287" s="4" t="s">
        <v>27</v>
      </c>
      <c r="I287" s="4">
        <f>IF(G287="Competition Level Test",COUNTIFS(B$2:B287,B287,G$2:G287,"Competition Level Test"),"-")</f>
        <v>2</v>
      </c>
      <c r="J287" s="101"/>
    </row>
    <row r="288" spans="1:10" s="1" customFormat="1" ht="15" customHeight="1" x14ac:dyDescent="0.25">
      <c r="A288" s="1" t="str">
        <f t="shared" si="4"/>
        <v>LAPINA Ulyana Niet geslaagd</v>
      </c>
      <c r="B288" s="2" t="s">
        <v>264</v>
      </c>
      <c r="C288" s="4" t="s">
        <v>11</v>
      </c>
      <c r="D288" s="4" t="s">
        <v>80</v>
      </c>
      <c r="E288" s="10"/>
      <c r="F288" s="10">
        <v>42448</v>
      </c>
      <c r="G288" s="4" t="s">
        <v>28</v>
      </c>
      <c r="H288" s="4" t="s">
        <v>27</v>
      </c>
      <c r="I288" s="4">
        <f>IF(G288="Competition Level Test",COUNTIFS(B$2:B288,B288,G$2:G288,"Competition Level Test"),"-")</f>
        <v>1</v>
      </c>
      <c r="J288" s="101"/>
    </row>
    <row r="289" spans="1:10" s="1" customFormat="1" ht="15" customHeight="1" x14ac:dyDescent="0.25">
      <c r="A289" s="1" t="str">
        <f t="shared" si="4"/>
        <v>SOLOUKHIN Emilia PRE</v>
      </c>
      <c r="B289" s="2" t="s">
        <v>149</v>
      </c>
      <c r="C289" s="4" t="s">
        <v>11</v>
      </c>
      <c r="D289" s="4" t="s">
        <v>1</v>
      </c>
      <c r="E289" s="10"/>
      <c r="F289" s="10">
        <v>42448</v>
      </c>
      <c r="G289" s="4" t="s">
        <v>28</v>
      </c>
      <c r="H289" s="4" t="s">
        <v>27</v>
      </c>
      <c r="I289" s="4">
        <f>IF(G289="Competition Level Test",COUNTIFS(B$2:B289,B289,G$2:G289,"Competition Level Test"),"-")</f>
        <v>1</v>
      </c>
      <c r="J289" s="101"/>
    </row>
    <row r="290" spans="1:10" s="1" customFormat="1" ht="15" customHeight="1" x14ac:dyDescent="0.25">
      <c r="A290" s="1" t="str">
        <f t="shared" si="4"/>
        <v>BAGIOLI Irene Niet geslaagd</v>
      </c>
      <c r="B290" s="2" t="s">
        <v>31</v>
      </c>
      <c r="C290" s="4" t="s">
        <v>21</v>
      </c>
      <c r="D290" s="4" t="s">
        <v>80</v>
      </c>
      <c r="E290" s="10"/>
      <c r="F290" s="10">
        <v>42448</v>
      </c>
      <c r="G290" s="4" t="s">
        <v>28</v>
      </c>
      <c r="H290" s="4" t="s">
        <v>27</v>
      </c>
      <c r="I290" s="4">
        <f>IF(G290="Competition Level Test",COUNTIFS(B$2:B290,B290,G$2:G290,"Competition Level Test"),"-")</f>
        <v>1</v>
      </c>
      <c r="J290" s="101"/>
    </row>
    <row r="291" spans="1:10" s="1" customFormat="1" ht="15" customHeight="1" x14ac:dyDescent="0.25">
      <c r="A291" s="1" t="str">
        <f t="shared" si="4"/>
        <v>KROUGLOV Denis Niet geslaagd</v>
      </c>
      <c r="B291" s="2" t="s">
        <v>30</v>
      </c>
      <c r="C291" s="4" t="s">
        <v>21</v>
      </c>
      <c r="D291" s="4" t="s">
        <v>80</v>
      </c>
      <c r="E291" s="10"/>
      <c r="F291" s="10">
        <v>42448</v>
      </c>
      <c r="G291" s="4" t="s">
        <v>28</v>
      </c>
      <c r="H291" s="4" t="s">
        <v>27</v>
      </c>
      <c r="I291" s="4">
        <f>IF(G291="Competition Level Test",COUNTIFS(B$2:B291,B291,G$2:G291,"Competition Level Test"),"-")</f>
        <v>1</v>
      </c>
      <c r="J291" s="101"/>
    </row>
    <row r="292" spans="1:10" s="1" customFormat="1" ht="15" customHeight="1" x14ac:dyDescent="0.25">
      <c r="A292" s="1" t="str">
        <f t="shared" si="4"/>
        <v>VERBINNEN Danielle PRE</v>
      </c>
      <c r="B292" s="2" t="s">
        <v>158</v>
      </c>
      <c r="C292" s="4" t="s">
        <v>21</v>
      </c>
      <c r="D292" s="4" t="s">
        <v>1</v>
      </c>
      <c r="E292" s="10"/>
      <c r="F292" s="10">
        <v>42448</v>
      </c>
      <c r="G292" s="4" t="s">
        <v>28</v>
      </c>
      <c r="H292" s="4" t="s">
        <v>27</v>
      </c>
      <c r="I292" s="4">
        <f>IF(G292="Competition Level Test",COUNTIFS(B$2:B292,B292,G$2:G292,"Competition Level Test"),"-")</f>
        <v>1</v>
      </c>
      <c r="J292" s="101"/>
    </row>
    <row r="293" spans="1:10" s="1" customFormat="1" ht="15" customHeight="1" x14ac:dyDescent="0.25">
      <c r="A293" s="1" t="str">
        <f t="shared" si="4"/>
        <v>JACOBS Inez PRE</v>
      </c>
      <c r="B293" s="2" t="s">
        <v>313</v>
      </c>
      <c r="C293" s="4" t="s">
        <v>457</v>
      </c>
      <c r="D293" s="4" t="s">
        <v>1</v>
      </c>
      <c r="E293" s="10"/>
      <c r="F293" s="10">
        <v>42469</v>
      </c>
      <c r="G293" s="4" t="s">
        <v>28</v>
      </c>
      <c r="H293" s="4" t="s">
        <v>17</v>
      </c>
      <c r="I293" s="4">
        <f>IF(G293="Competition Level Test",COUNTIFS(B$2:B293,B293,G$2:G293,"Competition Level Test"),"-")</f>
        <v>1</v>
      </c>
      <c r="J293" s="101"/>
    </row>
    <row r="294" spans="1:10" s="1" customFormat="1" ht="15" customHeight="1" x14ac:dyDescent="0.25">
      <c r="A294" s="1" t="str">
        <f t="shared" si="4"/>
        <v>BRAUNE Pauline Niet geslaagd</v>
      </c>
      <c r="B294" s="2" t="s">
        <v>75</v>
      </c>
      <c r="C294" s="4" t="s">
        <v>26</v>
      </c>
      <c r="D294" s="4" t="s">
        <v>80</v>
      </c>
      <c r="E294" s="10"/>
      <c r="F294" s="10">
        <v>42469</v>
      </c>
      <c r="G294" s="4" t="s">
        <v>28</v>
      </c>
      <c r="H294" s="4" t="s">
        <v>17</v>
      </c>
      <c r="I294" s="4">
        <f>IF(G294="Competition Level Test",COUNTIFS(B$2:B294,B294,G$2:G294,"Competition Level Test"),"-")</f>
        <v>1</v>
      </c>
      <c r="J294" s="101"/>
    </row>
    <row r="295" spans="1:10" s="1" customFormat="1" ht="15" customHeight="1" x14ac:dyDescent="0.25">
      <c r="A295" s="1" t="str">
        <f t="shared" si="4"/>
        <v>KNES Amandine Niet geslaagd</v>
      </c>
      <c r="B295" s="2" t="s">
        <v>38</v>
      </c>
      <c r="C295" s="4" t="s">
        <v>26</v>
      </c>
      <c r="D295" s="4" t="s">
        <v>80</v>
      </c>
      <c r="E295" s="10"/>
      <c r="F295" s="10">
        <v>42469</v>
      </c>
      <c r="G295" s="4" t="s">
        <v>28</v>
      </c>
      <c r="H295" s="4" t="s">
        <v>17</v>
      </c>
      <c r="I295" s="4">
        <f>IF(G295="Competition Level Test",COUNTIFS(B$2:B295,B295,G$2:G295,"Competition Level Test"),"-")</f>
        <v>1</v>
      </c>
      <c r="J295" s="101"/>
    </row>
    <row r="296" spans="1:10" s="1" customFormat="1" ht="15" customHeight="1" x14ac:dyDescent="0.25">
      <c r="A296" s="1" t="str">
        <f t="shared" si="4"/>
        <v>MERSCH Estelle Niet geslaagd</v>
      </c>
      <c r="B296" s="2" t="s">
        <v>36</v>
      </c>
      <c r="C296" s="4" t="s">
        <v>26</v>
      </c>
      <c r="D296" s="4" t="s">
        <v>80</v>
      </c>
      <c r="E296" s="10"/>
      <c r="F296" s="10">
        <v>42469</v>
      </c>
      <c r="G296" s="4" t="s">
        <v>28</v>
      </c>
      <c r="H296" s="4" t="s">
        <v>17</v>
      </c>
      <c r="I296" s="4">
        <f>IF(G296="Competition Level Test",COUNTIFS(B$2:B296,B296,G$2:G296,"Competition Level Test"),"-")</f>
        <v>1</v>
      </c>
      <c r="J296" s="101"/>
    </row>
    <row r="297" spans="1:10" s="1" customFormat="1" ht="15" customHeight="1" x14ac:dyDescent="0.25">
      <c r="A297" s="1" t="str">
        <f t="shared" si="4"/>
        <v>PLUYMERS Isabelle PRE</v>
      </c>
      <c r="B297" s="2" t="s">
        <v>144</v>
      </c>
      <c r="C297" s="4" t="s">
        <v>26</v>
      </c>
      <c r="D297" s="4" t="s">
        <v>1</v>
      </c>
      <c r="E297" s="10"/>
      <c r="F297" s="10">
        <v>42469</v>
      </c>
      <c r="G297" s="4" t="s">
        <v>28</v>
      </c>
      <c r="H297" s="4" t="s">
        <v>17</v>
      </c>
      <c r="I297" s="4">
        <f>IF(G297="Competition Level Test",COUNTIFS(B$2:B297,B297,G$2:G297,"Competition Level Test"),"-")</f>
        <v>1</v>
      </c>
      <c r="J297" s="101"/>
    </row>
    <row r="298" spans="1:10" s="1" customFormat="1" ht="15" customHeight="1" x14ac:dyDescent="0.25">
      <c r="A298" s="1" t="str">
        <f t="shared" si="4"/>
        <v>VAN SANT Tatiana PRE</v>
      </c>
      <c r="B298" s="2" t="s">
        <v>318</v>
      </c>
      <c r="C298" s="4" t="s">
        <v>20</v>
      </c>
      <c r="D298" s="4" t="s">
        <v>1</v>
      </c>
      <c r="E298" s="10"/>
      <c r="F298" s="10">
        <v>42469</v>
      </c>
      <c r="G298" s="4" t="s">
        <v>28</v>
      </c>
      <c r="H298" s="4" t="s">
        <v>17</v>
      </c>
      <c r="I298" s="4">
        <f>IF(G298="Competition Level Test",COUNTIFS(B$2:B298,B298,G$2:G298,"Competition Level Test"),"-")</f>
        <v>1</v>
      </c>
      <c r="J298" s="101"/>
    </row>
    <row r="299" spans="1:10" s="1" customFormat="1" ht="15" customHeight="1" x14ac:dyDescent="0.25">
      <c r="A299" s="1" t="str">
        <f t="shared" si="4"/>
        <v>DE CLERCQ Evi PRE</v>
      </c>
      <c r="B299" s="2" t="s">
        <v>319</v>
      </c>
      <c r="C299" s="4" t="s">
        <v>11</v>
      </c>
      <c r="D299" s="4" t="s">
        <v>1</v>
      </c>
      <c r="E299" s="10"/>
      <c r="F299" s="10">
        <v>42469</v>
      </c>
      <c r="G299" s="4" t="s">
        <v>28</v>
      </c>
      <c r="H299" s="4" t="s">
        <v>17</v>
      </c>
      <c r="I299" s="4">
        <f>IF(G299="Competition Level Test",COUNTIFS(B$2:B299,B299,G$2:G299,"Competition Level Test"),"-")</f>
        <v>1</v>
      </c>
      <c r="J299" s="101"/>
    </row>
    <row r="300" spans="1:10" s="1" customFormat="1" ht="15" customHeight="1" x14ac:dyDescent="0.25">
      <c r="A300" s="1" t="str">
        <f t="shared" si="4"/>
        <v>LAPINA Ulyana Niet geslaagd</v>
      </c>
      <c r="B300" s="2" t="s">
        <v>264</v>
      </c>
      <c r="C300" s="4" t="s">
        <v>11</v>
      </c>
      <c r="D300" s="4" t="s">
        <v>80</v>
      </c>
      <c r="E300" s="10"/>
      <c r="F300" s="10">
        <v>42469</v>
      </c>
      <c r="G300" s="4" t="s">
        <v>28</v>
      </c>
      <c r="H300" s="4" t="s">
        <v>17</v>
      </c>
      <c r="I300" s="4">
        <f>IF(G300="Competition Level Test",COUNTIFS(B$2:B300,B300,G$2:G300,"Competition Level Test"),"-")</f>
        <v>2</v>
      </c>
      <c r="J300" s="101"/>
    </row>
    <row r="301" spans="1:10" s="1" customFormat="1" ht="15" customHeight="1" x14ac:dyDescent="0.25">
      <c r="A301" s="1" t="str">
        <f t="shared" si="4"/>
        <v>LUYTEN Eva Niet geslaagd</v>
      </c>
      <c r="B301" s="2" t="s">
        <v>73</v>
      </c>
      <c r="C301" s="4" t="s">
        <v>11</v>
      </c>
      <c r="D301" s="4" t="s">
        <v>80</v>
      </c>
      <c r="E301" s="10"/>
      <c r="F301" s="10">
        <v>42469</v>
      </c>
      <c r="G301" s="4" t="s">
        <v>28</v>
      </c>
      <c r="H301" s="4" t="s">
        <v>17</v>
      </c>
      <c r="I301" s="4">
        <f>IF(G301="Competition Level Test",COUNTIFS(B$2:B301,B301,G$2:G301,"Competition Level Test"),"-")</f>
        <v>1</v>
      </c>
      <c r="J301" s="101"/>
    </row>
    <row r="302" spans="1:10" s="1" customFormat="1" ht="15" customHeight="1" x14ac:dyDescent="0.25">
      <c r="A302" s="1" t="str">
        <f t="shared" si="4"/>
        <v>CASTERMANS Ellen PRE</v>
      </c>
      <c r="B302" s="2" t="s">
        <v>314</v>
      </c>
      <c r="C302" s="4" t="s">
        <v>587</v>
      </c>
      <c r="D302" s="4" t="s">
        <v>1</v>
      </c>
      <c r="E302" s="10"/>
      <c r="F302" s="10">
        <v>42469</v>
      </c>
      <c r="G302" s="4" t="s">
        <v>28</v>
      </c>
      <c r="H302" s="4" t="s">
        <v>17</v>
      </c>
      <c r="I302" s="4">
        <f>IF(G302="Competition Level Test",COUNTIFS(B$2:B302,B302,G$2:G302,"Competition Level Test"),"-")</f>
        <v>1</v>
      </c>
      <c r="J302" s="101"/>
    </row>
    <row r="303" spans="1:10" s="1" customFormat="1" ht="15" customHeight="1" x14ac:dyDescent="0.25">
      <c r="A303" s="1" t="str">
        <f t="shared" si="4"/>
        <v>DE KESEL Lainie PRE</v>
      </c>
      <c r="B303" s="2" t="s">
        <v>315</v>
      </c>
      <c r="C303" s="4" t="s">
        <v>587</v>
      </c>
      <c r="D303" s="4" t="s">
        <v>1</v>
      </c>
      <c r="E303" s="10"/>
      <c r="F303" s="10">
        <v>42469</v>
      </c>
      <c r="G303" s="4" t="s">
        <v>28</v>
      </c>
      <c r="H303" s="4" t="s">
        <v>17</v>
      </c>
      <c r="I303" s="4">
        <f>IF(G303="Competition Level Test",COUNTIFS(B$2:B303,B303,G$2:G303,"Competition Level Test"),"-")</f>
        <v>1</v>
      </c>
      <c r="J303" s="101"/>
    </row>
    <row r="304" spans="1:10" s="1" customFormat="1" ht="15" customHeight="1" x14ac:dyDescent="0.25">
      <c r="A304" s="1" t="str">
        <f t="shared" si="4"/>
        <v>DEVRIESE Charlotte Niet geslaagd</v>
      </c>
      <c r="B304" s="2" t="s">
        <v>316</v>
      </c>
      <c r="C304" s="4" t="s">
        <v>587</v>
      </c>
      <c r="D304" s="4" t="s">
        <v>80</v>
      </c>
      <c r="E304" s="10"/>
      <c r="F304" s="10">
        <v>42469</v>
      </c>
      <c r="G304" s="4" t="s">
        <v>28</v>
      </c>
      <c r="H304" s="4" t="s">
        <v>17</v>
      </c>
      <c r="I304" s="4">
        <f>IF(G304="Competition Level Test",COUNTIFS(B$2:B304,B304,G$2:G304,"Competition Level Test"),"-")</f>
        <v>1</v>
      </c>
      <c r="J304" s="101"/>
    </row>
    <row r="305" spans="1:10" s="1" customFormat="1" ht="15" customHeight="1" x14ac:dyDescent="0.25">
      <c r="A305" s="1" t="str">
        <f t="shared" si="4"/>
        <v>LANNOO Yara PRE</v>
      </c>
      <c r="B305" s="2" t="s">
        <v>168</v>
      </c>
      <c r="C305" s="4" t="s">
        <v>587</v>
      </c>
      <c r="D305" s="4" t="s">
        <v>1</v>
      </c>
      <c r="E305" s="10"/>
      <c r="F305" s="10">
        <v>42469</v>
      </c>
      <c r="G305" s="4" t="s">
        <v>28</v>
      </c>
      <c r="H305" s="4" t="s">
        <v>17</v>
      </c>
      <c r="I305" s="4">
        <f>IF(G305="Competition Level Test",COUNTIFS(B$2:B305,B305,G$2:G305,"Competition Level Test"),"-")</f>
        <v>1</v>
      </c>
      <c r="J305" s="101"/>
    </row>
    <row r="306" spans="1:10" s="1" customFormat="1" ht="15" customHeight="1" x14ac:dyDescent="0.25">
      <c r="A306" s="1" t="str">
        <f t="shared" si="4"/>
        <v>MISSEEUW Charlotte PRE</v>
      </c>
      <c r="B306" s="2" t="s">
        <v>250</v>
      </c>
      <c r="C306" s="4" t="s">
        <v>587</v>
      </c>
      <c r="D306" s="4" t="s">
        <v>1</v>
      </c>
      <c r="E306" s="10"/>
      <c r="F306" s="10">
        <v>42469</v>
      </c>
      <c r="G306" s="4" t="s">
        <v>28</v>
      </c>
      <c r="H306" s="4" t="s">
        <v>17</v>
      </c>
      <c r="I306" s="4">
        <f>IF(G306="Competition Level Test",COUNTIFS(B$2:B306,B306,G$2:G306,"Competition Level Test"),"-")</f>
        <v>1</v>
      </c>
      <c r="J306" s="101"/>
    </row>
    <row r="307" spans="1:10" s="1" customFormat="1" ht="15" customHeight="1" x14ac:dyDescent="0.25">
      <c r="A307" s="1" t="str">
        <f t="shared" si="4"/>
        <v>VANDEN BUSSCHE Julie PRE</v>
      </c>
      <c r="B307" s="2" t="s">
        <v>370</v>
      </c>
      <c r="C307" s="4" t="s">
        <v>587</v>
      </c>
      <c r="D307" s="4" t="s">
        <v>1</v>
      </c>
      <c r="E307" s="10"/>
      <c r="F307" s="10">
        <v>42469</v>
      </c>
      <c r="G307" s="4" t="s">
        <v>28</v>
      </c>
      <c r="H307" s="4" t="s">
        <v>17</v>
      </c>
      <c r="I307" s="4">
        <f>IF(G307="Competition Level Test",COUNTIFS(B$2:B307,B307,G$2:G307,"Competition Level Test"),"-")</f>
        <v>1</v>
      </c>
      <c r="J307" s="101"/>
    </row>
    <row r="308" spans="1:10" s="1" customFormat="1" ht="15" customHeight="1" x14ac:dyDescent="0.25">
      <c r="A308" s="1" t="str">
        <f t="shared" si="4"/>
        <v>THERMOTE Elise Niet geslaagd</v>
      </c>
      <c r="B308" s="2" t="s">
        <v>317</v>
      </c>
      <c r="C308" s="4" t="s">
        <v>25</v>
      </c>
      <c r="D308" s="4" t="s">
        <v>80</v>
      </c>
      <c r="E308" s="10"/>
      <c r="F308" s="10">
        <v>42469</v>
      </c>
      <c r="G308" s="4" t="s">
        <v>28</v>
      </c>
      <c r="H308" s="4" t="s">
        <v>17</v>
      </c>
      <c r="I308" s="4">
        <f>IF(G308="Competition Level Test",COUNTIFS(B$2:B308,B308,G$2:G308,"Competition Level Test"),"-")</f>
        <v>1</v>
      </c>
      <c r="J308" s="101"/>
    </row>
    <row r="309" spans="1:10" s="1" customFormat="1" ht="15" customHeight="1" x14ac:dyDescent="0.25">
      <c r="A309" s="1" t="str">
        <f t="shared" si="4"/>
        <v>CHRISTAKIS Dimitri Niet geslaagd</v>
      </c>
      <c r="B309" s="2" t="s">
        <v>49</v>
      </c>
      <c r="C309" s="4" t="s">
        <v>12</v>
      </c>
      <c r="D309" s="4" t="s">
        <v>80</v>
      </c>
      <c r="E309" s="10"/>
      <c r="F309" s="10">
        <v>42469</v>
      </c>
      <c r="G309" s="4" t="s">
        <v>28</v>
      </c>
      <c r="H309" s="4" t="s">
        <v>17</v>
      </c>
      <c r="I309" s="4">
        <f>IF(G309="Competition Level Test",COUNTIFS(B$2:B309,B309,G$2:G309,"Competition Level Test"),"-")</f>
        <v>1</v>
      </c>
      <c r="J309" s="101"/>
    </row>
    <row r="310" spans="1:10" s="1" customFormat="1" ht="15" customHeight="1" x14ac:dyDescent="0.25">
      <c r="A310" s="1" t="str">
        <f t="shared" si="4"/>
        <v>SARIKAS Marianna Niet geslaagd</v>
      </c>
      <c r="B310" s="2" t="s">
        <v>257</v>
      </c>
      <c r="C310" s="4" t="s">
        <v>13</v>
      </c>
      <c r="D310" s="4" t="s">
        <v>80</v>
      </c>
      <c r="E310" s="10"/>
      <c r="F310" s="10">
        <v>42469</v>
      </c>
      <c r="G310" s="4" t="s">
        <v>28</v>
      </c>
      <c r="H310" s="4" t="s">
        <v>17</v>
      </c>
      <c r="I310" s="4">
        <f>IF(G310="Competition Level Test",COUNTIFS(B$2:B310,B310,G$2:G310,"Competition Level Test"),"-")</f>
        <v>2</v>
      </c>
      <c r="J310" s="101"/>
    </row>
    <row r="311" spans="1:10" s="1" customFormat="1" ht="15" customHeight="1" x14ac:dyDescent="0.25">
      <c r="A311" s="1" t="str">
        <f t="shared" si="4"/>
        <v>ONWUKA Oluchi Niet geslaagd</v>
      </c>
      <c r="B311" s="2" t="s">
        <v>39</v>
      </c>
      <c r="C311" s="4" t="s">
        <v>21</v>
      </c>
      <c r="D311" s="4" t="s">
        <v>80</v>
      </c>
      <c r="E311" s="10"/>
      <c r="F311" s="10">
        <v>42469</v>
      </c>
      <c r="G311" s="4" t="s">
        <v>28</v>
      </c>
      <c r="H311" s="4" t="s">
        <v>17</v>
      </c>
      <c r="I311" s="4">
        <f>IF(G311="Competition Level Test",COUNTIFS(B$2:B311,B311,G$2:G311,"Competition Level Test"),"-")</f>
        <v>1</v>
      </c>
      <c r="J311" s="101"/>
    </row>
    <row r="312" spans="1:10" s="1" customFormat="1" ht="15" customHeight="1" x14ac:dyDescent="0.25">
      <c r="A312" s="1" t="str">
        <f t="shared" si="4"/>
        <v>ROBIJN Kaat PRE</v>
      </c>
      <c r="B312" s="2" t="s">
        <v>320</v>
      </c>
      <c r="C312" s="4" t="s">
        <v>21</v>
      </c>
      <c r="D312" s="4" t="s">
        <v>1</v>
      </c>
      <c r="E312" s="10"/>
      <c r="F312" s="10">
        <v>42469</v>
      </c>
      <c r="G312" s="4" t="s">
        <v>28</v>
      </c>
      <c r="H312" s="4" t="s">
        <v>17</v>
      </c>
      <c r="I312" s="4">
        <f>IF(G312="Competition Level Test",COUNTIFS(B$2:B312,B312,G$2:G312,"Competition Level Test"),"-")</f>
        <v>1</v>
      </c>
      <c r="J312" s="101"/>
    </row>
    <row r="313" spans="1:10" s="1" customFormat="1" ht="15" customHeight="1" x14ac:dyDescent="0.25">
      <c r="A313" s="1" t="str">
        <f t="shared" si="4"/>
        <v>CHERMAN Alisa PRE</v>
      </c>
      <c r="B313" s="2" t="s">
        <v>117</v>
      </c>
      <c r="C313" s="4" t="s">
        <v>23</v>
      </c>
      <c r="D313" s="4" t="s">
        <v>1</v>
      </c>
      <c r="E313" s="10"/>
      <c r="F313" s="10">
        <v>42469</v>
      </c>
      <c r="G313" s="4" t="s">
        <v>28</v>
      </c>
      <c r="H313" s="4" t="s">
        <v>17</v>
      </c>
      <c r="I313" s="4">
        <f>IF(G313="Competition Level Test",COUNTIFS(B$2:B313,B313,G$2:G313,"Competition Level Test"),"-")</f>
        <v>2</v>
      </c>
      <c r="J313" s="101"/>
    </row>
    <row r="314" spans="1:10" s="1" customFormat="1" ht="15" customHeight="1" x14ac:dyDescent="0.25">
      <c r="A314" s="1" t="str">
        <f t="shared" si="4"/>
        <v>VAN BRUYSSEL Margaux PRE</v>
      </c>
      <c r="B314" s="2" t="s">
        <v>211</v>
      </c>
      <c r="C314" s="4" t="s">
        <v>23</v>
      </c>
      <c r="D314" s="4" t="s">
        <v>1</v>
      </c>
      <c r="E314" s="10"/>
      <c r="F314" s="10">
        <v>42469</v>
      </c>
      <c r="G314" s="4" t="s">
        <v>28</v>
      </c>
      <c r="H314" s="4" t="s">
        <v>17</v>
      </c>
      <c r="I314" s="4">
        <f>IF(G314="Competition Level Test",COUNTIFS(B$2:B314,B314,G$2:G314,"Competition Level Test"),"-")</f>
        <v>2</v>
      </c>
      <c r="J314" s="101"/>
    </row>
    <row r="315" spans="1:10" s="1" customFormat="1" ht="15" customHeight="1" x14ac:dyDescent="0.25">
      <c r="A315" s="1" t="str">
        <f t="shared" si="4"/>
        <v>BAYENS Lizanne Niet geslaagd</v>
      </c>
      <c r="B315" s="2" t="s">
        <v>252</v>
      </c>
      <c r="C315" s="4" t="s">
        <v>18</v>
      </c>
      <c r="D315" s="4" t="s">
        <v>80</v>
      </c>
      <c r="E315" s="10"/>
      <c r="F315" s="10">
        <v>42469</v>
      </c>
      <c r="G315" s="4" t="s">
        <v>28</v>
      </c>
      <c r="H315" s="4" t="s">
        <v>17</v>
      </c>
      <c r="I315" s="4">
        <f>IF(G315="Competition Level Test",COUNTIFS(B$2:B315,B315,G$2:G315,"Competition Level Test"),"-")</f>
        <v>3</v>
      </c>
      <c r="J315" s="101"/>
    </row>
    <row r="316" spans="1:10" s="1" customFormat="1" ht="15" customHeight="1" x14ac:dyDescent="0.25">
      <c r="A316" s="1" t="str">
        <f t="shared" si="4"/>
        <v xml:space="preserve">ROOSEN Tine </v>
      </c>
      <c r="B316" s="2" t="s">
        <v>239</v>
      </c>
      <c r="C316" s="4" t="s">
        <v>231</v>
      </c>
      <c r="D316" s="4"/>
      <c r="E316" s="10"/>
      <c r="F316" s="10">
        <v>42469</v>
      </c>
      <c r="G316" s="4" t="s">
        <v>86</v>
      </c>
      <c r="H316" s="4" t="s">
        <v>17</v>
      </c>
      <c r="I316" s="4" t="str">
        <f>IF(G316="Competition Level Test",COUNTIFS(B$2:B316,B316,G$2:G316,"Competition Level Test"),"-")</f>
        <v>-</v>
      </c>
      <c r="J316" s="101"/>
    </row>
    <row r="317" spans="1:10" s="1" customFormat="1" ht="15" customHeight="1" x14ac:dyDescent="0.25">
      <c r="A317" s="1" t="str">
        <f t="shared" si="4"/>
        <v xml:space="preserve">VERHAEGEN Caro </v>
      </c>
      <c r="B317" s="2" t="s">
        <v>238</v>
      </c>
      <c r="C317" s="4" t="s">
        <v>18</v>
      </c>
      <c r="D317" s="4"/>
      <c r="E317" s="10"/>
      <c r="F317" s="10">
        <v>42469</v>
      </c>
      <c r="G317" s="4" t="s">
        <v>161</v>
      </c>
      <c r="H317" s="4" t="s">
        <v>17</v>
      </c>
      <c r="I317" s="4" t="str">
        <f>IF(G317="Competition Level Test",COUNTIFS(B$2:B317,B317,G$2:G317,"Competition Level Test"),"-")</f>
        <v>-</v>
      </c>
      <c r="J317" s="101"/>
    </row>
    <row r="318" spans="1:10" s="1" customFormat="1" ht="15" customHeight="1" x14ac:dyDescent="0.25">
      <c r="A318" s="1" t="str">
        <f t="shared" si="4"/>
        <v xml:space="preserve">WANDELS Rune </v>
      </c>
      <c r="B318" s="2" t="s">
        <v>172</v>
      </c>
      <c r="C318" s="4" t="s">
        <v>20</v>
      </c>
      <c r="D318" s="4"/>
      <c r="E318" s="10"/>
      <c r="F318" s="10">
        <v>42469</v>
      </c>
      <c r="G318" s="4" t="s">
        <v>161</v>
      </c>
      <c r="H318" s="4" t="s">
        <v>17</v>
      </c>
      <c r="I318" s="4" t="str">
        <f>IF(G318="Competition Level Test",COUNTIFS(B$2:B318,B318,G$2:G318,"Competition Level Test"),"-")</f>
        <v>-</v>
      </c>
      <c r="J318" s="101"/>
    </row>
    <row r="319" spans="1:10" s="1" customFormat="1" ht="15" customHeight="1" x14ac:dyDescent="0.25">
      <c r="A319" s="1" t="str">
        <f t="shared" si="4"/>
        <v xml:space="preserve">DE HERDT Trix </v>
      </c>
      <c r="B319" s="2" t="s">
        <v>93</v>
      </c>
      <c r="C319" s="4" t="s">
        <v>18</v>
      </c>
      <c r="D319" s="4"/>
      <c r="E319" s="10"/>
      <c r="F319" s="10">
        <v>42469</v>
      </c>
      <c r="G319" s="4" t="s">
        <v>87</v>
      </c>
      <c r="H319" s="4" t="s">
        <v>17</v>
      </c>
      <c r="I319" s="4" t="str">
        <f>IF(G319="Competition Level Test",COUNTIFS(B$2:B319,B319,G$2:G319,"Competition Level Test"),"-")</f>
        <v>-</v>
      </c>
      <c r="J319" s="101"/>
    </row>
    <row r="320" spans="1:10" s="1" customFormat="1" ht="15" customHeight="1" x14ac:dyDescent="0.25">
      <c r="A320" s="1" t="str">
        <f t="shared" si="4"/>
        <v xml:space="preserve">DE PEUTER Stien </v>
      </c>
      <c r="B320" s="2" t="s">
        <v>92</v>
      </c>
      <c r="C320" s="4" t="s">
        <v>18</v>
      </c>
      <c r="D320" s="4"/>
      <c r="E320" s="10"/>
      <c r="F320" s="10">
        <v>42469</v>
      </c>
      <c r="G320" s="4" t="s">
        <v>87</v>
      </c>
      <c r="H320" s="4" t="s">
        <v>17</v>
      </c>
      <c r="I320" s="4" t="str">
        <f>IF(G320="Competition Level Test",COUNTIFS(B$2:B320,B320,G$2:G320,"Competition Level Test"),"-")</f>
        <v>-</v>
      </c>
      <c r="J320" s="101"/>
    </row>
    <row r="321" spans="1:10" s="1" customFormat="1" ht="15" customHeight="1" x14ac:dyDescent="0.25">
      <c r="A321" s="1" t="str">
        <f t="shared" si="4"/>
        <v xml:space="preserve">DE VROEY Marte </v>
      </c>
      <c r="B321" s="2" t="s">
        <v>95</v>
      </c>
      <c r="C321" s="4" t="s">
        <v>18</v>
      </c>
      <c r="D321" s="4"/>
      <c r="E321" s="10"/>
      <c r="F321" s="10">
        <v>42469</v>
      </c>
      <c r="G321" s="4" t="s">
        <v>88</v>
      </c>
      <c r="H321" s="4" t="s">
        <v>17</v>
      </c>
      <c r="I321" s="4" t="str">
        <f>IF(G321="Competition Level Test",COUNTIFS(B$2:B321,B321,G$2:G321,"Competition Level Test"),"-")</f>
        <v>-</v>
      </c>
      <c r="J321" s="101"/>
    </row>
    <row r="322" spans="1:10" s="1" customFormat="1" ht="15" customHeight="1" x14ac:dyDescent="0.25">
      <c r="A322" s="1" t="str">
        <f t="shared" ref="A322:A385" si="5">CONCATENATE(B322," ",D322)</f>
        <v>TINTURIER Chloé ANO</v>
      </c>
      <c r="B322" s="2" t="s">
        <v>219</v>
      </c>
      <c r="C322" s="4" t="s">
        <v>26</v>
      </c>
      <c r="D322" s="4" t="s">
        <v>565</v>
      </c>
      <c r="E322" s="10"/>
      <c r="F322" s="10">
        <v>42455</v>
      </c>
      <c r="G322" s="4" t="s">
        <v>245</v>
      </c>
      <c r="H322" s="4" t="s">
        <v>246</v>
      </c>
      <c r="I322" s="4" t="str">
        <f>IF(G322="Competition Level Test",COUNTIFS(B$2:B322,B322,G$2:G322,"Competition Level Test"),"-")</f>
        <v>-</v>
      </c>
      <c r="J322" s="101"/>
    </row>
    <row r="323" spans="1:10" s="1" customFormat="1" ht="15" customHeight="1" x14ac:dyDescent="0.25">
      <c r="A323" s="1" t="str">
        <f t="shared" si="5"/>
        <v>ALENIS Joannie MIN</v>
      </c>
      <c r="B323" s="2" t="s">
        <v>109</v>
      </c>
      <c r="C323" s="4" t="s">
        <v>11</v>
      </c>
      <c r="D323" s="4" t="s">
        <v>2</v>
      </c>
      <c r="E323" s="10"/>
      <c r="F323" s="10">
        <v>42462</v>
      </c>
      <c r="G323" s="4" t="s">
        <v>177</v>
      </c>
      <c r="H323" s="4" t="s">
        <v>15</v>
      </c>
      <c r="I323" s="4" t="str">
        <f>IF(G323="Competition Level Test",COUNTIFS(B$2:B323,B323,G$2:G323,"Competition Level Test"),"-")</f>
        <v>-</v>
      </c>
      <c r="J323" s="101"/>
    </row>
    <row r="324" spans="1:10" s="1" customFormat="1" ht="15" customHeight="1" x14ac:dyDescent="0.25">
      <c r="A324" s="1" t="str">
        <f t="shared" si="5"/>
        <v>DELSARD Kimani MIN</v>
      </c>
      <c r="B324" s="2" t="s">
        <v>123</v>
      </c>
      <c r="C324" s="4" t="s">
        <v>18</v>
      </c>
      <c r="D324" s="4" t="s">
        <v>2</v>
      </c>
      <c r="E324" s="10"/>
      <c r="F324" s="10">
        <v>42462</v>
      </c>
      <c r="G324" s="4" t="s">
        <v>177</v>
      </c>
      <c r="H324" s="4" t="s">
        <v>15</v>
      </c>
      <c r="I324" s="4" t="str">
        <f>IF(G324="Competition Level Test",COUNTIFS(B$2:B324,B324,G$2:G324,"Competition Level Test"),"-")</f>
        <v>-</v>
      </c>
      <c r="J324" s="101"/>
    </row>
    <row r="325" spans="1:10" s="1" customFormat="1" ht="15" customHeight="1" x14ac:dyDescent="0.25">
      <c r="A325" s="1" t="str">
        <f t="shared" si="5"/>
        <v>JENNES Charlotte MIN</v>
      </c>
      <c r="B325" s="2" t="s">
        <v>134</v>
      </c>
      <c r="C325" s="4" t="s">
        <v>20</v>
      </c>
      <c r="D325" s="4" t="s">
        <v>2</v>
      </c>
      <c r="E325" s="10"/>
      <c r="F325" s="10">
        <v>42462</v>
      </c>
      <c r="G325" s="4" t="s">
        <v>177</v>
      </c>
      <c r="H325" s="4" t="s">
        <v>15</v>
      </c>
      <c r="I325" s="4" t="str">
        <f>IF(G325="Competition Level Test",COUNTIFS(B$2:B325,B325,G$2:G325,"Competition Level Test"),"-")</f>
        <v>-</v>
      </c>
      <c r="J325" s="101"/>
    </row>
    <row r="326" spans="1:10" s="1" customFormat="1" ht="15" customHeight="1" x14ac:dyDescent="0.25">
      <c r="A326" s="1" t="str">
        <f t="shared" si="5"/>
        <v>VERELST Nicky MIN</v>
      </c>
      <c r="B326" s="2" t="s">
        <v>247</v>
      </c>
      <c r="C326" s="4" t="s">
        <v>18</v>
      </c>
      <c r="D326" s="4" t="s">
        <v>2</v>
      </c>
      <c r="E326" s="10"/>
      <c r="F326" s="10">
        <v>42462</v>
      </c>
      <c r="G326" s="4" t="s">
        <v>177</v>
      </c>
      <c r="H326" s="4" t="s">
        <v>15</v>
      </c>
      <c r="I326" s="4" t="str">
        <f>IF(G326="Competition Level Test",COUNTIFS(B$2:B326,B326,G$2:G326,"Competition Level Test"),"-")</f>
        <v>-</v>
      </c>
      <c r="J326" s="101"/>
    </row>
    <row r="327" spans="1:10" s="1" customFormat="1" ht="15" customHeight="1" x14ac:dyDescent="0.25">
      <c r="A327" s="1" t="str">
        <f t="shared" si="5"/>
        <v>BOVEE Sofie BNO</v>
      </c>
      <c r="B327" s="2" t="s">
        <v>248</v>
      </c>
      <c r="C327" s="4" t="s">
        <v>20</v>
      </c>
      <c r="D327" s="4" t="s">
        <v>563</v>
      </c>
      <c r="E327" s="10"/>
      <c r="F327" s="10">
        <v>42462</v>
      </c>
      <c r="G327" s="4" t="s">
        <v>177</v>
      </c>
      <c r="H327" s="4" t="s">
        <v>15</v>
      </c>
      <c r="I327" s="4" t="str">
        <f>IF(G327="Competition Level Test",COUNTIFS(B$2:B327,B327,G$2:G327,"Competition Level Test"),"-")</f>
        <v>-</v>
      </c>
      <c r="J327" s="101"/>
    </row>
    <row r="328" spans="1:10" s="1" customFormat="1" ht="15" customHeight="1" x14ac:dyDescent="0.25">
      <c r="A328" s="1" t="str">
        <f t="shared" si="5"/>
        <v>JANSEN Djo INO</v>
      </c>
      <c r="B328" s="2" t="s">
        <v>173</v>
      </c>
      <c r="C328" s="4" t="s">
        <v>18</v>
      </c>
      <c r="D328" s="4" t="s">
        <v>564</v>
      </c>
      <c r="E328" s="10"/>
      <c r="F328" s="10">
        <v>42462</v>
      </c>
      <c r="G328" s="4" t="s">
        <v>177</v>
      </c>
      <c r="H328" s="4" t="s">
        <v>15</v>
      </c>
      <c r="I328" s="4" t="str">
        <f>IF(G328="Competition Level Test",COUNTIFS(B$2:B328,B328,G$2:G328,"Competition Level Test"),"-")</f>
        <v>-</v>
      </c>
      <c r="J328" s="101"/>
    </row>
    <row r="329" spans="1:10" s="1" customFormat="1" ht="15" customHeight="1" x14ac:dyDescent="0.25">
      <c r="A329" s="1" t="str">
        <f t="shared" si="5"/>
        <v>SYZDYKOV Polina ANO</v>
      </c>
      <c r="B329" s="2" t="s">
        <v>150</v>
      </c>
      <c r="C329" s="4" t="s">
        <v>19</v>
      </c>
      <c r="D329" s="4" t="s">
        <v>565</v>
      </c>
      <c r="E329" s="10"/>
      <c r="F329" s="10">
        <v>42462</v>
      </c>
      <c r="G329" s="4" t="s">
        <v>177</v>
      </c>
      <c r="H329" s="4" t="s">
        <v>15</v>
      </c>
      <c r="I329" s="4" t="str">
        <f>IF(G329="Competition Level Test",COUNTIFS(B$2:B329,B329,G$2:G329,"Competition Level Test"),"-")</f>
        <v>-</v>
      </c>
      <c r="J329" s="101"/>
    </row>
    <row r="330" spans="1:10" s="1" customFormat="1" ht="15" customHeight="1" x14ac:dyDescent="0.25">
      <c r="A330" s="1" t="str">
        <f t="shared" si="5"/>
        <v>PINZARRONE Nina SEN</v>
      </c>
      <c r="B330" s="2" t="s">
        <v>249</v>
      </c>
      <c r="C330" s="4" t="s">
        <v>11</v>
      </c>
      <c r="D330" s="4" t="s">
        <v>7</v>
      </c>
      <c r="E330" s="10"/>
      <c r="F330" s="10">
        <v>42462</v>
      </c>
      <c r="G330" s="4" t="s">
        <v>177</v>
      </c>
      <c r="H330" s="4" t="s">
        <v>15</v>
      </c>
      <c r="I330" s="4" t="str">
        <f>IF(G330="Competition Level Test",COUNTIFS(B$2:B330,B330,G$2:G330,"Competition Level Test"),"-")</f>
        <v>-</v>
      </c>
      <c r="J330" s="101"/>
    </row>
    <row r="331" spans="1:10" s="1" customFormat="1" ht="15" customHeight="1" x14ac:dyDescent="0.25">
      <c r="A331" s="1" t="str">
        <f t="shared" si="5"/>
        <v>BASTIANEN Nena MIN</v>
      </c>
      <c r="B331" s="2" t="s">
        <v>113</v>
      </c>
      <c r="C331" s="4" t="s">
        <v>19</v>
      </c>
      <c r="D331" s="4" t="s">
        <v>2</v>
      </c>
      <c r="E331" s="10"/>
      <c r="F331" s="10">
        <v>42476</v>
      </c>
      <c r="G331" s="4" t="s">
        <v>181</v>
      </c>
      <c r="H331" s="4" t="s">
        <v>22</v>
      </c>
      <c r="I331" s="4" t="str">
        <f>IF(G331="Competition Level Test",COUNTIFS(B$2:B331,B331,G$2:G331,"Competition Level Test"),"-")</f>
        <v>-</v>
      </c>
      <c r="J331" s="101"/>
    </row>
    <row r="332" spans="1:10" s="1" customFormat="1" ht="15" customHeight="1" x14ac:dyDescent="0.25">
      <c r="A332" s="1" t="str">
        <f t="shared" si="5"/>
        <v>CAELEN Sander MIN</v>
      </c>
      <c r="B332" s="2" t="s">
        <v>232</v>
      </c>
      <c r="C332" s="4" t="s">
        <v>19</v>
      </c>
      <c r="D332" s="4" t="s">
        <v>2</v>
      </c>
      <c r="E332" s="10"/>
      <c r="F332" s="10">
        <v>42476</v>
      </c>
      <c r="G332" s="4" t="s">
        <v>181</v>
      </c>
      <c r="H332" s="4" t="s">
        <v>22</v>
      </c>
      <c r="I332" s="4" t="str">
        <f>IF(G332="Competition Level Test",COUNTIFS(B$2:B332,B332,G$2:G332,"Competition Level Test"),"-")</f>
        <v>-</v>
      </c>
      <c r="J332" s="101"/>
    </row>
    <row r="333" spans="1:10" s="1" customFormat="1" ht="15" customHeight="1" x14ac:dyDescent="0.25">
      <c r="A333" s="1" t="str">
        <f t="shared" si="5"/>
        <v>GEERS Edra MIN</v>
      </c>
      <c r="B333" s="2" t="s">
        <v>127</v>
      </c>
      <c r="C333" s="4" t="s">
        <v>20</v>
      </c>
      <c r="D333" s="4" t="s">
        <v>2</v>
      </c>
      <c r="E333" s="10"/>
      <c r="F333" s="10">
        <v>42476</v>
      </c>
      <c r="G333" s="4" t="s">
        <v>181</v>
      </c>
      <c r="H333" s="4" t="s">
        <v>22</v>
      </c>
      <c r="I333" s="4" t="str">
        <f>IF(G333="Competition Level Test",COUNTIFS(B$2:B333,B333,G$2:G333,"Competition Level Test"),"-")</f>
        <v>-</v>
      </c>
      <c r="J333" s="101"/>
    </row>
    <row r="334" spans="1:10" s="1" customFormat="1" ht="15" customHeight="1" x14ac:dyDescent="0.25">
      <c r="A334" s="1" t="str">
        <f t="shared" si="5"/>
        <v>HUYBRECHTS Thomas MIN</v>
      </c>
      <c r="B334" s="2" t="s">
        <v>233</v>
      </c>
      <c r="C334" s="4" t="s">
        <v>18</v>
      </c>
      <c r="D334" s="4" t="s">
        <v>2</v>
      </c>
      <c r="E334" s="10"/>
      <c r="F334" s="10">
        <v>42476</v>
      </c>
      <c r="G334" s="4" t="s">
        <v>181</v>
      </c>
      <c r="H334" s="4" t="s">
        <v>22</v>
      </c>
      <c r="I334" s="4" t="str">
        <f>IF(G334="Competition Level Test",COUNTIFS(B$2:B334,B334,G$2:G334,"Competition Level Test"),"-")</f>
        <v>-</v>
      </c>
      <c r="J334" s="101"/>
    </row>
    <row r="335" spans="1:10" s="1" customFormat="1" ht="15" customHeight="1" x14ac:dyDescent="0.25">
      <c r="A335" s="1" t="str">
        <f t="shared" si="5"/>
        <v>TANGHE Izabelle MIN</v>
      </c>
      <c r="B335" s="2" t="s">
        <v>151</v>
      </c>
      <c r="C335" s="4" t="s">
        <v>12</v>
      </c>
      <c r="D335" s="4" t="s">
        <v>2</v>
      </c>
      <c r="E335" s="10"/>
      <c r="F335" s="10">
        <v>42476</v>
      </c>
      <c r="G335" s="4" t="s">
        <v>181</v>
      </c>
      <c r="H335" s="4" t="s">
        <v>22</v>
      </c>
      <c r="I335" s="4" t="str">
        <f>IF(G335="Competition Level Test",COUNTIFS(B$2:B335,B335,G$2:G335,"Competition Level Test"),"-")</f>
        <v>-</v>
      </c>
      <c r="J335" s="101"/>
    </row>
    <row r="336" spans="1:10" s="1" customFormat="1" ht="15" customHeight="1" x14ac:dyDescent="0.25">
      <c r="A336" s="1" t="str">
        <f t="shared" si="5"/>
        <v>ALEXEEVA Milana BNO</v>
      </c>
      <c r="B336" s="2" t="s">
        <v>184</v>
      </c>
      <c r="C336" s="4" t="s">
        <v>23</v>
      </c>
      <c r="D336" s="4" t="s">
        <v>563</v>
      </c>
      <c r="E336" s="10"/>
      <c r="F336" s="10">
        <v>42476</v>
      </c>
      <c r="G336" s="4" t="s">
        <v>181</v>
      </c>
      <c r="H336" s="4" t="s">
        <v>22</v>
      </c>
      <c r="I336" s="4" t="str">
        <f>IF(G336="Competition Level Test",COUNTIFS(B$2:B336,B336,G$2:G336,"Competition Level Test"),"-")</f>
        <v>-</v>
      </c>
      <c r="J336" s="101"/>
    </row>
    <row r="337" spans="1:10" s="1" customFormat="1" ht="15" customHeight="1" x14ac:dyDescent="0.25">
      <c r="A337" s="1" t="str">
        <f t="shared" si="5"/>
        <v>VAN BRUYSSEL Amber BNO</v>
      </c>
      <c r="B337" s="2" t="s">
        <v>210</v>
      </c>
      <c r="C337" s="4" t="s">
        <v>23</v>
      </c>
      <c r="D337" s="4" t="s">
        <v>563</v>
      </c>
      <c r="E337" s="10"/>
      <c r="F337" s="10">
        <v>42476</v>
      </c>
      <c r="G337" s="4" t="s">
        <v>181</v>
      </c>
      <c r="H337" s="4" t="s">
        <v>22</v>
      </c>
      <c r="I337" s="4" t="str">
        <f>IF(G337="Competition Level Test",COUNTIFS(B$2:B337,B337,G$2:G337,"Competition Level Test"),"-")</f>
        <v>-</v>
      </c>
      <c r="J337" s="101"/>
    </row>
    <row r="338" spans="1:10" s="1" customFormat="1" ht="15" customHeight="1" x14ac:dyDescent="0.25">
      <c r="A338" s="1" t="str">
        <f t="shared" si="5"/>
        <v>BARTELS Kyara BNO</v>
      </c>
      <c r="B338" s="2" t="s">
        <v>234</v>
      </c>
      <c r="C338" s="4" t="s">
        <v>18</v>
      </c>
      <c r="D338" s="4" t="s">
        <v>563</v>
      </c>
      <c r="E338" s="10"/>
      <c r="F338" s="10">
        <v>42476</v>
      </c>
      <c r="G338" s="4" t="s">
        <v>181</v>
      </c>
      <c r="H338" s="4" t="s">
        <v>22</v>
      </c>
      <c r="I338" s="4" t="str">
        <f>IF(G338="Competition Level Test",COUNTIFS(B$2:B338,B338,G$2:G338,"Competition Level Test"),"-")</f>
        <v>-</v>
      </c>
      <c r="J338" s="101"/>
    </row>
    <row r="339" spans="1:10" s="1" customFormat="1" ht="15" customHeight="1" x14ac:dyDescent="0.25">
      <c r="A339" s="1" t="str">
        <f t="shared" si="5"/>
        <v>MARECHAL Lilia BNO</v>
      </c>
      <c r="B339" s="2" t="s">
        <v>235</v>
      </c>
      <c r="C339" s="4" t="s">
        <v>26</v>
      </c>
      <c r="D339" s="4" t="s">
        <v>563</v>
      </c>
      <c r="E339" s="10"/>
      <c r="F339" s="10">
        <v>42476</v>
      </c>
      <c r="G339" s="4" t="s">
        <v>181</v>
      </c>
      <c r="H339" s="4" t="s">
        <v>22</v>
      </c>
      <c r="I339" s="4" t="str">
        <f>IF(G339="Competition Level Test",COUNTIFS(B$2:B339,B339,G$2:G339,"Competition Level Test"),"-")</f>
        <v>-</v>
      </c>
      <c r="J339" s="101"/>
    </row>
    <row r="340" spans="1:10" s="1" customFormat="1" ht="15" customHeight="1" x14ac:dyDescent="0.25">
      <c r="A340" s="1" t="str">
        <f t="shared" si="5"/>
        <v>BOENS Zen INO</v>
      </c>
      <c r="B340" s="2" t="s">
        <v>236</v>
      </c>
      <c r="C340" s="4" t="s">
        <v>20</v>
      </c>
      <c r="D340" s="4" t="s">
        <v>564</v>
      </c>
      <c r="E340" s="10"/>
      <c r="F340" s="10">
        <v>42476</v>
      </c>
      <c r="G340" s="4" t="s">
        <v>181</v>
      </c>
      <c r="H340" s="4" t="s">
        <v>22</v>
      </c>
      <c r="I340" s="4" t="str">
        <f>IF(G340="Competition Level Test",COUNTIFS(B$2:B340,B340,G$2:G340,"Competition Level Test"),"-")</f>
        <v>-</v>
      </c>
      <c r="J340" s="101"/>
    </row>
    <row r="341" spans="1:10" s="1" customFormat="1" ht="15" customHeight="1" x14ac:dyDescent="0.25">
      <c r="A341" s="1" t="str">
        <f t="shared" si="5"/>
        <v>CHRISTAKIS Ioana INO</v>
      </c>
      <c r="B341" s="2" t="s">
        <v>237</v>
      </c>
      <c r="C341" s="4" t="s">
        <v>25</v>
      </c>
      <c r="D341" s="4" t="s">
        <v>564</v>
      </c>
      <c r="E341" s="10"/>
      <c r="F341" s="10">
        <v>42476</v>
      </c>
      <c r="G341" s="4" t="s">
        <v>181</v>
      </c>
      <c r="H341" s="4" t="s">
        <v>22</v>
      </c>
      <c r="I341" s="4" t="str">
        <f>IF(G341="Competition Level Test",COUNTIFS(B$2:B341,B341,G$2:G341,"Competition Level Test"),"-")</f>
        <v>-</v>
      </c>
      <c r="J341" s="101"/>
    </row>
    <row r="342" spans="1:10" s="1" customFormat="1" ht="15" customHeight="1" x14ac:dyDescent="0.25">
      <c r="A342" s="1" t="str">
        <f t="shared" si="5"/>
        <v>DE HERDT Trix INO</v>
      </c>
      <c r="B342" s="2" t="s">
        <v>93</v>
      </c>
      <c r="C342" s="4" t="s">
        <v>18</v>
      </c>
      <c r="D342" s="4" t="s">
        <v>564</v>
      </c>
      <c r="E342" s="10"/>
      <c r="F342" s="10">
        <v>42476</v>
      </c>
      <c r="G342" s="4" t="s">
        <v>181</v>
      </c>
      <c r="H342" s="4" t="s">
        <v>22</v>
      </c>
      <c r="I342" s="4" t="str">
        <f>IF(G342="Competition Level Test",COUNTIFS(B$2:B342,B342,G$2:G342,"Competition Level Test"),"-")</f>
        <v>-</v>
      </c>
      <c r="J342" s="101"/>
    </row>
    <row r="343" spans="1:10" s="1" customFormat="1" ht="15" customHeight="1" x14ac:dyDescent="0.25">
      <c r="A343" s="1" t="str">
        <f t="shared" si="5"/>
        <v>VERHAEGEN Caro INO</v>
      </c>
      <c r="B343" s="2" t="s">
        <v>238</v>
      </c>
      <c r="C343" s="4" t="s">
        <v>18</v>
      </c>
      <c r="D343" s="4" t="s">
        <v>564</v>
      </c>
      <c r="E343" s="10"/>
      <c r="F343" s="10">
        <v>42476</v>
      </c>
      <c r="G343" s="4" t="s">
        <v>181</v>
      </c>
      <c r="H343" s="4" t="s">
        <v>22</v>
      </c>
      <c r="I343" s="4" t="str">
        <f>IF(G343="Competition Level Test",COUNTIFS(B$2:B343,B343,G$2:G343,"Competition Level Test"),"-")</f>
        <v>-</v>
      </c>
      <c r="J343" s="101"/>
    </row>
    <row r="344" spans="1:10" s="1" customFormat="1" ht="15" customHeight="1" x14ac:dyDescent="0.25">
      <c r="A344" s="1" t="str">
        <f t="shared" si="5"/>
        <v>LEMMENS Annouck INO</v>
      </c>
      <c r="B344" s="2" t="s">
        <v>487</v>
      </c>
      <c r="C344" s="4" t="s">
        <v>231</v>
      </c>
      <c r="D344" s="4" t="s">
        <v>564</v>
      </c>
      <c r="E344" s="10"/>
      <c r="F344" s="10">
        <v>42476</v>
      </c>
      <c r="G344" s="4" t="s">
        <v>181</v>
      </c>
      <c r="H344" s="4" t="s">
        <v>22</v>
      </c>
      <c r="I344" s="4" t="str">
        <f>IF(G344="Competition Level Test",COUNTIFS(B$2:B344,B344,G$2:G344,"Competition Level Test"),"-")</f>
        <v>-</v>
      </c>
      <c r="J344" s="101"/>
    </row>
    <row r="345" spans="1:10" s="1" customFormat="1" ht="15" customHeight="1" x14ac:dyDescent="0.25">
      <c r="A345" s="1" t="str">
        <f t="shared" si="5"/>
        <v>ROOSEN Tine INO</v>
      </c>
      <c r="B345" s="2" t="s">
        <v>239</v>
      </c>
      <c r="C345" s="4" t="s">
        <v>231</v>
      </c>
      <c r="D345" s="4" t="s">
        <v>564</v>
      </c>
      <c r="E345" s="10"/>
      <c r="F345" s="10">
        <v>42476</v>
      </c>
      <c r="G345" s="4" t="s">
        <v>181</v>
      </c>
      <c r="H345" s="4" t="s">
        <v>22</v>
      </c>
      <c r="I345" s="4" t="str">
        <f>IF(G345="Competition Level Test",COUNTIFS(B$2:B345,B345,G$2:G345,"Competition Level Test"),"-")</f>
        <v>-</v>
      </c>
      <c r="J345" s="101"/>
    </row>
    <row r="346" spans="1:10" s="1" customFormat="1" ht="15" customHeight="1" x14ac:dyDescent="0.25">
      <c r="A346" s="1" t="str">
        <f t="shared" si="5"/>
        <v>SYZDYKOV Ekaterina INO</v>
      </c>
      <c r="B346" s="2" t="s">
        <v>240</v>
      </c>
      <c r="C346" s="4" t="s">
        <v>19</v>
      </c>
      <c r="D346" s="4" t="s">
        <v>564</v>
      </c>
      <c r="E346" s="10"/>
      <c r="F346" s="10">
        <v>42476</v>
      </c>
      <c r="G346" s="4" t="s">
        <v>181</v>
      </c>
      <c r="H346" s="4" t="s">
        <v>22</v>
      </c>
      <c r="I346" s="4" t="str">
        <f>IF(G346="Competition Level Test",COUNTIFS(B$2:B346,B346,G$2:G346,"Competition Level Test"),"-")</f>
        <v>-</v>
      </c>
      <c r="J346" s="101"/>
    </row>
    <row r="347" spans="1:10" s="1" customFormat="1" ht="15" customHeight="1" x14ac:dyDescent="0.25">
      <c r="A347" s="1" t="str">
        <f t="shared" si="5"/>
        <v>VAN MULDERS Maite INO</v>
      </c>
      <c r="B347" s="2" t="s">
        <v>241</v>
      </c>
      <c r="C347" s="4" t="s">
        <v>13</v>
      </c>
      <c r="D347" s="4" t="s">
        <v>564</v>
      </c>
      <c r="E347" s="10"/>
      <c r="F347" s="10">
        <v>42476</v>
      </c>
      <c r="G347" s="4" t="s">
        <v>181</v>
      </c>
      <c r="H347" s="4" t="s">
        <v>22</v>
      </c>
      <c r="I347" s="4" t="str">
        <f>IF(G347="Competition Level Test",COUNTIFS(B$2:B347,B347,G$2:G347,"Competition Level Test"),"-")</f>
        <v>-</v>
      </c>
      <c r="J347" s="101"/>
    </row>
    <row r="348" spans="1:10" s="1" customFormat="1" ht="15" customHeight="1" x14ac:dyDescent="0.25">
      <c r="A348" s="1" t="str">
        <f t="shared" si="5"/>
        <v>DE BACKER Albane ANO</v>
      </c>
      <c r="B348" s="2" t="s">
        <v>242</v>
      </c>
      <c r="C348" s="4" t="s">
        <v>12</v>
      </c>
      <c r="D348" s="4" t="s">
        <v>565</v>
      </c>
      <c r="E348" s="10"/>
      <c r="F348" s="10">
        <v>42476</v>
      </c>
      <c r="G348" s="4" t="s">
        <v>181</v>
      </c>
      <c r="H348" s="4" t="s">
        <v>22</v>
      </c>
      <c r="I348" s="4" t="str">
        <f>IF(G348="Competition Level Test",COUNTIFS(B$2:B348,B348,G$2:G348,"Competition Level Test"),"-")</f>
        <v>-</v>
      </c>
      <c r="J348" s="101"/>
    </row>
    <row r="349" spans="1:10" s="1" customFormat="1" ht="15" customHeight="1" x14ac:dyDescent="0.25">
      <c r="A349" s="1" t="str">
        <f t="shared" si="5"/>
        <v>DE PEUTER Arne ANO</v>
      </c>
      <c r="B349" s="2" t="s">
        <v>94</v>
      </c>
      <c r="C349" s="4" t="s">
        <v>18</v>
      </c>
      <c r="D349" s="4" t="s">
        <v>565</v>
      </c>
      <c r="E349" s="10"/>
      <c r="F349" s="10">
        <v>42476</v>
      </c>
      <c r="G349" s="4" t="s">
        <v>181</v>
      </c>
      <c r="H349" s="4" t="s">
        <v>22</v>
      </c>
      <c r="I349" s="4" t="str">
        <f>IF(G349="Competition Level Test",COUNTIFS(B$2:B349,B349,G$2:G349,"Competition Level Test"),"-")</f>
        <v>-</v>
      </c>
      <c r="J349" s="101"/>
    </row>
    <row r="350" spans="1:10" s="1" customFormat="1" ht="15" customHeight="1" x14ac:dyDescent="0.25">
      <c r="A350" s="1" t="str">
        <f t="shared" si="5"/>
        <v>VANSANT Bo ANO</v>
      </c>
      <c r="B350" s="2" t="s">
        <v>243</v>
      </c>
      <c r="C350" s="4" t="s">
        <v>18</v>
      </c>
      <c r="D350" s="4" t="s">
        <v>565</v>
      </c>
      <c r="E350" s="10"/>
      <c r="F350" s="10">
        <v>42476</v>
      </c>
      <c r="G350" s="4" t="s">
        <v>181</v>
      </c>
      <c r="H350" s="4" t="s">
        <v>22</v>
      </c>
      <c r="I350" s="4" t="str">
        <f>IF(G350="Competition Level Test",COUNTIFS(B$2:B350,B350,G$2:G350,"Competition Level Test"),"-")</f>
        <v>-</v>
      </c>
      <c r="J350" s="101"/>
    </row>
    <row r="351" spans="1:10" s="1" customFormat="1" ht="15" customHeight="1" x14ac:dyDescent="0.25">
      <c r="A351" s="1" t="str">
        <f t="shared" si="5"/>
        <v>VAN DROMME Manon ANO</v>
      </c>
      <c r="B351" s="2" t="s">
        <v>244</v>
      </c>
      <c r="C351" s="4" t="s">
        <v>13</v>
      </c>
      <c r="D351" s="4" t="s">
        <v>565</v>
      </c>
      <c r="E351" s="10"/>
      <c r="F351" s="10">
        <v>42476</v>
      </c>
      <c r="G351" s="4" t="s">
        <v>181</v>
      </c>
      <c r="H351" s="4" t="s">
        <v>22</v>
      </c>
      <c r="I351" s="4" t="str">
        <f>IF(G351="Competition Level Test",COUNTIFS(B$2:B351,B351,G$2:G351,"Competition Level Test"),"-")</f>
        <v>-</v>
      </c>
      <c r="J351" s="101"/>
    </row>
    <row r="352" spans="1:10" s="1" customFormat="1" ht="15" customHeight="1" x14ac:dyDescent="0.25">
      <c r="A352" s="1" t="str">
        <f t="shared" si="5"/>
        <v>AKBAY Rana JUN</v>
      </c>
      <c r="B352" s="2" t="s">
        <v>229</v>
      </c>
      <c r="C352" s="4" t="s">
        <v>10</v>
      </c>
      <c r="D352" s="4" t="s">
        <v>6</v>
      </c>
      <c r="E352" s="10"/>
      <c r="F352" s="10">
        <v>42476</v>
      </c>
      <c r="G352" s="4" t="s">
        <v>181</v>
      </c>
      <c r="H352" s="4" t="s">
        <v>22</v>
      </c>
      <c r="I352" s="4" t="str">
        <f>IF(G352="Competition Level Test",COUNTIFS(B$2:B352,B352,G$2:G352,"Competition Level Test"),"-")</f>
        <v>-</v>
      </c>
      <c r="J352" s="101"/>
    </row>
    <row r="353" spans="1:10" s="1" customFormat="1" ht="15" customHeight="1" x14ac:dyDescent="0.25">
      <c r="A353" s="1" t="str">
        <f t="shared" si="5"/>
        <v>LISON Christopher JUN</v>
      </c>
      <c r="B353" s="2" t="s">
        <v>460</v>
      </c>
      <c r="C353" s="4" t="s">
        <v>77</v>
      </c>
      <c r="D353" s="4" t="s">
        <v>6</v>
      </c>
      <c r="E353" s="10"/>
      <c r="F353" s="10">
        <v>42476</v>
      </c>
      <c r="G353" s="4" t="s">
        <v>181</v>
      </c>
      <c r="H353" s="4" t="s">
        <v>22</v>
      </c>
      <c r="I353" s="4" t="str">
        <f>IF(G353="Competition Level Test",COUNTIFS(B$2:B353,B353,G$2:G353,"Competition Level Test"),"-")</f>
        <v>-</v>
      </c>
      <c r="J353" s="101"/>
    </row>
    <row r="354" spans="1:10" s="1" customFormat="1" ht="15" customHeight="1" x14ac:dyDescent="0.25">
      <c r="A354" s="1" t="str">
        <f t="shared" si="5"/>
        <v>SMANS Caroline JUN</v>
      </c>
      <c r="B354" s="2" t="s">
        <v>228</v>
      </c>
      <c r="C354" s="4" t="s">
        <v>18</v>
      </c>
      <c r="D354" s="4" t="s">
        <v>6</v>
      </c>
      <c r="E354" s="10"/>
      <c r="F354" s="10">
        <v>42476</v>
      </c>
      <c r="G354" s="4" t="s">
        <v>181</v>
      </c>
      <c r="H354" s="4" t="s">
        <v>22</v>
      </c>
      <c r="I354" s="4" t="str">
        <f>IF(G354="Competition Level Test",COUNTIFS(B$2:B354,B354,G$2:G354,"Competition Level Test"),"-")</f>
        <v>-</v>
      </c>
      <c r="J354" s="101"/>
    </row>
    <row r="355" spans="1:10" s="1" customFormat="1" ht="15" customHeight="1" x14ac:dyDescent="0.25">
      <c r="A355" s="1" t="str">
        <f t="shared" si="5"/>
        <v>UEHARA Wako JUN</v>
      </c>
      <c r="B355" s="2" t="s">
        <v>230</v>
      </c>
      <c r="C355" s="4" t="s">
        <v>13</v>
      </c>
      <c r="D355" s="4" t="s">
        <v>6</v>
      </c>
      <c r="E355" s="10"/>
      <c r="F355" s="10">
        <v>42476</v>
      </c>
      <c r="G355" s="4" t="s">
        <v>181</v>
      </c>
      <c r="H355" s="4" t="s">
        <v>22</v>
      </c>
      <c r="I355" s="4" t="str">
        <f>IF(G355="Competition Level Test",COUNTIFS(B$2:B355,B355,G$2:G355,"Competition Level Test"),"-")</f>
        <v>-</v>
      </c>
      <c r="J355" s="101"/>
    </row>
    <row r="356" spans="1:10" s="1" customFormat="1" ht="15" customHeight="1" x14ac:dyDescent="0.25">
      <c r="A356" s="1" t="str">
        <f t="shared" si="5"/>
        <v>VANNERUM Celeste JUN</v>
      </c>
      <c r="B356" s="2" t="s">
        <v>189</v>
      </c>
      <c r="C356" s="4" t="s">
        <v>23</v>
      </c>
      <c r="D356" s="4" t="s">
        <v>6</v>
      </c>
      <c r="E356" s="10"/>
      <c r="F356" s="10">
        <v>42476</v>
      </c>
      <c r="G356" s="4" t="s">
        <v>181</v>
      </c>
      <c r="H356" s="4" t="s">
        <v>22</v>
      </c>
      <c r="I356" s="4" t="str">
        <f>IF(G356="Competition Level Test",COUNTIFS(B$2:B356,B356,G$2:G356,"Competition Level Test"),"-")</f>
        <v>-</v>
      </c>
      <c r="J356" s="101"/>
    </row>
    <row r="357" spans="1:10" s="1" customFormat="1" ht="15" customHeight="1" x14ac:dyDescent="0.25">
      <c r="A357" s="1" t="str">
        <f t="shared" si="5"/>
        <v>BOU-MELHEM Ranwa MIN</v>
      </c>
      <c r="B357" s="2" t="s">
        <v>114</v>
      </c>
      <c r="C357" s="4" t="s">
        <v>11</v>
      </c>
      <c r="D357" s="4" t="s">
        <v>2</v>
      </c>
      <c r="E357" s="10"/>
      <c r="F357" s="10">
        <v>42490</v>
      </c>
      <c r="G357" s="4" t="s">
        <v>214</v>
      </c>
      <c r="H357" s="4" t="s">
        <v>215</v>
      </c>
      <c r="I357" s="4" t="str">
        <f>IF(G357="Competition Level Test",COUNTIFS(B$2:B357,B357,G$2:G357,"Competition Level Test"),"-")</f>
        <v>-</v>
      </c>
      <c r="J357" s="101"/>
    </row>
    <row r="358" spans="1:10" s="1" customFormat="1" ht="15" customHeight="1" x14ac:dyDescent="0.25">
      <c r="A358" s="1" t="str">
        <f t="shared" si="5"/>
        <v>CERRADA Vanessa MIN</v>
      </c>
      <c r="B358" s="2" t="s">
        <v>116</v>
      </c>
      <c r="C358" s="4" t="s">
        <v>26</v>
      </c>
      <c r="D358" s="4" t="s">
        <v>2</v>
      </c>
      <c r="E358" s="10"/>
      <c r="F358" s="10">
        <v>42490</v>
      </c>
      <c r="G358" s="4" t="s">
        <v>214</v>
      </c>
      <c r="H358" s="4" t="s">
        <v>215</v>
      </c>
      <c r="I358" s="4" t="str">
        <f>IF(G358="Competition Level Test",COUNTIFS(B$2:B358,B358,G$2:G358,"Competition Level Test"),"-")</f>
        <v>-</v>
      </c>
      <c r="J358" s="101"/>
    </row>
    <row r="359" spans="1:10" s="1" customFormat="1" ht="15" customHeight="1" x14ac:dyDescent="0.25">
      <c r="A359" s="1" t="str">
        <f t="shared" si="5"/>
        <v>GENIETS Astrid MIN</v>
      </c>
      <c r="B359" s="2" t="s">
        <v>128</v>
      </c>
      <c r="C359" s="4" t="s">
        <v>12</v>
      </c>
      <c r="D359" s="4" t="s">
        <v>2</v>
      </c>
      <c r="E359" s="10"/>
      <c r="F359" s="10">
        <v>42490</v>
      </c>
      <c r="G359" s="4" t="s">
        <v>214</v>
      </c>
      <c r="H359" s="4" t="s">
        <v>215</v>
      </c>
      <c r="I359" s="4" t="str">
        <f>IF(G359="Competition Level Test",COUNTIFS(B$2:B359,B359,G$2:G359,"Competition Level Test"),"-")</f>
        <v>-</v>
      </c>
      <c r="J359" s="101"/>
    </row>
    <row r="360" spans="1:10" s="1" customFormat="1" ht="15" customHeight="1" x14ac:dyDescent="0.25">
      <c r="A360" s="1" t="str">
        <f t="shared" si="5"/>
        <v>GENIETS Maite MIN</v>
      </c>
      <c r="B360" s="2" t="s">
        <v>129</v>
      </c>
      <c r="C360" s="4" t="s">
        <v>12</v>
      </c>
      <c r="D360" s="4" t="s">
        <v>2</v>
      </c>
      <c r="E360" s="10"/>
      <c r="F360" s="10">
        <v>42490</v>
      </c>
      <c r="G360" s="4" t="s">
        <v>214</v>
      </c>
      <c r="H360" s="4" t="s">
        <v>215</v>
      </c>
      <c r="I360" s="4" t="str">
        <f>IF(G360="Competition Level Test",COUNTIFS(B$2:B360,B360,G$2:G360,"Competition Level Test"),"-")</f>
        <v>-</v>
      </c>
      <c r="J360" s="101"/>
    </row>
    <row r="361" spans="1:10" s="1" customFormat="1" ht="15" customHeight="1" x14ac:dyDescent="0.25">
      <c r="A361" s="1" t="str">
        <f t="shared" si="5"/>
        <v>MACKEN Amelie MIN</v>
      </c>
      <c r="B361" s="2" t="s">
        <v>138</v>
      </c>
      <c r="C361" s="4" t="s">
        <v>11</v>
      </c>
      <c r="D361" s="4" t="s">
        <v>2</v>
      </c>
      <c r="E361" s="10"/>
      <c r="F361" s="10">
        <v>42490</v>
      </c>
      <c r="G361" s="4" t="s">
        <v>214</v>
      </c>
      <c r="H361" s="4" t="s">
        <v>215</v>
      </c>
      <c r="I361" s="4" t="str">
        <f>IF(G361="Competition Level Test",COUNTIFS(B$2:B361,B361,G$2:G361,"Competition Level Test"),"-")</f>
        <v>-</v>
      </c>
      <c r="J361" s="101"/>
    </row>
    <row r="362" spans="1:10" s="1" customFormat="1" ht="15" customHeight="1" x14ac:dyDescent="0.25">
      <c r="A362" s="1" t="str">
        <f t="shared" si="5"/>
        <v>SCHOOVAERTS Amy MIN</v>
      </c>
      <c r="B362" s="2" t="s">
        <v>216</v>
      </c>
      <c r="C362" s="4" t="s">
        <v>11</v>
      </c>
      <c r="D362" s="4" t="s">
        <v>2</v>
      </c>
      <c r="E362" s="10"/>
      <c r="F362" s="10">
        <v>42490</v>
      </c>
      <c r="G362" s="4" t="s">
        <v>214</v>
      </c>
      <c r="H362" s="4" t="s">
        <v>215</v>
      </c>
      <c r="I362" s="4" t="str">
        <f>IF(G362="Competition Level Test",COUNTIFS(B$2:B362,B362,G$2:G362,"Competition Level Test"),"-")</f>
        <v>-</v>
      </c>
      <c r="J362" s="101"/>
    </row>
    <row r="363" spans="1:10" s="1" customFormat="1" ht="15" customHeight="1" x14ac:dyDescent="0.25">
      <c r="A363" s="1" t="str">
        <f t="shared" si="5"/>
        <v>TURKISTAN Selin MIN</v>
      </c>
      <c r="B363" s="2" t="s">
        <v>153</v>
      </c>
      <c r="C363" s="4" t="s">
        <v>12</v>
      </c>
      <c r="D363" s="4" t="s">
        <v>2</v>
      </c>
      <c r="E363" s="10"/>
      <c r="F363" s="10">
        <v>42490</v>
      </c>
      <c r="G363" s="4" t="s">
        <v>214</v>
      </c>
      <c r="H363" s="4" t="s">
        <v>215</v>
      </c>
      <c r="I363" s="4" t="str">
        <f>IF(G363="Competition Level Test",COUNTIFS(B$2:B363,B363,G$2:G363,"Competition Level Test"),"-")</f>
        <v>-</v>
      </c>
      <c r="J363" s="101"/>
    </row>
    <row r="364" spans="1:10" s="1" customFormat="1" ht="15" customHeight="1" x14ac:dyDescent="0.25">
      <c r="A364" s="1" t="str">
        <f t="shared" si="5"/>
        <v>JANSEN Inke MIN</v>
      </c>
      <c r="B364" s="2" t="s">
        <v>133</v>
      </c>
      <c r="C364" s="4" t="s">
        <v>20</v>
      </c>
      <c r="D364" s="4" t="s">
        <v>2</v>
      </c>
      <c r="E364" s="10"/>
      <c r="F364" s="10">
        <v>42490</v>
      </c>
      <c r="G364" s="4" t="s">
        <v>214</v>
      </c>
      <c r="H364" s="4" t="s">
        <v>215</v>
      </c>
      <c r="I364" s="4" t="str">
        <f>IF(G364="Competition Level Test",COUNTIFS(B$2:B364,B364,G$2:G364,"Competition Level Test"),"-")</f>
        <v>-</v>
      </c>
      <c r="J364" s="101"/>
    </row>
    <row r="365" spans="1:10" s="1" customFormat="1" ht="15" customHeight="1" x14ac:dyDescent="0.25">
      <c r="A365" s="1" t="str">
        <f t="shared" si="5"/>
        <v>CANTRYN Nina MIN</v>
      </c>
      <c r="B365" s="2" t="s">
        <v>170</v>
      </c>
      <c r="C365" s="4" t="s">
        <v>11</v>
      </c>
      <c r="D365" s="4" t="s">
        <v>2</v>
      </c>
      <c r="E365" s="10"/>
      <c r="F365" s="10">
        <v>42490</v>
      </c>
      <c r="G365" s="4" t="s">
        <v>214</v>
      </c>
      <c r="H365" s="4" t="s">
        <v>215</v>
      </c>
      <c r="I365" s="4" t="str">
        <f>IF(G365="Competition Level Test",COUNTIFS(B$2:B365,B365,G$2:G365,"Competition Level Test"),"-")</f>
        <v>-</v>
      </c>
      <c r="J365" s="101"/>
    </row>
    <row r="366" spans="1:10" s="1" customFormat="1" ht="15" customHeight="1" x14ac:dyDescent="0.25">
      <c r="A366" s="1" t="str">
        <f t="shared" si="5"/>
        <v>JENNES Charlotte BNO</v>
      </c>
      <c r="B366" s="2" t="s">
        <v>134</v>
      </c>
      <c r="C366" s="4" t="s">
        <v>20</v>
      </c>
      <c r="D366" s="4" t="s">
        <v>563</v>
      </c>
      <c r="E366" s="10"/>
      <c r="F366" s="10">
        <v>42490</v>
      </c>
      <c r="G366" s="4" t="s">
        <v>214</v>
      </c>
      <c r="H366" s="4" t="s">
        <v>215</v>
      </c>
      <c r="I366" s="4" t="str">
        <f>IF(G366="Competition Level Test",COUNTIFS(B$2:B366,B366,G$2:G366,"Competition Level Test"),"-")</f>
        <v>-</v>
      </c>
      <c r="J366" s="101"/>
    </row>
    <row r="367" spans="1:10" s="1" customFormat="1" ht="15" customHeight="1" x14ac:dyDescent="0.25">
      <c r="A367" s="1" t="str">
        <f t="shared" si="5"/>
        <v>DE WILDE Amber INO</v>
      </c>
      <c r="B367" s="2" t="s">
        <v>217</v>
      </c>
      <c r="C367" s="4" t="s">
        <v>18</v>
      </c>
      <c r="D367" s="4" t="s">
        <v>564</v>
      </c>
      <c r="E367" s="10"/>
      <c r="F367" s="10">
        <v>42490</v>
      </c>
      <c r="G367" s="4" t="s">
        <v>214</v>
      </c>
      <c r="H367" s="4" t="s">
        <v>215</v>
      </c>
      <c r="I367" s="4" t="str">
        <f>IF(G367="Competition Level Test",COUNTIFS(B$2:B367,B367,G$2:G367,"Competition Level Test"),"-")</f>
        <v>-</v>
      </c>
      <c r="J367" s="101"/>
    </row>
    <row r="368" spans="1:10" s="1" customFormat="1" ht="15" customHeight="1" x14ac:dyDescent="0.25">
      <c r="A368" s="1" t="str">
        <f t="shared" si="5"/>
        <v>MENALDA Kyana INO</v>
      </c>
      <c r="B368" s="2" t="s">
        <v>218</v>
      </c>
      <c r="C368" s="4" t="s">
        <v>13</v>
      </c>
      <c r="D368" s="4" t="s">
        <v>564</v>
      </c>
      <c r="E368" s="10"/>
      <c r="F368" s="10">
        <v>42490</v>
      </c>
      <c r="G368" s="4" t="s">
        <v>214</v>
      </c>
      <c r="H368" s="4" t="s">
        <v>215</v>
      </c>
      <c r="I368" s="4" t="str">
        <f>IF(G368="Competition Level Test",COUNTIFS(B$2:B368,B368,G$2:G368,"Competition Level Test"),"-")</f>
        <v>-</v>
      </c>
      <c r="J368" s="101"/>
    </row>
    <row r="369" spans="1:10" s="1" customFormat="1" ht="15" customHeight="1" x14ac:dyDescent="0.25">
      <c r="A369" s="1" t="str">
        <f t="shared" si="5"/>
        <v>PIOT Hanne ANO</v>
      </c>
      <c r="B369" s="2" t="s">
        <v>207</v>
      </c>
      <c r="C369" s="4" t="s">
        <v>23</v>
      </c>
      <c r="D369" s="4" t="s">
        <v>565</v>
      </c>
      <c r="E369" s="10"/>
      <c r="F369" s="10">
        <v>42490</v>
      </c>
      <c r="G369" s="4" t="s">
        <v>214</v>
      </c>
      <c r="H369" s="4" t="s">
        <v>215</v>
      </c>
      <c r="I369" s="4" t="str">
        <f>IF(G369="Competition Level Test",COUNTIFS(B$2:B369,B369,G$2:G369,"Competition Level Test"),"-")</f>
        <v>-</v>
      </c>
      <c r="J369" s="101"/>
    </row>
    <row r="370" spans="1:10" s="1" customFormat="1" ht="15" customHeight="1" x14ac:dyDescent="0.25">
      <c r="A370" s="1" t="str">
        <f t="shared" si="5"/>
        <v>TINTURIER Chloé JUN</v>
      </c>
      <c r="B370" s="2" t="s">
        <v>219</v>
      </c>
      <c r="C370" s="4" t="s">
        <v>26</v>
      </c>
      <c r="D370" s="4" t="s">
        <v>6</v>
      </c>
      <c r="E370" s="10"/>
      <c r="F370" s="10">
        <v>42490</v>
      </c>
      <c r="G370" s="4" t="s">
        <v>214</v>
      </c>
      <c r="H370" s="4" t="s">
        <v>215</v>
      </c>
      <c r="I370" s="4" t="str">
        <f>IF(G370="Competition Level Test",COUNTIFS(B$2:B370,B370,G$2:G370,"Competition Level Test"),"-")</f>
        <v>-</v>
      </c>
      <c r="J370" s="101"/>
    </row>
    <row r="371" spans="1:10" s="1" customFormat="1" ht="15" customHeight="1" x14ac:dyDescent="0.25">
      <c r="A371" s="1" t="str">
        <f t="shared" si="5"/>
        <v>SCHROYEN Jeroen JUN</v>
      </c>
      <c r="B371" s="2" t="s">
        <v>209</v>
      </c>
      <c r="C371" s="4" t="s">
        <v>23</v>
      </c>
      <c r="D371" s="4" t="s">
        <v>6</v>
      </c>
      <c r="E371" s="10"/>
      <c r="F371" s="10">
        <v>42490</v>
      </c>
      <c r="G371" s="4" t="s">
        <v>214</v>
      </c>
      <c r="H371" s="4" t="s">
        <v>215</v>
      </c>
      <c r="I371" s="4" t="str">
        <f>IF(G371="Competition Level Test",COUNTIFS(B$2:B371,B371,G$2:G371,"Competition Level Test"),"-")</f>
        <v>-</v>
      </c>
      <c r="J371" s="101"/>
    </row>
    <row r="372" spans="1:10" s="1" customFormat="1" ht="15" customHeight="1" x14ac:dyDescent="0.25">
      <c r="A372" s="1" t="str">
        <f t="shared" si="5"/>
        <v>VAN ZUNDERT Lindsay JUN</v>
      </c>
      <c r="B372" s="2" t="s">
        <v>220</v>
      </c>
      <c r="C372" s="4" t="s">
        <v>11</v>
      </c>
      <c r="D372" s="4" t="s">
        <v>6</v>
      </c>
      <c r="E372" s="10"/>
      <c r="F372" s="10">
        <v>42490</v>
      </c>
      <c r="G372" s="4" t="s">
        <v>214</v>
      </c>
      <c r="H372" s="4" t="s">
        <v>215</v>
      </c>
      <c r="I372" s="4" t="str">
        <f>IF(G372="Competition Level Test",COUNTIFS(B$2:B372,B372,G$2:G372,"Competition Level Test"),"-")</f>
        <v>-</v>
      </c>
      <c r="J372" s="101"/>
    </row>
    <row r="373" spans="1:10" s="1" customFormat="1" ht="15" customHeight="1" x14ac:dyDescent="0.25">
      <c r="A373" s="1" t="str">
        <f t="shared" si="5"/>
        <v>HUYGENS Melina MIN</v>
      </c>
      <c r="B373" s="2" t="s">
        <v>131</v>
      </c>
      <c r="C373" s="4" t="s">
        <v>11</v>
      </c>
      <c r="D373" s="4" t="s">
        <v>2</v>
      </c>
      <c r="E373" s="10"/>
      <c r="F373" s="10">
        <v>42497</v>
      </c>
      <c r="G373" s="4" t="s">
        <v>221</v>
      </c>
      <c r="H373" s="4" t="s">
        <v>17</v>
      </c>
      <c r="I373" s="4" t="str">
        <f>IF(G373="Competition Level Test",COUNTIFS(B$2:B373,B373,G$2:G373,"Competition Level Test"),"-")</f>
        <v>-</v>
      </c>
      <c r="J373" s="101"/>
    </row>
    <row r="374" spans="1:10" s="1" customFormat="1" ht="15" customHeight="1" x14ac:dyDescent="0.25">
      <c r="A374" s="1" t="str">
        <f t="shared" si="5"/>
        <v>KROUGLOVA Nastya MIN</v>
      </c>
      <c r="B374" s="2" t="s">
        <v>226</v>
      </c>
      <c r="C374" s="4" t="s">
        <v>21</v>
      </c>
      <c r="D374" s="4" t="s">
        <v>2</v>
      </c>
      <c r="E374" s="10"/>
      <c r="F374" s="10">
        <v>42497</v>
      </c>
      <c r="G374" s="4" t="s">
        <v>221</v>
      </c>
      <c r="H374" s="4" t="s">
        <v>17</v>
      </c>
      <c r="I374" s="4" t="str">
        <f>IF(G374="Competition Level Test",COUNTIFS(B$2:B374,B374,G$2:G374,"Competition Level Test"),"-")</f>
        <v>-</v>
      </c>
      <c r="J374" s="101"/>
    </row>
    <row r="375" spans="1:10" s="1" customFormat="1" ht="15" customHeight="1" x14ac:dyDescent="0.25">
      <c r="A375" s="1" t="str">
        <f t="shared" si="5"/>
        <v>MONTFORT Iris MIN</v>
      </c>
      <c r="B375" s="2" t="s">
        <v>141</v>
      </c>
      <c r="C375" s="4" t="s">
        <v>13</v>
      </c>
      <c r="D375" s="4" t="s">
        <v>2</v>
      </c>
      <c r="E375" s="10"/>
      <c r="F375" s="10">
        <v>42497</v>
      </c>
      <c r="G375" s="4" t="s">
        <v>221</v>
      </c>
      <c r="H375" s="4" t="s">
        <v>17</v>
      </c>
      <c r="I375" s="4" t="str">
        <f>IF(G375="Competition Level Test",COUNTIFS(B$2:B375,B375,G$2:G375,"Competition Level Test"),"-")</f>
        <v>-</v>
      </c>
      <c r="J375" s="101"/>
    </row>
    <row r="376" spans="1:10" s="1" customFormat="1" ht="15" customHeight="1" x14ac:dyDescent="0.25">
      <c r="A376" s="1" t="str">
        <f t="shared" si="5"/>
        <v>PARMENTIER Clémence MIN</v>
      </c>
      <c r="B376" s="2" t="s">
        <v>142</v>
      </c>
      <c r="C376" s="4" t="s">
        <v>26</v>
      </c>
      <c r="D376" s="4" t="s">
        <v>2</v>
      </c>
      <c r="E376" s="10"/>
      <c r="F376" s="10">
        <v>42497</v>
      </c>
      <c r="G376" s="4" t="s">
        <v>221</v>
      </c>
      <c r="H376" s="4" t="s">
        <v>17</v>
      </c>
      <c r="I376" s="4" t="str">
        <f>IF(G376="Competition Level Test",COUNTIFS(B$2:B376,B376,G$2:G376,"Competition Level Test"),"-")</f>
        <v>-</v>
      </c>
      <c r="J376" s="101"/>
    </row>
    <row r="377" spans="1:10" s="1" customFormat="1" ht="15" customHeight="1" x14ac:dyDescent="0.25">
      <c r="A377" s="1" t="str">
        <f t="shared" si="5"/>
        <v>VERBINNEN Danielle MIN</v>
      </c>
      <c r="B377" s="2" t="s">
        <v>158</v>
      </c>
      <c r="C377" s="4" t="s">
        <v>21</v>
      </c>
      <c r="D377" s="4" t="s">
        <v>2</v>
      </c>
      <c r="E377" s="10"/>
      <c r="F377" s="10">
        <v>42497</v>
      </c>
      <c r="G377" s="4" t="s">
        <v>221</v>
      </c>
      <c r="H377" s="4" t="s">
        <v>17</v>
      </c>
      <c r="I377" s="4" t="str">
        <f>IF(G377="Competition Level Test",COUNTIFS(B$2:B377,B377,G$2:G377,"Competition Level Test"),"-")</f>
        <v>-</v>
      </c>
      <c r="J377" s="101"/>
    </row>
    <row r="378" spans="1:10" s="1" customFormat="1" ht="15" customHeight="1" x14ac:dyDescent="0.25">
      <c r="A378" s="1" t="str">
        <f t="shared" si="5"/>
        <v>DELEAU Caroline BNO</v>
      </c>
      <c r="B378" s="2" t="s">
        <v>171</v>
      </c>
      <c r="C378" s="4" t="s">
        <v>23</v>
      </c>
      <c r="D378" s="4" t="s">
        <v>563</v>
      </c>
      <c r="E378" s="10"/>
      <c r="F378" s="10">
        <v>42497</v>
      </c>
      <c r="G378" s="4" t="s">
        <v>221</v>
      </c>
      <c r="H378" s="4" t="s">
        <v>17</v>
      </c>
      <c r="I378" s="4" t="str">
        <f>IF(G378="Competition Level Test",COUNTIFS(B$2:B378,B378,G$2:G378,"Competition Level Test"),"-")</f>
        <v>-</v>
      </c>
      <c r="J378" s="101"/>
    </row>
    <row r="379" spans="1:10" s="1" customFormat="1" ht="15" customHeight="1" x14ac:dyDescent="0.25">
      <c r="A379" s="1" t="str">
        <f t="shared" si="5"/>
        <v>JACOB Elise BNO</v>
      </c>
      <c r="B379" s="2" t="s">
        <v>222</v>
      </c>
      <c r="C379" s="4" t="s">
        <v>26</v>
      </c>
      <c r="D379" s="4" t="s">
        <v>563</v>
      </c>
      <c r="E379" s="10"/>
      <c r="F379" s="10">
        <v>42497</v>
      </c>
      <c r="G379" s="4" t="s">
        <v>221</v>
      </c>
      <c r="H379" s="4" t="s">
        <v>17</v>
      </c>
      <c r="I379" s="4" t="str">
        <f>IF(G379="Competition Level Test",COUNTIFS(B$2:B379,B379,G$2:G379,"Competition Level Test"),"-")</f>
        <v>-</v>
      </c>
      <c r="J379" s="101"/>
    </row>
    <row r="380" spans="1:10" s="1" customFormat="1" ht="15" customHeight="1" x14ac:dyDescent="0.25">
      <c r="A380" s="1" t="str">
        <f t="shared" si="5"/>
        <v>DENAEIJER Marilyn ANO</v>
      </c>
      <c r="B380" s="2" t="s">
        <v>124</v>
      </c>
      <c r="C380" s="4" t="s">
        <v>13</v>
      </c>
      <c r="D380" s="4" t="s">
        <v>565</v>
      </c>
      <c r="E380" s="10"/>
      <c r="F380" s="10">
        <v>42497</v>
      </c>
      <c r="G380" s="4" t="s">
        <v>221</v>
      </c>
      <c r="H380" s="4" t="s">
        <v>17</v>
      </c>
      <c r="I380" s="4" t="str">
        <f>IF(G380="Competition Level Test",COUNTIFS(B$2:B380,B380,G$2:G380,"Competition Level Test"),"-")</f>
        <v>-</v>
      </c>
      <c r="J380" s="101"/>
    </row>
    <row r="381" spans="1:10" s="1" customFormat="1" ht="15" customHeight="1" x14ac:dyDescent="0.25">
      <c r="A381" s="1" t="str">
        <f t="shared" si="5"/>
        <v>LAURENS Britney ANO</v>
      </c>
      <c r="B381" s="2" t="s">
        <v>176</v>
      </c>
      <c r="C381" s="4" t="s">
        <v>10</v>
      </c>
      <c r="D381" s="4" t="s">
        <v>565</v>
      </c>
      <c r="E381" s="10"/>
      <c r="F381" s="10">
        <v>42497</v>
      </c>
      <c r="G381" s="4" t="s">
        <v>221</v>
      </c>
      <c r="H381" s="4" t="s">
        <v>17</v>
      </c>
      <c r="I381" s="4" t="str">
        <f>IF(G381="Competition Level Test",COUNTIFS(B$2:B381,B381,G$2:G381,"Competition Level Test"),"-")</f>
        <v>-</v>
      </c>
      <c r="J381" s="101"/>
    </row>
    <row r="382" spans="1:10" s="1" customFormat="1" ht="15" customHeight="1" x14ac:dyDescent="0.25">
      <c r="A382" s="1" t="str">
        <f t="shared" si="5"/>
        <v>LEYSEN Fébe ANO</v>
      </c>
      <c r="B382" s="2" t="s">
        <v>227</v>
      </c>
      <c r="C382" s="4" t="s">
        <v>12</v>
      </c>
      <c r="D382" s="4" t="s">
        <v>565</v>
      </c>
      <c r="E382" s="10"/>
      <c r="F382" s="10">
        <v>42497</v>
      </c>
      <c r="G382" s="4" t="s">
        <v>221</v>
      </c>
      <c r="H382" s="4" t="s">
        <v>17</v>
      </c>
      <c r="I382" s="4" t="str">
        <f>IF(G382="Competition Level Test",COUNTIFS(B$2:B382,B382,G$2:G382,"Competition Level Test"),"-")</f>
        <v>-</v>
      </c>
      <c r="J382" s="101"/>
    </row>
    <row r="383" spans="1:10" s="1" customFormat="1" ht="15" customHeight="1" x14ac:dyDescent="0.25">
      <c r="A383" s="1" t="str">
        <f t="shared" si="5"/>
        <v>DENAEIJER Maureen JUN</v>
      </c>
      <c r="B383" s="2" t="s">
        <v>223</v>
      </c>
      <c r="C383" s="4" t="s">
        <v>13</v>
      </c>
      <c r="D383" s="4" t="s">
        <v>6</v>
      </c>
      <c r="E383" s="10"/>
      <c r="F383" s="10">
        <v>42497</v>
      </c>
      <c r="G383" s="4" t="s">
        <v>221</v>
      </c>
      <c r="H383" s="4" t="s">
        <v>17</v>
      </c>
      <c r="I383" s="4" t="str">
        <f>IF(G383="Competition Level Test",COUNTIFS(B$2:B383,B383,G$2:G383,"Competition Level Test"),"-")</f>
        <v>-</v>
      </c>
      <c r="J383" s="101"/>
    </row>
    <row r="384" spans="1:10" s="1" customFormat="1" ht="15" customHeight="1" x14ac:dyDescent="0.25">
      <c r="A384" s="1" t="str">
        <f t="shared" si="5"/>
        <v>HABETS Maité JUN</v>
      </c>
      <c r="B384" s="2" t="s">
        <v>484</v>
      </c>
      <c r="C384" s="4" t="s">
        <v>11</v>
      </c>
      <c r="D384" s="4" t="s">
        <v>6</v>
      </c>
      <c r="E384" s="10"/>
      <c r="F384" s="10">
        <v>42497</v>
      </c>
      <c r="G384" s="4" t="s">
        <v>221</v>
      </c>
      <c r="H384" s="4" t="s">
        <v>17</v>
      </c>
      <c r="I384" s="4" t="str">
        <f>IF(G384="Competition Level Test",COUNTIFS(B$2:B384,B384,G$2:G384,"Competition Level Test"),"-")</f>
        <v>-</v>
      </c>
      <c r="J384" s="101"/>
    </row>
    <row r="385" spans="1:10" s="1" customFormat="1" ht="15" customHeight="1" x14ac:dyDescent="0.25">
      <c r="A385" s="1" t="str">
        <f t="shared" si="5"/>
        <v>THAETER Margot JUN</v>
      </c>
      <c r="B385" s="2" t="s">
        <v>224</v>
      </c>
      <c r="C385" s="4" t="s">
        <v>13</v>
      </c>
      <c r="D385" s="4" t="s">
        <v>6</v>
      </c>
      <c r="E385" s="10"/>
      <c r="F385" s="10">
        <v>42497</v>
      </c>
      <c r="G385" s="4" t="s">
        <v>221</v>
      </c>
      <c r="H385" s="4" t="s">
        <v>17</v>
      </c>
      <c r="I385" s="4" t="str">
        <f>IF(G385="Competition Level Test",COUNTIFS(B$2:B385,B385,G$2:G385,"Competition Level Test"),"-")</f>
        <v>-</v>
      </c>
      <c r="J385" s="101"/>
    </row>
    <row r="386" spans="1:10" s="1" customFormat="1" ht="15" customHeight="1" x14ac:dyDescent="0.25">
      <c r="A386" s="1" t="str">
        <f t="shared" ref="A386:A449" si="6">CONCATENATE(B386," ",D386)</f>
        <v>VAN DE VELDE Chiara JUN</v>
      </c>
      <c r="B386" s="2" t="s">
        <v>225</v>
      </c>
      <c r="C386" s="4" t="s">
        <v>12</v>
      </c>
      <c r="D386" s="4" t="s">
        <v>6</v>
      </c>
      <c r="E386" s="10"/>
      <c r="F386" s="10">
        <v>42497</v>
      </c>
      <c r="G386" s="4" t="s">
        <v>221</v>
      </c>
      <c r="H386" s="4" t="s">
        <v>17</v>
      </c>
      <c r="I386" s="4" t="str">
        <f>IF(G386="Competition Level Test",COUNTIFS(B$2:B386,B386,G$2:G386,"Competition Level Test"),"-")</f>
        <v>-</v>
      </c>
      <c r="J386" s="101"/>
    </row>
    <row r="387" spans="1:10" s="1" customFormat="1" ht="15" customHeight="1" x14ac:dyDescent="0.25">
      <c r="A387" s="1" t="str">
        <f t="shared" si="6"/>
        <v>CORNELIS Ella PRE</v>
      </c>
      <c r="B387" s="2" t="s">
        <v>29</v>
      </c>
      <c r="C387" s="4" t="s">
        <v>11</v>
      </c>
      <c r="D387" s="4" t="s">
        <v>1</v>
      </c>
      <c r="E387" s="10"/>
      <c r="F387" s="10">
        <v>42637</v>
      </c>
      <c r="G387" s="4" t="s">
        <v>28</v>
      </c>
      <c r="H387" s="4" t="s">
        <v>17</v>
      </c>
      <c r="I387" s="4">
        <f>IF(G387="Competition Level Test",COUNTIFS(B$2:B387,B387,G$2:G387,"Competition Level Test"),"-")</f>
        <v>1</v>
      </c>
      <c r="J387" s="101"/>
    </row>
    <row r="388" spans="1:10" s="1" customFormat="1" ht="15" customHeight="1" x14ac:dyDescent="0.25">
      <c r="A388" s="1" t="str">
        <f t="shared" si="6"/>
        <v>KROUGLOV Denis Niet geslaagd</v>
      </c>
      <c r="B388" s="2" t="s">
        <v>30</v>
      </c>
      <c r="C388" s="4" t="s">
        <v>21</v>
      </c>
      <c r="D388" s="4" t="s">
        <v>80</v>
      </c>
      <c r="E388" s="10"/>
      <c r="F388" s="10">
        <v>42637</v>
      </c>
      <c r="G388" s="4" t="s">
        <v>28</v>
      </c>
      <c r="H388" s="4" t="s">
        <v>17</v>
      </c>
      <c r="I388" s="4">
        <f>IF(G388="Competition Level Test",COUNTIFS(B$2:B388,B388,G$2:G388,"Competition Level Test"),"-")</f>
        <v>2</v>
      </c>
      <c r="J388" s="101"/>
    </row>
    <row r="389" spans="1:10" s="1" customFormat="1" ht="15" customHeight="1" x14ac:dyDescent="0.25">
      <c r="A389" s="1" t="str">
        <f t="shared" si="6"/>
        <v>BAGIOLI Irene PRE</v>
      </c>
      <c r="B389" s="2" t="s">
        <v>31</v>
      </c>
      <c r="C389" s="4" t="s">
        <v>21</v>
      </c>
      <c r="D389" s="4" t="s">
        <v>1</v>
      </c>
      <c r="E389" s="10"/>
      <c r="F389" s="10">
        <v>42637</v>
      </c>
      <c r="G389" s="4" t="s">
        <v>28</v>
      </c>
      <c r="H389" s="4" t="s">
        <v>17</v>
      </c>
      <c r="I389" s="4">
        <f>IF(G389="Competition Level Test",COUNTIFS(B$2:B389,B389,G$2:G389,"Competition Level Test"),"-")</f>
        <v>2</v>
      </c>
      <c r="J389" s="101"/>
    </row>
    <row r="390" spans="1:10" s="1" customFormat="1" ht="15" customHeight="1" x14ac:dyDescent="0.25">
      <c r="A390" s="1" t="str">
        <f t="shared" si="6"/>
        <v>ROBEERST Emilie PRE</v>
      </c>
      <c r="B390" s="2" t="s">
        <v>34</v>
      </c>
      <c r="C390" s="4" t="s">
        <v>26</v>
      </c>
      <c r="D390" s="4" t="s">
        <v>1</v>
      </c>
      <c r="E390" s="10"/>
      <c r="F390" s="10">
        <v>42637</v>
      </c>
      <c r="G390" s="4" t="s">
        <v>28</v>
      </c>
      <c r="H390" s="4" t="s">
        <v>17</v>
      </c>
      <c r="I390" s="4">
        <f>IF(G390="Competition Level Test",COUNTIFS(B$2:B390,B390,G$2:G390,"Competition Level Test"),"-")</f>
        <v>1</v>
      </c>
      <c r="J390" s="101"/>
    </row>
    <row r="391" spans="1:10" s="1" customFormat="1" ht="15" customHeight="1" x14ac:dyDescent="0.25">
      <c r="A391" s="1" t="str">
        <f t="shared" si="6"/>
        <v>HEINEN Laura PRE</v>
      </c>
      <c r="B391" s="2" t="s">
        <v>33</v>
      </c>
      <c r="C391" s="4" t="s">
        <v>26</v>
      </c>
      <c r="D391" s="4" t="s">
        <v>1</v>
      </c>
      <c r="E391" s="10"/>
      <c r="F391" s="10">
        <v>42637</v>
      </c>
      <c r="G391" s="4" t="s">
        <v>28</v>
      </c>
      <c r="H391" s="4" t="s">
        <v>17</v>
      </c>
      <c r="I391" s="4">
        <f>IF(G391="Competition Level Test",COUNTIFS(B$2:B391,B391,G$2:G391,"Competition Level Test"),"-")</f>
        <v>1</v>
      </c>
      <c r="J391" s="101"/>
    </row>
    <row r="392" spans="1:10" s="1" customFormat="1" ht="15" customHeight="1" x14ac:dyDescent="0.25">
      <c r="A392" s="1" t="str">
        <f t="shared" si="6"/>
        <v>WERNER Franziska Niet geslaagd</v>
      </c>
      <c r="B392" s="2" t="s">
        <v>32</v>
      </c>
      <c r="C392" s="4" t="s">
        <v>23</v>
      </c>
      <c r="D392" s="4" t="s">
        <v>80</v>
      </c>
      <c r="E392" s="10"/>
      <c r="F392" s="10">
        <v>42637</v>
      </c>
      <c r="G392" s="4" t="s">
        <v>28</v>
      </c>
      <c r="H392" s="4" t="s">
        <v>17</v>
      </c>
      <c r="I392" s="4">
        <f>IF(G392="Competition Level Test",COUNTIFS(B$2:B392,B392,G$2:G392,"Competition Level Test"),"-")</f>
        <v>1</v>
      </c>
      <c r="J392" s="101"/>
    </row>
    <row r="393" spans="1:10" s="1" customFormat="1" ht="15" customHeight="1" x14ac:dyDescent="0.25">
      <c r="A393" s="1" t="str">
        <f t="shared" si="6"/>
        <v>DE HERDT Elise MIN</v>
      </c>
      <c r="B393" s="2" t="s">
        <v>119</v>
      </c>
      <c r="C393" s="4" t="s">
        <v>10</v>
      </c>
      <c r="D393" s="4" t="s">
        <v>2</v>
      </c>
      <c r="E393" s="10"/>
      <c r="F393" s="10">
        <v>42651</v>
      </c>
      <c r="G393" s="4" t="s">
        <v>166</v>
      </c>
      <c r="H393" s="4" t="s">
        <v>15</v>
      </c>
      <c r="I393" s="4" t="str">
        <f>IF(G393="Competition Level Test",COUNTIFS(B$2:B393,B393,G$2:G393,"Competition Level Test"),"-")</f>
        <v>-</v>
      </c>
      <c r="J393" s="101"/>
    </row>
    <row r="394" spans="1:10" s="1" customFormat="1" ht="15" customHeight="1" x14ac:dyDescent="0.25">
      <c r="A394" s="1" t="str">
        <f t="shared" si="6"/>
        <v>ROBIJN Kaat MIN</v>
      </c>
      <c r="B394" s="2" t="s">
        <v>320</v>
      </c>
      <c r="C394" s="4" t="s">
        <v>11</v>
      </c>
      <c r="D394" s="4" t="s">
        <v>2</v>
      </c>
      <c r="E394" s="10"/>
      <c r="F394" s="10">
        <v>42651</v>
      </c>
      <c r="G394" s="4" t="s">
        <v>166</v>
      </c>
      <c r="H394" s="4" t="s">
        <v>15</v>
      </c>
      <c r="I394" s="4" t="str">
        <f>IF(G394="Competition Level Test",COUNTIFS(B$2:B394,B394,G$2:G394,"Competition Level Test"),"-")</f>
        <v>-</v>
      </c>
      <c r="J394" s="101"/>
    </row>
    <row r="395" spans="1:10" s="1" customFormat="1" ht="15" customHeight="1" x14ac:dyDescent="0.25">
      <c r="A395" s="1" t="str">
        <f t="shared" si="6"/>
        <v>SOLOUKHIN Emilia MIN</v>
      </c>
      <c r="B395" s="2" t="s">
        <v>149</v>
      </c>
      <c r="C395" s="4" t="s">
        <v>11</v>
      </c>
      <c r="D395" s="4" t="s">
        <v>2</v>
      </c>
      <c r="E395" s="10"/>
      <c r="F395" s="10">
        <v>42651</v>
      </c>
      <c r="G395" s="4" t="s">
        <v>166</v>
      </c>
      <c r="H395" s="4" t="s">
        <v>15</v>
      </c>
      <c r="I395" s="4" t="str">
        <f>IF(G395="Competition Level Test",COUNTIFS(B$2:B395,B395,G$2:G395,"Competition Level Test"),"-")</f>
        <v>-</v>
      </c>
      <c r="J395" s="101"/>
    </row>
    <row r="396" spans="1:10" s="1" customFormat="1" ht="15" customHeight="1" x14ac:dyDescent="0.25">
      <c r="A396" s="1" t="str">
        <f t="shared" si="6"/>
        <v>ALENIS Joannie BNO</v>
      </c>
      <c r="B396" s="2" t="s">
        <v>109</v>
      </c>
      <c r="C396" s="4" t="s">
        <v>11</v>
      </c>
      <c r="D396" s="4" t="s">
        <v>563</v>
      </c>
      <c r="E396" s="10"/>
      <c r="F396" s="10">
        <v>42651</v>
      </c>
      <c r="G396" s="4" t="s">
        <v>166</v>
      </c>
      <c r="H396" s="4" t="s">
        <v>15</v>
      </c>
      <c r="I396" s="4" t="str">
        <f>IF(G396="Competition Level Test",COUNTIFS(B$2:B396,B396,G$2:G396,"Competition Level Test"),"-")</f>
        <v>-</v>
      </c>
      <c r="J396" s="101"/>
    </row>
    <row r="397" spans="1:10" s="1" customFormat="1" ht="15" customHeight="1" x14ac:dyDescent="0.25">
      <c r="A397" s="1" t="str">
        <f t="shared" si="6"/>
        <v>GENIETS Maite BNO</v>
      </c>
      <c r="B397" s="2" t="s">
        <v>129</v>
      </c>
      <c r="C397" s="4" t="s">
        <v>12</v>
      </c>
      <c r="D397" s="4" t="s">
        <v>563</v>
      </c>
      <c r="E397" s="10"/>
      <c r="F397" s="10">
        <v>42651</v>
      </c>
      <c r="G397" s="4" t="s">
        <v>166</v>
      </c>
      <c r="H397" s="4" t="s">
        <v>15</v>
      </c>
      <c r="I397" s="4" t="str">
        <f>IF(G397="Competition Level Test",COUNTIFS(B$2:B397,B397,G$2:G397,"Competition Level Test"),"-")</f>
        <v>-</v>
      </c>
      <c r="J397" s="101"/>
    </row>
    <row r="398" spans="1:10" s="1" customFormat="1" ht="15" customHeight="1" x14ac:dyDescent="0.25">
      <c r="A398" s="1" t="str">
        <f t="shared" si="6"/>
        <v>MONTFORT Iris BNO</v>
      </c>
      <c r="B398" s="2" t="s">
        <v>141</v>
      </c>
      <c r="C398" s="4" t="s">
        <v>13</v>
      </c>
      <c r="D398" s="4" t="s">
        <v>563</v>
      </c>
      <c r="E398" s="10"/>
      <c r="F398" s="10">
        <v>42651</v>
      </c>
      <c r="G398" s="4" t="s">
        <v>166</v>
      </c>
      <c r="H398" s="4" t="s">
        <v>15</v>
      </c>
      <c r="I398" s="4" t="str">
        <f>IF(G398="Competition Level Test",COUNTIFS(B$2:B398,B398,G$2:G398,"Competition Level Test"),"-")</f>
        <v>-</v>
      </c>
      <c r="J398" s="101"/>
    </row>
    <row r="399" spans="1:10" s="1" customFormat="1" ht="15" customHeight="1" x14ac:dyDescent="0.25">
      <c r="A399" s="1" t="str">
        <f t="shared" si="6"/>
        <v>TANGHE Izabelle BNO</v>
      </c>
      <c r="B399" s="2" t="s">
        <v>151</v>
      </c>
      <c r="C399" s="4" t="s">
        <v>12</v>
      </c>
      <c r="D399" s="4" t="s">
        <v>563</v>
      </c>
      <c r="E399" s="10"/>
      <c r="F399" s="10">
        <v>42651</v>
      </c>
      <c r="G399" s="4" t="s">
        <v>166</v>
      </c>
      <c r="H399" s="4" t="s">
        <v>15</v>
      </c>
      <c r="I399" s="4" t="str">
        <f>IF(G399="Competition Level Test",COUNTIFS(B$2:B399,B399,G$2:G399,"Competition Level Test"),"-")</f>
        <v>-</v>
      </c>
      <c r="J399" s="101"/>
    </row>
    <row r="400" spans="1:10" s="1" customFormat="1" ht="15" customHeight="1" x14ac:dyDescent="0.25">
      <c r="A400" s="1" t="str">
        <f t="shared" si="6"/>
        <v>TURKISTAN Selin BNO</v>
      </c>
      <c r="B400" s="2" t="s">
        <v>153</v>
      </c>
      <c r="C400" s="4" t="s">
        <v>12</v>
      </c>
      <c r="D400" s="4" t="s">
        <v>563</v>
      </c>
      <c r="E400" s="10"/>
      <c r="F400" s="10">
        <v>42651</v>
      </c>
      <c r="G400" s="4" t="s">
        <v>166</v>
      </c>
      <c r="H400" s="4" t="s">
        <v>15</v>
      </c>
      <c r="I400" s="4" t="str">
        <f>IF(G400="Competition Level Test",COUNTIFS(B$2:B400,B400,G$2:G400,"Competition Level Test"),"-")</f>
        <v>-</v>
      </c>
      <c r="J400" s="101"/>
    </row>
    <row r="401" spans="1:10" s="1" customFormat="1" ht="15" customHeight="1" x14ac:dyDescent="0.25">
      <c r="A401" s="1" t="str">
        <f t="shared" si="6"/>
        <v>AUDENAERT Feebe INO</v>
      </c>
      <c r="B401" s="2" t="s">
        <v>126</v>
      </c>
      <c r="C401" s="4" t="s">
        <v>11</v>
      </c>
      <c r="D401" s="4" t="s">
        <v>564</v>
      </c>
      <c r="E401" s="10"/>
      <c r="F401" s="10">
        <v>42651</v>
      </c>
      <c r="G401" s="4" t="s">
        <v>166</v>
      </c>
      <c r="H401" s="4" t="s">
        <v>15</v>
      </c>
      <c r="I401" s="4" t="str">
        <f>IF(G401="Competition Level Test",COUNTIFS(B$2:B401,B401,G$2:G401,"Competition Level Test"),"-")</f>
        <v>-</v>
      </c>
      <c r="J401" s="101"/>
    </row>
    <row r="402" spans="1:10" s="1" customFormat="1" ht="15" customHeight="1" x14ac:dyDescent="0.25">
      <c r="A402" s="1" t="str">
        <f t="shared" si="6"/>
        <v>ROBYNS Liselotte INO</v>
      </c>
      <c r="B402" s="2" t="s">
        <v>148</v>
      </c>
      <c r="C402" s="4" t="s">
        <v>12</v>
      </c>
      <c r="D402" s="4" t="s">
        <v>564</v>
      </c>
      <c r="E402" s="10"/>
      <c r="F402" s="10">
        <v>42651</v>
      </c>
      <c r="G402" s="4" t="s">
        <v>166</v>
      </c>
      <c r="H402" s="4" t="s">
        <v>15</v>
      </c>
      <c r="I402" s="4" t="str">
        <f>IF(G402="Competition Level Test",COUNTIFS(B$2:B402,B402,G$2:G402,"Competition Level Test"),"-")</f>
        <v>-</v>
      </c>
      <c r="J402" s="101"/>
    </row>
    <row r="403" spans="1:10" s="1" customFormat="1" ht="15" customHeight="1" x14ac:dyDescent="0.25">
      <c r="A403" s="1" t="str">
        <f t="shared" si="6"/>
        <v>VAN DE VELDE Annelien INO</v>
      </c>
      <c r="B403" s="2" t="s">
        <v>154</v>
      </c>
      <c r="C403" s="4" t="s">
        <v>12</v>
      </c>
      <c r="D403" s="4" t="s">
        <v>564</v>
      </c>
      <c r="E403" s="10"/>
      <c r="F403" s="10">
        <v>42651</v>
      </c>
      <c r="G403" s="4" t="s">
        <v>166</v>
      </c>
      <c r="H403" s="4" t="s">
        <v>15</v>
      </c>
      <c r="I403" s="4" t="str">
        <f>IF(G403="Competition Level Test",COUNTIFS(B$2:B403,B403,G$2:G403,"Competition Level Test"),"-")</f>
        <v>-</v>
      </c>
      <c r="J403" s="101"/>
    </row>
    <row r="404" spans="1:10" s="1" customFormat="1" ht="15" customHeight="1" x14ac:dyDescent="0.25">
      <c r="A404" s="1" t="str">
        <f t="shared" si="6"/>
        <v>VERPLANKE Soraya INO</v>
      </c>
      <c r="B404" s="2" t="s">
        <v>159</v>
      </c>
      <c r="C404" s="4" t="s">
        <v>12</v>
      </c>
      <c r="D404" s="4" t="s">
        <v>564</v>
      </c>
      <c r="E404" s="10"/>
      <c r="F404" s="10">
        <v>42651</v>
      </c>
      <c r="G404" s="4" t="s">
        <v>166</v>
      </c>
      <c r="H404" s="4" t="s">
        <v>15</v>
      </c>
      <c r="I404" s="4" t="str">
        <f>IF(G404="Competition Level Test",COUNTIFS(B$2:B404,B404,G$2:G404,"Competition Level Test"),"-")</f>
        <v>-</v>
      </c>
      <c r="J404" s="101"/>
    </row>
    <row r="405" spans="1:10" s="1" customFormat="1" ht="15" customHeight="1" x14ac:dyDescent="0.25">
      <c r="A405" s="1" t="str">
        <f t="shared" si="6"/>
        <v>PINZARRONE Lily SEN</v>
      </c>
      <c r="B405" s="2" t="s">
        <v>143</v>
      </c>
      <c r="C405" s="4" t="s">
        <v>11</v>
      </c>
      <c r="D405" s="4" t="s">
        <v>7</v>
      </c>
      <c r="E405" s="10"/>
      <c r="F405" s="10">
        <v>42651</v>
      </c>
      <c r="G405" s="4" t="s">
        <v>166</v>
      </c>
      <c r="H405" s="4" t="s">
        <v>15</v>
      </c>
      <c r="I405" s="4" t="str">
        <f>IF(G405="Competition Level Test",COUNTIFS(B$2:B405,B405,G$2:G405,"Competition Level Test"),"-")</f>
        <v>-</v>
      </c>
      <c r="J405" s="101"/>
    </row>
    <row r="406" spans="1:10" s="1" customFormat="1" ht="15" customHeight="1" x14ac:dyDescent="0.25">
      <c r="A406" s="1" t="str">
        <f t="shared" si="6"/>
        <v>TUMBAS-DE MUNCK Angelina SEN</v>
      </c>
      <c r="B406" s="2" t="s">
        <v>152</v>
      </c>
      <c r="C406" s="4" t="s">
        <v>12</v>
      </c>
      <c r="D406" s="4" t="s">
        <v>7</v>
      </c>
      <c r="E406" s="10"/>
      <c r="F406" s="10">
        <v>42651</v>
      </c>
      <c r="G406" s="4" t="s">
        <v>166</v>
      </c>
      <c r="H406" s="4" t="s">
        <v>15</v>
      </c>
      <c r="I406" s="4" t="str">
        <f>IF(G406="Competition Level Test",COUNTIFS(B$2:B406,B406,G$2:G406,"Competition Level Test"),"-")</f>
        <v>-</v>
      </c>
      <c r="J406" s="101"/>
    </row>
    <row r="407" spans="1:10" s="1" customFormat="1" ht="15" customHeight="1" x14ac:dyDescent="0.25">
      <c r="A407" s="1" t="str">
        <f t="shared" si="6"/>
        <v>ROBEERST Emilie MIN</v>
      </c>
      <c r="B407" s="2" t="s">
        <v>34</v>
      </c>
      <c r="C407" s="4" t="s">
        <v>26</v>
      </c>
      <c r="D407" s="4" t="s">
        <v>2</v>
      </c>
      <c r="E407" s="10"/>
      <c r="F407" s="10">
        <v>42658</v>
      </c>
      <c r="G407" s="4" t="s">
        <v>165</v>
      </c>
      <c r="H407" s="4" t="s">
        <v>17</v>
      </c>
      <c r="I407" s="4" t="str">
        <f>IF(G407="Competition Level Test",COUNTIFS(B$2:B407,B407,G$2:G407,"Competition Level Test"),"-")</f>
        <v>-</v>
      </c>
      <c r="J407" s="101"/>
    </row>
    <row r="408" spans="1:10" s="1" customFormat="1" ht="15" customHeight="1" x14ac:dyDescent="0.25">
      <c r="A408" s="1" t="str">
        <f t="shared" si="6"/>
        <v>AERTS Britt BNO</v>
      </c>
      <c r="B408" s="2" t="s">
        <v>108</v>
      </c>
      <c r="C408" s="4" t="s">
        <v>18</v>
      </c>
      <c r="D408" s="4" t="s">
        <v>563</v>
      </c>
      <c r="E408" s="10"/>
      <c r="F408" s="10">
        <v>42658</v>
      </c>
      <c r="G408" s="4" t="s">
        <v>165</v>
      </c>
      <c r="H408" s="4" t="s">
        <v>17</v>
      </c>
      <c r="I408" s="4" t="str">
        <f>IF(G408="Competition Level Test",COUNTIFS(B$2:B408,B408,G$2:G408,"Competition Level Test"),"-")</f>
        <v>-</v>
      </c>
      <c r="J408" s="101"/>
    </row>
    <row r="409" spans="1:10" s="1" customFormat="1" ht="15" customHeight="1" x14ac:dyDescent="0.25">
      <c r="A409" s="1" t="str">
        <f t="shared" si="6"/>
        <v>BASTIANEN Nena BNO</v>
      </c>
      <c r="B409" s="2" t="s">
        <v>113</v>
      </c>
      <c r="C409" s="4" t="s">
        <v>19</v>
      </c>
      <c r="D409" s="4" t="s">
        <v>563</v>
      </c>
      <c r="E409" s="10"/>
      <c r="F409" s="10">
        <v>42658</v>
      </c>
      <c r="G409" s="4" t="s">
        <v>165</v>
      </c>
      <c r="H409" s="4" t="s">
        <v>17</v>
      </c>
      <c r="I409" s="4" t="str">
        <f>IF(G409="Competition Level Test",COUNTIFS(B$2:B409,B409,G$2:G409,"Competition Level Test"),"-")</f>
        <v>-</v>
      </c>
      <c r="J409" s="101"/>
    </row>
    <row r="410" spans="1:10" s="1" customFormat="1" ht="15" customHeight="1" x14ac:dyDescent="0.25">
      <c r="A410" s="1" t="str">
        <f t="shared" si="6"/>
        <v>DICKERS Michelle BNO</v>
      </c>
      <c r="B410" s="2" t="s">
        <v>125</v>
      </c>
      <c r="C410" s="4" t="s">
        <v>20</v>
      </c>
      <c r="D410" s="4" t="s">
        <v>563</v>
      </c>
      <c r="E410" s="10"/>
      <c r="F410" s="10">
        <v>42658</v>
      </c>
      <c r="G410" s="4" t="s">
        <v>165</v>
      </c>
      <c r="H410" s="4" t="s">
        <v>17</v>
      </c>
      <c r="I410" s="4" t="str">
        <f>IF(G410="Competition Level Test",COUNTIFS(B$2:B410,B410,G$2:G410,"Competition Level Test"),"-")</f>
        <v>-</v>
      </c>
      <c r="J410" s="101"/>
    </row>
    <row r="411" spans="1:10" s="1" customFormat="1" ht="15" customHeight="1" x14ac:dyDescent="0.25">
      <c r="A411" s="1" t="str">
        <f t="shared" si="6"/>
        <v>RAUW Tess BNO</v>
      </c>
      <c r="B411" s="2" t="s">
        <v>145</v>
      </c>
      <c r="C411" s="4" t="s">
        <v>26</v>
      </c>
      <c r="D411" s="4" t="s">
        <v>563</v>
      </c>
      <c r="E411" s="10"/>
      <c r="F411" s="10">
        <v>42658</v>
      </c>
      <c r="G411" s="4" t="s">
        <v>165</v>
      </c>
      <c r="H411" s="4" t="s">
        <v>17</v>
      </c>
      <c r="I411" s="4" t="str">
        <f>IF(G411="Competition Level Test",COUNTIFS(B$2:B411,B411,G$2:G411,"Competition Level Test"),"-")</f>
        <v>-</v>
      </c>
      <c r="J411" s="101"/>
    </row>
    <row r="412" spans="1:10" s="1" customFormat="1" ht="15" customHeight="1" x14ac:dyDescent="0.25">
      <c r="A412" s="1" t="str">
        <f t="shared" si="6"/>
        <v>VERBINNEN Danielle BNO</v>
      </c>
      <c r="B412" s="2" t="s">
        <v>158</v>
      </c>
      <c r="C412" s="4" t="s">
        <v>21</v>
      </c>
      <c r="D412" s="4" t="s">
        <v>563</v>
      </c>
      <c r="E412" s="10"/>
      <c r="F412" s="10">
        <v>42658</v>
      </c>
      <c r="G412" s="4" t="s">
        <v>165</v>
      </c>
      <c r="H412" s="4" t="s">
        <v>17</v>
      </c>
      <c r="I412" s="4" t="str">
        <f>IF(G412="Competition Level Test",COUNTIFS(B$2:B412,B412,G$2:G412,"Competition Level Test"),"-")</f>
        <v>-</v>
      </c>
      <c r="J412" s="101"/>
    </row>
    <row r="413" spans="1:10" s="1" customFormat="1" ht="15" customHeight="1" x14ac:dyDescent="0.25">
      <c r="A413" s="1" t="str">
        <f t="shared" si="6"/>
        <v>AUDENAERT Luna ANO</v>
      </c>
      <c r="B413" s="2" t="s">
        <v>110</v>
      </c>
      <c r="C413" s="4" t="s">
        <v>11</v>
      </c>
      <c r="D413" s="4" t="s">
        <v>565</v>
      </c>
      <c r="E413" s="10"/>
      <c r="F413" s="10">
        <v>42658</v>
      </c>
      <c r="G413" s="4" t="s">
        <v>165</v>
      </c>
      <c r="H413" s="4" t="s">
        <v>17</v>
      </c>
      <c r="I413" s="4" t="str">
        <f>IF(G413="Competition Level Test",COUNTIFS(B$2:B413,B413,G$2:G413,"Competition Level Test"),"-")</f>
        <v>-</v>
      </c>
      <c r="J413" s="101"/>
    </row>
    <row r="414" spans="1:10" s="1" customFormat="1" ht="15" customHeight="1" x14ac:dyDescent="0.25">
      <c r="A414" s="1" t="str">
        <f t="shared" si="6"/>
        <v>DE GRAEF Line ANO</v>
      </c>
      <c r="B414" s="2" t="s">
        <v>120</v>
      </c>
      <c r="C414" s="4" t="s">
        <v>19</v>
      </c>
      <c r="D414" s="4" t="s">
        <v>565</v>
      </c>
      <c r="E414" s="10"/>
      <c r="F414" s="10">
        <v>42658</v>
      </c>
      <c r="G414" s="4" t="s">
        <v>165</v>
      </c>
      <c r="H414" s="4" t="s">
        <v>17</v>
      </c>
      <c r="I414" s="4" t="str">
        <f>IF(G414="Competition Level Test",COUNTIFS(B$2:B414,B414,G$2:G414,"Competition Level Test"),"-")</f>
        <v>-</v>
      </c>
      <c r="J414" s="101"/>
    </row>
    <row r="415" spans="1:10" s="1" customFormat="1" ht="15" customHeight="1" x14ac:dyDescent="0.25">
      <c r="A415" s="1" t="str">
        <f t="shared" si="6"/>
        <v>MERTENS Julie ANO</v>
      </c>
      <c r="B415" s="2" t="s">
        <v>140</v>
      </c>
      <c r="C415" s="4" t="s">
        <v>19</v>
      </c>
      <c r="D415" s="4" t="s">
        <v>565</v>
      </c>
      <c r="E415" s="10"/>
      <c r="F415" s="10">
        <v>42658</v>
      </c>
      <c r="G415" s="4" t="s">
        <v>165</v>
      </c>
      <c r="H415" s="4" t="s">
        <v>17</v>
      </c>
      <c r="I415" s="4" t="str">
        <f>IF(G415="Competition Level Test",COUNTIFS(B$2:B415,B415,G$2:G415,"Competition Level Test"),"-")</f>
        <v>-</v>
      </c>
      <c r="J415" s="101"/>
    </row>
    <row r="416" spans="1:10" s="1" customFormat="1" ht="15" customHeight="1" x14ac:dyDescent="0.25">
      <c r="A416" s="1" t="str">
        <f t="shared" si="6"/>
        <v>DENAEIJER Marilyn JUN</v>
      </c>
      <c r="B416" s="2" t="s">
        <v>124</v>
      </c>
      <c r="C416" s="4" t="s">
        <v>13</v>
      </c>
      <c r="D416" s="4" t="s">
        <v>6</v>
      </c>
      <c r="E416" s="10"/>
      <c r="F416" s="10">
        <v>42658</v>
      </c>
      <c r="G416" s="4" t="s">
        <v>165</v>
      </c>
      <c r="H416" s="4" t="s">
        <v>17</v>
      </c>
      <c r="I416" s="4" t="str">
        <f>IF(G416="Competition Level Test",COUNTIFS(B$2:B416,B416,G$2:G416,"Competition Level Test"),"-")</f>
        <v>-</v>
      </c>
      <c r="J416" s="101"/>
    </row>
    <row r="417" spans="1:10" s="1" customFormat="1" ht="15" customHeight="1" x14ac:dyDescent="0.25">
      <c r="A417" s="1" t="str">
        <f t="shared" si="6"/>
        <v>DE MAESSCHALCK Amber SEN</v>
      </c>
      <c r="B417" s="2" t="s">
        <v>122</v>
      </c>
      <c r="C417" s="4" t="s">
        <v>13</v>
      </c>
      <c r="D417" s="4" t="s">
        <v>7</v>
      </c>
      <c r="E417" s="10"/>
      <c r="F417" s="10">
        <v>42658</v>
      </c>
      <c r="G417" s="4" t="s">
        <v>165</v>
      </c>
      <c r="H417" s="4" t="s">
        <v>17</v>
      </c>
      <c r="I417" s="4" t="str">
        <f>IF(G417="Competition Level Test",COUNTIFS(B$2:B417,B417,G$2:G417,"Competition Level Test"),"-")</f>
        <v>-</v>
      </c>
      <c r="J417" s="101"/>
    </row>
    <row r="418" spans="1:10" s="1" customFormat="1" ht="15" customHeight="1" x14ac:dyDescent="0.25">
      <c r="A418" s="1" t="str">
        <f t="shared" si="6"/>
        <v>RAVYTS Robyn SEN</v>
      </c>
      <c r="B418" s="2" t="s">
        <v>146</v>
      </c>
      <c r="C418" s="4" t="s">
        <v>13</v>
      </c>
      <c r="D418" s="4" t="s">
        <v>7</v>
      </c>
      <c r="E418" s="10"/>
      <c r="F418" s="10">
        <v>42658</v>
      </c>
      <c r="G418" s="4" t="s">
        <v>165</v>
      </c>
      <c r="H418" s="4" t="s">
        <v>17</v>
      </c>
      <c r="I418" s="4" t="str">
        <f>IF(G418="Competition Level Test",COUNTIFS(B$2:B418,B418,G$2:G418,"Competition Level Test"),"-")</f>
        <v>-</v>
      </c>
      <c r="J418" s="101"/>
    </row>
    <row r="419" spans="1:10" s="1" customFormat="1" ht="15" customHeight="1" x14ac:dyDescent="0.25">
      <c r="A419" s="1" t="str">
        <f t="shared" si="6"/>
        <v>BUVENS Hayley MIN</v>
      </c>
      <c r="B419" s="2" t="s">
        <v>115</v>
      </c>
      <c r="C419" s="4" t="s">
        <v>19</v>
      </c>
      <c r="D419" s="4" t="s">
        <v>2</v>
      </c>
      <c r="E419" s="10"/>
      <c r="F419" s="10">
        <v>42673</v>
      </c>
      <c r="G419" s="4" t="s">
        <v>164</v>
      </c>
      <c r="H419" s="4" t="s">
        <v>22</v>
      </c>
      <c r="I419" s="4" t="str">
        <f>IF(G419="Competition Level Test",COUNTIFS(B$2:B419,B419,G$2:G419,"Competition Level Test"),"-")</f>
        <v>-</v>
      </c>
      <c r="J419" s="101"/>
    </row>
    <row r="420" spans="1:10" s="1" customFormat="1" ht="15" customHeight="1" x14ac:dyDescent="0.25">
      <c r="A420" s="1" t="str">
        <f t="shared" si="6"/>
        <v>CHERMAN Alisa MIN</v>
      </c>
      <c r="B420" s="2" t="s">
        <v>117</v>
      </c>
      <c r="C420" s="4" t="s">
        <v>23</v>
      </c>
      <c r="D420" s="4" t="s">
        <v>2</v>
      </c>
      <c r="E420" s="10"/>
      <c r="F420" s="10">
        <v>42673</v>
      </c>
      <c r="G420" s="4" t="s">
        <v>164</v>
      </c>
      <c r="H420" s="4" t="s">
        <v>22</v>
      </c>
      <c r="I420" s="4" t="str">
        <f>IF(G420="Competition Level Test",COUNTIFS(B$2:B420,B420,G$2:G420,"Competition Level Test"),"-")</f>
        <v>-</v>
      </c>
      <c r="J420" s="101"/>
    </row>
    <row r="421" spans="1:10" s="1" customFormat="1" ht="15" customHeight="1" x14ac:dyDescent="0.25">
      <c r="A421" s="1" t="str">
        <f t="shared" si="6"/>
        <v>HEYLIGEN Jade MIN</v>
      </c>
      <c r="B421" s="2" t="s">
        <v>130</v>
      </c>
      <c r="C421" s="4" t="s">
        <v>19</v>
      </c>
      <c r="D421" s="4" t="s">
        <v>2</v>
      </c>
      <c r="E421" s="10"/>
      <c r="F421" s="10">
        <v>42673</v>
      </c>
      <c r="G421" s="4" t="s">
        <v>164</v>
      </c>
      <c r="H421" s="4" t="s">
        <v>22</v>
      </c>
      <c r="I421" s="4" t="str">
        <f>IF(G421="Competition Level Test",COUNTIFS(B$2:B421,B421,G$2:G421,"Competition Level Test"),"-")</f>
        <v>-</v>
      </c>
      <c r="J421" s="101"/>
    </row>
    <row r="422" spans="1:10" s="1" customFormat="1" ht="15" customHeight="1" x14ac:dyDescent="0.25">
      <c r="A422" s="1" t="str">
        <f t="shared" si="6"/>
        <v>JÄMSÄ Kläara MIN</v>
      </c>
      <c r="B422" s="2" t="s">
        <v>132</v>
      </c>
      <c r="C422" s="4" t="s">
        <v>21</v>
      </c>
      <c r="D422" s="4" t="s">
        <v>2</v>
      </c>
      <c r="E422" s="10"/>
      <c r="F422" s="10">
        <v>42673</v>
      </c>
      <c r="G422" s="4" t="s">
        <v>164</v>
      </c>
      <c r="H422" s="4" t="s">
        <v>22</v>
      </c>
      <c r="I422" s="4" t="str">
        <f>IF(G422="Competition Level Test",COUNTIFS(B$2:B422,B422,G$2:G422,"Competition Level Test"),"-")</f>
        <v>-</v>
      </c>
      <c r="J422" s="101"/>
    </row>
    <row r="423" spans="1:10" s="1" customFormat="1" ht="15" customHeight="1" x14ac:dyDescent="0.25">
      <c r="A423" s="1" t="str">
        <f t="shared" si="6"/>
        <v>KUCZYNSKA Luiza MIN</v>
      </c>
      <c r="B423" s="2" t="s">
        <v>136</v>
      </c>
      <c r="C423" s="4" t="s">
        <v>13</v>
      </c>
      <c r="D423" s="4" t="s">
        <v>2</v>
      </c>
      <c r="E423" s="10"/>
      <c r="F423" s="10">
        <v>42673</v>
      </c>
      <c r="G423" s="4" t="s">
        <v>164</v>
      </c>
      <c r="H423" s="4" t="s">
        <v>22</v>
      </c>
      <c r="I423" s="4" t="str">
        <f>IF(G423="Competition Level Test",COUNTIFS(B$2:B423,B423,G$2:G423,"Competition Level Test"),"-")</f>
        <v>-</v>
      </c>
      <c r="J423" s="101"/>
    </row>
    <row r="424" spans="1:10" s="1" customFormat="1" ht="15" customHeight="1" x14ac:dyDescent="0.25">
      <c r="A424" s="1" t="str">
        <f t="shared" si="6"/>
        <v>PLUYMERS Isabelle MIN</v>
      </c>
      <c r="B424" s="2" t="s">
        <v>144</v>
      </c>
      <c r="C424" s="4" t="s">
        <v>26</v>
      </c>
      <c r="D424" s="4" t="s">
        <v>2</v>
      </c>
      <c r="E424" s="10"/>
      <c r="F424" s="10">
        <v>42673</v>
      </c>
      <c r="G424" s="4" t="s">
        <v>164</v>
      </c>
      <c r="H424" s="4" t="s">
        <v>22</v>
      </c>
      <c r="I424" s="4" t="str">
        <f>IF(G424="Competition Level Test",COUNTIFS(B$2:B424,B424,G$2:G424,"Competition Level Test"),"-")</f>
        <v>-</v>
      </c>
      <c r="J424" s="101"/>
    </row>
    <row r="425" spans="1:10" s="1" customFormat="1" ht="15" customHeight="1" x14ac:dyDescent="0.25">
      <c r="A425" s="1" t="str">
        <f t="shared" si="6"/>
        <v>BOU-MELHEM Ranwa BNO</v>
      </c>
      <c r="B425" s="2" t="s">
        <v>114</v>
      </c>
      <c r="C425" s="4" t="s">
        <v>11</v>
      </c>
      <c r="D425" s="4" t="s">
        <v>563</v>
      </c>
      <c r="E425" s="10"/>
      <c r="F425" s="10">
        <v>42672</v>
      </c>
      <c r="G425" s="4" t="s">
        <v>164</v>
      </c>
      <c r="H425" s="4" t="s">
        <v>22</v>
      </c>
      <c r="I425" s="4" t="str">
        <f>IF(G425="Competition Level Test",COUNTIFS(B$2:B425,B425,G$2:G425,"Competition Level Test"),"-")</f>
        <v>-</v>
      </c>
      <c r="J425" s="101"/>
    </row>
    <row r="426" spans="1:10" s="1" customFormat="1" ht="15" customHeight="1" x14ac:dyDescent="0.25">
      <c r="A426" s="1" t="str">
        <f t="shared" si="6"/>
        <v>CAELEN Sander BNO</v>
      </c>
      <c r="B426" s="2" t="s">
        <v>232</v>
      </c>
      <c r="C426" s="4" t="s">
        <v>19</v>
      </c>
      <c r="D426" s="4" t="s">
        <v>563</v>
      </c>
      <c r="E426" s="10"/>
      <c r="F426" s="10">
        <v>42672</v>
      </c>
      <c r="G426" s="4" t="s">
        <v>164</v>
      </c>
      <c r="H426" s="4" t="s">
        <v>22</v>
      </c>
      <c r="I426" s="4" t="str">
        <f>IF(G426="Competition Level Test",COUNTIFS(B$2:B426,B426,G$2:G426,"Competition Level Test"),"-")</f>
        <v>-</v>
      </c>
      <c r="J426" s="101"/>
    </row>
    <row r="427" spans="1:10" s="1" customFormat="1" ht="15" customHeight="1" x14ac:dyDescent="0.25">
      <c r="A427" s="1" t="str">
        <f t="shared" si="6"/>
        <v>GEERS Edra BNO</v>
      </c>
      <c r="B427" s="2" t="s">
        <v>127</v>
      </c>
      <c r="C427" s="4" t="s">
        <v>20</v>
      </c>
      <c r="D427" s="4" t="s">
        <v>563</v>
      </c>
      <c r="E427" s="10"/>
      <c r="F427" s="10">
        <v>42672</v>
      </c>
      <c r="G427" s="4" t="s">
        <v>164</v>
      </c>
      <c r="H427" s="4" t="s">
        <v>22</v>
      </c>
      <c r="I427" s="4" t="str">
        <f>IF(G427="Competition Level Test",COUNTIFS(B$2:B427,B427,G$2:G427,"Competition Level Test"),"-")</f>
        <v>-</v>
      </c>
      <c r="J427" s="101"/>
    </row>
    <row r="428" spans="1:10" s="1" customFormat="1" ht="15" customHeight="1" x14ac:dyDescent="0.25">
      <c r="A428" s="1" t="str">
        <f t="shared" si="6"/>
        <v>GENIETS Astrid BNO</v>
      </c>
      <c r="B428" s="2" t="s">
        <v>128</v>
      </c>
      <c r="C428" s="4" t="s">
        <v>12</v>
      </c>
      <c r="D428" s="4" t="s">
        <v>563</v>
      </c>
      <c r="E428" s="10"/>
      <c r="F428" s="10">
        <v>42672</v>
      </c>
      <c r="G428" s="4" t="s">
        <v>164</v>
      </c>
      <c r="H428" s="4" t="s">
        <v>22</v>
      </c>
      <c r="I428" s="4" t="str">
        <f>IF(G428="Competition Level Test",COUNTIFS(B$2:B428,B428,G$2:G428,"Competition Level Test"),"-")</f>
        <v>-</v>
      </c>
      <c r="J428" s="101"/>
    </row>
    <row r="429" spans="1:10" s="1" customFormat="1" ht="15" customHeight="1" x14ac:dyDescent="0.25">
      <c r="A429" s="1" t="str">
        <f t="shared" si="6"/>
        <v>RINGOOT Evelyne INO</v>
      </c>
      <c r="B429" s="2" t="s">
        <v>147</v>
      </c>
      <c r="C429" s="4" t="s">
        <v>21</v>
      </c>
      <c r="D429" s="4" t="s">
        <v>564</v>
      </c>
      <c r="E429" s="10"/>
      <c r="F429" s="10">
        <v>42672</v>
      </c>
      <c r="G429" s="4" t="s">
        <v>164</v>
      </c>
      <c r="H429" s="4" t="s">
        <v>22</v>
      </c>
      <c r="I429" s="4" t="str">
        <f>IF(G429="Competition Level Test",COUNTIFS(B$2:B429,B429,G$2:G429,"Competition Level Test"),"-")</f>
        <v>-</v>
      </c>
      <c r="J429" s="101"/>
    </row>
    <row r="430" spans="1:10" s="1" customFormat="1" ht="15" customHeight="1" x14ac:dyDescent="0.25">
      <c r="A430" s="1" t="str">
        <f t="shared" si="6"/>
        <v>VAN SCHUERBEEK Luna INO</v>
      </c>
      <c r="B430" s="2" t="s">
        <v>157</v>
      </c>
      <c r="C430" s="4" t="s">
        <v>13</v>
      </c>
      <c r="D430" s="4" t="s">
        <v>564</v>
      </c>
      <c r="E430" s="10"/>
      <c r="F430" s="10">
        <v>42672</v>
      </c>
      <c r="G430" s="4" t="s">
        <v>164</v>
      </c>
      <c r="H430" s="4" t="s">
        <v>22</v>
      </c>
      <c r="I430" s="4" t="str">
        <f>IF(G430="Competition Level Test",COUNTIFS(B$2:B430,B430,G$2:G430,"Competition Level Test"),"-")</f>
        <v>-</v>
      </c>
      <c r="J430" s="101"/>
    </row>
    <row r="431" spans="1:10" s="1" customFormat="1" ht="15" customHeight="1" x14ac:dyDescent="0.25">
      <c r="A431" s="1" t="str">
        <f t="shared" si="6"/>
        <v>BAELUS Montana ANO</v>
      </c>
      <c r="B431" s="2" t="s">
        <v>111</v>
      </c>
      <c r="C431" s="4" t="s">
        <v>18</v>
      </c>
      <c r="D431" s="4" t="s">
        <v>565</v>
      </c>
      <c r="E431" s="10"/>
      <c r="F431" s="10">
        <v>42672</v>
      </c>
      <c r="G431" s="4" t="s">
        <v>164</v>
      </c>
      <c r="H431" s="4" t="s">
        <v>22</v>
      </c>
      <c r="I431" s="4" t="str">
        <f>IF(G431="Competition Level Test",COUNTIFS(B$2:B431,B431,G$2:G431,"Competition Level Test"),"-")</f>
        <v>-</v>
      </c>
      <c r="J431" s="101"/>
    </row>
    <row r="432" spans="1:10" s="1" customFormat="1" ht="15" customHeight="1" x14ac:dyDescent="0.25">
      <c r="A432" s="1" t="str">
        <f t="shared" si="6"/>
        <v>COLLART yana ANO</v>
      </c>
      <c r="B432" s="2" t="s">
        <v>118</v>
      </c>
      <c r="C432" s="4" t="s">
        <v>23</v>
      </c>
      <c r="D432" s="4" t="s">
        <v>565</v>
      </c>
      <c r="E432" s="10"/>
      <c r="F432" s="10">
        <v>42672</v>
      </c>
      <c r="G432" s="4" t="s">
        <v>164</v>
      </c>
      <c r="H432" s="4" t="s">
        <v>22</v>
      </c>
      <c r="I432" s="4" t="str">
        <f>IF(G432="Competition Level Test",COUNTIFS(B$2:B432,B432,G$2:G432,"Competition Level Test"),"-")</f>
        <v>-</v>
      </c>
      <c r="J432" s="101"/>
    </row>
    <row r="433" spans="1:10" s="1" customFormat="1" ht="15" customHeight="1" x14ac:dyDescent="0.25">
      <c r="A433" s="1" t="str">
        <f t="shared" si="6"/>
        <v>VAN DER STAPPEN Chloë ANO</v>
      </c>
      <c r="B433" s="2" t="s">
        <v>156</v>
      </c>
      <c r="C433" s="4" t="s">
        <v>23</v>
      </c>
      <c r="D433" s="4" t="s">
        <v>565</v>
      </c>
      <c r="E433" s="10"/>
      <c r="F433" s="10">
        <v>42672</v>
      </c>
      <c r="G433" s="4" t="s">
        <v>164</v>
      </c>
      <c r="H433" s="4" t="s">
        <v>22</v>
      </c>
      <c r="I433" s="4" t="str">
        <f>IF(G433="Competition Level Test",COUNTIFS(B$2:B433,B433,G$2:G433,"Competition Level Test"),"-")</f>
        <v>-</v>
      </c>
      <c r="J433" s="101"/>
    </row>
    <row r="434" spans="1:10" s="1" customFormat="1" ht="15" customHeight="1" x14ac:dyDescent="0.25">
      <c r="A434" s="1" t="str">
        <f t="shared" si="6"/>
        <v>SYZDYKOV Polina JUN</v>
      </c>
      <c r="B434" s="2" t="s">
        <v>150</v>
      </c>
      <c r="C434" s="4" t="s">
        <v>19</v>
      </c>
      <c r="D434" s="4" t="s">
        <v>6</v>
      </c>
      <c r="E434" s="10"/>
      <c r="F434" s="10">
        <v>42672</v>
      </c>
      <c r="G434" s="4" t="s">
        <v>164</v>
      </c>
      <c r="H434" s="4" t="s">
        <v>22</v>
      </c>
      <c r="I434" s="4" t="str">
        <f>IF(G434="Competition Level Test",COUNTIFS(B$2:B434,B434,G$2:G434,"Competition Level Test"),"-")</f>
        <v>-</v>
      </c>
      <c r="J434" s="101"/>
    </row>
    <row r="435" spans="1:10" s="1" customFormat="1" ht="15" customHeight="1" x14ac:dyDescent="0.25">
      <c r="A435" s="1" t="str">
        <f t="shared" si="6"/>
        <v>ONWUKA Oluchi PRE</v>
      </c>
      <c r="B435" s="2" t="s">
        <v>39</v>
      </c>
      <c r="C435" s="4" t="s">
        <v>11</v>
      </c>
      <c r="D435" s="4" t="s">
        <v>1</v>
      </c>
      <c r="E435" s="10"/>
      <c r="F435" s="10">
        <v>42680</v>
      </c>
      <c r="G435" s="4" t="s">
        <v>28</v>
      </c>
      <c r="H435" s="4" t="s">
        <v>22</v>
      </c>
      <c r="I435" s="4">
        <f>IF(G435="Competition Level Test",COUNTIFS(B$2:B435,B435,G$2:G435,"Competition Level Test"),"-")</f>
        <v>2</v>
      </c>
      <c r="J435" s="101"/>
    </row>
    <row r="436" spans="1:10" s="1" customFormat="1" ht="15" customHeight="1" x14ac:dyDescent="0.25">
      <c r="A436" s="1" t="str">
        <f t="shared" si="6"/>
        <v>VAN DEN LUIJTGAARDEN Adamina PRE</v>
      </c>
      <c r="B436" s="2" t="s">
        <v>40</v>
      </c>
      <c r="C436" s="4" t="s">
        <v>11</v>
      </c>
      <c r="D436" s="4" t="s">
        <v>1</v>
      </c>
      <c r="E436" s="10"/>
      <c r="F436" s="10">
        <v>42680</v>
      </c>
      <c r="G436" s="4" t="s">
        <v>28</v>
      </c>
      <c r="H436" s="4" t="s">
        <v>22</v>
      </c>
      <c r="I436" s="4">
        <f>IF(G436="Competition Level Test",COUNTIFS(B$2:B436,B436,G$2:G436,"Competition Level Test"),"-")</f>
        <v>1</v>
      </c>
      <c r="J436" s="101"/>
    </row>
    <row r="437" spans="1:10" s="1" customFormat="1" ht="15" customHeight="1" x14ac:dyDescent="0.25">
      <c r="A437" s="1" t="str">
        <f t="shared" si="6"/>
        <v>DAINOTTI Aurélie PRE</v>
      </c>
      <c r="B437" s="2" t="s">
        <v>35</v>
      </c>
      <c r="C437" s="4" t="s">
        <v>26</v>
      </c>
      <c r="D437" s="4" t="s">
        <v>1</v>
      </c>
      <c r="E437" s="10"/>
      <c r="F437" s="10">
        <v>42680</v>
      </c>
      <c r="G437" s="4" t="s">
        <v>28</v>
      </c>
      <c r="H437" s="4" t="s">
        <v>22</v>
      </c>
      <c r="I437" s="4">
        <f>IF(G437="Competition Level Test",COUNTIFS(B$2:B437,B437,G$2:G437,"Competition Level Test"),"-")</f>
        <v>1</v>
      </c>
      <c r="J437" s="101"/>
    </row>
    <row r="438" spans="1:10" s="1" customFormat="1" ht="15" customHeight="1" x14ac:dyDescent="0.25">
      <c r="A438" s="1" t="str">
        <f t="shared" si="6"/>
        <v>DORTU Céline PRE</v>
      </c>
      <c r="B438" s="2" t="s">
        <v>37</v>
      </c>
      <c r="C438" s="4" t="s">
        <v>26</v>
      </c>
      <c r="D438" s="4" t="s">
        <v>1</v>
      </c>
      <c r="E438" s="10"/>
      <c r="F438" s="10">
        <v>42680</v>
      </c>
      <c r="G438" s="4" t="s">
        <v>28</v>
      </c>
      <c r="H438" s="4" t="s">
        <v>22</v>
      </c>
      <c r="I438" s="4">
        <f>IF(G438="Competition Level Test",COUNTIFS(B$2:B438,B438,G$2:G438,"Competition Level Test"),"-")</f>
        <v>1</v>
      </c>
      <c r="J438" s="101"/>
    </row>
    <row r="439" spans="1:10" s="1" customFormat="1" ht="15" customHeight="1" x14ac:dyDescent="0.25">
      <c r="A439" s="1" t="str">
        <f t="shared" si="6"/>
        <v>KNES Amandine PRE</v>
      </c>
      <c r="B439" s="2" t="s">
        <v>38</v>
      </c>
      <c r="C439" s="4" t="s">
        <v>26</v>
      </c>
      <c r="D439" s="4" t="s">
        <v>1</v>
      </c>
      <c r="E439" s="10"/>
      <c r="F439" s="10">
        <v>42680</v>
      </c>
      <c r="G439" s="4" t="s">
        <v>28</v>
      </c>
      <c r="H439" s="4" t="s">
        <v>22</v>
      </c>
      <c r="I439" s="4">
        <f>IF(G439="Competition Level Test",COUNTIFS(B$2:B439,B439,G$2:G439,"Competition Level Test"),"-")</f>
        <v>2</v>
      </c>
      <c r="J439" s="101"/>
    </row>
    <row r="440" spans="1:10" s="1" customFormat="1" ht="15" customHeight="1" x14ac:dyDescent="0.25">
      <c r="A440" s="1" t="str">
        <f t="shared" si="6"/>
        <v>MERSCH Estelle Niet geslaagd</v>
      </c>
      <c r="B440" s="2" t="s">
        <v>36</v>
      </c>
      <c r="C440" s="4" t="s">
        <v>26</v>
      </c>
      <c r="D440" s="4" t="s">
        <v>80</v>
      </c>
      <c r="E440" s="10"/>
      <c r="F440" s="10">
        <v>42680</v>
      </c>
      <c r="G440" s="4" t="s">
        <v>28</v>
      </c>
      <c r="H440" s="4" t="s">
        <v>22</v>
      </c>
      <c r="I440" s="4">
        <f>IF(G440="Competition Level Test",COUNTIFS(B$2:B440,B440,G$2:G440,"Competition Level Test"),"-")</f>
        <v>2</v>
      </c>
      <c r="J440" s="101"/>
    </row>
    <row r="441" spans="1:10" s="1" customFormat="1" ht="15" customHeight="1" x14ac:dyDescent="0.25">
      <c r="A441" s="1" t="str">
        <f t="shared" si="6"/>
        <v>VERSCHUEREN Amy PRE</v>
      </c>
      <c r="B441" s="2" t="s">
        <v>41</v>
      </c>
      <c r="C441" s="4" t="s">
        <v>10</v>
      </c>
      <c r="D441" s="4" t="s">
        <v>1</v>
      </c>
      <c r="E441" s="10"/>
      <c r="F441" s="10">
        <v>42680</v>
      </c>
      <c r="G441" s="4" t="s">
        <v>28</v>
      </c>
      <c r="H441" s="4" t="s">
        <v>22</v>
      </c>
      <c r="I441" s="4">
        <f>IF(G441="Competition Level Test",COUNTIFS(B$2:B441,B441,G$2:G441,"Competition Level Test"),"-")</f>
        <v>1</v>
      </c>
      <c r="J441" s="101"/>
    </row>
    <row r="442" spans="1:10" s="1" customFormat="1" ht="15" customHeight="1" x14ac:dyDescent="0.25">
      <c r="A442" s="1" t="str">
        <f t="shared" si="6"/>
        <v>GUERIN Liza Niet geslaagd</v>
      </c>
      <c r="B442" s="2" t="s">
        <v>42</v>
      </c>
      <c r="C442" s="4" t="s">
        <v>25</v>
      </c>
      <c r="D442" s="4" t="s">
        <v>80</v>
      </c>
      <c r="E442" s="10"/>
      <c r="F442" s="10">
        <v>42680</v>
      </c>
      <c r="G442" s="4" t="s">
        <v>28</v>
      </c>
      <c r="H442" s="4" t="s">
        <v>22</v>
      </c>
      <c r="I442" s="4">
        <f>IF(G442="Competition Level Test",COUNTIFS(B$2:B442,B442,G$2:G442,"Competition Level Test"),"-")</f>
        <v>1</v>
      </c>
      <c r="J442" s="101"/>
    </row>
    <row r="443" spans="1:10" s="1" customFormat="1" ht="15" customHeight="1" x14ac:dyDescent="0.25">
      <c r="A443" s="1" t="str">
        <f t="shared" si="6"/>
        <v>BORDALEJO Tessa PRE</v>
      </c>
      <c r="B443" s="2" t="s">
        <v>47</v>
      </c>
      <c r="C443" s="4" t="s">
        <v>23</v>
      </c>
      <c r="D443" s="4" t="s">
        <v>1</v>
      </c>
      <c r="E443" s="10"/>
      <c r="F443" s="10">
        <v>42680</v>
      </c>
      <c r="G443" s="4" t="s">
        <v>28</v>
      </c>
      <c r="H443" s="4" t="s">
        <v>22</v>
      </c>
      <c r="I443" s="4">
        <f>IF(G443="Competition Level Test",COUNTIFS(B$2:B443,B443,G$2:G443,"Competition Level Test"),"-")</f>
        <v>1</v>
      </c>
      <c r="J443" s="101"/>
    </row>
    <row r="444" spans="1:10" s="1" customFormat="1" ht="15" customHeight="1" x14ac:dyDescent="0.25">
      <c r="A444" s="1" t="str">
        <f t="shared" si="6"/>
        <v>BRICCHI Lucia Niet geslaagd</v>
      </c>
      <c r="B444" s="2" t="s">
        <v>48</v>
      </c>
      <c r="C444" s="4" t="s">
        <v>23</v>
      </c>
      <c r="D444" s="4" t="s">
        <v>80</v>
      </c>
      <c r="E444" s="10"/>
      <c r="F444" s="10">
        <v>42680</v>
      </c>
      <c r="G444" s="4" t="s">
        <v>28</v>
      </c>
      <c r="H444" s="4" t="s">
        <v>22</v>
      </c>
      <c r="I444" s="4">
        <f>IF(G444="Competition Level Test",COUNTIFS(B$2:B444,B444,G$2:G444,"Competition Level Test"),"-")</f>
        <v>1</v>
      </c>
      <c r="J444" s="101"/>
    </row>
    <row r="445" spans="1:10" s="1" customFormat="1" ht="15" customHeight="1" x14ac:dyDescent="0.25">
      <c r="A445" s="1" t="str">
        <f t="shared" si="6"/>
        <v>EL HUSSEINI Mariam PRE</v>
      </c>
      <c r="B445" s="2" t="s">
        <v>46</v>
      </c>
      <c r="C445" s="4" t="s">
        <v>23</v>
      </c>
      <c r="D445" s="4" t="s">
        <v>1</v>
      </c>
      <c r="E445" s="10"/>
      <c r="F445" s="10">
        <v>42680</v>
      </c>
      <c r="G445" s="4" t="s">
        <v>28</v>
      </c>
      <c r="H445" s="4" t="s">
        <v>22</v>
      </c>
      <c r="I445" s="4">
        <f>IF(G445="Competition Level Test",COUNTIFS(B$2:B445,B445,G$2:G445,"Competition Level Test"),"-")</f>
        <v>1</v>
      </c>
      <c r="J445" s="101"/>
    </row>
    <row r="446" spans="1:10" s="1" customFormat="1" ht="15" customHeight="1" x14ac:dyDescent="0.25">
      <c r="A446" s="1" t="str">
        <f t="shared" si="6"/>
        <v>RAMOS Daphne PRE</v>
      </c>
      <c r="B446" s="2" t="s">
        <v>45</v>
      </c>
      <c r="C446" s="4" t="s">
        <v>23</v>
      </c>
      <c r="D446" s="4" t="s">
        <v>1</v>
      </c>
      <c r="E446" s="10"/>
      <c r="F446" s="10">
        <v>42680</v>
      </c>
      <c r="G446" s="4" t="s">
        <v>28</v>
      </c>
      <c r="H446" s="4" t="s">
        <v>22</v>
      </c>
      <c r="I446" s="4">
        <f>IF(G446="Competition Level Test",COUNTIFS(B$2:B446,B446,G$2:G446,"Competition Level Test"),"-")</f>
        <v>1</v>
      </c>
      <c r="J446" s="101"/>
    </row>
    <row r="447" spans="1:10" s="1" customFormat="1" ht="15" customHeight="1" x14ac:dyDescent="0.25">
      <c r="A447" s="1" t="str">
        <f t="shared" si="6"/>
        <v>WOSTYN Anna PRE</v>
      </c>
      <c r="B447" s="2" t="s">
        <v>44</v>
      </c>
      <c r="C447" s="4" t="s">
        <v>23</v>
      </c>
      <c r="D447" s="4" t="s">
        <v>1</v>
      </c>
      <c r="E447" s="10"/>
      <c r="F447" s="10">
        <v>42680</v>
      </c>
      <c r="G447" s="4" t="s">
        <v>28</v>
      </c>
      <c r="H447" s="4" t="s">
        <v>22</v>
      </c>
      <c r="I447" s="4">
        <f>IF(G447="Competition Level Test",COUNTIFS(B$2:B447,B447,G$2:G447,"Competition Level Test"),"-")</f>
        <v>1</v>
      </c>
      <c r="J447" s="101"/>
    </row>
    <row r="448" spans="1:10" s="1" customFormat="1" ht="15" customHeight="1" x14ac:dyDescent="0.25">
      <c r="A448" s="1" t="str">
        <f t="shared" si="6"/>
        <v>WOSTYN Sara PRE</v>
      </c>
      <c r="B448" s="2" t="s">
        <v>43</v>
      </c>
      <c r="C448" s="4" t="s">
        <v>23</v>
      </c>
      <c r="D448" s="4" t="s">
        <v>1</v>
      </c>
      <c r="E448" s="10"/>
      <c r="F448" s="10">
        <v>42680</v>
      </c>
      <c r="G448" s="4" t="s">
        <v>28</v>
      </c>
      <c r="H448" s="4" t="s">
        <v>22</v>
      </c>
      <c r="I448" s="4">
        <f>IF(G448="Competition Level Test",COUNTIFS(B$2:B448,B448,G$2:G448,"Competition Level Test"),"-")</f>
        <v>1</v>
      </c>
      <c r="J448" s="101"/>
    </row>
    <row r="449" spans="1:10" s="1" customFormat="1" ht="15" customHeight="1" x14ac:dyDescent="0.25">
      <c r="A449" s="1" t="str">
        <f t="shared" si="6"/>
        <v>CERRADA Vanessa BNO</v>
      </c>
      <c r="B449" s="2" t="s">
        <v>116</v>
      </c>
      <c r="C449" s="4" t="s">
        <v>26</v>
      </c>
      <c r="D449" s="4" t="s">
        <v>563</v>
      </c>
      <c r="E449" s="10"/>
      <c r="F449" s="10">
        <v>42693</v>
      </c>
      <c r="G449" s="4" t="s">
        <v>163</v>
      </c>
      <c r="H449" s="4" t="s">
        <v>24</v>
      </c>
      <c r="I449" s="4" t="str">
        <f>IF(G449="Competition Level Test",COUNTIFS(B$2:B449,B449,G$2:G449,"Competition Level Test"),"-")</f>
        <v>-</v>
      </c>
      <c r="J449" s="101"/>
    </row>
    <row r="450" spans="1:10" s="1" customFormat="1" ht="15" customHeight="1" x14ac:dyDescent="0.25">
      <c r="A450" s="1" t="str">
        <f t="shared" ref="A450:A513" si="7">CONCATENATE(B450," ",D450)</f>
        <v>HUYGENS Melina BNO</v>
      </c>
      <c r="B450" s="2" t="s">
        <v>131</v>
      </c>
      <c r="C450" s="4" t="s">
        <v>11</v>
      </c>
      <c r="D450" s="4" t="s">
        <v>563</v>
      </c>
      <c r="E450" s="10"/>
      <c r="F450" s="10">
        <v>42693</v>
      </c>
      <c r="G450" s="4" t="s">
        <v>163</v>
      </c>
      <c r="H450" s="4" t="s">
        <v>24</v>
      </c>
      <c r="I450" s="4" t="str">
        <f>IF(G450="Competition Level Test",COUNTIFS(B$2:B450,B450,G$2:G450,"Competition Level Test"),"-")</f>
        <v>-</v>
      </c>
      <c r="J450" s="101"/>
    </row>
    <row r="451" spans="1:10" s="1" customFormat="1" ht="15" customHeight="1" x14ac:dyDescent="0.25">
      <c r="A451" s="1" t="str">
        <f t="shared" si="7"/>
        <v>COSTERMANS Amber INO</v>
      </c>
      <c r="B451" s="2" t="s">
        <v>121</v>
      </c>
      <c r="C451" s="4" t="s">
        <v>19</v>
      </c>
      <c r="D451" s="4" t="s">
        <v>564</v>
      </c>
      <c r="E451" s="10"/>
      <c r="F451" s="10">
        <v>42693</v>
      </c>
      <c r="G451" s="4" t="s">
        <v>163</v>
      </c>
      <c r="H451" s="4" t="s">
        <v>24</v>
      </c>
      <c r="I451" s="4" t="str">
        <f>IF(G451="Competition Level Test",COUNTIFS(B$2:B451,B451,G$2:G451,"Competition Level Test"),"-")</f>
        <v>-</v>
      </c>
      <c r="J451" s="101"/>
    </row>
    <row r="452" spans="1:10" s="1" customFormat="1" ht="15" customHeight="1" x14ac:dyDescent="0.25">
      <c r="A452" s="1" t="str">
        <f t="shared" si="7"/>
        <v>JENNES Charlotte INO</v>
      </c>
      <c r="B452" s="2" t="s">
        <v>134</v>
      </c>
      <c r="C452" s="4" t="s">
        <v>20</v>
      </c>
      <c r="D452" s="4" t="s">
        <v>564</v>
      </c>
      <c r="E452" s="10"/>
      <c r="F452" s="10">
        <v>42693</v>
      </c>
      <c r="G452" s="4" t="s">
        <v>163</v>
      </c>
      <c r="H452" s="4" t="s">
        <v>24</v>
      </c>
      <c r="I452" s="4" t="str">
        <f>IF(G452="Competition Level Test",COUNTIFS(B$2:B452,B452,G$2:G452,"Competition Level Test"),"-")</f>
        <v>-</v>
      </c>
      <c r="J452" s="101"/>
    </row>
    <row r="453" spans="1:10" s="1" customFormat="1" ht="15" customHeight="1" x14ac:dyDescent="0.25">
      <c r="A453" s="1" t="str">
        <f t="shared" si="7"/>
        <v>MAES Matijn INO</v>
      </c>
      <c r="B453" s="2" t="s">
        <v>139</v>
      </c>
      <c r="C453" s="4" t="s">
        <v>12</v>
      </c>
      <c r="D453" s="4" t="s">
        <v>564</v>
      </c>
      <c r="E453" s="10"/>
      <c r="F453" s="10">
        <v>42693</v>
      </c>
      <c r="G453" s="4" t="s">
        <v>163</v>
      </c>
      <c r="H453" s="4" t="s">
        <v>24</v>
      </c>
      <c r="I453" s="4" t="str">
        <f>IF(G453="Competition Level Test",COUNTIFS(B$2:B453,B453,G$2:G453,"Competition Level Test"),"-")</f>
        <v>-</v>
      </c>
      <c r="J453" s="101"/>
    </row>
    <row r="454" spans="1:10" s="1" customFormat="1" ht="15" customHeight="1" x14ac:dyDescent="0.25">
      <c r="A454" s="1" t="str">
        <f t="shared" si="7"/>
        <v>VAN DE VELDE Emmy INO</v>
      </c>
      <c r="B454" s="2" t="s">
        <v>155</v>
      </c>
      <c r="C454" s="4" t="s">
        <v>12</v>
      </c>
      <c r="D454" s="4" t="s">
        <v>564</v>
      </c>
      <c r="E454" s="10"/>
      <c r="F454" s="10">
        <v>42693</v>
      </c>
      <c r="G454" s="4" t="s">
        <v>163</v>
      </c>
      <c r="H454" s="4" t="s">
        <v>24</v>
      </c>
      <c r="I454" s="4" t="str">
        <f>IF(G454="Competition Level Test",COUNTIFS(B$2:B454,B454,G$2:G454,"Competition Level Test"),"-")</f>
        <v>-</v>
      </c>
      <c r="J454" s="101"/>
    </row>
    <row r="455" spans="1:10" s="1" customFormat="1" ht="15" customHeight="1" x14ac:dyDescent="0.25">
      <c r="A455" s="1" t="str">
        <f t="shared" si="7"/>
        <v>AUDENAERT Luna JUN</v>
      </c>
      <c r="B455" s="2" t="s">
        <v>110</v>
      </c>
      <c r="C455" s="4" t="s">
        <v>11</v>
      </c>
      <c r="D455" s="4" t="s">
        <v>6</v>
      </c>
      <c r="E455" s="10"/>
      <c r="F455" s="10">
        <v>42693</v>
      </c>
      <c r="G455" s="4" t="s">
        <v>163</v>
      </c>
      <c r="H455" s="4" t="s">
        <v>24</v>
      </c>
      <c r="I455" s="4" t="str">
        <f>IF(G455="Competition Level Test",COUNTIFS(B$2:B455,B455,G$2:G455,"Competition Level Test"),"-")</f>
        <v>-</v>
      </c>
      <c r="J455" s="101"/>
    </row>
    <row r="456" spans="1:10" s="1" customFormat="1" ht="15" customHeight="1" x14ac:dyDescent="0.25">
      <c r="A456" s="1" t="str">
        <f t="shared" si="7"/>
        <v>BALANEAN Laura SEN</v>
      </c>
      <c r="B456" s="2" t="s">
        <v>112</v>
      </c>
      <c r="C456" s="4" t="s">
        <v>13</v>
      </c>
      <c r="D456" s="4" t="s">
        <v>7</v>
      </c>
      <c r="E456" s="10"/>
      <c r="F456" s="10">
        <v>42693</v>
      </c>
      <c r="G456" s="4" t="s">
        <v>163</v>
      </c>
      <c r="H456" s="4" t="s">
        <v>24</v>
      </c>
      <c r="I456" s="4" t="str">
        <f>IF(G456="Competition Level Test",COUNTIFS(B$2:B456,B456,G$2:G456,"Competition Level Test"),"-")</f>
        <v>-</v>
      </c>
      <c r="J456" s="101"/>
    </row>
    <row r="457" spans="1:10" s="1" customFormat="1" ht="15" customHeight="1" x14ac:dyDescent="0.25">
      <c r="A457" s="1" t="str">
        <f t="shared" si="7"/>
        <v>BELMANS Anouk Niet geslaagd</v>
      </c>
      <c r="B457" s="2" t="s">
        <v>52</v>
      </c>
      <c r="C457" s="4" t="s">
        <v>18</v>
      </c>
      <c r="D457" s="4" t="s">
        <v>80</v>
      </c>
      <c r="E457" s="10"/>
      <c r="F457" s="10">
        <v>42714</v>
      </c>
      <c r="G457" s="4" t="s">
        <v>28</v>
      </c>
      <c r="H457" s="4" t="s">
        <v>24</v>
      </c>
      <c r="I457" s="4">
        <f>IF(G457="Competition Level Test",COUNTIFS(B$2:B457,B457,G$2:G457,"Competition Level Test"),"-")</f>
        <v>1</v>
      </c>
      <c r="J457" s="101"/>
    </row>
    <row r="458" spans="1:10" s="1" customFormat="1" ht="15" customHeight="1" x14ac:dyDescent="0.25">
      <c r="A458" s="1" t="str">
        <f t="shared" si="7"/>
        <v>BOLLANSSEE Emily Niet geslaagd</v>
      </c>
      <c r="B458" s="2" t="s">
        <v>56</v>
      </c>
      <c r="C458" s="4" t="s">
        <v>20</v>
      </c>
      <c r="D458" s="4" t="s">
        <v>80</v>
      </c>
      <c r="E458" s="10"/>
      <c r="F458" s="10">
        <v>42714</v>
      </c>
      <c r="G458" s="4" t="s">
        <v>28</v>
      </c>
      <c r="H458" s="4" t="s">
        <v>24</v>
      </c>
      <c r="I458" s="4">
        <f>IF(G458="Competition Level Test",COUNTIFS(B$2:B458,B458,G$2:G458,"Competition Level Test"),"-")</f>
        <v>1</v>
      </c>
      <c r="J458" s="101"/>
    </row>
    <row r="459" spans="1:10" s="1" customFormat="1" ht="15" customHeight="1" x14ac:dyDescent="0.25">
      <c r="A459" s="1" t="str">
        <f t="shared" si="7"/>
        <v>CHRISTAKIS Dimitri PRE</v>
      </c>
      <c r="B459" s="2" t="s">
        <v>49</v>
      </c>
      <c r="C459" s="4" t="s">
        <v>25</v>
      </c>
      <c r="D459" s="4" t="s">
        <v>1</v>
      </c>
      <c r="E459" s="10"/>
      <c r="F459" s="10">
        <v>42714</v>
      </c>
      <c r="G459" s="4" t="s">
        <v>28</v>
      </c>
      <c r="H459" s="4" t="s">
        <v>24</v>
      </c>
      <c r="I459" s="4">
        <f>IF(G459="Competition Level Test",COUNTIFS(B$2:B459,B459,G$2:G459,"Competition Level Test"),"-")</f>
        <v>2</v>
      </c>
      <c r="J459" s="101"/>
    </row>
    <row r="460" spans="1:10" s="1" customFormat="1" ht="15" customHeight="1" x14ac:dyDescent="0.25">
      <c r="A460" s="1" t="str">
        <f t="shared" si="7"/>
        <v>DE ROECK Dakota Niet geslaagd</v>
      </c>
      <c r="B460" s="2" t="s">
        <v>59</v>
      </c>
      <c r="C460" s="4" t="s">
        <v>20</v>
      </c>
      <c r="D460" s="4" t="s">
        <v>80</v>
      </c>
      <c r="E460" s="10"/>
      <c r="F460" s="10">
        <v>42714</v>
      </c>
      <c r="G460" s="4" t="s">
        <v>28</v>
      </c>
      <c r="H460" s="4" t="s">
        <v>24</v>
      </c>
      <c r="I460" s="4">
        <f>IF(G460="Competition Level Test",COUNTIFS(B$2:B460,B460,G$2:G460,"Competition Level Test"),"-")</f>
        <v>1</v>
      </c>
      <c r="J460" s="101"/>
    </row>
    <row r="461" spans="1:10" s="1" customFormat="1" ht="15" customHeight="1" x14ac:dyDescent="0.25">
      <c r="A461" s="1" t="str">
        <f t="shared" si="7"/>
        <v>DE ROECK Havana Niet geslaagd</v>
      </c>
      <c r="B461" s="2" t="s">
        <v>51</v>
      </c>
      <c r="C461" s="4" t="s">
        <v>20</v>
      </c>
      <c r="D461" s="4" t="s">
        <v>80</v>
      </c>
      <c r="E461" s="10"/>
      <c r="F461" s="10">
        <v>42714</v>
      </c>
      <c r="G461" s="4" t="s">
        <v>28</v>
      </c>
      <c r="H461" s="4" t="s">
        <v>24</v>
      </c>
      <c r="I461" s="4">
        <f>IF(G461="Competition Level Test",COUNTIFS(B$2:B461,B461,G$2:G461,"Competition Level Test"),"-")</f>
        <v>1</v>
      </c>
      <c r="J461" s="101"/>
    </row>
    <row r="462" spans="1:10" s="1" customFormat="1" ht="15" customHeight="1" x14ac:dyDescent="0.25">
      <c r="A462" s="1" t="str">
        <f t="shared" si="7"/>
        <v>DE ROECK Siena Niet geslaagd</v>
      </c>
      <c r="B462" s="2" t="s">
        <v>61</v>
      </c>
      <c r="C462" s="4" t="s">
        <v>20</v>
      </c>
      <c r="D462" s="4" t="s">
        <v>80</v>
      </c>
      <c r="E462" s="10"/>
      <c r="F462" s="10">
        <v>42714</v>
      </c>
      <c r="G462" s="4" t="s">
        <v>28</v>
      </c>
      <c r="H462" s="4" t="s">
        <v>24</v>
      </c>
      <c r="I462" s="4">
        <f>IF(G462="Competition Level Test",COUNTIFS(B$2:B462,B462,G$2:G462,"Competition Level Test"),"-")</f>
        <v>1</v>
      </c>
      <c r="J462" s="101"/>
    </row>
    <row r="463" spans="1:10" s="1" customFormat="1" ht="15" customHeight="1" x14ac:dyDescent="0.25">
      <c r="A463" s="1" t="str">
        <f t="shared" si="7"/>
        <v>DEROO Zoë Niet geslaagd</v>
      </c>
      <c r="B463" s="2" t="s">
        <v>53</v>
      </c>
      <c r="C463" s="4" t="s">
        <v>18</v>
      </c>
      <c r="D463" s="4" t="s">
        <v>80</v>
      </c>
      <c r="E463" s="10"/>
      <c r="F463" s="10">
        <v>42714</v>
      </c>
      <c r="G463" s="4" t="s">
        <v>28</v>
      </c>
      <c r="H463" s="4" t="s">
        <v>24</v>
      </c>
      <c r="I463" s="4">
        <f>IF(G463="Competition Level Test",COUNTIFS(B$2:B463,B463,G$2:G463,"Competition Level Test"),"-")</f>
        <v>1</v>
      </c>
      <c r="J463" s="101"/>
    </row>
    <row r="464" spans="1:10" s="1" customFormat="1" ht="15" customHeight="1" x14ac:dyDescent="0.25">
      <c r="A464" s="1" t="str">
        <f t="shared" si="7"/>
        <v>GUERIN Liza PRE</v>
      </c>
      <c r="B464" s="2" t="s">
        <v>42</v>
      </c>
      <c r="C464" s="4" t="s">
        <v>25</v>
      </c>
      <c r="D464" s="4" t="s">
        <v>1</v>
      </c>
      <c r="E464" s="10"/>
      <c r="F464" s="10">
        <v>42714</v>
      </c>
      <c r="G464" s="4" t="s">
        <v>28</v>
      </c>
      <c r="H464" s="4" t="s">
        <v>24</v>
      </c>
      <c r="I464" s="4">
        <f>IF(G464="Competition Level Test",COUNTIFS(B$2:B464,B464,G$2:G464,"Competition Level Test"),"-")</f>
        <v>2</v>
      </c>
      <c r="J464" s="101"/>
    </row>
    <row r="465" spans="1:10" s="1" customFormat="1" ht="15" customHeight="1" x14ac:dyDescent="0.25">
      <c r="A465" s="1" t="str">
        <f t="shared" si="7"/>
        <v>JACOBS Sunny Niet geslaagd</v>
      </c>
      <c r="B465" s="2" t="s">
        <v>60</v>
      </c>
      <c r="C465" s="4" t="s">
        <v>20</v>
      </c>
      <c r="D465" s="4" t="s">
        <v>80</v>
      </c>
      <c r="E465" s="10"/>
      <c r="F465" s="10">
        <v>42714</v>
      </c>
      <c r="G465" s="4" t="s">
        <v>28</v>
      </c>
      <c r="H465" s="4" t="s">
        <v>24</v>
      </c>
      <c r="I465" s="4">
        <f>IF(G465="Competition Level Test",COUNTIFS(B$2:B465,B465,G$2:G465,"Competition Level Test"),"-")</f>
        <v>1</v>
      </c>
      <c r="J465" s="101"/>
    </row>
    <row r="466" spans="1:10" s="1" customFormat="1" ht="15" customHeight="1" x14ac:dyDescent="0.25">
      <c r="A466" s="1" t="str">
        <f t="shared" si="7"/>
        <v>LAUWERS Myrna Niet geslaagd</v>
      </c>
      <c r="B466" s="2" t="s">
        <v>54</v>
      </c>
      <c r="C466" s="4" t="s">
        <v>20</v>
      </c>
      <c r="D466" s="4" t="s">
        <v>80</v>
      </c>
      <c r="E466" s="10"/>
      <c r="F466" s="10">
        <v>42714</v>
      </c>
      <c r="G466" s="4" t="s">
        <v>28</v>
      </c>
      <c r="H466" s="4" t="s">
        <v>24</v>
      </c>
      <c r="I466" s="4">
        <f>IF(G466="Competition Level Test",COUNTIFS(B$2:B466,B466,G$2:G466,"Competition Level Test"),"-")</f>
        <v>1</v>
      </c>
      <c r="J466" s="101"/>
    </row>
    <row r="467" spans="1:10" s="1" customFormat="1" ht="15" customHeight="1" x14ac:dyDescent="0.25">
      <c r="A467" s="1" t="str">
        <f t="shared" si="7"/>
        <v>LENAERTS Lisa Niet geslaagd</v>
      </c>
      <c r="B467" s="2" t="s">
        <v>62</v>
      </c>
      <c r="C467" s="4" t="s">
        <v>64</v>
      </c>
      <c r="D467" s="4" t="s">
        <v>80</v>
      </c>
      <c r="E467" s="10"/>
      <c r="F467" s="10">
        <v>42714</v>
      </c>
      <c r="G467" s="4" t="s">
        <v>28</v>
      </c>
      <c r="H467" s="4" t="s">
        <v>24</v>
      </c>
      <c r="I467" s="4">
        <f>IF(G467="Competition Level Test",COUNTIFS(B$2:B467,B467,G$2:G467,"Competition Level Test"),"-")</f>
        <v>1</v>
      </c>
      <c r="J467" s="101"/>
    </row>
    <row r="468" spans="1:10" s="1" customFormat="1" ht="15" customHeight="1" x14ac:dyDescent="0.25">
      <c r="A468" s="1" t="str">
        <f t="shared" si="7"/>
        <v>LENAERTS Stacey PRE</v>
      </c>
      <c r="B468" s="2" t="s">
        <v>50</v>
      </c>
      <c r="C468" s="4" t="s">
        <v>64</v>
      </c>
      <c r="D468" s="4" t="s">
        <v>1</v>
      </c>
      <c r="E468" s="10"/>
      <c r="F468" s="10">
        <v>42714</v>
      </c>
      <c r="G468" s="4" t="s">
        <v>28</v>
      </c>
      <c r="H468" s="4" t="s">
        <v>24</v>
      </c>
      <c r="I468" s="4">
        <f>IF(G468="Competition Level Test",COUNTIFS(B$2:B468,B468,G$2:G468,"Competition Level Test"),"-")</f>
        <v>1</v>
      </c>
      <c r="J468" s="101"/>
    </row>
    <row r="469" spans="1:10" s="1" customFormat="1" ht="15" customHeight="1" x14ac:dyDescent="0.25">
      <c r="A469" s="1" t="str">
        <f t="shared" si="7"/>
        <v>LOPEZ Luna Maria Niet geslaagd</v>
      </c>
      <c r="B469" s="2" t="s">
        <v>57</v>
      </c>
      <c r="C469" s="4" t="s">
        <v>20</v>
      </c>
      <c r="D469" s="4" t="s">
        <v>80</v>
      </c>
      <c r="E469" s="10"/>
      <c r="F469" s="10">
        <v>42714</v>
      </c>
      <c r="G469" s="4" t="s">
        <v>28</v>
      </c>
      <c r="H469" s="4" t="s">
        <v>24</v>
      </c>
      <c r="I469" s="4">
        <f>IF(G469="Competition Level Test",COUNTIFS(B$2:B469,B469,G$2:G469,"Competition Level Test"),"-")</f>
        <v>1</v>
      </c>
      <c r="J469" s="101"/>
    </row>
    <row r="470" spans="1:10" s="1" customFormat="1" ht="15" customHeight="1" x14ac:dyDescent="0.25">
      <c r="A470" s="1" t="str">
        <f t="shared" si="7"/>
        <v>SUAREZ VELASCO Jennifer PRE</v>
      </c>
      <c r="B470" s="2" t="s">
        <v>55</v>
      </c>
      <c r="C470" s="4" t="s">
        <v>20</v>
      </c>
      <c r="D470" s="4" t="s">
        <v>1</v>
      </c>
      <c r="E470" s="10"/>
      <c r="F470" s="10">
        <v>42714</v>
      </c>
      <c r="G470" s="4" t="s">
        <v>28</v>
      </c>
      <c r="H470" s="4" t="s">
        <v>24</v>
      </c>
      <c r="I470" s="4">
        <f>IF(G470="Competition Level Test",COUNTIFS(B$2:B470,B470,G$2:G470,"Competition Level Test"),"-")</f>
        <v>1</v>
      </c>
      <c r="J470" s="101"/>
    </row>
    <row r="471" spans="1:10" s="1" customFormat="1" ht="15" customHeight="1" x14ac:dyDescent="0.25">
      <c r="A471" s="1" t="str">
        <f t="shared" si="7"/>
        <v>VAN DEN BOGAERT Lyana Niet geslaagd</v>
      </c>
      <c r="B471" s="2" t="s">
        <v>58</v>
      </c>
      <c r="C471" s="4" t="s">
        <v>20</v>
      </c>
      <c r="D471" s="4" t="s">
        <v>80</v>
      </c>
      <c r="E471" s="10"/>
      <c r="F471" s="10">
        <v>42714</v>
      </c>
      <c r="G471" s="4" t="s">
        <v>28</v>
      </c>
      <c r="H471" s="4" t="s">
        <v>24</v>
      </c>
      <c r="I471" s="4">
        <f>IF(G471="Competition Level Test",COUNTIFS(B$2:B471,B471,G$2:G471,"Competition Level Test"),"-")</f>
        <v>1</v>
      </c>
      <c r="J471" s="101"/>
    </row>
    <row r="472" spans="1:10" s="1" customFormat="1" ht="15" customHeight="1" x14ac:dyDescent="0.25">
      <c r="A472" s="1" t="str">
        <f t="shared" si="7"/>
        <v>VAN HOOF Kelly PRE</v>
      </c>
      <c r="B472" s="2" t="s">
        <v>492</v>
      </c>
      <c r="C472" s="4" t="s">
        <v>18</v>
      </c>
      <c r="D472" s="4" t="s">
        <v>1</v>
      </c>
      <c r="E472" s="10"/>
      <c r="F472" s="10">
        <v>42714</v>
      </c>
      <c r="G472" s="4" t="s">
        <v>28</v>
      </c>
      <c r="H472" s="4" t="s">
        <v>24</v>
      </c>
      <c r="I472" s="4">
        <f>IF(G472="Competition Level Test",COUNTIFS(B$2:B472,B472,G$2:G472,"Competition Level Test"),"-")</f>
        <v>1</v>
      </c>
      <c r="J472" s="101"/>
    </row>
    <row r="473" spans="1:10" s="1" customFormat="1" ht="15" customHeight="1" x14ac:dyDescent="0.25">
      <c r="A473" s="1" t="str">
        <f t="shared" si="7"/>
        <v>WERNER Franziska PRE</v>
      </c>
      <c r="B473" s="2" t="s">
        <v>32</v>
      </c>
      <c r="C473" s="4" t="s">
        <v>23</v>
      </c>
      <c r="D473" s="4" t="s">
        <v>1</v>
      </c>
      <c r="E473" s="10"/>
      <c r="F473" s="10">
        <v>42714</v>
      </c>
      <c r="G473" s="4" t="s">
        <v>28</v>
      </c>
      <c r="H473" s="4" t="s">
        <v>24</v>
      </c>
      <c r="I473" s="4">
        <f>IF(G473="Competition Level Test",COUNTIFS(B$2:B473,B473,G$2:G473,"Competition Level Test"),"-")</f>
        <v>2</v>
      </c>
      <c r="J473" s="101"/>
    </row>
    <row r="474" spans="1:10" s="1" customFormat="1" ht="15" customHeight="1" x14ac:dyDescent="0.25">
      <c r="A474" s="1" t="str">
        <f t="shared" si="7"/>
        <v>GORIS Maaike Geslaagd</v>
      </c>
      <c r="B474" s="2" t="s">
        <v>63</v>
      </c>
      <c r="C474" s="4" t="s">
        <v>10</v>
      </c>
      <c r="D474" s="4" t="s">
        <v>309</v>
      </c>
      <c r="E474" s="10"/>
      <c r="F474" s="10">
        <v>42714</v>
      </c>
      <c r="G474" s="4" t="s">
        <v>82</v>
      </c>
      <c r="H474" s="4" t="s">
        <v>24</v>
      </c>
      <c r="I474" s="4" t="str">
        <f>IF(G474="Competition Level Test",COUNTIFS(B$2:B474,B474,G$2:G474,"Competition Level Test"),"-")</f>
        <v>-</v>
      </c>
      <c r="J474" s="101"/>
    </row>
    <row r="475" spans="1:10" s="1" customFormat="1" ht="15" customHeight="1" x14ac:dyDescent="0.25">
      <c r="A475" s="1" t="str">
        <f t="shared" si="7"/>
        <v>BAGIOLI Irene MIN</v>
      </c>
      <c r="B475" s="2" t="s">
        <v>31</v>
      </c>
      <c r="C475" s="4" t="s">
        <v>21</v>
      </c>
      <c r="D475" s="4" t="s">
        <v>2</v>
      </c>
      <c r="E475" s="10"/>
      <c r="F475" s="10">
        <v>42749</v>
      </c>
      <c r="G475" s="4" t="s">
        <v>162</v>
      </c>
      <c r="H475" s="4" t="s">
        <v>27</v>
      </c>
      <c r="I475" s="4" t="str">
        <f>IF(G475="Competition Level Test",COUNTIFS(B$2:B475,B475,G$2:G475,"Competition Level Test"),"-")</f>
        <v>-</v>
      </c>
      <c r="J475" s="101"/>
    </row>
    <row r="476" spans="1:10" s="1" customFormat="1" ht="15" customHeight="1" x14ac:dyDescent="0.25">
      <c r="A476" s="1" t="str">
        <f t="shared" si="7"/>
        <v>CORNELIS Ella MIN</v>
      </c>
      <c r="B476" s="2" t="s">
        <v>29</v>
      </c>
      <c r="C476" s="4" t="s">
        <v>11</v>
      </c>
      <c r="D476" s="4" t="s">
        <v>2</v>
      </c>
      <c r="E476" s="10"/>
      <c r="F476" s="10">
        <v>42749</v>
      </c>
      <c r="G476" s="4" t="s">
        <v>162</v>
      </c>
      <c r="H476" s="4" t="s">
        <v>27</v>
      </c>
      <c r="I476" s="4" t="str">
        <f>IF(G476="Competition Level Test",COUNTIFS(B$2:B476,B476,G$2:G476,"Competition Level Test"),"-")</f>
        <v>-</v>
      </c>
      <c r="J476" s="101"/>
    </row>
    <row r="477" spans="1:10" s="1" customFormat="1" ht="15" customHeight="1" x14ac:dyDescent="0.25">
      <c r="A477" s="1" t="str">
        <f t="shared" si="7"/>
        <v>ONWUKA Oluchi MIN</v>
      </c>
      <c r="B477" s="2" t="s">
        <v>39</v>
      </c>
      <c r="C477" s="4" t="s">
        <v>11</v>
      </c>
      <c r="D477" s="4" t="s">
        <v>2</v>
      </c>
      <c r="E477" s="10"/>
      <c r="F477" s="10">
        <v>42749</v>
      </c>
      <c r="G477" s="4" t="s">
        <v>162</v>
      </c>
      <c r="H477" s="4" t="s">
        <v>27</v>
      </c>
      <c r="I477" s="4" t="str">
        <f>IF(G477="Competition Level Test",COUNTIFS(B$2:B477,B477,G$2:G477,"Competition Level Test"),"-")</f>
        <v>-</v>
      </c>
      <c r="J477" s="101"/>
    </row>
    <row r="478" spans="1:10" s="1" customFormat="1" ht="15" customHeight="1" x14ac:dyDescent="0.25">
      <c r="A478" s="1" t="str">
        <f t="shared" si="7"/>
        <v>DELSARD Kimani BNO</v>
      </c>
      <c r="B478" s="2" t="s">
        <v>123</v>
      </c>
      <c r="C478" s="4" t="s">
        <v>18</v>
      </c>
      <c r="D478" s="4" t="s">
        <v>563</v>
      </c>
      <c r="E478" s="10"/>
      <c r="F478" s="10">
        <v>42749</v>
      </c>
      <c r="G478" s="4" t="s">
        <v>162</v>
      </c>
      <c r="H478" s="4" t="s">
        <v>27</v>
      </c>
      <c r="I478" s="4" t="str">
        <f>IF(G478="Competition Level Test",COUNTIFS(B$2:B478,B478,G$2:G478,"Competition Level Test"),"-")</f>
        <v>-</v>
      </c>
      <c r="J478" s="101"/>
    </row>
    <row r="479" spans="1:10" s="1" customFormat="1" ht="15" customHeight="1" x14ac:dyDescent="0.25">
      <c r="A479" s="1" t="str">
        <f t="shared" si="7"/>
        <v>JANSEN Inke BNO</v>
      </c>
      <c r="B479" s="2" t="s">
        <v>133</v>
      </c>
      <c r="C479" s="4" t="s">
        <v>20</v>
      </c>
      <c r="D479" s="4" t="s">
        <v>563</v>
      </c>
      <c r="E479" s="10"/>
      <c r="F479" s="10">
        <v>42749</v>
      </c>
      <c r="G479" s="4" t="s">
        <v>162</v>
      </c>
      <c r="H479" s="4" t="s">
        <v>27</v>
      </c>
      <c r="I479" s="4" t="str">
        <f>IF(G479="Competition Level Test",COUNTIFS(B$2:B479,B479,G$2:G479,"Competition Level Test"),"-")</f>
        <v>-</v>
      </c>
      <c r="J479" s="101"/>
    </row>
    <row r="480" spans="1:10" s="1" customFormat="1" ht="15" customHeight="1" x14ac:dyDescent="0.25">
      <c r="A480" s="1" t="str">
        <f t="shared" si="7"/>
        <v>LAPADAT Anouk BNO</v>
      </c>
      <c r="B480" s="2" t="s">
        <v>137</v>
      </c>
      <c r="C480" s="4" t="s">
        <v>25</v>
      </c>
      <c r="D480" s="4" t="s">
        <v>563</v>
      </c>
      <c r="E480" s="10"/>
      <c r="F480" s="10">
        <v>42749</v>
      </c>
      <c r="G480" s="4" t="s">
        <v>162</v>
      </c>
      <c r="H480" s="4" t="s">
        <v>27</v>
      </c>
      <c r="I480" s="4" t="str">
        <f>IF(G480="Competition Level Test",COUNTIFS(B$2:B480,B480,G$2:G480,"Competition Level Test"),"-")</f>
        <v>-</v>
      </c>
      <c r="J480" s="101"/>
    </row>
    <row r="481" spans="1:10" s="1" customFormat="1" ht="15" customHeight="1" x14ac:dyDescent="0.25">
      <c r="A481" s="1" t="str">
        <f t="shared" si="7"/>
        <v>MACKEN Amelie BNO</v>
      </c>
      <c r="B481" s="2" t="s">
        <v>138</v>
      </c>
      <c r="C481" s="4" t="s">
        <v>11</v>
      </c>
      <c r="D481" s="4" t="s">
        <v>563</v>
      </c>
      <c r="E481" s="10"/>
      <c r="F481" s="10">
        <v>42749</v>
      </c>
      <c r="G481" s="4" t="s">
        <v>162</v>
      </c>
      <c r="H481" s="4" t="s">
        <v>27</v>
      </c>
      <c r="I481" s="4" t="str">
        <f>IF(G481="Competition Level Test",COUNTIFS(B$2:B481,B481,G$2:G481,"Competition Level Test"),"-")</f>
        <v>-</v>
      </c>
      <c r="J481" s="101"/>
    </row>
    <row r="482" spans="1:10" s="1" customFormat="1" ht="15" customHeight="1" x14ac:dyDescent="0.25">
      <c r="A482" s="1" t="str">
        <f t="shared" si="7"/>
        <v>PARMENTIER Clémence BNO</v>
      </c>
      <c r="B482" s="2" t="s">
        <v>142</v>
      </c>
      <c r="C482" s="4" t="s">
        <v>26</v>
      </c>
      <c r="D482" s="4" t="s">
        <v>563</v>
      </c>
      <c r="E482" s="10"/>
      <c r="F482" s="10">
        <v>42749</v>
      </c>
      <c r="G482" s="4" t="s">
        <v>162</v>
      </c>
      <c r="H482" s="4" t="s">
        <v>27</v>
      </c>
      <c r="I482" s="4" t="str">
        <f>IF(G482="Competition Level Test",COUNTIFS(B$2:B482,B482,G$2:G482,"Competition Level Test"),"-")</f>
        <v>-</v>
      </c>
      <c r="J482" s="101"/>
    </row>
    <row r="483" spans="1:10" s="1" customFormat="1" ht="15" customHeight="1" x14ac:dyDescent="0.25">
      <c r="A483" s="1" t="str">
        <f t="shared" si="7"/>
        <v>SOLOUKHIN Emilia BNO</v>
      </c>
      <c r="B483" s="2" t="s">
        <v>149</v>
      </c>
      <c r="C483" s="4" t="s">
        <v>11</v>
      </c>
      <c r="D483" s="4" t="s">
        <v>563</v>
      </c>
      <c r="E483" s="10"/>
      <c r="F483" s="10">
        <v>42749</v>
      </c>
      <c r="G483" s="4" t="s">
        <v>162</v>
      </c>
      <c r="H483" s="4" t="s">
        <v>27</v>
      </c>
      <c r="I483" s="4" t="str">
        <f>IF(G483="Competition Level Test",COUNTIFS(B$2:B483,B483,G$2:G483,"Competition Level Test"),"-")</f>
        <v>-</v>
      </c>
      <c r="J483" s="101"/>
    </row>
    <row r="484" spans="1:10" s="1" customFormat="1" ht="15" customHeight="1" x14ac:dyDescent="0.25">
      <c r="A484" s="1" t="str">
        <f t="shared" si="7"/>
        <v>JENNES Jolien JUN</v>
      </c>
      <c r="B484" s="2" t="s">
        <v>135</v>
      </c>
      <c r="C484" s="4" t="s">
        <v>20</v>
      </c>
      <c r="D484" s="4" t="s">
        <v>6</v>
      </c>
      <c r="E484" s="10"/>
      <c r="F484" s="10">
        <v>42749</v>
      </c>
      <c r="G484" s="4" t="s">
        <v>162</v>
      </c>
      <c r="H484" s="4" t="s">
        <v>27</v>
      </c>
      <c r="I484" s="4" t="str">
        <f>IF(G484="Competition Level Test",COUNTIFS(B$2:B484,B484,G$2:G484,"Competition Level Test"),"-")</f>
        <v>-</v>
      </c>
      <c r="J484" s="101"/>
    </row>
    <row r="485" spans="1:10" s="1" customFormat="1" ht="15" customHeight="1" x14ac:dyDescent="0.25">
      <c r="A485" s="1" t="str">
        <f t="shared" si="7"/>
        <v>DU RANG Keara PRE</v>
      </c>
      <c r="B485" s="2" t="s">
        <v>66</v>
      </c>
      <c r="C485" s="4" t="s">
        <v>13</v>
      </c>
      <c r="D485" s="4" t="s">
        <v>1</v>
      </c>
      <c r="E485" s="10"/>
      <c r="F485" s="10">
        <v>42756</v>
      </c>
      <c r="G485" s="4" t="s">
        <v>28</v>
      </c>
      <c r="H485" s="4" t="s">
        <v>65</v>
      </c>
      <c r="I485" s="4">
        <f>IF(G485="Competition Level Test",COUNTIFS(B$2:B485,B485,G$2:G485,"Competition Level Test"),"-")</f>
        <v>1</v>
      </c>
      <c r="J485" s="101"/>
    </row>
    <row r="486" spans="1:10" s="1" customFormat="1" ht="15" customHeight="1" x14ac:dyDescent="0.25">
      <c r="A486" s="1" t="str">
        <f t="shared" si="7"/>
        <v>SOHET Lou PRE</v>
      </c>
      <c r="B486" s="2" t="s">
        <v>67</v>
      </c>
      <c r="C486" s="4" t="s">
        <v>26</v>
      </c>
      <c r="D486" s="4" t="s">
        <v>1</v>
      </c>
      <c r="E486" s="10"/>
      <c r="F486" s="10">
        <v>42756</v>
      </c>
      <c r="G486" s="4" t="s">
        <v>28</v>
      </c>
      <c r="H486" s="4" t="s">
        <v>65</v>
      </c>
      <c r="I486" s="4">
        <f>IF(G486="Competition Level Test",COUNTIFS(B$2:B486,B486,G$2:G486,"Competition Level Test"),"-")</f>
        <v>1</v>
      </c>
      <c r="J486" s="101"/>
    </row>
    <row r="487" spans="1:10" s="1" customFormat="1" ht="15" customHeight="1" x14ac:dyDescent="0.25">
      <c r="A487" s="1" t="str">
        <f t="shared" si="7"/>
        <v>VAN DEN BOGAERT Lyana Niet geslaagd</v>
      </c>
      <c r="B487" s="2" t="s">
        <v>58</v>
      </c>
      <c r="C487" s="4" t="s">
        <v>20</v>
      </c>
      <c r="D487" s="4" t="s">
        <v>80</v>
      </c>
      <c r="E487" s="10"/>
      <c r="F487" s="10">
        <v>42756</v>
      </c>
      <c r="G487" s="4" t="s">
        <v>28</v>
      </c>
      <c r="H487" s="4" t="s">
        <v>65</v>
      </c>
      <c r="I487" s="4">
        <f>IF(G487="Competition Level Test",COUNTIFS(B$2:B487,B487,G$2:G487,"Competition Level Test"),"-")</f>
        <v>2</v>
      </c>
      <c r="J487" s="101"/>
    </row>
    <row r="488" spans="1:10" s="1" customFormat="1" ht="15" customHeight="1" x14ac:dyDescent="0.25">
      <c r="A488" s="1" t="str">
        <f t="shared" si="7"/>
        <v>FOULON Anaïs Niet geslaagd</v>
      </c>
      <c r="B488" s="2" t="s">
        <v>68</v>
      </c>
      <c r="C488" s="4" t="s">
        <v>26</v>
      </c>
      <c r="D488" s="4" t="s">
        <v>80</v>
      </c>
      <c r="E488" s="10"/>
      <c r="F488" s="10">
        <v>42756</v>
      </c>
      <c r="G488" s="4" t="s">
        <v>28</v>
      </c>
      <c r="H488" s="4" t="s">
        <v>65</v>
      </c>
      <c r="I488" s="4">
        <f>IF(G488="Competition Level Test",COUNTIFS(B$2:B488,B488,G$2:G488,"Competition Level Test"),"-")</f>
        <v>1</v>
      </c>
      <c r="J488" s="101"/>
    </row>
    <row r="489" spans="1:10" s="1" customFormat="1" ht="15" customHeight="1" x14ac:dyDescent="0.25">
      <c r="A489" s="1" t="str">
        <f t="shared" si="7"/>
        <v>RAIMO Ilaria PRE</v>
      </c>
      <c r="B489" s="2" t="s">
        <v>69</v>
      </c>
      <c r="C489" s="4" t="s">
        <v>77</v>
      </c>
      <c r="D489" s="4" t="s">
        <v>1</v>
      </c>
      <c r="E489" s="10"/>
      <c r="F489" s="10">
        <v>42756</v>
      </c>
      <c r="G489" s="4" t="s">
        <v>28</v>
      </c>
      <c r="H489" s="4" t="s">
        <v>65</v>
      </c>
      <c r="I489" s="4">
        <f>IF(G489="Competition Level Test",COUNTIFS(B$2:B489,B489,G$2:G489,"Competition Level Test"),"-")</f>
        <v>1</v>
      </c>
      <c r="J489" s="101"/>
    </row>
    <row r="490" spans="1:10" s="1" customFormat="1" ht="15" customHeight="1" x14ac:dyDescent="0.25">
      <c r="A490" s="1" t="str">
        <f t="shared" si="7"/>
        <v>KROUGLOV Denis PRE</v>
      </c>
      <c r="B490" s="2" t="s">
        <v>30</v>
      </c>
      <c r="C490" s="4" t="s">
        <v>21</v>
      </c>
      <c r="D490" s="4" t="s">
        <v>1</v>
      </c>
      <c r="E490" s="10"/>
      <c r="F490" s="10">
        <v>42756</v>
      </c>
      <c r="G490" s="4" t="s">
        <v>28</v>
      </c>
      <c r="H490" s="4" t="s">
        <v>65</v>
      </c>
      <c r="I490" s="4">
        <f>IF(G490="Competition Level Test",COUNTIFS(B$2:B490,B490,G$2:G490,"Competition Level Test"),"-")</f>
        <v>3</v>
      </c>
      <c r="J490" s="101"/>
    </row>
    <row r="491" spans="1:10" s="1" customFormat="1" ht="15" customHeight="1" x14ac:dyDescent="0.25">
      <c r="A491" s="1" t="str">
        <f t="shared" si="7"/>
        <v>MICHAUX Romane PRE</v>
      </c>
      <c r="B491" s="2" t="s">
        <v>70</v>
      </c>
      <c r="C491" s="4" t="s">
        <v>77</v>
      </c>
      <c r="D491" s="4" t="s">
        <v>1</v>
      </c>
      <c r="E491" s="10"/>
      <c r="F491" s="10">
        <v>42756</v>
      </c>
      <c r="G491" s="4" t="s">
        <v>28</v>
      </c>
      <c r="H491" s="4" t="s">
        <v>65</v>
      </c>
      <c r="I491" s="4">
        <f>IF(G491="Competition Level Test",COUNTIFS(B$2:B491,B491,G$2:G491,"Competition Level Test"),"-")</f>
        <v>1</v>
      </c>
      <c r="J491" s="101"/>
    </row>
    <row r="492" spans="1:10" s="1" customFormat="1" ht="15" customHeight="1" x14ac:dyDescent="0.25">
      <c r="A492" s="1" t="str">
        <f t="shared" si="7"/>
        <v>HAMAYS Maé Niet geslaagd</v>
      </c>
      <c r="B492" s="2" t="s">
        <v>485</v>
      </c>
      <c r="C492" s="4" t="s">
        <v>77</v>
      </c>
      <c r="D492" s="4" t="s">
        <v>80</v>
      </c>
      <c r="E492" s="10"/>
      <c r="F492" s="10">
        <v>42756</v>
      </c>
      <c r="G492" s="4" t="s">
        <v>28</v>
      </c>
      <c r="H492" s="4" t="s">
        <v>65</v>
      </c>
      <c r="I492" s="4">
        <f>IF(G492="Competition Level Test",COUNTIFS(B$2:B492,B492,G$2:G492,"Competition Level Test"),"-")</f>
        <v>1</v>
      </c>
      <c r="J492" s="101"/>
    </row>
    <row r="493" spans="1:10" s="1" customFormat="1" ht="15" customHeight="1" x14ac:dyDescent="0.25">
      <c r="A493" s="1" t="str">
        <f t="shared" si="7"/>
        <v>AMOR Malaak Niet geslaagd</v>
      </c>
      <c r="B493" s="2" t="s">
        <v>71</v>
      </c>
      <c r="C493" s="4" t="s">
        <v>13</v>
      </c>
      <c r="D493" s="4" t="s">
        <v>80</v>
      </c>
      <c r="E493" s="10"/>
      <c r="F493" s="10">
        <v>42756</v>
      </c>
      <c r="G493" s="4" t="s">
        <v>28</v>
      </c>
      <c r="H493" s="4" t="s">
        <v>65</v>
      </c>
      <c r="I493" s="4">
        <f>IF(G493="Competition Level Test",COUNTIFS(B$2:B493,B493,G$2:G493,"Competition Level Test"),"-")</f>
        <v>1</v>
      </c>
      <c r="J493" s="101"/>
    </row>
    <row r="494" spans="1:10" s="1" customFormat="1" ht="15" customHeight="1" x14ac:dyDescent="0.25">
      <c r="A494" s="1" t="str">
        <f t="shared" si="7"/>
        <v>GENE Cleo Withdrawn</v>
      </c>
      <c r="B494" s="2" t="s">
        <v>72</v>
      </c>
      <c r="C494" s="4" t="s">
        <v>20</v>
      </c>
      <c r="D494" s="4" t="s">
        <v>81</v>
      </c>
      <c r="E494" s="10"/>
      <c r="F494" s="10">
        <v>42756</v>
      </c>
      <c r="G494" s="4" t="s">
        <v>28</v>
      </c>
      <c r="H494" s="4" t="s">
        <v>65</v>
      </c>
      <c r="I494" s="4">
        <f>IF(G494="Competition Level Test",COUNTIFS(B$2:B494,B494,G$2:G494,"Competition Level Test"),"-")</f>
        <v>1</v>
      </c>
      <c r="J494" s="101"/>
    </row>
    <row r="495" spans="1:10" s="1" customFormat="1" ht="15" customHeight="1" x14ac:dyDescent="0.25">
      <c r="A495" s="1" t="str">
        <f t="shared" si="7"/>
        <v>LUYTEN Eva PRE</v>
      </c>
      <c r="B495" s="2" t="s">
        <v>73</v>
      </c>
      <c r="C495" s="4" t="s">
        <v>11</v>
      </c>
      <c r="D495" s="4" t="s">
        <v>1</v>
      </c>
      <c r="E495" s="10"/>
      <c r="F495" s="10">
        <v>42756</v>
      </c>
      <c r="G495" s="4" t="s">
        <v>28</v>
      </c>
      <c r="H495" s="4" t="s">
        <v>65</v>
      </c>
      <c r="I495" s="4">
        <f>IF(G495="Competition Level Test",COUNTIFS(B$2:B495,B495,G$2:G495,"Competition Level Test"),"-")</f>
        <v>2</v>
      </c>
      <c r="J495" s="101"/>
    </row>
    <row r="496" spans="1:10" s="1" customFormat="1" ht="15" customHeight="1" x14ac:dyDescent="0.25">
      <c r="A496" s="1" t="str">
        <f t="shared" si="7"/>
        <v>NAVARRA Livia PRE</v>
      </c>
      <c r="B496" s="2" t="s">
        <v>74</v>
      </c>
      <c r="C496" s="4" t="s">
        <v>77</v>
      </c>
      <c r="D496" s="4" t="s">
        <v>1</v>
      </c>
      <c r="E496" s="10"/>
      <c r="F496" s="10">
        <v>42756</v>
      </c>
      <c r="G496" s="4" t="s">
        <v>28</v>
      </c>
      <c r="H496" s="4" t="s">
        <v>65</v>
      </c>
      <c r="I496" s="4">
        <f>IF(G496="Competition Level Test",COUNTIFS(B$2:B496,B496,G$2:G496,"Competition Level Test"),"-")</f>
        <v>1</v>
      </c>
      <c r="J496" s="101"/>
    </row>
    <row r="497" spans="1:10" s="1" customFormat="1" ht="15" customHeight="1" x14ac:dyDescent="0.25">
      <c r="A497" s="1" t="str">
        <f t="shared" si="7"/>
        <v>VERHEYEN Ans PRE</v>
      </c>
      <c r="B497" s="2" t="s">
        <v>592</v>
      </c>
      <c r="C497" s="4" t="s">
        <v>18</v>
      </c>
      <c r="D497" s="4" t="s">
        <v>1</v>
      </c>
      <c r="E497" s="10"/>
      <c r="F497" s="10">
        <v>42756</v>
      </c>
      <c r="G497" s="4" t="s">
        <v>28</v>
      </c>
      <c r="H497" s="4" t="s">
        <v>65</v>
      </c>
      <c r="I497" s="4">
        <f>IF(G497="Competition Level Test",COUNTIFS(B$2:B497,B497,G$2:G497,"Competition Level Test"),"-")</f>
        <v>1</v>
      </c>
      <c r="J497" s="101"/>
    </row>
    <row r="498" spans="1:10" s="1" customFormat="1" ht="15" customHeight="1" x14ac:dyDescent="0.25">
      <c r="A498" s="1" t="str">
        <f t="shared" si="7"/>
        <v>LENAERTS Lisa PRE</v>
      </c>
      <c r="B498" s="2" t="s">
        <v>62</v>
      </c>
      <c r="C498" s="4" t="s">
        <v>64</v>
      </c>
      <c r="D498" s="4" t="s">
        <v>1</v>
      </c>
      <c r="E498" s="10"/>
      <c r="F498" s="10">
        <v>42756</v>
      </c>
      <c r="G498" s="4" t="s">
        <v>28</v>
      </c>
      <c r="H498" s="4" t="s">
        <v>65</v>
      </c>
      <c r="I498" s="4">
        <f>IF(G498="Competition Level Test",COUNTIFS(B$2:B498,B498,G$2:G498,"Competition Level Test"),"-")</f>
        <v>2</v>
      </c>
      <c r="J498" s="101"/>
    </row>
    <row r="499" spans="1:10" s="1" customFormat="1" ht="15" customHeight="1" x14ac:dyDescent="0.25">
      <c r="A499" s="1" t="str">
        <f t="shared" si="7"/>
        <v>BRAUNE Pauline PRE</v>
      </c>
      <c r="B499" s="2" t="s">
        <v>75</v>
      </c>
      <c r="C499" s="4" t="s">
        <v>26</v>
      </c>
      <c r="D499" s="4" t="s">
        <v>1</v>
      </c>
      <c r="E499" s="10"/>
      <c r="F499" s="10">
        <v>42756</v>
      </c>
      <c r="G499" s="4" t="s">
        <v>28</v>
      </c>
      <c r="H499" s="4" t="s">
        <v>65</v>
      </c>
      <c r="I499" s="4">
        <f>IF(G499="Competition Level Test",COUNTIFS(B$2:B499,B499,G$2:G499,"Competition Level Test"),"-")</f>
        <v>2</v>
      </c>
      <c r="J499" s="101"/>
    </row>
    <row r="500" spans="1:10" s="1" customFormat="1" ht="15" customHeight="1" x14ac:dyDescent="0.25">
      <c r="A500" s="1" t="str">
        <f t="shared" si="7"/>
        <v>LISON Caroline PRE</v>
      </c>
      <c r="B500" s="2" t="s">
        <v>459</v>
      </c>
      <c r="C500" s="4" t="s">
        <v>77</v>
      </c>
      <c r="D500" s="4" t="s">
        <v>1</v>
      </c>
      <c r="E500" s="10"/>
      <c r="F500" s="10">
        <v>42756</v>
      </c>
      <c r="G500" s="4" t="s">
        <v>28</v>
      </c>
      <c r="H500" s="4" t="s">
        <v>65</v>
      </c>
      <c r="I500" s="4">
        <f>IF(G500="Competition Level Test",COUNTIFS(B$2:B500,B500,G$2:G500,"Competition Level Test"),"-")</f>
        <v>1</v>
      </c>
      <c r="J500" s="101"/>
    </row>
    <row r="501" spans="1:10" s="1" customFormat="1" ht="15" customHeight="1" x14ac:dyDescent="0.25">
      <c r="A501" s="1" t="str">
        <f t="shared" si="7"/>
        <v>BESSOUDNOVA Nica Niet geslaagd</v>
      </c>
      <c r="B501" s="2" t="s">
        <v>76</v>
      </c>
      <c r="C501" s="4" t="s">
        <v>26</v>
      </c>
      <c r="D501" s="4" t="s">
        <v>80</v>
      </c>
      <c r="E501" s="10"/>
      <c r="F501" s="10">
        <v>42756</v>
      </c>
      <c r="G501" s="4" t="s">
        <v>28</v>
      </c>
      <c r="H501" s="4" t="s">
        <v>65</v>
      </c>
      <c r="I501" s="4">
        <f>IF(G501="Competition Level Test",COUNTIFS(B$2:B501,B501,G$2:G501,"Competition Level Test"),"-")</f>
        <v>1</v>
      </c>
      <c r="J501" s="101"/>
    </row>
    <row r="502" spans="1:10" s="1" customFormat="1" ht="15" customHeight="1" x14ac:dyDescent="0.25">
      <c r="A502" s="1" t="str">
        <f t="shared" si="7"/>
        <v>COLLART yana JUN</v>
      </c>
      <c r="B502" s="2" t="s">
        <v>118</v>
      </c>
      <c r="C502" s="4" t="s">
        <v>23</v>
      </c>
      <c r="D502" s="4" t="s">
        <v>6</v>
      </c>
      <c r="E502" s="10"/>
      <c r="F502" s="10">
        <v>42769</v>
      </c>
      <c r="G502" s="4" t="s">
        <v>83</v>
      </c>
      <c r="H502" s="4" t="s">
        <v>84</v>
      </c>
      <c r="I502" s="4" t="str">
        <f>IF(G502="Competition Level Test",COUNTIFS(B$2:B502,B502,G$2:G502,"Competition Level Test"),"-")</f>
        <v>-</v>
      </c>
      <c r="J502" s="101"/>
    </row>
    <row r="503" spans="1:10" s="1" customFormat="1" ht="15" customHeight="1" x14ac:dyDescent="0.25">
      <c r="A503" s="1" t="str">
        <f t="shared" si="7"/>
        <v xml:space="preserve">MICHIELSEN Linske </v>
      </c>
      <c r="B503" s="2" t="s">
        <v>90</v>
      </c>
      <c r="C503" s="4" t="s">
        <v>20</v>
      </c>
      <c r="D503" s="4"/>
      <c r="E503" s="10"/>
      <c r="F503" s="10">
        <v>42813</v>
      </c>
      <c r="G503" s="4" t="s">
        <v>85</v>
      </c>
      <c r="H503" s="4" t="s">
        <v>22</v>
      </c>
      <c r="I503" s="4" t="str">
        <f>IF(G503="Competition Level Test",COUNTIFS(B$2:B503,B503,G$2:G503,"Competition Level Test"),"-")</f>
        <v>-</v>
      </c>
      <c r="J503" s="101"/>
    </row>
    <row r="504" spans="1:10" s="1" customFormat="1" ht="15" customHeight="1" x14ac:dyDescent="0.25">
      <c r="A504" s="1" t="str">
        <f t="shared" si="7"/>
        <v xml:space="preserve">AKINWUMI Shelsey </v>
      </c>
      <c r="B504" s="2" t="s">
        <v>91</v>
      </c>
      <c r="C504" s="4" t="s">
        <v>20</v>
      </c>
      <c r="D504" s="4"/>
      <c r="E504" s="10"/>
      <c r="F504" s="10">
        <v>42813</v>
      </c>
      <c r="G504" s="4" t="s">
        <v>86</v>
      </c>
      <c r="H504" s="4" t="s">
        <v>22</v>
      </c>
      <c r="I504" s="4" t="str">
        <f>IF(G504="Competition Level Test",COUNTIFS(B$2:B504,B504,G$2:G504,"Competition Level Test"),"-")</f>
        <v>-</v>
      </c>
      <c r="J504" s="101"/>
    </row>
    <row r="505" spans="1:10" s="1" customFormat="1" ht="15" customHeight="1" x14ac:dyDescent="0.25">
      <c r="A505" s="1" t="str">
        <f t="shared" si="7"/>
        <v>GORIS Maaike Niet geslaagd</v>
      </c>
      <c r="B505" s="2" t="s">
        <v>63</v>
      </c>
      <c r="C505" s="4" t="s">
        <v>10</v>
      </c>
      <c r="D505" s="4" t="s">
        <v>80</v>
      </c>
      <c r="E505" s="10"/>
      <c r="F505" s="10">
        <v>42813</v>
      </c>
      <c r="G505" s="4" t="s">
        <v>87</v>
      </c>
      <c r="H505" s="4" t="s">
        <v>22</v>
      </c>
      <c r="I505" s="4" t="str">
        <f>IF(G505="Competition Level Test",COUNTIFS(B$2:B505,B505,G$2:G505,"Competition Level Test"),"-")</f>
        <v>-</v>
      </c>
      <c r="J505" s="101"/>
    </row>
    <row r="506" spans="1:10" s="1" customFormat="1" ht="15" customHeight="1" x14ac:dyDescent="0.25">
      <c r="A506" s="1" t="str">
        <f t="shared" si="7"/>
        <v>DE PEUTER Stien Niet geslaagd</v>
      </c>
      <c r="B506" s="2" t="s">
        <v>92</v>
      </c>
      <c r="C506" s="4" t="s">
        <v>20</v>
      </c>
      <c r="D506" s="4" t="s">
        <v>80</v>
      </c>
      <c r="E506" s="10"/>
      <c r="F506" s="10">
        <v>42813</v>
      </c>
      <c r="G506" s="4" t="s">
        <v>88</v>
      </c>
      <c r="H506" s="4" t="s">
        <v>22</v>
      </c>
      <c r="I506" s="4" t="str">
        <f>IF(G506="Competition Level Test",COUNTIFS(B$2:B506,B506,G$2:G506,"Competition Level Test"),"-")</f>
        <v>-</v>
      </c>
      <c r="J506" s="101"/>
    </row>
    <row r="507" spans="1:10" s="1" customFormat="1" ht="15" customHeight="1" x14ac:dyDescent="0.25">
      <c r="A507" s="1" t="str">
        <f t="shared" si="7"/>
        <v>DE HERDT Trix Niet geslaagd</v>
      </c>
      <c r="B507" s="2" t="s">
        <v>93</v>
      </c>
      <c r="C507" s="4" t="s">
        <v>20</v>
      </c>
      <c r="D507" s="4" t="s">
        <v>80</v>
      </c>
      <c r="E507" s="10"/>
      <c r="F507" s="10">
        <v>42813</v>
      </c>
      <c r="G507" s="4" t="s">
        <v>88</v>
      </c>
      <c r="H507" s="4" t="s">
        <v>22</v>
      </c>
      <c r="I507" s="4" t="str">
        <f>IF(G507="Competition Level Test",COUNTIFS(B$2:B507,B507,G$2:G507,"Competition Level Test"),"-")</f>
        <v>-</v>
      </c>
      <c r="J507" s="101"/>
    </row>
    <row r="508" spans="1:10" s="1" customFormat="1" ht="15" customHeight="1" x14ac:dyDescent="0.25">
      <c r="A508" s="1" t="str">
        <f t="shared" si="7"/>
        <v>DE PEUTER Arne Niet geslaagd</v>
      </c>
      <c r="B508" s="2" t="s">
        <v>94</v>
      </c>
      <c r="C508" s="4" t="s">
        <v>20</v>
      </c>
      <c r="D508" s="4" t="s">
        <v>80</v>
      </c>
      <c r="E508" s="10"/>
      <c r="F508" s="10">
        <v>42813</v>
      </c>
      <c r="G508" s="4" t="s">
        <v>88</v>
      </c>
      <c r="H508" s="4" t="s">
        <v>22</v>
      </c>
      <c r="I508" s="4" t="str">
        <f>IF(G508="Competition Level Test",COUNTIFS(B$2:B508,B508,G$2:G508,"Competition Level Test"),"-")</f>
        <v>-</v>
      </c>
      <c r="J508" s="101"/>
    </row>
    <row r="509" spans="1:10" s="1" customFormat="1" ht="15" customHeight="1" x14ac:dyDescent="0.25">
      <c r="A509" s="1" t="str">
        <f t="shared" si="7"/>
        <v>DE VROEY Marte Niet geslaagd</v>
      </c>
      <c r="B509" s="2" t="s">
        <v>95</v>
      </c>
      <c r="C509" s="4" t="s">
        <v>20</v>
      </c>
      <c r="D509" s="4" t="s">
        <v>80</v>
      </c>
      <c r="E509" s="10"/>
      <c r="F509" s="10">
        <v>42813</v>
      </c>
      <c r="G509" s="4" t="s">
        <v>89</v>
      </c>
      <c r="H509" s="4" t="s">
        <v>22</v>
      </c>
      <c r="I509" s="4" t="str">
        <f>IF(G509="Competition Level Test",COUNTIFS(B$2:B509,B509,G$2:G509,"Competition Level Test"),"-")</f>
        <v>-</v>
      </c>
      <c r="J509" s="101"/>
    </row>
    <row r="510" spans="1:10" s="1" customFormat="1" ht="15" customHeight="1" x14ac:dyDescent="0.25">
      <c r="A510" s="1" t="str">
        <f t="shared" si="7"/>
        <v>VAN DEN BROECK Shaury Niet geslaagd</v>
      </c>
      <c r="B510" s="2" t="s">
        <v>96</v>
      </c>
      <c r="C510" s="4" t="s">
        <v>20</v>
      </c>
      <c r="D510" s="4" t="s">
        <v>80</v>
      </c>
      <c r="E510" s="10"/>
      <c r="F510" s="10">
        <v>42813</v>
      </c>
      <c r="G510" s="4" t="s">
        <v>89</v>
      </c>
      <c r="H510" s="4" t="s">
        <v>22</v>
      </c>
      <c r="I510" s="4" t="str">
        <f>IF(G510="Competition Level Test",COUNTIFS(B$2:B510,B510,G$2:G510,"Competition Level Test"),"-")</f>
        <v>-</v>
      </c>
      <c r="J510" s="101"/>
    </row>
    <row r="511" spans="1:10" s="1" customFormat="1" ht="15" customHeight="1" x14ac:dyDescent="0.25">
      <c r="A511" s="1" t="str">
        <f t="shared" si="7"/>
        <v>GENE Cleo PRE</v>
      </c>
      <c r="B511" s="2" t="s">
        <v>72</v>
      </c>
      <c r="C511" s="4" t="s">
        <v>20</v>
      </c>
      <c r="D511" s="4" t="s">
        <v>1</v>
      </c>
      <c r="E511" s="10"/>
      <c r="F511" s="10">
        <v>42813</v>
      </c>
      <c r="G511" s="4" t="s">
        <v>28</v>
      </c>
      <c r="H511" s="4" t="s">
        <v>22</v>
      </c>
      <c r="I511" s="4">
        <f>IF(G511="Competition Level Test",COUNTIFS(B$2:B511,B511,G$2:G511,"Competition Level Test"),"-")</f>
        <v>2</v>
      </c>
      <c r="J511" s="101"/>
    </row>
    <row r="512" spans="1:10" s="1" customFormat="1" ht="15" customHeight="1" x14ac:dyDescent="0.25">
      <c r="A512" s="1" t="str">
        <f t="shared" si="7"/>
        <v>FEITZ Yann Niet geslaagd</v>
      </c>
      <c r="B512" s="2" t="s">
        <v>97</v>
      </c>
      <c r="C512" s="4" t="s">
        <v>11</v>
      </c>
      <c r="D512" s="4" t="s">
        <v>80</v>
      </c>
      <c r="E512" s="10"/>
      <c r="F512" s="10">
        <v>42813</v>
      </c>
      <c r="G512" s="4" t="s">
        <v>28</v>
      </c>
      <c r="H512" s="4" t="s">
        <v>22</v>
      </c>
      <c r="I512" s="4">
        <f>IF(G512="Competition Level Test",COUNTIFS(B$2:B512,B512,G$2:G512,"Competition Level Test"),"-")</f>
        <v>1</v>
      </c>
      <c r="J512" s="101"/>
    </row>
    <row r="513" spans="1:10" s="1" customFormat="1" ht="15" customHeight="1" x14ac:dyDescent="0.25">
      <c r="A513" s="1" t="str">
        <f t="shared" si="7"/>
        <v>DE CAUDERLIER Romanie Niet geslaagd</v>
      </c>
      <c r="B513" s="2" t="s">
        <v>98</v>
      </c>
      <c r="C513" s="4" t="s">
        <v>25</v>
      </c>
      <c r="D513" s="4" t="s">
        <v>80</v>
      </c>
      <c r="E513" s="10"/>
      <c r="F513" s="10">
        <v>42813</v>
      </c>
      <c r="G513" s="4" t="s">
        <v>28</v>
      </c>
      <c r="H513" s="4" t="s">
        <v>22</v>
      </c>
      <c r="I513" s="4">
        <f>IF(G513="Competition Level Test",COUNTIFS(B$2:B513,B513,G$2:G513,"Competition Level Test"),"-")</f>
        <v>1</v>
      </c>
      <c r="J513" s="101"/>
    </row>
    <row r="514" spans="1:10" s="1" customFormat="1" ht="15" customHeight="1" x14ac:dyDescent="0.25">
      <c r="A514" s="1" t="str">
        <f t="shared" ref="A514:A577" si="8">CONCATENATE(B514," ",D514)</f>
        <v>AMOR Malaak PRE</v>
      </c>
      <c r="B514" s="2" t="s">
        <v>71</v>
      </c>
      <c r="C514" s="4" t="s">
        <v>13</v>
      </c>
      <c r="D514" s="4" t="s">
        <v>1</v>
      </c>
      <c r="E514" s="10"/>
      <c r="F514" s="10">
        <v>42813</v>
      </c>
      <c r="G514" s="4" t="s">
        <v>28</v>
      </c>
      <c r="H514" s="4" t="s">
        <v>22</v>
      </c>
      <c r="I514" s="4">
        <f>IF(G514="Competition Level Test",COUNTIFS(B$2:B514,B514,G$2:G514,"Competition Level Test"),"-")</f>
        <v>2</v>
      </c>
      <c r="J514" s="101"/>
    </row>
    <row r="515" spans="1:10" s="1" customFormat="1" ht="15" customHeight="1" x14ac:dyDescent="0.25">
      <c r="A515" s="1" t="str">
        <f t="shared" si="8"/>
        <v>DE ROECK Dakota PRE</v>
      </c>
      <c r="B515" s="2" t="s">
        <v>59</v>
      </c>
      <c r="C515" s="4" t="s">
        <v>20</v>
      </c>
      <c r="D515" s="4" t="s">
        <v>1</v>
      </c>
      <c r="E515" s="10"/>
      <c r="F515" s="10">
        <v>42813</v>
      </c>
      <c r="G515" s="4" t="s">
        <v>28</v>
      </c>
      <c r="H515" s="4" t="s">
        <v>22</v>
      </c>
      <c r="I515" s="4">
        <f>IF(G515="Competition Level Test",COUNTIFS(B$2:B515,B515,G$2:G515,"Competition Level Test"),"-")</f>
        <v>2</v>
      </c>
      <c r="J515" s="101"/>
    </row>
    <row r="516" spans="1:10" s="1" customFormat="1" ht="15" customHeight="1" x14ac:dyDescent="0.25">
      <c r="A516" s="1" t="str">
        <f t="shared" si="8"/>
        <v>BOLLANSSEE Emily PRE</v>
      </c>
      <c r="B516" s="2" t="s">
        <v>56</v>
      </c>
      <c r="C516" s="4" t="s">
        <v>20</v>
      </c>
      <c r="D516" s="4" t="s">
        <v>1</v>
      </c>
      <c r="E516" s="10"/>
      <c r="F516" s="10">
        <v>42813</v>
      </c>
      <c r="G516" s="4" t="s">
        <v>28</v>
      </c>
      <c r="H516" s="4" t="s">
        <v>22</v>
      </c>
      <c r="I516" s="4">
        <f>IF(G516="Competition Level Test",COUNTIFS(B$2:B516,B516,G$2:G516,"Competition Level Test"),"-")</f>
        <v>2</v>
      </c>
      <c r="J516" s="101"/>
    </row>
    <row r="517" spans="1:10" s="1" customFormat="1" ht="15" customHeight="1" x14ac:dyDescent="0.25">
      <c r="A517" s="1" t="str">
        <f t="shared" si="8"/>
        <v>DE JAEGER Hanna Niet geslaagd</v>
      </c>
      <c r="B517" s="2" t="s">
        <v>99</v>
      </c>
      <c r="C517" s="4" t="s">
        <v>12</v>
      </c>
      <c r="D517" s="4" t="s">
        <v>80</v>
      </c>
      <c r="E517" s="10"/>
      <c r="F517" s="10">
        <v>42813</v>
      </c>
      <c r="G517" s="4" t="s">
        <v>28</v>
      </c>
      <c r="H517" s="4" t="s">
        <v>22</v>
      </c>
      <c r="I517" s="4">
        <f>IF(G517="Competition Level Test",COUNTIFS(B$2:B517,B517,G$2:G517,"Competition Level Test"),"-")</f>
        <v>1</v>
      </c>
      <c r="J517" s="101"/>
    </row>
    <row r="518" spans="1:10" s="1" customFormat="1" ht="15" customHeight="1" x14ac:dyDescent="0.25">
      <c r="A518" s="1" t="str">
        <f t="shared" si="8"/>
        <v>DRIJKONINGEN Aube-Laure PRE</v>
      </c>
      <c r="B518" s="2" t="s">
        <v>458</v>
      </c>
      <c r="C518" s="4" t="s">
        <v>18</v>
      </c>
      <c r="D518" s="4" t="s">
        <v>1</v>
      </c>
      <c r="E518" s="10"/>
      <c r="F518" s="10">
        <v>42813</v>
      </c>
      <c r="G518" s="4" t="s">
        <v>28</v>
      </c>
      <c r="H518" s="4" t="s">
        <v>22</v>
      </c>
      <c r="I518" s="4">
        <f>IF(G518="Competition Level Test",COUNTIFS(B$2:B518,B518,G$2:G518,"Competition Level Test"),"-")</f>
        <v>1</v>
      </c>
      <c r="J518" s="101"/>
    </row>
    <row r="519" spans="1:10" s="1" customFormat="1" ht="15" customHeight="1" x14ac:dyDescent="0.25">
      <c r="A519" s="1" t="str">
        <f t="shared" si="8"/>
        <v>MERSCH Estelle PRE</v>
      </c>
      <c r="B519" s="2" t="s">
        <v>36</v>
      </c>
      <c r="C519" s="4" t="s">
        <v>26</v>
      </c>
      <c r="D519" s="4" t="s">
        <v>1</v>
      </c>
      <c r="E519" s="10"/>
      <c r="F519" s="10">
        <v>42813</v>
      </c>
      <c r="G519" s="4" t="s">
        <v>28</v>
      </c>
      <c r="H519" s="4" t="s">
        <v>22</v>
      </c>
      <c r="I519" s="4">
        <f>IF(G519="Competition Level Test",COUNTIFS(B$2:B519,B519,G$2:G519,"Competition Level Test"),"-")</f>
        <v>3</v>
      </c>
      <c r="J519" s="101"/>
    </row>
    <row r="520" spans="1:10" s="1" customFormat="1" ht="15" customHeight="1" x14ac:dyDescent="0.25">
      <c r="A520" s="1" t="str">
        <f t="shared" si="8"/>
        <v>VERBYTSKA Kateryna PRE</v>
      </c>
      <c r="B520" s="2" t="s">
        <v>100</v>
      </c>
      <c r="C520" s="4" t="s">
        <v>21</v>
      </c>
      <c r="D520" s="4" t="s">
        <v>1</v>
      </c>
      <c r="E520" s="10"/>
      <c r="F520" s="10">
        <v>42813</v>
      </c>
      <c r="G520" s="4" t="s">
        <v>28</v>
      </c>
      <c r="H520" s="4" t="s">
        <v>22</v>
      </c>
      <c r="I520" s="4">
        <f>IF(G520="Competition Level Test",COUNTIFS(B$2:B520,B520,G$2:G520,"Competition Level Test"),"-")</f>
        <v>1</v>
      </c>
      <c r="J520" s="101"/>
    </row>
    <row r="521" spans="1:10" s="1" customFormat="1" ht="15" customHeight="1" x14ac:dyDescent="0.25">
      <c r="A521" s="1" t="str">
        <f t="shared" si="8"/>
        <v>JANSE Elfya Niet geslaagd</v>
      </c>
      <c r="B521" s="2" t="s">
        <v>101</v>
      </c>
      <c r="C521" s="4" t="s">
        <v>19</v>
      </c>
      <c r="D521" s="4" t="s">
        <v>80</v>
      </c>
      <c r="E521" s="10"/>
      <c r="F521" s="10">
        <v>42813</v>
      </c>
      <c r="G521" s="4" t="s">
        <v>28</v>
      </c>
      <c r="H521" s="4" t="s">
        <v>22</v>
      </c>
      <c r="I521" s="4">
        <f>IF(G521="Competition Level Test",COUNTIFS(B$2:B521,B521,G$2:G521,"Competition Level Test"),"-")</f>
        <v>1</v>
      </c>
      <c r="J521" s="101"/>
    </row>
    <row r="522" spans="1:10" s="1" customFormat="1" ht="15" customHeight="1" x14ac:dyDescent="0.25">
      <c r="A522" s="1" t="str">
        <f t="shared" si="8"/>
        <v>GODA Noa PRE</v>
      </c>
      <c r="B522" s="2" t="s">
        <v>102</v>
      </c>
      <c r="C522" s="4" t="s">
        <v>21</v>
      </c>
      <c r="D522" s="4" t="s">
        <v>1</v>
      </c>
      <c r="E522" s="10"/>
      <c r="F522" s="10">
        <v>42813</v>
      </c>
      <c r="G522" s="4" t="s">
        <v>28</v>
      </c>
      <c r="H522" s="4" t="s">
        <v>22</v>
      </c>
      <c r="I522" s="4">
        <f>IF(G522="Competition Level Test",COUNTIFS(B$2:B522,B522,G$2:G522,"Competition Level Test"),"-")</f>
        <v>1</v>
      </c>
      <c r="J522" s="101"/>
    </row>
    <row r="523" spans="1:10" s="1" customFormat="1" ht="15" customHeight="1" x14ac:dyDescent="0.25">
      <c r="A523" s="1" t="str">
        <f t="shared" si="8"/>
        <v>BRICCHI Lucia PRE</v>
      </c>
      <c r="B523" s="2" t="s">
        <v>48</v>
      </c>
      <c r="C523" s="4" t="s">
        <v>23</v>
      </c>
      <c r="D523" s="4" t="s">
        <v>1</v>
      </c>
      <c r="E523" s="10"/>
      <c r="F523" s="10">
        <v>42813</v>
      </c>
      <c r="G523" s="4" t="s">
        <v>28</v>
      </c>
      <c r="H523" s="4" t="s">
        <v>22</v>
      </c>
      <c r="I523" s="4">
        <f>IF(G523="Competition Level Test",COUNTIFS(B$2:B523,B523,G$2:G523,"Competition Level Test"),"-")</f>
        <v>2</v>
      </c>
      <c r="J523" s="101"/>
    </row>
    <row r="524" spans="1:10" s="1" customFormat="1" ht="15" customHeight="1" x14ac:dyDescent="0.25">
      <c r="A524" s="1" t="str">
        <f t="shared" si="8"/>
        <v>JACOBS Sunny PRE</v>
      </c>
      <c r="B524" s="2" t="s">
        <v>60</v>
      </c>
      <c r="C524" s="4" t="s">
        <v>20</v>
      </c>
      <c r="D524" s="4" t="s">
        <v>1</v>
      </c>
      <c r="E524" s="10"/>
      <c r="F524" s="10">
        <v>42813</v>
      </c>
      <c r="G524" s="4" t="s">
        <v>28</v>
      </c>
      <c r="H524" s="4" t="s">
        <v>22</v>
      </c>
      <c r="I524" s="4">
        <f>IF(G524="Competition Level Test",COUNTIFS(B$2:B524,B524,G$2:G524,"Competition Level Test"),"-")</f>
        <v>2</v>
      </c>
      <c r="J524" s="101"/>
    </row>
    <row r="525" spans="1:10" s="1" customFormat="1" ht="15" customHeight="1" x14ac:dyDescent="0.25">
      <c r="A525" s="1" t="str">
        <f t="shared" si="8"/>
        <v>DE ROECK Havana PRE</v>
      </c>
      <c r="B525" s="2" t="s">
        <v>51</v>
      </c>
      <c r="C525" s="4" t="s">
        <v>20</v>
      </c>
      <c r="D525" s="4" t="s">
        <v>1</v>
      </c>
      <c r="E525" s="10"/>
      <c r="F525" s="10">
        <v>42813</v>
      </c>
      <c r="G525" s="4" t="s">
        <v>28</v>
      </c>
      <c r="H525" s="4" t="s">
        <v>22</v>
      </c>
      <c r="I525" s="4">
        <f>IF(G525="Competition Level Test",COUNTIFS(B$2:B525,B525,G$2:G525,"Competition Level Test"),"-")</f>
        <v>2</v>
      </c>
      <c r="J525" s="101"/>
    </row>
    <row r="526" spans="1:10" s="1" customFormat="1" ht="15" customHeight="1" x14ac:dyDescent="0.25">
      <c r="A526" s="1" t="str">
        <f t="shared" si="8"/>
        <v>EL HUSSEINI Rayan PRE</v>
      </c>
      <c r="B526" s="2" t="s">
        <v>103</v>
      </c>
      <c r="C526" s="4" t="s">
        <v>26</v>
      </c>
      <c r="D526" s="4" t="s">
        <v>1</v>
      </c>
      <c r="E526" s="10"/>
      <c r="F526" s="10">
        <v>42813</v>
      </c>
      <c r="G526" s="4" t="s">
        <v>28</v>
      </c>
      <c r="H526" s="4" t="s">
        <v>22</v>
      </c>
      <c r="I526" s="4">
        <f>IF(G526="Competition Level Test",COUNTIFS(B$2:B526,B526,G$2:G526,"Competition Level Test"),"-")</f>
        <v>1</v>
      </c>
      <c r="J526" s="101"/>
    </row>
    <row r="527" spans="1:10" s="1" customFormat="1" ht="15" customHeight="1" x14ac:dyDescent="0.25">
      <c r="A527" s="1" t="str">
        <f t="shared" si="8"/>
        <v>VORONIN Nikolay Niet geslaagd</v>
      </c>
      <c r="B527" s="2" t="s">
        <v>104</v>
      </c>
      <c r="C527" s="4" t="s">
        <v>12</v>
      </c>
      <c r="D527" s="4" t="s">
        <v>80</v>
      </c>
      <c r="E527" s="10"/>
      <c r="F527" s="10">
        <v>42813</v>
      </c>
      <c r="G527" s="4" t="s">
        <v>28</v>
      </c>
      <c r="H527" s="4" t="s">
        <v>22</v>
      </c>
      <c r="I527" s="4">
        <f>IF(G527="Competition Level Test",COUNTIFS(B$2:B527,B527,G$2:G527,"Competition Level Test"),"-")</f>
        <v>1</v>
      </c>
      <c r="J527" s="101"/>
    </row>
    <row r="528" spans="1:10" s="1" customFormat="1" ht="15" customHeight="1" x14ac:dyDescent="0.25">
      <c r="A528" s="1" t="str">
        <f t="shared" si="8"/>
        <v>VROLIJK Femke Niet geslaagd</v>
      </c>
      <c r="B528" s="2" t="s">
        <v>105</v>
      </c>
      <c r="C528" s="4" t="s">
        <v>21</v>
      </c>
      <c r="D528" s="4" t="s">
        <v>80</v>
      </c>
      <c r="E528" s="10"/>
      <c r="F528" s="10">
        <v>42813</v>
      </c>
      <c r="G528" s="4" t="s">
        <v>28</v>
      </c>
      <c r="H528" s="4" t="s">
        <v>22</v>
      </c>
      <c r="I528" s="4">
        <f>IF(G528="Competition Level Test",COUNTIFS(B$2:B528,B528,G$2:G528,"Competition Level Test"),"-")</f>
        <v>1</v>
      </c>
      <c r="J528" s="101"/>
    </row>
    <row r="529" spans="1:10" s="1" customFormat="1" ht="15" customHeight="1" x14ac:dyDescent="0.25">
      <c r="A529" s="1" t="str">
        <f t="shared" si="8"/>
        <v>DE ROECK Siena PRE</v>
      </c>
      <c r="B529" s="2" t="s">
        <v>61</v>
      </c>
      <c r="C529" s="4" t="s">
        <v>20</v>
      </c>
      <c r="D529" s="4" t="s">
        <v>1</v>
      </c>
      <c r="E529" s="10"/>
      <c r="F529" s="10">
        <v>42813</v>
      </c>
      <c r="G529" s="4" t="s">
        <v>28</v>
      </c>
      <c r="H529" s="4" t="s">
        <v>22</v>
      </c>
      <c r="I529" s="4">
        <f>IF(G529="Competition Level Test",COUNTIFS(B$2:B529,B529,G$2:G529,"Competition Level Test"),"-")</f>
        <v>2</v>
      </c>
      <c r="J529" s="101"/>
    </row>
    <row r="530" spans="1:10" s="1" customFormat="1" ht="15" customHeight="1" x14ac:dyDescent="0.25">
      <c r="A530" s="1" t="str">
        <f t="shared" si="8"/>
        <v>VAN DEN BOGAERT Lyana PRE</v>
      </c>
      <c r="B530" s="2" t="s">
        <v>58</v>
      </c>
      <c r="C530" s="4" t="s">
        <v>20</v>
      </c>
      <c r="D530" s="4" t="s">
        <v>1</v>
      </c>
      <c r="E530" s="10"/>
      <c r="F530" s="10">
        <v>42813</v>
      </c>
      <c r="G530" s="4" t="s">
        <v>28</v>
      </c>
      <c r="H530" s="4" t="s">
        <v>22</v>
      </c>
      <c r="I530" s="4">
        <f>IF(G530="Competition Level Test",COUNTIFS(B$2:B530,B530,G$2:G530,"Competition Level Test"),"-")</f>
        <v>3</v>
      </c>
      <c r="J530" s="101"/>
    </row>
    <row r="531" spans="1:10" s="1" customFormat="1" ht="15" customHeight="1" x14ac:dyDescent="0.25">
      <c r="A531" s="1" t="str">
        <f t="shared" si="8"/>
        <v>ADRIAENSSEN Sam Niet geslaagd</v>
      </c>
      <c r="B531" s="2" t="s">
        <v>106</v>
      </c>
      <c r="C531" s="4" t="s">
        <v>18</v>
      </c>
      <c r="D531" s="4" t="s">
        <v>80</v>
      </c>
      <c r="E531" s="10"/>
      <c r="F531" s="10">
        <v>42813</v>
      </c>
      <c r="G531" s="4" t="s">
        <v>28</v>
      </c>
      <c r="H531" s="4" t="s">
        <v>22</v>
      </c>
      <c r="I531" s="4">
        <f>IF(G531="Competition Level Test",COUNTIFS(B$2:B531,B531,G$2:G531,"Competition Level Test"),"-")</f>
        <v>1</v>
      </c>
      <c r="J531" s="101"/>
    </row>
    <row r="532" spans="1:10" s="1" customFormat="1" ht="15" customHeight="1" x14ac:dyDescent="0.25">
      <c r="A532" s="1" t="str">
        <f t="shared" si="8"/>
        <v>TAYMANS Elana Niet geslaagd</v>
      </c>
      <c r="B532" s="2" t="s">
        <v>392</v>
      </c>
      <c r="C532" s="4" t="s">
        <v>12</v>
      </c>
      <c r="D532" s="4" t="s">
        <v>80</v>
      </c>
      <c r="E532" s="10"/>
      <c r="F532" s="10">
        <v>42813</v>
      </c>
      <c r="G532" s="4" t="s">
        <v>28</v>
      </c>
      <c r="H532" s="4" t="s">
        <v>22</v>
      </c>
      <c r="I532" s="4">
        <f>IF(G532="Competition Level Test",COUNTIFS(B$2:B532,B532,G$2:G532,"Competition Level Test"),"-")</f>
        <v>1</v>
      </c>
      <c r="J532" s="101"/>
    </row>
    <row r="533" spans="1:10" s="1" customFormat="1" ht="15" customHeight="1" x14ac:dyDescent="0.25">
      <c r="A533" s="1" t="str">
        <f t="shared" si="8"/>
        <v>LAUWERS Myrna Niet geslaagd</v>
      </c>
      <c r="B533" s="2" t="s">
        <v>54</v>
      </c>
      <c r="C533" s="4" t="s">
        <v>20</v>
      </c>
      <c r="D533" s="4" t="s">
        <v>80</v>
      </c>
      <c r="E533" s="10"/>
      <c r="F533" s="10">
        <v>42813</v>
      </c>
      <c r="G533" s="4" t="s">
        <v>28</v>
      </c>
      <c r="H533" s="4" t="s">
        <v>22</v>
      </c>
      <c r="I533" s="4">
        <f>IF(G533="Competition Level Test",COUNTIFS(B$2:B533,B533,G$2:G533,"Competition Level Test"),"-")</f>
        <v>2</v>
      </c>
      <c r="J533" s="101"/>
    </row>
    <row r="534" spans="1:10" s="1" customFormat="1" ht="15" customHeight="1" x14ac:dyDescent="0.25">
      <c r="A534" s="1" t="str">
        <f t="shared" si="8"/>
        <v>DE COCK Alexia MIN</v>
      </c>
      <c r="B534" s="2" t="s">
        <v>167</v>
      </c>
      <c r="C534" s="4" t="s">
        <v>10</v>
      </c>
      <c r="D534" s="4" t="s">
        <v>2</v>
      </c>
      <c r="E534" s="10"/>
      <c r="F534" s="10">
        <v>42784</v>
      </c>
      <c r="G534" s="4" t="s">
        <v>177</v>
      </c>
      <c r="H534" s="4" t="s">
        <v>15</v>
      </c>
      <c r="I534" s="4" t="str">
        <f>IF(G534="Competition Level Test",COUNTIFS(B$2:B534,B534,G$2:G534,"Competition Level Test"),"-")</f>
        <v>-</v>
      </c>
      <c r="J534" s="101"/>
    </row>
    <row r="535" spans="1:10" s="1" customFormat="1" ht="15" customHeight="1" x14ac:dyDescent="0.25">
      <c r="A535" s="1" t="str">
        <f t="shared" si="8"/>
        <v>HEINEN Laura MIN</v>
      </c>
      <c r="B535" s="2" t="s">
        <v>33</v>
      </c>
      <c r="C535" s="4" t="s">
        <v>26</v>
      </c>
      <c r="D535" s="4" t="s">
        <v>2</v>
      </c>
      <c r="E535" s="10"/>
      <c r="F535" s="10">
        <v>42784</v>
      </c>
      <c r="G535" s="4" t="s">
        <v>177</v>
      </c>
      <c r="H535" s="4" t="s">
        <v>15</v>
      </c>
      <c r="I535" s="4" t="str">
        <f>IF(G535="Competition Level Test",COUNTIFS(B$2:B535,B535,G$2:G535,"Competition Level Test"),"-")</f>
        <v>-</v>
      </c>
      <c r="J535" s="101"/>
    </row>
    <row r="536" spans="1:10" s="1" customFormat="1" ht="15" customHeight="1" x14ac:dyDescent="0.25">
      <c r="A536" s="1" t="str">
        <f t="shared" si="8"/>
        <v>LANNOO Yara MIN</v>
      </c>
      <c r="B536" s="2" t="s">
        <v>168</v>
      </c>
      <c r="C536" s="4" t="s">
        <v>587</v>
      </c>
      <c r="D536" s="4" t="s">
        <v>2</v>
      </c>
      <c r="E536" s="10"/>
      <c r="F536" s="10">
        <v>42784</v>
      </c>
      <c r="G536" s="4" t="s">
        <v>177</v>
      </c>
      <c r="H536" s="4" t="s">
        <v>15</v>
      </c>
      <c r="I536" s="4" t="str">
        <f>IF(G536="Competition Level Test",COUNTIFS(B$2:B536,B536,G$2:G536,"Competition Level Test"),"-")</f>
        <v>-</v>
      </c>
      <c r="J536" s="101"/>
    </row>
    <row r="537" spans="1:10" s="1" customFormat="1" ht="15" customHeight="1" x14ac:dyDescent="0.25">
      <c r="A537" s="1" t="str">
        <f t="shared" si="8"/>
        <v>MICHIELSEN Linske MIN</v>
      </c>
      <c r="B537" s="2" t="s">
        <v>90</v>
      </c>
      <c r="C537" s="4" t="s">
        <v>20</v>
      </c>
      <c r="D537" s="4" t="s">
        <v>2</v>
      </c>
      <c r="E537" s="10"/>
      <c r="F537" s="10">
        <v>42784</v>
      </c>
      <c r="G537" s="4" t="s">
        <v>177</v>
      </c>
      <c r="H537" s="4" t="s">
        <v>15</v>
      </c>
      <c r="I537" s="4" t="str">
        <f>IF(G537="Competition Level Test",COUNTIFS(B$2:B537,B537,G$2:G537,"Competition Level Test"),"-")</f>
        <v>-</v>
      </c>
      <c r="J537" s="101"/>
    </row>
    <row r="538" spans="1:10" s="1" customFormat="1" ht="15" customHeight="1" x14ac:dyDescent="0.25">
      <c r="A538" s="1" t="str">
        <f t="shared" si="8"/>
        <v>VAN BRUYSSEL Margaux MIN</v>
      </c>
      <c r="B538" s="2" t="s">
        <v>211</v>
      </c>
      <c r="C538" s="4" t="s">
        <v>23</v>
      </c>
      <c r="D538" s="4" t="s">
        <v>2</v>
      </c>
      <c r="E538" s="10"/>
      <c r="F538" s="10">
        <v>42784</v>
      </c>
      <c r="G538" s="4" t="s">
        <v>177</v>
      </c>
      <c r="H538" s="4" t="s">
        <v>15</v>
      </c>
      <c r="I538" s="4" t="str">
        <f>IF(G538="Competition Level Test",COUNTIFS(B$2:B538,B538,G$2:G538,"Competition Level Test"),"-")</f>
        <v>-</v>
      </c>
      <c r="J538" s="101"/>
    </row>
    <row r="539" spans="1:10" s="1" customFormat="1" ht="15" customHeight="1" x14ac:dyDescent="0.25">
      <c r="A539" s="1" t="str">
        <f t="shared" si="8"/>
        <v>VAN VALCKENBORGH Isaura MIN</v>
      </c>
      <c r="B539" s="2" t="s">
        <v>169</v>
      </c>
      <c r="C539" s="4" t="s">
        <v>13</v>
      </c>
      <c r="D539" s="4" t="s">
        <v>2</v>
      </c>
      <c r="E539" s="10"/>
      <c r="F539" s="10">
        <v>42784</v>
      </c>
      <c r="G539" s="4" t="s">
        <v>177</v>
      </c>
      <c r="H539" s="4" t="s">
        <v>15</v>
      </c>
      <c r="I539" s="4" t="str">
        <f>IF(G539="Competition Level Test",COUNTIFS(B$2:B539,B539,G$2:G539,"Competition Level Test"),"-")</f>
        <v>-</v>
      </c>
      <c r="J539" s="101"/>
    </row>
    <row r="540" spans="1:10" s="1" customFormat="1" ht="15" customHeight="1" x14ac:dyDescent="0.25">
      <c r="A540" s="1" t="str">
        <f t="shared" si="8"/>
        <v>CANTRYN Nina BNO</v>
      </c>
      <c r="B540" s="2" t="s">
        <v>170</v>
      </c>
      <c r="C540" s="4" t="s">
        <v>11</v>
      </c>
      <c r="D540" s="4" t="s">
        <v>563</v>
      </c>
      <c r="E540" s="10"/>
      <c r="F540" s="10">
        <v>42784</v>
      </c>
      <c r="G540" s="4" t="s">
        <v>177</v>
      </c>
      <c r="H540" s="4" t="s">
        <v>15</v>
      </c>
      <c r="I540" s="4" t="str">
        <f>IF(G540="Competition Level Test",COUNTIFS(B$2:B540,B540,G$2:G540,"Competition Level Test"),"-")</f>
        <v>-</v>
      </c>
      <c r="J540" s="101"/>
    </row>
    <row r="541" spans="1:10" s="1" customFormat="1" ht="15" customHeight="1" x14ac:dyDescent="0.25">
      <c r="A541" s="1" t="str">
        <f t="shared" si="8"/>
        <v>CORNELIS Ella BNO</v>
      </c>
      <c r="B541" s="2" t="s">
        <v>29</v>
      </c>
      <c r="C541" s="4" t="s">
        <v>11</v>
      </c>
      <c r="D541" s="4" t="s">
        <v>563</v>
      </c>
      <c r="E541" s="10"/>
      <c r="F541" s="10">
        <v>42784</v>
      </c>
      <c r="G541" s="4" t="s">
        <v>177</v>
      </c>
      <c r="H541" s="4" t="s">
        <v>15</v>
      </c>
      <c r="I541" s="4" t="str">
        <f>IF(G541="Competition Level Test",COUNTIFS(B$2:B541,B541,G$2:G541,"Competition Level Test"),"-")</f>
        <v>-</v>
      </c>
      <c r="J541" s="101"/>
    </row>
    <row r="542" spans="1:10" s="1" customFormat="1" ht="15" customHeight="1" x14ac:dyDescent="0.25">
      <c r="A542" s="1" t="str">
        <f t="shared" si="8"/>
        <v>DE HERDT Elise BNO</v>
      </c>
      <c r="B542" s="2" t="s">
        <v>119</v>
      </c>
      <c r="C542" s="4" t="s">
        <v>10</v>
      </c>
      <c r="D542" s="4" t="s">
        <v>563</v>
      </c>
      <c r="E542" s="10"/>
      <c r="F542" s="10">
        <v>42784</v>
      </c>
      <c r="G542" s="4" t="s">
        <v>177</v>
      </c>
      <c r="H542" s="4" t="s">
        <v>15</v>
      </c>
      <c r="I542" s="4" t="str">
        <f>IF(G542="Competition Level Test",COUNTIFS(B$2:B542,B542,G$2:G542,"Competition Level Test"),"-")</f>
        <v>-</v>
      </c>
      <c r="J542" s="101"/>
    </row>
    <row r="543" spans="1:10" s="1" customFormat="1" ht="15" customHeight="1" x14ac:dyDescent="0.25">
      <c r="A543" s="1" t="str">
        <f t="shared" si="8"/>
        <v>EL HUSSEINI Mariam BNO</v>
      </c>
      <c r="B543" s="2" t="s">
        <v>46</v>
      </c>
      <c r="C543" s="4" t="s">
        <v>23</v>
      </c>
      <c r="D543" s="4" t="s">
        <v>563</v>
      </c>
      <c r="E543" s="10"/>
      <c r="F543" s="10">
        <v>42784</v>
      </c>
      <c r="G543" s="4" t="s">
        <v>177</v>
      </c>
      <c r="H543" s="4" t="s">
        <v>15</v>
      </c>
      <c r="I543" s="4" t="str">
        <f>IF(G543="Competition Level Test",COUNTIFS(B$2:B543,B543,G$2:G543,"Competition Level Test"),"-")</f>
        <v>-</v>
      </c>
      <c r="J543" s="101"/>
    </row>
    <row r="544" spans="1:10" s="1" customFormat="1" ht="15" customHeight="1" x14ac:dyDescent="0.25">
      <c r="A544" s="1" t="str">
        <f t="shared" si="8"/>
        <v>JÄMSÄ Kläara BNO</v>
      </c>
      <c r="B544" s="2" t="s">
        <v>132</v>
      </c>
      <c r="C544" s="4" t="s">
        <v>21</v>
      </c>
      <c r="D544" s="4" t="s">
        <v>563</v>
      </c>
      <c r="E544" s="10"/>
      <c r="F544" s="10">
        <v>42784</v>
      </c>
      <c r="G544" s="4" t="s">
        <v>177</v>
      </c>
      <c r="H544" s="4" t="s">
        <v>15</v>
      </c>
      <c r="I544" s="4" t="str">
        <f>IF(G544="Competition Level Test",COUNTIFS(B$2:B544,B544,G$2:G544,"Competition Level Test"),"-")</f>
        <v>-</v>
      </c>
      <c r="J544" s="101"/>
    </row>
    <row r="545" spans="1:10" s="1" customFormat="1" ht="15" customHeight="1" x14ac:dyDescent="0.25">
      <c r="A545" s="1" t="str">
        <f t="shared" si="8"/>
        <v>DELEAU Caroline INO</v>
      </c>
      <c r="B545" s="2" t="s">
        <v>171</v>
      </c>
      <c r="C545" s="4" t="s">
        <v>23</v>
      </c>
      <c r="D545" s="4" t="s">
        <v>564</v>
      </c>
      <c r="E545" s="10"/>
      <c r="F545" s="10">
        <v>42784</v>
      </c>
      <c r="G545" s="4" t="s">
        <v>177</v>
      </c>
      <c r="H545" s="4" t="s">
        <v>15</v>
      </c>
      <c r="I545" s="4" t="str">
        <f>IF(G545="Competition Level Test",COUNTIFS(B$2:B545,B545,G$2:G545,"Competition Level Test"),"-")</f>
        <v>-</v>
      </c>
      <c r="J545" s="101"/>
    </row>
    <row r="546" spans="1:10" s="1" customFormat="1" ht="15" customHeight="1" x14ac:dyDescent="0.25">
      <c r="A546" s="1" t="str">
        <f t="shared" si="8"/>
        <v>VERBINNEN Danielle INO</v>
      </c>
      <c r="B546" s="2" t="s">
        <v>158</v>
      </c>
      <c r="C546" s="4" t="s">
        <v>21</v>
      </c>
      <c r="D546" s="4" t="s">
        <v>564</v>
      </c>
      <c r="E546" s="10"/>
      <c r="F546" s="10">
        <v>42784</v>
      </c>
      <c r="G546" s="4" t="s">
        <v>177</v>
      </c>
      <c r="H546" s="4" t="s">
        <v>15</v>
      </c>
      <c r="I546" s="4" t="str">
        <f>IF(G546="Competition Level Test",COUNTIFS(B$2:B546,B546,G$2:G546,"Competition Level Test"),"-")</f>
        <v>-</v>
      </c>
      <c r="J546" s="101"/>
    </row>
    <row r="547" spans="1:10" s="1" customFormat="1" ht="15" customHeight="1" x14ac:dyDescent="0.25">
      <c r="A547" s="1" t="str">
        <f t="shared" si="8"/>
        <v>WANDELS Rune INO</v>
      </c>
      <c r="B547" s="2" t="s">
        <v>172</v>
      </c>
      <c r="C547" s="4" t="s">
        <v>20</v>
      </c>
      <c r="D547" s="4" t="s">
        <v>564</v>
      </c>
      <c r="E547" s="10"/>
      <c r="F547" s="10">
        <v>42784</v>
      </c>
      <c r="G547" s="4" t="s">
        <v>177</v>
      </c>
      <c r="H547" s="4" t="s">
        <v>15</v>
      </c>
      <c r="I547" s="4" t="str">
        <f>IF(G547="Competition Level Test",COUNTIFS(B$2:B547,B547,G$2:G547,"Competition Level Test"),"-")</f>
        <v>-</v>
      </c>
      <c r="J547" s="101"/>
    </row>
    <row r="548" spans="1:10" s="1" customFormat="1" ht="15" customHeight="1" x14ac:dyDescent="0.25">
      <c r="A548" s="1" t="str">
        <f t="shared" si="8"/>
        <v>JANSEN Djo ANO</v>
      </c>
      <c r="B548" s="2" t="s">
        <v>173</v>
      </c>
      <c r="C548" s="4" t="s">
        <v>18</v>
      </c>
      <c r="D548" s="4" t="s">
        <v>565</v>
      </c>
      <c r="E548" s="10"/>
      <c r="F548" s="10">
        <v>42784</v>
      </c>
      <c r="G548" s="4" t="s">
        <v>177</v>
      </c>
      <c r="H548" s="4" t="s">
        <v>15</v>
      </c>
      <c r="I548" s="4" t="str">
        <f>IF(G548="Competition Level Test",COUNTIFS(B$2:B548,B548,G$2:G548,"Competition Level Test"),"-")</f>
        <v>-</v>
      </c>
      <c r="J548" s="101"/>
    </row>
    <row r="549" spans="1:10" s="1" customFormat="1" ht="15" customHeight="1" x14ac:dyDescent="0.25">
      <c r="A549" s="1" t="str">
        <f t="shared" si="8"/>
        <v>VANCOPPERNOLLE Owen ANO</v>
      </c>
      <c r="B549" s="2" t="s">
        <v>175</v>
      </c>
      <c r="C549" s="4" t="s">
        <v>25</v>
      </c>
      <c r="D549" s="4" t="s">
        <v>565</v>
      </c>
      <c r="E549" s="10"/>
      <c r="F549" s="10">
        <v>42784</v>
      </c>
      <c r="G549" s="4" t="s">
        <v>177</v>
      </c>
      <c r="H549" s="4" t="s">
        <v>15</v>
      </c>
      <c r="I549" s="4" t="str">
        <f>IF(G549="Competition Level Test",COUNTIFS(B$2:B549,B549,G$2:G549,"Competition Level Test"),"-")</f>
        <v>-</v>
      </c>
      <c r="J549" s="101"/>
    </row>
    <row r="550" spans="1:10" s="1" customFormat="1" ht="15" customHeight="1" x14ac:dyDescent="0.25">
      <c r="A550" s="1" t="str">
        <f t="shared" si="8"/>
        <v>LAURENS Britney JUN</v>
      </c>
      <c r="B550" s="2" t="s">
        <v>176</v>
      </c>
      <c r="C550" s="4" t="s">
        <v>10</v>
      </c>
      <c r="D550" s="4" t="s">
        <v>6</v>
      </c>
      <c r="E550" s="10"/>
      <c r="F550" s="10">
        <v>42784</v>
      </c>
      <c r="G550" s="4" t="s">
        <v>177</v>
      </c>
      <c r="H550" s="4" t="s">
        <v>15</v>
      </c>
      <c r="I550" s="4" t="str">
        <f>IF(G550="Competition Level Test",COUNTIFS(B$2:B550,B550,G$2:G550,"Competition Level Test"),"-")</f>
        <v>-</v>
      </c>
      <c r="J550" s="101"/>
    </row>
    <row r="551" spans="1:10" s="1" customFormat="1" ht="15" customHeight="1" x14ac:dyDescent="0.25">
      <c r="A551" s="1" t="str">
        <f t="shared" si="8"/>
        <v>ADAMS Emma INO</v>
      </c>
      <c r="B551" s="2" t="s">
        <v>179</v>
      </c>
      <c r="C551" s="4" t="s">
        <v>10</v>
      </c>
      <c r="D551" s="4" t="s">
        <v>564</v>
      </c>
      <c r="E551" s="10"/>
      <c r="F551" s="10">
        <v>42826</v>
      </c>
      <c r="G551" s="4" t="s">
        <v>178</v>
      </c>
      <c r="H551" s="4" t="s">
        <v>17</v>
      </c>
      <c r="I551" s="4" t="str">
        <f>IF(G551="Competition Level Test",COUNTIFS(B$2:B551,B551,G$2:G551,"Competition Level Test"),"-")</f>
        <v>-</v>
      </c>
      <c r="J551" s="101"/>
    </row>
    <row r="552" spans="1:10" s="1" customFormat="1" ht="15" customHeight="1" x14ac:dyDescent="0.25">
      <c r="A552" s="1" t="str">
        <f t="shared" si="8"/>
        <v>VANDERSARREN Charlotte MAS</v>
      </c>
      <c r="B552" s="2" t="s">
        <v>180</v>
      </c>
      <c r="C552" s="4" t="s">
        <v>13</v>
      </c>
      <c r="D552" s="4" t="s">
        <v>8</v>
      </c>
      <c r="E552" s="10"/>
      <c r="F552" s="10">
        <v>42826</v>
      </c>
      <c r="G552" s="4" t="s">
        <v>178</v>
      </c>
      <c r="H552" s="4" t="s">
        <v>17</v>
      </c>
      <c r="I552" s="4" t="str">
        <f>IF(G552="Competition Level Test",COUNTIFS(B$2:B552,B552,G$2:G552,"Competition Level Test"),"-")</f>
        <v>-</v>
      </c>
      <c r="J552" s="101"/>
    </row>
    <row r="553" spans="1:10" s="1" customFormat="1" ht="15" customHeight="1" x14ac:dyDescent="0.25">
      <c r="A553" s="1" t="str">
        <f t="shared" si="8"/>
        <v>BERNAERTS Rosa-Leah MIN</v>
      </c>
      <c r="B553" s="2" t="s">
        <v>182</v>
      </c>
      <c r="C553" s="4" t="s">
        <v>20</v>
      </c>
      <c r="D553" s="4" t="s">
        <v>2</v>
      </c>
      <c r="E553" s="10"/>
      <c r="F553" s="10">
        <v>42833</v>
      </c>
      <c r="G553" s="4" t="s">
        <v>181</v>
      </c>
      <c r="H553" s="4" t="s">
        <v>22</v>
      </c>
      <c r="I553" s="4" t="str">
        <f>IF(G553="Competition Level Test",COUNTIFS(B$2:B553,B553,G$2:G553,"Competition Level Test"),"-")</f>
        <v>-</v>
      </c>
      <c r="J553" s="101"/>
    </row>
    <row r="554" spans="1:10" s="1" customFormat="1" ht="15" customHeight="1" x14ac:dyDescent="0.25">
      <c r="A554" s="1" t="str">
        <f t="shared" si="8"/>
        <v>KROUGLOV Denis MIN</v>
      </c>
      <c r="B554" s="2" t="s">
        <v>30</v>
      </c>
      <c r="C554" s="4" t="s">
        <v>21</v>
      </c>
      <c r="D554" s="4" t="s">
        <v>2</v>
      </c>
      <c r="E554" s="10"/>
      <c r="F554" s="10">
        <v>42833</v>
      </c>
      <c r="G554" s="4" t="s">
        <v>181</v>
      </c>
      <c r="H554" s="4" t="s">
        <v>22</v>
      </c>
      <c r="I554" s="4" t="str">
        <f>IF(G554="Competition Level Test",COUNTIFS(B$2:B554,B554,G$2:G554,"Competition Level Test"),"-")</f>
        <v>-</v>
      </c>
      <c r="J554" s="101"/>
    </row>
    <row r="555" spans="1:10" s="1" customFormat="1" ht="15" customHeight="1" x14ac:dyDescent="0.25">
      <c r="A555" s="1" t="str">
        <f t="shared" si="8"/>
        <v>MICHAUX Romane MIN</v>
      </c>
      <c r="B555" s="2" t="s">
        <v>70</v>
      </c>
      <c r="C555" s="4" t="s">
        <v>77</v>
      </c>
      <c r="D555" s="4" t="s">
        <v>2</v>
      </c>
      <c r="E555" s="10"/>
      <c r="F555" s="10">
        <v>42833</v>
      </c>
      <c r="G555" s="4" t="s">
        <v>181</v>
      </c>
      <c r="H555" s="4" t="s">
        <v>22</v>
      </c>
      <c r="I555" s="4" t="str">
        <f>IF(G555="Competition Level Test",COUNTIFS(B$2:B555,B555,G$2:G555,"Competition Level Test"),"-")</f>
        <v>-</v>
      </c>
      <c r="J555" s="101"/>
    </row>
    <row r="556" spans="1:10" s="1" customFormat="1" ht="15" customHeight="1" x14ac:dyDescent="0.25">
      <c r="A556" s="1" t="str">
        <f t="shared" si="8"/>
        <v>NAVARRA Livia MIN</v>
      </c>
      <c r="B556" s="2" t="s">
        <v>74</v>
      </c>
      <c r="C556" s="4" t="s">
        <v>77</v>
      </c>
      <c r="D556" s="4" t="s">
        <v>2</v>
      </c>
      <c r="E556" s="10"/>
      <c r="F556" s="10">
        <v>42833</v>
      </c>
      <c r="G556" s="4" t="s">
        <v>181</v>
      </c>
      <c r="H556" s="4" t="s">
        <v>22</v>
      </c>
      <c r="I556" s="4" t="str">
        <f>IF(G556="Competition Level Test",COUNTIFS(B$2:B556,B556,G$2:G556,"Competition Level Test"),"-")</f>
        <v>-</v>
      </c>
      <c r="J556" s="101"/>
    </row>
    <row r="557" spans="1:10" s="1" customFormat="1" ht="15" customHeight="1" x14ac:dyDescent="0.25">
      <c r="A557" s="1" t="str">
        <f t="shared" si="8"/>
        <v>RAIMO Ilaria MIN</v>
      </c>
      <c r="B557" s="2" t="s">
        <v>69</v>
      </c>
      <c r="C557" s="4" t="s">
        <v>77</v>
      </c>
      <c r="D557" s="4" t="s">
        <v>2</v>
      </c>
      <c r="E557" s="10"/>
      <c r="F557" s="10">
        <v>42833</v>
      </c>
      <c r="G557" s="4" t="s">
        <v>181</v>
      </c>
      <c r="H557" s="4" t="s">
        <v>22</v>
      </c>
      <c r="I557" s="4" t="str">
        <f>IF(G557="Competition Level Test",COUNTIFS(B$2:B557,B557,G$2:G557,"Competition Level Test"),"-")</f>
        <v>-</v>
      </c>
      <c r="J557" s="101"/>
    </row>
    <row r="558" spans="1:10" s="1" customFormat="1" ht="15" customHeight="1" x14ac:dyDescent="0.25">
      <c r="A558" s="1" t="str">
        <f t="shared" si="8"/>
        <v>RAMOS Daphne MIN</v>
      </c>
      <c r="B558" s="2" t="s">
        <v>45</v>
      </c>
      <c r="C558" s="4" t="s">
        <v>23</v>
      </c>
      <c r="D558" s="4" t="s">
        <v>2</v>
      </c>
      <c r="E558" s="10"/>
      <c r="F558" s="10">
        <v>42833</v>
      </c>
      <c r="G558" s="4" t="s">
        <v>181</v>
      </c>
      <c r="H558" s="4" t="s">
        <v>22</v>
      </c>
      <c r="I558" s="4" t="str">
        <f>IF(G558="Competition Level Test",COUNTIFS(B$2:B558,B558,G$2:G558,"Competition Level Test"),"-")</f>
        <v>-</v>
      </c>
      <c r="J558" s="101"/>
    </row>
    <row r="559" spans="1:10" s="1" customFormat="1" ht="15" customHeight="1" x14ac:dyDescent="0.25">
      <c r="A559" s="1" t="str">
        <f t="shared" si="8"/>
        <v>SEVERINS Beyoncé MIN</v>
      </c>
      <c r="B559" s="2" t="s">
        <v>183</v>
      </c>
      <c r="C559" s="4" t="s">
        <v>11</v>
      </c>
      <c r="D559" s="4" t="s">
        <v>2</v>
      </c>
      <c r="E559" s="10"/>
      <c r="F559" s="10">
        <v>42833</v>
      </c>
      <c r="G559" s="4" t="s">
        <v>181</v>
      </c>
      <c r="H559" s="4" t="s">
        <v>22</v>
      </c>
      <c r="I559" s="4" t="str">
        <f>IF(G559="Competition Level Test",COUNTIFS(B$2:B559,B559,G$2:G559,"Competition Level Test"),"-")</f>
        <v>-</v>
      </c>
      <c r="J559" s="101"/>
    </row>
    <row r="560" spans="1:10" s="1" customFormat="1" ht="15" customHeight="1" x14ac:dyDescent="0.25">
      <c r="A560" s="1" t="str">
        <f t="shared" si="8"/>
        <v>WOSTYN Anna MIN</v>
      </c>
      <c r="B560" s="2" t="s">
        <v>44</v>
      </c>
      <c r="C560" s="4" t="s">
        <v>23</v>
      </c>
      <c r="D560" s="4" t="s">
        <v>2</v>
      </c>
      <c r="E560" s="10"/>
      <c r="F560" s="10">
        <v>42833</v>
      </c>
      <c r="G560" s="4" t="s">
        <v>181</v>
      </c>
      <c r="H560" s="4" t="s">
        <v>22</v>
      </c>
      <c r="I560" s="4" t="str">
        <f>IF(G560="Competition Level Test",COUNTIFS(B$2:B560,B560,G$2:G560,"Competition Level Test"),"-")</f>
        <v>-</v>
      </c>
      <c r="J560" s="101"/>
    </row>
    <row r="561" spans="1:10" s="1" customFormat="1" ht="15" customHeight="1" x14ac:dyDescent="0.25">
      <c r="A561" s="1" t="str">
        <f t="shared" si="8"/>
        <v>HEYLIGEN Jade BNO</v>
      </c>
      <c r="B561" s="2" t="s">
        <v>130</v>
      </c>
      <c r="C561" s="4" t="s">
        <v>19</v>
      </c>
      <c r="D561" s="4" t="s">
        <v>563</v>
      </c>
      <c r="E561" s="10"/>
      <c r="F561" s="10">
        <v>42833</v>
      </c>
      <c r="G561" s="4" t="s">
        <v>181</v>
      </c>
      <c r="H561" s="4" t="s">
        <v>22</v>
      </c>
      <c r="I561" s="4" t="str">
        <f>IF(G561="Competition Level Test",COUNTIFS(B$2:B561,B561,G$2:G561,"Competition Level Test"),"-")</f>
        <v>-</v>
      </c>
      <c r="J561" s="101"/>
    </row>
    <row r="562" spans="1:10" s="1" customFormat="1" ht="15" customHeight="1" x14ac:dyDescent="0.25">
      <c r="A562" s="1" t="str">
        <f t="shared" si="8"/>
        <v>KUCZYNSKA Luiza BNO</v>
      </c>
      <c r="B562" s="2" t="s">
        <v>136</v>
      </c>
      <c r="C562" s="4" t="s">
        <v>13</v>
      </c>
      <c r="D562" s="4" t="s">
        <v>563</v>
      </c>
      <c r="E562" s="10"/>
      <c r="F562" s="10">
        <v>42833</v>
      </c>
      <c r="G562" s="4" t="s">
        <v>181</v>
      </c>
      <c r="H562" s="4" t="s">
        <v>22</v>
      </c>
      <c r="I562" s="4" t="str">
        <f>IF(G562="Competition Level Test",COUNTIFS(B$2:B562,B562,G$2:G562,"Competition Level Test"),"-")</f>
        <v>-</v>
      </c>
      <c r="J562" s="101"/>
    </row>
    <row r="563" spans="1:10" s="1" customFormat="1" ht="15" customHeight="1" x14ac:dyDescent="0.25">
      <c r="A563" s="1" t="str">
        <f t="shared" si="8"/>
        <v>ALEXEEVA Milana INO</v>
      </c>
      <c r="B563" s="2" t="s">
        <v>184</v>
      </c>
      <c r="C563" s="4" t="s">
        <v>23</v>
      </c>
      <c r="D563" s="4" t="s">
        <v>564</v>
      </c>
      <c r="E563" s="10"/>
      <c r="F563" s="10">
        <v>42833</v>
      </c>
      <c r="G563" s="4" t="s">
        <v>181</v>
      </c>
      <c r="H563" s="4" t="s">
        <v>22</v>
      </c>
      <c r="I563" s="4" t="str">
        <f>IF(G563="Competition Level Test",COUNTIFS(B$2:B563,B563,G$2:G563,"Competition Level Test"),"-")</f>
        <v>-</v>
      </c>
      <c r="J563" s="101"/>
    </row>
    <row r="564" spans="1:10" s="1" customFormat="1" ht="15" customHeight="1" x14ac:dyDescent="0.25">
      <c r="A564" s="1" t="str">
        <f t="shared" si="8"/>
        <v>SANS FUENTES Sara Alejandra INO</v>
      </c>
      <c r="B564" s="2" t="s">
        <v>185</v>
      </c>
      <c r="C564" s="4" t="s">
        <v>11</v>
      </c>
      <c r="D564" s="4" t="s">
        <v>564</v>
      </c>
      <c r="E564" s="10"/>
      <c r="F564" s="10">
        <v>42833</v>
      </c>
      <c r="G564" s="4" t="s">
        <v>181</v>
      </c>
      <c r="H564" s="4" t="s">
        <v>22</v>
      </c>
      <c r="I564" s="4" t="str">
        <f>IF(G564="Competition Level Test",COUNTIFS(B$2:B564,B564,G$2:G564,"Competition Level Test"),"-")</f>
        <v>-</v>
      </c>
      <c r="J564" s="101"/>
    </row>
    <row r="565" spans="1:10" s="1" customFormat="1" ht="15" customHeight="1" x14ac:dyDescent="0.25">
      <c r="A565" s="1" t="str">
        <f t="shared" si="8"/>
        <v>VANDEZANDE Luana ANO</v>
      </c>
      <c r="B565" s="2" t="s">
        <v>186</v>
      </c>
      <c r="C565" s="4" t="s">
        <v>23</v>
      </c>
      <c r="D565" s="4" t="s">
        <v>565</v>
      </c>
      <c r="E565" s="10"/>
      <c r="F565" s="10">
        <v>42833</v>
      </c>
      <c r="G565" s="4" t="s">
        <v>181</v>
      </c>
      <c r="H565" s="4" t="s">
        <v>22</v>
      </c>
      <c r="I565" s="4" t="str">
        <f>IF(G565="Competition Level Test",COUNTIFS(B$2:B565,B565,G$2:G565,"Competition Level Test"),"-")</f>
        <v>-</v>
      </c>
      <c r="J565" s="101"/>
    </row>
    <row r="566" spans="1:10" s="1" customFormat="1" ht="15" customHeight="1" x14ac:dyDescent="0.25">
      <c r="A566" s="1" t="str">
        <f t="shared" si="8"/>
        <v>VERHEYEN Ans MIN</v>
      </c>
      <c r="B566" s="2" t="s">
        <v>592</v>
      </c>
      <c r="C566" s="4" t="s">
        <v>18</v>
      </c>
      <c r="D566" s="4" t="s">
        <v>2</v>
      </c>
      <c r="E566" s="10"/>
      <c r="F566" s="10">
        <v>42847</v>
      </c>
      <c r="G566" s="4" t="s">
        <v>214</v>
      </c>
      <c r="H566" s="4" t="s">
        <v>215</v>
      </c>
      <c r="I566" s="4" t="str">
        <f>IF(G566="Competition Level Test",COUNTIFS(B$2:B566,B566,G$2:G566,"Competition Level Test"),"-")</f>
        <v>-</v>
      </c>
      <c r="J566" s="101"/>
    </row>
    <row r="567" spans="1:10" s="1" customFormat="1" ht="15" customHeight="1" x14ac:dyDescent="0.25">
      <c r="A567" s="1" t="str">
        <f t="shared" si="8"/>
        <v>WERNER Franziska MIN</v>
      </c>
      <c r="B567" s="2" t="s">
        <v>32</v>
      </c>
      <c r="C567" s="4" t="s">
        <v>23</v>
      </c>
      <c r="D567" s="4" t="s">
        <v>2</v>
      </c>
      <c r="E567" s="10"/>
      <c r="F567" s="10">
        <v>42847</v>
      </c>
      <c r="G567" s="4" t="s">
        <v>214</v>
      </c>
      <c r="H567" s="4" t="s">
        <v>215</v>
      </c>
      <c r="I567" s="4" t="str">
        <f>IF(G567="Competition Level Test",COUNTIFS(B$2:B567,B567,G$2:G567,"Competition Level Test"),"-")</f>
        <v>-</v>
      </c>
      <c r="J567" s="101"/>
    </row>
    <row r="568" spans="1:10" s="1" customFormat="1" ht="15" customHeight="1" x14ac:dyDescent="0.25">
      <c r="A568" s="1" t="str">
        <f t="shared" si="8"/>
        <v>BAGIOLI Irene BNO</v>
      </c>
      <c r="B568" s="2" t="s">
        <v>31</v>
      </c>
      <c r="C568" s="4" t="s">
        <v>21</v>
      </c>
      <c r="D568" s="4" t="s">
        <v>563</v>
      </c>
      <c r="E568" s="10"/>
      <c r="F568" s="10">
        <v>42847</v>
      </c>
      <c r="G568" s="4" t="s">
        <v>214</v>
      </c>
      <c r="H568" s="4" t="s">
        <v>215</v>
      </c>
      <c r="I568" s="4" t="str">
        <f>IF(G568="Competition Level Test",COUNTIFS(B$2:B568,B568,G$2:G568,"Competition Level Test"),"-")</f>
        <v>-</v>
      </c>
      <c r="J568" s="101"/>
    </row>
    <row r="569" spans="1:10" s="1" customFormat="1" ht="15" customHeight="1" x14ac:dyDescent="0.25">
      <c r="A569" s="1" t="str">
        <f t="shared" si="8"/>
        <v>BORDALEJO Tessa MIN</v>
      </c>
      <c r="B569" s="2" t="s">
        <v>47</v>
      </c>
      <c r="C569" s="4" t="s">
        <v>23</v>
      </c>
      <c r="D569" s="4" t="s">
        <v>2</v>
      </c>
      <c r="E569" s="10"/>
      <c r="F569" s="10">
        <v>42854</v>
      </c>
      <c r="G569" s="4" t="s">
        <v>322</v>
      </c>
      <c r="H569" s="4" t="s">
        <v>65</v>
      </c>
      <c r="I569" s="4" t="str">
        <f>IF(G569="Competition Level Test",COUNTIFS(B$2:B569,B569,G$2:G569,"Competition Level Test"),"-")</f>
        <v>-</v>
      </c>
      <c r="J569" s="101"/>
    </row>
    <row r="570" spans="1:10" s="1" customFormat="1" ht="15" customHeight="1" x14ac:dyDescent="0.25">
      <c r="A570" s="1" t="str">
        <f t="shared" si="8"/>
        <v>VERTRIEST Luna MIN</v>
      </c>
      <c r="B570" s="2" t="s">
        <v>263</v>
      </c>
      <c r="C570" s="4" t="s">
        <v>12</v>
      </c>
      <c r="D570" s="4" t="s">
        <v>2</v>
      </c>
      <c r="E570" s="10"/>
      <c r="F570" s="10">
        <v>42854</v>
      </c>
      <c r="G570" s="4" t="s">
        <v>322</v>
      </c>
      <c r="H570" s="4" t="s">
        <v>65</v>
      </c>
      <c r="I570" s="4" t="str">
        <f>IF(G570="Competition Level Test",COUNTIFS(B$2:B570,B570,G$2:G570,"Competition Level Test"),"-")</f>
        <v>-</v>
      </c>
      <c r="J570" s="101"/>
    </row>
    <row r="571" spans="1:10" s="1" customFormat="1" ht="15" customHeight="1" x14ac:dyDescent="0.25">
      <c r="A571" s="1" t="str">
        <f t="shared" si="8"/>
        <v>WOSTYN Sara MIN</v>
      </c>
      <c r="B571" s="2" t="s">
        <v>43</v>
      </c>
      <c r="C571" s="4" t="s">
        <v>23</v>
      </c>
      <c r="D571" s="4" t="s">
        <v>2</v>
      </c>
      <c r="E571" s="10"/>
      <c r="F571" s="10">
        <v>42854</v>
      </c>
      <c r="G571" s="4" t="s">
        <v>322</v>
      </c>
      <c r="H571" s="4" t="s">
        <v>65</v>
      </c>
      <c r="I571" s="4" t="str">
        <f>IF(G571="Competition Level Test",COUNTIFS(B$2:B571,B571,G$2:G571,"Competition Level Test"),"-")</f>
        <v>-</v>
      </c>
      <c r="J571" s="101"/>
    </row>
    <row r="572" spans="1:10" s="1" customFormat="1" ht="15" customHeight="1" x14ac:dyDescent="0.25">
      <c r="A572" s="1" t="str">
        <f t="shared" si="8"/>
        <v>CHERMAN Alisa BNO</v>
      </c>
      <c r="B572" s="2" t="s">
        <v>117</v>
      </c>
      <c r="C572" s="4" t="s">
        <v>23</v>
      </c>
      <c r="D572" s="4" t="s">
        <v>563</v>
      </c>
      <c r="E572" s="10"/>
      <c r="F572" s="10">
        <v>42854</v>
      </c>
      <c r="G572" s="4" t="s">
        <v>322</v>
      </c>
      <c r="H572" s="4" t="s">
        <v>65</v>
      </c>
      <c r="I572" s="4" t="str">
        <f>IF(G572="Competition Level Test",COUNTIFS(B$2:B572,B572,G$2:G572,"Competition Level Test"),"-")</f>
        <v>-</v>
      </c>
      <c r="J572" s="101"/>
    </row>
    <row r="573" spans="1:10" s="1" customFormat="1" ht="15" customHeight="1" x14ac:dyDescent="0.25">
      <c r="A573" s="1" t="str">
        <f t="shared" si="8"/>
        <v>VAN LOOCK Emma BNO</v>
      </c>
      <c r="B573" s="2" t="s">
        <v>292</v>
      </c>
      <c r="C573" s="4" t="s">
        <v>21</v>
      </c>
      <c r="D573" s="4" t="s">
        <v>563</v>
      </c>
      <c r="E573" s="10"/>
      <c r="F573" s="10">
        <v>42854</v>
      </c>
      <c r="G573" s="4" t="s">
        <v>322</v>
      </c>
      <c r="H573" s="4" t="s">
        <v>65</v>
      </c>
      <c r="I573" s="4" t="str">
        <f>IF(G573="Competition Level Test",COUNTIFS(B$2:B573,B573,G$2:G573,"Competition Level Test"),"-")</f>
        <v>-</v>
      </c>
      <c r="J573" s="101"/>
    </row>
    <row r="574" spans="1:10" s="1" customFormat="1" ht="15" customHeight="1" x14ac:dyDescent="0.25">
      <c r="A574" s="1" t="str">
        <f t="shared" si="8"/>
        <v>ALENIS Joannie INO</v>
      </c>
      <c r="B574" s="2" t="s">
        <v>109</v>
      </c>
      <c r="C574" s="4" t="s">
        <v>11</v>
      </c>
      <c r="D574" s="4" t="s">
        <v>564</v>
      </c>
      <c r="E574" s="10"/>
      <c r="F574" s="10">
        <v>42854</v>
      </c>
      <c r="G574" s="4" t="s">
        <v>322</v>
      </c>
      <c r="H574" s="4" t="s">
        <v>65</v>
      </c>
      <c r="I574" s="4" t="str">
        <f>IF(G574="Competition Level Test",COUNTIFS(B$2:B574,B574,G$2:G574,"Competition Level Test"),"-")</f>
        <v>-</v>
      </c>
      <c r="J574" s="101"/>
    </row>
    <row r="575" spans="1:10" s="1" customFormat="1" ht="15" customHeight="1" x14ac:dyDescent="0.25">
      <c r="A575" s="1" t="str">
        <f t="shared" si="8"/>
        <v>DE HERDT Elise INO</v>
      </c>
      <c r="B575" s="2" t="s">
        <v>119</v>
      </c>
      <c r="C575" s="4" t="s">
        <v>10</v>
      </c>
      <c r="D575" s="4" t="s">
        <v>564</v>
      </c>
      <c r="E575" s="10"/>
      <c r="F575" s="10">
        <v>42854</v>
      </c>
      <c r="G575" s="4" t="s">
        <v>322</v>
      </c>
      <c r="H575" s="4" t="s">
        <v>65</v>
      </c>
      <c r="I575" s="4" t="str">
        <f>IF(G575="Competition Level Test",COUNTIFS(B$2:B575,B575,G$2:G575,"Competition Level Test"),"-")</f>
        <v>-</v>
      </c>
      <c r="J575" s="101"/>
    </row>
    <row r="576" spans="1:10" s="1" customFormat="1" ht="15" customHeight="1" x14ac:dyDescent="0.25">
      <c r="A576" s="1" t="str">
        <f t="shared" si="8"/>
        <v>FEITZ Miroslav INO</v>
      </c>
      <c r="B576" s="2" t="s">
        <v>321</v>
      </c>
      <c r="C576" s="4" t="s">
        <v>11</v>
      </c>
      <c r="D576" s="4" t="s">
        <v>564</v>
      </c>
      <c r="E576" s="10"/>
      <c r="F576" s="10">
        <v>42854</v>
      </c>
      <c r="G576" s="4" t="s">
        <v>322</v>
      </c>
      <c r="H576" s="4" t="s">
        <v>65</v>
      </c>
      <c r="I576" s="4" t="str">
        <f>IF(G576="Competition Level Test",COUNTIFS(B$2:B576,B576,G$2:G576,"Competition Level Test"),"-")</f>
        <v>-</v>
      </c>
      <c r="J576" s="101"/>
    </row>
    <row r="577" spans="1:10" s="1" customFormat="1" ht="15" customHeight="1" x14ac:dyDescent="0.25">
      <c r="A577" s="1" t="str">
        <f t="shared" si="8"/>
        <v>GENIETS Maite INO</v>
      </c>
      <c r="B577" s="2" t="s">
        <v>129</v>
      </c>
      <c r="C577" s="4" t="s">
        <v>12</v>
      </c>
      <c r="D577" s="4" t="s">
        <v>564</v>
      </c>
      <c r="E577" s="10"/>
      <c r="F577" s="10">
        <v>42854</v>
      </c>
      <c r="G577" s="4" t="s">
        <v>322</v>
      </c>
      <c r="H577" s="4" t="s">
        <v>65</v>
      </c>
      <c r="I577" s="4" t="str">
        <f>IF(G577="Competition Level Test",COUNTIFS(B$2:B577,B577,G$2:G577,"Competition Level Test"),"-")</f>
        <v>-</v>
      </c>
      <c r="J577" s="101"/>
    </row>
    <row r="578" spans="1:10" s="1" customFormat="1" ht="15" customHeight="1" x14ac:dyDescent="0.25">
      <c r="A578" s="1" t="str">
        <f t="shared" ref="A578:A641" si="9">CONCATENATE(B578," ",D578)</f>
        <v>TURKISTAN Selin INO</v>
      </c>
      <c r="B578" s="2" t="s">
        <v>153</v>
      </c>
      <c r="C578" s="4" t="s">
        <v>12</v>
      </c>
      <c r="D578" s="4" t="s">
        <v>564</v>
      </c>
      <c r="E578" s="10"/>
      <c r="F578" s="10">
        <v>42854</v>
      </c>
      <c r="G578" s="4" t="s">
        <v>322</v>
      </c>
      <c r="H578" s="4" t="s">
        <v>65</v>
      </c>
      <c r="I578" s="4" t="str">
        <f>IF(G578="Competition Level Test",COUNTIFS(B$2:B578,B578,G$2:G578,"Competition Level Test"),"-")</f>
        <v>-</v>
      </c>
      <c r="J578" s="101"/>
    </row>
    <row r="579" spans="1:10" s="1" customFormat="1" ht="15" customHeight="1" x14ac:dyDescent="0.25">
      <c r="A579" s="1" t="str">
        <f t="shared" si="9"/>
        <v>DE BACKER Albane JUN</v>
      </c>
      <c r="B579" s="2" t="s">
        <v>242</v>
      </c>
      <c r="C579" s="4" t="s">
        <v>12</v>
      </c>
      <c r="D579" s="4" t="s">
        <v>6</v>
      </c>
      <c r="E579" s="10"/>
      <c r="F579" s="10">
        <v>42854</v>
      </c>
      <c r="G579" s="4" t="s">
        <v>322</v>
      </c>
      <c r="H579" s="4" t="s">
        <v>65</v>
      </c>
      <c r="I579" s="4" t="str">
        <f>IF(G579="Competition Level Test",COUNTIFS(B$2:B579,B579,G$2:G579,"Competition Level Test"),"-")</f>
        <v>-</v>
      </c>
      <c r="J579" s="101"/>
    </row>
    <row r="580" spans="1:10" s="1" customFormat="1" ht="15" customHeight="1" x14ac:dyDescent="0.25">
      <c r="A580" s="1" t="str">
        <f t="shared" si="9"/>
        <v>DE PEUTER Arne JUN</v>
      </c>
      <c r="B580" s="2" t="s">
        <v>94</v>
      </c>
      <c r="C580" s="4" t="s">
        <v>20</v>
      </c>
      <c r="D580" s="4" t="s">
        <v>6</v>
      </c>
      <c r="E580" s="10"/>
      <c r="F580" s="10">
        <v>42854</v>
      </c>
      <c r="G580" s="4" t="s">
        <v>322</v>
      </c>
      <c r="H580" s="4" t="s">
        <v>65</v>
      </c>
      <c r="I580" s="4" t="str">
        <f>IF(G580="Competition Level Test",COUNTIFS(B$2:B580,B580,G$2:G580,"Competition Level Test"),"-")</f>
        <v>-</v>
      </c>
      <c r="J580" s="101"/>
    </row>
    <row r="581" spans="1:10" s="1" customFormat="1" ht="15" customHeight="1" x14ac:dyDescent="0.25">
      <c r="A581" s="1" t="str">
        <f t="shared" si="9"/>
        <v>LEYSEN Fébe JUN</v>
      </c>
      <c r="B581" s="2" t="s">
        <v>227</v>
      </c>
      <c r="C581" s="4" t="s">
        <v>12</v>
      </c>
      <c r="D581" s="4" t="s">
        <v>6</v>
      </c>
      <c r="E581" s="10"/>
      <c r="F581" s="10">
        <v>42854</v>
      </c>
      <c r="G581" s="4" t="s">
        <v>322</v>
      </c>
      <c r="H581" s="4" t="s">
        <v>65</v>
      </c>
      <c r="I581" s="4" t="str">
        <f>IF(G581="Competition Level Test",COUNTIFS(B$2:B581,B581,G$2:G581,"Competition Level Test"),"-")</f>
        <v>-</v>
      </c>
      <c r="J581" s="101"/>
    </row>
    <row r="582" spans="1:10" s="1" customFormat="1" ht="15" customHeight="1" x14ac:dyDescent="0.25">
      <c r="A582" s="1" t="str">
        <f t="shared" si="9"/>
        <v>DELEUSE Adèle MIN</v>
      </c>
      <c r="B582" s="2" t="s">
        <v>255</v>
      </c>
      <c r="C582" s="4" t="s">
        <v>13</v>
      </c>
      <c r="D582" s="4" t="s">
        <v>2</v>
      </c>
      <c r="E582" s="10"/>
      <c r="F582" s="10">
        <v>42861</v>
      </c>
      <c r="G582" s="4" t="s">
        <v>221</v>
      </c>
      <c r="H582" s="4" t="s">
        <v>17</v>
      </c>
      <c r="I582" s="4" t="str">
        <f>IF(G582="Competition Level Test",COUNTIFS(B$2:B582,B582,G$2:G582,"Competition Level Test"),"-")</f>
        <v>-</v>
      </c>
      <c r="J582" s="101"/>
    </row>
    <row r="583" spans="1:10" s="1" customFormat="1" ht="15" customHeight="1" x14ac:dyDescent="0.25">
      <c r="A583" s="1" t="str">
        <f t="shared" si="9"/>
        <v>DORTU Céline MIN</v>
      </c>
      <c r="B583" s="2" t="s">
        <v>37</v>
      </c>
      <c r="C583" s="4" t="s">
        <v>26</v>
      </c>
      <c r="D583" s="4" t="s">
        <v>2</v>
      </c>
      <c r="E583" s="10"/>
      <c r="F583" s="10">
        <v>42861</v>
      </c>
      <c r="G583" s="4" t="s">
        <v>221</v>
      </c>
      <c r="H583" s="4" t="s">
        <v>17</v>
      </c>
      <c r="I583" s="4" t="str">
        <f>IF(G583="Competition Level Test",COUNTIFS(B$2:B583,B583,G$2:G583,"Competition Level Test"),"-")</f>
        <v>-</v>
      </c>
      <c r="J583" s="101"/>
    </row>
    <row r="584" spans="1:10" s="1" customFormat="1" ht="15" customHeight="1" x14ac:dyDescent="0.25">
      <c r="A584" s="1" t="str">
        <f t="shared" si="9"/>
        <v>MERSCH Estelle MIN</v>
      </c>
      <c r="B584" s="2" t="s">
        <v>36</v>
      </c>
      <c r="C584" s="4" t="s">
        <v>26</v>
      </c>
      <c r="D584" s="4" t="s">
        <v>2</v>
      </c>
      <c r="E584" s="10"/>
      <c r="F584" s="10">
        <v>42861</v>
      </c>
      <c r="G584" s="4" t="s">
        <v>221</v>
      </c>
      <c r="H584" s="4" t="s">
        <v>17</v>
      </c>
      <c r="I584" s="4" t="str">
        <f>IF(G584="Competition Level Test",COUNTIFS(B$2:B584,B584,G$2:G584,"Competition Level Test"),"-")</f>
        <v>-</v>
      </c>
      <c r="J584" s="101"/>
    </row>
    <row r="585" spans="1:10" s="1" customFormat="1" ht="15" customHeight="1" x14ac:dyDescent="0.25">
      <c r="A585" s="1" t="str">
        <f t="shared" si="9"/>
        <v>GOYVAERTS Andes BNO</v>
      </c>
      <c r="B585" s="2" t="s">
        <v>201</v>
      </c>
      <c r="C585" s="4" t="s">
        <v>23</v>
      </c>
      <c r="D585" s="4" t="s">
        <v>563</v>
      </c>
      <c r="E585" s="10"/>
      <c r="F585" s="10">
        <v>42861</v>
      </c>
      <c r="G585" s="4" t="s">
        <v>221</v>
      </c>
      <c r="H585" s="4" t="s">
        <v>17</v>
      </c>
      <c r="I585" s="4" t="str">
        <f>IF(G585="Competition Level Test",COUNTIFS(B$2:B585,B585,G$2:G585,"Competition Level Test"),"-")</f>
        <v>-</v>
      </c>
      <c r="J585" s="101"/>
    </row>
    <row r="586" spans="1:10" s="1" customFormat="1" ht="15" customHeight="1" x14ac:dyDescent="0.25">
      <c r="A586" s="1" t="str">
        <f t="shared" si="9"/>
        <v>HEINEN Laura BNO</v>
      </c>
      <c r="B586" s="2" t="s">
        <v>33</v>
      </c>
      <c r="C586" s="4" t="s">
        <v>26</v>
      </c>
      <c r="D586" s="4" t="s">
        <v>563</v>
      </c>
      <c r="E586" s="10"/>
      <c r="F586" s="10">
        <v>42861</v>
      </c>
      <c r="G586" s="4" t="s">
        <v>221</v>
      </c>
      <c r="H586" s="4" t="s">
        <v>17</v>
      </c>
      <c r="I586" s="4" t="str">
        <f>IF(G586="Competition Level Test",COUNTIFS(B$2:B586,B586,G$2:G586,"Competition Level Test"),"-")</f>
        <v>-</v>
      </c>
      <c r="J586" s="101"/>
    </row>
    <row r="587" spans="1:10" s="1" customFormat="1" ht="15" customHeight="1" x14ac:dyDescent="0.25">
      <c r="A587" s="1" t="str">
        <f t="shared" si="9"/>
        <v>WERNER Franziska BNO</v>
      </c>
      <c r="B587" s="2" t="s">
        <v>32</v>
      </c>
      <c r="C587" s="4" t="s">
        <v>23</v>
      </c>
      <c r="D587" s="4" t="s">
        <v>563</v>
      </c>
      <c r="E587" s="10"/>
      <c r="F587" s="10">
        <v>42861</v>
      </c>
      <c r="G587" s="4" t="s">
        <v>221</v>
      </c>
      <c r="H587" s="4" t="s">
        <v>17</v>
      </c>
      <c r="I587" s="4" t="str">
        <f>IF(G587="Competition Level Test",COUNTIFS(B$2:B587,B587,G$2:G587,"Competition Level Test"),"-")</f>
        <v>-</v>
      </c>
      <c r="J587" s="101"/>
    </row>
    <row r="588" spans="1:10" s="1" customFormat="1" ht="15" customHeight="1" x14ac:dyDescent="0.25">
      <c r="A588" s="1" t="str">
        <f t="shared" si="9"/>
        <v>AKINWUMI Shelsey INO</v>
      </c>
      <c r="B588" s="2" t="s">
        <v>91</v>
      </c>
      <c r="C588" s="4" t="s">
        <v>20</v>
      </c>
      <c r="D588" s="4" t="s">
        <v>564</v>
      </c>
      <c r="E588" s="10"/>
      <c r="F588" s="10">
        <v>42861</v>
      </c>
      <c r="G588" s="4" t="s">
        <v>221</v>
      </c>
      <c r="H588" s="4" t="s">
        <v>17</v>
      </c>
      <c r="I588" s="4" t="str">
        <f>IF(G588="Competition Level Test",COUNTIFS(B$2:B588,B588,G$2:G588,"Competition Level Test"),"-")</f>
        <v>-</v>
      </c>
      <c r="J588" s="101"/>
    </row>
    <row r="589" spans="1:10" s="1" customFormat="1" ht="15" customHeight="1" x14ac:dyDescent="0.25">
      <c r="A589" s="1" t="str">
        <f t="shared" si="9"/>
        <v>GEERS Edra INO</v>
      </c>
      <c r="B589" s="2" t="s">
        <v>127</v>
      </c>
      <c r="C589" s="4" t="s">
        <v>20</v>
      </c>
      <c r="D589" s="4" t="s">
        <v>564</v>
      </c>
      <c r="E589" s="10"/>
      <c r="F589" s="10">
        <v>42861</v>
      </c>
      <c r="G589" s="4" t="s">
        <v>221</v>
      </c>
      <c r="H589" s="4" t="s">
        <v>17</v>
      </c>
      <c r="I589" s="4" t="str">
        <f>IF(G589="Competition Level Test",COUNTIFS(B$2:B589,B589,G$2:G589,"Competition Level Test"),"-")</f>
        <v>-</v>
      </c>
      <c r="J589" s="101"/>
    </row>
    <row r="590" spans="1:10" s="1" customFormat="1" ht="15" customHeight="1" x14ac:dyDescent="0.25">
      <c r="A590" s="1" t="str">
        <f t="shared" si="9"/>
        <v>VAN BRUYSSEL Amber INO</v>
      </c>
      <c r="B590" s="2" t="s">
        <v>210</v>
      </c>
      <c r="C590" s="4" t="s">
        <v>23</v>
      </c>
      <c r="D590" s="4" t="s">
        <v>564</v>
      </c>
      <c r="E590" s="10"/>
      <c r="F590" s="10">
        <v>42861</v>
      </c>
      <c r="G590" s="4" t="s">
        <v>221</v>
      </c>
      <c r="H590" s="4" t="s">
        <v>17</v>
      </c>
      <c r="I590" s="4" t="str">
        <f>IF(G590="Competition Level Test",COUNTIFS(B$2:B590,B590,G$2:G590,"Competition Level Test"),"-")</f>
        <v>-</v>
      </c>
      <c r="J590" s="101"/>
    </row>
    <row r="591" spans="1:10" s="1" customFormat="1" ht="15" customHeight="1" x14ac:dyDescent="0.25">
      <c r="A591" s="1" t="str">
        <f t="shared" si="9"/>
        <v>LELEU Max ANO</v>
      </c>
      <c r="B591" s="2" t="s">
        <v>323</v>
      </c>
      <c r="C591" s="4" t="s">
        <v>13</v>
      </c>
      <c r="D591" s="4" t="s">
        <v>565</v>
      </c>
      <c r="E591" s="10"/>
      <c r="F591" s="10">
        <v>42861</v>
      </c>
      <c r="G591" s="4" t="s">
        <v>221</v>
      </c>
      <c r="H591" s="4" t="s">
        <v>17</v>
      </c>
      <c r="I591" s="4" t="str">
        <f>IF(G591="Competition Level Test",COUNTIFS(B$2:B591,B591,G$2:G591,"Competition Level Test"),"-")</f>
        <v>-</v>
      </c>
      <c r="J591" s="101"/>
    </row>
    <row r="592" spans="1:10" s="1" customFormat="1" ht="15" customHeight="1" x14ac:dyDescent="0.25">
      <c r="A592" s="1" t="str">
        <f t="shared" si="9"/>
        <v>VANDEZANDE Luana JUN</v>
      </c>
      <c r="B592" s="2" t="s">
        <v>186</v>
      </c>
      <c r="C592" s="4" t="s">
        <v>23</v>
      </c>
      <c r="D592" s="4" t="s">
        <v>6</v>
      </c>
      <c r="E592" s="10"/>
      <c r="F592" s="10">
        <v>42861</v>
      </c>
      <c r="G592" s="4" t="s">
        <v>221</v>
      </c>
      <c r="H592" s="4" t="s">
        <v>17</v>
      </c>
      <c r="I592" s="4" t="str">
        <f>IF(G592="Competition Level Test",COUNTIFS(B$2:B592,B592,G$2:G592,"Competition Level Test"),"-")</f>
        <v>-</v>
      </c>
      <c r="J592" s="101"/>
    </row>
    <row r="593" spans="1:10" s="1" customFormat="1" ht="15" customHeight="1" x14ac:dyDescent="0.25">
      <c r="A593" s="1" t="str">
        <f t="shared" si="9"/>
        <v>FOULON Anaïs PRE</v>
      </c>
      <c r="B593" s="2" t="s">
        <v>68</v>
      </c>
      <c r="C593" s="4" t="s">
        <v>26</v>
      </c>
      <c r="D593" s="4" t="s">
        <v>1</v>
      </c>
      <c r="E593" s="10">
        <f t="shared" ref="E593:E656" si="10">IF(G593="Competition Level Test",F593,EDATE(F593,3))</f>
        <v>43008</v>
      </c>
      <c r="F593" s="10">
        <v>43008</v>
      </c>
      <c r="G593" s="4" t="s">
        <v>28</v>
      </c>
      <c r="H593" s="4" t="s">
        <v>15</v>
      </c>
      <c r="I593" s="4">
        <f>IF(G593="Competition Level Test",COUNTIFS(B$2:B593,B593,G$2:G593,"Competition Level Test"),"-")</f>
        <v>2</v>
      </c>
      <c r="J593" s="101"/>
    </row>
    <row r="594" spans="1:10" s="1" customFormat="1" ht="15" customHeight="1" x14ac:dyDescent="0.25">
      <c r="A594" s="1" t="str">
        <f t="shared" si="9"/>
        <v>TAYMANS Elana Niet geslaagd</v>
      </c>
      <c r="B594" s="2" t="s">
        <v>392</v>
      </c>
      <c r="C594" s="4" t="s">
        <v>12</v>
      </c>
      <c r="D594" s="4" t="s">
        <v>80</v>
      </c>
      <c r="E594" s="10">
        <f t="shared" si="10"/>
        <v>43008</v>
      </c>
      <c r="F594" s="10">
        <v>43008</v>
      </c>
      <c r="G594" s="4" t="s">
        <v>28</v>
      </c>
      <c r="H594" s="4" t="s">
        <v>15</v>
      </c>
      <c r="I594" s="4">
        <f>IF(G594="Competition Level Test",COUNTIFS(B$2:B594,B594,G$2:G594,"Competition Level Test"),"-")</f>
        <v>2</v>
      </c>
      <c r="J594" s="101"/>
    </row>
    <row r="595" spans="1:10" s="1" customFormat="1" ht="15" customHeight="1" x14ac:dyDescent="0.25">
      <c r="A595" s="1" t="str">
        <f t="shared" si="9"/>
        <v>ANGELOVA Renata PRE</v>
      </c>
      <c r="B595" s="2" t="s">
        <v>414</v>
      </c>
      <c r="C595" s="4" t="s">
        <v>19</v>
      </c>
      <c r="D595" s="4" t="s">
        <v>1</v>
      </c>
      <c r="E595" s="10">
        <f t="shared" si="10"/>
        <v>43008</v>
      </c>
      <c r="F595" s="10">
        <v>43008</v>
      </c>
      <c r="G595" s="4" t="s">
        <v>28</v>
      </c>
      <c r="H595" s="4" t="s">
        <v>15</v>
      </c>
      <c r="I595" s="4">
        <f>IF(G595="Competition Level Test",COUNTIFS(B$2:B595,B595,G$2:G595,"Competition Level Test"),"-")</f>
        <v>1</v>
      </c>
      <c r="J595" s="101"/>
    </row>
    <row r="596" spans="1:10" s="1" customFormat="1" ht="15" customHeight="1" x14ac:dyDescent="0.25">
      <c r="A596" s="1" t="str">
        <f t="shared" si="9"/>
        <v>AUSLOOS Manot Niet geslaagd</v>
      </c>
      <c r="B596" s="2" t="s">
        <v>415</v>
      </c>
      <c r="C596" s="4" t="s">
        <v>10</v>
      </c>
      <c r="D596" s="4" t="s">
        <v>80</v>
      </c>
      <c r="E596" s="10">
        <f t="shared" si="10"/>
        <v>43008</v>
      </c>
      <c r="F596" s="10">
        <v>43008</v>
      </c>
      <c r="G596" s="4" t="s">
        <v>28</v>
      </c>
      <c r="H596" s="4" t="s">
        <v>15</v>
      </c>
      <c r="I596" s="4">
        <f>IF(G596="Competition Level Test",COUNTIFS(B$2:B596,B596,G$2:G596,"Competition Level Test"),"-")</f>
        <v>1</v>
      </c>
      <c r="J596" s="101"/>
    </row>
    <row r="597" spans="1:10" s="1" customFormat="1" ht="15" customHeight="1" x14ac:dyDescent="0.25">
      <c r="A597" s="1" t="str">
        <f t="shared" si="9"/>
        <v>JANSE Elfya PRE</v>
      </c>
      <c r="B597" s="2" t="s">
        <v>101</v>
      </c>
      <c r="C597" s="4" t="s">
        <v>19</v>
      </c>
      <c r="D597" s="4" t="s">
        <v>1</v>
      </c>
      <c r="E597" s="10">
        <f t="shared" si="10"/>
        <v>43008</v>
      </c>
      <c r="F597" s="10">
        <v>43008</v>
      </c>
      <c r="G597" s="4" t="s">
        <v>28</v>
      </c>
      <c r="H597" s="4" t="s">
        <v>15</v>
      </c>
      <c r="I597" s="4">
        <f>IF(G597="Competition Level Test",COUNTIFS(B$2:B597,B597,G$2:G597,"Competition Level Test"),"-")</f>
        <v>2</v>
      </c>
      <c r="J597" s="101"/>
    </row>
    <row r="598" spans="1:10" s="1" customFormat="1" ht="15" customHeight="1" x14ac:dyDescent="0.25">
      <c r="A598" s="1" t="str">
        <f t="shared" si="9"/>
        <v>HONHON Alexiane PRE</v>
      </c>
      <c r="B598" s="2" t="s">
        <v>416</v>
      </c>
      <c r="C598" s="4" t="s">
        <v>26</v>
      </c>
      <c r="D598" s="4" t="s">
        <v>1</v>
      </c>
      <c r="E598" s="10">
        <f t="shared" si="10"/>
        <v>43008</v>
      </c>
      <c r="F598" s="10">
        <v>43008</v>
      </c>
      <c r="G598" s="4" t="s">
        <v>28</v>
      </c>
      <c r="H598" s="4" t="s">
        <v>15</v>
      </c>
      <c r="I598" s="4">
        <f>IF(G598="Competition Level Test",COUNTIFS(B$2:B598,B598,G$2:G598,"Competition Level Test"),"-")</f>
        <v>1</v>
      </c>
      <c r="J598" s="101"/>
    </row>
    <row r="599" spans="1:10" s="1" customFormat="1" ht="15" customHeight="1" x14ac:dyDescent="0.25">
      <c r="A599" s="1" t="str">
        <f t="shared" si="9"/>
        <v>COPPENS Nora PRE</v>
      </c>
      <c r="B599" s="2" t="s">
        <v>419</v>
      </c>
      <c r="C599" s="4" t="s">
        <v>21</v>
      </c>
      <c r="D599" s="4" t="s">
        <v>1</v>
      </c>
      <c r="E599" s="10">
        <f t="shared" si="10"/>
        <v>43008</v>
      </c>
      <c r="F599" s="10">
        <v>43008</v>
      </c>
      <c r="G599" s="4" t="s">
        <v>28</v>
      </c>
      <c r="H599" s="4" t="s">
        <v>15</v>
      </c>
      <c r="I599" s="4">
        <f>IF(G599="Competition Level Test",COUNTIFS(B$2:B599,B599,G$2:G599,"Competition Level Test"),"-")</f>
        <v>1</v>
      </c>
      <c r="J599" s="101"/>
    </row>
    <row r="600" spans="1:10" s="1" customFormat="1" ht="15" customHeight="1" x14ac:dyDescent="0.25">
      <c r="A600" s="1" t="str">
        <f t="shared" si="9"/>
        <v>HONHON Celiane PRE</v>
      </c>
      <c r="B600" s="2" t="s">
        <v>417</v>
      </c>
      <c r="C600" s="4" t="s">
        <v>26</v>
      </c>
      <c r="D600" s="4" t="s">
        <v>1</v>
      </c>
      <c r="E600" s="10">
        <f t="shared" si="10"/>
        <v>43008</v>
      </c>
      <c r="F600" s="10">
        <v>43008</v>
      </c>
      <c r="G600" s="4" t="s">
        <v>28</v>
      </c>
      <c r="H600" s="4" t="s">
        <v>15</v>
      </c>
      <c r="I600" s="4">
        <f>IF(G600="Competition Level Test",COUNTIFS(B$2:B600,B600,G$2:G600,"Competition Level Test"),"-")</f>
        <v>1</v>
      </c>
      <c r="J600" s="101"/>
    </row>
    <row r="601" spans="1:10" s="1" customFormat="1" ht="15" customHeight="1" x14ac:dyDescent="0.25">
      <c r="A601" s="1" t="str">
        <f t="shared" si="9"/>
        <v>BESSOUDNOVA Nica Niet geslaagd</v>
      </c>
      <c r="B601" s="2" t="s">
        <v>76</v>
      </c>
      <c r="C601" s="4" t="s">
        <v>26</v>
      </c>
      <c r="D601" s="4" t="s">
        <v>80</v>
      </c>
      <c r="E601" s="10">
        <f t="shared" si="10"/>
        <v>43008</v>
      </c>
      <c r="F601" s="10">
        <v>43008</v>
      </c>
      <c r="G601" s="4" t="s">
        <v>28</v>
      </c>
      <c r="H601" s="4" t="s">
        <v>15</v>
      </c>
      <c r="I601" s="4">
        <f>IF(G601="Competition Level Test",COUNTIFS(B$2:B601,B601,G$2:G601,"Competition Level Test"),"-")</f>
        <v>2</v>
      </c>
      <c r="J601" s="101"/>
    </row>
    <row r="602" spans="1:10" s="1" customFormat="1" ht="15" customHeight="1" x14ac:dyDescent="0.25">
      <c r="A602" s="1" t="str">
        <f t="shared" si="9"/>
        <v>VAN HERCK Fleur PRE</v>
      </c>
      <c r="B602" s="2" t="s">
        <v>420</v>
      </c>
      <c r="C602" s="4" t="s">
        <v>21</v>
      </c>
      <c r="D602" s="4" t="s">
        <v>1</v>
      </c>
      <c r="E602" s="10">
        <f t="shared" si="10"/>
        <v>43008</v>
      </c>
      <c r="F602" s="10">
        <v>43008</v>
      </c>
      <c r="G602" s="4" t="s">
        <v>28</v>
      </c>
      <c r="H602" s="4" t="s">
        <v>15</v>
      </c>
      <c r="I602" s="4">
        <f>IF(G602="Competition Level Test",COUNTIFS(B$2:B602,B602,G$2:G602,"Competition Level Test"),"-")</f>
        <v>1</v>
      </c>
      <c r="J602" s="101"/>
    </row>
    <row r="603" spans="1:10" s="1" customFormat="1" ht="15" customHeight="1" x14ac:dyDescent="0.25">
      <c r="A603" s="1" t="str">
        <f t="shared" si="9"/>
        <v>WOSTYN Tessa Niet geslaagd</v>
      </c>
      <c r="B603" s="2" t="s">
        <v>421</v>
      </c>
      <c r="C603" s="4" t="s">
        <v>23</v>
      </c>
      <c r="D603" s="4" t="s">
        <v>80</v>
      </c>
      <c r="E603" s="10">
        <f t="shared" si="10"/>
        <v>43008</v>
      </c>
      <c r="F603" s="10">
        <v>43008</v>
      </c>
      <c r="G603" s="4" t="s">
        <v>28</v>
      </c>
      <c r="H603" s="4" t="s">
        <v>15</v>
      </c>
      <c r="I603" s="4">
        <f>IF(G603="Competition Level Test",COUNTIFS(B$2:B603,B603,G$2:G603,"Competition Level Test"),"-")</f>
        <v>1</v>
      </c>
      <c r="J603" s="101"/>
    </row>
    <row r="604" spans="1:10" s="1" customFormat="1" ht="15" customHeight="1" x14ac:dyDescent="0.25">
      <c r="A604" s="1" t="str">
        <f t="shared" si="9"/>
        <v>FREDERICKX Marthe Niet geslaagd</v>
      </c>
      <c r="B604" s="2" t="s">
        <v>422</v>
      </c>
      <c r="C604" s="4" t="s">
        <v>10</v>
      </c>
      <c r="D604" s="4" t="s">
        <v>80</v>
      </c>
      <c r="E604" s="10">
        <f t="shared" si="10"/>
        <v>43008</v>
      </c>
      <c r="F604" s="10">
        <v>43008</v>
      </c>
      <c r="G604" s="4" t="s">
        <v>28</v>
      </c>
      <c r="H604" s="4" t="s">
        <v>15</v>
      </c>
      <c r="I604" s="4">
        <f>IF(G604="Competition Level Test",COUNTIFS(B$2:B604,B604,G$2:G604,"Competition Level Test"),"-")</f>
        <v>1</v>
      </c>
      <c r="J604" s="101"/>
    </row>
    <row r="605" spans="1:10" s="1" customFormat="1" ht="15" customHeight="1" x14ac:dyDescent="0.25">
      <c r="A605" s="1" t="str">
        <f t="shared" si="9"/>
        <v>NIJS Elga PRE</v>
      </c>
      <c r="B605" s="2" t="s">
        <v>423</v>
      </c>
      <c r="C605" s="4" t="s">
        <v>23</v>
      </c>
      <c r="D605" s="4" t="s">
        <v>1</v>
      </c>
      <c r="E605" s="10">
        <f t="shared" si="10"/>
        <v>43008</v>
      </c>
      <c r="F605" s="10">
        <v>43008</v>
      </c>
      <c r="G605" s="4" t="s">
        <v>28</v>
      </c>
      <c r="H605" s="4" t="s">
        <v>15</v>
      </c>
      <c r="I605" s="4">
        <f>IF(G605="Competition Level Test",COUNTIFS(B$2:B605,B605,G$2:G605,"Competition Level Test"),"-")</f>
        <v>1</v>
      </c>
      <c r="J605" s="101"/>
    </row>
    <row r="606" spans="1:10" s="1" customFormat="1" ht="15" customHeight="1" x14ac:dyDescent="0.25">
      <c r="A606" s="1" t="str">
        <f t="shared" si="9"/>
        <v>VERBEECK Jasmine Niet geslaagd</v>
      </c>
      <c r="B606" s="2" t="s">
        <v>424</v>
      </c>
      <c r="C606" s="4" t="s">
        <v>11</v>
      </c>
      <c r="D606" s="4" t="s">
        <v>80</v>
      </c>
      <c r="E606" s="10">
        <f t="shared" si="10"/>
        <v>43008</v>
      </c>
      <c r="F606" s="10">
        <v>43008</v>
      </c>
      <c r="G606" s="4" t="s">
        <v>28</v>
      </c>
      <c r="H606" s="4" t="s">
        <v>15</v>
      </c>
      <c r="I606" s="4">
        <f>IF(G606="Competition Level Test",COUNTIFS(B$2:B606,B606,G$2:G606,"Competition Level Test"),"-")</f>
        <v>1</v>
      </c>
      <c r="J606" s="101"/>
    </row>
    <row r="607" spans="1:10" s="1" customFormat="1" ht="15" customHeight="1" x14ac:dyDescent="0.25">
      <c r="A607" s="1" t="str">
        <f t="shared" si="9"/>
        <v>MORIMOTO Mai PRE</v>
      </c>
      <c r="B607" s="2" t="s">
        <v>425</v>
      </c>
      <c r="C607" s="4" t="s">
        <v>23</v>
      </c>
      <c r="D607" s="4" t="s">
        <v>1</v>
      </c>
      <c r="E607" s="10">
        <f t="shared" si="10"/>
        <v>43008</v>
      </c>
      <c r="F607" s="10">
        <v>43008</v>
      </c>
      <c r="G607" s="4" t="s">
        <v>28</v>
      </c>
      <c r="H607" s="4" t="s">
        <v>15</v>
      </c>
      <c r="I607" s="4">
        <f>IF(G607="Competition Level Test",COUNTIFS(B$2:B607,B607,G$2:G607,"Competition Level Test"),"-")</f>
        <v>1</v>
      </c>
      <c r="J607" s="101"/>
    </row>
    <row r="608" spans="1:10" s="1" customFormat="1" ht="15" customHeight="1" x14ac:dyDescent="0.25">
      <c r="A608" s="1" t="str">
        <f t="shared" si="9"/>
        <v>COPPENS Beau PRE</v>
      </c>
      <c r="B608" s="2" t="s">
        <v>418</v>
      </c>
      <c r="C608" s="4" t="s">
        <v>21</v>
      </c>
      <c r="D608" s="4" t="s">
        <v>1</v>
      </c>
      <c r="E608" s="10">
        <f t="shared" si="10"/>
        <v>43008</v>
      </c>
      <c r="F608" s="10">
        <v>43008</v>
      </c>
      <c r="G608" s="4" t="s">
        <v>28</v>
      </c>
      <c r="H608" s="4" t="s">
        <v>15</v>
      </c>
      <c r="I608" s="4">
        <f>IF(G608="Competition Level Test",COUNTIFS(B$2:B608,B608,G$2:G608,"Competition Level Test"),"-")</f>
        <v>1</v>
      </c>
      <c r="J608" s="101"/>
    </row>
    <row r="609" spans="1:10" s="1" customFormat="1" ht="15" customHeight="1" x14ac:dyDescent="0.25">
      <c r="A609" s="1" t="str">
        <f t="shared" si="9"/>
        <v>LARNO Iris PRE</v>
      </c>
      <c r="B609" s="2" t="s">
        <v>426</v>
      </c>
      <c r="C609" s="4" t="s">
        <v>21</v>
      </c>
      <c r="D609" s="4" t="s">
        <v>1</v>
      </c>
      <c r="E609" s="10">
        <f t="shared" si="10"/>
        <v>43008</v>
      </c>
      <c r="F609" s="10">
        <v>43008</v>
      </c>
      <c r="G609" s="4" t="s">
        <v>28</v>
      </c>
      <c r="H609" s="4" t="s">
        <v>15</v>
      </c>
      <c r="I609" s="4">
        <f>IF(G609="Competition Level Test",COUNTIFS(B$2:B609,B609,G$2:G609,"Competition Level Test"),"-")</f>
        <v>1</v>
      </c>
      <c r="J609" s="101"/>
    </row>
    <row r="610" spans="1:10" s="1" customFormat="1" ht="15" customHeight="1" x14ac:dyDescent="0.25">
      <c r="A610" s="1" t="str">
        <f t="shared" si="9"/>
        <v>RAMOS Penelope Niet geslaagd</v>
      </c>
      <c r="B610" s="2" t="s">
        <v>427</v>
      </c>
      <c r="C610" s="4" t="s">
        <v>23</v>
      </c>
      <c r="D610" s="4" t="s">
        <v>80</v>
      </c>
      <c r="E610" s="10">
        <f t="shared" si="10"/>
        <v>43008</v>
      </c>
      <c r="F610" s="10">
        <v>43008</v>
      </c>
      <c r="G610" s="4" t="s">
        <v>28</v>
      </c>
      <c r="H610" s="4" t="s">
        <v>15</v>
      </c>
      <c r="I610" s="4">
        <f>IF(G610="Competition Level Test",COUNTIFS(B$2:B610,B610,G$2:G610,"Competition Level Test"),"-")</f>
        <v>1</v>
      </c>
      <c r="J610" s="101"/>
    </row>
    <row r="611" spans="1:10" s="1" customFormat="1" ht="15" customHeight="1" x14ac:dyDescent="0.25">
      <c r="A611" s="1" t="str">
        <f t="shared" si="9"/>
        <v>FEITZ Yann Niet geslaagd</v>
      </c>
      <c r="B611" s="2" t="s">
        <v>97</v>
      </c>
      <c r="C611" s="4" t="s">
        <v>11</v>
      </c>
      <c r="D611" s="4" t="s">
        <v>80</v>
      </c>
      <c r="E611" s="10">
        <f t="shared" si="10"/>
        <v>43008</v>
      </c>
      <c r="F611" s="10">
        <v>43008</v>
      </c>
      <c r="G611" s="4" t="s">
        <v>28</v>
      </c>
      <c r="H611" s="4" t="s">
        <v>15</v>
      </c>
      <c r="I611" s="4">
        <f>IF(G611="Competition Level Test",COUNTIFS(B$2:B611,B611,G$2:G611,"Competition Level Test"),"-")</f>
        <v>2</v>
      </c>
      <c r="J611" s="101"/>
    </row>
    <row r="612" spans="1:10" s="1" customFormat="1" ht="15" customHeight="1" x14ac:dyDescent="0.25">
      <c r="A612" s="1" t="str">
        <f t="shared" si="9"/>
        <v>VROLIJK Femke PRE</v>
      </c>
      <c r="B612" s="2" t="s">
        <v>105</v>
      </c>
      <c r="C612" s="4" t="s">
        <v>21</v>
      </c>
      <c r="D612" s="4" t="s">
        <v>1</v>
      </c>
      <c r="E612" s="10">
        <f t="shared" si="10"/>
        <v>43008</v>
      </c>
      <c r="F612" s="10">
        <v>43008</v>
      </c>
      <c r="G612" s="4" t="s">
        <v>28</v>
      </c>
      <c r="H612" s="4" t="s">
        <v>15</v>
      </c>
      <c r="I612" s="4">
        <f>IF(G612="Competition Level Test",COUNTIFS(B$2:B612,B612,G$2:G612,"Competition Level Test"),"-")</f>
        <v>2</v>
      </c>
      <c r="J612" s="101"/>
    </row>
    <row r="613" spans="1:10" s="1" customFormat="1" ht="15" customHeight="1" x14ac:dyDescent="0.25">
      <c r="A613" s="1" t="str">
        <f t="shared" si="9"/>
        <v>BERNAERTS Rosa-Leah BNO</v>
      </c>
      <c r="B613" s="2" t="s">
        <v>182</v>
      </c>
      <c r="C613" s="4" t="s">
        <v>20</v>
      </c>
      <c r="D613" s="4" t="s">
        <v>563</v>
      </c>
      <c r="E613" s="10">
        <f t="shared" si="10"/>
        <v>43107</v>
      </c>
      <c r="F613" s="10">
        <v>43015</v>
      </c>
      <c r="G613" s="4" t="s">
        <v>293</v>
      </c>
      <c r="H613" s="4" t="s">
        <v>271</v>
      </c>
      <c r="I613" s="4" t="str">
        <f>IF(G613="Competition Level Test",COUNTIFS(B$2:B613,B613,G$2:G613,"Competition Level Test"),"-")</f>
        <v>-</v>
      </c>
      <c r="J613" s="101"/>
    </row>
    <row r="614" spans="1:10" s="1" customFormat="1" ht="15" customHeight="1" x14ac:dyDescent="0.25">
      <c r="A614" s="1" t="str">
        <f t="shared" si="9"/>
        <v>EL HUSSEINI Rayan MIN</v>
      </c>
      <c r="B614" s="2" t="s">
        <v>103</v>
      </c>
      <c r="C614" s="4" t="s">
        <v>23</v>
      </c>
      <c r="D614" s="4" t="s">
        <v>2</v>
      </c>
      <c r="E614" s="10">
        <f t="shared" si="10"/>
        <v>43107</v>
      </c>
      <c r="F614" s="10">
        <v>43015</v>
      </c>
      <c r="G614" s="4" t="s">
        <v>293</v>
      </c>
      <c r="H614" s="4" t="s">
        <v>271</v>
      </c>
      <c r="I614" s="4" t="str">
        <f>IF(G614="Competition Level Test",COUNTIFS(B$2:B614,B614,G$2:G614,"Competition Level Test"),"-")</f>
        <v>-</v>
      </c>
      <c r="J614" s="101"/>
    </row>
    <row r="615" spans="1:10" s="1" customFormat="1" ht="15" customHeight="1" x14ac:dyDescent="0.25">
      <c r="A615" s="1" t="str">
        <f t="shared" si="9"/>
        <v>EL HUSSEINI Rayan BNO</v>
      </c>
      <c r="B615" s="2" t="s">
        <v>103</v>
      </c>
      <c r="C615" s="4" t="s">
        <v>23</v>
      </c>
      <c r="D615" s="4" t="s">
        <v>563</v>
      </c>
      <c r="E615" s="10">
        <f t="shared" si="10"/>
        <v>43107</v>
      </c>
      <c r="F615" s="10">
        <v>43015</v>
      </c>
      <c r="G615" s="4" t="s">
        <v>293</v>
      </c>
      <c r="H615" s="4" t="s">
        <v>271</v>
      </c>
      <c r="I615" s="4" t="str">
        <f>IF(G615="Competition Level Test",COUNTIFS(B$2:B615,B615,G$2:G615,"Competition Level Test"),"-")</f>
        <v>-</v>
      </c>
      <c r="J615" s="101"/>
    </row>
    <row r="616" spans="1:10" s="1" customFormat="1" ht="15" customHeight="1" x14ac:dyDescent="0.25">
      <c r="A616" s="1" t="str">
        <f t="shared" si="9"/>
        <v>KROUGLOV Denis BNO</v>
      </c>
      <c r="B616" s="2" t="s">
        <v>30</v>
      </c>
      <c r="C616" s="4" t="s">
        <v>21</v>
      </c>
      <c r="D616" s="4" t="s">
        <v>563</v>
      </c>
      <c r="E616" s="10">
        <f t="shared" si="10"/>
        <v>43107</v>
      </c>
      <c r="F616" s="10">
        <v>43015</v>
      </c>
      <c r="G616" s="4" t="s">
        <v>293</v>
      </c>
      <c r="H616" s="4" t="s">
        <v>271</v>
      </c>
      <c r="I616" s="4" t="str">
        <f>IF(G616="Competition Level Test",COUNTIFS(B$2:B616,B616,G$2:G616,"Competition Level Test"),"-")</f>
        <v>-</v>
      </c>
      <c r="J616" s="101"/>
    </row>
    <row r="617" spans="1:10" s="1" customFormat="1" ht="15" customHeight="1" x14ac:dyDescent="0.25">
      <c r="A617" s="1" t="str">
        <f t="shared" si="9"/>
        <v>RAMOS Daphne BNO</v>
      </c>
      <c r="B617" s="2" t="s">
        <v>45</v>
      </c>
      <c r="C617" s="4" t="s">
        <v>23</v>
      </c>
      <c r="D617" s="4" t="s">
        <v>563</v>
      </c>
      <c r="E617" s="10">
        <f t="shared" si="10"/>
        <v>43107</v>
      </c>
      <c r="F617" s="10">
        <v>43015</v>
      </c>
      <c r="G617" s="4" t="s">
        <v>293</v>
      </c>
      <c r="H617" s="4" t="s">
        <v>271</v>
      </c>
      <c r="I617" s="4" t="str">
        <f>IF(G617="Competition Level Test",COUNTIFS(B$2:B617,B617,G$2:G617,"Competition Level Test"),"-")</f>
        <v>-</v>
      </c>
      <c r="J617" s="101"/>
    </row>
    <row r="618" spans="1:10" s="1" customFormat="1" ht="15" customHeight="1" x14ac:dyDescent="0.25">
      <c r="A618" s="1" t="str">
        <f t="shared" si="9"/>
        <v>ROBIJN Kaat BNO</v>
      </c>
      <c r="B618" s="2" t="s">
        <v>320</v>
      </c>
      <c r="C618" s="4" t="s">
        <v>11</v>
      </c>
      <c r="D618" s="4" t="s">
        <v>563</v>
      </c>
      <c r="E618" s="10">
        <f t="shared" si="10"/>
        <v>43107</v>
      </c>
      <c r="F618" s="10">
        <v>43015</v>
      </c>
      <c r="G618" s="4" t="s">
        <v>293</v>
      </c>
      <c r="H618" s="4" t="s">
        <v>271</v>
      </c>
      <c r="I618" s="4" t="str">
        <f>IF(G618="Competition Level Test",COUNTIFS(B$2:B618,B618,G$2:G618,"Competition Level Test"),"-")</f>
        <v>-</v>
      </c>
      <c r="J618" s="101"/>
    </row>
    <row r="619" spans="1:10" s="1" customFormat="1" ht="15" customHeight="1" x14ac:dyDescent="0.25">
      <c r="A619" s="1" t="str">
        <f t="shared" si="9"/>
        <v>WOSTYN Anna BNO</v>
      </c>
      <c r="B619" s="2" t="s">
        <v>44</v>
      </c>
      <c r="C619" s="4" t="s">
        <v>23</v>
      </c>
      <c r="D619" s="4" t="s">
        <v>563</v>
      </c>
      <c r="E619" s="10">
        <f t="shared" si="10"/>
        <v>43107</v>
      </c>
      <c r="F619" s="10">
        <v>43015</v>
      </c>
      <c r="G619" s="4" t="s">
        <v>293</v>
      </c>
      <c r="H619" s="4" t="s">
        <v>271</v>
      </c>
      <c r="I619" s="4" t="str">
        <f>IF(G619="Competition Level Test",COUNTIFS(B$2:B619,B619,G$2:G619,"Competition Level Test"),"-")</f>
        <v>-</v>
      </c>
      <c r="J619" s="101"/>
    </row>
    <row r="620" spans="1:10" s="1" customFormat="1" ht="15" customHeight="1" x14ac:dyDescent="0.25">
      <c r="A620" s="1" t="str">
        <f t="shared" si="9"/>
        <v>EL HUSSEINI Mariam INO</v>
      </c>
      <c r="B620" s="2" t="s">
        <v>46</v>
      </c>
      <c r="C620" s="4" t="s">
        <v>23</v>
      </c>
      <c r="D620" s="4" t="s">
        <v>564</v>
      </c>
      <c r="E620" s="10">
        <f t="shared" si="10"/>
        <v>43107</v>
      </c>
      <c r="F620" s="10">
        <v>43015</v>
      </c>
      <c r="G620" s="4" t="s">
        <v>293</v>
      </c>
      <c r="H620" s="4" t="s">
        <v>271</v>
      </c>
      <c r="I620" s="4" t="str">
        <f>IF(G620="Competition Level Test",COUNTIFS(B$2:B620,B620,G$2:G620,"Competition Level Test"),"-")</f>
        <v>-</v>
      </c>
      <c r="J620" s="101"/>
    </row>
    <row r="621" spans="1:10" s="1" customFormat="1" ht="15" customHeight="1" x14ac:dyDescent="0.25">
      <c r="A621" s="1" t="str">
        <f t="shared" si="9"/>
        <v>HUYGENS Melina INO</v>
      </c>
      <c r="B621" s="2" t="s">
        <v>131</v>
      </c>
      <c r="C621" s="4" t="s">
        <v>11</v>
      </c>
      <c r="D621" s="4" t="s">
        <v>564</v>
      </c>
      <c r="E621" s="10">
        <f t="shared" si="10"/>
        <v>43107</v>
      </c>
      <c r="F621" s="10">
        <v>43015</v>
      </c>
      <c r="G621" s="4" t="s">
        <v>293</v>
      </c>
      <c r="H621" s="4" t="s">
        <v>271</v>
      </c>
      <c r="I621" s="4" t="str">
        <f>IF(G621="Competition Level Test",COUNTIFS(B$2:B621,B621,G$2:G621,"Competition Level Test"),"-")</f>
        <v>-</v>
      </c>
      <c r="J621" s="101"/>
    </row>
    <row r="622" spans="1:10" s="1" customFormat="1" ht="15" customHeight="1" x14ac:dyDescent="0.25">
      <c r="A622" s="1" t="str">
        <f t="shared" si="9"/>
        <v>VAN SANT Tatiana MIN</v>
      </c>
      <c r="B622" s="2" t="s">
        <v>318</v>
      </c>
      <c r="C622" s="4" t="s">
        <v>20</v>
      </c>
      <c r="D622" s="4" t="s">
        <v>2</v>
      </c>
      <c r="E622" s="10">
        <f t="shared" si="10"/>
        <v>43114</v>
      </c>
      <c r="F622" s="10">
        <v>43022</v>
      </c>
      <c r="G622" s="4" t="s">
        <v>300</v>
      </c>
      <c r="H622" s="4" t="s">
        <v>17</v>
      </c>
      <c r="I622" s="4" t="str">
        <f>IF(G622="Competition Level Test",COUNTIFS(B$2:B622,B622,G$2:G622,"Competition Level Test"),"-")</f>
        <v>-</v>
      </c>
      <c r="J622" s="101"/>
    </row>
    <row r="623" spans="1:10" s="1" customFormat="1" ht="15" customHeight="1" x14ac:dyDescent="0.25">
      <c r="A623" s="1" t="str">
        <f t="shared" si="9"/>
        <v>KROUGLOVA Nastya BNO</v>
      </c>
      <c r="B623" s="2" t="s">
        <v>226</v>
      </c>
      <c r="C623" s="4" t="s">
        <v>21</v>
      </c>
      <c r="D623" s="4" t="s">
        <v>563</v>
      </c>
      <c r="E623" s="10">
        <f t="shared" si="10"/>
        <v>43114</v>
      </c>
      <c r="F623" s="10">
        <v>43022</v>
      </c>
      <c r="G623" s="4" t="s">
        <v>300</v>
      </c>
      <c r="H623" s="4" t="s">
        <v>17</v>
      </c>
      <c r="I623" s="4" t="str">
        <f>IF(G623="Competition Level Test",COUNTIFS(B$2:B623,B623,G$2:G623,"Competition Level Test"),"-")</f>
        <v>-</v>
      </c>
      <c r="J623" s="101"/>
    </row>
    <row r="624" spans="1:10" s="1" customFormat="1" ht="15" customHeight="1" x14ac:dyDescent="0.25">
      <c r="A624" s="1" t="str">
        <f t="shared" si="9"/>
        <v>MICHIELSEN Linske BNO</v>
      </c>
      <c r="B624" s="2" t="s">
        <v>90</v>
      </c>
      <c r="C624" s="4" t="s">
        <v>20</v>
      </c>
      <c r="D624" s="4" t="s">
        <v>563</v>
      </c>
      <c r="E624" s="10">
        <f t="shared" si="10"/>
        <v>43114</v>
      </c>
      <c r="F624" s="10">
        <v>43022</v>
      </c>
      <c r="G624" s="4" t="s">
        <v>300</v>
      </c>
      <c r="H624" s="4" t="s">
        <v>17</v>
      </c>
      <c r="I624" s="4" t="str">
        <f>IF(G624="Competition Level Test",COUNTIFS(B$2:B624,B624,G$2:G624,"Competition Level Test"),"-")</f>
        <v>-</v>
      </c>
      <c r="J624" s="101"/>
    </row>
    <row r="625" spans="1:10" s="1" customFormat="1" ht="15" customHeight="1" x14ac:dyDescent="0.25">
      <c r="A625" s="1" t="str">
        <f t="shared" si="9"/>
        <v>WOSTYN Sara BNO</v>
      </c>
      <c r="B625" s="2" t="s">
        <v>43</v>
      </c>
      <c r="C625" s="4" t="s">
        <v>23</v>
      </c>
      <c r="D625" s="4" t="s">
        <v>563</v>
      </c>
      <c r="E625" s="10">
        <f t="shared" si="10"/>
        <v>43114</v>
      </c>
      <c r="F625" s="10">
        <v>43022</v>
      </c>
      <c r="G625" s="4" t="s">
        <v>300</v>
      </c>
      <c r="H625" s="4" t="s">
        <v>17</v>
      </c>
      <c r="I625" s="4" t="str">
        <f>IF(G625="Competition Level Test",COUNTIFS(B$2:B625,B625,G$2:G625,"Competition Level Test"),"-")</f>
        <v>-</v>
      </c>
      <c r="J625" s="101"/>
    </row>
    <row r="626" spans="1:10" s="1" customFormat="1" ht="15" customHeight="1" x14ac:dyDescent="0.25">
      <c r="A626" s="1" t="str">
        <f t="shared" si="9"/>
        <v>VAN BRUYSSEL Margaux BNO</v>
      </c>
      <c r="B626" s="2" t="s">
        <v>211</v>
      </c>
      <c r="C626" s="4" t="s">
        <v>23</v>
      </c>
      <c r="D626" s="4" t="s">
        <v>563</v>
      </c>
      <c r="E626" s="10">
        <f t="shared" si="10"/>
        <v>43114</v>
      </c>
      <c r="F626" s="10">
        <v>43022</v>
      </c>
      <c r="G626" s="4" t="s">
        <v>300</v>
      </c>
      <c r="H626" s="4" t="s">
        <v>17</v>
      </c>
      <c r="I626" s="4" t="str">
        <f>IF(G626="Competition Level Test",COUNTIFS(B$2:B626,B626,G$2:G626,"Competition Level Test"),"-")</f>
        <v>-</v>
      </c>
      <c r="J626" s="101"/>
    </row>
    <row r="627" spans="1:10" s="1" customFormat="1" ht="15" customHeight="1" x14ac:dyDescent="0.25">
      <c r="A627" s="1" t="str">
        <f t="shared" si="9"/>
        <v>MARECHAL Lilia INO</v>
      </c>
      <c r="B627" s="2" t="s">
        <v>235</v>
      </c>
      <c r="C627" s="4" t="s">
        <v>26</v>
      </c>
      <c r="D627" s="4" t="s">
        <v>564</v>
      </c>
      <c r="E627" s="10">
        <f t="shared" si="10"/>
        <v>43114</v>
      </c>
      <c r="F627" s="10">
        <v>43022</v>
      </c>
      <c r="G627" s="4" t="s">
        <v>300</v>
      </c>
      <c r="H627" s="4" t="s">
        <v>17</v>
      </c>
      <c r="I627" s="4" t="str">
        <f>IF(G627="Competition Level Test",COUNTIFS(B$2:B627,B627,G$2:G627,"Competition Level Test"),"-")</f>
        <v>-</v>
      </c>
      <c r="J627" s="101"/>
    </row>
    <row r="628" spans="1:10" s="1" customFormat="1" ht="15" customHeight="1" x14ac:dyDescent="0.25">
      <c r="A628" s="1" t="str">
        <f t="shared" si="9"/>
        <v>SOLOUKHIN Emilia INO</v>
      </c>
      <c r="B628" s="2" t="s">
        <v>149</v>
      </c>
      <c r="C628" s="4" t="s">
        <v>11</v>
      </c>
      <c r="D628" s="4" t="s">
        <v>564</v>
      </c>
      <c r="E628" s="10">
        <f t="shared" si="10"/>
        <v>43114</v>
      </c>
      <c r="F628" s="10">
        <v>43022</v>
      </c>
      <c r="G628" s="4" t="s">
        <v>300</v>
      </c>
      <c r="H628" s="4" t="s">
        <v>17</v>
      </c>
      <c r="I628" s="4" t="str">
        <f>IF(G628="Competition Level Test",COUNTIFS(B$2:B628,B628,G$2:G628,"Competition Level Test"),"-")</f>
        <v>-</v>
      </c>
      <c r="J628" s="101"/>
    </row>
    <row r="629" spans="1:10" s="1" customFormat="1" ht="15" customHeight="1" x14ac:dyDescent="0.25">
      <c r="A629" s="1" t="str">
        <f t="shared" si="9"/>
        <v>CASTORINI Giulia SEN</v>
      </c>
      <c r="B629" s="2" t="s">
        <v>277</v>
      </c>
      <c r="C629" s="4" t="s">
        <v>13</v>
      </c>
      <c r="D629" s="4" t="s">
        <v>7</v>
      </c>
      <c r="E629" s="10">
        <f t="shared" si="10"/>
        <v>43114</v>
      </c>
      <c r="F629" s="10">
        <v>43022</v>
      </c>
      <c r="G629" s="4" t="s">
        <v>300</v>
      </c>
      <c r="H629" s="4" t="s">
        <v>17</v>
      </c>
      <c r="I629" s="4" t="str">
        <f>IF(G629="Competition Level Test",COUNTIFS(B$2:B629,B629,G$2:G629,"Competition Level Test"),"-")</f>
        <v>-</v>
      </c>
      <c r="J629" s="101"/>
    </row>
    <row r="630" spans="1:10" s="1" customFormat="1" ht="15" customHeight="1" x14ac:dyDescent="0.25">
      <c r="A630" s="1" t="str">
        <f t="shared" si="9"/>
        <v>LELEU Max JUN</v>
      </c>
      <c r="B630" s="2" t="s">
        <v>323</v>
      </c>
      <c r="C630" s="4" t="s">
        <v>13</v>
      </c>
      <c r="D630" s="4" t="s">
        <v>6</v>
      </c>
      <c r="E630" s="10">
        <f t="shared" si="10"/>
        <v>43121</v>
      </c>
      <c r="F630" s="10">
        <v>43029</v>
      </c>
      <c r="G630" s="4" t="s">
        <v>433</v>
      </c>
      <c r="H630" s="4" t="s">
        <v>215</v>
      </c>
      <c r="I630" s="4" t="str">
        <f>IF(G630="Competition Level Test",COUNTIFS(B$2:B630,B630,G$2:G630,"Competition Level Test"),"-")</f>
        <v>-</v>
      </c>
      <c r="J630" s="101"/>
    </row>
    <row r="631" spans="1:10" s="1" customFormat="1" ht="15" customHeight="1" x14ac:dyDescent="0.25">
      <c r="A631" s="1" t="str">
        <f t="shared" si="9"/>
        <v>CHRISTAKIS Dimitri MIN</v>
      </c>
      <c r="B631" s="2" t="s">
        <v>49</v>
      </c>
      <c r="C631" s="4" t="s">
        <v>25</v>
      </c>
      <c r="D631" s="4" t="s">
        <v>2</v>
      </c>
      <c r="E631" s="10">
        <f t="shared" si="10"/>
        <v>43128</v>
      </c>
      <c r="F631" s="10">
        <v>43036</v>
      </c>
      <c r="G631" s="4" t="s">
        <v>164</v>
      </c>
      <c r="H631" s="4" t="s">
        <v>22</v>
      </c>
      <c r="I631" s="4" t="str">
        <f>IF(G631="Competition Level Test",COUNTIFS(B$2:B631,B631,G$2:G631,"Competition Level Test"),"-")</f>
        <v>-</v>
      </c>
      <c r="J631" s="101"/>
    </row>
    <row r="632" spans="1:10" s="1" customFormat="1" ht="15" customHeight="1" x14ac:dyDescent="0.25">
      <c r="A632" s="1" t="str">
        <f t="shared" si="9"/>
        <v>DE VOS Robbe MIN</v>
      </c>
      <c r="B632" s="2" t="s">
        <v>253</v>
      </c>
      <c r="C632" s="4" t="s">
        <v>18</v>
      </c>
      <c r="D632" s="4" t="s">
        <v>2</v>
      </c>
      <c r="E632" s="10">
        <f t="shared" si="10"/>
        <v>43128</v>
      </c>
      <c r="F632" s="10">
        <v>43036</v>
      </c>
      <c r="G632" s="4" t="s">
        <v>164</v>
      </c>
      <c r="H632" s="4" t="s">
        <v>22</v>
      </c>
      <c r="I632" s="4" t="str">
        <f>IF(G632="Competition Level Test",COUNTIFS(B$2:B632,B632,G$2:G632,"Competition Level Test"),"-")</f>
        <v>-</v>
      </c>
      <c r="J632" s="101"/>
    </row>
    <row r="633" spans="1:10" s="1" customFormat="1" ht="15" customHeight="1" x14ac:dyDescent="0.25">
      <c r="A633" s="1" t="str">
        <f t="shared" si="9"/>
        <v>DRIJKONINGEN Aube-Laure MIN</v>
      </c>
      <c r="B633" s="2" t="s">
        <v>458</v>
      </c>
      <c r="C633" s="4" t="s">
        <v>18</v>
      </c>
      <c r="D633" s="4" t="s">
        <v>2</v>
      </c>
      <c r="E633" s="10">
        <f t="shared" si="10"/>
        <v>43128</v>
      </c>
      <c r="F633" s="10">
        <v>43036</v>
      </c>
      <c r="G633" s="4" t="s">
        <v>164</v>
      </c>
      <c r="H633" s="4" t="s">
        <v>22</v>
      </c>
      <c r="I633" s="4" t="str">
        <f>IF(G633="Competition Level Test",COUNTIFS(B$2:B633,B633,G$2:G633,"Competition Level Test"),"-")</f>
        <v>-</v>
      </c>
      <c r="J633" s="101"/>
    </row>
    <row r="634" spans="1:10" s="1" customFormat="1" ht="15" customHeight="1" x14ac:dyDescent="0.25">
      <c r="A634" s="1" t="str">
        <f t="shared" si="9"/>
        <v>DU RANG Keara MIN</v>
      </c>
      <c r="B634" s="2" t="s">
        <v>66</v>
      </c>
      <c r="C634" s="4" t="s">
        <v>13</v>
      </c>
      <c r="D634" s="4" t="s">
        <v>2</v>
      </c>
      <c r="E634" s="10">
        <f t="shared" si="10"/>
        <v>43128</v>
      </c>
      <c r="F634" s="10">
        <v>43036</v>
      </c>
      <c r="G634" s="4" t="s">
        <v>164</v>
      </c>
      <c r="H634" s="4" t="s">
        <v>22</v>
      </c>
      <c r="I634" s="4" t="str">
        <f>IF(G634="Competition Level Test",COUNTIFS(B$2:B634,B634,G$2:G634,"Competition Level Test"),"-")</f>
        <v>-</v>
      </c>
      <c r="J634" s="101"/>
    </row>
    <row r="635" spans="1:10" s="1" customFormat="1" ht="15" customHeight="1" x14ac:dyDescent="0.25">
      <c r="A635" s="1" t="str">
        <f t="shared" si="9"/>
        <v>GODA Noa MIN</v>
      </c>
      <c r="B635" s="2" t="s">
        <v>102</v>
      </c>
      <c r="C635" s="4" t="s">
        <v>21</v>
      </c>
      <c r="D635" s="4" t="s">
        <v>2</v>
      </c>
      <c r="E635" s="10">
        <f t="shared" si="10"/>
        <v>43128</v>
      </c>
      <c r="F635" s="10">
        <v>43036</v>
      </c>
      <c r="G635" s="4" t="s">
        <v>164</v>
      </c>
      <c r="H635" s="4" t="s">
        <v>22</v>
      </c>
      <c r="I635" s="4" t="str">
        <f>IF(G635="Competition Level Test",COUNTIFS(B$2:B635,B635,G$2:G635,"Competition Level Test"),"-")</f>
        <v>-</v>
      </c>
      <c r="J635" s="101"/>
    </row>
    <row r="636" spans="1:10" s="1" customFormat="1" ht="15" customHeight="1" x14ac:dyDescent="0.25">
      <c r="A636" s="1" t="str">
        <f t="shared" si="9"/>
        <v>LISON Caroline MIN</v>
      </c>
      <c r="B636" s="2" t="s">
        <v>459</v>
      </c>
      <c r="C636" s="4" t="s">
        <v>77</v>
      </c>
      <c r="D636" s="4" t="s">
        <v>2</v>
      </c>
      <c r="E636" s="10">
        <f t="shared" si="10"/>
        <v>43128</v>
      </c>
      <c r="F636" s="10">
        <v>43036</v>
      </c>
      <c r="G636" s="4" t="s">
        <v>164</v>
      </c>
      <c r="H636" s="4" t="s">
        <v>22</v>
      </c>
      <c r="I636" s="4" t="str">
        <f>IF(G636="Competition Level Test",COUNTIFS(B$2:B636,B636,G$2:G636,"Competition Level Test"),"-")</f>
        <v>-</v>
      </c>
      <c r="J636" s="101"/>
    </row>
    <row r="637" spans="1:10" s="1" customFormat="1" ht="15" customHeight="1" x14ac:dyDescent="0.25">
      <c r="A637" s="1" t="str">
        <f t="shared" si="9"/>
        <v>VAN ROOSBROECK Clarisse MIN</v>
      </c>
      <c r="B637" s="2" t="s">
        <v>411</v>
      </c>
      <c r="C637" s="4" t="s">
        <v>77</v>
      </c>
      <c r="D637" s="4" t="s">
        <v>2</v>
      </c>
      <c r="E637" s="10">
        <f t="shared" si="10"/>
        <v>43128</v>
      </c>
      <c r="F637" s="10">
        <v>43036</v>
      </c>
      <c r="G637" s="4" t="s">
        <v>164</v>
      </c>
      <c r="H637" s="4" t="s">
        <v>22</v>
      </c>
      <c r="I637" s="4" t="str">
        <f>IF(G637="Competition Level Test",COUNTIFS(B$2:B637,B637,G$2:G637,"Competition Level Test"),"-")</f>
        <v>-</v>
      </c>
      <c r="J637" s="101"/>
    </row>
    <row r="638" spans="1:10" s="1" customFormat="1" ht="15" customHeight="1" x14ac:dyDescent="0.25">
      <c r="A638" s="1" t="str">
        <f t="shared" si="9"/>
        <v>VANDEN BUSSCHE Julie MIN</v>
      </c>
      <c r="B638" s="2" t="s">
        <v>370</v>
      </c>
      <c r="C638" s="4" t="s">
        <v>587</v>
      </c>
      <c r="D638" s="4" t="s">
        <v>2</v>
      </c>
      <c r="E638" s="10">
        <f t="shared" si="10"/>
        <v>43128</v>
      </c>
      <c r="F638" s="10">
        <v>43036</v>
      </c>
      <c r="G638" s="4" t="s">
        <v>164</v>
      </c>
      <c r="H638" s="4" t="s">
        <v>22</v>
      </c>
      <c r="I638" s="4" t="str">
        <f>IF(G638="Competition Level Test",COUNTIFS(B$2:B638,B638,G$2:G638,"Competition Level Test"),"-")</f>
        <v>-</v>
      </c>
      <c r="J638" s="101"/>
    </row>
    <row r="639" spans="1:10" s="1" customFormat="1" ht="15" customHeight="1" x14ac:dyDescent="0.25">
      <c r="A639" s="1" t="str">
        <f t="shared" si="9"/>
        <v>LANNOO Yara BNO</v>
      </c>
      <c r="B639" s="2" t="s">
        <v>168</v>
      </c>
      <c r="C639" s="4" t="s">
        <v>587</v>
      </c>
      <c r="D639" s="4" t="s">
        <v>563</v>
      </c>
      <c r="E639" s="10">
        <f t="shared" si="10"/>
        <v>43128</v>
      </c>
      <c r="F639" s="10">
        <v>43036</v>
      </c>
      <c r="G639" s="4" t="s">
        <v>164</v>
      </c>
      <c r="H639" s="4" t="s">
        <v>22</v>
      </c>
      <c r="I639" s="4" t="str">
        <f>IF(G639="Competition Level Test",COUNTIFS(B$2:B639,B639,G$2:G639,"Competition Level Test"),"-")</f>
        <v>-</v>
      </c>
      <c r="J639" s="101"/>
    </row>
    <row r="640" spans="1:10" s="1" customFormat="1" ht="15" customHeight="1" x14ac:dyDescent="0.25">
      <c r="A640" s="1" t="str">
        <f t="shared" si="9"/>
        <v>NAVARRA Livia BNO</v>
      </c>
      <c r="B640" s="2" t="s">
        <v>74</v>
      </c>
      <c r="C640" s="4" t="s">
        <v>77</v>
      </c>
      <c r="D640" s="4" t="s">
        <v>563</v>
      </c>
      <c r="E640" s="10">
        <f t="shared" si="10"/>
        <v>43128</v>
      </c>
      <c r="F640" s="10">
        <v>43036</v>
      </c>
      <c r="G640" s="4" t="s">
        <v>164</v>
      </c>
      <c r="H640" s="4" t="s">
        <v>22</v>
      </c>
      <c r="I640" s="4" t="str">
        <f>IF(G640="Competition Level Test",COUNTIFS(B$2:B640,B640,G$2:G640,"Competition Level Test"),"-")</f>
        <v>-</v>
      </c>
      <c r="J640" s="101"/>
    </row>
    <row r="641" spans="1:10" s="1" customFormat="1" ht="15" customHeight="1" x14ac:dyDescent="0.25">
      <c r="A641" s="1" t="str">
        <f t="shared" si="9"/>
        <v>SEVERINS Beyoncé BNO</v>
      </c>
      <c r="B641" s="2" t="s">
        <v>183</v>
      </c>
      <c r="C641" s="4" t="s">
        <v>11</v>
      </c>
      <c r="D641" s="4" t="s">
        <v>563</v>
      </c>
      <c r="E641" s="10">
        <f t="shared" si="10"/>
        <v>43128</v>
      </c>
      <c r="F641" s="10">
        <v>43036</v>
      </c>
      <c r="G641" s="4" t="s">
        <v>164</v>
      </c>
      <c r="H641" s="4" t="s">
        <v>22</v>
      </c>
      <c r="I641" s="4" t="str">
        <f>IF(G641="Competition Level Test",COUNTIFS(B$2:B641,B641,G$2:G641,"Competition Level Test"),"-")</f>
        <v>-</v>
      </c>
      <c r="J641" s="101"/>
    </row>
    <row r="642" spans="1:10" s="1" customFormat="1" ht="15" customHeight="1" x14ac:dyDescent="0.25">
      <c r="A642" s="1" t="str">
        <f t="shared" ref="A642:A705" si="11">CONCATENATE(B642," ",D642)</f>
        <v>VERHEYEN Ans BNO</v>
      </c>
      <c r="B642" s="2" t="s">
        <v>592</v>
      </c>
      <c r="C642" s="4" t="s">
        <v>18</v>
      </c>
      <c r="D642" s="4" t="s">
        <v>563</v>
      </c>
      <c r="E642" s="10">
        <f t="shared" si="10"/>
        <v>43128</v>
      </c>
      <c r="F642" s="10">
        <v>43036</v>
      </c>
      <c r="G642" s="4" t="s">
        <v>164</v>
      </c>
      <c r="H642" s="4" t="s">
        <v>22</v>
      </c>
      <c r="I642" s="4" t="str">
        <f>IF(G642="Competition Level Test",COUNTIFS(B$2:B642,B642,G$2:G642,"Competition Level Test"),"-")</f>
        <v>-</v>
      </c>
      <c r="J642" s="101"/>
    </row>
    <row r="643" spans="1:10" s="1" customFormat="1" ht="15" customHeight="1" x14ac:dyDescent="0.25">
      <c r="A643" s="1" t="str">
        <f t="shared" si="11"/>
        <v>CHRISTAKIS Ioana ANO</v>
      </c>
      <c r="B643" s="2" t="s">
        <v>237</v>
      </c>
      <c r="C643" s="4" t="s">
        <v>25</v>
      </c>
      <c r="D643" s="4" t="s">
        <v>565</v>
      </c>
      <c r="E643" s="10">
        <f t="shared" si="10"/>
        <v>43128</v>
      </c>
      <c r="F643" s="10">
        <v>43036</v>
      </c>
      <c r="G643" s="4" t="s">
        <v>164</v>
      </c>
      <c r="H643" s="4" t="s">
        <v>22</v>
      </c>
      <c r="I643" s="4" t="str">
        <f>IF(G643="Competition Level Test",COUNTIFS(B$2:B643,B643,G$2:G643,"Competition Level Test"),"-")</f>
        <v>-</v>
      </c>
      <c r="J643" s="101"/>
    </row>
    <row r="644" spans="1:10" s="1" customFormat="1" ht="15" customHeight="1" x14ac:dyDescent="0.25">
      <c r="A644" s="1" t="str">
        <f t="shared" si="11"/>
        <v>VANCOPPERNOLLE Owen JUN</v>
      </c>
      <c r="B644" s="2" t="s">
        <v>175</v>
      </c>
      <c r="C644" s="4" t="s">
        <v>25</v>
      </c>
      <c r="D644" s="4" t="s">
        <v>6</v>
      </c>
      <c r="E644" s="10">
        <f t="shared" si="10"/>
        <v>43129</v>
      </c>
      <c r="F644" s="10">
        <v>43037</v>
      </c>
      <c r="G644" s="4" t="s">
        <v>164</v>
      </c>
      <c r="H644" s="4" t="s">
        <v>22</v>
      </c>
      <c r="I644" s="4" t="str">
        <f>IF(G644="Competition Level Test",COUNTIFS(B$2:B644,B644,G$2:G644,"Competition Level Test"),"-")</f>
        <v>-</v>
      </c>
      <c r="J644" s="101"/>
    </row>
    <row r="645" spans="1:10" s="1" customFormat="1" ht="15" customHeight="1" x14ac:dyDescent="0.25">
      <c r="A645" s="1" t="str">
        <f t="shared" si="11"/>
        <v>VAN HOUDT Anneliese SEN</v>
      </c>
      <c r="B645" s="2" t="s">
        <v>302</v>
      </c>
      <c r="C645" s="4" t="s">
        <v>10</v>
      </c>
      <c r="D645" s="4" t="s">
        <v>7</v>
      </c>
      <c r="E645" s="10">
        <f t="shared" si="10"/>
        <v>43129</v>
      </c>
      <c r="F645" s="10">
        <v>43037</v>
      </c>
      <c r="G645" s="4" t="s">
        <v>164</v>
      </c>
      <c r="H645" s="4" t="s">
        <v>22</v>
      </c>
      <c r="I645" s="4" t="str">
        <f>IF(G645="Competition Level Test",COUNTIFS(B$2:B645,B645,G$2:G645,"Competition Level Test"),"-")</f>
        <v>-</v>
      </c>
      <c r="J645" s="101"/>
    </row>
    <row r="646" spans="1:10" s="1" customFormat="1" ht="15" customHeight="1" x14ac:dyDescent="0.25">
      <c r="A646" s="1" t="str">
        <f t="shared" si="11"/>
        <v>COPPENS Beau MIN</v>
      </c>
      <c r="B646" s="2" t="s">
        <v>418</v>
      </c>
      <c r="C646" s="4" t="s">
        <v>10</v>
      </c>
      <c r="D646" s="4" t="s">
        <v>2</v>
      </c>
      <c r="E646" s="10">
        <f t="shared" si="10"/>
        <v>43135</v>
      </c>
      <c r="F646" s="10">
        <v>43043</v>
      </c>
      <c r="G646" s="4" t="s">
        <v>434</v>
      </c>
      <c r="H646" s="4" t="s">
        <v>435</v>
      </c>
      <c r="I646" s="4" t="str">
        <f>IF(G646="Competition Level Test",COUNTIFS(B$2:B646,B646,G$2:G646,"Competition Level Test"),"-")</f>
        <v>-</v>
      </c>
      <c r="J646" s="101"/>
    </row>
    <row r="647" spans="1:10" s="1" customFormat="1" ht="15" customHeight="1" x14ac:dyDescent="0.25">
      <c r="A647" s="1" t="str">
        <f t="shared" si="11"/>
        <v>COPPENS Nora MIN</v>
      </c>
      <c r="B647" s="2" t="s">
        <v>419</v>
      </c>
      <c r="C647" s="4" t="s">
        <v>10</v>
      </c>
      <c r="D647" s="4" t="s">
        <v>2</v>
      </c>
      <c r="E647" s="10">
        <f t="shared" si="10"/>
        <v>43135</v>
      </c>
      <c r="F647" s="10">
        <v>43043</v>
      </c>
      <c r="G647" s="4" t="s">
        <v>434</v>
      </c>
      <c r="H647" s="4" t="s">
        <v>435</v>
      </c>
      <c r="I647" s="4" t="str">
        <f>IF(G647="Competition Level Test",COUNTIFS(B$2:B647,B647,G$2:G647,"Competition Level Test"),"-")</f>
        <v>-</v>
      </c>
      <c r="J647" s="101"/>
    </row>
    <row r="648" spans="1:10" s="1" customFormat="1" ht="15" customHeight="1" x14ac:dyDescent="0.25">
      <c r="A648" s="1" t="str">
        <f t="shared" si="11"/>
        <v>FOULON Anaïs MIN</v>
      </c>
      <c r="B648" s="2" t="s">
        <v>68</v>
      </c>
      <c r="C648" s="4" t="s">
        <v>26</v>
      </c>
      <c r="D648" s="4" t="s">
        <v>2</v>
      </c>
      <c r="E648" s="10">
        <f t="shared" si="10"/>
        <v>43135</v>
      </c>
      <c r="F648" s="10">
        <v>43043</v>
      </c>
      <c r="G648" s="4" t="s">
        <v>434</v>
      </c>
      <c r="H648" s="4" t="s">
        <v>435</v>
      </c>
      <c r="I648" s="4" t="str">
        <f>IF(G648="Competition Level Test",COUNTIFS(B$2:B648,B648,G$2:G648,"Competition Level Test"),"-")</f>
        <v>-</v>
      </c>
      <c r="J648" s="101"/>
    </row>
    <row r="649" spans="1:10" s="1" customFormat="1" ht="15" customHeight="1" x14ac:dyDescent="0.25">
      <c r="A649" s="1" t="str">
        <f t="shared" si="11"/>
        <v>HONHON Alexiane MIN</v>
      </c>
      <c r="B649" s="2" t="s">
        <v>416</v>
      </c>
      <c r="C649" s="4" t="s">
        <v>26</v>
      </c>
      <c r="D649" s="4" t="s">
        <v>2</v>
      </c>
      <c r="E649" s="10">
        <f t="shared" si="10"/>
        <v>43135</v>
      </c>
      <c r="F649" s="10">
        <v>43043</v>
      </c>
      <c r="G649" s="4" t="s">
        <v>434</v>
      </c>
      <c r="H649" s="4" t="s">
        <v>435</v>
      </c>
      <c r="I649" s="4" t="str">
        <f>IF(G649="Competition Level Test",COUNTIFS(B$2:B649,B649,G$2:G649,"Competition Level Test"),"-")</f>
        <v>-</v>
      </c>
      <c r="J649" s="101"/>
    </row>
    <row r="650" spans="1:10" s="1" customFormat="1" ht="15" customHeight="1" x14ac:dyDescent="0.25">
      <c r="A650" s="1" t="str">
        <f t="shared" si="11"/>
        <v>HONHON Celiane MIN</v>
      </c>
      <c r="B650" s="2" t="s">
        <v>417</v>
      </c>
      <c r="C650" s="4" t="s">
        <v>26</v>
      </c>
      <c r="D650" s="4" t="s">
        <v>2</v>
      </c>
      <c r="E650" s="10">
        <f t="shared" si="10"/>
        <v>43135</v>
      </c>
      <c r="F650" s="10">
        <v>43043</v>
      </c>
      <c r="G650" s="4" t="s">
        <v>434</v>
      </c>
      <c r="H650" s="4" t="s">
        <v>435</v>
      </c>
      <c r="I650" s="4" t="str">
        <f>IF(G650="Competition Level Test",COUNTIFS(B$2:B650,B650,G$2:G650,"Competition Level Test"),"-")</f>
        <v>-</v>
      </c>
      <c r="J650" s="101"/>
    </row>
    <row r="651" spans="1:10" s="1" customFormat="1" ht="15" customHeight="1" x14ac:dyDescent="0.25">
      <c r="A651" s="1" t="str">
        <f t="shared" si="11"/>
        <v>DORTU Céline BNO</v>
      </c>
      <c r="B651" s="2" t="s">
        <v>37</v>
      </c>
      <c r="C651" s="4" t="s">
        <v>26</v>
      </c>
      <c r="D651" s="4" t="s">
        <v>563</v>
      </c>
      <c r="E651" s="10">
        <f t="shared" si="10"/>
        <v>43135</v>
      </c>
      <c r="F651" s="10">
        <v>43043</v>
      </c>
      <c r="G651" s="4" t="s">
        <v>434</v>
      </c>
      <c r="H651" s="4" t="s">
        <v>435</v>
      </c>
      <c r="I651" s="4" t="str">
        <f>IF(G651="Competition Level Test",COUNTIFS(B$2:B651,B651,G$2:G651,"Competition Level Test"),"-")</f>
        <v>-</v>
      </c>
      <c r="J651" s="101"/>
    </row>
    <row r="652" spans="1:10" s="1" customFormat="1" ht="15" customHeight="1" x14ac:dyDescent="0.25">
      <c r="A652" s="1" t="str">
        <f t="shared" si="11"/>
        <v>ONWUKA Oluchi BNO</v>
      </c>
      <c r="B652" s="2" t="s">
        <v>39</v>
      </c>
      <c r="C652" s="4" t="s">
        <v>11</v>
      </c>
      <c r="D652" s="4" t="s">
        <v>563</v>
      </c>
      <c r="E652" s="10">
        <f t="shared" si="10"/>
        <v>43135</v>
      </c>
      <c r="F652" s="10">
        <v>43043</v>
      </c>
      <c r="G652" s="4" t="s">
        <v>434</v>
      </c>
      <c r="H652" s="4" t="s">
        <v>435</v>
      </c>
      <c r="I652" s="4" t="str">
        <f>IF(G652="Competition Level Test",COUNTIFS(B$2:B652,B652,G$2:G652,"Competition Level Test"),"-")</f>
        <v>-</v>
      </c>
      <c r="J652" s="101"/>
    </row>
    <row r="653" spans="1:10" s="1" customFormat="1" ht="15" customHeight="1" x14ac:dyDescent="0.25">
      <c r="A653" s="1" t="str">
        <f t="shared" si="11"/>
        <v>VAN DEN WIJNGAERT Febe ANO</v>
      </c>
      <c r="B653" s="2" t="s">
        <v>390</v>
      </c>
      <c r="C653" s="4" t="s">
        <v>10</v>
      </c>
      <c r="D653" s="4" t="s">
        <v>565</v>
      </c>
      <c r="E653" s="10">
        <f t="shared" si="10"/>
        <v>43135</v>
      </c>
      <c r="F653" s="10">
        <v>43043</v>
      </c>
      <c r="G653" s="4" t="s">
        <v>434</v>
      </c>
      <c r="H653" s="4" t="s">
        <v>435</v>
      </c>
      <c r="I653" s="4" t="str">
        <f>IF(G653="Competition Level Test",COUNTIFS(B$2:B653,B653,G$2:G653,"Competition Level Test"),"-")</f>
        <v>-</v>
      </c>
      <c r="J653" s="101"/>
    </row>
    <row r="654" spans="1:10" s="1" customFormat="1" ht="15" customHeight="1" x14ac:dyDescent="0.25">
      <c r="A654" s="1" t="str">
        <f t="shared" si="11"/>
        <v>VAN ESPEN Jannick ANO</v>
      </c>
      <c r="B654" s="2" t="s">
        <v>491</v>
      </c>
      <c r="C654" s="4" t="s">
        <v>10</v>
      </c>
      <c r="D654" s="4" t="s">
        <v>565</v>
      </c>
      <c r="E654" s="10">
        <f t="shared" si="10"/>
        <v>43135</v>
      </c>
      <c r="F654" s="10">
        <v>43043</v>
      </c>
      <c r="G654" s="4" t="s">
        <v>434</v>
      </c>
      <c r="H654" s="4" t="s">
        <v>435</v>
      </c>
      <c r="I654" s="4" t="str">
        <f>IF(G654="Competition Level Test",COUNTIFS(B$2:B654,B654,G$2:G654,"Competition Level Test"),"-")</f>
        <v>-</v>
      </c>
      <c r="J654" s="101"/>
    </row>
    <row r="655" spans="1:10" s="1" customFormat="1" ht="15" customHeight="1" x14ac:dyDescent="0.25">
      <c r="A655" s="1" t="str">
        <f t="shared" si="11"/>
        <v>VAN DER STAPPEN Chloë JUN</v>
      </c>
      <c r="B655" s="2" t="s">
        <v>156</v>
      </c>
      <c r="C655" s="4" t="s">
        <v>23</v>
      </c>
      <c r="D655" s="4" t="s">
        <v>6</v>
      </c>
      <c r="E655" s="10">
        <f t="shared" si="10"/>
        <v>43135</v>
      </c>
      <c r="F655" s="10">
        <v>43043</v>
      </c>
      <c r="G655" s="4" t="s">
        <v>434</v>
      </c>
      <c r="H655" s="4" t="s">
        <v>435</v>
      </c>
      <c r="I655" s="4" t="str">
        <f>IF(G655="Competition Level Test",COUNTIFS(B$2:B655,B655,G$2:G655,"Competition Level Test"),"-")</f>
        <v>-</v>
      </c>
      <c r="J655" s="101"/>
    </row>
    <row r="656" spans="1:10" s="1" customFormat="1" ht="15" customHeight="1" x14ac:dyDescent="0.25">
      <c r="A656" s="1" t="str">
        <f t="shared" si="11"/>
        <v>POTOMS Merel PRE</v>
      </c>
      <c r="B656" s="2" t="s">
        <v>438</v>
      </c>
      <c r="C656" s="4" t="s">
        <v>21</v>
      </c>
      <c r="D656" s="4" t="s">
        <v>1</v>
      </c>
      <c r="E656" s="10">
        <f t="shared" si="10"/>
        <v>43065</v>
      </c>
      <c r="F656" s="10">
        <v>43065</v>
      </c>
      <c r="G656" s="4" t="s">
        <v>28</v>
      </c>
      <c r="H656" s="4" t="s">
        <v>22</v>
      </c>
      <c r="I656" s="4">
        <f>IF(G656="Competition Level Test",COUNTIFS(B$2:B656,B656,G$2:G656,"Competition Level Test"),"-")</f>
        <v>1</v>
      </c>
      <c r="J656" s="101"/>
    </row>
    <row r="657" spans="1:10" s="1" customFormat="1" ht="15" customHeight="1" x14ac:dyDescent="0.25">
      <c r="A657" s="1" t="str">
        <f t="shared" si="11"/>
        <v>GRYZLO Nina Niet geslaagd</v>
      </c>
      <c r="B657" s="2" t="s">
        <v>439</v>
      </c>
      <c r="C657" s="4" t="s">
        <v>11</v>
      </c>
      <c r="D657" s="4" t="s">
        <v>80</v>
      </c>
      <c r="E657" s="10">
        <f t="shared" ref="E657:E720" si="12">IF(G657="Competition Level Test",F657,EDATE(F657,3))</f>
        <v>43065</v>
      </c>
      <c r="F657" s="10">
        <v>43065</v>
      </c>
      <c r="G657" s="4" t="s">
        <v>28</v>
      </c>
      <c r="H657" s="4" t="s">
        <v>22</v>
      </c>
      <c r="I657" s="4">
        <f>IF(G657="Competition Level Test",COUNTIFS(B$2:B657,B657,G$2:G657,"Competition Level Test"),"-")</f>
        <v>1</v>
      </c>
      <c r="J657" s="101"/>
    </row>
    <row r="658" spans="1:10" s="1" customFormat="1" ht="15" customHeight="1" x14ac:dyDescent="0.25">
      <c r="A658" s="1" t="str">
        <f t="shared" si="11"/>
        <v>FAUCONNIER Norah Niet geslaagd</v>
      </c>
      <c r="B658" s="2" t="s">
        <v>440</v>
      </c>
      <c r="C658" s="4" t="s">
        <v>77</v>
      </c>
      <c r="D658" s="4" t="s">
        <v>80</v>
      </c>
      <c r="E658" s="10">
        <f t="shared" si="12"/>
        <v>43065</v>
      </c>
      <c r="F658" s="10">
        <v>43065</v>
      </c>
      <c r="G658" s="4" t="s">
        <v>28</v>
      </c>
      <c r="H658" s="4" t="s">
        <v>22</v>
      </c>
      <c r="I658" s="4">
        <f>IF(G658="Competition Level Test",COUNTIFS(B$2:B658,B658,G$2:G658,"Competition Level Test"),"-")</f>
        <v>1</v>
      </c>
      <c r="J658" s="101"/>
    </row>
    <row r="659" spans="1:10" s="1" customFormat="1" ht="15" customHeight="1" x14ac:dyDescent="0.25">
      <c r="A659" s="1" t="str">
        <f t="shared" si="11"/>
        <v>VERVAET Esther PRE</v>
      </c>
      <c r="B659" s="2" t="s">
        <v>441</v>
      </c>
      <c r="C659" s="4" t="s">
        <v>23</v>
      </c>
      <c r="D659" s="4" t="s">
        <v>1</v>
      </c>
      <c r="E659" s="10">
        <f t="shared" si="12"/>
        <v>43065</v>
      </c>
      <c r="F659" s="10">
        <v>43065</v>
      </c>
      <c r="G659" s="4" t="s">
        <v>28</v>
      </c>
      <c r="H659" s="4" t="s">
        <v>22</v>
      </c>
      <c r="I659" s="4">
        <f>IF(G659="Competition Level Test",COUNTIFS(B$2:B659,B659,G$2:G659,"Competition Level Test"),"-")</f>
        <v>1</v>
      </c>
      <c r="J659" s="101"/>
    </row>
    <row r="660" spans="1:10" s="1" customFormat="1" ht="15" customHeight="1" x14ac:dyDescent="0.25">
      <c r="A660" s="1" t="str">
        <f t="shared" si="11"/>
        <v>TOULMONDE Emilie Niet geslaagd</v>
      </c>
      <c r="B660" s="2" t="s">
        <v>442</v>
      </c>
      <c r="C660" s="4" t="s">
        <v>26</v>
      </c>
      <c r="D660" s="4" t="s">
        <v>80</v>
      </c>
      <c r="E660" s="10">
        <f t="shared" si="12"/>
        <v>43065</v>
      </c>
      <c r="F660" s="10">
        <v>43065</v>
      </c>
      <c r="G660" s="4" t="s">
        <v>28</v>
      </c>
      <c r="H660" s="4" t="s">
        <v>22</v>
      </c>
      <c r="I660" s="4">
        <f>IF(G660="Competition Level Test",COUNTIFS(B$2:B660,B660,G$2:G660,"Competition Level Test"),"-")</f>
        <v>1</v>
      </c>
      <c r="J660" s="101"/>
    </row>
    <row r="661" spans="1:10" s="1" customFormat="1" ht="15" customHeight="1" x14ac:dyDescent="0.25">
      <c r="A661" s="1" t="str">
        <f t="shared" si="11"/>
        <v>LOPEZ Luna Maria Niet geslaagd</v>
      </c>
      <c r="B661" s="2" t="s">
        <v>57</v>
      </c>
      <c r="C661" s="4" t="s">
        <v>20</v>
      </c>
      <c r="D661" s="4" t="s">
        <v>80</v>
      </c>
      <c r="E661" s="10">
        <f t="shared" si="12"/>
        <v>43065</v>
      </c>
      <c r="F661" s="10">
        <v>43065</v>
      </c>
      <c r="G661" s="4" t="s">
        <v>28</v>
      </c>
      <c r="H661" s="4" t="s">
        <v>22</v>
      </c>
      <c r="I661" s="4">
        <f>IF(G661="Competition Level Test",COUNTIFS(B$2:B661,B661,G$2:G661,"Competition Level Test"),"-")</f>
        <v>2</v>
      </c>
      <c r="J661" s="101"/>
    </row>
    <row r="662" spans="1:10" s="1" customFormat="1" ht="15" customHeight="1" x14ac:dyDescent="0.25">
      <c r="A662" s="1" t="str">
        <f t="shared" si="11"/>
        <v>BROWARNY Déva Niet geslaagd</v>
      </c>
      <c r="B662" s="2" t="s">
        <v>477</v>
      </c>
      <c r="C662" s="4" t="s">
        <v>77</v>
      </c>
      <c r="D662" s="4" t="s">
        <v>80</v>
      </c>
      <c r="E662" s="10">
        <f t="shared" si="12"/>
        <v>43065</v>
      </c>
      <c r="F662" s="10">
        <v>43065</v>
      </c>
      <c r="G662" s="4" t="s">
        <v>28</v>
      </c>
      <c r="H662" s="4" t="s">
        <v>22</v>
      </c>
      <c r="I662" s="4">
        <f>IF(G662="Competition Level Test",COUNTIFS(B$2:B662,B662,G$2:G662,"Competition Level Test"),"-")</f>
        <v>1</v>
      </c>
      <c r="J662" s="101"/>
    </row>
    <row r="663" spans="1:10" s="1" customFormat="1" ht="15" customHeight="1" x14ac:dyDescent="0.25">
      <c r="A663" s="1" t="str">
        <f t="shared" si="11"/>
        <v>VANHECKE Lilas Niet geslaagd</v>
      </c>
      <c r="B663" s="2" t="s">
        <v>443</v>
      </c>
      <c r="C663" s="4" t="s">
        <v>23</v>
      </c>
      <c r="D663" s="4" t="s">
        <v>80</v>
      </c>
      <c r="E663" s="10">
        <f t="shared" si="12"/>
        <v>43065</v>
      </c>
      <c r="F663" s="10">
        <v>43065</v>
      </c>
      <c r="G663" s="4" t="s">
        <v>28</v>
      </c>
      <c r="H663" s="4" t="s">
        <v>22</v>
      </c>
      <c r="I663" s="4">
        <f>IF(G663="Competition Level Test",COUNTIFS(B$2:B663,B663,G$2:G663,"Competition Level Test"),"-")</f>
        <v>1</v>
      </c>
      <c r="J663" s="101"/>
    </row>
    <row r="664" spans="1:10" s="1" customFormat="1" ht="15" customHeight="1" x14ac:dyDescent="0.25">
      <c r="A664" s="1" t="str">
        <f t="shared" si="11"/>
        <v>MONGIOVI Prescillia Niet geslaagd</v>
      </c>
      <c r="B664" s="2" t="s">
        <v>444</v>
      </c>
      <c r="C664" s="4" t="s">
        <v>77</v>
      </c>
      <c r="D664" s="4" t="s">
        <v>80</v>
      </c>
      <c r="E664" s="10">
        <f t="shared" si="12"/>
        <v>43065</v>
      </c>
      <c r="F664" s="10">
        <v>43065</v>
      </c>
      <c r="G664" s="4" t="s">
        <v>28</v>
      </c>
      <c r="H664" s="4" t="s">
        <v>22</v>
      </c>
      <c r="I664" s="4">
        <f>IF(G664="Competition Level Test",COUNTIFS(B$2:B664,B664,G$2:G664,"Competition Level Test"),"-")</f>
        <v>1</v>
      </c>
      <c r="J664" s="101"/>
    </row>
    <row r="665" spans="1:10" s="1" customFormat="1" ht="15" customHeight="1" x14ac:dyDescent="0.25">
      <c r="A665" s="1" t="str">
        <f t="shared" si="11"/>
        <v>BOELAERT Denise Niet geslaagd</v>
      </c>
      <c r="B665" s="2" t="s">
        <v>445</v>
      </c>
      <c r="C665" s="4" t="s">
        <v>25</v>
      </c>
      <c r="D665" s="4" t="s">
        <v>80</v>
      </c>
      <c r="E665" s="10">
        <f t="shared" si="12"/>
        <v>43065</v>
      </c>
      <c r="F665" s="10">
        <v>43065</v>
      </c>
      <c r="G665" s="4" t="s">
        <v>28</v>
      </c>
      <c r="H665" s="4" t="s">
        <v>22</v>
      </c>
      <c r="I665" s="4">
        <f>IF(G665="Competition Level Test",COUNTIFS(B$2:B665,B665,G$2:G665,"Competition Level Test"),"-")</f>
        <v>1</v>
      </c>
      <c r="J665" s="101"/>
    </row>
    <row r="666" spans="1:10" s="1" customFormat="1" ht="15" customHeight="1" x14ac:dyDescent="0.25">
      <c r="A666" s="1" t="str">
        <f t="shared" si="11"/>
        <v>DEFLOOR Hannelore Niet geslaagd</v>
      </c>
      <c r="B666" s="2" t="s">
        <v>446</v>
      </c>
      <c r="C666" s="4" t="s">
        <v>11</v>
      </c>
      <c r="D666" s="4" t="s">
        <v>80</v>
      </c>
      <c r="E666" s="10">
        <f t="shared" si="12"/>
        <v>43065</v>
      </c>
      <c r="F666" s="10">
        <v>43065</v>
      </c>
      <c r="G666" s="4" t="s">
        <v>28</v>
      </c>
      <c r="H666" s="4" t="s">
        <v>22</v>
      </c>
      <c r="I666" s="4">
        <f>IF(G666="Competition Level Test",COUNTIFS(B$2:B666,B666,G$2:G666,"Competition Level Test"),"-")</f>
        <v>1</v>
      </c>
      <c r="J666" s="101"/>
    </row>
    <row r="667" spans="1:10" s="1" customFormat="1" ht="15" customHeight="1" x14ac:dyDescent="0.25">
      <c r="A667" s="1" t="str">
        <f t="shared" si="11"/>
        <v>GOVERS Gilles Niet geslaagd</v>
      </c>
      <c r="B667" s="2" t="s">
        <v>447</v>
      </c>
      <c r="C667" s="4" t="s">
        <v>18</v>
      </c>
      <c r="D667" s="4" t="s">
        <v>80</v>
      </c>
      <c r="E667" s="10">
        <f t="shared" si="12"/>
        <v>43065</v>
      </c>
      <c r="F667" s="10">
        <v>43065</v>
      </c>
      <c r="G667" s="4" t="s">
        <v>455</v>
      </c>
      <c r="H667" s="4" t="s">
        <v>22</v>
      </c>
      <c r="I667" s="4">
        <f>IF(G667="Competition Level Test",COUNTIFS(B$2:B667,B667,G$2:G667,"Competition Level Test"),"-")</f>
        <v>1</v>
      </c>
      <c r="J667" s="101"/>
    </row>
    <row r="668" spans="1:10" s="1" customFormat="1" ht="15" customHeight="1" x14ac:dyDescent="0.25">
      <c r="A668" s="1" t="str">
        <f t="shared" si="11"/>
        <v>HAMAYS Maé PRE</v>
      </c>
      <c r="B668" s="2" t="s">
        <v>485</v>
      </c>
      <c r="C668" s="4" t="s">
        <v>77</v>
      </c>
      <c r="D668" s="4" t="s">
        <v>1</v>
      </c>
      <c r="E668" s="10">
        <f t="shared" si="12"/>
        <v>43065</v>
      </c>
      <c r="F668" s="10">
        <v>43065</v>
      </c>
      <c r="G668" s="4" t="s">
        <v>28</v>
      </c>
      <c r="H668" s="4" t="s">
        <v>22</v>
      </c>
      <c r="I668" s="4">
        <f>IF(G668="Competition Level Test",COUNTIFS(B$2:B668,B668,G$2:G668,"Competition Level Test"),"-")</f>
        <v>2</v>
      </c>
      <c r="J668" s="101"/>
    </row>
    <row r="669" spans="1:10" s="1" customFormat="1" ht="15" customHeight="1" x14ac:dyDescent="0.25">
      <c r="A669" s="1" t="str">
        <f t="shared" si="11"/>
        <v>VERBEECK Jasmine PRE</v>
      </c>
      <c r="B669" s="2" t="s">
        <v>424</v>
      </c>
      <c r="C669" s="4" t="s">
        <v>11</v>
      </c>
      <c r="D669" s="4" t="s">
        <v>1</v>
      </c>
      <c r="E669" s="10">
        <f t="shared" si="12"/>
        <v>43065</v>
      </c>
      <c r="F669" s="10">
        <v>43065</v>
      </c>
      <c r="G669" s="4" t="s">
        <v>28</v>
      </c>
      <c r="H669" s="4" t="s">
        <v>22</v>
      </c>
      <c r="I669" s="4">
        <f>IF(G669="Competition Level Test",COUNTIFS(B$2:B669,B669,G$2:G669,"Competition Level Test"),"-")</f>
        <v>2</v>
      </c>
      <c r="J669" s="101"/>
    </row>
    <row r="670" spans="1:10" s="1" customFormat="1" ht="15" customHeight="1" x14ac:dyDescent="0.25">
      <c r="A670" s="1" t="str">
        <f t="shared" si="11"/>
        <v>FREDERICKX Marthe Niet geslaagd</v>
      </c>
      <c r="B670" s="2" t="s">
        <v>422</v>
      </c>
      <c r="C670" s="4" t="s">
        <v>10</v>
      </c>
      <c r="D670" s="4" t="s">
        <v>80</v>
      </c>
      <c r="E670" s="10">
        <f t="shared" si="12"/>
        <v>43065</v>
      </c>
      <c r="F670" s="10">
        <v>43065</v>
      </c>
      <c r="G670" s="4" t="s">
        <v>28</v>
      </c>
      <c r="H670" s="4" t="s">
        <v>22</v>
      </c>
      <c r="I670" s="4">
        <f>IF(G670="Competition Level Test",COUNTIFS(B$2:B670,B670,G$2:G670,"Competition Level Test"),"-")</f>
        <v>2</v>
      </c>
      <c r="J670" s="101"/>
    </row>
    <row r="671" spans="1:10" s="1" customFormat="1" ht="15" customHeight="1" x14ac:dyDescent="0.25">
      <c r="A671" s="1" t="str">
        <f t="shared" si="11"/>
        <v>WOSTYN Tessa PRE</v>
      </c>
      <c r="B671" s="2" t="s">
        <v>421</v>
      </c>
      <c r="C671" s="4" t="s">
        <v>23</v>
      </c>
      <c r="D671" s="4" t="s">
        <v>1</v>
      </c>
      <c r="E671" s="10">
        <f t="shared" si="12"/>
        <v>43065</v>
      </c>
      <c r="F671" s="10">
        <v>43065</v>
      </c>
      <c r="G671" s="4" t="s">
        <v>28</v>
      </c>
      <c r="H671" s="4" t="s">
        <v>22</v>
      </c>
      <c r="I671" s="4">
        <f>IF(G671="Competition Level Test",COUNTIFS(B$2:B671,B671,G$2:G671,"Competition Level Test"),"-")</f>
        <v>2</v>
      </c>
      <c r="J671" s="101"/>
    </row>
    <row r="672" spans="1:10" s="1" customFormat="1" ht="15" customHeight="1" x14ac:dyDescent="0.25">
      <c r="A672" s="1" t="str">
        <f t="shared" si="11"/>
        <v>DEVOS Maud PRE</v>
      </c>
      <c r="B672" s="2" t="s">
        <v>448</v>
      </c>
      <c r="C672" s="4" t="s">
        <v>25</v>
      </c>
      <c r="D672" s="4" t="s">
        <v>1</v>
      </c>
      <c r="E672" s="10">
        <f t="shared" si="12"/>
        <v>43065</v>
      </c>
      <c r="F672" s="10">
        <v>43065</v>
      </c>
      <c r="G672" s="4" t="s">
        <v>28</v>
      </c>
      <c r="H672" s="4" t="s">
        <v>22</v>
      </c>
      <c r="I672" s="4">
        <f>IF(G672="Competition Level Test",COUNTIFS(B$2:B672,B672,G$2:G672,"Competition Level Test"),"-")</f>
        <v>1</v>
      </c>
      <c r="J672" s="101"/>
    </row>
    <row r="673" spans="1:10" s="1" customFormat="1" ht="15" customHeight="1" x14ac:dyDescent="0.25">
      <c r="A673" s="1" t="str">
        <f t="shared" si="11"/>
        <v>SARIKAS Marianna PRE</v>
      </c>
      <c r="B673" s="2" t="s">
        <v>257</v>
      </c>
      <c r="C673" s="4" t="s">
        <v>13</v>
      </c>
      <c r="D673" s="4" t="s">
        <v>1</v>
      </c>
      <c r="E673" s="10">
        <f t="shared" si="12"/>
        <v>43065</v>
      </c>
      <c r="F673" s="10">
        <v>43065</v>
      </c>
      <c r="G673" s="4" t="s">
        <v>28</v>
      </c>
      <c r="H673" s="4" t="s">
        <v>22</v>
      </c>
      <c r="I673" s="4">
        <f>IF(G673="Competition Level Test",COUNTIFS(B$2:B673,B673,G$2:G673,"Competition Level Test"),"-")</f>
        <v>3</v>
      </c>
      <c r="J673" s="101"/>
    </row>
    <row r="674" spans="1:10" s="1" customFormat="1" ht="15" customHeight="1" x14ac:dyDescent="0.25">
      <c r="A674" s="1" t="str">
        <f t="shared" si="11"/>
        <v>RAMOS Penelope PRE</v>
      </c>
      <c r="B674" s="2" t="s">
        <v>427</v>
      </c>
      <c r="C674" s="4" t="s">
        <v>23</v>
      </c>
      <c r="D674" s="4" t="s">
        <v>1</v>
      </c>
      <c r="E674" s="10">
        <f t="shared" si="12"/>
        <v>43065</v>
      </c>
      <c r="F674" s="10">
        <v>43065</v>
      </c>
      <c r="G674" s="4" t="s">
        <v>28</v>
      </c>
      <c r="H674" s="4" t="s">
        <v>22</v>
      </c>
      <c r="I674" s="4">
        <f>IF(G674="Competition Level Test",COUNTIFS(B$2:B674,B674,G$2:G674,"Competition Level Test"),"-")</f>
        <v>2</v>
      </c>
      <c r="J674" s="101"/>
    </row>
    <row r="675" spans="1:10" s="1" customFormat="1" ht="15" customHeight="1" x14ac:dyDescent="0.25">
      <c r="A675" s="1" t="str">
        <f t="shared" si="11"/>
        <v>ZUSTRUPA Marija Niet geslaagd</v>
      </c>
      <c r="B675" s="2" t="s">
        <v>449</v>
      </c>
      <c r="C675" s="4" t="s">
        <v>23</v>
      </c>
      <c r="D675" s="4" t="s">
        <v>80</v>
      </c>
      <c r="E675" s="10">
        <f t="shared" si="12"/>
        <v>43065</v>
      </c>
      <c r="F675" s="10">
        <v>43065</v>
      </c>
      <c r="G675" s="4" t="s">
        <v>28</v>
      </c>
      <c r="H675" s="4" t="s">
        <v>22</v>
      </c>
      <c r="I675" s="4">
        <f>IF(G675="Competition Level Test",COUNTIFS(B$2:B675,B675,G$2:G675,"Competition Level Test"),"-")</f>
        <v>1</v>
      </c>
      <c r="J675" s="101"/>
    </row>
    <row r="676" spans="1:10" s="1" customFormat="1" ht="15" customHeight="1" x14ac:dyDescent="0.25">
      <c r="A676" s="1" t="str">
        <f t="shared" si="11"/>
        <v>DE VITIS Gloria PRE</v>
      </c>
      <c r="B676" s="2" t="s">
        <v>450</v>
      </c>
      <c r="C676" s="4" t="s">
        <v>77</v>
      </c>
      <c r="D676" s="4" t="s">
        <v>1</v>
      </c>
      <c r="E676" s="10">
        <f t="shared" si="12"/>
        <v>43065</v>
      </c>
      <c r="F676" s="10">
        <v>43065</v>
      </c>
      <c r="G676" s="4" t="s">
        <v>28</v>
      </c>
      <c r="H676" s="4" t="s">
        <v>22</v>
      </c>
      <c r="I676" s="4">
        <f>IF(G676="Competition Level Test",COUNTIFS(B$2:B676,B676,G$2:G676,"Competition Level Test"),"-")</f>
        <v>1</v>
      </c>
      <c r="J676" s="101"/>
    </row>
    <row r="677" spans="1:10" s="1" customFormat="1" ht="15" customHeight="1" x14ac:dyDescent="0.25">
      <c r="A677" s="1" t="str">
        <f t="shared" si="11"/>
        <v>BAETEN Léo PRE</v>
      </c>
      <c r="B677" s="2" t="s">
        <v>451</v>
      </c>
      <c r="C677" s="4" t="s">
        <v>23</v>
      </c>
      <c r="D677" s="4" t="s">
        <v>1</v>
      </c>
      <c r="E677" s="10">
        <f t="shared" si="12"/>
        <v>43065</v>
      </c>
      <c r="F677" s="10">
        <v>43065</v>
      </c>
      <c r="G677" s="4" t="s">
        <v>28</v>
      </c>
      <c r="H677" s="4" t="s">
        <v>22</v>
      </c>
      <c r="I677" s="4">
        <f>IF(G677="Competition Level Test",COUNTIFS(B$2:B677,B677,G$2:G677,"Competition Level Test"),"-")</f>
        <v>1</v>
      </c>
      <c r="J677" s="101"/>
    </row>
    <row r="678" spans="1:10" s="1" customFormat="1" ht="15" customHeight="1" x14ac:dyDescent="0.25">
      <c r="A678" s="1" t="str">
        <f t="shared" si="11"/>
        <v>MONTFORT Nadèlge Niet geslaagd</v>
      </c>
      <c r="B678" s="2" t="s">
        <v>452</v>
      </c>
      <c r="C678" s="4" t="s">
        <v>13</v>
      </c>
      <c r="D678" s="4" t="s">
        <v>80</v>
      </c>
      <c r="E678" s="10">
        <f t="shared" si="12"/>
        <v>43065</v>
      </c>
      <c r="F678" s="10">
        <v>43065</v>
      </c>
      <c r="G678" s="4" t="s">
        <v>28</v>
      </c>
      <c r="H678" s="4" t="s">
        <v>22</v>
      </c>
      <c r="I678" s="4">
        <f>IF(G678="Competition Level Test",COUNTIFS(B$2:B678,B678,G$2:G678,"Competition Level Test"),"-")</f>
        <v>1</v>
      </c>
      <c r="J678" s="101"/>
    </row>
    <row r="679" spans="1:10" s="1" customFormat="1" ht="15" customHeight="1" x14ac:dyDescent="0.25">
      <c r="A679" s="1" t="str">
        <f t="shared" si="11"/>
        <v>BESSOUDNOVA Nica PRE</v>
      </c>
      <c r="B679" s="2" t="s">
        <v>76</v>
      </c>
      <c r="C679" s="4" t="s">
        <v>26</v>
      </c>
      <c r="D679" s="4" t="s">
        <v>1</v>
      </c>
      <c r="E679" s="10">
        <f t="shared" si="12"/>
        <v>43065</v>
      </c>
      <c r="F679" s="10">
        <v>43065</v>
      </c>
      <c r="G679" s="4" t="s">
        <v>28</v>
      </c>
      <c r="H679" s="4" t="s">
        <v>22</v>
      </c>
      <c r="I679" s="4">
        <f>IF(G679="Competition Level Test",COUNTIFS(B$2:B679,B679,G$2:G679,"Competition Level Test"),"-")</f>
        <v>3</v>
      </c>
      <c r="J679" s="101"/>
    </row>
    <row r="680" spans="1:10" s="1" customFormat="1" ht="15" customHeight="1" x14ac:dyDescent="0.25">
      <c r="A680" s="1" t="str">
        <f t="shared" si="11"/>
        <v>DE BRAUWER Shadé PRE</v>
      </c>
      <c r="B680" s="2" t="s">
        <v>453</v>
      </c>
      <c r="C680" s="4" t="s">
        <v>23</v>
      </c>
      <c r="D680" s="4" t="s">
        <v>1</v>
      </c>
      <c r="E680" s="10">
        <f t="shared" si="12"/>
        <v>43065</v>
      </c>
      <c r="F680" s="10">
        <v>43065</v>
      </c>
      <c r="G680" s="4" t="s">
        <v>28</v>
      </c>
      <c r="H680" s="4" t="s">
        <v>22</v>
      </c>
      <c r="I680" s="4">
        <f>IF(G680="Competition Level Test",COUNTIFS(B$2:B680,B680,G$2:G680,"Competition Level Test"),"-")</f>
        <v>1</v>
      </c>
      <c r="J680" s="101"/>
    </row>
    <row r="681" spans="1:10" s="1" customFormat="1" ht="15" customHeight="1" x14ac:dyDescent="0.25">
      <c r="A681" s="1" t="str">
        <f t="shared" si="11"/>
        <v>AERTS Britt Niet geslaagd</v>
      </c>
      <c r="B681" s="2" t="s">
        <v>108</v>
      </c>
      <c r="C681" s="4" t="s">
        <v>18</v>
      </c>
      <c r="D681" s="4" t="s">
        <v>80</v>
      </c>
      <c r="E681" s="10">
        <f t="shared" si="12"/>
        <v>43157</v>
      </c>
      <c r="F681" s="10">
        <v>43065</v>
      </c>
      <c r="G681" s="4" t="s">
        <v>160</v>
      </c>
      <c r="H681" s="4" t="s">
        <v>22</v>
      </c>
      <c r="I681" s="4" t="str">
        <f>IF(G681="Competition Level Test",COUNTIFS(B$2:B681,B681,G$2:G681,"Competition Level Test"),"-")</f>
        <v>-</v>
      </c>
      <c r="J681" s="101"/>
    </row>
    <row r="682" spans="1:10" s="1" customFormat="1" ht="15" customHeight="1" x14ac:dyDescent="0.25">
      <c r="A682" s="1" t="str">
        <f t="shared" si="11"/>
        <v>AKINWUMI Shelsey Niet geslaagd</v>
      </c>
      <c r="B682" s="2" t="s">
        <v>91</v>
      </c>
      <c r="C682" s="4" t="s">
        <v>20</v>
      </c>
      <c r="D682" s="4" t="s">
        <v>80</v>
      </c>
      <c r="E682" s="10">
        <f t="shared" si="12"/>
        <v>43157</v>
      </c>
      <c r="F682" s="10">
        <v>43065</v>
      </c>
      <c r="G682" s="4" t="s">
        <v>161</v>
      </c>
      <c r="H682" s="4" t="s">
        <v>22</v>
      </c>
      <c r="I682" s="4" t="str">
        <f>IF(G682="Competition Level Test",COUNTIFS(B$2:B682,B682,G$2:G682,"Competition Level Test"),"-")</f>
        <v>-</v>
      </c>
      <c r="J682" s="101"/>
    </row>
    <row r="683" spans="1:10" s="1" customFormat="1" ht="15" customHeight="1" x14ac:dyDescent="0.25">
      <c r="A683" s="1" t="str">
        <f t="shared" si="11"/>
        <v>VERHAEGEN Caro Niet geslaagd</v>
      </c>
      <c r="B683" s="2" t="s">
        <v>238</v>
      </c>
      <c r="C683" s="4" t="s">
        <v>20</v>
      </c>
      <c r="D683" s="4" t="s">
        <v>80</v>
      </c>
      <c r="E683" s="10">
        <f t="shared" si="12"/>
        <v>43157</v>
      </c>
      <c r="F683" s="10">
        <v>43065</v>
      </c>
      <c r="G683" s="4" t="s">
        <v>456</v>
      </c>
      <c r="H683" s="4" t="s">
        <v>22</v>
      </c>
      <c r="I683" s="4" t="str">
        <f>IF(G683="Competition Level Test",COUNTIFS(B$2:B683,B683,G$2:G683,"Competition Level Test"),"-")</f>
        <v>-</v>
      </c>
      <c r="J683" s="101"/>
    </row>
    <row r="684" spans="1:10" s="1" customFormat="1" ht="15" customHeight="1" x14ac:dyDescent="0.25">
      <c r="A684" s="1" t="str">
        <f t="shared" si="11"/>
        <v>COPPENS Nora BNO</v>
      </c>
      <c r="B684" s="2" t="s">
        <v>419</v>
      </c>
      <c r="C684" s="4" t="s">
        <v>10</v>
      </c>
      <c r="D684" s="4" t="s">
        <v>563</v>
      </c>
      <c r="E684" s="10">
        <f t="shared" si="12"/>
        <v>43161</v>
      </c>
      <c r="F684" s="10">
        <v>43071</v>
      </c>
      <c r="G684" s="4" t="s">
        <v>163</v>
      </c>
      <c r="H684" s="4" t="s">
        <v>27</v>
      </c>
      <c r="I684" s="4" t="str">
        <f>IF(G684="Competition Level Test",COUNTIFS(B$2:B684,B684,G$2:G684,"Competition Level Test"),"-")</f>
        <v>-</v>
      </c>
      <c r="J684" s="101"/>
    </row>
    <row r="685" spans="1:10" s="1" customFormat="1" ht="15" customHeight="1" x14ac:dyDescent="0.25">
      <c r="A685" s="1" t="str">
        <f t="shared" si="11"/>
        <v>HONHON Celiane BNO</v>
      </c>
      <c r="B685" s="2" t="s">
        <v>417</v>
      </c>
      <c r="C685" s="4" t="s">
        <v>26</v>
      </c>
      <c r="D685" s="4" t="s">
        <v>563</v>
      </c>
      <c r="E685" s="10">
        <f t="shared" si="12"/>
        <v>43161</v>
      </c>
      <c r="F685" s="10">
        <v>43071</v>
      </c>
      <c r="G685" s="4" t="s">
        <v>163</v>
      </c>
      <c r="H685" s="4" t="s">
        <v>27</v>
      </c>
      <c r="I685" s="4" t="str">
        <f>IF(G685="Competition Level Test",COUNTIFS(B$2:B685,B685,G$2:G685,"Competition Level Test"),"-")</f>
        <v>-</v>
      </c>
      <c r="J685" s="101"/>
    </row>
    <row r="686" spans="1:10" s="1" customFormat="1" ht="15" customHeight="1" x14ac:dyDescent="0.25">
      <c r="A686" s="1" t="str">
        <f t="shared" si="11"/>
        <v>CERRADA Vanessa INO</v>
      </c>
      <c r="B686" s="2" t="s">
        <v>116</v>
      </c>
      <c r="C686" s="4" t="s">
        <v>26</v>
      </c>
      <c r="D686" s="4" t="s">
        <v>564</v>
      </c>
      <c r="E686" s="10">
        <f t="shared" si="12"/>
        <v>43161</v>
      </c>
      <c r="F686" s="10">
        <v>43071</v>
      </c>
      <c r="G686" s="4" t="s">
        <v>163</v>
      </c>
      <c r="H686" s="4" t="s">
        <v>27</v>
      </c>
      <c r="I686" s="4" t="str">
        <f>IF(G686="Competition Level Test",COUNTIFS(B$2:B686,B686,G$2:G686,"Competition Level Test"),"-")</f>
        <v>-</v>
      </c>
      <c r="J686" s="101"/>
    </row>
    <row r="687" spans="1:10" s="1" customFormat="1" ht="15" customHeight="1" x14ac:dyDescent="0.25">
      <c r="A687" s="1" t="str">
        <f t="shared" si="11"/>
        <v>DE RIJCK Gitte INO</v>
      </c>
      <c r="B687" s="2" t="s">
        <v>347</v>
      </c>
      <c r="C687" s="4" t="s">
        <v>10</v>
      </c>
      <c r="D687" s="4" t="s">
        <v>564</v>
      </c>
      <c r="E687" s="10">
        <f t="shared" si="12"/>
        <v>43161</v>
      </c>
      <c r="F687" s="10">
        <v>43071</v>
      </c>
      <c r="G687" s="4" t="s">
        <v>163</v>
      </c>
      <c r="H687" s="4" t="s">
        <v>27</v>
      </c>
      <c r="I687" s="4" t="str">
        <f>IF(G687="Competition Level Test",COUNTIFS(B$2:B687,B687,G$2:G687,"Competition Level Test"),"-")</f>
        <v>-</v>
      </c>
      <c r="J687" s="101"/>
    </row>
    <row r="688" spans="1:10" s="1" customFormat="1" ht="15" customHeight="1" x14ac:dyDescent="0.25">
      <c r="A688" s="1" t="str">
        <f t="shared" si="11"/>
        <v>KROUGLOV Denis INO</v>
      </c>
      <c r="B688" s="2" t="s">
        <v>30</v>
      </c>
      <c r="C688" s="4" t="s">
        <v>21</v>
      </c>
      <c r="D688" s="4" t="s">
        <v>564</v>
      </c>
      <c r="E688" s="10">
        <f t="shared" si="12"/>
        <v>43161</v>
      </c>
      <c r="F688" s="10">
        <v>43071</v>
      </c>
      <c r="G688" s="4" t="s">
        <v>163</v>
      </c>
      <c r="H688" s="4" t="s">
        <v>27</v>
      </c>
      <c r="I688" s="4" t="str">
        <f>IF(G688="Competition Level Test",COUNTIFS(B$2:B688,B688,G$2:G688,"Competition Level Test"),"-")</f>
        <v>-</v>
      </c>
      <c r="J688" s="101"/>
    </row>
    <row r="689" spans="1:10" s="1" customFormat="1" ht="15" customHeight="1" x14ac:dyDescent="0.25">
      <c r="A689" s="1" t="str">
        <f t="shared" si="11"/>
        <v>MIKHAILIAN Alice INO</v>
      </c>
      <c r="B689" s="2" t="s">
        <v>412</v>
      </c>
      <c r="C689" s="4" t="s">
        <v>457</v>
      </c>
      <c r="D689" s="4" t="s">
        <v>564</v>
      </c>
      <c r="E689" s="10">
        <f t="shared" si="12"/>
        <v>43161</v>
      </c>
      <c r="F689" s="10">
        <v>43071</v>
      </c>
      <c r="G689" s="4" t="s">
        <v>163</v>
      </c>
      <c r="H689" s="4" t="s">
        <v>27</v>
      </c>
      <c r="I689" s="4" t="str">
        <f>IF(G689="Competition Level Test",COUNTIFS(B$2:B689,B689,G$2:G689,"Competition Level Test"),"-")</f>
        <v>-</v>
      </c>
      <c r="J689" s="101"/>
    </row>
    <row r="690" spans="1:10" s="1" customFormat="1" ht="15" customHeight="1" x14ac:dyDescent="0.25">
      <c r="A690" s="1" t="str">
        <f t="shared" si="11"/>
        <v>TANGHE Izabelle INO</v>
      </c>
      <c r="B690" s="2" t="s">
        <v>151</v>
      </c>
      <c r="C690" s="4" t="s">
        <v>12</v>
      </c>
      <c r="D690" s="4" t="s">
        <v>564</v>
      </c>
      <c r="E690" s="10">
        <f t="shared" si="12"/>
        <v>43161</v>
      </c>
      <c r="F690" s="10">
        <v>43071</v>
      </c>
      <c r="G690" s="4" t="s">
        <v>163</v>
      </c>
      <c r="H690" s="4" t="s">
        <v>27</v>
      </c>
      <c r="I690" s="4" t="str">
        <f>IF(G690="Competition Level Test",COUNTIFS(B$2:B690,B690,G$2:G690,"Competition Level Test"),"-")</f>
        <v>-</v>
      </c>
      <c r="J690" s="101"/>
    </row>
    <row r="691" spans="1:10" s="1" customFormat="1" ht="15" customHeight="1" x14ac:dyDescent="0.25">
      <c r="A691" s="1" t="str">
        <f t="shared" si="11"/>
        <v>DE ROECK Havana MIN</v>
      </c>
      <c r="B691" s="2" t="s">
        <v>51</v>
      </c>
      <c r="C691" s="4" t="s">
        <v>20</v>
      </c>
      <c r="D691" s="4" t="s">
        <v>2</v>
      </c>
      <c r="E691" s="10">
        <f t="shared" si="12"/>
        <v>43168</v>
      </c>
      <c r="F691" s="10">
        <v>43078</v>
      </c>
      <c r="G691" s="4" t="s">
        <v>331</v>
      </c>
      <c r="H691" s="4" t="s">
        <v>24</v>
      </c>
      <c r="I691" s="4" t="str">
        <f>IF(G691="Competition Level Test",COUNTIFS(B$2:B691,B691,G$2:G691,"Competition Level Test"),"-")</f>
        <v>-</v>
      </c>
      <c r="J691" s="101"/>
    </row>
    <row r="692" spans="1:10" s="1" customFormat="1" ht="15" customHeight="1" x14ac:dyDescent="0.25">
      <c r="A692" s="1" t="str">
        <f t="shared" si="11"/>
        <v>MORIMOTO Mai MIN</v>
      </c>
      <c r="B692" s="2" t="s">
        <v>425</v>
      </c>
      <c r="C692" s="4" t="s">
        <v>23</v>
      </c>
      <c r="D692" s="4" t="s">
        <v>2</v>
      </c>
      <c r="E692" s="10">
        <f t="shared" si="12"/>
        <v>43168</v>
      </c>
      <c r="F692" s="10">
        <v>43078</v>
      </c>
      <c r="G692" s="4" t="s">
        <v>331</v>
      </c>
      <c r="H692" s="4" t="s">
        <v>24</v>
      </c>
      <c r="I692" s="4" t="str">
        <f>IF(G692="Competition Level Test",COUNTIFS(B$2:B692,B692,G$2:G692,"Competition Level Test"),"-")</f>
        <v>-</v>
      </c>
      <c r="J692" s="101"/>
    </row>
    <row r="693" spans="1:10" s="1" customFormat="1" ht="15" customHeight="1" x14ac:dyDescent="0.25">
      <c r="A693" s="1" t="str">
        <f t="shared" si="11"/>
        <v>VAN DEN BOGAERT Lyana MIN</v>
      </c>
      <c r="B693" s="2" t="s">
        <v>58</v>
      </c>
      <c r="C693" s="4" t="s">
        <v>20</v>
      </c>
      <c r="D693" s="4" t="s">
        <v>2</v>
      </c>
      <c r="E693" s="10">
        <f t="shared" si="12"/>
        <v>43168</v>
      </c>
      <c r="F693" s="10">
        <v>43078</v>
      </c>
      <c r="G693" s="4" t="s">
        <v>331</v>
      </c>
      <c r="H693" s="4" t="s">
        <v>24</v>
      </c>
      <c r="I693" s="4" t="str">
        <f>IF(G693="Competition Level Test",COUNTIFS(B$2:B693,B693,G$2:G693,"Competition Level Test"),"-")</f>
        <v>-</v>
      </c>
      <c r="J693" s="101"/>
    </row>
    <row r="694" spans="1:10" s="1" customFormat="1" ht="15" customHeight="1" x14ac:dyDescent="0.25">
      <c r="A694" s="1" t="str">
        <f t="shared" si="11"/>
        <v>VROLIJK Femke MIN</v>
      </c>
      <c r="B694" s="2" t="s">
        <v>105</v>
      </c>
      <c r="C694" s="4" t="s">
        <v>21</v>
      </c>
      <c r="D694" s="4" t="s">
        <v>2</v>
      </c>
      <c r="E694" s="10">
        <f t="shared" si="12"/>
        <v>43168</v>
      </c>
      <c r="F694" s="10">
        <v>43078</v>
      </c>
      <c r="G694" s="4" t="s">
        <v>331</v>
      </c>
      <c r="H694" s="4" t="s">
        <v>24</v>
      </c>
      <c r="I694" s="4" t="str">
        <f>IF(G694="Competition Level Test",COUNTIFS(B$2:B694,B694,G$2:G694,"Competition Level Test"),"-")</f>
        <v>-</v>
      </c>
      <c r="J694" s="101"/>
    </row>
    <row r="695" spans="1:10" s="1" customFormat="1" ht="15" customHeight="1" x14ac:dyDescent="0.25">
      <c r="A695" s="1" t="str">
        <f t="shared" si="11"/>
        <v>BUFFELARD Clémence BNO</v>
      </c>
      <c r="B695" s="2" t="s">
        <v>437</v>
      </c>
      <c r="C695" s="4" t="s">
        <v>21</v>
      </c>
      <c r="D695" s="4" t="s">
        <v>563</v>
      </c>
      <c r="E695" s="10">
        <f t="shared" si="12"/>
        <v>43168</v>
      </c>
      <c r="F695" s="10">
        <v>43078</v>
      </c>
      <c r="G695" s="4" t="s">
        <v>331</v>
      </c>
      <c r="H695" s="4" t="s">
        <v>24</v>
      </c>
      <c r="I695" s="4" t="str">
        <f>IF(G695="Competition Level Test",COUNTIFS(B$2:B695,B695,G$2:G695,"Competition Level Test"),"-")</f>
        <v>-</v>
      </c>
      <c r="J695" s="101"/>
    </row>
    <row r="696" spans="1:10" s="1" customFormat="1" ht="15" customHeight="1" x14ac:dyDescent="0.25">
      <c r="A696" s="1" t="str">
        <f t="shared" si="11"/>
        <v>CHRISTAKIS Dimitri BNO</v>
      </c>
      <c r="B696" s="2" t="s">
        <v>49</v>
      </c>
      <c r="C696" s="4" t="s">
        <v>25</v>
      </c>
      <c r="D696" s="4" t="s">
        <v>563</v>
      </c>
      <c r="E696" s="10">
        <f t="shared" si="12"/>
        <v>43168</v>
      </c>
      <c r="F696" s="10">
        <v>43078</v>
      </c>
      <c r="G696" s="4" t="s">
        <v>331</v>
      </c>
      <c r="H696" s="4" t="s">
        <v>24</v>
      </c>
      <c r="I696" s="4" t="str">
        <f>IF(G696="Competition Level Test",COUNTIFS(B$2:B696,B696,G$2:G696,"Competition Level Test"),"-")</f>
        <v>-</v>
      </c>
      <c r="J696" s="101"/>
    </row>
    <row r="697" spans="1:10" s="1" customFormat="1" ht="15" customHeight="1" x14ac:dyDescent="0.25">
      <c r="A697" s="1" t="str">
        <f t="shared" si="11"/>
        <v>DRIJKONINGEN Aube-Laure BNO</v>
      </c>
      <c r="B697" s="2" t="s">
        <v>458</v>
      </c>
      <c r="C697" s="4" t="s">
        <v>18</v>
      </c>
      <c r="D697" s="4" t="s">
        <v>563</v>
      </c>
      <c r="E697" s="10">
        <f t="shared" si="12"/>
        <v>43168</v>
      </c>
      <c r="F697" s="10">
        <v>43078</v>
      </c>
      <c r="G697" s="4" t="s">
        <v>331</v>
      </c>
      <c r="H697" s="4" t="s">
        <v>24</v>
      </c>
      <c r="I697" s="4" t="str">
        <f>IF(G697="Competition Level Test",COUNTIFS(B$2:B697,B697,G$2:G697,"Competition Level Test"),"-")</f>
        <v>-</v>
      </c>
      <c r="J697" s="101"/>
    </row>
    <row r="698" spans="1:10" s="1" customFormat="1" ht="15" customHeight="1" x14ac:dyDescent="0.25">
      <c r="A698" s="1" t="str">
        <f t="shared" si="11"/>
        <v>DU RANG Keara BNO</v>
      </c>
      <c r="B698" s="2" t="s">
        <v>66</v>
      </c>
      <c r="C698" s="4" t="s">
        <v>13</v>
      </c>
      <c r="D698" s="4" t="s">
        <v>563</v>
      </c>
      <c r="E698" s="10">
        <f t="shared" si="12"/>
        <v>43168</v>
      </c>
      <c r="F698" s="10">
        <v>43078</v>
      </c>
      <c r="G698" s="4" t="s">
        <v>331</v>
      </c>
      <c r="H698" s="4" t="s">
        <v>24</v>
      </c>
      <c r="I698" s="4" t="str">
        <f>IF(G698="Competition Level Test",COUNTIFS(B$2:B698,B698,G$2:G698,"Competition Level Test"),"-")</f>
        <v>-</v>
      </c>
      <c r="J698" s="101"/>
    </row>
    <row r="699" spans="1:10" s="1" customFormat="1" ht="15" customHeight="1" x14ac:dyDescent="0.25">
      <c r="A699" s="1" t="str">
        <f t="shared" si="11"/>
        <v>FOULON Anaïs BNO</v>
      </c>
      <c r="B699" s="2" t="s">
        <v>68</v>
      </c>
      <c r="C699" s="4" t="s">
        <v>26</v>
      </c>
      <c r="D699" s="4" t="s">
        <v>563</v>
      </c>
      <c r="E699" s="10">
        <f t="shared" si="12"/>
        <v>43168</v>
      </c>
      <c r="F699" s="10">
        <v>43078</v>
      </c>
      <c r="G699" s="4" t="s">
        <v>331</v>
      </c>
      <c r="H699" s="4" t="s">
        <v>24</v>
      </c>
      <c r="I699" s="4" t="str">
        <f>IF(G699="Competition Level Test",COUNTIFS(B$2:B699,B699,G$2:G699,"Competition Level Test"),"-")</f>
        <v>-</v>
      </c>
      <c r="J699" s="101"/>
    </row>
    <row r="700" spans="1:10" s="1" customFormat="1" ht="15" customHeight="1" x14ac:dyDescent="0.25">
      <c r="A700" s="1" t="str">
        <f t="shared" si="11"/>
        <v>LISON Caroline BNO</v>
      </c>
      <c r="B700" s="2" t="s">
        <v>459</v>
      </c>
      <c r="C700" s="4" t="s">
        <v>77</v>
      </c>
      <c r="D700" s="4" t="s">
        <v>563</v>
      </c>
      <c r="E700" s="10">
        <f t="shared" si="12"/>
        <v>43168</v>
      </c>
      <c r="F700" s="10">
        <v>43078</v>
      </c>
      <c r="G700" s="4" t="s">
        <v>331</v>
      </c>
      <c r="H700" s="4" t="s">
        <v>24</v>
      </c>
      <c r="I700" s="4" t="str">
        <f>IF(G700="Competition Level Test",COUNTIFS(B$2:B700,B700,G$2:G700,"Competition Level Test"),"-")</f>
        <v>-</v>
      </c>
      <c r="J700" s="101"/>
    </row>
    <row r="701" spans="1:10" s="1" customFormat="1" ht="15" customHeight="1" x14ac:dyDescent="0.25">
      <c r="A701" s="1" t="str">
        <f t="shared" si="11"/>
        <v>RAIMO Ilaria BNO</v>
      </c>
      <c r="B701" s="2" t="s">
        <v>69</v>
      </c>
      <c r="C701" s="4" t="s">
        <v>77</v>
      </c>
      <c r="D701" s="4" t="s">
        <v>563</v>
      </c>
      <c r="E701" s="10">
        <f t="shared" si="12"/>
        <v>43168</v>
      </c>
      <c r="F701" s="10">
        <v>43078</v>
      </c>
      <c r="G701" s="4" t="s">
        <v>331</v>
      </c>
      <c r="H701" s="4" t="s">
        <v>24</v>
      </c>
      <c r="I701" s="4" t="str">
        <f>IF(G701="Competition Level Test",COUNTIFS(B$2:B701,B701,G$2:G701,"Competition Level Test"),"-")</f>
        <v>-</v>
      </c>
      <c r="J701" s="101"/>
    </row>
    <row r="702" spans="1:10" s="1" customFormat="1" ht="15" customHeight="1" x14ac:dyDescent="0.25">
      <c r="A702" s="1" t="str">
        <f t="shared" si="11"/>
        <v>VAN VALCKENBORGH Isaura BNO</v>
      </c>
      <c r="B702" s="2" t="s">
        <v>169</v>
      </c>
      <c r="C702" s="4" t="s">
        <v>13</v>
      </c>
      <c r="D702" s="4" t="s">
        <v>563</v>
      </c>
      <c r="E702" s="10">
        <f t="shared" si="12"/>
        <v>43168</v>
      </c>
      <c r="F702" s="10">
        <v>43078</v>
      </c>
      <c r="G702" s="4" t="s">
        <v>331</v>
      </c>
      <c r="H702" s="4" t="s">
        <v>24</v>
      </c>
      <c r="I702" s="4" t="str">
        <f>IF(G702="Competition Level Test",COUNTIFS(B$2:B702,B702,G$2:G702,"Competition Level Test"),"-")</f>
        <v>-</v>
      </c>
      <c r="J702" s="101"/>
    </row>
    <row r="703" spans="1:10" s="1" customFormat="1" ht="15" customHeight="1" x14ac:dyDescent="0.25">
      <c r="A703" s="1" t="str">
        <f t="shared" si="11"/>
        <v>HEINEN Laura INO</v>
      </c>
      <c r="B703" s="2" t="s">
        <v>33</v>
      </c>
      <c r="C703" s="4" t="s">
        <v>26</v>
      </c>
      <c r="D703" s="4" t="s">
        <v>564</v>
      </c>
      <c r="E703" s="10">
        <f t="shared" si="12"/>
        <v>43168</v>
      </c>
      <c r="F703" s="10">
        <v>43078</v>
      </c>
      <c r="G703" s="4" t="s">
        <v>331</v>
      </c>
      <c r="H703" s="4" t="s">
        <v>24</v>
      </c>
      <c r="I703" s="4" t="str">
        <f>IF(G703="Competition Level Test",COUNTIFS(B$2:B703,B703,G$2:G703,"Competition Level Test"),"-")</f>
        <v>-</v>
      </c>
      <c r="J703" s="101"/>
    </row>
    <row r="704" spans="1:10" s="1" customFormat="1" ht="15" customHeight="1" x14ac:dyDescent="0.25">
      <c r="A704" s="1" t="str">
        <f t="shared" si="11"/>
        <v>LAPADAT Anouk INO</v>
      </c>
      <c r="B704" s="2" t="s">
        <v>137</v>
      </c>
      <c r="C704" s="4" t="s">
        <v>25</v>
      </c>
      <c r="D704" s="4" t="s">
        <v>564</v>
      </c>
      <c r="E704" s="10">
        <f t="shared" si="12"/>
        <v>43168</v>
      </c>
      <c r="F704" s="10">
        <v>43078</v>
      </c>
      <c r="G704" s="4" t="s">
        <v>331</v>
      </c>
      <c r="H704" s="4" t="s">
        <v>24</v>
      </c>
      <c r="I704" s="4" t="str">
        <f>IF(G704="Competition Level Test",COUNTIFS(B$2:B704,B704,G$2:G704,"Competition Level Test"),"-")</f>
        <v>-</v>
      </c>
      <c r="J704" s="101"/>
    </row>
    <row r="705" spans="1:10" s="1" customFormat="1" ht="15" customHeight="1" x14ac:dyDescent="0.25">
      <c r="A705" s="1" t="str">
        <f t="shared" si="11"/>
        <v>CHRISTAKIS Ioana JUN</v>
      </c>
      <c r="B705" s="2" t="s">
        <v>237</v>
      </c>
      <c r="C705" s="4" t="s">
        <v>25</v>
      </c>
      <c r="D705" s="4" t="s">
        <v>6</v>
      </c>
      <c r="E705" s="10">
        <f t="shared" si="12"/>
        <v>43168</v>
      </c>
      <c r="F705" s="10">
        <v>43078</v>
      </c>
      <c r="G705" s="4" t="s">
        <v>331</v>
      </c>
      <c r="H705" s="4" t="s">
        <v>24</v>
      </c>
      <c r="I705" s="4" t="str">
        <f>IF(G705="Competition Level Test",COUNTIFS(B$2:B705,B705,G$2:G705,"Competition Level Test"),"-")</f>
        <v>-</v>
      </c>
      <c r="J705" s="101"/>
    </row>
    <row r="706" spans="1:10" s="1" customFormat="1" ht="15" customHeight="1" x14ac:dyDescent="0.25">
      <c r="A706" s="1" t="str">
        <f t="shared" ref="A706:A769" si="13">CONCATENATE(B706," ",D706)</f>
        <v>AMOR Malaak MIN</v>
      </c>
      <c r="B706" s="2" t="s">
        <v>71</v>
      </c>
      <c r="C706" s="4" t="s">
        <v>13</v>
      </c>
      <c r="D706" s="4" t="s">
        <v>2</v>
      </c>
      <c r="E706" s="10">
        <f t="shared" si="12"/>
        <v>43203</v>
      </c>
      <c r="F706" s="10">
        <v>43113</v>
      </c>
      <c r="G706" s="4" t="s">
        <v>162</v>
      </c>
      <c r="H706" s="4" t="s">
        <v>27</v>
      </c>
      <c r="I706" s="4" t="str">
        <f>IF(G706="Competition Level Test",COUNTIFS(B$2:B706,B706,G$2:G706,"Competition Level Test"),"-")</f>
        <v>-</v>
      </c>
      <c r="J706" s="101"/>
    </row>
    <row r="707" spans="1:10" s="1" customFormat="1" ht="15" customHeight="1" x14ac:dyDescent="0.25">
      <c r="A707" s="1" t="str">
        <f t="shared" si="13"/>
        <v>DAINOTTI Aurélie MIN</v>
      </c>
      <c r="B707" s="2" t="s">
        <v>35</v>
      </c>
      <c r="C707" s="4" t="s">
        <v>26</v>
      </c>
      <c r="D707" s="4" t="s">
        <v>2</v>
      </c>
      <c r="E707" s="10">
        <f t="shared" si="12"/>
        <v>43203</v>
      </c>
      <c r="F707" s="10">
        <v>43113</v>
      </c>
      <c r="G707" s="4" t="s">
        <v>162</v>
      </c>
      <c r="H707" s="4" t="s">
        <v>27</v>
      </c>
      <c r="I707" s="4" t="str">
        <f>IF(G707="Competition Level Test",COUNTIFS(B$2:B707,B707,G$2:G707,"Competition Level Test"),"-")</f>
        <v>-</v>
      </c>
      <c r="J707" s="101"/>
    </row>
    <row r="708" spans="1:10" s="1" customFormat="1" ht="15" customHeight="1" x14ac:dyDescent="0.25">
      <c r="A708" s="1" t="str">
        <f t="shared" si="13"/>
        <v>DE VITIS Gloria MIN</v>
      </c>
      <c r="B708" s="2" t="s">
        <v>450</v>
      </c>
      <c r="C708" s="4" t="s">
        <v>77</v>
      </c>
      <c r="D708" s="4" t="s">
        <v>2</v>
      </c>
      <c r="E708" s="10">
        <f t="shared" si="12"/>
        <v>43203</v>
      </c>
      <c r="F708" s="10">
        <v>43113</v>
      </c>
      <c r="G708" s="4" t="s">
        <v>162</v>
      </c>
      <c r="H708" s="4" t="s">
        <v>27</v>
      </c>
      <c r="I708" s="4" t="str">
        <f>IF(G708="Competition Level Test",COUNTIFS(B$2:B708,B708,G$2:G708,"Competition Level Test"),"-")</f>
        <v>-</v>
      </c>
      <c r="J708" s="101"/>
    </row>
    <row r="709" spans="1:10" s="1" customFormat="1" ht="15" customHeight="1" x14ac:dyDescent="0.25">
      <c r="A709" s="1" t="str">
        <f t="shared" si="13"/>
        <v>SOHET Lou MIN</v>
      </c>
      <c r="B709" s="2" t="s">
        <v>67</v>
      </c>
      <c r="C709" s="4" t="s">
        <v>26</v>
      </c>
      <c r="D709" s="4" t="s">
        <v>2</v>
      </c>
      <c r="E709" s="10">
        <f t="shared" si="12"/>
        <v>43203</v>
      </c>
      <c r="F709" s="10">
        <v>43113</v>
      </c>
      <c r="G709" s="4" t="s">
        <v>162</v>
      </c>
      <c r="H709" s="4" t="s">
        <v>27</v>
      </c>
      <c r="I709" s="4" t="str">
        <f>IF(G709="Competition Level Test",COUNTIFS(B$2:B709,B709,G$2:G709,"Competition Level Test"),"-")</f>
        <v>-</v>
      </c>
      <c r="J709" s="101"/>
    </row>
    <row r="710" spans="1:10" s="1" customFormat="1" ht="15" customHeight="1" x14ac:dyDescent="0.25">
      <c r="A710" s="1" t="str">
        <f t="shared" si="13"/>
        <v>MICHAUX Romane BNO</v>
      </c>
      <c r="B710" s="2" t="s">
        <v>70</v>
      </c>
      <c r="C710" s="4" t="s">
        <v>77</v>
      </c>
      <c r="D710" s="4" t="s">
        <v>563</v>
      </c>
      <c r="E710" s="10">
        <f t="shared" si="12"/>
        <v>43203</v>
      </c>
      <c r="F710" s="10">
        <v>43113</v>
      </c>
      <c r="G710" s="4" t="s">
        <v>162</v>
      </c>
      <c r="H710" s="4" t="s">
        <v>27</v>
      </c>
      <c r="I710" s="4" t="str">
        <f>IF(G710="Competition Level Test",COUNTIFS(B$2:B710,B710,G$2:G710,"Competition Level Test"),"-")</f>
        <v>-</v>
      </c>
      <c r="J710" s="101"/>
    </row>
    <row r="711" spans="1:10" s="1" customFormat="1" ht="15" customHeight="1" x14ac:dyDescent="0.25">
      <c r="A711" s="1" t="str">
        <f t="shared" si="13"/>
        <v>VANDEN BUSSCHE Julie BNO</v>
      </c>
      <c r="B711" s="2" t="s">
        <v>370</v>
      </c>
      <c r="C711" s="4" t="s">
        <v>587</v>
      </c>
      <c r="D711" s="4" t="s">
        <v>563</v>
      </c>
      <c r="E711" s="10">
        <f t="shared" si="12"/>
        <v>43203</v>
      </c>
      <c r="F711" s="10">
        <v>43113</v>
      </c>
      <c r="G711" s="4" t="s">
        <v>162</v>
      </c>
      <c r="H711" s="4" t="s">
        <v>27</v>
      </c>
      <c r="I711" s="4" t="str">
        <f>IF(G711="Competition Level Test",COUNTIFS(B$2:B711,B711,G$2:G711,"Competition Level Test"),"-")</f>
        <v>-</v>
      </c>
      <c r="J711" s="101"/>
    </row>
    <row r="712" spans="1:10" s="1" customFormat="1" ht="15" customHeight="1" x14ac:dyDescent="0.25">
      <c r="A712" s="1" t="str">
        <f t="shared" si="13"/>
        <v>VAN ROOSBROECK Clarisse BNO</v>
      </c>
      <c r="B712" s="2" t="s">
        <v>411</v>
      </c>
      <c r="C712" s="4" t="s">
        <v>77</v>
      </c>
      <c r="D712" s="4" t="s">
        <v>563</v>
      </c>
      <c r="E712" s="10">
        <f t="shared" si="12"/>
        <v>43203</v>
      </c>
      <c r="F712" s="10">
        <v>43113</v>
      </c>
      <c r="G712" s="4" t="s">
        <v>162</v>
      </c>
      <c r="H712" s="4" t="s">
        <v>27</v>
      </c>
      <c r="I712" s="4" t="str">
        <f>IF(G712="Competition Level Test",COUNTIFS(B$2:B712,B712,G$2:G712,"Competition Level Test"),"-")</f>
        <v>-</v>
      </c>
      <c r="J712" s="101"/>
    </row>
    <row r="713" spans="1:10" s="1" customFormat="1" ht="15" customHeight="1" x14ac:dyDescent="0.25">
      <c r="A713" s="1" t="str">
        <f t="shared" si="13"/>
        <v>LANNOO Yara INO</v>
      </c>
      <c r="B713" s="2" t="s">
        <v>168</v>
      </c>
      <c r="C713" s="4" t="s">
        <v>587</v>
      </c>
      <c r="D713" s="4" t="s">
        <v>564</v>
      </c>
      <c r="E713" s="10">
        <f t="shared" si="12"/>
        <v>43203</v>
      </c>
      <c r="F713" s="10">
        <v>43113</v>
      </c>
      <c r="G713" s="4" t="s">
        <v>162</v>
      </c>
      <c r="H713" s="4" t="s">
        <v>27</v>
      </c>
      <c r="I713" s="4" t="str">
        <f>IF(G713="Competition Level Test",COUNTIFS(B$2:B713,B713,G$2:G713,"Competition Level Test"),"-")</f>
        <v>-</v>
      </c>
      <c r="J713" s="101"/>
    </row>
    <row r="714" spans="1:10" s="1" customFormat="1" ht="15" customHeight="1" x14ac:dyDescent="0.25">
      <c r="A714" s="1" t="str">
        <f t="shared" si="13"/>
        <v>WILLEM Agnes INO</v>
      </c>
      <c r="B714" s="2" t="s">
        <v>275</v>
      </c>
      <c r="C714" s="4" t="s">
        <v>26</v>
      </c>
      <c r="D714" s="4" t="s">
        <v>564</v>
      </c>
      <c r="E714" s="10">
        <f t="shared" si="12"/>
        <v>43203</v>
      </c>
      <c r="F714" s="10">
        <v>43113</v>
      </c>
      <c r="G714" s="4" t="s">
        <v>162</v>
      </c>
      <c r="H714" s="4" t="s">
        <v>27</v>
      </c>
      <c r="I714" s="4" t="str">
        <f>IF(G714="Competition Level Test",COUNTIFS(B$2:B714,B714,G$2:G714,"Competition Level Test"),"-")</f>
        <v>-</v>
      </c>
      <c r="J714" s="101"/>
    </row>
    <row r="715" spans="1:10" s="1" customFormat="1" ht="15" customHeight="1" x14ac:dyDescent="0.25">
      <c r="A715" s="1" t="str">
        <f t="shared" si="13"/>
        <v>CHERMAN Polina ANO</v>
      </c>
      <c r="B715" s="2" t="s">
        <v>197</v>
      </c>
      <c r="C715" s="4" t="s">
        <v>23</v>
      </c>
      <c r="D715" s="4" t="s">
        <v>565</v>
      </c>
      <c r="E715" s="10">
        <f t="shared" si="12"/>
        <v>43203</v>
      </c>
      <c r="F715" s="10">
        <v>43113</v>
      </c>
      <c r="G715" s="4" t="s">
        <v>162</v>
      </c>
      <c r="H715" s="4" t="s">
        <v>27</v>
      </c>
      <c r="I715" s="4" t="str">
        <f>IF(G715="Competition Level Test",COUNTIFS(B$2:B715,B715,G$2:G715,"Competition Level Test"),"-")</f>
        <v>-</v>
      </c>
      <c r="J715" s="101"/>
    </row>
    <row r="716" spans="1:10" s="1" customFormat="1" ht="15" customHeight="1" x14ac:dyDescent="0.25">
      <c r="A716" s="1" t="str">
        <f t="shared" si="13"/>
        <v>MENALDA Kyana JUN</v>
      </c>
      <c r="B716" s="2" t="s">
        <v>218</v>
      </c>
      <c r="C716" s="4" t="s">
        <v>13</v>
      </c>
      <c r="D716" s="4" t="s">
        <v>6</v>
      </c>
      <c r="E716" s="10">
        <f t="shared" si="12"/>
        <v>43203</v>
      </c>
      <c r="F716" s="10">
        <v>43113</v>
      </c>
      <c r="G716" s="4" t="s">
        <v>162</v>
      </c>
      <c r="H716" s="4" t="s">
        <v>27</v>
      </c>
      <c r="I716" s="4" t="str">
        <f>IF(G716="Competition Level Test",COUNTIFS(B$2:B716,B716,G$2:G716,"Competition Level Test"),"-")</f>
        <v>-</v>
      </c>
      <c r="J716" s="101"/>
    </row>
    <row r="717" spans="1:10" s="1" customFormat="1" ht="15" customHeight="1" x14ac:dyDescent="0.25">
      <c r="A717" s="1" t="str">
        <f t="shared" si="13"/>
        <v>VAN MULDERS Maite JUN</v>
      </c>
      <c r="B717" s="2" t="s">
        <v>241</v>
      </c>
      <c r="C717" s="4" t="s">
        <v>13</v>
      </c>
      <c r="D717" s="4" t="s">
        <v>6</v>
      </c>
      <c r="E717" s="10">
        <f t="shared" si="12"/>
        <v>43203</v>
      </c>
      <c r="F717" s="10">
        <v>43113</v>
      </c>
      <c r="G717" s="4" t="s">
        <v>162</v>
      </c>
      <c r="H717" s="4" t="s">
        <v>27</v>
      </c>
      <c r="I717" s="4" t="str">
        <f>IF(G717="Competition Level Test",COUNTIFS(B$2:B717,B717,G$2:G717,"Competition Level Test"),"-")</f>
        <v>-</v>
      </c>
      <c r="J717" s="101"/>
    </row>
    <row r="718" spans="1:10" s="1" customFormat="1" ht="15" customHeight="1" x14ac:dyDescent="0.25">
      <c r="A718" s="1" t="str">
        <f t="shared" si="13"/>
        <v>POTOMS Merel MIN</v>
      </c>
      <c r="B718" s="2" t="s">
        <v>438</v>
      </c>
      <c r="C718" s="4" t="s">
        <v>21</v>
      </c>
      <c r="D718" s="4" t="s">
        <v>2</v>
      </c>
      <c r="E718" s="10">
        <f t="shared" si="12"/>
        <v>43210</v>
      </c>
      <c r="F718" s="10">
        <v>43120</v>
      </c>
      <c r="G718" s="4" t="s">
        <v>166</v>
      </c>
      <c r="H718" s="4" t="s">
        <v>15</v>
      </c>
      <c r="I718" s="4" t="str">
        <f>IF(G718="Competition Level Test",COUNTIFS(B$2:B718,B718,G$2:G718,"Competition Level Test"),"-")</f>
        <v>-</v>
      </c>
      <c r="J718" s="101"/>
    </row>
    <row r="719" spans="1:10" s="1" customFormat="1" ht="15" customHeight="1" x14ac:dyDescent="0.25">
      <c r="A719" s="1" t="str">
        <f t="shared" si="13"/>
        <v>VAN DEN LUIJTGAARDEN Adamina MIN</v>
      </c>
      <c r="B719" s="2" t="s">
        <v>40</v>
      </c>
      <c r="C719" s="4" t="s">
        <v>11</v>
      </c>
      <c r="D719" s="4" t="s">
        <v>2</v>
      </c>
      <c r="E719" s="10">
        <f t="shared" si="12"/>
        <v>43210</v>
      </c>
      <c r="F719" s="10">
        <v>43120</v>
      </c>
      <c r="G719" s="4" t="s">
        <v>166</v>
      </c>
      <c r="H719" s="4" t="s">
        <v>15</v>
      </c>
      <c r="I719" s="4" t="str">
        <f>IF(G719="Competition Level Test",COUNTIFS(B$2:B719,B719,G$2:G719,"Competition Level Test"),"-")</f>
        <v>-</v>
      </c>
      <c r="J719" s="101"/>
    </row>
    <row r="720" spans="1:10" s="1" customFormat="1" ht="15" customHeight="1" x14ac:dyDescent="0.25">
      <c r="A720" s="1" t="str">
        <f t="shared" si="13"/>
        <v>VERBEECK Jasmine MIN</v>
      </c>
      <c r="B720" s="2" t="s">
        <v>424</v>
      </c>
      <c r="C720" s="4" t="s">
        <v>11</v>
      </c>
      <c r="D720" s="4" t="s">
        <v>2</v>
      </c>
      <c r="E720" s="10">
        <f t="shared" si="12"/>
        <v>43210</v>
      </c>
      <c r="F720" s="10">
        <v>43120</v>
      </c>
      <c r="G720" s="4" t="s">
        <v>166</v>
      </c>
      <c r="H720" s="4" t="s">
        <v>15</v>
      </c>
      <c r="I720" s="4" t="str">
        <f>IF(G720="Competition Level Test",COUNTIFS(B$2:B720,B720,G$2:G720,"Competition Level Test"),"-")</f>
        <v>-</v>
      </c>
      <c r="J720" s="101"/>
    </row>
    <row r="721" spans="1:10" s="1" customFormat="1" ht="15" customHeight="1" x14ac:dyDescent="0.25">
      <c r="A721" s="1" t="str">
        <f t="shared" si="13"/>
        <v>VERSCHUEREN Amy MIN</v>
      </c>
      <c r="B721" s="2" t="s">
        <v>41</v>
      </c>
      <c r="C721" s="4" t="s">
        <v>10</v>
      </c>
      <c r="D721" s="4" t="s">
        <v>2</v>
      </c>
      <c r="E721" s="10">
        <f t="shared" ref="E721:E784" si="14">IF(G721="Competition Level Test",F721,EDATE(F721,3))</f>
        <v>43210</v>
      </c>
      <c r="F721" s="10">
        <v>43120</v>
      </c>
      <c r="G721" s="4" t="s">
        <v>166</v>
      </c>
      <c r="H721" s="4" t="s">
        <v>15</v>
      </c>
      <c r="I721" s="4" t="str">
        <f>IF(G721="Competition Level Test",COUNTIFS(B$2:B721,B721,G$2:G721,"Competition Level Test"),"-")</f>
        <v>-</v>
      </c>
      <c r="J721" s="101"/>
    </row>
    <row r="722" spans="1:10" s="1" customFormat="1" ht="15" customHeight="1" x14ac:dyDescent="0.25">
      <c r="A722" s="1" t="str">
        <f t="shared" si="13"/>
        <v>VAN HERCK Fleur BNO</v>
      </c>
      <c r="B722" s="2" t="s">
        <v>420</v>
      </c>
      <c r="C722" s="4" t="s">
        <v>21</v>
      </c>
      <c r="D722" s="4" t="s">
        <v>563</v>
      </c>
      <c r="E722" s="10">
        <f t="shared" si="14"/>
        <v>43210</v>
      </c>
      <c r="F722" s="10">
        <v>43120</v>
      </c>
      <c r="G722" s="4" t="s">
        <v>166</v>
      </c>
      <c r="H722" s="4" t="s">
        <v>15</v>
      </c>
      <c r="I722" s="4" t="str">
        <f>IF(G722="Competition Level Test",COUNTIFS(B$2:B722,B722,G$2:G722,"Competition Level Test"),"-")</f>
        <v>-</v>
      </c>
      <c r="J722" s="101"/>
    </row>
    <row r="723" spans="1:10" s="1" customFormat="1" ht="15" customHeight="1" x14ac:dyDescent="0.25">
      <c r="A723" s="1" t="str">
        <f t="shared" si="13"/>
        <v>VROLIJK Femke BNO</v>
      </c>
      <c r="B723" s="2" t="s">
        <v>105</v>
      </c>
      <c r="C723" s="4" t="s">
        <v>21</v>
      </c>
      <c r="D723" s="4" t="s">
        <v>563</v>
      </c>
      <c r="E723" s="10">
        <f t="shared" si="14"/>
        <v>43210</v>
      </c>
      <c r="F723" s="10">
        <v>43120</v>
      </c>
      <c r="G723" s="4" t="s">
        <v>166</v>
      </c>
      <c r="H723" s="4" t="s">
        <v>15</v>
      </c>
      <c r="I723" s="4" t="str">
        <f>IF(G723="Competition Level Test",COUNTIFS(B$2:B723,B723,G$2:G723,"Competition Level Test"),"-")</f>
        <v>-</v>
      </c>
      <c r="J723" s="101"/>
    </row>
    <row r="724" spans="1:10" s="1" customFormat="1" ht="15" customHeight="1" x14ac:dyDescent="0.25">
      <c r="A724" s="1" t="str">
        <f t="shared" si="13"/>
        <v>CLAESSENS Anneleen INO</v>
      </c>
      <c r="B724" s="2" t="s">
        <v>327</v>
      </c>
      <c r="C724" s="4" t="s">
        <v>20</v>
      </c>
      <c r="D724" s="4" t="s">
        <v>564</v>
      </c>
      <c r="E724" s="10">
        <f t="shared" si="14"/>
        <v>43210</v>
      </c>
      <c r="F724" s="10">
        <v>43120</v>
      </c>
      <c r="G724" s="4" t="s">
        <v>166</v>
      </c>
      <c r="H724" s="4" t="s">
        <v>15</v>
      </c>
      <c r="I724" s="4" t="str">
        <f>IF(G724="Competition Level Test",COUNTIFS(B$2:B724,B724,G$2:G724,"Competition Level Test"),"-")</f>
        <v>-</v>
      </c>
      <c r="J724" s="101"/>
    </row>
    <row r="725" spans="1:10" s="1" customFormat="1" ht="15" customHeight="1" x14ac:dyDescent="0.25">
      <c r="A725" s="1" t="str">
        <f t="shared" si="13"/>
        <v>COPPENS Nora INO</v>
      </c>
      <c r="B725" s="2" t="s">
        <v>419</v>
      </c>
      <c r="C725" s="4" t="s">
        <v>10</v>
      </c>
      <c r="D725" s="4" t="s">
        <v>564</v>
      </c>
      <c r="E725" s="10">
        <f t="shared" si="14"/>
        <v>43210</v>
      </c>
      <c r="F725" s="10">
        <v>43120</v>
      </c>
      <c r="G725" s="4" t="s">
        <v>166</v>
      </c>
      <c r="H725" s="4" t="s">
        <v>15</v>
      </c>
      <c r="I725" s="4" t="str">
        <f>IF(G725="Competition Level Test",COUNTIFS(B$2:B725,B725,G$2:G725,"Competition Level Test"),"-")</f>
        <v>-</v>
      </c>
      <c r="J725" s="101"/>
    </row>
    <row r="726" spans="1:10" s="1" customFormat="1" ht="15" customHeight="1" x14ac:dyDescent="0.25">
      <c r="A726" s="1" t="str">
        <f t="shared" si="13"/>
        <v>AUDENAERT Feebe ANO</v>
      </c>
      <c r="B726" s="2" t="s">
        <v>126</v>
      </c>
      <c r="C726" s="4" t="s">
        <v>10</v>
      </c>
      <c r="D726" s="4" t="s">
        <v>565</v>
      </c>
      <c r="E726" s="10">
        <f t="shared" si="14"/>
        <v>43210</v>
      </c>
      <c r="F726" s="10">
        <v>43120</v>
      </c>
      <c r="G726" s="4" t="s">
        <v>166</v>
      </c>
      <c r="H726" s="4" t="s">
        <v>15</v>
      </c>
      <c r="I726" s="4" t="str">
        <f>IF(G726="Competition Level Test",COUNTIFS(B$2:B726,B726,G$2:G726,"Competition Level Test"),"-")</f>
        <v>-</v>
      </c>
      <c r="J726" s="101"/>
    </row>
    <row r="727" spans="1:10" s="1" customFormat="1" ht="15" customHeight="1" x14ac:dyDescent="0.25">
      <c r="A727" s="1" t="str">
        <f t="shared" si="13"/>
        <v>VANSANT Bo JUN</v>
      </c>
      <c r="B727" s="2" t="s">
        <v>243</v>
      </c>
      <c r="C727" s="4" t="s">
        <v>18</v>
      </c>
      <c r="D727" s="4" t="s">
        <v>6</v>
      </c>
      <c r="E727" s="10">
        <f t="shared" si="14"/>
        <v>43210</v>
      </c>
      <c r="F727" s="10">
        <v>43120</v>
      </c>
      <c r="G727" s="4" t="s">
        <v>166</v>
      </c>
      <c r="H727" s="4" t="s">
        <v>15</v>
      </c>
      <c r="I727" s="4" t="str">
        <f>IF(G727="Competition Level Test",COUNTIFS(B$2:B727,B727,G$2:G727,"Competition Level Test"),"-")</f>
        <v>-</v>
      </c>
      <c r="J727" s="101"/>
    </row>
    <row r="728" spans="1:10" s="1" customFormat="1" ht="15" customHeight="1" x14ac:dyDescent="0.25">
      <c r="A728" s="1" t="str">
        <f t="shared" si="13"/>
        <v>GOYVAERTS Sylke PRE</v>
      </c>
      <c r="B728" s="2" t="s">
        <v>463</v>
      </c>
      <c r="C728" s="4" t="s">
        <v>64</v>
      </c>
      <c r="D728" s="4" t="s">
        <v>1</v>
      </c>
      <c r="E728" s="10">
        <f t="shared" si="14"/>
        <v>43127</v>
      </c>
      <c r="F728" s="10">
        <v>43127</v>
      </c>
      <c r="G728" s="4" t="s">
        <v>28</v>
      </c>
      <c r="H728" s="4" t="s">
        <v>65</v>
      </c>
      <c r="I728" s="4">
        <f>IF(G728="Competition Level Test",COUNTIFS(B$2:B728,B728,G$2:G728,"Competition Level Test"),"-")</f>
        <v>1</v>
      </c>
      <c r="J728" s="101"/>
    </row>
    <row r="729" spans="1:10" s="1" customFormat="1" ht="15" customHeight="1" x14ac:dyDescent="0.25">
      <c r="A729" s="1" t="str">
        <f t="shared" si="13"/>
        <v>VANUYTSEL Cleo PRE</v>
      </c>
      <c r="B729" s="2" t="s">
        <v>464</v>
      </c>
      <c r="C729" s="4" t="s">
        <v>21</v>
      </c>
      <c r="D729" s="4" t="s">
        <v>1</v>
      </c>
      <c r="E729" s="10">
        <f t="shared" si="14"/>
        <v>43127</v>
      </c>
      <c r="F729" s="10">
        <v>43127</v>
      </c>
      <c r="G729" s="4" t="s">
        <v>28</v>
      </c>
      <c r="H729" s="4" t="s">
        <v>65</v>
      </c>
      <c r="I729" s="4">
        <f>IF(G729="Competition Level Test",COUNTIFS(B$2:B729,B729,G$2:G729,"Competition Level Test"),"-")</f>
        <v>1</v>
      </c>
      <c r="J729" s="101"/>
    </row>
    <row r="730" spans="1:10" s="1" customFormat="1" ht="15" customHeight="1" x14ac:dyDescent="0.25">
      <c r="A730" s="1" t="str">
        <f t="shared" si="13"/>
        <v>VANDEN BUSSCHE Amélie Niet geslaagd</v>
      </c>
      <c r="B730" s="2" t="s">
        <v>465</v>
      </c>
      <c r="C730" s="4" t="s">
        <v>587</v>
      </c>
      <c r="D730" s="4" t="s">
        <v>80</v>
      </c>
      <c r="E730" s="10">
        <f t="shared" si="14"/>
        <v>43127</v>
      </c>
      <c r="F730" s="10">
        <v>43127</v>
      </c>
      <c r="G730" s="4" t="s">
        <v>28</v>
      </c>
      <c r="H730" s="4" t="s">
        <v>65</v>
      </c>
      <c r="I730" s="4">
        <f>IF(G730="Competition Level Test",COUNTIFS(B$2:B730,B730,G$2:G730,"Competition Level Test"),"-")</f>
        <v>1</v>
      </c>
      <c r="J730" s="101"/>
    </row>
    <row r="731" spans="1:10" s="1" customFormat="1" ht="15" customHeight="1" x14ac:dyDescent="0.25">
      <c r="A731" s="1" t="str">
        <f t="shared" si="13"/>
        <v>VAN WONTERGHEM Ankie Niet geslaagd</v>
      </c>
      <c r="B731" s="2" t="s">
        <v>466</v>
      </c>
      <c r="C731" s="4" t="s">
        <v>587</v>
      </c>
      <c r="D731" s="4" t="s">
        <v>80</v>
      </c>
      <c r="E731" s="10">
        <f t="shared" si="14"/>
        <v>43127</v>
      </c>
      <c r="F731" s="10">
        <v>43127</v>
      </c>
      <c r="G731" s="4" t="s">
        <v>28</v>
      </c>
      <c r="H731" s="4" t="s">
        <v>65</v>
      </c>
      <c r="I731" s="4">
        <f>IF(G731="Competition Level Test",COUNTIFS(B$2:B731,B731,G$2:G731,"Competition Level Test"),"-")</f>
        <v>1</v>
      </c>
      <c r="J731" s="101"/>
    </row>
    <row r="732" spans="1:10" s="1" customFormat="1" ht="15" customHeight="1" x14ac:dyDescent="0.25">
      <c r="A732" s="1" t="str">
        <f t="shared" si="13"/>
        <v>ZUSTRUPA Marija Niet geslaagd</v>
      </c>
      <c r="B732" s="2" t="s">
        <v>449</v>
      </c>
      <c r="C732" s="4" t="s">
        <v>23</v>
      </c>
      <c r="D732" s="4" t="s">
        <v>80</v>
      </c>
      <c r="E732" s="10">
        <f t="shared" si="14"/>
        <v>43127</v>
      </c>
      <c r="F732" s="10">
        <v>43127</v>
      </c>
      <c r="G732" s="4" t="s">
        <v>28</v>
      </c>
      <c r="H732" s="4" t="s">
        <v>65</v>
      </c>
      <c r="I732" s="4">
        <f>IF(G732="Competition Level Test",COUNTIFS(B$2:B732,B732,G$2:G732,"Competition Level Test"),"-")</f>
        <v>2</v>
      </c>
      <c r="J732" s="101"/>
    </row>
    <row r="733" spans="1:10" s="1" customFormat="1" ht="15" customHeight="1" x14ac:dyDescent="0.25">
      <c r="A733" s="1" t="str">
        <f t="shared" si="13"/>
        <v>BAUWELEERS Femke PRE</v>
      </c>
      <c r="B733" s="2" t="s">
        <v>467</v>
      </c>
      <c r="C733" s="4" t="s">
        <v>21</v>
      </c>
      <c r="D733" s="4" t="s">
        <v>1</v>
      </c>
      <c r="E733" s="10">
        <f t="shared" si="14"/>
        <v>43127</v>
      </c>
      <c r="F733" s="10">
        <v>43127</v>
      </c>
      <c r="G733" s="4" t="s">
        <v>28</v>
      </c>
      <c r="H733" s="4" t="s">
        <v>65</v>
      </c>
      <c r="I733" s="4">
        <f>IF(G733="Competition Level Test",COUNTIFS(B$2:B733,B733,G$2:G733,"Competition Level Test"),"-")</f>
        <v>1</v>
      </c>
      <c r="J733" s="101"/>
    </row>
    <row r="734" spans="1:10" s="1" customFormat="1" ht="15" customHeight="1" x14ac:dyDescent="0.25">
      <c r="A734" s="1" t="str">
        <f t="shared" si="13"/>
        <v>LARNO Yentl PRE</v>
      </c>
      <c r="B734" s="2" t="s">
        <v>468</v>
      </c>
      <c r="C734" s="4" t="s">
        <v>10</v>
      </c>
      <c r="D734" s="4" t="s">
        <v>1</v>
      </c>
      <c r="E734" s="10">
        <f t="shared" si="14"/>
        <v>43127</v>
      </c>
      <c r="F734" s="10">
        <v>43127</v>
      </c>
      <c r="G734" s="4" t="s">
        <v>28</v>
      </c>
      <c r="H734" s="4" t="s">
        <v>65</v>
      </c>
      <c r="I734" s="4">
        <f>IF(G734="Competition Level Test",COUNTIFS(B$2:B734,B734,G$2:G734,"Competition Level Test"),"-")</f>
        <v>1</v>
      </c>
      <c r="J734" s="101"/>
    </row>
    <row r="735" spans="1:10" s="1" customFormat="1" ht="15" customHeight="1" x14ac:dyDescent="0.25">
      <c r="A735" s="1" t="str">
        <f t="shared" si="13"/>
        <v>VAN STEENBERGHE Ilona PRE</v>
      </c>
      <c r="B735" s="2" t="s">
        <v>469</v>
      </c>
      <c r="C735" s="4" t="s">
        <v>21</v>
      </c>
      <c r="D735" s="4" t="s">
        <v>1</v>
      </c>
      <c r="E735" s="10">
        <f t="shared" si="14"/>
        <v>43127</v>
      </c>
      <c r="F735" s="10">
        <v>43127</v>
      </c>
      <c r="G735" s="4" t="s">
        <v>28</v>
      </c>
      <c r="H735" s="4" t="s">
        <v>65</v>
      </c>
      <c r="I735" s="4">
        <f>IF(G735="Competition Level Test",COUNTIFS(B$2:B735,B735,G$2:G735,"Competition Level Test"),"-")</f>
        <v>1</v>
      </c>
      <c r="J735" s="101"/>
    </row>
    <row r="736" spans="1:10" s="1" customFormat="1" ht="15" customHeight="1" x14ac:dyDescent="0.25">
      <c r="A736" s="1" t="str">
        <f t="shared" si="13"/>
        <v>VAN GESTEL Daisy PRE</v>
      </c>
      <c r="B736" s="2" t="s">
        <v>470</v>
      </c>
      <c r="C736" s="4" t="s">
        <v>64</v>
      </c>
      <c r="D736" s="4" t="s">
        <v>1</v>
      </c>
      <c r="E736" s="10">
        <f t="shared" si="14"/>
        <v>43127</v>
      </c>
      <c r="F736" s="10">
        <v>43127</v>
      </c>
      <c r="G736" s="4" t="s">
        <v>28</v>
      </c>
      <c r="H736" s="4" t="s">
        <v>65</v>
      </c>
      <c r="I736" s="4">
        <f>IF(G736="Competition Level Test",COUNTIFS(B$2:B736,B736,G$2:G736,"Competition Level Test"),"-")</f>
        <v>1</v>
      </c>
      <c r="J736" s="101"/>
    </row>
    <row r="737" spans="1:10" s="1" customFormat="1" ht="15" customHeight="1" x14ac:dyDescent="0.25">
      <c r="A737" s="1" t="str">
        <f t="shared" si="13"/>
        <v>HOREMANS Cheyenne Niet geslaagd</v>
      </c>
      <c r="B737" s="2" t="s">
        <v>471</v>
      </c>
      <c r="C737" s="4" t="s">
        <v>64</v>
      </c>
      <c r="D737" s="4" t="s">
        <v>80</v>
      </c>
      <c r="E737" s="10">
        <f t="shared" si="14"/>
        <v>43127</v>
      </c>
      <c r="F737" s="10">
        <v>43127</v>
      </c>
      <c r="G737" s="4" t="s">
        <v>28</v>
      </c>
      <c r="H737" s="4" t="s">
        <v>65</v>
      </c>
      <c r="I737" s="4">
        <f>IF(G737="Competition Level Test",COUNTIFS(B$2:B737,B737,G$2:G737,"Competition Level Test"),"-")</f>
        <v>1</v>
      </c>
      <c r="J737" s="101"/>
    </row>
    <row r="738" spans="1:10" s="1" customFormat="1" ht="15" customHeight="1" x14ac:dyDescent="0.25">
      <c r="A738" s="1" t="str">
        <f t="shared" si="13"/>
        <v>LANNOO Saartje Niet geslaagd</v>
      </c>
      <c r="B738" s="2" t="s">
        <v>472</v>
      </c>
      <c r="C738" s="4" t="s">
        <v>587</v>
      </c>
      <c r="D738" s="4" t="s">
        <v>80</v>
      </c>
      <c r="E738" s="10">
        <f t="shared" si="14"/>
        <v>43127</v>
      </c>
      <c r="F738" s="10">
        <v>43127</v>
      </c>
      <c r="G738" s="4" t="s">
        <v>28</v>
      </c>
      <c r="H738" s="4" t="s">
        <v>65</v>
      </c>
      <c r="I738" s="4">
        <f>IF(G738="Competition Level Test",COUNTIFS(B$2:B738,B738,G$2:G738,"Competition Level Test"),"-")</f>
        <v>1</v>
      </c>
      <c r="J738" s="101"/>
    </row>
    <row r="739" spans="1:10" s="1" customFormat="1" ht="15" customHeight="1" x14ac:dyDescent="0.25">
      <c r="A739" s="1" t="str">
        <f t="shared" si="13"/>
        <v>DEFLOOR Hannelore PRE</v>
      </c>
      <c r="B739" s="2" t="s">
        <v>446</v>
      </c>
      <c r="C739" s="4" t="s">
        <v>11</v>
      </c>
      <c r="D739" s="4" t="s">
        <v>1</v>
      </c>
      <c r="E739" s="10">
        <f t="shared" si="14"/>
        <v>43127</v>
      </c>
      <c r="F739" s="10">
        <v>43127</v>
      </c>
      <c r="G739" s="4" t="s">
        <v>28</v>
      </c>
      <c r="H739" s="4" t="s">
        <v>65</v>
      </c>
      <c r="I739" s="4">
        <f>IF(G739="Competition Level Test",COUNTIFS(B$2:B739,B739,G$2:G739,"Competition Level Test"),"-")</f>
        <v>2</v>
      </c>
      <c r="J739" s="101"/>
    </row>
    <row r="740" spans="1:10" s="1" customFormat="1" ht="15" customHeight="1" x14ac:dyDescent="0.25">
      <c r="A740" s="1" t="str">
        <f t="shared" si="13"/>
        <v>VANHECKE Lilas PRE</v>
      </c>
      <c r="B740" s="2" t="s">
        <v>443</v>
      </c>
      <c r="C740" s="4" t="s">
        <v>23</v>
      </c>
      <c r="D740" s="4" t="s">
        <v>1</v>
      </c>
      <c r="E740" s="10">
        <f t="shared" si="14"/>
        <v>43127</v>
      </c>
      <c r="F740" s="10">
        <v>43127</v>
      </c>
      <c r="G740" s="4" t="s">
        <v>28</v>
      </c>
      <c r="H740" s="4" t="s">
        <v>65</v>
      </c>
      <c r="I740" s="4">
        <f>IF(G740="Competition Level Test",COUNTIFS(B$2:B740,B740,G$2:G740,"Competition Level Test"),"-")</f>
        <v>2</v>
      </c>
      <c r="J740" s="101"/>
    </row>
    <row r="741" spans="1:10" s="1" customFormat="1" ht="15" customHeight="1" x14ac:dyDescent="0.25">
      <c r="A741" s="1" t="str">
        <f t="shared" si="13"/>
        <v>BROWARNY Déva PRE</v>
      </c>
      <c r="B741" s="2" t="s">
        <v>477</v>
      </c>
      <c r="C741" s="4" t="s">
        <v>77</v>
      </c>
      <c r="D741" s="4" t="s">
        <v>1</v>
      </c>
      <c r="E741" s="10">
        <f t="shared" si="14"/>
        <v>43127</v>
      </c>
      <c r="F741" s="10">
        <v>43127</v>
      </c>
      <c r="G741" s="4" t="s">
        <v>28</v>
      </c>
      <c r="H741" s="4" t="s">
        <v>65</v>
      </c>
      <c r="I741" s="4">
        <f>IF(G741="Competition Level Test",COUNTIFS(B$2:B741,B741,G$2:G741,"Competition Level Test"),"-")</f>
        <v>2</v>
      </c>
      <c r="J741" s="101"/>
    </row>
    <row r="742" spans="1:10" s="1" customFormat="1" ht="15" customHeight="1" x14ac:dyDescent="0.25">
      <c r="A742" s="1" t="str">
        <f t="shared" si="13"/>
        <v>DE WILDE Sterre PRE</v>
      </c>
      <c r="B742" s="2" t="s">
        <v>473</v>
      </c>
      <c r="C742" s="4" t="s">
        <v>11</v>
      </c>
      <c r="D742" s="4" t="s">
        <v>1</v>
      </c>
      <c r="E742" s="10">
        <f t="shared" si="14"/>
        <v>43127</v>
      </c>
      <c r="F742" s="10">
        <v>43127</v>
      </c>
      <c r="G742" s="4" t="s">
        <v>28</v>
      </c>
      <c r="H742" s="4" t="s">
        <v>65</v>
      </c>
      <c r="I742" s="4">
        <f>IF(G742="Competition Level Test",COUNTIFS(B$2:B742,B742,G$2:G742,"Competition Level Test"),"-")</f>
        <v>1</v>
      </c>
      <c r="J742" s="101"/>
    </row>
    <row r="743" spans="1:10" s="1" customFormat="1" ht="15" customHeight="1" x14ac:dyDescent="0.25">
      <c r="A743" s="1" t="str">
        <f t="shared" si="13"/>
        <v>FAUCONNIER Norah PRE</v>
      </c>
      <c r="B743" s="2" t="s">
        <v>440</v>
      </c>
      <c r="C743" s="4" t="s">
        <v>77</v>
      </c>
      <c r="D743" s="4" t="s">
        <v>1</v>
      </c>
      <c r="E743" s="10">
        <f t="shared" si="14"/>
        <v>43127</v>
      </c>
      <c r="F743" s="10">
        <v>43127</v>
      </c>
      <c r="G743" s="4" t="s">
        <v>28</v>
      </c>
      <c r="H743" s="4" t="s">
        <v>65</v>
      </c>
      <c r="I743" s="4">
        <f>IF(G743="Competition Level Test",COUNTIFS(B$2:B743,B743,G$2:G743,"Competition Level Test"),"-")</f>
        <v>2</v>
      </c>
      <c r="J743" s="101"/>
    </row>
    <row r="744" spans="1:10" s="1" customFormat="1" ht="15" customHeight="1" x14ac:dyDescent="0.25">
      <c r="A744" s="1" t="str">
        <f t="shared" si="13"/>
        <v>AUSLOOS Manot PRE</v>
      </c>
      <c r="B744" s="2" t="s">
        <v>415</v>
      </c>
      <c r="C744" s="4" t="s">
        <v>10</v>
      </c>
      <c r="D744" s="4" t="s">
        <v>1</v>
      </c>
      <c r="E744" s="10">
        <f t="shared" si="14"/>
        <v>43127</v>
      </c>
      <c r="F744" s="10">
        <v>43127</v>
      </c>
      <c r="G744" s="4" t="s">
        <v>28</v>
      </c>
      <c r="H744" s="4" t="s">
        <v>65</v>
      </c>
      <c r="I744" s="4">
        <f>IF(G744="Competition Level Test",COUNTIFS(B$2:B744,B744,G$2:G744,"Competition Level Test"),"-")</f>
        <v>2</v>
      </c>
      <c r="J744" s="101"/>
    </row>
    <row r="745" spans="1:10" s="1" customFormat="1" ht="15" customHeight="1" x14ac:dyDescent="0.25">
      <c r="A745" s="1" t="str">
        <f t="shared" si="13"/>
        <v>YAVUZ Zoë PRE</v>
      </c>
      <c r="B745" s="2" t="s">
        <v>474</v>
      </c>
      <c r="C745" s="4" t="s">
        <v>64</v>
      </c>
      <c r="D745" s="4" t="s">
        <v>1</v>
      </c>
      <c r="E745" s="10">
        <f t="shared" si="14"/>
        <v>43127</v>
      </c>
      <c r="F745" s="10">
        <v>43127</v>
      </c>
      <c r="G745" s="4" t="s">
        <v>28</v>
      </c>
      <c r="H745" s="4" t="s">
        <v>65</v>
      </c>
      <c r="I745" s="4">
        <f>IF(G745="Competition Level Test",COUNTIFS(B$2:B745,B745,G$2:G745,"Competition Level Test"),"-")</f>
        <v>1</v>
      </c>
      <c r="J745" s="101"/>
    </row>
    <row r="746" spans="1:10" s="1" customFormat="1" ht="15" customHeight="1" x14ac:dyDescent="0.25">
      <c r="A746" s="1" t="str">
        <f t="shared" si="13"/>
        <v>GRYZLO Nina PRE</v>
      </c>
      <c r="B746" s="2" t="s">
        <v>439</v>
      </c>
      <c r="C746" s="4" t="s">
        <v>11</v>
      </c>
      <c r="D746" s="4" t="s">
        <v>1</v>
      </c>
      <c r="E746" s="10">
        <f t="shared" si="14"/>
        <v>43127</v>
      </c>
      <c r="F746" s="10">
        <v>43127</v>
      </c>
      <c r="G746" s="4" t="s">
        <v>28</v>
      </c>
      <c r="H746" s="4" t="s">
        <v>65</v>
      </c>
      <c r="I746" s="4">
        <f>IF(G746="Competition Level Test",COUNTIFS(B$2:B746,B746,G$2:G746,"Competition Level Test"),"-")</f>
        <v>2</v>
      </c>
      <c r="J746" s="101"/>
    </row>
    <row r="747" spans="1:10" s="1" customFormat="1" ht="15" customHeight="1" x14ac:dyDescent="0.25">
      <c r="A747" s="1" t="str">
        <f t="shared" si="13"/>
        <v>HOREMANS Kaylie Niet geslaagd</v>
      </c>
      <c r="B747" s="2" t="s">
        <v>475</v>
      </c>
      <c r="C747" s="4" t="s">
        <v>64</v>
      </c>
      <c r="D747" s="4" t="s">
        <v>80</v>
      </c>
      <c r="E747" s="10">
        <f t="shared" si="14"/>
        <v>43127</v>
      </c>
      <c r="F747" s="10">
        <v>43127</v>
      </c>
      <c r="G747" s="4" t="s">
        <v>28</v>
      </c>
      <c r="H747" s="4" t="s">
        <v>65</v>
      </c>
      <c r="I747" s="4">
        <f>IF(G747="Competition Level Test",COUNTIFS(B$2:B747,B747,G$2:G747,"Competition Level Test"),"-")</f>
        <v>1</v>
      </c>
      <c r="J747" s="101"/>
    </row>
    <row r="748" spans="1:10" s="1" customFormat="1" ht="15" customHeight="1" x14ac:dyDescent="0.25">
      <c r="A748" s="1" t="str">
        <f t="shared" si="13"/>
        <v>KOECK Sevanne PRE</v>
      </c>
      <c r="B748" s="2" t="s">
        <v>476</v>
      </c>
      <c r="C748" s="4" t="s">
        <v>21</v>
      </c>
      <c r="D748" s="4" t="s">
        <v>1</v>
      </c>
      <c r="E748" s="10">
        <f t="shared" si="14"/>
        <v>43127</v>
      </c>
      <c r="F748" s="10">
        <v>43127</v>
      </c>
      <c r="G748" s="4" t="s">
        <v>28</v>
      </c>
      <c r="H748" s="4" t="s">
        <v>65</v>
      </c>
      <c r="I748" s="4">
        <f>IF(G748="Competition Level Test",COUNTIFS(B$2:B748,B748,G$2:G748,"Competition Level Test"),"-")</f>
        <v>1</v>
      </c>
      <c r="J748" s="101"/>
    </row>
    <row r="749" spans="1:10" s="1" customFormat="1" ht="15" customHeight="1" x14ac:dyDescent="0.25">
      <c r="A749" s="1" t="str">
        <f t="shared" si="13"/>
        <v>GOVERS Gilles PRE</v>
      </c>
      <c r="B749" s="2" t="s">
        <v>447</v>
      </c>
      <c r="C749" s="4" t="s">
        <v>18</v>
      </c>
      <c r="D749" s="4" t="s">
        <v>1</v>
      </c>
      <c r="E749" s="10">
        <f t="shared" si="14"/>
        <v>43127</v>
      </c>
      <c r="F749" s="10">
        <v>43127</v>
      </c>
      <c r="G749" s="4" t="s">
        <v>28</v>
      </c>
      <c r="H749" s="4" t="s">
        <v>65</v>
      </c>
      <c r="I749" s="4">
        <f>IF(G749="Competition Level Test",COUNTIFS(B$2:B749,B749,G$2:G749,"Competition Level Test"),"-")</f>
        <v>2</v>
      </c>
      <c r="J749" s="101"/>
    </row>
    <row r="750" spans="1:10" s="1" customFormat="1" ht="15" customHeight="1" x14ac:dyDescent="0.25">
      <c r="A750" s="1" t="str">
        <f t="shared" si="13"/>
        <v>VERPLANKE Soraya ANO</v>
      </c>
      <c r="B750" s="2" t="s">
        <v>159</v>
      </c>
      <c r="C750" s="4" t="s">
        <v>12</v>
      </c>
      <c r="D750" s="4" t="s">
        <v>565</v>
      </c>
      <c r="E750" s="10">
        <f t="shared" si="14"/>
        <v>43245</v>
      </c>
      <c r="F750" s="10">
        <v>43156</v>
      </c>
      <c r="G750" s="4" t="s">
        <v>493</v>
      </c>
      <c r="H750" s="4" t="s">
        <v>494</v>
      </c>
      <c r="I750" s="4" t="str">
        <f>IF(G750="Competition Level Test",COUNTIFS(B$2:B750,B750,G$2:G750,"Competition Level Test"),"-")</f>
        <v>-</v>
      </c>
      <c r="J750" s="101"/>
    </row>
    <row r="751" spans="1:10" s="1" customFormat="1" ht="15" customHeight="1" x14ac:dyDescent="0.25">
      <c r="A751" s="1" t="str">
        <f t="shared" si="13"/>
        <v>BASTIANEN Nena INO</v>
      </c>
      <c r="B751" s="2" t="s">
        <v>113</v>
      </c>
      <c r="C751" s="4" t="s">
        <v>19</v>
      </c>
      <c r="D751" s="4" t="s">
        <v>564</v>
      </c>
      <c r="E751" s="10">
        <f t="shared" si="14"/>
        <v>43261</v>
      </c>
      <c r="F751" s="10">
        <v>43169</v>
      </c>
      <c r="G751" s="4" t="s">
        <v>270</v>
      </c>
      <c r="H751" s="4" t="s">
        <v>271</v>
      </c>
      <c r="I751" s="4" t="str">
        <f>IF(G751="Competition Level Test",COUNTIFS(B$2:B751,B751,G$2:G751,"Competition Level Test"),"-")</f>
        <v>-</v>
      </c>
      <c r="J751" s="101"/>
    </row>
    <row r="752" spans="1:10" s="1" customFormat="1" ht="15" customHeight="1" x14ac:dyDescent="0.25">
      <c r="A752" s="1" t="str">
        <f t="shared" si="13"/>
        <v>BROWARNY Déva MIN</v>
      </c>
      <c r="B752" s="2" t="s">
        <v>477</v>
      </c>
      <c r="C752" s="4" t="s">
        <v>77</v>
      </c>
      <c r="D752" s="4" t="s">
        <v>2</v>
      </c>
      <c r="E752" s="10">
        <f t="shared" si="14"/>
        <v>43275</v>
      </c>
      <c r="F752" s="10">
        <v>43183</v>
      </c>
      <c r="G752" s="4" t="s">
        <v>214</v>
      </c>
      <c r="H752" s="4" t="s">
        <v>215</v>
      </c>
      <c r="I752" s="4" t="str">
        <f>IF(G752="Competition Level Test",COUNTIFS(B$2:B752,B752,G$2:G752,"Competition Level Test"),"-")</f>
        <v>-</v>
      </c>
      <c r="J752" s="101" t="s">
        <v>495</v>
      </c>
    </row>
    <row r="753" spans="1:10" s="1" customFormat="1" ht="15" customHeight="1" x14ac:dyDescent="0.25">
      <c r="A753" s="1" t="str">
        <f t="shared" si="13"/>
        <v>DE BRAUWER Shadé MIN</v>
      </c>
      <c r="B753" s="2" t="s">
        <v>453</v>
      </c>
      <c r="C753" s="4" t="s">
        <v>12</v>
      </c>
      <c r="D753" s="4" t="s">
        <v>2</v>
      </c>
      <c r="E753" s="10">
        <f t="shared" si="14"/>
        <v>43275</v>
      </c>
      <c r="F753" s="10">
        <v>43183</v>
      </c>
      <c r="G753" s="4" t="s">
        <v>214</v>
      </c>
      <c r="H753" s="4" t="s">
        <v>215</v>
      </c>
      <c r="I753" s="4" t="str">
        <f>IF(G753="Competition Level Test",COUNTIFS(B$2:B753,B753,G$2:G753,"Competition Level Test"),"-")</f>
        <v>-</v>
      </c>
      <c r="J753" s="101"/>
    </row>
    <row r="754" spans="1:10" s="1" customFormat="1" ht="15" customHeight="1" x14ac:dyDescent="0.25">
      <c r="A754" s="1" t="str">
        <f t="shared" si="13"/>
        <v>FAUCONNIER Norah MIN</v>
      </c>
      <c r="B754" s="2" t="s">
        <v>440</v>
      </c>
      <c r="C754" s="4" t="s">
        <v>77</v>
      </c>
      <c r="D754" s="4" t="s">
        <v>2</v>
      </c>
      <c r="E754" s="10">
        <f t="shared" si="14"/>
        <v>43275</v>
      </c>
      <c r="F754" s="10">
        <v>43183</v>
      </c>
      <c r="G754" s="4" t="s">
        <v>214</v>
      </c>
      <c r="H754" s="4" t="s">
        <v>215</v>
      </c>
      <c r="I754" s="4" t="str">
        <f>IF(G754="Competition Level Test",COUNTIFS(B$2:B754,B754,G$2:G754,"Competition Level Test"),"-")</f>
        <v>-</v>
      </c>
      <c r="J754" s="101"/>
    </row>
    <row r="755" spans="1:10" s="1" customFormat="1" ht="15" customHeight="1" x14ac:dyDescent="0.25">
      <c r="A755" s="1" t="str">
        <f t="shared" si="13"/>
        <v>JANSE Elfya MIN</v>
      </c>
      <c r="B755" s="2" t="s">
        <v>101</v>
      </c>
      <c r="C755" s="4" t="s">
        <v>19</v>
      </c>
      <c r="D755" s="4" t="s">
        <v>2</v>
      </c>
      <c r="E755" s="10">
        <f t="shared" si="14"/>
        <v>43275</v>
      </c>
      <c r="F755" s="10">
        <v>43183</v>
      </c>
      <c r="G755" s="4" t="s">
        <v>214</v>
      </c>
      <c r="H755" s="4" t="s">
        <v>215</v>
      </c>
      <c r="I755" s="4" t="str">
        <f>IF(G755="Competition Level Test",COUNTIFS(B$2:B755,B755,G$2:G755,"Competition Level Test"),"-")</f>
        <v>-</v>
      </c>
      <c r="J755" s="101"/>
    </row>
    <row r="756" spans="1:10" s="1" customFormat="1" ht="15" customHeight="1" x14ac:dyDescent="0.25">
      <c r="A756" s="1" t="str">
        <f t="shared" si="13"/>
        <v>TRUYE Luna MIN</v>
      </c>
      <c r="B756" s="2" t="s">
        <v>261</v>
      </c>
      <c r="C756" s="4" t="s">
        <v>12</v>
      </c>
      <c r="D756" s="4" t="s">
        <v>2</v>
      </c>
      <c r="E756" s="10">
        <f t="shared" si="14"/>
        <v>43275</v>
      </c>
      <c r="F756" s="10">
        <v>43183</v>
      </c>
      <c r="G756" s="4" t="s">
        <v>214</v>
      </c>
      <c r="H756" s="4" t="s">
        <v>215</v>
      </c>
      <c r="I756" s="4" t="str">
        <f>IF(G756="Competition Level Test",COUNTIFS(B$2:B756,B756,G$2:G756,"Competition Level Test"),"-")</f>
        <v>-</v>
      </c>
      <c r="J756" s="101"/>
    </row>
    <row r="757" spans="1:10" s="1" customFormat="1" ht="15" customHeight="1" x14ac:dyDescent="0.25">
      <c r="A757" s="1" t="str">
        <f t="shared" si="13"/>
        <v>VAN STEENBERGHE Ilona MIN</v>
      </c>
      <c r="B757" s="2" t="s">
        <v>469</v>
      </c>
      <c r="C757" s="4" t="s">
        <v>21</v>
      </c>
      <c r="D757" s="4" t="s">
        <v>2</v>
      </c>
      <c r="E757" s="10">
        <f t="shared" si="14"/>
        <v>43275</v>
      </c>
      <c r="F757" s="10">
        <v>43183</v>
      </c>
      <c r="G757" s="4" t="s">
        <v>214</v>
      </c>
      <c r="H757" s="4" t="s">
        <v>215</v>
      </c>
      <c r="I757" s="4" t="str">
        <f>IF(G757="Competition Level Test",COUNTIFS(B$2:B757,B757,G$2:G757,"Competition Level Test"),"-")</f>
        <v>-</v>
      </c>
      <c r="J757" s="101"/>
    </row>
    <row r="758" spans="1:10" s="1" customFormat="1" ht="15" customHeight="1" x14ac:dyDescent="0.25">
      <c r="A758" s="1" t="str">
        <f t="shared" si="13"/>
        <v>VERVAET Esther MIN</v>
      </c>
      <c r="B758" s="2" t="s">
        <v>441</v>
      </c>
      <c r="C758" s="4" t="s">
        <v>23</v>
      </c>
      <c r="D758" s="4" t="s">
        <v>2</v>
      </c>
      <c r="E758" s="10">
        <f t="shared" si="14"/>
        <v>43275</v>
      </c>
      <c r="F758" s="10">
        <v>43183</v>
      </c>
      <c r="G758" s="4" t="s">
        <v>214</v>
      </c>
      <c r="H758" s="4" t="s">
        <v>215</v>
      </c>
      <c r="I758" s="4" t="str">
        <f>IF(G758="Competition Level Test",COUNTIFS(B$2:B758,B758,G$2:G758,"Competition Level Test"),"-")</f>
        <v>-</v>
      </c>
      <c r="J758" s="101"/>
    </row>
    <row r="759" spans="1:10" s="1" customFormat="1" ht="15" customHeight="1" x14ac:dyDescent="0.25">
      <c r="A759" s="1" t="str">
        <f t="shared" si="13"/>
        <v>DE ROECK Siena MIN</v>
      </c>
      <c r="B759" s="2" t="s">
        <v>61</v>
      </c>
      <c r="C759" s="4" t="s">
        <v>20</v>
      </c>
      <c r="D759" s="4" t="s">
        <v>2</v>
      </c>
      <c r="E759" s="10">
        <f t="shared" si="14"/>
        <v>43275</v>
      </c>
      <c r="F759" s="10">
        <v>43183</v>
      </c>
      <c r="G759" s="4" t="s">
        <v>214</v>
      </c>
      <c r="H759" s="4" t="s">
        <v>215</v>
      </c>
      <c r="I759" s="4" t="str">
        <f>IF(G759="Competition Level Test",COUNTIFS(B$2:B759,B759,G$2:G759,"Competition Level Test"),"-")</f>
        <v>-</v>
      </c>
      <c r="J759" s="101" t="s">
        <v>497</v>
      </c>
    </row>
    <row r="760" spans="1:10" s="1" customFormat="1" ht="15" customHeight="1" x14ac:dyDescent="0.25">
      <c r="A760" s="1" t="str">
        <f t="shared" si="13"/>
        <v>GODA Noa BNO</v>
      </c>
      <c r="B760" s="2" t="s">
        <v>102</v>
      </c>
      <c r="C760" s="4" t="s">
        <v>21</v>
      </c>
      <c r="D760" s="4" t="s">
        <v>563</v>
      </c>
      <c r="E760" s="10">
        <f t="shared" si="14"/>
        <v>43275</v>
      </c>
      <c r="F760" s="10">
        <v>43183</v>
      </c>
      <c r="G760" s="4" t="s">
        <v>214</v>
      </c>
      <c r="H760" s="4" t="s">
        <v>215</v>
      </c>
      <c r="I760" s="4" t="str">
        <f>IF(G760="Competition Level Test",COUNTIFS(B$2:B760,B760,G$2:G760,"Competition Level Test"),"-")</f>
        <v>-</v>
      </c>
      <c r="J760" s="101" t="s">
        <v>495</v>
      </c>
    </row>
    <row r="761" spans="1:10" s="1" customFormat="1" ht="15" customHeight="1" x14ac:dyDescent="0.25">
      <c r="A761" s="1" t="str">
        <f t="shared" si="13"/>
        <v>MERSCH Estelle BNO</v>
      </c>
      <c r="B761" s="2" t="s">
        <v>36</v>
      </c>
      <c r="C761" s="4" t="s">
        <v>26</v>
      </c>
      <c r="D761" s="4" t="s">
        <v>563</v>
      </c>
      <c r="E761" s="10">
        <f t="shared" si="14"/>
        <v>43275</v>
      </c>
      <c r="F761" s="10">
        <v>43183</v>
      </c>
      <c r="G761" s="4" t="s">
        <v>214</v>
      </c>
      <c r="H761" s="4" t="s">
        <v>215</v>
      </c>
      <c r="I761" s="4" t="str">
        <f>IF(G761="Competition Level Test",COUNTIFS(B$2:B761,B761,G$2:G761,"Competition Level Test"),"-")</f>
        <v>-</v>
      </c>
      <c r="J761" s="101"/>
    </row>
    <row r="762" spans="1:10" s="1" customFormat="1" ht="15" customHeight="1" x14ac:dyDescent="0.25">
      <c r="A762" s="1" t="str">
        <f t="shared" si="13"/>
        <v>MORIMOTO Mai BNO</v>
      </c>
      <c r="B762" s="2" t="s">
        <v>425</v>
      </c>
      <c r="C762" s="4" t="s">
        <v>23</v>
      </c>
      <c r="D762" s="4" t="s">
        <v>563</v>
      </c>
      <c r="E762" s="10">
        <f t="shared" si="14"/>
        <v>43275</v>
      </c>
      <c r="F762" s="10">
        <v>43183</v>
      </c>
      <c r="G762" s="4" t="s">
        <v>214</v>
      </c>
      <c r="H762" s="4" t="s">
        <v>215</v>
      </c>
      <c r="I762" s="4" t="str">
        <f>IF(G762="Competition Level Test",COUNTIFS(B$2:B762,B762,G$2:G762,"Competition Level Test"),"-")</f>
        <v>-</v>
      </c>
      <c r="J762" s="101"/>
    </row>
    <row r="763" spans="1:10" s="1" customFormat="1" ht="15" customHeight="1" x14ac:dyDescent="0.25">
      <c r="A763" s="1" t="str">
        <f t="shared" si="13"/>
        <v>ROBEERST Emilie BNO</v>
      </c>
      <c r="B763" s="2" t="s">
        <v>34</v>
      </c>
      <c r="C763" s="4" t="s">
        <v>26</v>
      </c>
      <c r="D763" s="4" t="s">
        <v>563</v>
      </c>
      <c r="E763" s="10">
        <f t="shared" si="14"/>
        <v>43275</v>
      </c>
      <c r="F763" s="10">
        <v>43183</v>
      </c>
      <c r="G763" s="4" t="s">
        <v>214</v>
      </c>
      <c r="H763" s="4" t="s">
        <v>215</v>
      </c>
      <c r="I763" s="4" t="str">
        <f>IF(G763="Competition Level Test",COUNTIFS(B$2:B763,B763,G$2:G763,"Competition Level Test"),"-")</f>
        <v>-</v>
      </c>
      <c r="J763" s="101"/>
    </row>
    <row r="764" spans="1:10" s="1" customFormat="1" ht="15" customHeight="1" x14ac:dyDescent="0.25">
      <c r="A764" s="1" t="str">
        <f t="shared" si="13"/>
        <v>SOHET Lou BNO</v>
      </c>
      <c r="B764" s="2" t="s">
        <v>67</v>
      </c>
      <c r="C764" s="4" t="s">
        <v>26</v>
      </c>
      <c r="D764" s="4" t="s">
        <v>563</v>
      </c>
      <c r="E764" s="10">
        <f t="shared" si="14"/>
        <v>43275</v>
      </c>
      <c r="F764" s="10">
        <v>43183</v>
      </c>
      <c r="G764" s="4" t="s">
        <v>214</v>
      </c>
      <c r="H764" s="4" t="s">
        <v>215</v>
      </c>
      <c r="I764" s="4" t="str">
        <f>IF(G764="Competition Level Test",COUNTIFS(B$2:B764,B764,G$2:G764,"Competition Level Test"),"-")</f>
        <v>-</v>
      </c>
      <c r="J764" s="101"/>
    </row>
    <row r="765" spans="1:10" s="1" customFormat="1" ht="15" customHeight="1" x14ac:dyDescent="0.25">
      <c r="A765" s="1" t="str">
        <f t="shared" si="13"/>
        <v>VAN DEN BOGAERT Lyana BNO</v>
      </c>
      <c r="B765" s="2" t="s">
        <v>58</v>
      </c>
      <c r="C765" s="4" t="s">
        <v>20</v>
      </c>
      <c r="D765" s="4" t="s">
        <v>563</v>
      </c>
      <c r="E765" s="10">
        <f t="shared" si="14"/>
        <v>43275</v>
      </c>
      <c r="F765" s="10">
        <v>43183</v>
      </c>
      <c r="G765" s="4" t="s">
        <v>214</v>
      </c>
      <c r="H765" s="4" t="s">
        <v>215</v>
      </c>
      <c r="I765" s="4" t="str">
        <f>IF(G765="Competition Level Test",COUNTIFS(B$2:B765,B765,G$2:G765,"Competition Level Test"),"-")</f>
        <v>-</v>
      </c>
      <c r="J765" s="101"/>
    </row>
    <row r="766" spans="1:10" s="1" customFormat="1" ht="15" customHeight="1" x14ac:dyDescent="0.25">
      <c r="A766" s="1" t="str">
        <f t="shared" si="13"/>
        <v>VERTRIEST Luna BNO</v>
      </c>
      <c r="B766" s="2" t="s">
        <v>263</v>
      </c>
      <c r="C766" s="4" t="s">
        <v>12</v>
      </c>
      <c r="D766" s="4" t="s">
        <v>563</v>
      </c>
      <c r="E766" s="10">
        <f t="shared" si="14"/>
        <v>43275</v>
      </c>
      <c r="F766" s="10">
        <v>43183</v>
      </c>
      <c r="G766" s="4" t="s">
        <v>214</v>
      </c>
      <c r="H766" s="4" t="s">
        <v>215</v>
      </c>
      <c r="I766" s="4" t="str">
        <f>IF(G766="Competition Level Test",COUNTIFS(B$2:B766,B766,G$2:G766,"Competition Level Test"),"-")</f>
        <v>-</v>
      </c>
      <c r="J766" s="101"/>
    </row>
    <row r="767" spans="1:10" s="1" customFormat="1" ht="15" customHeight="1" x14ac:dyDescent="0.25">
      <c r="A767" s="1" t="str">
        <f t="shared" si="13"/>
        <v>CORNELIS Ella INO</v>
      </c>
      <c r="B767" s="2" t="s">
        <v>29</v>
      </c>
      <c r="C767" s="4" t="s">
        <v>11</v>
      </c>
      <c r="D767" s="4" t="s">
        <v>564</v>
      </c>
      <c r="E767" s="10">
        <f t="shared" si="14"/>
        <v>43275</v>
      </c>
      <c r="F767" s="10">
        <v>43183</v>
      </c>
      <c r="G767" s="4" t="s">
        <v>214</v>
      </c>
      <c r="H767" s="4" t="s">
        <v>215</v>
      </c>
      <c r="I767" s="4" t="str">
        <f>IF(G767="Competition Level Test",COUNTIFS(B$2:B767,B767,G$2:G767,"Competition Level Test"),"-")</f>
        <v>-</v>
      </c>
      <c r="J767" s="101"/>
    </row>
    <row r="768" spans="1:10" s="1" customFormat="1" ht="15" customHeight="1" x14ac:dyDescent="0.25">
      <c r="A768" s="1" t="str">
        <f t="shared" si="13"/>
        <v>GENIETS Astrid INO</v>
      </c>
      <c r="B768" s="2" t="s">
        <v>128</v>
      </c>
      <c r="C768" s="4" t="s">
        <v>12</v>
      </c>
      <c r="D768" s="4" t="s">
        <v>564</v>
      </c>
      <c r="E768" s="10">
        <f t="shared" si="14"/>
        <v>43275</v>
      </c>
      <c r="F768" s="10">
        <v>43183</v>
      </c>
      <c r="G768" s="4" t="s">
        <v>214</v>
      </c>
      <c r="H768" s="4" t="s">
        <v>215</v>
      </c>
      <c r="I768" s="4" t="str">
        <f>IF(G768="Competition Level Test",COUNTIFS(B$2:B768,B768,G$2:G768,"Competition Level Test"),"-")</f>
        <v>-</v>
      </c>
      <c r="J768" s="101"/>
    </row>
    <row r="769" spans="1:10" s="1" customFormat="1" ht="15" customHeight="1" x14ac:dyDescent="0.25">
      <c r="A769" s="1" t="str">
        <f t="shared" si="13"/>
        <v>KUCZYNSKA Luiza INO</v>
      </c>
      <c r="B769" s="2" t="s">
        <v>136</v>
      </c>
      <c r="C769" s="4" t="s">
        <v>13</v>
      </c>
      <c r="D769" s="4" t="s">
        <v>564</v>
      </c>
      <c r="E769" s="10">
        <f t="shared" si="14"/>
        <v>43275</v>
      </c>
      <c r="F769" s="10">
        <v>43183</v>
      </c>
      <c r="G769" s="4" t="s">
        <v>214</v>
      </c>
      <c r="H769" s="4" t="s">
        <v>215</v>
      </c>
      <c r="I769" s="4" t="str">
        <f>IF(G769="Competition Level Test",COUNTIFS(B$2:B769,B769,G$2:G769,"Competition Level Test"),"-")</f>
        <v>-</v>
      </c>
      <c r="J769" s="101"/>
    </row>
    <row r="770" spans="1:10" s="1" customFormat="1" ht="15" customHeight="1" x14ac:dyDescent="0.25">
      <c r="A770" s="1" t="str">
        <f t="shared" ref="A770:A833" si="15">CONCATENATE(B770," ",D770)</f>
        <v>ROBIJN Kaat INO</v>
      </c>
      <c r="B770" s="2" t="s">
        <v>320</v>
      </c>
      <c r="C770" s="4" t="s">
        <v>11</v>
      </c>
      <c r="D770" s="4" t="s">
        <v>564</v>
      </c>
      <c r="E770" s="10">
        <f t="shared" si="14"/>
        <v>43275</v>
      </c>
      <c r="F770" s="10">
        <v>43183</v>
      </c>
      <c r="G770" s="4" t="s">
        <v>214</v>
      </c>
      <c r="H770" s="4" t="s">
        <v>215</v>
      </c>
      <c r="I770" s="4" t="str">
        <f>IF(G770="Competition Level Test",COUNTIFS(B$2:B770,B770,G$2:G770,"Competition Level Test"),"-")</f>
        <v>-</v>
      </c>
      <c r="J770" s="101"/>
    </row>
    <row r="771" spans="1:10" s="1" customFormat="1" ht="15" customHeight="1" x14ac:dyDescent="0.25">
      <c r="A771" s="1" t="str">
        <f t="shared" si="15"/>
        <v>DE COSTER Tineke ANO</v>
      </c>
      <c r="B771" s="2" t="s">
        <v>496</v>
      </c>
      <c r="C771" s="4" t="s">
        <v>20</v>
      </c>
      <c r="D771" s="4" t="s">
        <v>565</v>
      </c>
      <c r="E771" s="10">
        <f t="shared" si="14"/>
        <v>43275</v>
      </c>
      <c r="F771" s="10">
        <v>43183</v>
      </c>
      <c r="G771" s="4" t="s">
        <v>214</v>
      </c>
      <c r="H771" s="4" t="s">
        <v>215</v>
      </c>
      <c r="I771" s="4" t="str">
        <f>IF(G771="Competition Level Test",COUNTIFS(B$2:B771,B771,G$2:G771,"Competition Level Test"),"-")</f>
        <v>-</v>
      </c>
      <c r="J771" s="101"/>
    </row>
    <row r="772" spans="1:10" s="1" customFormat="1" ht="15" customHeight="1" x14ac:dyDescent="0.25">
      <c r="A772" s="1" t="str">
        <f t="shared" si="15"/>
        <v>GABRIELS Minka PRE</v>
      </c>
      <c r="B772" s="2" t="s">
        <v>498</v>
      </c>
      <c r="C772" s="4" t="s">
        <v>11</v>
      </c>
      <c r="D772" s="4" t="s">
        <v>1</v>
      </c>
      <c r="E772" s="10">
        <f t="shared" si="14"/>
        <v>43190</v>
      </c>
      <c r="F772" s="10">
        <v>43190</v>
      </c>
      <c r="G772" s="4" t="s">
        <v>28</v>
      </c>
      <c r="H772" s="4" t="s">
        <v>499</v>
      </c>
      <c r="I772" s="4">
        <f>IF(G772="Competition Level Test",COUNTIFS(B$2:B772,B772,G$2:G772,"Competition Level Test"),"-")</f>
        <v>1</v>
      </c>
      <c r="J772" s="101"/>
    </row>
    <row r="773" spans="1:10" s="1" customFormat="1" ht="15" customHeight="1" x14ac:dyDescent="0.25">
      <c r="A773" s="1" t="str">
        <f t="shared" si="15"/>
        <v>DECLERCK Chloë Niet geslaagd</v>
      </c>
      <c r="B773" s="2" t="s">
        <v>500</v>
      </c>
      <c r="C773" s="4" t="s">
        <v>10</v>
      </c>
      <c r="D773" s="4" t="s">
        <v>80</v>
      </c>
      <c r="E773" s="10">
        <f t="shared" si="14"/>
        <v>43190</v>
      </c>
      <c r="F773" s="10">
        <v>43190</v>
      </c>
      <c r="G773" s="4" t="s">
        <v>28</v>
      </c>
      <c r="H773" s="4" t="s">
        <v>499</v>
      </c>
      <c r="I773" s="4">
        <f>IF(G773="Competition Level Test",COUNTIFS(B$2:B773,B773,G$2:G773,"Competition Level Test"),"-")</f>
        <v>1</v>
      </c>
      <c r="J773" s="101"/>
    </row>
    <row r="774" spans="1:10" s="1" customFormat="1" ht="15" customHeight="1" x14ac:dyDescent="0.25">
      <c r="A774" s="1" t="str">
        <f t="shared" si="15"/>
        <v>DE BOOSER Lore Niet geslaagd</v>
      </c>
      <c r="B774" s="2" t="s">
        <v>501</v>
      </c>
      <c r="C774" s="4" t="s">
        <v>21</v>
      </c>
      <c r="D774" s="4" t="s">
        <v>80</v>
      </c>
      <c r="E774" s="10">
        <f t="shared" si="14"/>
        <v>43190</v>
      </c>
      <c r="F774" s="10">
        <v>43190</v>
      </c>
      <c r="G774" s="4" t="s">
        <v>28</v>
      </c>
      <c r="H774" s="4" t="s">
        <v>499</v>
      </c>
      <c r="I774" s="4">
        <f>IF(G774="Competition Level Test",COUNTIFS(B$2:B774,B774,G$2:G774,"Competition Level Test"),"-")</f>
        <v>1</v>
      </c>
      <c r="J774" s="101"/>
    </row>
    <row r="775" spans="1:10" s="1" customFormat="1" ht="15" customHeight="1" x14ac:dyDescent="0.25">
      <c r="A775" s="1" t="str">
        <f t="shared" si="15"/>
        <v>KOCKX Zelia Niet geslaagd</v>
      </c>
      <c r="B775" s="2" t="s">
        <v>502</v>
      </c>
      <c r="C775" s="4" t="s">
        <v>12</v>
      </c>
      <c r="D775" s="4" t="s">
        <v>80</v>
      </c>
      <c r="E775" s="10">
        <f t="shared" si="14"/>
        <v>43190</v>
      </c>
      <c r="F775" s="10">
        <v>43190</v>
      </c>
      <c r="G775" s="4" t="s">
        <v>28</v>
      </c>
      <c r="H775" s="4" t="s">
        <v>499</v>
      </c>
      <c r="I775" s="4">
        <f>IF(G775="Competition Level Test",COUNTIFS(B$2:B775,B775,G$2:G775,"Competition Level Test"),"-")</f>
        <v>1</v>
      </c>
      <c r="J775" s="101"/>
    </row>
    <row r="776" spans="1:10" s="1" customFormat="1" ht="15" customHeight="1" x14ac:dyDescent="0.25">
      <c r="A776" s="1" t="str">
        <f t="shared" si="15"/>
        <v>VENNEKENS Esther PRE</v>
      </c>
      <c r="B776" s="2" t="s">
        <v>503</v>
      </c>
      <c r="C776" s="4" t="s">
        <v>21</v>
      </c>
      <c r="D776" s="4" t="s">
        <v>1</v>
      </c>
      <c r="E776" s="10">
        <f t="shared" si="14"/>
        <v>43190</v>
      </c>
      <c r="F776" s="10">
        <v>43190</v>
      </c>
      <c r="G776" s="4" t="s">
        <v>28</v>
      </c>
      <c r="H776" s="4" t="s">
        <v>499</v>
      </c>
      <c r="I776" s="4">
        <f>IF(G776="Competition Level Test",COUNTIFS(B$2:B776,B776,G$2:G776,"Competition Level Test"),"-")</f>
        <v>1</v>
      </c>
      <c r="J776" s="101"/>
    </row>
    <row r="777" spans="1:10" s="1" customFormat="1" ht="15" customHeight="1" x14ac:dyDescent="0.25">
      <c r="A777" s="1" t="str">
        <f t="shared" si="15"/>
        <v>FEITZ Yann PRE</v>
      </c>
      <c r="B777" s="2" t="s">
        <v>97</v>
      </c>
      <c r="C777" s="4" t="s">
        <v>11</v>
      </c>
      <c r="D777" s="4" t="s">
        <v>1</v>
      </c>
      <c r="E777" s="10">
        <f t="shared" si="14"/>
        <v>43190</v>
      </c>
      <c r="F777" s="10">
        <v>43190</v>
      </c>
      <c r="G777" s="4" t="s">
        <v>28</v>
      </c>
      <c r="H777" s="4" t="s">
        <v>499</v>
      </c>
      <c r="I777" s="4">
        <f>IF(G777="Competition Level Test",COUNTIFS(B$2:B777,B777,G$2:G777,"Competition Level Test"),"-")</f>
        <v>3</v>
      </c>
      <c r="J777" s="101"/>
    </row>
    <row r="778" spans="1:10" s="1" customFormat="1" ht="15" customHeight="1" x14ac:dyDescent="0.25">
      <c r="A778" s="1" t="str">
        <f t="shared" si="15"/>
        <v>TAYMANS Elana PRE</v>
      </c>
      <c r="B778" s="2" t="s">
        <v>392</v>
      </c>
      <c r="C778" s="4" t="s">
        <v>12</v>
      </c>
      <c r="D778" s="4" t="s">
        <v>1</v>
      </c>
      <c r="E778" s="10">
        <f t="shared" si="14"/>
        <v>43190</v>
      </c>
      <c r="F778" s="10">
        <v>43190</v>
      </c>
      <c r="G778" s="4" t="s">
        <v>28</v>
      </c>
      <c r="H778" s="4" t="s">
        <v>499</v>
      </c>
      <c r="I778" s="4">
        <f>IF(G778="Competition Level Test",COUNTIFS(B$2:B778,B778,G$2:G778,"Competition Level Test"),"-")</f>
        <v>3</v>
      </c>
      <c r="J778" s="101"/>
    </row>
    <row r="779" spans="1:10" s="1" customFormat="1" ht="15" customHeight="1" x14ac:dyDescent="0.25">
      <c r="A779" s="1" t="str">
        <f t="shared" si="15"/>
        <v>TOULMONDE Emilie PRE</v>
      </c>
      <c r="B779" s="2" t="s">
        <v>442</v>
      </c>
      <c r="C779" s="4" t="s">
        <v>26</v>
      </c>
      <c r="D779" s="4" t="s">
        <v>1</v>
      </c>
      <c r="E779" s="10">
        <f t="shared" si="14"/>
        <v>43190</v>
      </c>
      <c r="F779" s="10">
        <v>43190</v>
      </c>
      <c r="G779" s="4" t="s">
        <v>28</v>
      </c>
      <c r="H779" s="4" t="s">
        <v>499</v>
      </c>
      <c r="I779" s="4">
        <f>IF(G779="Competition Level Test",COUNTIFS(B$2:B779,B779,G$2:G779,"Competition Level Test"),"-")</f>
        <v>2</v>
      </c>
      <c r="J779" s="101"/>
    </row>
    <row r="780" spans="1:10" s="1" customFormat="1" ht="15" customHeight="1" x14ac:dyDescent="0.25">
      <c r="A780" s="1" t="str">
        <f t="shared" si="15"/>
        <v>MONTFORT Nadèlge PRE</v>
      </c>
      <c r="B780" s="2" t="s">
        <v>452</v>
      </c>
      <c r="C780" s="4" t="s">
        <v>13</v>
      </c>
      <c r="D780" s="4" t="s">
        <v>1</v>
      </c>
      <c r="E780" s="10">
        <f t="shared" si="14"/>
        <v>43190</v>
      </c>
      <c r="F780" s="10">
        <v>43190</v>
      </c>
      <c r="G780" s="4" t="s">
        <v>28</v>
      </c>
      <c r="H780" s="4" t="s">
        <v>499</v>
      </c>
      <c r="I780" s="4">
        <f>IF(G780="Competition Level Test",COUNTIFS(B$2:B780,B780,G$2:G780,"Competition Level Test"),"-")</f>
        <v>2</v>
      </c>
      <c r="J780" s="101"/>
    </row>
    <row r="781" spans="1:10" s="1" customFormat="1" ht="15" customHeight="1" x14ac:dyDescent="0.25">
      <c r="A781" s="1" t="str">
        <f t="shared" si="15"/>
        <v>HENNES Myrthe Niet geslaagd</v>
      </c>
      <c r="B781" s="2" t="s">
        <v>504</v>
      </c>
      <c r="C781" s="4" t="s">
        <v>10</v>
      </c>
      <c r="D781" s="4" t="s">
        <v>80</v>
      </c>
      <c r="E781" s="10">
        <f t="shared" si="14"/>
        <v>43190</v>
      </c>
      <c r="F781" s="10">
        <v>43190</v>
      </c>
      <c r="G781" s="4" t="s">
        <v>28</v>
      </c>
      <c r="H781" s="4" t="s">
        <v>499</v>
      </c>
      <c r="I781" s="4">
        <f>IF(G781="Competition Level Test",COUNTIFS(B$2:B781,B781,G$2:G781,"Competition Level Test"),"-")</f>
        <v>1</v>
      </c>
      <c r="J781" s="101"/>
    </row>
    <row r="782" spans="1:10" s="1" customFormat="1" ht="15" customHeight="1" x14ac:dyDescent="0.25">
      <c r="A782" s="1" t="str">
        <f t="shared" si="15"/>
        <v>ZUSTRUPA Marija PRE</v>
      </c>
      <c r="B782" s="2" t="s">
        <v>449</v>
      </c>
      <c r="C782" s="4" t="s">
        <v>23</v>
      </c>
      <c r="D782" s="4" t="s">
        <v>1</v>
      </c>
      <c r="E782" s="10">
        <f t="shared" si="14"/>
        <v>43190</v>
      </c>
      <c r="F782" s="10">
        <v>43190</v>
      </c>
      <c r="G782" s="4" t="s">
        <v>28</v>
      </c>
      <c r="H782" s="4" t="s">
        <v>499</v>
      </c>
      <c r="I782" s="4">
        <f>IF(G782="Competition Level Test",COUNTIFS(B$2:B782,B782,G$2:G782,"Competition Level Test"),"-")</f>
        <v>3</v>
      </c>
      <c r="J782" s="101"/>
    </row>
    <row r="783" spans="1:10" s="1" customFormat="1" ht="15" customHeight="1" x14ac:dyDescent="0.25">
      <c r="A783" s="1" t="str">
        <f t="shared" si="15"/>
        <v>GABRIEL Leander PRE</v>
      </c>
      <c r="B783" s="2" t="s">
        <v>505</v>
      </c>
      <c r="C783" s="4" t="s">
        <v>13</v>
      </c>
      <c r="D783" s="4" t="s">
        <v>1</v>
      </c>
      <c r="E783" s="10">
        <f t="shared" si="14"/>
        <v>43190</v>
      </c>
      <c r="F783" s="10">
        <v>43190</v>
      </c>
      <c r="G783" s="4" t="s">
        <v>28</v>
      </c>
      <c r="H783" s="4" t="s">
        <v>499</v>
      </c>
      <c r="I783" s="4">
        <f>IF(G783="Competition Level Test",COUNTIFS(B$2:B783,B783,G$2:G783,"Competition Level Test"),"-")</f>
        <v>1</v>
      </c>
      <c r="J783" s="101"/>
    </row>
    <row r="784" spans="1:10" s="1" customFormat="1" ht="15" customHeight="1" x14ac:dyDescent="0.25">
      <c r="A784" s="1" t="str">
        <f t="shared" si="15"/>
        <v>VAN EECKHOUT Lara PRE</v>
      </c>
      <c r="B784" s="2" t="s">
        <v>506</v>
      </c>
      <c r="C784" s="4" t="s">
        <v>10</v>
      </c>
      <c r="D784" s="4" t="s">
        <v>1</v>
      </c>
      <c r="E784" s="10">
        <f t="shared" si="14"/>
        <v>43190</v>
      </c>
      <c r="F784" s="10">
        <v>43190</v>
      </c>
      <c r="G784" s="4" t="s">
        <v>28</v>
      </c>
      <c r="H784" s="4" t="s">
        <v>499</v>
      </c>
      <c r="I784" s="4">
        <f>IF(G784="Competition Level Test",COUNTIFS(B$2:B784,B784,G$2:G784,"Competition Level Test"),"-")</f>
        <v>1</v>
      </c>
      <c r="J784" s="101"/>
    </row>
    <row r="785" spans="1:10" s="1" customFormat="1" ht="15" customHeight="1" x14ac:dyDescent="0.25">
      <c r="A785" s="1" t="str">
        <f t="shared" si="15"/>
        <v>VERCAUTEREN Yuna Niet geslaagd</v>
      </c>
      <c r="B785" s="2" t="s">
        <v>507</v>
      </c>
      <c r="C785" s="4" t="s">
        <v>13</v>
      </c>
      <c r="D785" s="4" t="s">
        <v>80</v>
      </c>
      <c r="E785" s="10">
        <f t="shared" ref="E785:E848" si="16">IF(G785="Competition Level Test",F785,EDATE(F785,3))</f>
        <v>43190</v>
      </c>
      <c r="F785" s="10">
        <v>43190</v>
      </c>
      <c r="G785" s="4" t="s">
        <v>28</v>
      </c>
      <c r="H785" s="4" t="s">
        <v>499</v>
      </c>
      <c r="I785" s="4">
        <f>IF(G785="Competition Level Test",COUNTIFS(B$2:B785,B785,G$2:G785,"Competition Level Test"),"-")</f>
        <v>1</v>
      </c>
      <c r="J785" s="101"/>
    </row>
    <row r="786" spans="1:10" s="1" customFormat="1" ht="15" customHeight="1" x14ac:dyDescent="0.25">
      <c r="A786" s="1" t="str">
        <f t="shared" si="15"/>
        <v>PIRSOUL Laurie PRE</v>
      </c>
      <c r="B786" s="2" t="s">
        <v>508</v>
      </c>
      <c r="C786" s="4" t="s">
        <v>26</v>
      </c>
      <c r="D786" s="4" t="s">
        <v>1</v>
      </c>
      <c r="E786" s="10">
        <f t="shared" si="16"/>
        <v>43190</v>
      </c>
      <c r="F786" s="10">
        <v>43190</v>
      </c>
      <c r="G786" s="4" t="s">
        <v>28</v>
      </c>
      <c r="H786" s="4" t="s">
        <v>499</v>
      </c>
      <c r="I786" s="4">
        <f>IF(G786="Competition Level Test",COUNTIFS(B$2:B786,B786,G$2:G786,"Competition Level Test"),"-")</f>
        <v>1</v>
      </c>
      <c r="J786" s="101"/>
    </row>
    <row r="787" spans="1:10" s="1" customFormat="1" ht="15" customHeight="1" x14ac:dyDescent="0.25">
      <c r="A787" s="1" t="str">
        <f t="shared" si="15"/>
        <v>MONGIOVI Prescillia PRE</v>
      </c>
      <c r="B787" s="2" t="s">
        <v>444</v>
      </c>
      <c r="C787" s="4" t="s">
        <v>77</v>
      </c>
      <c r="D787" s="4" t="s">
        <v>1</v>
      </c>
      <c r="E787" s="10">
        <f t="shared" si="16"/>
        <v>43190</v>
      </c>
      <c r="F787" s="10">
        <v>43190</v>
      </c>
      <c r="G787" s="4" t="s">
        <v>28</v>
      </c>
      <c r="H787" s="4" t="s">
        <v>499</v>
      </c>
      <c r="I787" s="4">
        <f>IF(G787="Competition Level Test",COUNTIFS(B$2:B787,B787,G$2:G787,"Competition Level Test"),"-")</f>
        <v>2</v>
      </c>
      <c r="J787" s="101"/>
    </row>
    <row r="788" spans="1:10" s="1" customFormat="1" ht="15" customHeight="1" x14ac:dyDescent="0.25">
      <c r="A788" s="1" t="str">
        <f t="shared" si="15"/>
        <v>BENEVENTO Felicia Niet geslaagd</v>
      </c>
      <c r="B788" s="2" t="s">
        <v>509</v>
      </c>
      <c r="C788" s="4" t="s">
        <v>21</v>
      </c>
      <c r="D788" s="4" t="s">
        <v>80</v>
      </c>
      <c r="E788" s="10">
        <f t="shared" si="16"/>
        <v>43190</v>
      </c>
      <c r="F788" s="10">
        <v>43190</v>
      </c>
      <c r="G788" s="4" t="s">
        <v>28</v>
      </c>
      <c r="H788" s="4" t="s">
        <v>499</v>
      </c>
      <c r="I788" s="4">
        <f>IF(G788="Competition Level Test",COUNTIFS(B$2:B788,B788,G$2:G788,"Competition Level Test"),"-")</f>
        <v>1</v>
      </c>
      <c r="J788" s="101"/>
    </row>
    <row r="789" spans="1:10" s="1" customFormat="1" ht="15" customHeight="1" x14ac:dyDescent="0.25">
      <c r="A789" s="1" t="str">
        <f t="shared" si="15"/>
        <v>VENNEKENS Astrid Niet geslaagd</v>
      </c>
      <c r="B789" s="2" t="s">
        <v>510</v>
      </c>
      <c r="C789" s="4" t="s">
        <v>21</v>
      </c>
      <c r="D789" s="4" t="s">
        <v>80</v>
      </c>
      <c r="E789" s="10">
        <f t="shared" si="16"/>
        <v>43190</v>
      </c>
      <c r="F789" s="10">
        <v>43190</v>
      </c>
      <c r="G789" s="4" t="s">
        <v>28</v>
      </c>
      <c r="H789" s="4" t="s">
        <v>499</v>
      </c>
      <c r="I789" s="4">
        <f>IF(G789="Competition Level Test",COUNTIFS(B$2:B789,B789,G$2:G789,"Competition Level Test"),"-")</f>
        <v>1</v>
      </c>
      <c r="J789" s="101"/>
    </row>
    <row r="790" spans="1:10" s="1" customFormat="1" ht="15" customHeight="1" x14ac:dyDescent="0.25">
      <c r="A790" s="1" t="str">
        <f t="shared" si="15"/>
        <v>GABRIEL Anaïs PRE</v>
      </c>
      <c r="B790" s="2" t="s">
        <v>511</v>
      </c>
      <c r="C790" s="4" t="s">
        <v>13</v>
      </c>
      <c r="D790" s="4" t="s">
        <v>1</v>
      </c>
      <c r="E790" s="10">
        <f t="shared" si="16"/>
        <v>43190</v>
      </c>
      <c r="F790" s="10">
        <v>43190</v>
      </c>
      <c r="G790" s="4" t="s">
        <v>28</v>
      </c>
      <c r="H790" s="4" t="s">
        <v>499</v>
      </c>
      <c r="I790" s="4">
        <f>IF(G790="Competition Level Test",COUNTIFS(B$2:B790,B790,G$2:G790,"Competition Level Test"),"-")</f>
        <v>1</v>
      </c>
      <c r="J790" s="101"/>
    </row>
    <row r="791" spans="1:10" s="1" customFormat="1" ht="15" customHeight="1" x14ac:dyDescent="0.25">
      <c r="A791" s="1" t="str">
        <f t="shared" si="15"/>
        <v>REMEYSEN Lilou PRE</v>
      </c>
      <c r="B791" s="2" t="s">
        <v>512</v>
      </c>
      <c r="C791" s="4" t="s">
        <v>11</v>
      </c>
      <c r="D791" s="4" t="s">
        <v>1</v>
      </c>
      <c r="E791" s="10">
        <f t="shared" si="16"/>
        <v>43190</v>
      </c>
      <c r="F791" s="10">
        <v>43190</v>
      </c>
      <c r="G791" s="4" t="s">
        <v>28</v>
      </c>
      <c r="H791" s="4" t="s">
        <v>499</v>
      </c>
      <c r="I791" s="4">
        <f>IF(G791="Competition Level Test",COUNTIFS(B$2:B791,B791,G$2:G791,"Competition Level Test"),"-")</f>
        <v>1</v>
      </c>
      <c r="J791" s="101"/>
    </row>
    <row r="792" spans="1:10" s="1" customFormat="1" ht="15" customHeight="1" x14ac:dyDescent="0.25">
      <c r="A792" s="1" t="str">
        <f t="shared" si="15"/>
        <v>BAUWELEERS Femke MIN</v>
      </c>
      <c r="B792" s="2" t="s">
        <v>467</v>
      </c>
      <c r="C792" s="4" t="s">
        <v>21</v>
      </c>
      <c r="D792" s="4" t="s">
        <v>2</v>
      </c>
      <c r="E792" s="10">
        <f t="shared" si="16"/>
        <v>43283</v>
      </c>
      <c r="F792" s="10">
        <v>43192</v>
      </c>
      <c r="G792" s="4" t="s">
        <v>177</v>
      </c>
      <c r="H792" s="4" t="s">
        <v>15</v>
      </c>
      <c r="I792" s="4" t="str">
        <f>IF(G792="Competition Level Test",COUNTIFS(B$2:B792,B792,G$2:G792,"Competition Level Test"),"-")</f>
        <v>-</v>
      </c>
      <c r="J792" s="101" t="s">
        <v>516</v>
      </c>
    </row>
    <row r="793" spans="1:10" s="1" customFormat="1" ht="15" customHeight="1" x14ac:dyDescent="0.25">
      <c r="A793" s="1" t="str">
        <f t="shared" si="15"/>
        <v>BRAUNE Pauline MIN</v>
      </c>
      <c r="B793" s="2" t="s">
        <v>75</v>
      </c>
      <c r="C793" s="4" t="s">
        <v>26</v>
      </c>
      <c r="D793" s="4" t="s">
        <v>2</v>
      </c>
      <c r="E793" s="10">
        <f t="shared" si="16"/>
        <v>43283</v>
      </c>
      <c r="F793" s="10">
        <v>43192</v>
      </c>
      <c r="G793" s="4" t="s">
        <v>177</v>
      </c>
      <c r="H793" s="4" t="s">
        <v>15</v>
      </c>
      <c r="I793" s="4" t="str">
        <f>IF(G793="Competition Level Test",COUNTIFS(B$2:B793,B793,G$2:G793,"Competition Level Test"),"-")</f>
        <v>-</v>
      </c>
      <c r="J793" s="101"/>
    </row>
    <row r="794" spans="1:10" s="1" customFormat="1" ht="15" customHeight="1" x14ac:dyDescent="0.25">
      <c r="A794" s="1" t="str">
        <f t="shared" si="15"/>
        <v>DEVOS Maud MIN</v>
      </c>
      <c r="B794" s="2" t="s">
        <v>448</v>
      </c>
      <c r="C794" s="4" t="s">
        <v>25</v>
      </c>
      <c r="D794" s="4" t="s">
        <v>2</v>
      </c>
      <c r="E794" s="10">
        <f t="shared" si="16"/>
        <v>43283</v>
      </c>
      <c r="F794" s="10">
        <v>43192</v>
      </c>
      <c r="G794" s="4" t="s">
        <v>177</v>
      </c>
      <c r="H794" s="4" t="s">
        <v>15</v>
      </c>
      <c r="I794" s="4" t="str">
        <f>IF(G794="Competition Level Test",COUNTIFS(B$2:B794,B794,G$2:G794,"Competition Level Test"),"-")</f>
        <v>-</v>
      </c>
      <c r="J794" s="101"/>
    </row>
    <row r="795" spans="1:10" s="1" customFormat="1" ht="15" customHeight="1" x14ac:dyDescent="0.25">
      <c r="A795" s="1" t="str">
        <f t="shared" si="15"/>
        <v>HAMAYS Maé MIN</v>
      </c>
      <c r="B795" s="2" t="s">
        <v>485</v>
      </c>
      <c r="C795" s="4" t="s">
        <v>77</v>
      </c>
      <c r="D795" s="4" t="s">
        <v>2</v>
      </c>
      <c r="E795" s="10">
        <f t="shared" si="16"/>
        <v>43283</v>
      </c>
      <c r="F795" s="10">
        <v>43192</v>
      </c>
      <c r="G795" s="4" t="s">
        <v>177</v>
      </c>
      <c r="H795" s="4" t="s">
        <v>15</v>
      </c>
      <c r="I795" s="4" t="str">
        <f>IF(G795="Competition Level Test",COUNTIFS(B$2:B795,B795,G$2:G795,"Competition Level Test"),"-")</f>
        <v>-</v>
      </c>
      <c r="J795" s="101"/>
    </row>
    <row r="796" spans="1:10" s="1" customFormat="1" ht="15" customHeight="1" x14ac:dyDescent="0.25">
      <c r="A796" s="1" t="str">
        <f t="shared" si="15"/>
        <v>KOECK Sevanne MIN</v>
      </c>
      <c r="B796" s="2" t="s">
        <v>476</v>
      </c>
      <c r="C796" s="4" t="s">
        <v>21</v>
      </c>
      <c r="D796" s="4" t="s">
        <v>2</v>
      </c>
      <c r="E796" s="10">
        <f t="shared" si="16"/>
        <v>43283</v>
      </c>
      <c r="F796" s="10">
        <v>43192</v>
      </c>
      <c r="G796" s="4" t="s">
        <v>177</v>
      </c>
      <c r="H796" s="4" t="s">
        <v>15</v>
      </c>
      <c r="I796" s="4" t="str">
        <f>IF(G796="Competition Level Test",COUNTIFS(B$2:B796,B796,G$2:G796,"Competition Level Test"),"-")</f>
        <v>-</v>
      </c>
      <c r="J796" s="101"/>
    </row>
    <row r="797" spans="1:10" s="1" customFormat="1" ht="15" customHeight="1" x14ac:dyDescent="0.25">
      <c r="A797" s="1" t="str">
        <f t="shared" si="15"/>
        <v>COPPENS Beau BNO</v>
      </c>
      <c r="B797" s="2" t="s">
        <v>418</v>
      </c>
      <c r="C797" s="4" t="s">
        <v>10</v>
      </c>
      <c r="D797" s="4" t="s">
        <v>563</v>
      </c>
      <c r="E797" s="10">
        <f t="shared" si="16"/>
        <v>43283</v>
      </c>
      <c r="F797" s="10">
        <v>43192</v>
      </c>
      <c r="G797" s="4" t="s">
        <v>177</v>
      </c>
      <c r="H797" s="4" t="s">
        <v>15</v>
      </c>
      <c r="I797" s="4" t="str">
        <f>IF(G797="Competition Level Test",COUNTIFS(B$2:B797,B797,G$2:G797,"Competition Level Test"),"-")</f>
        <v>-</v>
      </c>
      <c r="J797" s="101"/>
    </row>
    <row r="798" spans="1:10" s="1" customFormat="1" ht="15" customHeight="1" x14ac:dyDescent="0.25">
      <c r="A798" s="1" t="str">
        <f t="shared" si="15"/>
        <v>DE VOS Robbe BNO</v>
      </c>
      <c r="B798" s="2" t="s">
        <v>253</v>
      </c>
      <c r="C798" s="4" t="s">
        <v>18</v>
      </c>
      <c r="D798" s="4" t="s">
        <v>563</v>
      </c>
      <c r="E798" s="10">
        <f t="shared" si="16"/>
        <v>43283</v>
      </c>
      <c r="F798" s="10">
        <v>43192</v>
      </c>
      <c r="G798" s="4" t="s">
        <v>177</v>
      </c>
      <c r="H798" s="4" t="s">
        <v>15</v>
      </c>
      <c r="I798" s="4" t="str">
        <f>IF(G798="Competition Level Test",COUNTIFS(B$2:B798,B798,G$2:G798,"Competition Level Test"),"-")</f>
        <v>-</v>
      </c>
      <c r="J798" s="101"/>
    </row>
    <row r="799" spans="1:10" s="1" customFormat="1" ht="15" customHeight="1" x14ac:dyDescent="0.25">
      <c r="A799" s="1" t="str">
        <f t="shared" si="15"/>
        <v>FOULON Anaïs INO</v>
      </c>
      <c r="B799" s="2" t="s">
        <v>68</v>
      </c>
      <c r="C799" s="4" t="s">
        <v>26</v>
      </c>
      <c r="D799" s="4" t="s">
        <v>564</v>
      </c>
      <c r="E799" s="10">
        <f t="shared" si="16"/>
        <v>43283</v>
      </c>
      <c r="F799" s="10">
        <v>43192</v>
      </c>
      <c r="G799" s="4" t="s">
        <v>177</v>
      </c>
      <c r="H799" s="4" t="s">
        <v>15</v>
      </c>
      <c r="I799" s="4" t="str">
        <f>IF(G799="Competition Level Test",COUNTIFS(B$2:B799,B799,G$2:G799,"Competition Level Test"),"-")</f>
        <v>-</v>
      </c>
      <c r="J799" s="101"/>
    </row>
    <row r="800" spans="1:10" s="1" customFormat="1" ht="15" customHeight="1" x14ac:dyDescent="0.25">
      <c r="A800" s="1" t="str">
        <f t="shared" si="15"/>
        <v>LAENEN Amber INO</v>
      </c>
      <c r="B800" s="2" t="s">
        <v>397</v>
      </c>
      <c r="C800" s="4" t="s">
        <v>10</v>
      </c>
      <c r="D800" s="4" t="s">
        <v>564</v>
      </c>
      <c r="E800" s="10">
        <f t="shared" si="16"/>
        <v>43283</v>
      </c>
      <c r="F800" s="10">
        <v>43192</v>
      </c>
      <c r="G800" s="4" t="s">
        <v>177</v>
      </c>
      <c r="H800" s="4" t="s">
        <v>15</v>
      </c>
      <c r="I800" s="4" t="str">
        <f>IF(G800="Competition Level Test",COUNTIFS(B$2:B800,B800,G$2:G800,"Competition Level Test"),"-")</f>
        <v>-</v>
      </c>
      <c r="J800" s="101"/>
    </row>
    <row r="801" spans="1:10" s="1" customFormat="1" ht="15" customHeight="1" x14ac:dyDescent="0.25">
      <c r="A801" s="1" t="str">
        <f t="shared" si="15"/>
        <v>VAN LOOCK Emma INO</v>
      </c>
      <c r="B801" s="2" t="s">
        <v>292</v>
      </c>
      <c r="C801" s="4" t="s">
        <v>10</v>
      </c>
      <c r="D801" s="4" t="s">
        <v>564</v>
      </c>
      <c r="E801" s="10">
        <f t="shared" si="16"/>
        <v>43283</v>
      </c>
      <c r="F801" s="10">
        <v>43192</v>
      </c>
      <c r="G801" s="4" t="s">
        <v>177</v>
      </c>
      <c r="H801" s="4" t="s">
        <v>15</v>
      </c>
      <c r="I801" s="4" t="str">
        <f>IF(G801="Competition Level Test",COUNTIFS(B$2:B801,B801,G$2:G801,"Competition Level Test"),"-")</f>
        <v>-</v>
      </c>
      <c r="J801" s="101"/>
    </row>
    <row r="802" spans="1:10" s="1" customFormat="1" ht="15" customHeight="1" x14ac:dyDescent="0.25">
      <c r="A802" s="1" t="str">
        <f t="shared" si="15"/>
        <v>VAN ESPEN Jannick JUN</v>
      </c>
      <c r="B802" s="2" t="s">
        <v>491</v>
      </c>
      <c r="C802" s="4" t="s">
        <v>10</v>
      </c>
      <c r="D802" s="4" t="s">
        <v>6</v>
      </c>
      <c r="E802" s="10">
        <f t="shared" si="16"/>
        <v>43283</v>
      </c>
      <c r="F802" s="10">
        <v>43192</v>
      </c>
      <c r="G802" s="4" t="s">
        <v>177</v>
      </c>
      <c r="H802" s="4" t="s">
        <v>15</v>
      </c>
      <c r="I802" s="4" t="str">
        <f>IF(G802="Competition Level Test",COUNTIFS(B$2:B802,B802,G$2:G802,"Competition Level Test"),"-")</f>
        <v>-</v>
      </c>
      <c r="J802" s="101"/>
    </row>
    <row r="803" spans="1:10" s="1" customFormat="1" ht="15" customHeight="1" x14ac:dyDescent="0.25">
      <c r="A803" s="1" t="str">
        <f t="shared" si="15"/>
        <v>ANGELOVA Renata MIN</v>
      </c>
      <c r="B803" s="2" t="s">
        <v>414</v>
      </c>
      <c r="C803" s="4" t="s">
        <v>19</v>
      </c>
      <c r="D803" s="4" t="s">
        <v>2</v>
      </c>
      <c r="E803" s="10">
        <f t="shared" si="16"/>
        <v>43288</v>
      </c>
      <c r="F803" s="10">
        <v>43197</v>
      </c>
      <c r="G803" s="4" t="s">
        <v>322</v>
      </c>
      <c r="H803" s="4" t="s">
        <v>65</v>
      </c>
      <c r="I803" s="4" t="str">
        <f>IF(G803="Competition Level Test",COUNTIFS(B$2:B803,B803,G$2:G803,"Competition Level Test"),"-")</f>
        <v>-</v>
      </c>
      <c r="J803" s="101" t="s">
        <v>517</v>
      </c>
    </row>
    <row r="804" spans="1:10" s="1" customFormat="1" ht="15" customHeight="1" x14ac:dyDescent="0.25">
      <c r="A804" s="1" t="str">
        <f t="shared" si="15"/>
        <v>BESSOUDNOVA Nica MIN</v>
      </c>
      <c r="B804" s="2" t="s">
        <v>76</v>
      </c>
      <c r="C804" s="4" t="s">
        <v>26</v>
      </c>
      <c r="D804" s="4" t="s">
        <v>2</v>
      </c>
      <c r="E804" s="10">
        <f t="shared" si="16"/>
        <v>43288</v>
      </c>
      <c r="F804" s="10">
        <v>43197</v>
      </c>
      <c r="G804" s="4" t="s">
        <v>322</v>
      </c>
      <c r="H804" s="4" t="s">
        <v>65</v>
      </c>
      <c r="I804" s="4" t="str">
        <f>IF(G804="Competition Level Test",COUNTIFS(B$2:B804,B804,G$2:G804,"Competition Level Test"),"-")</f>
        <v>-</v>
      </c>
      <c r="J804" s="101"/>
    </row>
    <row r="805" spans="1:10" s="1" customFormat="1" ht="15" customHeight="1" x14ac:dyDescent="0.25">
      <c r="A805" s="1" t="str">
        <f t="shared" si="15"/>
        <v>RAMOS Penelope MIN</v>
      </c>
      <c r="B805" s="2" t="s">
        <v>427</v>
      </c>
      <c r="C805" s="4" t="s">
        <v>23</v>
      </c>
      <c r="D805" s="4" t="s">
        <v>2</v>
      </c>
      <c r="E805" s="10">
        <f t="shared" si="16"/>
        <v>43288</v>
      </c>
      <c r="F805" s="10">
        <v>43197</v>
      </c>
      <c r="G805" s="4" t="s">
        <v>322</v>
      </c>
      <c r="H805" s="4" t="s">
        <v>65</v>
      </c>
      <c r="I805" s="4" t="str">
        <f>IF(G805="Competition Level Test",COUNTIFS(B$2:B805,B805,G$2:G805,"Competition Level Test"),"-")</f>
        <v>-</v>
      </c>
      <c r="J805" s="101"/>
    </row>
    <row r="806" spans="1:10" s="1" customFormat="1" ht="15" customHeight="1" x14ac:dyDescent="0.25">
      <c r="A806" s="1" t="str">
        <f t="shared" si="15"/>
        <v>DE BRAUWER Shadé BNO</v>
      </c>
      <c r="B806" s="2" t="s">
        <v>453</v>
      </c>
      <c r="C806" s="4" t="s">
        <v>12</v>
      </c>
      <c r="D806" s="4" t="s">
        <v>563</v>
      </c>
      <c r="E806" s="10">
        <f t="shared" si="16"/>
        <v>43288</v>
      </c>
      <c r="F806" s="10">
        <v>43197</v>
      </c>
      <c r="G806" s="4" t="s">
        <v>322</v>
      </c>
      <c r="H806" s="4" t="s">
        <v>65</v>
      </c>
      <c r="I806" s="4" t="str">
        <f>IF(G806="Competition Level Test",COUNTIFS(B$2:B806,B806,G$2:G806,"Competition Level Test"),"-")</f>
        <v>-</v>
      </c>
      <c r="J806" s="101"/>
    </row>
    <row r="807" spans="1:10" s="1" customFormat="1" ht="15" customHeight="1" x14ac:dyDescent="0.25">
      <c r="A807" s="1" t="str">
        <f t="shared" si="15"/>
        <v>DE VITIS Gloria BNO</v>
      </c>
      <c r="B807" s="2" t="s">
        <v>450</v>
      </c>
      <c r="C807" s="4" t="s">
        <v>77</v>
      </c>
      <c r="D807" s="4" t="s">
        <v>563</v>
      </c>
      <c r="E807" s="10">
        <f t="shared" si="16"/>
        <v>43288</v>
      </c>
      <c r="F807" s="10">
        <v>43197</v>
      </c>
      <c r="G807" s="4" t="s">
        <v>322</v>
      </c>
      <c r="H807" s="4" t="s">
        <v>65</v>
      </c>
      <c r="I807" s="4" t="str">
        <f>IF(G807="Competition Level Test",COUNTIFS(B$2:B807,B807,G$2:G807,"Competition Level Test"),"-")</f>
        <v>-</v>
      </c>
      <c r="J807" s="101"/>
    </row>
    <row r="808" spans="1:10" s="1" customFormat="1" ht="15" customHeight="1" x14ac:dyDescent="0.25">
      <c r="A808" s="1" t="str">
        <f t="shared" si="15"/>
        <v>HAMAYS Maé BNO</v>
      </c>
      <c r="B808" s="2" t="s">
        <v>485</v>
      </c>
      <c r="C808" s="4" t="s">
        <v>77</v>
      </c>
      <c r="D808" s="4" t="s">
        <v>563</v>
      </c>
      <c r="E808" s="10">
        <f t="shared" si="16"/>
        <v>43288</v>
      </c>
      <c r="F808" s="10">
        <v>43197</v>
      </c>
      <c r="G808" s="4" t="s">
        <v>322</v>
      </c>
      <c r="H808" s="4" t="s">
        <v>65</v>
      </c>
      <c r="I808" s="4" t="str">
        <f>IF(G808="Competition Level Test",COUNTIFS(B$2:B808,B808,G$2:G808,"Competition Level Test"),"-")</f>
        <v>-</v>
      </c>
      <c r="J808" s="101"/>
    </row>
    <row r="809" spans="1:10" s="1" customFormat="1" ht="15" customHeight="1" x14ac:dyDescent="0.25">
      <c r="A809" s="1" t="str">
        <f t="shared" si="15"/>
        <v>HONHON Alexiane BNO</v>
      </c>
      <c r="B809" s="2" t="s">
        <v>416</v>
      </c>
      <c r="C809" s="4" t="s">
        <v>26</v>
      </c>
      <c r="D809" s="4" t="s">
        <v>563</v>
      </c>
      <c r="E809" s="10">
        <f t="shared" si="16"/>
        <v>43288</v>
      </c>
      <c r="F809" s="10">
        <v>43197</v>
      </c>
      <c r="G809" s="4" t="s">
        <v>322</v>
      </c>
      <c r="H809" s="4" t="s">
        <v>65</v>
      </c>
      <c r="I809" s="4" t="str">
        <f>IF(G809="Competition Level Test",COUNTIFS(B$2:B809,B809,G$2:G809,"Competition Level Test"),"-")</f>
        <v>-</v>
      </c>
      <c r="J809" s="101"/>
    </row>
    <row r="810" spans="1:10" s="1" customFormat="1" ht="15" customHeight="1" x14ac:dyDescent="0.25">
      <c r="A810" s="1" t="str">
        <f t="shared" si="15"/>
        <v>TRUYE Luna BNO</v>
      </c>
      <c r="B810" s="2" t="s">
        <v>261</v>
      </c>
      <c r="C810" s="4" t="s">
        <v>12</v>
      </c>
      <c r="D810" s="4" t="s">
        <v>563</v>
      </c>
      <c r="E810" s="10">
        <f t="shared" si="16"/>
        <v>43288</v>
      </c>
      <c r="F810" s="10">
        <v>43197</v>
      </c>
      <c r="G810" s="4" t="s">
        <v>322</v>
      </c>
      <c r="H810" s="4" t="s">
        <v>65</v>
      </c>
      <c r="I810" s="4" t="str">
        <f>IF(G810="Competition Level Test",COUNTIFS(B$2:B810,B810,G$2:G810,"Competition Level Test"),"-")</f>
        <v>-</v>
      </c>
      <c r="J810" s="101"/>
    </row>
    <row r="811" spans="1:10" s="1" customFormat="1" ht="15" customHeight="1" x14ac:dyDescent="0.25">
      <c r="A811" s="1" t="str">
        <f t="shared" si="15"/>
        <v>LISON Caroline INO</v>
      </c>
      <c r="B811" s="2" t="s">
        <v>459</v>
      </c>
      <c r="C811" s="4" t="s">
        <v>77</v>
      </c>
      <c r="D811" s="4" t="s">
        <v>564</v>
      </c>
      <c r="E811" s="10">
        <f t="shared" si="16"/>
        <v>43288</v>
      </c>
      <c r="F811" s="10">
        <v>43197</v>
      </c>
      <c r="G811" s="4" t="s">
        <v>322</v>
      </c>
      <c r="H811" s="4" t="s">
        <v>65</v>
      </c>
      <c r="I811" s="4" t="str">
        <f>IF(G811="Competition Level Test",COUNTIFS(B$2:B811,B811,G$2:G811,"Competition Level Test"),"-")</f>
        <v>-</v>
      </c>
      <c r="J811" s="101"/>
    </row>
    <row r="812" spans="1:10" s="1" customFormat="1" ht="15" customHeight="1" x14ac:dyDescent="0.25">
      <c r="A812" s="1" t="str">
        <f t="shared" si="15"/>
        <v>WOSTYN Sara INO</v>
      </c>
      <c r="B812" s="2" t="s">
        <v>43</v>
      </c>
      <c r="C812" s="4" t="s">
        <v>23</v>
      </c>
      <c r="D812" s="4" t="s">
        <v>564</v>
      </c>
      <c r="E812" s="10">
        <f t="shared" si="16"/>
        <v>43288</v>
      </c>
      <c r="F812" s="10">
        <v>43197</v>
      </c>
      <c r="G812" s="4" t="s">
        <v>322</v>
      </c>
      <c r="H812" s="4" t="s">
        <v>65</v>
      </c>
      <c r="I812" s="4" t="str">
        <f>IF(G812="Competition Level Test",COUNTIFS(B$2:B812,B812,G$2:G812,"Competition Level Test"),"-")</f>
        <v>-</v>
      </c>
      <c r="J812" s="101"/>
    </row>
    <row r="813" spans="1:10" s="1" customFormat="1" ht="15" customHeight="1" x14ac:dyDescent="0.25">
      <c r="A813" s="1" t="str">
        <f t="shared" si="15"/>
        <v>VAN DE VELDE Annelien ANO</v>
      </c>
      <c r="B813" s="2" t="s">
        <v>154</v>
      </c>
      <c r="C813" s="4" t="s">
        <v>12</v>
      </c>
      <c r="D813" s="4" t="s">
        <v>565</v>
      </c>
      <c r="E813" s="10">
        <f t="shared" si="16"/>
        <v>43288</v>
      </c>
      <c r="F813" s="10">
        <v>43197</v>
      </c>
      <c r="G813" s="4" t="s">
        <v>322</v>
      </c>
      <c r="H813" s="4" t="s">
        <v>65</v>
      </c>
      <c r="I813" s="4" t="str">
        <f>IF(G813="Competition Level Test",COUNTIFS(B$2:B813,B813,G$2:G813,"Competition Level Test"),"-")</f>
        <v>-</v>
      </c>
      <c r="J813" s="101"/>
    </row>
    <row r="814" spans="1:10" s="1" customFormat="1" ht="15" customHeight="1" x14ac:dyDescent="0.25">
      <c r="A814" s="1" t="str">
        <f t="shared" si="15"/>
        <v>JANSEN Djo JUN</v>
      </c>
      <c r="B814" s="2" t="s">
        <v>173</v>
      </c>
      <c r="C814" s="4" t="s">
        <v>18</v>
      </c>
      <c r="D814" s="4" t="s">
        <v>6</v>
      </c>
      <c r="E814" s="10">
        <f t="shared" si="16"/>
        <v>43288</v>
      </c>
      <c r="F814" s="10">
        <v>43197</v>
      </c>
      <c r="G814" s="4" t="s">
        <v>514</v>
      </c>
      <c r="H814" s="4" t="s">
        <v>515</v>
      </c>
      <c r="I814" s="4" t="str">
        <f>IF(G814="Competition Level Test",COUNTIFS(B$2:B814,B814,G$2:G814,"Competition Level Test"),"-")</f>
        <v>-</v>
      </c>
      <c r="J814" s="101" t="s">
        <v>518</v>
      </c>
    </row>
    <row r="815" spans="1:10" s="1" customFormat="1" ht="15" customHeight="1" x14ac:dyDescent="0.25">
      <c r="A815" s="1" t="str">
        <f t="shared" si="15"/>
        <v>VAN DEN WIJNGAERT Febe JUN</v>
      </c>
      <c r="B815" s="2" t="s">
        <v>390</v>
      </c>
      <c r="C815" s="4" t="s">
        <v>10</v>
      </c>
      <c r="D815" s="4" t="s">
        <v>6</v>
      </c>
      <c r="E815" s="10">
        <f t="shared" si="16"/>
        <v>43288</v>
      </c>
      <c r="F815" s="10">
        <v>43197</v>
      </c>
      <c r="G815" s="4" t="s">
        <v>514</v>
      </c>
      <c r="H815" s="4" t="s">
        <v>515</v>
      </c>
      <c r="I815" s="4" t="str">
        <f>IF(G815="Competition Level Test",COUNTIFS(B$2:B815,B815,G$2:G815,"Competition Level Test"),"-")</f>
        <v>-</v>
      </c>
      <c r="J815" s="101"/>
    </row>
    <row r="816" spans="1:10" s="1" customFormat="1" ht="15" customHeight="1" x14ac:dyDescent="0.25">
      <c r="A816" s="1" t="str">
        <f t="shared" si="15"/>
        <v>BERNAERTS Rosa-Leah INO</v>
      </c>
      <c r="B816" s="2" t="s">
        <v>182</v>
      </c>
      <c r="C816" s="4" t="s">
        <v>20</v>
      </c>
      <c r="D816" s="4" t="s">
        <v>564</v>
      </c>
      <c r="E816" s="10">
        <f t="shared" si="16"/>
        <v>43295</v>
      </c>
      <c r="F816" s="10">
        <v>43204</v>
      </c>
      <c r="G816" s="4" t="s">
        <v>178</v>
      </c>
      <c r="H816" s="4" t="s">
        <v>215</v>
      </c>
      <c r="I816" s="4" t="str">
        <f>IF(G816="Competition Level Test",COUNTIFS(B$2:B816,B816,G$2:G816,"Competition Level Test"),"-")</f>
        <v>-</v>
      </c>
      <c r="J816" s="101" t="s">
        <v>519</v>
      </c>
    </row>
    <row r="817" spans="1:10" s="1" customFormat="1" ht="15" customHeight="1" x14ac:dyDescent="0.25">
      <c r="A817" s="1" t="str">
        <f t="shared" si="15"/>
        <v>BUFFELARD Clémence INO</v>
      </c>
      <c r="B817" s="2" t="s">
        <v>437</v>
      </c>
      <c r="C817" s="4" t="s">
        <v>21</v>
      </c>
      <c r="D817" s="4" t="s">
        <v>564</v>
      </c>
      <c r="E817" s="10">
        <f t="shared" si="16"/>
        <v>43295</v>
      </c>
      <c r="F817" s="10">
        <v>43204</v>
      </c>
      <c r="G817" s="4" t="s">
        <v>178</v>
      </c>
      <c r="H817" s="4" t="s">
        <v>215</v>
      </c>
      <c r="I817" s="4" t="str">
        <f>IF(G817="Competition Level Test",COUNTIFS(B$2:B817,B817,G$2:G817,"Competition Level Test"),"-")</f>
        <v>-</v>
      </c>
      <c r="J817" s="101"/>
    </row>
    <row r="818" spans="1:10" s="1" customFormat="1" ht="15" customHeight="1" x14ac:dyDescent="0.25">
      <c r="A818" s="1" t="str">
        <f t="shared" si="15"/>
        <v>DELSARD Kimani INO</v>
      </c>
      <c r="B818" s="2" t="s">
        <v>123</v>
      </c>
      <c r="C818" s="4" t="s">
        <v>530</v>
      </c>
      <c r="D818" s="4" t="s">
        <v>564</v>
      </c>
      <c r="E818" s="10">
        <f t="shared" si="16"/>
        <v>43295</v>
      </c>
      <c r="F818" s="10">
        <v>43204</v>
      </c>
      <c r="G818" s="4" t="s">
        <v>178</v>
      </c>
      <c r="H818" s="4" t="s">
        <v>215</v>
      </c>
      <c r="I818" s="4" t="str">
        <f>IF(G818="Competition Level Test",COUNTIFS(B$2:B818,B818,G$2:G818,"Competition Level Test"),"-")</f>
        <v>-</v>
      </c>
      <c r="J818" s="101"/>
    </row>
    <row r="819" spans="1:10" s="1" customFormat="1" ht="15" customHeight="1" x14ac:dyDescent="0.25">
      <c r="A819" s="1" t="str">
        <f t="shared" si="15"/>
        <v>EL HUSSEINI Rayan INO</v>
      </c>
      <c r="B819" s="2" t="s">
        <v>103</v>
      </c>
      <c r="C819" s="4" t="s">
        <v>23</v>
      </c>
      <c r="D819" s="4" t="s">
        <v>564</v>
      </c>
      <c r="E819" s="10">
        <f t="shared" si="16"/>
        <v>43295</v>
      </c>
      <c r="F819" s="10">
        <v>43204</v>
      </c>
      <c r="G819" s="4" t="s">
        <v>178</v>
      </c>
      <c r="H819" s="4" t="s">
        <v>215</v>
      </c>
      <c r="I819" s="4" t="str">
        <f>IF(G819="Competition Level Test",COUNTIFS(B$2:B819,B819,G$2:G819,"Competition Level Test"),"-")</f>
        <v>-</v>
      </c>
      <c r="J819" s="101"/>
    </row>
    <row r="820" spans="1:10" s="1" customFormat="1" ht="15" customHeight="1" x14ac:dyDescent="0.25">
      <c r="A820" s="1" t="str">
        <f t="shared" si="15"/>
        <v>BAETEN Léo MIN</v>
      </c>
      <c r="B820" s="2" t="s">
        <v>451</v>
      </c>
      <c r="C820" s="4" t="s">
        <v>10</v>
      </c>
      <c r="D820" s="4" t="s">
        <v>2</v>
      </c>
      <c r="E820" s="10">
        <f t="shared" si="16"/>
        <v>43309</v>
      </c>
      <c r="F820" s="10">
        <v>43218</v>
      </c>
      <c r="G820" s="4" t="s">
        <v>181</v>
      </c>
      <c r="H820" s="4" t="s">
        <v>22</v>
      </c>
      <c r="I820" s="4" t="str">
        <f>IF(G820="Competition Level Test",COUNTIFS(B$2:B820,B820,G$2:G820,"Competition Level Test"),"-")</f>
        <v>-</v>
      </c>
      <c r="J820" s="101" t="s">
        <v>520</v>
      </c>
    </row>
    <row r="821" spans="1:10" s="1" customFormat="1" ht="15" customHeight="1" x14ac:dyDescent="0.25">
      <c r="A821" s="1" t="str">
        <f t="shared" si="15"/>
        <v>JACOBS Inez MIN</v>
      </c>
      <c r="B821" s="2" t="s">
        <v>313</v>
      </c>
      <c r="C821" s="4" t="s">
        <v>457</v>
      </c>
      <c r="D821" s="4" t="s">
        <v>2</v>
      </c>
      <c r="E821" s="10">
        <f t="shared" si="16"/>
        <v>43309</v>
      </c>
      <c r="F821" s="10">
        <v>43218</v>
      </c>
      <c r="G821" s="4" t="s">
        <v>181</v>
      </c>
      <c r="H821" s="4" t="s">
        <v>22</v>
      </c>
      <c r="I821" s="4" t="str">
        <f>IF(G821="Competition Level Test",COUNTIFS(B$2:B821,B821,G$2:G821,"Competition Level Test"),"-")</f>
        <v>-</v>
      </c>
      <c r="J821" s="101"/>
    </row>
    <row r="822" spans="1:10" s="1" customFormat="1" ht="15" customHeight="1" x14ac:dyDescent="0.25">
      <c r="A822" s="1" t="str">
        <f t="shared" si="15"/>
        <v>MISSEEUW Charlotte MIN</v>
      </c>
      <c r="B822" s="2" t="s">
        <v>250</v>
      </c>
      <c r="C822" s="4" t="s">
        <v>25</v>
      </c>
      <c r="D822" s="4" t="s">
        <v>2</v>
      </c>
      <c r="E822" s="10">
        <f t="shared" si="16"/>
        <v>43309</v>
      </c>
      <c r="F822" s="10">
        <v>43218</v>
      </c>
      <c r="G822" s="4" t="s">
        <v>181</v>
      </c>
      <c r="H822" s="4" t="s">
        <v>22</v>
      </c>
      <c r="I822" s="4" t="str">
        <f>IF(G822="Competition Level Test",COUNTIFS(B$2:B822,B822,G$2:G822,"Competition Level Test"),"-")</f>
        <v>-</v>
      </c>
      <c r="J822" s="101"/>
    </row>
    <row r="823" spans="1:10" s="1" customFormat="1" ht="15" customHeight="1" x14ac:dyDescent="0.25">
      <c r="A823" s="1" t="str">
        <f t="shared" si="15"/>
        <v>SARIKAS Marianna MIN</v>
      </c>
      <c r="B823" s="2" t="s">
        <v>257</v>
      </c>
      <c r="C823" s="4" t="s">
        <v>13</v>
      </c>
      <c r="D823" s="4" t="s">
        <v>2</v>
      </c>
      <c r="E823" s="10">
        <f t="shared" si="16"/>
        <v>43309</v>
      </c>
      <c r="F823" s="10">
        <v>43218</v>
      </c>
      <c r="G823" s="4" t="s">
        <v>181</v>
      </c>
      <c r="H823" s="4" t="s">
        <v>22</v>
      </c>
      <c r="I823" s="4" t="str">
        <f>IF(G823="Competition Level Test",COUNTIFS(B$2:B823,B823,G$2:G823,"Competition Level Test"),"-")</f>
        <v>-</v>
      </c>
      <c r="J823" s="101"/>
    </row>
    <row r="824" spans="1:10" s="1" customFormat="1" ht="15" customHeight="1" x14ac:dyDescent="0.25">
      <c r="A824" s="1" t="str">
        <f t="shared" si="15"/>
        <v>DE ROECK Havana BNO</v>
      </c>
      <c r="B824" s="2" t="s">
        <v>51</v>
      </c>
      <c r="C824" s="4" t="s">
        <v>20</v>
      </c>
      <c r="D824" s="4" t="s">
        <v>563</v>
      </c>
      <c r="E824" s="10">
        <f t="shared" si="16"/>
        <v>43309</v>
      </c>
      <c r="F824" s="10">
        <v>43218</v>
      </c>
      <c r="G824" s="4" t="s">
        <v>181</v>
      </c>
      <c r="H824" s="4" t="s">
        <v>22</v>
      </c>
      <c r="I824" s="4" t="str">
        <f>IF(G824="Competition Level Test",COUNTIFS(B$2:B824,B824,G$2:G824,"Competition Level Test"),"-")</f>
        <v>-</v>
      </c>
      <c r="J824" s="101"/>
    </row>
    <row r="825" spans="1:10" s="1" customFormat="1" ht="15" customHeight="1" x14ac:dyDescent="0.25">
      <c r="A825" s="1" t="str">
        <f t="shared" si="15"/>
        <v>POTOMS Merel BNO</v>
      </c>
      <c r="B825" s="2" t="s">
        <v>438</v>
      </c>
      <c r="C825" s="4" t="s">
        <v>21</v>
      </c>
      <c r="D825" s="4" t="s">
        <v>563</v>
      </c>
      <c r="E825" s="10">
        <f t="shared" si="16"/>
        <v>43309</v>
      </c>
      <c r="F825" s="10">
        <v>43218</v>
      </c>
      <c r="G825" s="4" t="s">
        <v>181</v>
      </c>
      <c r="H825" s="4" t="s">
        <v>22</v>
      </c>
      <c r="I825" s="4" t="str">
        <f>IF(G825="Competition Level Test",COUNTIFS(B$2:B825,B825,G$2:G825,"Competition Level Test"),"-")</f>
        <v>-</v>
      </c>
      <c r="J825" s="101"/>
    </row>
    <row r="826" spans="1:10" s="1" customFormat="1" ht="15" customHeight="1" x14ac:dyDescent="0.25">
      <c r="A826" s="1" t="str">
        <f t="shared" si="15"/>
        <v>VERVAET Esther BNO</v>
      </c>
      <c r="B826" s="2" t="s">
        <v>441</v>
      </c>
      <c r="C826" s="4" t="s">
        <v>23</v>
      </c>
      <c r="D826" s="4" t="s">
        <v>563</v>
      </c>
      <c r="E826" s="10">
        <f t="shared" si="16"/>
        <v>43309</v>
      </c>
      <c r="F826" s="10">
        <v>43218</v>
      </c>
      <c r="G826" s="4" t="s">
        <v>181</v>
      </c>
      <c r="H826" s="4" t="s">
        <v>22</v>
      </c>
      <c r="I826" s="4" t="str">
        <f>IF(G826="Competition Level Test",COUNTIFS(B$2:B826,B826,G$2:G826,"Competition Level Test"),"-")</f>
        <v>-</v>
      </c>
      <c r="J826" s="101"/>
    </row>
    <row r="827" spans="1:10" s="1" customFormat="1" ht="15" customHeight="1" x14ac:dyDescent="0.25">
      <c r="A827" s="1" t="str">
        <f t="shared" si="15"/>
        <v>BAGIOLI Irene INO</v>
      </c>
      <c r="B827" s="2" t="s">
        <v>31</v>
      </c>
      <c r="C827" s="4" t="s">
        <v>21</v>
      </c>
      <c r="D827" s="4" t="s">
        <v>564</v>
      </c>
      <c r="E827" s="10">
        <f t="shared" si="16"/>
        <v>43309</v>
      </c>
      <c r="F827" s="10">
        <v>43218</v>
      </c>
      <c r="G827" s="4" t="s">
        <v>181</v>
      </c>
      <c r="H827" s="4" t="s">
        <v>22</v>
      </c>
      <c r="I827" s="4" t="str">
        <f>IF(G827="Competition Level Test",COUNTIFS(B$2:B827,B827,G$2:G827,"Competition Level Test"),"-")</f>
        <v>-</v>
      </c>
      <c r="J827" s="101"/>
    </row>
    <row r="828" spans="1:10" s="1" customFormat="1" ht="15" customHeight="1" x14ac:dyDescent="0.25">
      <c r="A828" s="1" t="str">
        <f t="shared" si="15"/>
        <v>CHERMAN Alisa INO</v>
      </c>
      <c r="B828" s="2" t="s">
        <v>117</v>
      </c>
      <c r="C828" s="4" t="s">
        <v>23</v>
      </c>
      <c r="D828" s="4" t="s">
        <v>564</v>
      </c>
      <c r="E828" s="10">
        <f t="shared" si="16"/>
        <v>43309</v>
      </c>
      <c r="F828" s="10">
        <v>43218</v>
      </c>
      <c r="G828" s="4" t="s">
        <v>181</v>
      </c>
      <c r="H828" s="4" t="s">
        <v>22</v>
      </c>
      <c r="I828" s="4" t="str">
        <f>IF(G828="Competition Level Test",COUNTIFS(B$2:B828,B828,G$2:G828,"Competition Level Test"),"-")</f>
        <v>-</v>
      </c>
      <c r="J828" s="101"/>
    </row>
    <row r="829" spans="1:10" s="1" customFormat="1" ht="15" customHeight="1" x14ac:dyDescent="0.25">
      <c r="A829" s="1" t="str">
        <f t="shared" si="15"/>
        <v>CHRISTAKIS Dimitri INO</v>
      </c>
      <c r="B829" s="2" t="s">
        <v>49</v>
      </c>
      <c r="C829" s="4" t="s">
        <v>25</v>
      </c>
      <c r="D829" s="4" t="s">
        <v>564</v>
      </c>
      <c r="E829" s="10">
        <f t="shared" si="16"/>
        <v>43309</v>
      </c>
      <c r="F829" s="10">
        <v>43218</v>
      </c>
      <c r="G829" s="4" t="s">
        <v>181</v>
      </c>
      <c r="H829" s="4" t="s">
        <v>22</v>
      </c>
      <c r="I829" s="4" t="str">
        <f>IF(G829="Competition Level Test",COUNTIFS(B$2:B829,B829,G$2:G829,"Competition Level Test"),"-")</f>
        <v>-</v>
      </c>
      <c r="J829" s="101"/>
    </row>
    <row r="830" spans="1:10" s="1" customFormat="1" ht="15" customHeight="1" x14ac:dyDescent="0.25">
      <c r="A830" s="1" t="str">
        <f t="shared" si="15"/>
        <v>MONTFORT Iris INO</v>
      </c>
      <c r="B830" s="2" t="s">
        <v>141</v>
      </c>
      <c r="C830" s="4" t="s">
        <v>13</v>
      </c>
      <c r="D830" s="4" t="s">
        <v>564</v>
      </c>
      <c r="E830" s="10">
        <f t="shared" si="16"/>
        <v>43309</v>
      </c>
      <c r="F830" s="10">
        <v>43218</v>
      </c>
      <c r="G830" s="4" t="s">
        <v>181</v>
      </c>
      <c r="H830" s="4" t="s">
        <v>22</v>
      </c>
      <c r="I830" s="4" t="str">
        <f>IF(G830="Competition Level Test",COUNTIFS(B$2:B830,B830,G$2:G830,"Competition Level Test"),"-")</f>
        <v>-</v>
      </c>
      <c r="J830" s="101"/>
    </row>
    <row r="831" spans="1:10" s="1" customFormat="1" ht="15" customHeight="1" x14ac:dyDescent="0.25">
      <c r="A831" s="1" t="str">
        <f t="shared" si="15"/>
        <v>RAMOS Daphne INO</v>
      </c>
      <c r="B831" s="2" t="s">
        <v>45</v>
      </c>
      <c r="C831" s="4" t="s">
        <v>23</v>
      </c>
      <c r="D831" s="4" t="s">
        <v>564</v>
      </c>
      <c r="E831" s="10">
        <f t="shared" si="16"/>
        <v>43309</v>
      </c>
      <c r="F831" s="10">
        <v>43218</v>
      </c>
      <c r="G831" s="4" t="s">
        <v>181</v>
      </c>
      <c r="H831" s="4" t="s">
        <v>22</v>
      </c>
      <c r="I831" s="4" t="str">
        <f>IF(G831="Competition Level Test",COUNTIFS(B$2:B831,B831,G$2:G831,"Competition Level Test"),"-")</f>
        <v>-</v>
      </c>
      <c r="J831" s="101"/>
    </row>
    <row r="832" spans="1:10" s="1" customFormat="1" ht="15" customHeight="1" x14ac:dyDescent="0.25">
      <c r="A832" s="1" t="str">
        <f t="shared" si="15"/>
        <v>CARLU Aicha JUN</v>
      </c>
      <c r="B832" s="2" t="s">
        <v>299</v>
      </c>
      <c r="C832" s="4" t="s">
        <v>297</v>
      </c>
      <c r="D832" s="4" t="s">
        <v>6</v>
      </c>
      <c r="E832" s="10">
        <f t="shared" si="16"/>
        <v>43310</v>
      </c>
      <c r="F832" s="10">
        <v>43219</v>
      </c>
      <c r="G832" s="4" t="s">
        <v>181</v>
      </c>
      <c r="H832" s="4" t="s">
        <v>22</v>
      </c>
      <c r="I832" s="4" t="str">
        <f>IF(G832="Competition Level Test",COUNTIFS(B$2:B832,B832,G$2:G832,"Competition Level Test"),"-")</f>
        <v>-</v>
      </c>
      <c r="J832" s="101" t="s">
        <v>520</v>
      </c>
    </row>
    <row r="833" spans="1:10" s="1" customFormat="1" ht="15" customHeight="1" x14ac:dyDescent="0.25">
      <c r="A833" s="1" t="str">
        <f t="shared" si="15"/>
        <v>DEFLOOR Hannelore MIN</v>
      </c>
      <c r="B833" s="2" t="s">
        <v>446</v>
      </c>
      <c r="C833" s="4" t="s">
        <v>11</v>
      </c>
      <c r="D833" s="4" t="s">
        <v>2</v>
      </c>
      <c r="E833" s="10">
        <f t="shared" si="16"/>
        <v>43317</v>
      </c>
      <c r="F833" s="10">
        <v>43225</v>
      </c>
      <c r="G833" s="4" t="s">
        <v>221</v>
      </c>
      <c r="H833" s="4" t="s">
        <v>17</v>
      </c>
      <c r="I833" s="4" t="str">
        <f>IF(G833="Competition Level Test",COUNTIFS(B$2:B833,B833,G$2:G833,"Competition Level Test"),"-")</f>
        <v>-</v>
      </c>
      <c r="J833" s="101" t="s">
        <v>529</v>
      </c>
    </row>
    <row r="834" spans="1:10" s="1" customFormat="1" ht="15" customHeight="1" x14ac:dyDescent="0.25">
      <c r="A834" s="1" t="str">
        <f t="shared" ref="A834:A896" si="17">CONCATENATE(B834," ",D834)</f>
        <v>GABRIELS Minka MIN</v>
      </c>
      <c r="B834" s="2" t="s">
        <v>498</v>
      </c>
      <c r="C834" s="4" t="s">
        <v>11</v>
      </c>
      <c r="D834" s="4" t="s">
        <v>2</v>
      </c>
      <c r="E834" s="10">
        <f t="shared" si="16"/>
        <v>43317</v>
      </c>
      <c r="F834" s="10">
        <v>43225</v>
      </c>
      <c r="G834" s="4" t="s">
        <v>221</v>
      </c>
      <c r="H834" s="4" t="s">
        <v>17</v>
      </c>
      <c r="I834" s="4" t="str">
        <f>IF(G834="Competition Level Test",COUNTIFS(B$2:B834,B834,G$2:G834,"Competition Level Test"),"-")</f>
        <v>-</v>
      </c>
      <c r="J834" s="101"/>
    </row>
    <row r="835" spans="1:10" s="1" customFormat="1" ht="15" customHeight="1" x14ac:dyDescent="0.25">
      <c r="A835" s="1" t="str">
        <f t="shared" si="17"/>
        <v>LARNO Yentl MIN</v>
      </c>
      <c r="B835" s="2" t="s">
        <v>468</v>
      </c>
      <c r="C835" s="4" t="s">
        <v>10</v>
      </c>
      <c r="D835" s="4" t="s">
        <v>2</v>
      </c>
      <c r="E835" s="10">
        <f t="shared" si="16"/>
        <v>43317</v>
      </c>
      <c r="F835" s="10">
        <v>43225</v>
      </c>
      <c r="G835" s="4" t="s">
        <v>221</v>
      </c>
      <c r="H835" s="4" t="s">
        <v>17</v>
      </c>
      <c r="I835" s="4" t="str">
        <f>IF(G835="Competition Level Test",COUNTIFS(B$2:B835,B835,G$2:G835,"Competition Level Test"),"-")</f>
        <v>-</v>
      </c>
      <c r="J835" s="101"/>
    </row>
    <row r="836" spans="1:10" s="1" customFormat="1" ht="15" customHeight="1" x14ac:dyDescent="0.25">
      <c r="A836" s="1" t="str">
        <f t="shared" si="17"/>
        <v>REMEYSEN Lilou MIN</v>
      </c>
      <c r="B836" s="2" t="s">
        <v>512</v>
      </c>
      <c r="C836" s="4" t="s">
        <v>11</v>
      </c>
      <c r="D836" s="4" t="s">
        <v>2</v>
      </c>
      <c r="E836" s="10">
        <f t="shared" si="16"/>
        <v>43317</v>
      </c>
      <c r="F836" s="10">
        <v>43225</v>
      </c>
      <c r="G836" s="4" t="s">
        <v>221</v>
      </c>
      <c r="H836" s="4" t="s">
        <v>17</v>
      </c>
      <c r="I836" s="4" t="str">
        <f>IF(G836="Competition Level Test",COUNTIFS(B$2:B836,B836,G$2:G836,"Competition Level Test"),"-")</f>
        <v>-</v>
      </c>
      <c r="J836" s="101"/>
    </row>
    <row r="837" spans="1:10" s="1" customFormat="1" ht="15" customHeight="1" x14ac:dyDescent="0.25">
      <c r="A837" s="1" t="str">
        <f t="shared" si="17"/>
        <v>TOULMONDE Emilie MIN</v>
      </c>
      <c r="B837" s="2" t="s">
        <v>442</v>
      </c>
      <c r="C837" s="4" t="s">
        <v>26</v>
      </c>
      <c r="D837" s="4" t="s">
        <v>2</v>
      </c>
      <c r="E837" s="10">
        <f t="shared" si="16"/>
        <v>43317</v>
      </c>
      <c r="F837" s="10">
        <v>43225</v>
      </c>
      <c r="G837" s="4" t="s">
        <v>221</v>
      </c>
      <c r="H837" s="4" t="s">
        <v>17</v>
      </c>
      <c r="I837" s="4" t="str">
        <f>IF(G837="Competition Level Test",COUNTIFS(B$2:B837,B837,G$2:G837,"Competition Level Test"),"-")</f>
        <v>-</v>
      </c>
      <c r="J837" s="101"/>
    </row>
    <row r="838" spans="1:10" s="1" customFormat="1" ht="15" customHeight="1" x14ac:dyDescent="0.25">
      <c r="A838" s="1" t="str">
        <f t="shared" si="17"/>
        <v>BESSOUDNOVA Nica BNO</v>
      </c>
      <c r="B838" s="2" t="s">
        <v>76</v>
      </c>
      <c r="C838" s="4" t="s">
        <v>26</v>
      </c>
      <c r="D838" s="4" t="s">
        <v>563</v>
      </c>
      <c r="E838" s="10">
        <f t="shared" si="16"/>
        <v>43317</v>
      </c>
      <c r="F838" s="10">
        <v>43225</v>
      </c>
      <c r="G838" s="4" t="s">
        <v>221</v>
      </c>
      <c r="H838" s="4" t="s">
        <v>17</v>
      </c>
      <c r="I838" s="4" t="str">
        <f>IF(G838="Competition Level Test",COUNTIFS(B$2:B838,B838,G$2:G838,"Competition Level Test"),"-")</f>
        <v>-</v>
      </c>
      <c r="J838" s="101"/>
    </row>
    <row r="839" spans="1:10" s="1" customFormat="1" ht="15" customHeight="1" x14ac:dyDescent="0.25">
      <c r="A839" s="1" t="str">
        <f t="shared" si="17"/>
        <v>DAINOTTI Aurélie BNO</v>
      </c>
      <c r="B839" s="2" t="s">
        <v>35</v>
      </c>
      <c r="C839" s="4" t="s">
        <v>26</v>
      </c>
      <c r="D839" s="4" t="s">
        <v>563</v>
      </c>
      <c r="E839" s="10">
        <f t="shared" si="16"/>
        <v>43317</v>
      </c>
      <c r="F839" s="10">
        <v>43225</v>
      </c>
      <c r="G839" s="4" t="s">
        <v>221</v>
      </c>
      <c r="H839" s="4" t="s">
        <v>17</v>
      </c>
      <c r="I839" s="4" t="str">
        <f>IF(G839="Competition Level Test",COUNTIFS(B$2:B839,B839,G$2:G839,"Competition Level Test"),"-")</f>
        <v>-</v>
      </c>
      <c r="J839" s="101"/>
    </row>
    <row r="840" spans="1:10" s="1" customFormat="1" ht="15" customHeight="1" x14ac:dyDescent="0.25">
      <c r="A840" s="1" t="str">
        <f t="shared" si="17"/>
        <v>HONHON Celiane INO</v>
      </c>
      <c r="B840" s="2" t="s">
        <v>417</v>
      </c>
      <c r="C840" s="4" t="s">
        <v>26</v>
      </c>
      <c r="D840" s="4" t="s">
        <v>564</v>
      </c>
      <c r="E840" s="10">
        <f t="shared" si="16"/>
        <v>43317</v>
      </c>
      <c r="F840" s="10">
        <v>43225</v>
      </c>
      <c r="G840" s="4" t="s">
        <v>221</v>
      </c>
      <c r="H840" s="4" t="s">
        <v>17</v>
      </c>
      <c r="I840" s="4" t="str">
        <f>IF(G840="Competition Level Test",COUNTIFS(B$2:B840,B840,G$2:G840,"Competition Level Test"),"-")</f>
        <v>-</v>
      </c>
      <c r="J840" s="101"/>
    </row>
    <row r="841" spans="1:10" s="1" customFormat="1" ht="15" customHeight="1" x14ac:dyDescent="0.25">
      <c r="A841" s="1" t="str">
        <f t="shared" si="17"/>
        <v>WOSTYN Anna INO</v>
      </c>
      <c r="B841" s="2" t="s">
        <v>44</v>
      </c>
      <c r="C841" s="4" t="s">
        <v>23</v>
      </c>
      <c r="D841" s="4" t="s">
        <v>564</v>
      </c>
      <c r="E841" s="10">
        <f t="shared" si="16"/>
        <v>43317</v>
      </c>
      <c r="F841" s="10">
        <v>43225</v>
      </c>
      <c r="G841" s="4" t="s">
        <v>221</v>
      </c>
      <c r="H841" s="4" t="s">
        <v>17</v>
      </c>
      <c r="I841" s="4" t="str">
        <f>IF(G841="Competition Level Test",COUNTIFS(B$2:B841,B841,G$2:G841,"Competition Level Test"),"-")</f>
        <v>-</v>
      </c>
      <c r="J841" s="101"/>
    </row>
    <row r="842" spans="1:10" s="1" customFormat="1" ht="15" customHeight="1" x14ac:dyDescent="0.25">
      <c r="A842" s="1" t="str">
        <f t="shared" si="17"/>
        <v>DE COSTER Tineke JUN</v>
      </c>
      <c r="B842" s="2" t="s">
        <v>496</v>
      </c>
      <c r="C842" s="4" t="s">
        <v>20</v>
      </c>
      <c r="D842" s="4" t="s">
        <v>6</v>
      </c>
      <c r="E842" s="10">
        <f t="shared" si="16"/>
        <v>43317</v>
      </c>
      <c r="F842" s="10">
        <v>43225</v>
      </c>
      <c r="G842" s="4" t="s">
        <v>221</v>
      </c>
      <c r="H842" s="4" t="s">
        <v>17</v>
      </c>
      <c r="I842" s="4" t="str">
        <f>IF(G842="Competition Level Test",COUNTIFS(B$2:B842,B842,G$2:G842,"Competition Level Test"),"-")</f>
        <v>-</v>
      </c>
      <c r="J842" s="101"/>
    </row>
    <row r="843" spans="1:10" s="1" customFormat="1" ht="15" customHeight="1" x14ac:dyDescent="0.25">
      <c r="A843" s="1" t="str">
        <f t="shared" si="17"/>
        <v>VAN DE VELDE Annelien JUN</v>
      </c>
      <c r="B843" s="2" t="s">
        <v>154</v>
      </c>
      <c r="C843" s="4" t="s">
        <v>12</v>
      </c>
      <c r="D843" s="4" t="s">
        <v>6</v>
      </c>
      <c r="E843" s="10">
        <f t="shared" si="16"/>
        <v>43317</v>
      </c>
      <c r="F843" s="10">
        <v>43225</v>
      </c>
      <c r="G843" s="4" t="s">
        <v>221</v>
      </c>
      <c r="H843" s="4" t="s">
        <v>17</v>
      </c>
      <c r="I843" s="4" t="str">
        <f>IF(G843="Competition Level Test",COUNTIFS(B$2:B843,B843,G$2:G843,"Competition Level Test"),"-")</f>
        <v>-</v>
      </c>
      <c r="J843" s="101"/>
    </row>
    <row r="844" spans="1:10" s="1" customFormat="1" ht="15" customHeight="1" x14ac:dyDescent="0.25">
      <c r="A844" s="1" t="str">
        <f t="shared" si="17"/>
        <v>MAFFIOLETTI Alice PRE</v>
      </c>
      <c r="B844" s="2" t="s">
        <v>521</v>
      </c>
      <c r="C844" s="4" t="s">
        <v>19</v>
      </c>
      <c r="D844" s="4" t="s">
        <v>1</v>
      </c>
      <c r="E844" s="10">
        <f t="shared" si="16"/>
        <v>43239</v>
      </c>
      <c r="F844" s="10">
        <v>43239</v>
      </c>
      <c r="G844" s="4" t="s">
        <v>28</v>
      </c>
      <c r="H844" s="4" t="s">
        <v>84</v>
      </c>
      <c r="I844" s="4">
        <f>IF(G844="Competition Level Test",COUNTIFS(B$2:B844,B844,G$2:G844,"Competition Level Test"),"-")</f>
        <v>1</v>
      </c>
      <c r="J844" s="101"/>
    </row>
    <row r="845" spans="1:10" s="1" customFormat="1" ht="15" customHeight="1" x14ac:dyDescent="0.25">
      <c r="A845" s="1" t="str">
        <f t="shared" si="17"/>
        <v>HENNES Myrthe Niet geslaagd</v>
      </c>
      <c r="B845" s="2" t="s">
        <v>504</v>
      </c>
      <c r="C845" s="4" t="s">
        <v>10</v>
      </c>
      <c r="D845" s="4" t="s">
        <v>80</v>
      </c>
      <c r="E845" s="10">
        <f t="shared" si="16"/>
        <v>43239</v>
      </c>
      <c r="F845" s="10">
        <v>43239</v>
      </c>
      <c r="G845" s="4" t="s">
        <v>28</v>
      </c>
      <c r="H845" s="4" t="s">
        <v>84</v>
      </c>
      <c r="I845" s="4">
        <f>IF(G845="Competition Level Test",COUNTIFS(B$2:B845,B845,G$2:G845,"Competition Level Test"),"-")</f>
        <v>2</v>
      </c>
      <c r="J845" s="101"/>
    </row>
    <row r="846" spans="1:10" s="1" customFormat="1" ht="15" customHeight="1" x14ac:dyDescent="0.25">
      <c r="A846" s="1" t="str">
        <f t="shared" si="17"/>
        <v>DEBAKKER Lin Niet geslaagd</v>
      </c>
      <c r="B846" s="2" t="s">
        <v>522</v>
      </c>
      <c r="C846" s="4" t="s">
        <v>20</v>
      </c>
      <c r="D846" s="4" t="s">
        <v>80</v>
      </c>
      <c r="E846" s="10">
        <f t="shared" si="16"/>
        <v>43239</v>
      </c>
      <c r="F846" s="10">
        <v>43239</v>
      </c>
      <c r="G846" s="4" t="s">
        <v>28</v>
      </c>
      <c r="H846" s="4" t="s">
        <v>84</v>
      </c>
      <c r="I846" s="4">
        <f>IF(G846="Competition Level Test",COUNTIFS(B$2:B846,B846,G$2:G846,"Competition Level Test"),"-")</f>
        <v>1</v>
      </c>
      <c r="J846" s="101"/>
    </row>
    <row r="847" spans="1:10" s="1" customFormat="1" ht="15" customHeight="1" x14ac:dyDescent="0.25">
      <c r="A847" s="1" t="str">
        <f t="shared" si="17"/>
        <v>HERMANS Marie PRE</v>
      </c>
      <c r="B847" s="2" t="s">
        <v>523</v>
      </c>
      <c r="C847" s="4" t="s">
        <v>23</v>
      </c>
      <c r="D847" s="4" t="s">
        <v>1</v>
      </c>
      <c r="E847" s="10">
        <f t="shared" si="16"/>
        <v>43239</v>
      </c>
      <c r="F847" s="10">
        <v>43239</v>
      </c>
      <c r="G847" s="4" t="s">
        <v>28</v>
      </c>
      <c r="H847" s="4" t="s">
        <v>84</v>
      </c>
      <c r="I847" s="4">
        <f>IF(G847="Competition Level Test",COUNTIFS(B$2:B847,B847,G$2:G847,"Competition Level Test"),"-")</f>
        <v>1</v>
      </c>
      <c r="J847" s="101"/>
    </row>
    <row r="848" spans="1:10" s="1" customFormat="1" ht="15" customHeight="1" x14ac:dyDescent="0.25">
      <c r="A848" s="1" t="str">
        <f t="shared" si="17"/>
        <v>VERMOTE Marie PRE</v>
      </c>
      <c r="B848" s="2" t="s">
        <v>524</v>
      </c>
      <c r="C848" s="4" t="s">
        <v>26</v>
      </c>
      <c r="D848" s="4" t="s">
        <v>1</v>
      </c>
      <c r="E848" s="10">
        <f t="shared" si="16"/>
        <v>43239</v>
      </c>
      <c r="F848" s="10">
        <v>43239</v>
      </c>
      <c r="G848" s="4" t="s">
        <v>28</v>
      </c>
      <c r="H848" s="4" t="s">
        <v>84</v>
      </c>
      <c r="I848" s="4">
        <f>IF(G848="Competition Level Test",COUNTIFS(B$2:B848,B848,G$2:G848,"Competition Level Test"),"-")</f>
        <v>1</v>
      </c>
      <c r="J848" s="101"/>
    </row>
    <row r="849" spans="1:10" s="1" customFormat="1" ht="15" customHeight="1" x14ac:dyDescent="0.25">
      <c r="A849" s="1" t="str">
        <f t="shared" si="17"/>
        <v>DECLERCK Chloë PRE</v>
      </c>
      <c r="B849" s="2" t="s">
        <v>500</v>
      </c>
      <c r="C849" s="4" t="s">
        <v>10</v>
      </c>
      <c r="D849" s="4" t="s">
        <v>1</v>
      </c>
      <c r="E849" s="10">
        <f t="shared" ref="E849:E854" si="18">IF(G849="Competition Level Test",F849,EDATE(F849,3))</f>
        <v>43239</v>
      </c>
      <c r="F849" s="10">
        <v>43239</v>
      </c>
      <c r="G849" s="4" t="s">
        <v>28</v>
      </c>
      <c r="H849" s="4" t="s">
        <v>84</v>
      </c>
      <c r="I849" s="4">
        <f>IF(G849="Competition Level Test",COUNTIFS(B$2:B849,B849,G$2:G849,"Competition Level Test"),"-")</f>
        <v>2</v>
      </c>
      <c r="J849" s="101"/>
    </row>
    <row r="850" spans="1:10" s="1" customFormat="1" ht="15" customHeight="1" x14ac:dyDescent="0.25">
      <c r="A850" s="1" t="str">
        <f t="shared" si="17"/>
        <v>VANDEBERGH Morgane PRE</v>
      </c>
      <c r="B850" s="2" t="s">
        <v>525</v>
      </c>
      <c r="C850" s="4" t="s">
        <v>23</v>
      </c>
      <c r="D850" s="4" t="s">
        <v>1</v>
      </c>
      <c r="E850" s="10">
        <f t="shared" si="18"/>
        <v>43239</v>
      </c>
      <c r="F850" s="10">
        <v>43239</v>
      </c>
      <c r="G850" s="4" t="s">
        <v>28</v>
      </c>
      <c r="H850" s="4" t="s">
        <v>84</v>
      </c>
      <c r="I850" s="4">
        <f>IF(G850="Competition Level Test",COUNTIFS(B$2:B850,B850,G$2:G850,"Competition Level Test"),"-")</f>
        <v>1</v>
      </c>
      <c r="J850" s="101"/>
    </row>
    <row r="851" spans="1:10" s="1" customFormat="1" ht="15" customHeight="1" x14ac:dyDescent="0.25">
      <c r="A851" s="1" t="str">
        <f t="shared" si="17"/>
        <v>DE DONCKER Jill Niet geslaagd</v>
      </c>
      <c r="B851" s="2" t="s">
        <v>526</v>
      </c>
      <c r="C851" s="4" t="s">
        <v>20</v>
      </c>
      <c r="D851" s="4" t="s">
        <v>80</v>
      </c>
      <c r="E851" s="10">
        <f t="shared" si="18"/>
        <v>43239</v>
      </c>
      <c r="F851" s="10">
        <v>43239</v>
      </c>
      <c r="G851" s="4" t="s">
        <v>28</v>
      </c>
      <c r="H851" s="4" t="s">
        <v>84</v>
      </c>
      <c r="I851" s="4">
        <f>IF(G851="Competition Level Test",COUNTIFS(B$2:B851,B851,G$2:G851,"Competition Level Test"),"-")</f>
        <v>1</v>
      </c>
      <c r="J851" s="101"/>
    </row>
    <row r="852" spans="1:10" s="1" customFormat="1" ht="15" customHeight="1" x14ac:dyDescent="0.25">
      <c r="A852" s="1" t="str">
        <f t="shared" si="17"/>
        <v>DRIESEN Lisa Niet geslaagd</v>
      </c>
      <c r="B852" s="2" t="s">
        <v>527</v>
      </c>
      <c r="C852" s="4" t="s">
        <v>19</v>
      </c>
      <c r="D852" s="4" t="s">
        <v>80</v>
      </c>
      <c r="E852" s="10">
        <f t="shared" si="18"/>
        <v>43239</v>
      </c>
      <c r="F852" s="10">
        <v>43239</v>
      </c>
      <c r="G852" s="4" t="s">
        <v>28</v>
      </c>
      <c r="H852" s="4" t="s">
        <v>84</v>
      </c>
      <c r="I852" s="4">
        <f>IF(G852="Competition Level Test",COUNTIFS(B$2:B852,B852,G$2:G852,"Competition Level Test"),"-")</f>
        <v>1</v>
      </c>
      <c r="J852" s="101"/>
    </row>
    <row r="853" spans="1:10" s="1" customFormat="1" ht="15" customHeight="1" x14ac:dyDescent="0.25">
      <c r="A853" s="1" t="str">
        <f t="shared" si="17"/>
        <v>THONET Clara PRE</v>
      </c>
      <c r="B853" s="2" t="s">
        <v>528</v>
      </c>
      <c r="C853" s="4" t="s">
        <v>26</v>
      </c>
      <c r="D853" s="4" t="s">
        <v>1</v>
      </c>
      <c r="E853" s="10">
        <f t="shared" si="18"/>
        <v>43239</v>
      </c>
      <c r="F853" s="10">
        <v>43239</v>
      </c>
      <c r="G853" s="4" t="s">
        <v>28</v>
      </c>
      <c r="H853" s="4" t="s">
        <v>84</v>
      </c>
      <c r="I853" s="4">
        <f>IF(G853="Competition Level Test",COUNTIFS(B$2:B853,B853,G$2:G853,"Competition Level Test"),"-")</f>
        <v>1</v>
      </c>
      <c r="J853" s="101"/>
    </row>
    <row r="854" spans="1:10" s="1" customFormat="1" ht="15" customHeight="1" x14ac:dyDescent="0.25">
      <c r="A854" s="1" t="str">
        <f t="shared" si="17"/>
        <v>VERCAUTEREN Yuna Niet geslaagd</v>
      </c>
      <c r="B854" s="2" t="s">
        <v>507</v>
      </c>
      <c r="C854" s="4" t="s">
        <v>13</v>
      </c>
      <c r="D854" s="4" t="s">
        <v>80</v>
      </c>
      <c r="E854" s="10">
        <f t="shared" si="18"/>
        <v>43239</v>
      </c>
      <c r="F854" s="10">
        <v>43239</v>
      </c>
      <c r="G854" s="4" t="s">
        <v>28</v>
      </c>
      <c r="H854" s="4" t="s">
        <v>84</v>
      </c>
      <c r="I854" s="4">
        <f>IF(G854="Competition Level Test",COUNTIFS(B$2:B854,B854,G$2:G854,"Competition Level Test"),"-")</f>
        <v>2</v>
      </c>
      <c r="J854" s="101"/>
    </row>
    <row r="855" spans="1:10" s="1" customFormat="1" ht="15" customHeight="1" x14ac:dyDescent="0.25">
      <c r="A855" s="1" t="str">
        <f t="shared" si="17"/>
        <v>BENEVENTO Felicia Niet geslaagd</v>
      </c>
      <c r="B855" s="2" t="s">
        <v>509</v>
      </c>
      <c r="C855" s="4" t="s">
        <v>21</v>
      </c>
      <c r="D855" s="4" t="s">
        <v>80</v>
      </c>
      <c r="E855" s="10">
        <f t="shared" ref="E855:E867" si="19">IF(G855="Competition Level Test",F855,EDATE(F855,3))</f>
        <v>43372</v>
      </c>
      <c r="F855" s="10">
        <v>43372</v>
      </c>
      <c r="G855" s="4" t="s">
        <v>28</v>
      </c>
      <c r="H855" s="4" t="s">
        <v>15</v>
      </c>
      <c r="I855" s="4">
        <f>IF(G855="Competition Level Test",COUNTIFS(B$2:B855,B855,G$2:G855,"Competition Level Test"),"-")</f>
        <v>2</v>
      </c>
      <c r="J855" s="101"/>
    </row>
    <row r="856" spans="1:10" s="1" customFormat="1" ht="15" customHeight="1" x14ac:dyDescent="0.25">
      <c r="A856" s="1" t="str">
        <f t="shared" si="17"/>
        <v>HENNES Myrthe PRE</v>
      </c>
      <c r="B856" s="2" t="s">
        <v>504</v>
      </c>
      <c r="C856" s="4" t="s">
        <v>10</v>
      </c>
      <c r="D856" s="4" t="s">
        <v>1</v>
      </c>
      <c r="E856" s="10">
        <f t="shared" si="19"/>
        <v>43372</v>
      </c>
      <c r="F856" s="10">
        <v>43372</v>
      </c>
      <c r="G856" s="4" t="s">
        <v>28</v>
      </c>
      <c r="H856" s="4" t="s">
        <v>15</v>
      </c>
      <c r="I856" s="4">
        <f>IF(G856="Competition Level Test",COUNTIFS(B$2:B856,B856,G$2:G856,"Competition Level Test"),"-")</f>
        <v>3</v>
      </c>
      <c r="J856" s="101"/>
    </row>
    <row r="857" spans="1:10" s="1" customFormat="1" ht="15" customHeight="1" x14ac:dyDescent="0.25">
      <c r="A857" s="1" t="str">
        <f t="shared" si="17"/>
        <v>VERSTRAETEN Ann-Sophie PRE</v>
      </c>
      <c r="B857" s="2" t="s">
        <v>660</v>
      </c>
      <c r="C857" s="4" t="s">
        <v>23</v>
      </c>
      <c r="D857" s="4" t="s">
        <v>1</v>
      </c>
      <c r="E857" s="10">
        <f t="shared" si="19"/>
        <v>43372</v>
      </c>
      <c r="F857" s="10">
        <v>43372</v>
      </c>
      <c r="G857" s="4" t="s">
        <v>28</v>
      </c>
      <c r="H857" s="4" t="s">
        <v>15</v>
      </c>
      <c r="I857" s="4">
        <f>IF(G857="Competition Level Test",COUNTIFS(B$2:B857,B857,G$2:G857,"Competition Level Test"),"-")</f>
        <v>1</v>
      </c>
      <c r="J857" s="101"/>
    </row>
    <row r="858" spans="1:10" s="1" customFormat="1" ht="15" customHeight="1" x14ac:dyDescent="0.25">
      <c r="A858" s="1" t="str">
        <f t="shared" si="17"/>
        <v>DE CLERCK Amber Niet geslaagd</v>
      </c>
      <c r="B858" s="2" t="s">
        <v>623</v>
      </c>
      <c r="C858" s="4" t="s">
        <v>10</v>
      </c>
      <c r="D858" s="4" t="s">
        <v>80</v>
      </c>
      <c r="E858" s="10">
        <f t="shared" si="19"/>
        <v>43372</v>
      </c>
      <c r="F858" s="10">
        <v>43372</v>
      </c>
      <c r="G858" s="4" t="s">
        <v>28</v>
      </c>
      <c r="H858" s="4" t="s">
        <v>15</v>
      </c>
      <c r="I858" s="4">
        <f>IF(G858="Competition Level Test",COUNTIFS(B$2:B858,B858,G$2:G858,"Competition Level Test"),"-")</f>
        <v>1</v>
      </c>
      <c r="J858" s="101"/>
    </row>
    <row r="859" spans="1:10" s="1" customFormat="1" ht="15" customHeight="1" x14ac:dyDescent="0.25">
      <c r="A859" s="1" t="str">
        <f t="shared" si="17"/>
        <v>SOLLIE Iona PRE</v>
      </c>
      <c r="B859" s="2" t="s">
        <v>606</v>
      </c>
      <c r="C859" s="4" t="s">
        <v>11</v>
      </c>
      <c r="D859" s="4" t="s">
        <v>1</v>
      </c>
      <c r="E859" s="10">
        <f t="shared" si="19"/>
        <v>43372</v>
      </c>
      <c r="F859" s="10">
        <v>43372</v>
      </c>
      <c r="G859" s="4" t="s">
        <v>28</v>
      </c>
      <c r="H859" s="4" t="s">
        <v>15</v>
      </c>
      <c r="I859" s="4">
        <f>IF(G859="Competition Level Test",COUNTIFS(B$2:B859,B859,G$2:G859,"Competition Level Test"),"-")</f>
        <v>1</v>
      </c>
      <c r="J859" s="101"/>
    </row>
    <row r="860" spans="1:10" s="1" customFormat="1" ht="15" customHeight="1" x14ac:dyDescent="0.25">
      <c r="A860" s="1" t="str">
        <f t="shared" si="17"/>
        <v>SPRUYT Yentl Niet geslaagd</v>
      </c>
      <c r="B860" s="2" t="s">
        <v>619</v>
      </c>
      <c r="C860" s="4" t="s">
        <v>10</v>
      </c>
      <c r="D860" s="4" t="s">
        <v>80</v>
      </c>
      <c r="E860" s="10">
        <f t="shared" si="19"/>
        <v>43372</v>
      </c>
      <c r="F860" s="10">
        <v>43372</v>
      </c>
      <c r="G860" s="4" t="s">
        <v>28</v>
      </c>
      <c r="H860" s="4" t="s">
        <v>15</v>
      </c>
      <c r="I860" s="4">
        <f>IF(G860="Competition Level Test",COUNTIFS(B$2:B860,B860,G$2:G860,"Competition Level Test"),"-")</f>
        <v>1</v>
      </c>
      <c r="J860" s="101"/>
    </row>
    <row r="861" spans="1:10" s="1" customFormat="1" ht="15" customHeight="1" x14ac:dyDescent="0.25">
      <c r="A861" s="1" t="str">
        <f t="shared" si="17"/>
        <v>FERKET Seven Magdalena Niet geslaagd</v>
      </c>
      <c r="B861" s="2" t="s">
        <v>609</v>
      </c>
      <c r="C861" s="4" t="s">
        <v>10</v>
      </c>
      <c r="D861" s="4" t="s">
        <v>80</v>
      </c>
      <c r="E861" s="10">
        <f t="shared" si="19"/>
        <v>43372</v>
      </c>
      <c r="F861" s="10">
        <v>43372</v>
      </c>
      <c r="G861" s="4" t="s">
        <v>28</v>
      </c>
      <c r="H861" s="4" t="s">
        <v>15</v>
      </c>
      <c r="I861" s="4">
        <f>IF(G861="Competition Level Test",COUNTIFS(B$2:B861,B861,G$2:G861,"Competition Level Test"),"-")</f>
        <v>1</v>
      </c>
      <c r="J861" s="101"/>
    </row>
    <row r="862" spans="1:10" s="1" customFormat="1" ht="15" customHeight="1" x14ac:dyDescent="0.25">
      <c r="A862" s="1" t="str">
        <f t="shared" si="17"/>
        <v>DE BOOSER Lore PRE</v>
      </c>
      <c r="B862" s="2" t="s">
        <v>501</v>
      </c>
      <c r="C862" s="4" t="s">
        <v>21</v>
      </c>
      <c r="D862" s="4" t="s">
        <v>1</v>
      </c>
      <c r="E862" s="10">
        <f t="shared" si="19"/>
        <v>43372</v>
      </c>
      <c r="F862" s="10">
        <v>43372</v>
      </c>
      <c r="G862" s="4" t="s">
        <v>28</v>
      </c>
      <c r="H862" s="4" t="s">
        <v>15</v>
      </c>
      <c r="I862" s="4">
        <f>IF(G862="Competition Level Test",COUNTIFS(B$2:B862,B862,G$2:G862,"Competition Level Test"),"-")</f>
        <v>2</v>
      </c>
      <c r="J862" s="101"/>
    </row>
    <row r="863" spans="1:10" s="1" customFormat="1" ht="15" customHeight="1" x14ac:dyDescent="0.25">
      <c r="A863" s="1" t="str">
        <f t="shared" si="17"/>
        <v>VEURINK Jorine PRE</v>
      </c>
      <c r="B863" s="2" t="s">
        <v>628</v>
      </c>
      <c r="C863" s="4" t="s">
        <v>10</v>
      </c>
      <c r="D863" s="4" t="s">
        <v>1</v>
      </c>
      <c r="E863" s="10">
        <f t="shared" si="19"/>
        <v>43372</v>
      </c>
      <c r="F863" s="10">
        <v>43372</v>
      </c>
      <c r="G863" s="4" t="s">
        <v>28</v>
      </c>
      <c r="H863" s="4" t="s">
        <v>15</v>
      </c>
      <c r="I863" s="4">
        <f>IF(G863="Competition Level Test",COUNTIFS(B$2:B863,B863,G$2:G863,"Competition Level Test"),"-")</f>
        <v>1</v>
      </c>
      <c r="J863" s="101"/>
    </row>
    <row r="864" spans="1:10" s="1" customFormat="1" ht="15" customHeight="1" x14ac:dyDescent="0.25">
      <c r="A864" s="1" t="str">
        <f t="shared" si="17"/>
        <v>MOSQUERA-MACIA Lucia Niet geslaagd</v>
      </c>
      <c r="B864" s="2" t="s">
        <v>617</v>
      </c>
      <c r="C864" s="4" t="s">
        <v>23</v>
      </c>
      <c r="D864" s="4" t="s">
        <v>80</v>
      </c>
      <c r="E864" s="10">
        <f t="shared" si="19"/>
        <v>43372</v>
      </c>
      <c r="F864" s="10">
        <v>43372</v>
      </c>
      <c r="G864" s="4" t="s">
        <v>28</v>
      </c>
      <c r="H864" s="4" t="s">
        <v>15</v>
      </c>
      <c r="I864" s="4">
        <f>IF(G864="Competition Level Test",COUNTIFS(B$2:B864,B864,G$2:G864,"Competition Level Test"),"-")</f>
        <v>1</v>
      </c>
      <c r="J864" s="101"/>
    </row>
    <row r="865" spans="1:10" s="1" customFormat="1" ht="15" customHeight="1" x14ac:dyDescent="0.25">
      <c r="A865" s="1" t="str">
        <f t="shared" si="17"/>
        <v>STROECKX Lize Niet geslaagd</v>
      </c>
      <c r="B865" s="2" t="s">
        <v>622</v>
      </c>
      <c r="C865" s="4" t="s">
        <v>10</v>
      </c>
      <c r="D865" s="4" t="s">
        <v>80</v>
      </c>
      <c r="E865" s="10">
        <f t="shared" si="19"/>
        <v>43372</v>
      </c>
      <c r="F865" s="10">
        <v>43372</v>
      </c>
      <c r="G865" s="4" t="s">
        <v>28</v>
      </c>
      <c r="H865" s="4" t="s">
        <v>15</v>
      </c>
      <c r="I865" s="4">
        <f>IF(G865="Competition Level Test",COUNTIFS(B$2:B865,B865,G$2:G865,"Competition Level Test"),"-")</f>
        <v>1</v>
      </c>
      <c r="J865" s="101"/>
    </row>
    <row r="866" spans="1:10" s="1" customFormat="1" ht="15" customHeight="1" x14ac:dyDescent="0.25">
      <c r="A866" s="1" t="str">
        <f t="shared" si="17"/>
        <v>KNECHT Katoo PRE</v>
      </c>
      <c r="B866" s="2" t="s">
        <v>661</v>
      </c>
      <c r="C866" s="4" t="s">
        <v>10</v>
      </c>
      <c r="D866" s="4" t="s">
        <v>1</v>
      </c>
      <c r="E866" s="10">
        <f t="shared" si="19"/>
        <v>43372</v>
      </c>
      <c r="F866" s="10">
        <v>43372</v>
      </c>
      <c r="G866" s="4" t="s">
        <v>28</v>
      </c>
      <c r="H866" s="4" t="s">
        <v>15</v>
      </c>
      <c r="I866" s="4">
        <f>IF(G866="Competition Level Test",COUNTIFS(B$2:B866,B866,G$2:G866,"Competition Level Test"),"-")</f>
        <v>1</v>
      </c>
      <c r="J866" s="101"/>
    </row>
    <row r="867" spans="1:10" s="1" customFormat="1" ht="15" customHeight="1" x14ac:dyDescent="0.25">
      <c r="A867" s="1" t="str">
        <f t="shared" si="17"/>
        <v>STAS Charline Niet geslaagd</v>
      </c>
      <c r="B867" s="2" t="s">
        <v>620</v>
      </c>
      <c r="C867" s="4" t="s">
        <v>26</v>
      </c>
      <c r="D867" s="4" t="s">
        <v>80</v>
      </c>
      <c r="E867" s="10">
        <f t="shared" si="19"/>
        <v>43372</v>
      </c>
      <c r="F867" s="10">
        <v>43372</v>
      </c>
      <c r="G867" s="4" t="s">
        <v>28</v>
      </c>
      <c r="H867" s="4" t="s">
        <v>15</v>
      </c>
      <c r="I867" s="4">
        <f>IF(G867="Competition Level Test",COUNTIFS(B$2:B867,B867,G$2:G867,"Competition Level Test"),"-")</f>
        <v>1</v>
      </c>
      <c r="J867" s="101"/>
    </row>
    <row r="868" spans="1:10" s="1" customFormat="1" ht="15" customHeight="1" x14ac:dyDescent="0.25">
      <c r="A868" s="1" t="str">
        <f t="shared" si="17"/>
        <v>NIJS Elga MIN</v>
      </c>
      <c r="B868" s="2" t="s">
        <v>423</v>
      </c>
      <c r="C868" s="4" t="s">
        <v>10</v>
      </c>
      <c r="D868" s="4" t="s">
        <v>2</v>
      </c>
      <c r="E868" s="10">
        <f>IF(G868="Competition Level Test",F868,EDATE(F868,3))</f>
        <v>43478</v>
      </c>
      <c r="F868" s="10">
        <v>43386</v>
      </c>
      <c r="G868" s="4" t="s">
        <v>221</v>
      </c>
      <c r="H868" s="4" t="s">
        <v>17</v>
      </c>
      <c r="I868" s="4" t="str">
        <f>IF(G868="Competition Level Test",COUNTIFS(B$2:B868,B868,G$2:G868,"Competition Level Test"),"-")</f>
        <v>-</v>
      </c>
      <c r="J868" s="101"/>
    </row>
    <row r="869" spans="1:10" s="1" customFormat="1" ht="15" customHeight="1" x14ac:dyDescent="0.25">
      <c r="A869" s="1" t="str">
        <f t="shared" si="17"/>
        <v>DE ROECK Siena BNO</v>
      </c>
      <c r="B869" s="2" t="s">
        <v>61</v>
      </c>
      <c r="C869" s="4" t="s">
        <v>20</v>
      </c>
      <c r="D869" s="4" t="s">
        <v>563</v>
      </c>
      <c r="E869" s="10">
        <f t="shared" ref="E869:E934" si="20">IF(G869="Competition Level Test",F869,EDATE(F869,3))</f>
        <v>43478</v>
      </c>
      <c r="F869" s="10">
        <v>43386</v>
      </c>
      <c r="G869" s="4" t="s">
        <v>221</v>
      </c>
      <c r="H869" s="4" t="s">
        <v>17</v>
      </c>
      <c r="I869" s="4" t="str">
        <f>IF(G869="Competition Level Test",COUNTIFS(B$2:B869,B869,G$2:G869,"Competition Level Test"),"-")</f>
        <v>-</v>
      </c>
      <c r="J869" s="101"/>
    </row>
    <row r="870" spans="1:10" s="1" customFormat="1" ht="15" customHeight="1" x14ac:dyDescent="0.25">
      <c r="A870" s="1" t="str">
        <f t="shared" si="17"/>
        <v>KOECK Sevanne BNO</v>
      </c>
      <c r="B870" s="2" t="s">
        <v>476</v>
      </c>
      <c r="C870" s="4" t="s">
        <v>21</v>
      </c>
      <c r="D870" s="4" t="s">
        <v>563</v>
      </c>
      <c r="E870" s="10">
        <f t="shared" si="20"/>
        <v>43478</v>
      </c>
      <c r="F870" s="10">
        <v>43386</v>
      </c>
      <c r="G870" s="4" t="s">
        <v>221</v>
      </c>
      <c r="H870" s="4" t="s">
        <v>17</v>
      </c>
      <c r="I870" s="4" t="str">
        <f>IF(G870="Competition Level Test",COUNTIFS(B$2:B870,B870,G$2:G870,"Competition Level Test"),"-")</f>
        <v>-</v>
      </c>
      <c r="J870" s="101"/>
    </row>
    <row r="871" spans="1:10" s="1" customFormat="1" ht="15" customHeight="1" x14ac:dyDescent="0.25">
      <c r="A871" s="1" t="str">
        <f t="shared" si="17"/>
        <v>LARNO Yentl BNO</v>
      </c>
      <c r="B871" s="2" t="s">
        <v>468</v>
      </c>
      <c r="C871" s="4" t="s">
        <v>10</v>
      </c>
      <c r="D871" s="4" t="s">
        <v>563</v>
      </c>
      <c r="E871" s="10">
        <f t="shared" si="20"/>
        <v>43478</v>
      </c>
      <c r="F871" s="10">
        <v>43386</v>
      </c>
      <c r="G871" s="4" t="s">
        <v>221</v>
      </c>
      <c r="H871" s="4" t="s">
        <v>17</v>
      </c>
      <c r="I871" s="4" t="str">
        <f>IF(G871="Competition Level Test",COUNTIFS(B$2:B871,B871,G$2:G871,"Competition Level Test"),"-")</f>
        <v>-</v>
      </c>
      <c r="J871" s="101"/>
    </row>
    <row r="872" spans="1:10" s="1" customFormat="1" ht="15" customHeight="1" x14ac:dyDescent="0.25">
      <c r="A872" s="1" t="str">
        <f t="shared" si="17"/>
        <v>RAMOS Penelope BNO</v>
      </c>
      <c r="B872" s="2" t="s">
        <v>427</v>
      </c>
      <c r="C872" s="4" t="s">
        <v>23</v>
      </c>
      <c r="D872" s="4" t="s">
        <v>563</v>
      </c>
      <c r="E872" s="10">
        <f t="shared" si="20"/>
        <v>43478</v>
      </c>
      <c r="F872" s="10">
        <v>43386</v>
      </c>
      <c r="G872" s="4" t="s">
        <v>221</v>
      </c>
      <c r="H872" s="4" t="s">
        <v>17</v>
      </c>
      <c r="I872" s="4" t="str">
        <f>IF(G872="Competition Level Test",COUNTIFS(B$2:B872,B872,G$2:G872,"Competition Level Test"),"-")</f>
        <v>-</v>
      </c>
      <c r="J872" s="101"/>
    </row>
    <row r="873" spans="1:10" s="1" customFormat="1" ht="15" customHeight="1" x14ac:dyDescent="0.25">
      <c r="A873" s="1" t="str">
        <f t="shared" si="17"/>
        <v>VAN STEENBERGHE Ilona BNO</v>
      </c>
      <c r="B873" s="2" t="s">
        <v>469</v>
      </c>
      <c r="C873" s="4" t="s">
        <v>21</v>
      </c>
      <c r="D873" s="4" t="s">
        <v>563</v>
      </c>
      <c r="E873" s="10">
        <f t="shared" si="20"/>
        <v>43478</v>
      </c>
      <c r="F873" s="10">
        <v>43386</v>
      </c>
      <c r="G873" s="4" t="s">
        <v>221</v>
      </c>
      <c r="H873" s="4" t="s">
        <v>17</v>
      </c>
      <c r="I873" s="4" t="str">
        <f>IF(G873="Competition Level Test",COUNTIFS(B$2:B873,B873,G$2:G873,"Competition Level Test"),"-")</f>
        <v>-</v>
      </c>
      <c r="J873" s="101"/>
    </row>
    <row r="874" spans="1:10" s="1" customFormat="1" ht="15" customHeight="1" x14ac:dyDescent="0.25">
      <c r="A874" s="1" t="str">
        <f t="shared" si="17"/>
        <v>ZUSTRUPA Marija BNO</v>
      </c>
      <c r="B874" s="2" t="s">
        <v>449</v>
      </c>
      <c r="C874" s="4" t="s">
        <v>23</v>
      </c>
      <c r="D874" s="4" t="s">
        <v>563</v>
      </c>
      <c r="E874" s="10">
        <f t="shared" si="20"/>
        <v>43478</v>
      </c>
      <c r="F874" s="10">
        <v>43386</v>
      </c>
      <c r="G874" s="4" t="s">
        <v>221</v>
      </c>
      <c r="H874" s="4" t="s">
        <v>17</v>
      </c>
      <c r="I874" s="4" t="str">
        <f>IF(G874="Competition Level Test",COUNTIFS(B$2:B874,B874,G$2:G874,"Competition Level Test"),"-")</f>
        <v>-</v>
      </c>
      <c r="J874" s="101"/>
    </row>
    <row r="875" spans="1:10" s="1" customFormat="1" ht="15" customHeight="1" x14ac:dyDescent="0.25">
      <c r="A875" s="1" t="str">
        <f t="shared" si="17"/>
        <v>DE BRAUWER Shadé INO</v>
      </c>
      <c r="B875" s="2" t="s">
        <v>453</v>
      </c>
      <c r="C875" s="4" t="s">
        <v>12</v>
      </c>
      <c r="D875" s="4" t="s">
        <v>564</v>
      </c>
      <c r="E875" s="10">
        <f t="shared" si="20"/>
        <v>43478</v>
      </c>
      <c r="F875" s="10">
        <v>43386</v>
      </c>
      <c r="G875" s="4" t="s">
        <v>221</v>
      </c>
      <c r="H875" s="4" t="s">
        <v>17</v>
      </c>
      <c r="I875" s="4" t="str">
        <f>IF(G875="Competition Level Test",COUNTIFS(B$2:B875,B875,G$2:G875,"Competition Level Test"),"-")</f>
        <v>-</v>
      </c>
      <c r="J875" s="101"/>
    </row>
    <row r="876" spans="1:10" s="1" customFormat="1" ht="15" customHeight="1" x14ac:dyDescent="0.25">
      <c r="A876" s="1" t="str">
        <f t="shared" si="17"/>
        <v>HONHON Alexiane INO</v>
      </c>
      <c r="B876" s="2" t="s">
        <v>416</v>
      </c>
      <c r="C876" s="4" t="s">
        <v>26</v>
      </c>
      <c r="D876" s="4" t="s">
        <v>564</v>
      </c>
      <c r="E876" s="10">
        <f t="shared" si="20"/>
        <v>43478</v>
      </c>
      <c r="F876" s="10">
        <v>43386</v>
      </c>
      <c r="G876" s="4" t="s">
        <v>221</v>
      </c>
      <c r="H876" s="4" t="s">
        <v>17</v>
      </c>
      <c r="I876" s="4" t="str">
        <f>IF(G876="Competition Level Test",COUNTIFS(B$2:B876,B876,G$2:G876,"Competition Level Test"),"-")</f>
        <v>-</v>
      </c>
      <c r="J876" s="101"/>
    </row>
    <row r="877" spans="1:10" s="1" customFormat="1" ht="15" customHeight="1" x14ac:dyDescent="0.25">
      <c r="A877" s="1" t="str">
        <f t="shared" si="17"/>
        <v>REMEYSEN Lilou INO</v>
      </c>
      <c r="B877" s="2" t="s">
        <v>512</v>
      </c>
      <c r="C877" s="4" t="s">
        <v>11</v>
      </c>
      <c r="D877" s="4" t="s">
        <v>564</v>
      </c>
      <c r="E877" s="10">
        <f t="shared" si="20"/>
        <v>43478</v>
      </c>
      <c r="F877" s="10">
        <v>43386</v>
      </c>
      <c r="G877" s="4" t="s">
        <v>221</v>
      </c>
      <c r="H877" s="4" t="s">
        <v>17</v>
      </c>
      <c r="I877" s="4" t="str">
        <f>IF(G877="Competition Level Test",COUNTIFS(B$2:B877,B877,G$2:G877,"Competition Level Test"),"-")</f>
        <v>-</v>
      </c>
      <c r="J877" s="101"/>
    </row>
    <row r="878" spans="1:10" s="1" customFormat="1" ht="15" customHeight="1" x14ac:dyDescent="0.25">
      <c r="A878" s="1" t="str">
        <f t="shared" si="17"/>
        <v>TRUYE Luna INO</v>
      </c>
      <c r="B878" s="2" t="s">
        <v>261</v>
      </c>
      <c r="C878" s="4" t="s">
        <v>12</v>
      </c>
      <c r="D878" s="4" t="s">
        <v>564</v>
      </c>
      <c r="E878" s="10">
        <f t="shared" si="20"/>
        <v>43478</v>
      </c>
      <c r="F878" s="10">
        <v>43386</v>
      </c>
      <c r="G878" s="4" t="s">
        <v>221</v>
      </c>
      <c r="H878" s="4" t="s">
        <v>17</v>
      </c>
      <c r="I878" s="4" t="str">
        <f>IF(G878="Competition Level Test",COUNTIFS(B$2:B878,B878,G$2:G878,"Competition Level Test"),"-")</f>
        <v>-</v>
      </c>
      <c r="J878" s="101"/>
    </row>
    <row r="879" spans="1:10" s="1" customFormat="1" ht="15" customHeight="1" x14ac:dyDescent="0.25">
      <c r="A879" s="1" t="str">
        <f t="shared" si="17"/>
        <v>VAN BRUYSSEL Margaux INO</v>
      </c>
      <c r="B879" s="2" t="s">
        <v>211</v>
      </c>
      <c r="C879" s="4" t="s">
        <v>23</v>
      </c>
      <c r="D879" s="4" t="s">
        <v>564</v>
      </c>
      <c r="E879" s="10">
        <f t="shared" si="20"/>
        <v>43478</v>
      </c>
      <c r="F879" s="10">
        <v>43386</v>
      </c>
      <c r="G879" s="4" t="s">
        <v>221</v>
      </c>
      <c r="H879" s="4" t="s">
        <v>17</v>
      </c>
      <c r="I879" s="4" t="str">
        <f>IF(G879="Competition Level Test",COUNTIFS(B$2:B879,B879,G$2:G879,"Competition Level Test"),"-")</f>
        <v>-</v>
      </c>
      <c r="J879" s="101"/>
    </row>
    <row r="880" spans="1:10" s="1" customFormat="1" ht="15" customHeight="1" x14ac:dyDescent="0.25">
      <c r="A880" s="1" t="str">
        <f t="shared" si="17"/>
        <v>VAN VALCKENBORGH Isaura INO</v>
      </c>
      <c r="B880" s="2" t="s">
        <v>169</v>
      </c>
      <c r="C880" s="4" t="s">
        <v>13</v>
      </c>
      <c r="D880" s="4" t="s">
        <v>564</v>
      </c>
      <c r="E880" s="10">
        <f t="shared" si="20"/>
        <v>43478</v>
      </c>
      <c r="F880" s="10">
        <v>43386</v>
      </c>
      <c r="G880" s="4" t="s">
        <v>221</v>
      </c>
      <c r="H880" s="4" t="s">
        <v>17</v>
      </c>
      <c r="I880" s="4" t="str">
        <f>IF(G880="Competition Level Test",COUNTIFS(B$2:B880,B880,G$2:G880,"Competition Level Test"),"-")</f>
        <v>-</v>
      </c>
      <c r="J880" s="101"/>
    </row>
    <row r="881" spans="1:10" s="1" customFormat="1" ht="15" customHeight="1" x14ac:dyDescent="0.25">
      <c r="A881" s="1" t="str">
        <f t="shared" si="17"/>
        <v>VERBEECK Jasmine INO</v>
      </c>
      <c r="B881" s="2" t="s">
        <v>424</v>
      </c>
      <c r="C881" s="4" t="s">
        <v>11</v>
      </c>
      <c r="D881" s="4" t="s">
        <v>564</v>
      </c>
      <c r="E881" s="10">
        <f t="shared" si="20"/>
        <v>43478</v>
      </c>
      <c r="F881" s="10">
        <v>43386</v>
      </c>
      <c r="G881" s="4" t="s">
        <v>221</v>
      </c>
      <c r="H881" s="4" t="s">
        <v>17</v>
      </c>
      <c r="I881" s="4" t="str">
        <f>IF(G881="Competition Level Test",COUNTIFS(B$2:B881,B881,G$2:G881,"Competition Level Test"),"-")</f>
        <v>-</v>
      </c>
      <c r="J881" s="101"/>
    </row>
    <row r="882" spans="1:10" s="1" customFormat="1" ht="15" customHeight="1" x14ac:dyDescent="0.25">
      <c r="A882" s="1" t="str">
        <f t="shared" si="17"/>
        <v>EL HUSSEINI Mariam ANO</v>
      </c>
      <c r="B882" s="2" t="s">
        <v>46</v>
      </c>
      <c r="C882" s="4" t="s">
        <v>23</v>
      </c>
      <c r="D882" s="4" t="s">
        <v>565</v>
      </c>
      <c r="E882" s="10">
        <f t="shared" si="20"/>
        <v>43478</v>
      </c>
      <c r="F882" s="10">
        <v>43386</v>
      </c>
      <c r="G882" s="4" t="s">
        <v>221</v>
      </c>
      <c r="H882" s="4" t="s">
        <v>17</v>
      </c>
      <c r="I882" s="4" t="str">
        <f>IF(G882="Competition Level Test",COUNTIFS(B$2:B882,B882,G$2:G882,"Competition Level Test"),"-")</f>
        <v>-</v>
      </c>
      <c r="J882" s="101"/>
    </row>
    <row r="883" spans="1:10" s="1" customFormat="1" ht="15" customHeight="1" x14ac:dyDescent="0.25">
      <c r="A883" s="1" t="str">
        <f t="shared" si="17"/>
        <v>ROBYNS Liselotte ANO</v>
      </c>
      <c r="B883" s="2" t="s">
        <v>148</v>
      </c>
      <c r="C883" s="4" t="s">
        <v>12</v>
      </c>
      <c r="D883" s="4" t="s">
        <v>565</v>
      </c>
      <c r="E883" s="10">
        <f t="shared" si="20"/>
        <v>43478</v>
      </c>
      <c r="F883" s="10">
        <v>43386</v>
      </c>
      <c r="G883" s="4" t="s">
        <v>221</v>
      </c>
      <c r="H883" s="4" t="s">
        <v>17</v>
      </c>
      <c r="I883" s="4" t="str">
        <f>IF(G883="Competition Level Test",COUNTIFS(B$2:B883,B883,G$2:G883,"Competition Level Test"),"-")</f>
        <v>-</v>
      </c>
      <c r="J883" s="101"/>
    </row>
    <row r="884" spans="1:10" s="1" customFormat="1" ht="15" customHeight="1" x14ac:dyDescent="0.25">
      <c r="A884" s="1" t="str">
        <f t="shared" si="17"/>
        <v>VERBINNEN Danielle ANO</v>
      </c>
      <c r="B884" s="2" t="s">
        <v>158</v>
      </c>
      <c r="C884" s="4" t="s">
        <v>21</v>
      </c>
      <c r="D884" s="4" t="s">
        <v>565</v>
      </c>
      <c r="E884" s="10">
        <f t="shared" si="20"/>
        <v>43478</v>
      </c>
      <c r="F884" s="10">
        <v>43386</v>
      </c>
      <c r="G884" s="4" t="s">
        <v>221</v>
      </c>
      <c r="H884" s="4" t="s">
        <v>17</v>
      </c>
      <c r="I884" s="4" t="str">
        <f>IF(G884="Competition Level Test",COUNTIFS(B$2:B884,B884,G$2:G884,"Competition Level Test"),"-")</f>
        <v>-</v>
      </c>
      <c r="J884" s="101"/>
    </row>
    <row r="885" spans="1:10" s="1" customFormat="1" ht="15" customHeight="1" x14ac:dyDescent="0.25">
      <c r="A885" s="1" t="str">
        <f t="shared" si="17"/>
        <v>DE VOS Robbe INO</v>
      </c>
      <c r="B885" s="2" t="s">
        <v>253</v>
      </c>
      <c r="C885" s="4" t="s">
        <v>18</v>
      </c>
      <c r="D885" s="4" t="s">
        <v>564</v>
      </c>
      <c r="E885" s="10">
        <f t="shared" si="20"/>
        <v>43485</v>
      </c>
      <c r="F885" s="10">
        <v>43393</v>
      </c>
      <c r="G885" s="4" t="s">
        <v>433</v>
      </c>
      <c r="H885" s="4" t="s">
        <v>215</v>
      </c>
      <c r="I885" s="4" t="str">
        <f>IF(G885="Competition Level Test",COUNTIFS(B$2:B885,B885,G$2:G885,"Competition Level Test"),"-")</f>
        <v>-</v>
      </c>
      <c r="J885" s="101"/>
    </row>
    <row r="886" spans="1:10" s="1" customFormat="1" ht="15" customHeight="1" x14ac:dyDescent="0.25">
      <c r="A886" s="1" t="str">
        <f t="shared" ref="A886" si="21">CONCATENATE(B886," ",D886)</f>
        <v>DRIJKONINGEN Aube-Laure INO</v>
      </c>
      <c r="B886" s="2" t="s">
        <v>458</v>
      </c>
      <c r="C886" s="4" t="s">
        <v>18</v>
      </c>
      <c r="D886" s="4" t="s">
        <v>564</v>
      </c>
      <c r="E886" s="10">
        <f t="shared" ref="E886" si="22">IF(G886="Competition Level Test",F886,EDATE(F886,3))</f>
        <v>43485</v>
      </c>
      <c r="F886" s="10">
        <v>43393</v>
      </c>
      <c r="G886" s="4" t="s">
        <v>433</v>
      </c>
      <c r="H886" s="4" t="s">
        <v>215</v>
      </c>
      <c r="I886" s="4" t="str">
        <f>IF(G886="Competition Level Test",COUNTIFS(B$2:B886,B886,G$2:G886,"Competition Level Test"),"-")</f>
        <v>-</v>
      </c>
      <c r="J886" s="101"/>
    </row>
    <row r="887" spans="1:10" s="1" customFormat="1" ht="15" customHeight="1" x14ac:dyDescent="0.25">
      <c r="A887" s="1" t="str">
        <f t="shared" si="17"/>
        <v>DU RANG Keara INO</v>
      </c>
      <c r="B887" s="2" t="s">
        <v>66</v>
      </c>
      <c r="C887" s="4" t="s">
        <v>13</v>
      </c>
      <c r="D887" s="4" t="s">
        <v>564</v>
      </c>
      <c r="E887" s="10">
        <f t="shared" si="20"/>
        <v>43485</v>
      </c>
      <c r="F887" s="10">
        <v>43393</v>
      </c>
      <c r="G887" s="4" t="s">
        <v>433</v>
      </c>
      <c r="H887" s="4" t="s">
        <v>215</v>
      </c>
      <c r="I887" s="4" t="str">
        <f>IF(G887="Competition Level Test",COUNTIFS(B$2:B887,B887,G$2:G887,"Competition Level Test"),"-")</f>
        <v>-</v>
      </c>
      <c r="J887" s="101"/>
    </row>
    <row r="888" spans="1:10" s="1" customFormat="1" ht="15" customHeight="1" x14ac:dyDescent="0.25">
      <c r="A888" s="1" t="str">
        <f t="shared" si="17"/>
        <v>HEYLIGEN Jade INO</v>
      </c>
      <c r="B888" s="2" t="s">
        <v>130</v>
      </c>
      <c r="C888" s="4" t="s">
        <v>19</v>
      </c>
      <c r="D888" s="4" t="s">
        <v>564</v>
      </c>
      <c r="E888" s="10">
        <f t="shared" si="20"/>
        <v>43485</v>
      </c>
      <c r="F888" s="10">
        <v>43393</v>
      </c>
      <c r="G888" s="4" t="s">
        <v>433</v>
      </c>
      <c r="H888" s="4" t="s">
        <v>215</v>
      </c>
      <c r="I888" s="4" t="str">
        <f>IF(G888="Competition Level Test",COUNTIFS(B$2:B888,B888,G$2:G888,"Competition Level Test"),"-")</f>
        <v>-</v>
      </c>
      <c r="J888" s="101"/>
    </row>
    <row r="889" spans="1:10" s="1" customFormat="1" ht="15" customHeight="1" x14ac:dyDescent="0.25">
      <c r="A889" s="1" t="str">
        <f t="shared" si="17"/>
        <v>ALENIS Joannie ANO</v>
      </c>
      <c r="B889" s="2" t="s">
        <v>109</v>
      </c>
      <c r="C889" s="4" t="s">
        <v>11</v>
      </c>
      <c r="D889" s="4" t="s">
        <v>565</v>
      </c>
      <c r="E889" s="10">
        <f t="shared" si="20"/>
        <v>43485</v>
      </c>
      <c r="F889" s="10">
        <v>43393</v>
      </c>
      <c r="G889" s="4" t="s">
        <v>433</v>
      </c>
      <c r="H889" s="4" t="s">
        <v>215</v>
      </c>
      <c r="I889" s="4" t="str">
        <f>IF(G889="Competition Level Test",COUNTIFS(B$2:B889,B889,G$2:G889,"Competition Level Test"),"-")</f>
        <v>-</v>
      </c>
      <c r="J889" s="101"/>
    </row>
    <row r="890" spans="1:10" s="1" customFormat="1" ht="15" customHeight="1" x14ac:dyDescent="0.25">
      <c r="A890" s="1" t="str">
        <f t="shared" si="17"/>
        <v>SOLOUKHIN Emilia ANO</v>
      </c>
      <c r="B890" s="2" t="s">
        <v>149</v>
      </c>
      <c r="C890" s="4" t="s">
        <v>11</v>
      </c>
      <c r="D890" s="4" t="s">
        <v>565</v>
      </c>
      <c r="E890" s="10">
        <f t="shared" si="20"/>
        <v>43485</v>
      </c>
      <c r="F890" s="10">
        <v>43393</v>
      </c>
      <c r="G890" s="4" t="s">
        <v>433</v>
      </c>
      <c r="H890" s="4" t="s">
        <v>215</v>
      </c>
      <c r="I890" s="4" t="str">
        <f>IF(G890="Competition Level Test",COUNTIFS(B$2:B890,B890,G$2:G890,"Competition Level Test"),"-")</f>
        <v>-</v>
      </c>
      <c r="J890" s="101"/>
    </row>
    <row r="891" spans="1:10" s="1" customFormat="1" ht="15" customHeight="1" x14ac:dyDescent="0.25">
      <c r="A891" s="1" t="str">
        <f t="shared" si="17"/>
        <v>DE GRAEF Line JUN</v>
      </c>
      <c r="B891" s="2" t="s">
        <v>120</v>
      </c>
      <c r="C891" s="4" t="s">
        <v>19</v>
      </c>
      <c r="D891" s="4" t="s">
        <v>6</v>
      </c>
      <c r="E891" s="10">
        <f t="shared" si="20"/>
        <v>43485</v>
      </c>
      <c r="F891" s="10">
        <v>43393</v>
      </c>
      <c r="G891" s="4" t="s">
        <v>433</v>
      </c>
      <c r="H891" s="4" t="s">
        <v>215</v>
      </c>
      <c r="I891" s="4" t="str">
        <f>IF(G891="Competition Level Test",COUNTIFS(B$2:B891,B891,G$2:G891,"Competition Level Test"),"-")</f>
        <v>-</v>
      </c>
      <c r="J891" s="101"/>
    </row>
    <row r="892" spans="1:10" s="1" customFormat="1" ht="15" customHeight="1" x14ac:dyDescent="0.25">
      <c r="A892" s="1" t="str">
        <f t="shared" si="17"/>
        <v>JENNES Charlotte JUN</v>
      </c>
      <c r="B892" s="2" t="s">
        <v>134</v>
      </c>
      <c r="C892" s="4" t="s">
        <v>20</v>
      </c>
      <c r="D892" s="4" t="s">
        <v>6</v>
      </c>
      <c r="E892" s="10">
        <f t="shared" si="20"/>
        <v>43485</v>
      </c>
      <c r="F892" s="10">
        <v>43393</v>
      </c>
      <c r="G892" s="4" t="s">
        <v>433</v>
      </c>
      <c r="H892" s="4" t="s">
        <v>215</v>
      </c>
      <c r="I892" s="4" t="str">
        <f>IF(G892="Competition Level Test",COUNTIFS(B$2:B892,B892,G$2:G892,"Competition Level Test"),"-")</f>
        <v>-</v>
      </c>
      <c r="J892" s="101"/>
    </row>
    <row r="893" spans="1:10" s="1" customFormat="1" ht="15" customHeight="1" x14ac:dyDescent="0.25">
      <c r="A893" s="1" t="str">
        <f t="shared" si="17"/>
        <v>GABRIEL Leander MIN</v>
      </c>
      <c r="B893" s="2" t="s">
        <v>505</v>
      </c>
      <c r="C893" s="4" t="s">
        <v>13</v>
      </c>
      <c r="D893" s="4" t="s">
        <v>2</v>
      </c>
      <c r="E893" s="10">
        <f t="shared" si="20"/>
        <v>43492</v>
      </c>
      <c r="F893" s="10">
        <v>43400</v>
      </c>
      <c r="G893" s="4" t="s">
        <v>164</v>
      </c>
      <c r="H893" s="4" t="s">
        <v>22</v>
      </c>
      <c r="I893" s="4" t="str">
        <f>IF(G893="Competition Level Test",COUNTIFS(B$2:B893,B893,G$2:G893,"Competition Level Test"),"-")</f>
        <v>-</v>
      </c>
      <c r="J893" s="101"/>
    </row>
    <row r="894" spans="1:10" s="1" customFormat="1" ht="15" customHeight="1" x14ac:dyDescent="0.25">
      <c r="A894" s="1" t="str">
        <f t="shared" si="17"/>
        <v>VANDEBERGH Morgane MIN</v>
      </c>
      <c r="B894" s="2" t="s">
        <v>525</v>
      </c>
      <c r="C894" s="4" t="s">
        <v>23</v>
      </c>
      <c r="D894" s="4" t="s">
        <v>2</v>
      </c>
      <c r="E894" s="10">
        <f t="shared" si="20"/>
        <v>43492</v>
      </c>
      <c r="F894" s="10">
        <v>43400</v>
      </c>
      <c r="G894" s="4" t="s">
        <v>164</v>
      </c>
      <c r="H894" s="4" t="s">
        <v>22</v>
      </c>
      <c r="I894" s="4" t="str">
        <f>IF(G894="Competition Level Test",COUNTIFS(B$2:B894,B894,G$2:G894,"Competition Level Test"),"-")</f>
        <v>-</v>
      </c>
      <c r="J894" s="101"/>
    </row>
    <row r="895" spans="1:10" s="1" customFormat="1" ht="15" customHeight="1" x14ac:dyDescent="0.25">
      <c r="A895" s="1" t="str">
        <f t="shared" si="17"/>
        <v>WOSTYN Tessa MIN</v>
      </c>
      <c r="B895" s="2" t="s">
        <v>421</v>
      </c>
      <c r="C895" s="4" t="s">
        <v>23</v>
      </c>
      <c r="D895" s="4" t="s">
        <v>2</v>
      </c>
      <c r="E895" s="10">
        <f t="shared" si="20"/>
        <v>43492</v>
      </c>
      <c r="F895" s="10">
        <v>43400</v>
      </c>
      <c r="G895" s="4" t="s">
        <v>164</v>
      </c>
      <c r="H895" s="4" t="s">
        <v>22</v>
      </c>
      <c r="I895" s="4" t="str">
        <f>IF(G895="Competition Level Test",COUNTIFS(B$2:B895,B895,G$2:G895,"Competition Level Test"),"-")</f>
        <v>-</v>
      </c>
      <c r="J895" s="101"/>
    </row>
    <row r="896" spans="1:10" s="1" customFormat="1" ht="15" customHeight="1" x14ac:dyDescent="0.25">
      <c r="A896" s="1" t="str">
        <f t="shared" si="17"/>
        <v>BRAUNE Pauline BNO</v>
      </c>
      <c r="B896" s="2" t="s">
        <v>75</v>
      </c>
      <c r="C896" s="4" t="s">
        <v>26</v>
      </c>
      <c r="D896" s="4" t="s">
        <v>563</v>
      </c>
      <c r="E896" s="10">
        <f t="shared" si="20"/>
        <v>43492</v>
      </c>
      <c r="F896" s="10">
        <v>43400</v>
      </c>
      <c r="G896" s="4" t="s">
        <v>164</v>
      </c>
      <c r="H896" s="4" t="s">
        <v>22</v>
      </c>
      <c r="I896" s="4" t="str">
        <f>IF(G896="Competition Level Test",COUNTIFS(B$2:B896,B896,G$2:G896,"Competition Level Test"),"-")</f>
        <v>-</v>
      </c>
      <c r="J896" s="101"/>
    </row>
    <row r="897" spans="1:10" s="1" customFormat="1" ht="15" customHeight="1" x14ac:dyDescent="0.25">
      <c r="A897" s="1" t="str">
        <f t="shared" ref="A897:A961" si="23">CONCATENATE(B897," ",D897)</f>
        <v>DEVOS Maud BNO</v>
      </c>
      <c r="B897" s="2" t="s">
        <v>448</v>
      </c>
      <c r="C897" s="4" t="s">
        <v>25</v>
      </c>
      <c r="D897" s="4" t="s">
        <v>563</v>
      </c>
      <c r="E897" s="10">
        <f t="shared" si="20"/>
        <v>43492</v>
      </c>
      <c r="F897" s="10">
        <v>43400</v>
      </c>
      <c r="G897" s="4" t="s">
        <v>164</v>
      </c>
      <c r="H897" s="4" t="s">
        <v>22</v>
      </c>
      <c r="I897" s="4" t="str">
        <f>IF(G897="Competition Level Test",COUNTIFS(B$2:B897,B897,G$2:G897,"Competition Level Test"),"-")</f>
        <v>-</v>
      </c>
      <c r="J897" s="101"/>
    </row>
    <row r="898" spans="1:10" s="1" customFormat="1" ht="15" customHeight="1" x14ac:dyDescent="0.25">
      <c r="A898" s="1" t="str">
        <f t="shared" si="23"/>
        <v>FAUCONNIER Norah BNO</v>
      </c>
      <c r="B898" s="2" t="s">
        <v>440</v>
      </c>
      <c r="C898" s="4" t="s">
        <v>77</v>
      </c>
      <c r="D898" s="4" t="s">
        <v>563</v>
      </c>
      <c r="E898" s="10">
        <f t="shared" si="20"/>
        <v>43492</v>
      </c>
      <c r="F898" s="10">
        <v>43400</v>
      </c>
      <c r="G898" s="4" t="s">
        <v>164</v>
      </c>
      <c r="H898" s="4" t="s">
        <v>22</v>
      </c>
      <c r="I898" s="4" t="str">
        <f>IF(G898="Competition Level Test",COUNTIFS(B$2:B898,B898,G$2:G898,"Competition Level Test"),"-")</f>
        <v>-</v>
      </c>
      <c r="J898" s="101"/>
    </row>
    <row r="899" spans="1:10" s="1" customFormat="1" ht="15" customHeight="1" x14ac:dyDescent="0.25">
      <c r="A899" s="1" t="str">
        <f t="shared" si="23"/>
        <v>JANSE Elfya BNO</v>
      </c>
      <c r="B899" s="2" t="s">
        <v>101</v>
      </c>
      <c r="C899" s="4" t="s">
        <v>19</v>
      </c>
      <c r="D899" s="4" t="s">
        <v>563</v>
      </c>
      <c r="E899" s="10">
        <f t="shared" si="20"/>
        <v>43492</v>
      </c>
      <c r="F899" s="10">
        <v>43400</v>
      </c>
      <c r="G899" s="4" t="s">
        <v>164</v>
      </c>
      <c r="H899" s="4" t="s">
        <v>22</v>
      </c>
      <c r="I899" s="4" t="str">
        <f>IF(G899="Competition Level Test",COUNTIFS(B$2:B899,B899,G$2:G899,"Competition Level Test"),"-")</f>
        <v>-</v>
      </c>
      <c r="J899" s="101"/>
    </row>
    <row r="900" spans="1:10" s="1" customFormat="1" ht="15" customHeight="1" x14ac:dyDescent="0.25">
      <c r="A900" s="1" t="str">
        <f t="shared" si="23"/>
        <v>SARIKAS Marianna BNO</v>
      </c>
      <c r="B900" s="2" t="s">
        <v>257</v>
      </c>
      <c r="C900" s="4" t="s">
        <v>13</v>
      </c>
      <c r="D900" s="4" t="s">
        <v>563</v>
      </c>
      <c r="E900" s="10">
        <f t="shared" si="20"/>
        <v>43492</v>
      </c>
      <c r="F900" s="10">
        <v>43400</v>
      </c>
      <c r="G900" s="4" t="s">
        <v>164</v>
      </c>
      <c r="H900" s="4" t="s">
        <v>22</v>
      </c>
      <c r="I900" s="4" t="str">
        <f>IF(G900="Competition Level Test",COUNTIFS(B$2:B900,B900,G$2:G900,"Competition Level Test"),"-")</f>
        <v>-</v>
      </c>
      <c r="J900" s="101"/>
    </row>
    <row r="901" spans="1:10" s="1" customFormat="1" ht="15" customHeight="1" x14ac:dyDescent="0.25">
      <c r="A901" s="1" t="str">
        <f t="shared" si="23"/>
        <v>SEVERINS Beyoncé INO</v>
      </c>
      <c r="B901" s="2" t="s">
        <v>183</v>
      </c>
      <c r="C901" s="4" t="s">
        <v>20</v>
      </c>
      <c r="D901" s="4" t="s">
        <v>564</v>
      </c>
      <c r="E901" s="10">
        <f t="shared" si="20"/>
        <v>43492</v>
      </c>
      <c r="F901" s="10">
        <v>43400</v>
      </c>
      <c r="G901" s="4" t="s">
        <v>164</v>
      </c>
      <c r="H901" s="4" t="s">
        <v>22</v>
      </c>
      <c r="I901" s="4" t="str">
        <f>IF(G901="Competition Level Test",COUNTIFS(B$2:B901,B901,G$2:G901,"Competition Level Test"),"-")</f>
        <v>-</v>
      </c>
      <c r="J901" s="101"/>
    </row>
    <row r="902" spans="1:10" s="1" customFormat="1" ht="15" customHeight="1" x14ac:dyDescent="0.25">
      <c r="A902" s="1" t="str">
        <f t="shared" si="23"/>
        <v>DE PEUTER Stien ANO</v>
      </c>
      <c r="B902" s="2" t="s">
        <v>92</v>
      </c>
      <c r="C902" s="4" t="s">
        <v>20</v>
      </c>
      <c r="D902" s="4" t="s">
        <v>565</v>
      </c>
      <c r="E902" s="10">
        <f t="shared" si="20"/>
        <v>43492</v>
      </c>
      <c r="F902" s="10">
        <v>43400</v>
      </c>
      <c r="G902" s="4" t="s">
        <v>164</v>
      </c>
      <c r="H902" s="4" t="s">
        <v>22</v>
      </c>
      <c r="I902" s="4" t="str">
        <f>IF(G902="Competition Level Test",COUNTIFS(B$2:B902,B902,G$2:G902,"Competition Level Test"),"-")</f>
        <v>-</v>
      </c>
      <c r="J902" s="101"/>
    </row>
    <row r="903" spans="1:10" s="1" customFormat="1" ht="15" customHeight="1" x14ac:dyDescent="0.25">
      <c r="A903" s="1" t="str">
        <f t="shared" si="23"/>
        <v>VERPLANKE Soraya JUN</v>
      </c>
      <c r="B903" s="2" t="s">
        <v>159</v>
      </c>
      <c r="C903" s="4" t="s">
        <v>12</v>
      </c>
      <c r="D903" s="4" t="s">
        <v>6</v>
      </c>
      <c r="E903" s="10">
        <f t="shared" si="20"/>
        <v>43492</v>
      </c>
      <c r="F903" s="10">
        <v>43400</v>
      </c>
      <c r="G903" s="4" t="s">
        <v>164</v>
      </c>
      <c r="H903" s="4" t="s">
        <v>22</v>
      </c>
      <c r="I903" s="4" t="str">
        <f>IF(G903="Competition Level Test",COUNTIFS(B$2:B903,B903,G$2:G903,"Competition Level Test"),"-")</f>
        <v>-</v>
      </c>
      <c r="J903" s="101"/>
    </row>
    <row r="904" spans="1:10" s="1" customFormat="1" ht="15" customHeight="1" x14ac:dyDescent="0.25">
      <c r="A904" s="1" t="str">
        <f t="shared" si="23"/>
        <v>DE BOOSER Lore MIN</v>
      </c>
      <c r="B904" s="2" t="s">
        <v>501</v>
      </c>
      <c r="C904" s="4" t="s">
        <v>21</v>
      </c>
      <c r="D904" s="4" t="s">
        <v>2</v>
      </c>
      <c r="E904" s="10">
        <f t="shared" si="20"/>
        <v>43506</v>
      </c>
      <c r="F904" s="10">
        <v>43414</v>
      </c>
      <c r="G904" s="4" t="s">
        <v>434</v>
      </c>
      <c r="H904" s="4" t="s">
        <v>435</v>
      </c>
      <c r="I904" s="4" t="str">
        <f>IF(G904="Competition Level Test",COUNTIFS(B$2:B904,B904,G$2:G904,"Competition Level Test"),"-")</f>
        <v>-</v>
      </c>
      <c r="J904" s="101"/>
    </row>
    <row r="905" spans="1:10" s="1" customFormat="1" ht="15" customHeight="1" x14ac:dyDescent="0.25">
      <c r="A905" s="1" t="str">
        <f t="shared" si="23"/>
        <v>HENNES Myrthe MIN</v>
      </c>
      <c r="B905" s="2" t="s">
        <v>504</v>
      </c>
      <c r="C905" s="4" t="s">
        <v>10</v>
      </c>
      <c r="D905" s="4" t="s">
        <v>2</v>
      </c>
      <c r="E905" s="10">
        <f t="shared" si="20"/>
        <v>43506</v>
      </c>
      <c r="F905" s="10">
        <v>43414</v>
      </c>
      <c r="G905" s="4" t="s">
        <v>434</v>
      </c>
      <c r="H905" s="4" t="s">
        <v>435</v>
      </c>
      <c r="I905" s="4" t="str">
        <f>IF(G905="Competition Level Test",COUNTIFS(B$2:B905,B905,G$2:G905,"Competition Level Test"),"-")</f>
        <v>-</v>
      </c>
      <c r="J905" s="101"/>
    </row>
    <row r="906" spans="1:10" s="1" customFormat="1" ht="15" customHeight="1" x14ac:dyDescent="0.25">
      <c r="A906" s="1" t="str">
        <f t="shared" si="23"/>
        <v>MAFFIOLETTI Alice MIN</v>
      </c>
      <c r="B906" s="2" t="s">
        <v>521</v>
      </c>
      <c r="C906" s="4" t="s">
        <v>19</v>
      </c>
      <c r="D906" s="4" t="s">
        <v>2</v>
      </c>
      <c r="E906" s="10">
        <f t="shared" si="20"/>
        <v>43506</v>
      </c>
      <c r="F906" s="10">
        <v>43414</v>
      </c>
      <c r="G906" s="4" t="s">
        <v>434</v>
      </c>
      <c r="H906" s="4" t="s">
        <v>435</v>
      </c>
      <c r="I906" s="4" t="str">
        <f>IF(G906="Competition Level Test",COUNTIFS(B$2:B906,B906,G$2:G906,"Competition Level Test"),"-")</f>
        <v>-</v>
      </c>
      <c r="J906" s="101"/>
    </row>
    <row r="907" spans="1:10" s="1" customFormat="1" ht="15" customHeight="1" x14ac:dyDescent="0.25">
      <c r="A907" s="1" t="str">
        <f t="shared" si="23"/>
        <v>SOLLIE Iona MIN</v>
      </c>
      <c r="B907" s="2" t="s">
        <v>606</v>
      </c>
      <c r="C907" s="4" t="s">
        <v>11</v>
      </c>
      <c r="D907" s="4" t="s">
        <v>2</v>
      </c>
      <c r="E907" s="10">
        <f t="shared" si="20"/>
        <v>43506</v>
      </c>
      <c r="F907" s="10">
        <v>43414</v>
      </c>
      <c r="G907" s="4" t="s">
        <v>434</v>
      </c>
      <c r="H907" s="4" t="s">
        <v>435</v>
      </c>
      <c r="I907" s="4" t="str">
        <f>IF(G907="Competition Level Test",COUNTIFS(B$2:B907,B907,G$2:G907,"Competition Level Test"),"-")</f>
        <v>-</v>
      </c>
      <c r="J907" s="101"/>
    </row>
    <row r="908" spans="1:10" s="1" customFormat="1" ht="15" customHeight="1" x14ac:dyDescent="0.25">
      <c r="A908" s="1" t="str">
        <f t="shared" si="23"/>
        <v>VERBINNEN Danielle JUN</v>
      </c>
      <c r="B908" s="2" t="s">
        <v>158</v>
      </c>
      <c r="C908" s="4" t="s">
        <v>21</v>
      </c>
      <c r="D908" s="4" t="s">
        <v>6</v>
      </c>
      <c r="E908" s="10">
        <f t="shared" si="20"/>
        <v>43506</v>
      </c>
      <c r="F908" s="10">
        <v>43414</v>
      </c>
      <c r="G908" s="4" t="s">
        <v>434</v>
      </c>
      <c r="H908" s="4" t="s">
        <v>435</v>
      </c>
      <c r="I908" s="4" t="str">
        <f>IF(G908="Competition Level Test",COUNTIFS(B$2:B908,B908,G$2:G908,"Competition Level Test"),"-")</f>
        <v>-</v>
      </c>
      <c r="J908" s="101"/>
    </row>
    <row r="909" spans="1:10" s="1" customFormat="1" ht="15" customHeight="1" x14ac:dyDescent="0.25">
      <c r="A909" s="1" t="str">
        <f t="shared" si="23"/>
        <v>JANSEN Vicky SEN</v>
      </c>
      <c r="B909" s="2" t="s">
        <v>174</v>
      </c>
      <c r="C909" s="4" t="s">
        <v>18</v>
      </c>
      <c r="D909" s="4" t="s">
        <v>7</v>
      </c>
      <c r="E909" s="10">
        <f t="shared" si="20"/>
        <v>43513</v>
      </c>
      <c r="F909" s="10">
        <v>43421</v>
      </c>
      <c r="G909" s="4" t="s">
        <v>163</v>
      </c>
      <c r="H909" s="4" t="s">
        <v>435</v>
      </c>
      <c r="I909" s="4" t="str">
        <f>IF(G909="Competition Level Test",COUNTIFS(B$2:B909,B909,G$2:G909,"Competition Level Test"),"-")</f>
        <v>-</v>
      </c>
      <c r="J909" s="101"/>
    </row>
    <row r="910" spans="1:10" s="1" customFormat="1" ht="15" customHeight="1" x14ac:dyDescent="0.25">
      <c r="A910" s="1" t="str">
        <f t="shared" si="23"/>
        <v>FERKET Seven Magdalena PRE</v>
      </c>
      <c r="B910" s="2" t="s">
        <v>609</v>
      </c>
      <c r="C910" s="4" t="s">
        <v>10</v>
      </c>
      <c r="D910" s="4" t="s">
        <v>1</v>
      </c>
      <c r="E910" s="10">
        <f t="shared" si="20"/>
        <v>43428</v>
      </c>
      <c r="F910" s="10">
        <v>43428</v>
      </c>
      <c r="G910" s="4" t="s">
        <v>28</v>
      </c>
      <c r="H910" s="4" t="s">
        <v>499</v>
      </c>
      <c r="I910" s="4">
        <f>IF(G910="Competition Level Test",COUNTIFS(B$2:B910,B910,G$2:G910,"Competition Level Test"),"-")</f>
        <v>2</v>
      </c>
      <c r="J910" s="101"/>
    </row>
    <row r="911" spans="1:10" s="1" customFormat="1" ht="15" customHeight="1" x14ac:dyDescent="0.25">
      <c r="A911" s="1" t="str">
        <f t="shared" si="23"/>
        <v>SPRUYT Yentl PRE</v>
      </c>
      <c r="B911" s="2" t="s">
        <v>619</v>
      </c>
      <c r="C911" s="4" t="s">
        <v>10</v>
      </c>
      <c r="D911" s="4" t="s">
        <v>1</v>
      </c>
      <c r="E911" s="10">
        <f t="shared" si="20"/>
        <v>43428</v>
      </c>
      <c r="F911" s="10">
        <v>43428</v>
      </c>
      <c r="G911" s="4" t="s">
        <v>28</v>
      </c>
      <c r="H911" s="4" t="s">
        <v>499</v>
      </c>
      <c r="I911" s="4">
        <f>IF(G911="Competition Level Test",COUNTIFS(B$2:B911,B911,G$2:G911,"Competition Level Test"),"-")</f>
        <v>2</v>
      </c>
      <c r="J911" s="101"/>
    </row>
    <row r="912" spans="1:10" s="1" customFormat="1" ht="15" customHeight="1" x14ac:dyDescent="0.25">
      <c r="A912" s="1" t="str">
        <f t="shared" si="23"/>
        <v>LUCCHESE Ines PRE</v>
      </c>
      <c r="B912" s="2" t="s">
        <v>613</v>
      </c>
      <c r="C912" s="4" t="s">
        <v>26</v>
      </c>
      <c r="D912" s="4" t="s">
        <v>1</v>
      </c>
      <c r="E912" s="10">
        <f t="shared" si="20"/>
        <v>43428</v>
      </c>
      <c r="F912" s="10">
        <v>43428</v>
      </c>
      <c r="G912" s="4" t="s">
        <v>28</v>
      </c>
      <c r="H912" s="4" t="s">
        <v>499</v>
      </c>
      <c r="I912" s="4">
        <f>IF(G912="Competition Level Test",COUNTIFS(B$2:B912,B912,G$2:G912,"Competition Level Test"),"-")</f>
        <v>1</v>
      </c>
      <c r="J912" s="101"/>
    </row>
    <row r="913" spans="1:10" s="1" customFormat="1" ht="15" customHeight="1" x14ac:dyDescent="0.25">
      <c r="A913" s="1" t="str">
        <f t="shared" si="23"/>
        <v>STROECKX Lize Niet geslaagd</v>
      </c>
      <c r="B913" s="2" t="s">
        <v>622</v>
      </c>
      <c r="C913" s="4" t="s">
        <v>10</v>
      </c>
      <c r="D913" s="4" t="s">
        <v>80</v>
      </c>
      <c r="E913" s="10">
        <f t="shared" si="20"/>
        <v>43428</v>
      </c>
      <c r="F913" s="10">
        <v>43428</v>
      </c>
      <c r="G913" s="4" t="s">
        <v>28</v>
      </c>
      <c r="H913" s="4" t="s">
        <v>499</v>
      </c>
      <c r="I913" s="4">
        <f>IF(G913="Competition Level Test",COUNTIFS(B$2:B913,B913,G$2:G913,"Competition Level Test"),"-")</f>
        <v>2</v>
      </c>
      <c r="J913" s="101"/>
    </row>
    <row r="914" spans="1:10" s="1" customFormat="1" ht="15" customHeight="1" x14ac:dyDescent="0.25">
      <c r="A914" s="1" t="str">
        <f t="shared" si="23"/>
        <v>VANWONTERGHEM Ankie PRE</v>
      </c>
      <c r="B914" s="2" t="s">
        <v>621</v>
      </c>
      <c r="C914" s="4" t="s">
        <v>605</v>
      </c>
      <c r="D914" s="4" t="s">
        <v>1</v>
      </c>
      <c r="E914" s="10">
        <f t="shared" si="20"/>
        <v>43428</v>
      </c>
      <c r="F914" s="10">
        <v>43428</v>
      </c>
      <c r="G914" s="4" t="s">
        <v>28</v>
      </c>
      <c r="H914" s="4" t="s">
        <v>499</v>
      </c>
      <c r="I914" s="4">
        <f>IF(G914="Competition Level Test",COUNTIFS(B$2:B914,B914,G$2:G914,"Competition Level Test"),"-")</f>
        <v>1</v>
      </c>
      <c r="J914" s="101"/>
    </row>
    <row r="915" spans="1:10" s="1" customFormat="1" ht="15" customHeight="1" x14ac:dyDescent="0.25">
      <c r="A915" s="1" t="str">
        <f t="shared" si="23"/>
        <v>COULON Liora PRE</v>
      </c>
      <c r="B915" s="2" t="s">
        <v>611</v>
      </c>
      <c r="C915" s="4" t="s">
        <v>77</v>
      </c>
      <c r="D915" s="4" t="s">
        <v>1</v>
      </c>
      <c r="E915" s="10">
        <f t="shared" si="20"/>
        <v>43428</v>
      </c>
      <c r="F915" s="10">
        <v>43428</v>
      </c>
      <c r="G915" s="4" t="s">
        <v>28</v>
      </c>
      <c r="H915" s="4" t="s">
        <v>499</v>
      </c>
      <c r="I915" s="4">
        <f>IF(G915="Competition Level Test",COUNTIFS(B$2:B915,B915,G$2:G915,"Competition Level Test"),"-")</f>
        <v>1</v>
      </c>
      <c r="J915" s="101"/>
    </row>
    <row r="916" spans="1:10" s="1" customFormat="1" ht="15" customHeight="1" x14ac:dyDescent="0.25">
      <c r="A916" s="1" t="str">
        <f t="shared" si="23"/>
        <v>DE CLERCK Amber Niet geslaagd</v>
      </c>
      <c r="B916" s="2" t="s">
        <v>623</v>
      </c>
      <c r="C916" s="4" t="s">
        <v>10</v>
      </c>
      <c r="D916" s="4" t="s">
        <v>80</v>
      </c>
      <c r="E916" s="10">
        <f t="shared" si="20"/>
        <v>43428</v>
      </c>
      <c r="F916" s="10">
        <v>43428</v>
      </c>
      <c r="G916" s="4" t="s">
        <v>28</v>
      </c>
      <c r="H916" s="4" t="s">
        <v>499</v>
      </c>
      <c r="I916" s="4">
        <f>IF(G916="Competition Level Test",COUNTIFS(B$2:B916,B916,G$2:G916,"Competition Level Test"),"-")</f>
        <v>2</v>
      </c>
      <c r="J916" s="101"/>
    </row>
    <row r="917" spans="1:10" s="1" customFormat="1" ht="15" customHeight="1" x14ac:dyDescent="0.25">
      <c r="A917" s="1" t="str">
        <f t="shared" si="23"/>
        <v>INGELBRECHTS Laura Niet geslaagd</v>
      </c>
      <c r="B917" s="2" t="s">
        <v>624</v>
      </c>
      <c r="C917" s="4" t="s">
        <v>605</v>
      </c>
      <c r="D917" s="4" t="s">
        <v>80</v>
      </c>
      <c r="E917" s="10">
        <f t="shared" si="20"/>
        <v>43428</v>
      </c>
      <c r="F917" s="10">
        <v>43428</v>
      </c>
      <c r="G917" s="4" t="s">
        <v>28</v>
      </c>
      <c r="H917" s="4" t="s">
        <v>499</v>
      </c>
      <c r="I917" s="4">
        <f>IF(G917="Competition Level Test",COUNTIFS(B$2:B917,B917,G$2:G917,"Competition Level Test"),"-")</f>
        <v>1</v>
      </c>
      <c r="J917" s="101"/>
    </row>
    <row r="918" spans="1:10" s="1" customFormat="1" ht="15" customHeight="1" x14ac:dyDescent="0.25">
      <c r="A918" s="1" t="str">
        <f t="shared" si="23"/>
        <v>STAS Charline PRE</v>
      </c>
      <c r="B918" s="2" t="s">
        <v>620</v>
      </c>
      <c r="C918" s="4" t="s">
        <v>26</v>
      </c>
      <c r="D918" s="4" t="s">
        <v>1</v>
      </c>
      <c r="E918" s="10">
        <f t="shared" si="20"/>
        <v>43428</v>
      </c>
      <c r="F918" s="10">
        <v>43428</v>
      </c>
      <c r="G918" s="4" t="s">
        <v>28</v>
      </c>
      <c r="H918" s="4" t="s">
        <v>499</v>
      </c>
      <c r="I918" s="4">
        <f>IF(G918="Competition Level Test",COUNTIFS(B$2:B918,B918,G$2:G918,"Competition Level Test"),"-")</f>
        <v>2</v>
      </c>
      <c r="J918" s="101"/>
    </row>
    <row r="919" spans="1:10" s="1" customFormat="1" ht="15" customHeight="1" x14ac:dyDescent="0.25">
      <c r="A919" s="1" t="str">
        <f t="shared" si="23"/>
        <v>MOSQUERA-MACIA Lucia PRE</v>
      </c>
      <c r="B919" s="2" t="s">
        <v>617</v>
      </c>
      <c r="C919" s="4" t="s">
        <v>23</v>
      </c>
      <c r="D919" s="4" t="s">
        <v>1</v>
      </c>
      <c r="E919" s="10">
        <f t="shared" si="20"/>
        <v>43428</v>
      </c>
      <c r="F919" s="10">
        <v>43428</v>
      </c>
      <c r="G919" s="4" t="s">
        <v>28</v>
      </c>
      <c r="H919" s="4" t="s">
        <v>499</v>
      </c>
      <c r="I919" s="4">
        <f>IF(G919="Competition Level Test",COUNTIFS(B$2:B919,B919,G$2:G919,"Competition Level Test"),"-")</f>
        <v>2</v>
      </c>
      <c r="J919" s="101"/>
    </row>
    <row r="920" spans="1:10" s="1" customFormat="1" ht="15" customHeight="1" x14ac:dyDescent="0.25">
      <c r="A920" s="1" t="str">
        <f t="shared" si="23"/>
        <v>MERKOURAKI Maria PRE</v>
      </c>
      <c r="B920" s="2" t="s">
        <v>614</v>
      </c>
      <c r="C920" s="4" t="s">
        <v>23</v>
      </c>
      <c r="D920" s="4" t="s">
        <v>1</v>
      </c>
      <c r="E920" s="10">
        <f t="shared" si="20"/>
        <v>43428</v>
      </c>
      <c r="F920" s="10">
        <v>43428</v>
      </c>
      <c r="G920" s="4" t="s">
        <v>28</v>
      </c>
      <c r="H920" s="4" t="s">
        <v>499</v>
      </c>
      <c r="I920" s="4">
        <f>IF(G920="Competition Level Test",COUNTIFS(B$2:B920,B920,G$2:G920,"Competition Level Test"),"-")</f>
        <v>1</v>
      </c>
      <c r="J920" s="101"/>
    </row>
    <row r="921" spans="1:10" s="1" customFormat="1" ht="15" customHeight="1" x14ac:dyDescent="0.25">
      <c r="A921" s="1" t="str">
        <f t="shared" si="23"/>
        <v>LEFEVRE Bélana Niet geslaagd</v>
      </c>
      <c r="B921" s="2" t="s">
        <v>625</v>
      </c>
      <c r="C921" s="4" t="s">
        <v>13</v>
      </c>
      <c r="D921" s="4" t="s">
        <v>80</v>
      </c>
      <c r="E921" s="10">
        <f t="shared" si="20"/>
        <v>43428</v>
      </c>
      <c r="F921" s="10">
        <v>43428</v>
      </c>
      <c r="G921" s="4" t="s">
        <v>28</v>
      </c>
      <c r="H921" s="4" t="s">
        <v>499</v>
      </c>
      <c r="I921" s="4">
        <f>IF(G921="Competition Level Test",COUNTIFS(B$2:B921,B921,G$2:G921,"Competition Level Test"),"-")</f>
        <v>1</v>
      </c>
      <c r="J921" s="101"/>
    </row>
    <row r="922" spans="1:10" s="1" customFormat="1" ht="15" customHeight="1" x14ac:dyDescent="0.25">
      <c r="A922" s="1" t="str">
        <f t="shared" si="23"/>
        <v>DE BAKKER Lin PRE</v>
      </c>
      <c r="B922" s="2" t="s">
        <v>612</v>
      </c>
      <c r="C922" s="4" t="s">
        <v>20</v>
      </c>
      <c r="D922" s="4" t="s">
        <v>1</v>
      </c>
      <c r="E922" s="10">
        <f t="shared" si="20"/>
        <v>43428</v>
      </c>
      <c r="F922" s="10">
        <v>43428</v>
      </c>
      <c r="G922" s="4" t="s">
        <v>28</v>
      </c>
      <c r="H922" s="4" t="s">
        <v>499</v>
      </c>
      <c r="I922" s="4">
        <f>IF(G922="Competition Level Test",COUNTIFS(B$2:B922,B922,G$2:G922,"Competition Level Test"),"-")</f>
        <v>1</v>
      </c>
      <c r="J922" s="101"/>
    </row>
    <row r="923" spans="1:10" s="1" customFormat="1" ht="15" customHeight="1" x14ac:dyDescent="0.25">
      <c r="A923" s="1" t="str">
        <f t="shared" si="23"/>
        <v>MERKOURAKI Michelle Niet geslaagd</v>
      </c>
      <c r="B923" s="2" t="s">
        <v>616</v>
      </c>
      <c r="C923" s="4" t="s">
        <v>23</v>
      </c>
      <c r="D923" s="4" t="s">
        <v>80</v>
      </c>
      <c r="E923" s="10">
        <f t="shared" si="20"/>
        <v>43428</v>
      </c>
      <c r="F923" s="10">
        <v>43428</v>
      </c>
      <c r="G923" s="4" t="s">
        <v>28</v>
      </c>
      <c r="H923" s="4" t="s">
        <v>499</v>
      </c>
      <c r="I923" s="4">
        <f>IF(G923="Competition Level Test",COUNTIFS(B$2:B923,B923,G$2:G923,"Competition Level Test"),"-")</f>
        <v>1</v>
      </c>
      <c r="J923" s="101"/>
    </row>
    <row r="924" spans="1:10" s="1" customFormat="1" ht="15" customHeight="1" x14ac:dyDescent="0.25">
      <c r="A924" s="1" t="str">
        <f t="shared" si="23"/>
        <v>INGELBRECHT Tara Niet geslaagd</v>
      </c>
      <c r="B924" s="2" t="s">
        <v>654</v>
      </c>
      <c r="C924" s="4" t="s">
        <v>605</v>
      </c>
      <c r="D924" s="4" t="s">
        <v>80</v>
      </c>
      <c r="E924" s="10">
        <f t="shared" si="20"/>
        <v>43428</v>
      </c>
      <c r="F924" s="10">
        <v>43428</v>
      </c>
      <c r="G924" s="4" t="s">
        <v>28</v>
      </c>
      <c r="H924" s="4" t="s">
        <v>499</v>
      </c>
      <c r="I924" s="4">
        <f>IF(G924="Competition Level Test",COUNTIFS(B$2:B924,B924,G$2:G924,"Competition Level Test"),"-")</f>
        <v>1</v>
      </c>
      <c r="J924" s="101"/>
    </row>
    <row r="925" spans="1:10" s="1" customFormat="1" ht="15" customHeight="1" x14ac:dyDescent="0.25">
      <c r="A925" s="1" t="str">
        <f t="shared" si="23"/>
        <v>LOPEZ Luna Maria Niet geslaagd</v>
      </c>
      <c r="B925" s="2" t="s">
        <v>57</v>
      </c>
      <c r="C925" s="4" t="s">
        <v>20</v>
      </c>
      <c r="D925" s="4" t="s">
        <v>80</v>
      </c>
      <c r="E925" s="10">
        <f t="shared" si="20"/>
        <v>43428</v>
      </c>
      <c r="F925" s="10">
        <v>43428</v>
      </c>
      <c r="G925" s="4" t="s">
        <v>28</v>
      </c>
      <c r="H925" s="4" t="s">
        <v>499</v>
      </c>
      <c r="I925" s="4">
        <f>IF(G925="Competition Level Test",COUNTIFS(B$2:B925,B925,G$2:G925,"Competition Level Test"),"-")</f>
        <v>3</v>
      </c>
      <c r="J925" s="101"/>
    </row>
    <row r="926" spans="1:10" s="1" customFormat="1" ht="15" customHeight="1" x14ac:dyDescent="0.25">
      <c r="A926" s="1" t="str">
        <f t="shared" si="23"/>
        <v>VAN STAEYEN Julie Niet geslaagd</v>
      </c>
      <c r="B926" s="2" t="s">
        <v>627</v>
      </c>
      <c r="C926" s="4" t="s">
        <v>20</v>
      </c>
      <c r="D926" s="4" t="s">
        <v>80</v>
      </c>
      <c r="E926" s="10">
        <f t="shared" si="20"/>
        <v>43428</v>
      </c>
      <c r="F926" s="10">
        <v>43428</v>
      </c>
      <c r="G926" s="4" t="s">
        <v>28</v>
      </c>
      <c r="H926" s="4" t="s">
        <v>499</v>
      </c>
      <c r="I926" s="4">
        <f>IF(G926="Competition Level Test",COUNTIFS(B$2:B926,B926,G$2:G926,"Competition Level Test"),"-")</f>
        <v>1</v>
      </c>
      <c r="J926" s="101"/>
    </row>
    <row r="927" spans="1:10" s="1" customFormat="1" ht="15" customHeight="1" x14ac:dyDescent="0.25">
      <c r="A927" s="1" t="str">
        <f t="shared" si="23"/>
        <v>DE DONCKER Jill Niet geslaagd</v>
      </c>
      <c r="B927" s="2" t="s">
        <v>526</v>
      </c>
      <c r="C927" s="4" t="s">
        <v>20</v>
      </c>
      <c r="D927" s="4" t="s">
        <v>80</v>
      </c>
      <c r="E927" s="10">
        <f t="shared" si="20"/>
        <v>43428</v>
      </c>
      <c r="F927" s="10">
        <v>43428</v>
      </c>
      <c r="G927" s="4" t="s">
        <v>28</v>
      </c>
      <c r="H927" s="4" t="s">
        <v>499</v>
      </c>
      <c r="I927" s="4">
        <f>IF(G927="Competition Level Test",COUNTIFS(B$2:B927,B927,G$2:G927,"Competition Level Test"),"-")</f>
        <v>2</v>
      </c>
      <c r="J927" s="101"/>
    </row>
    <row r="928" spans="1:10" s="1" customFormat="1" ht="15" customHeight="1" x14ac:dyDescent="0.25">
      <c r="A928" s="1" t="str">
        <f t="shared" si="23"/>
        <v>DRIESEN Lisa PRE</v>
      </c>
      <c r="B928" s="2" t="s">
        <v>527</v>
      </c>
      <c r="C928" s="4" t="s">
        <v>19</v>
      </c>
      <c r="D928" s="4" t="s">
        <v>1</v>
      </c>
      <c r="E928" s="10">
        <f t="shared" si="20"/>
        <v>43428</v>
      </c>
      <c r="F928" s="10">
        <v>43428</v>
      </c>
      <c r="G928" s="4" t="s">
        <v>28</v>
      </c>
      <c r="H928" s="4" t="s">
        <v>499</v>
      </c>
      <c r="I928" s="4">
        <f>IF(G928="Competition Level Test",COUNTIFS(B$2:B928,B928,G$2:G928,"Competition Level Test"),"-")</f>
        <v>2</v>
      </c>
      <c r="J928" s="101"/>
    </row>
    <row r="929" spans="1:10" s="1" customFormat="1" ht="15" customHeight="1" x14ac:dyDescent="0.25">
      <c r="A929" s="1" t="str">
        <f t="shared" ref="A929" si="24">CONCATENATE(B929," ",D929)</f>
        <v>KREMER Alena BNO</v>
      </c>
      <c r="B929" s="2" t="s">
        <v>664</v>
      </c>
      <c r="C929" s="4" t="s">
        <v>605</v>
      </c>
      <c r="D929" s="4" t="s">
        <v>563</v>
      </c>
      <c r="E929" s="10"/>
      <c r="F929" s="10">
        <v>43433</v>
      </c>
      <c r="G929" s="4" t="s">
        <v>662</v>
      </c>
      <c r="H929" s="4" t="s">
        <v>666</v>
      </c>
      <c r="I929" s="4" t="str">
        <f>IF(G929="Competition Level Test",COUNTIFS(B$2:B929,B929,G$2:G929,"Competition Level Test"),"-")</f>
        <v>-</v>
      </c>
      <c r="J929" s="101"/>
    </row>
    <row r="930" spans="1:10" s="1" customFormat="1" ht="15" customHeight="1" x14ac:dyDescent="0.25">
      <c r="A930" s="1" t="str">
        <f t="shared" si="23"/>
        <v>VAN SANT Tatiana BNO</v>
      </c>
      <c r="B930" s="2" t="s">
        <v>318</v>
      </c>
      <c r="C930" s="4" t="s">
        <v>20</v>
      </c>
      <c r="D930" s="4" t="s">
        <v>563</v>
      </c>
      <c r="E930" s="10">
        <f t="shared" si="20"/>
        <v>43525</v>
      </c>
      <c r="F930" s="10">
        <v>43435</v>
      </c>
      <c r="G930" s="4" t="s">
        <v>293</v>
      </c>
      <c r="H930" s="4" t="s">
        <v>271</v>
      </c>
      <c r="I930" s="4" t="str">
        <f>IF(G930="Competition Level Test",COUNTIFS(B$2:B930,B930,G$2:G930,"Competition Level Test"),"-")</f>
        <v>-</v>
      </c>
      <c r="J930" s="101"/>
    </row>
    <row r="931" spans="1:10" s="1" customFormat="1" ht="15" customHeight="1" x14ac:dyDescent="0.25">
      <c r="A931" s="1" t="str">
        <f t="shared" si="23"/>
        <v>PARMENTIER Clémence INO</v>
      </c>
      <c r="B931" s="2" t="s">
        <v>142</v>
      </c>
      <c r="C931" s="4" t="s">
        <v>26</v>
      </c>
      <c r="D931" s="4" t="s">
        <v>564</v>
      </c>
      <c r="E931" s="10">
        <f t="shared" si="20"/>
        <v>43525</v>
      </c>
      <c r="F931" s="10">
        <v>43435</v>
      </c>
      <c r="G931" s="4" t="s">
        <v>293</v>
      </c>
      <c r="H931" s="4" t="s">
        <v>271</v>
      </c>
      <c r="I931" s="4" t="str">
        <f>IF(G931="Competition Level Test",COUNTIFS(B$2:B931,B931,G$2:G931,"Competition Level Test"),"-")</f>
        <v>-</v>
      </c>
      <c r="J931" s="101"/>
    </row>
    <row r="932" spans="1:10" s="1" customFormat="1" ht="15" customHeight="1" x14ac:dyDescent="0.25">
      <c r="A932" s="1" t="str">
        <f t="shared" si="23"/>
        <v>VANDEN BUSSCHE Julie INO</v>
      </c>
      <c r="B932" s="2" t="s">
        <v>370</v>
      </c>
      <c r="C932" s="4" t="s">
        <v>605</v>
      </c>
      <c r="D932" s="4" t="s">
        <v>564</v>
      </c>
      <c r="E932" s="10">
        <f t="shared" si="20"/>
        <v>43525</v>
      </c>
      <c r="F932" s="10">
        <v>43435</v>
      </c>
      <c r="G932" s="4" t="s">
        <v>293</v>
      </c>
      <c r="H932" s="4" t="s">
        <v>271</v>
      </c>
      <c r="I932" s="4" t="str">
        <f>IF(G932="Competition Level Test",COUNTIFS(B$2:B932,B932,G$2:G932,"Competition Level Test"),"-")</f>
        <v>-</v>
      </c>
      <c r="J932" s="101"/>
    </row>
    <row r="933" spans="1:10" s="1" customFormat="1" ht="15" customHeight="1" x14ac:dyDescent="0.25">
      <c r="A933" s="1" t="str">
        <f t="shared" si="23"/>
        <v>GONZE Julie MIN</v>
      </c>
      <c r="B933" s="2" t="s">
        <v>305</v>
      </c>
      <c r="C933" s="4" t="s">
        <v>18</v>
      </c>
      <c r="D933" s="4" t="s">
        <v>2</v>
      </c>
      <c r="E933" s="10">
        <f t="shared" si="20"/>
        <v>43532</v>
      </c>
      <c r="F933" s="10">
        <v>43442</v>
      </c>
      <c r="G933" s="4" t="s">
        <v>331</v>
      </c>
      <c r="H933" s="4" t="s">
        <v>24</v>
      </c>
      <c r="I933" s="4" t="str">
        <f>IF(G933="Competition Level Test",COUNTIFS(B$2:B933,B933,G$2:G933,"Competition Level Test"),"-")</f>
        <v>-</v>
      </c>
      <c r="J933" s="101"/>
    </row>
    <row r="934" spans="1:10" s="1" customFormat="1" ht="15" customHeight="1" x14ac:dyDescent="0.25">
      <c r="A934" s="1" t="str">
        <f t="shared" si="23"/>
        <v>RAIMO Ilaria INO</v>
      </c>
      <c r="B934" s="2" t="s">
        <v>69</v>
      </c>
      <c r="C934" s="4" t="s">
        <v>77</v>
      </c>
      <c r="D934" s="4" t="s">
        <v>564</v>
      </c>
      <c r="E934" s="10">
        <f t="shared" si="20"/>
        <v>43532</v>
      </c>
      <c r="F934" s="10">
        <v>43442</v>
      </c>
      <c r="G934" s="4" t="s">
        <v>331</v>
      </c>
      <c r="H934" s="4" t="s">
        <v>24</v>
      </c>
      <c r="I934" s="4" t="str">
        <f>IF(G934="Competition Level Test",COUNTIFS(B$2:B934,B934,G$2:G934,"Competition Level Test"),"-")</f>
        <v>-</v>
      </c>
      <c r="J934" s="101"/>
    </row>
    <row r="935" spans="1:10" s="1" customFormat="1" ht="15" customHeight="1" x14ac:dyDescent="0.25">
      <c r="A935" s="1" t="str">
        <f t="shared" si="23"/>
        <v>SOHET Lou INO</v>
      </c>
      <c r="B935" s="2" t="s">
        <v>67</v>
      </c>
      <c r="C935" s="4" t="s">
        <v>26</v>
      </c>
      <c r="D935" s="4" t="s">
        <v>564</v>
      </c>
      <c r="E935" s="10">
        <f t="shared" ref="E935:E979" si="25">IF(G935="Competition Level Test",F935,EDATE(F935,3))</f>
        <v>43532</v>
      </c>
      <c r="F935" s="10">
        <v>43442</v>
      </c>
      <c r="G935" s="4" t="s">
        <v>331</v>
      </c>
      <c r="H935" s="4" t="s">
        <v>24</v>
      </c>
      <c r="I935" s="4" t="str">
        <f>IF(G935="Competition Level Test",COUNTIFS(B$2:B935,B935,G$2:G935,"Competition Level Test"),"-")</f>
        <v>-</v>
      </c>
      <c r="J935" s="101"/>
    </row>
    <row r="936" spans="1:10" s="1" customFormat="1" ht="15" customHeight="1" x14ac:dyDescent="0.25">
      <c r="A936" s="1" t="str">
        <f t="shared" si="23"/>
        <v>CERRADA Vanessa ANO</v>
      </c>
      <c r="B936" s="2" t="s">
        <v>116</v>
      </c>
      <c r="C936" s="4" t="s">
        <v>26</v>
      </c>
      <c r="D936" s="4" t="s">
        <v>565</v>
      </c>
      <c r="E936" s="10">
        <f t="shared" si="25"/>
        <v>43532</v>
      </c>
      <c r="F936" s="10">
        <v>43442</v>
      </c>
      <c r="G936" s="4" t="s">
        <v>331</v>
      </c>
      <c r="H936" s="4" t="s">
        <v>24</v>
      </c>
      <c r="I936" s="4" t="str">
        <f>IF(G936="Competition Level Test",COUNTIFS(B$2:B936,B936,G$2:G936,"Competition Level Test"),"-")</f>
        <v>-</v>
      </c>
      <c r="J936" s="101"/>
    </row>
    <row r="937" spans="1:10" s="1" customFormat="1" ht="15" customHeight="1" x14ac:dyDescent="0.25">
      <c r="A937" s="1" t="str">
        <f t="shared" si="23"/>
        <v>GABRIEL Anaïs MIN</v>
      </c>
      <c r="B937" s="2" t="s">
        <v>511</v>
      </c>
      <c r="C937" s="4" t="s">
        <v>13</v>
      </c>
      <c r="D937" s="4" t="s">
        <v>2</v>
      </c>
      <c r="E937" s="10">
        <f t="shared" si="25"/>
        <v>43567</v>
      </c>
      <c r="F937" s="10">
        <v>43477</v>
      </c>
      <c r="G937" s="4" t="s">
        <v>162</v>
      </c>
      <c r="H937" s="4" t="s">
        <v>27</v>
      </c>
      <c r="I937" s="4" t="str">
        <f>IF(G937="Competition Level Test",COUNTIFS(B$2:B937,B937,G$2:G937,"Competition Level Test"),"-")</f>
        <v>-</v>
      </c>
      <c r="J937" s="101"/>
    </row>
    <row r="938" spans="1:10" s="1" customFormat="1" ht="15" customHeight="1" x14ac:dyDescent="0.25">
      <c r="A938" s="1" t="str">
        <f t="shared" si="23"/>
        <v>LUCCHESE Ines MIN</v>
      </c>
      <c r="B938" s="2" t="s">
        <v>613</v>
      </c>
      <c r="C938" s="4" t="s">
        <v>26</v>
      </c>
      <c r="D938" s="4" t="s">
        <v>2</v>
      </c>
      <c r="E938" s="10">
        <f t="shared" si="25"/>
        <v>43567</v>
      </c>
      <c r="F938" s="10">
        <v>43477</v>
      </c>
      <c r="G938" s="4" t="s">
        <v>162</v>
      </c>
      <c r="H938" s="4" t="s">
        <v>27</v>
      </c>
      <c r="I938" s="4" t="str">
        <f>IF(G938="Competition Level Test",COUNTIFS(B$2:B938,B938,G$2:G938,"Competition Level Test"),"-")</f>
        <v>-</v>
      </c>
      <c r="J938" s="101"/>
    </row>
    <row r="939" spans="1:10" s="1" customFormat="1" ht="15" customHeight="1" x14ac:dyDescent="0.25">
      <c r="A939" s="1" t="str">
        <f t="shared" si="23"/>
        <v>MONTFORT Nadèlge MIN</v>
      </c>
      <c r="B939" s="2" t="s">
        <v>452</v>
      </c>
      <c r="C939" s="4" t="s">
        <v>13</v>
      </c>
      <c r="D939" s="4" t="s">
        <v>2</v>
      </c>
      <c r="E939" s="10">
        <f t="shared" si="25"/>
        <v>43567</v>
      </c>
      <c r="F939" s="10">
        <v>43477</v>
      </c>
      <c r="G939" s="4" t="s">
        <v>162</v>
      </c>
      <c r="H939" s="4" t="s">
        <v>27</v>
      </c>
      <c r="I939" s="4" t="str">
        <f>IF(G939="Competition Level Test",COUNTIFS(B$2:B939,B939,G$2:G939,"Competition Level Test"),"-")</f>
        <v>-</v>
      </c>
      <c r="J939" s="101"/>
    </row>
    <row r="940" spans="1:10" s="1" customFormat="1" ht="15" customHeight="1" x14ac:dyDescent="0.25">
      <c r="A940" s="1" t="str">
        <f t="shared" si="23"/>
        <v>VAN WONTERGHEM Ankie MIN</v>
      </c>
      <c r="B940" s="2" t="s">
        <v>466</v>
      </c>
      <c r="C940" s="4" t="s">
        <v>605</v>
      </c>
      <c r="D940" s="4" t="s">
        <v>2</v>
      </c>
      <c r="E940" s="10">
        <f t="shared" si="25"/>
        <v>43567</v>
      </c>
      <c r="F940" s="10">
        <v>43477</v>
      </c>
      <c r="G940" s="4" t="s">
        <v>162</v>
      </c>
      <c r="H940" s="4" t="s">
        <v>27</v>
      </c>
      <c r="I940" s="4" t="str">
        <f>IF(G940="Competition Level Test",COUNTIFS(B$2:B940,B940,G$2:G940,"Competition Level Test"),"-")</f>
        <v>-</v>
      </c>
      <c r="J940" s="101"/>
    </row>
    <row r="941" spans="1:10" s="1" customFormat="1" ht="15" customHeight="1" x14ac:dyDescent="0.25">
      <c r="A941" s="1" t="str">
        <f t="shared" si="23"/>
        <v>AMOR Malaak BNO</v>
      </c>
      <c r="B941" s="2" t="s">
        <v>71</v>
      </c>
      <c r="C941" s="4" t="s">
        <v>13</v>
      </c>
      <c r="D941" s="4" t="s">
        <v>563</v>
      </c>
      <c r="E941" s="10">
        <f t="shared" si="25"/>
        <v>43567</v>
      </c>
      <c r="F941" s="10">
        <v>43477</v>
      </c>
      <c r="G941" s="4" t="s">
        <v>162</v>
      </c>
      <c r="H941" s="4" t="s">
        <v>27</v>
      </c>
      <c r="I941" s="4" t="str">
        <f>IF(G941="Competition Level Test",COUNTIFS(B$2:B941,B941,G$2:G941,"Competition Level Test"),"-")</f>
        <v>-</v>
      </c>
      <c r="J941" s="101"/>
    </row>
    <row r="942" spans="1:10" s="1" customFormat="1" ht="15" customHeight="1" x14ac:dyDescent="0.25">
      <c r="A942" s="1" t="str">
        <f t="shared" si="23"/>
        <v>BROWARNY Déva BNO</v>
      </c>
      <c r="B942" s="2" t="s">
        <v>477</v>
      </c>
      <c r="C942" s="4" t="s">
        <v>77</v>
      </c>
      <c r="D942" s="4" t="s">
        <v>563</v>
      </c>
      <c r="E942" s="10">
        <f t="shared" si="25"/>
        <v>43567</v>
      </c>
      <c r="F942" s="10">
        <v>43477</v>
      </c>
      <c r="G942" s="4" t="s">
        <v>162</v>
      </c>
      <c r="H942" s="4" t="s">
        <v>27</v>
      </c>
      <c r="I942" s="4" t="str">
        <f>IF(G942="Competition Level Test",COUNTIFS(B$2:B942,B942,G$2:G942,"Competition Level Test"),"-")</f>
        <v>-</v>
      </c>
      <c r="J942" s="101"/>
    </row>
    <row r="943" spans="1:10" s="1" customFormat="1" ht="15" customHeight="1" x14ac:dyDescent="0.25">
      <c r="A943" s="1" t="str">
        <f t="shared" si="23"/>
        <v>JACOB Elise INO</v>
      </c>
      <c r="B943" s="2" t="s">
        <v>222</v>
      </c>
      <c r="C943" s="4" t="s">
        <v>26</v>
      </c>
      <c r="D943" s="4" t="s">
        <v>564</v>
      </c>
      <c r="E943" s="10">
        <f t="shared" si="25"/>
        <v>43567</v>
      </c>
      <c r="F943" s="10">
        <v>43477</v>
      </c>
      <c r="G943" s="4" t="s">
        <v>162</v>
      </c>
      <c r="H943" s="4" t="s">
        <v>27</v>
      </c>
      <c r="I943" s="4" t="str">
        <f>IF(G943="Competition Level Test",COUNTIFS(B$2:B943,B943,G$2:G943,"Competition Level Test"),"-")</f>
        <v>-</v>
      </c>
      <c r="J943" s="101"/>
    </row>
    <row r="944" spans="1:10" s="1" customFormat="1" ht="15" customHeight="1" x14ac:dyDescent="0.25">
      <c r="A944" s="1" t="str">
        <f t="shared" si="23"/>
        <v>VERBEKE Romée SEN</v>
      </c>
      <c r="B944" s="2" t="s">
        <v>350</v>
      </c>
      <c r="C944" s="4" t="s">
        <v>297</v>
      </c>
      <c r="D944" s="4" t="s">
        <v>7</v>
      </c>
      <c r="E944" s="10">
        <f t="shared" si="25"/>
        <v>43567</v>
      </c>
      <c r="F944" s="10">
        <v>43477</v>
      </c>
      <c r="G944" s="4" t="s">
        <v>162</v>
      </c>
      <c r="H944" s="4" t="s">
        <v>27</v>
      </c>
      <c r="I944" s="4" t="str">
        <f>IF(G944="Competition Level Test",COUNTIFS(B$2:B944,B944,G$2:G944,"Competition Level Test"),"-")</f>
        <v>-</v>
      </c>
      <c r="J944" s="101"/>
    </row>
    <row r="945" spans="1:10" s="1" customFormat="1" ht="15" customHeight="1" x14ac:dyDescent="0.25">
      <c r="A945" s="1" t="str">
        <f t="shared" si="23"/>
        <v>VEURINK Jorine MIN</v>
      </c>
      <c r="B945" s="2" t="s">
        <v>628</v>
      </c>
      <c r="C945" s="4" t="s">
        <v>10</v>
      </c>
      <c r="D945" s="4" t="s">
        <v>2</v>
      </c>
      <c r="E945" s="10">
        <f t="shared" si="25"/>
        <v>43574</v>
      </c>
      <c r="F945" s="10">
        <v>43484</v>
      </c>
      <c r="G945" s="4" t="s">
        <v>166</v>
      </c>
      <c r="H945" s="4" t="s">
        <v>15</v>
      </c>
      <c r="I945" s="4" t="str">
        <f>IF(G945="Competition Level Test",COUNTIFS(B$2:B945,B945,G$2:G945,"Competition Level Test"),"-")</f>
        <v>-</v>
      </c>
      <c r="J945" s="101"/>
    </row>
    <row r="946" spans="1:10" s="1" customFormat="1" ht="15" customHeight="1" x14ac:dyDescent="0.25">
      <c r="A946" s="1" t="str">
        <f t="shared" si="23"/>
        <v>GABRIELS Minka BNO</v>
      </c>
      <c r="B946" s="2" t="s">
        <v>498</v>
      </c>
      <c r="C946" s="4" t="s">
        <v>11</v>
      </c>
      <c r="D946" s="4" t="s">
        <v>563</v>
      </c>
      <c r="E946" s="10">
        <f t="shared" si="25"/>
        <v>43574</v>
      </c>
      <c r="F946" s="10">
        <v>43484</v>
      </c>
      <c r="G946" s="4" t="s">
        <v>166</v>
      </c>
      <c r="H946" s="4" t="s">
        <v>15</v>
      </c>
      <c r="I946" s="4" t="str">
        <f>IF(G946="Competition Level Test",COUNTIFS(B$2:B946,B946,G$2:G946,"Competition Level Test"),"-")</f>
        <v>-</v>
      </c>
      <c r="J946" s="101"/>
    </row>
    <row r="947" spans="1:10" s="1" customFormat="1" ht="15" customHeight="1" x14ac:dyDescent="0.25">
      <c r="A947" s="1" t="str">
        <f t="shared" si="23"/>
        <v>VAN STEENBERGHE Ilona INO</v>
      </c>
      <c r="B947" s="2" t="s">
        <v>469</v>
      </c>
      <c r="C947" s="4" t="s">
        <v>21</v>
      </c>
      <c r="D947" s="4" t="s">
        <v>564</v>
      </c>
      <c r="E947" s="10">
        <f t="shared" si="25"/>
        <v>43574</v>
      </c>
      <c r="F947" s="10">
        <v>43484</v>
      </c>
      <c r="G947" s="4" t="s">
        <v>166</v>
      </c>
      <c r="H947" s="4" t="s">
        <v>15</v>
      </c>
      <c r="I947" s="4" t="str">
        <f>IF(G947="Competition Level Test",COUNTIFS(B$2:B947,B947,G$2:G947,"Competition Level Test"),"-")</f>
        <v>-</v>
      </c>
      <c r="J947" s="101"/>
    </row>
    <row r="948" spans="1:10" s="1" customFormat="1" ht="15" customHeight="1" x14ac:dyDescent="0.25">
      <c r="A948" s="1" t="str">
        <f t="shared" si="23"/>
        <v>HUYGENS Melina ANO</v>
      </c>
      <c r="B948" s="2" t="s">
        <v>131</v>
      </c>
      <c r="C948" s="4" t="s">
        <v>11</v>
      </c>
      <c r="D948" s="4" t="s">
        <v>565</v>
      </c>
      <c r="E948" s="10">
        <f t="shared" si="25"/>
        <v>43574</v>
      </c>
      <c r="F948" s="10">
        <v>43484</v>
      </c>
      <c r="G948" s="4" t="s">
        <v>166</v>
      </c>
      <c r="H948" s="4" t="s">
        <v>15</v>
      </c>
      <c r="I948" s="4" t="str">
        <f>IF(G948="Competition Level Test",COUNTIFS(B$2:B948,B948,G$2:G948,"Competition Level Test"),"-")</f>
        <v>-</v>
      </c>
      <c r="J948" s="101"/>
    </row>
    <row r="949" spans="1:10" s="1" customFormat="1" ht="15" customHeight="1" x14ac:dyDescent="0.25">
      <c r="A949" s="1" t="str">
        <f t="shared" si="23"/>
        <v>KROUGLOV Denis ANO</v>
      </c>
      <c r="B949" s="2" t="s">
        <v>30</v>
      </c>
      <c r="C949" s="4" t="s">
        <v>21</v>
      </c>
      <c r="D949" s="4" t="s">
        <v>565</v>
      </c>
      <c r="E949" s="10">
        <f t="shared" si="25"/>
        <v>43574</v>
      </c>
      <c r="F949" s="10">
        <v>43484</v>
      </c>
      <c r="G949" s="4" t="s">
        <v>166</v>
      </c>
      <c r="H949" s="4" t="s">
        <v>15</v>
      </c>
      <c r="I949" s="4" t="str">
        <f>IF(G949="Competition Level Test",COUNTIFS(B$2:B949,B949,G$2:G949,"Competition Level Test"),"-")</f>
        <v>-</v>
      </c>
      <c r="J949" s="101"/>
    </row>
    <row r="950" spans="1:10" s="1" customFormat="1" ht="15" customHeight="1" x14ac:dyDescent="0.25">
      <c r="A950" s="1" t="str">
        <f t="shared" si="23"/>
        <v>VAN STAEYEN Julie PRE</v>
      </c>
      <c r="B950" s="2" t="s">
        <v>627</v>
      </c>
      <c r="C950" s="4" t="s">
        <v>20</v>
      </c>
      <c r="D950" s="4" t="s">
        <v>1</v>
      </c>
      <c r="E950" s="10">
        <f t="shared" si="25"/>
        <v>43491</v>
      </c>
      <c r="F950" s="10">
        <v>43491</v>
      </c>
      <c r="G950" s="4" t="s">
        <v>28</v>
      </c>
      <c r="H950" s="4" t="s">
        <v>65</v>
      </c>
      <c r="I950" s="4">
        <f>IF(G950="Competition Level Test",COUNTIFS(B$2:B950,B950,G$2:G950,"Competition Level Test"),"-")</f>
        <v>2</v>
      </c>
      <c r="J950" s="101"/>
    </row>
    <row r="951" spans="1:10" s="1" customFormat="1" ht="15" customHeight="1" x14ac:dyDescent="0.25">
      <c r="A951" s="1" t="str">
        <f t="shared" si="23"/>
        <v>CATTEEUW Femke Niet geslaagd</v>
      </c>
      <c r="B951" s="2" t="s">
        <v>629</v>
      </c>
      <c r="C951" s="4" t="s">
        <v>23</v>
      </c>
      <c r="D951" s="4" t="s">
        <v>80</v>
      </c>
      <c r="E951" s="10">
        <f t="shared" si="25"/>
        <v>43491</v>
      </c>
      <c r="F951" s="10">
        <v>43491</v>
      </c>
      <c r="G951" s="4" t="s">
        <v>28</v>
      </c>
      <c r="H951" s="4" t="s">
        <v>65</v>
      </c>
      <c r="I951" s="4">
        <f>IF(G951="Competition Level Test",COUNTIFS(B$2:B951,B951,G$2:G951,"Competition Level Test"),"-")</f>
        <v>1</v>
      </c>
      <c r="J951" s="101"/>
    </row>
    <row r="952" spans="1:10" s="1" customFormat="1" ht="15" customHeight="1" x14ac:dyDescent="0.25">
      <c r="A952" s="1" t="str">
        <f t="shared" si="23"/>
        <v>BENEVENTO Felicia PRE</v>
      </c>
      <c r="B952" s="2" t="s">
        <v>509</v>
      </c>
      <c r="C952" s="4" t="s">
        <v>21</v>
      </c>
      <c r="D952" s="4" t="s">
        <v>1</v>
      </c>
      <c r="E952" s="10">
        <f t="shared" si="25"/>
        <v>43491</v>
      </c>
      <c r="F952" s="10">
        <v>43491</v>
      </c>
      <c r="G952" s="4" t="s">
        <v>28</v>
      </c>
      <c r="H952" s="4" t="s">
        <v>65</v>
      </c>
      <c r="I952" s="4">
        <f>IF(G952="Competition Level Test",COUNTIFS(B$2:B952,B952,G$2:G952,"Competition Level Test"),"-")</f>
        <v>3</v>
      </c>
      <c r="J952" s="101"/>
    </row>
    <row r="953" spans="1:10" s="1" customFormat="1" ht="15" customHeight="1" x14ac:dyDescent="0.25">
      <c r="A953" s="1" t="str">
        <f t="shared" si="23"/>
        <v>DE KONING Ilse Niet geslaagd</v>
      </c>
      <c r="B953" s="2" t="s">
        <v>630</v>
      </c>
      <c r="C953" s="4" t="s">
        <v>18</v>
      </c>
      <c r="D953" s="4" t="s">
        <v>80</v>
      </c>
      <c r="E953" s="10">
        <f t="shared" si="25"/>
        <v>43491</v>
      </c>
      <c r="F953" s="10">
        <v>43491</v>
      </c>
      <c r="G953" s="4" t="s">
        <v>28</v>
      </c>
      <c r="H953" s="4" t="s">
        <v>65</v>
      </c>
      <c r="I953" s="4">
        <f>IF(G953="Competition Level Test",COUNTIFS(B$2:B953,B953,G$2:G953,"Competition Level Test"),"-")</f>
        <v>1</v>
      </c>
      <c r="J953" s="101"/>
    </row>
    <row r="954" spans="1:10" s="1" customFormat="1" ht="15" customHeight="1" x14ac:dyDescent="0.25">
      <c r="A954" s="1" t="str">
        <f t="shared" si="23"/>
        <v>SUY June PRE</v>
      </c>
      <c r="B954" s="2" t="s">
        <v>631</v>
      </c>
      <c r="C954" s="4" t="s">
        <v>19</v>
      </c>
      <c r="D954" s="4" t="s">
        <v>1</v>
      </c>
      <c r="E954" s="10">
        <f t="shared" si="25"/>
        <v>43491</v>
      </c>
      <c r="F954" s="10">
        <v>43491</v>
      </c>
      <c r="G954" s="4" t="s">
        <v>28</v>
      </c>
      <c r="H954" s="4" t="s">
        <v>65</v>
      </c>
      <c r="I954" s="4">
        <f>IF(G954="Competition Level Test",COUNTIFS(B$2:B954,B954,G$2:G954,"Competition Level Test"),"-")</f>
        <v>1</v>
      </c>
      <c r="J954" s="101"/>
    </row>
    <row r="955" spans="1:10" s="1" customFormat="1" ht="15" customHeight="1" x14ac:dyDescent="0.25">
      <c r="A955" s="1" t="str">
        <f t="shared" si="23"/>
        <v>PETERS VERONESI Nina PRE</v>
      </c>
      <c r="B955" s="2" t="s">
        <v>632</v>
      </c>
      <c r="C955" s="4" t="s">
        <v>26</v>
      </c>
      <c r="D955" s="4" t="s">
        <v>1</v>
      </c>
      <c r="E955" s="10">
        <f t="shared" si="25"/>
        <v>43491</v>
      </c>
      <c r="F955" s="10">
        <v>43491</v>
      </c>
      <c r="G955" s="4" t="s">
        <v>28</v>
      </c>
      <c r="H955" s="4" t="s">
        <v>65</v>
      </c>
      <c r="I955" s="4">
        <f>IF(G955="Competition Level Test",COUNTIFS(B$2:B955,B955,G$2:G955,"Competition Level Test"),"-")</f>
        <v>1</v>
      </c>
      <c r="J955" s="101"/>
    </row>
    <row r="956" spans="1:10" s="1" customFormat="1" ht="15" customHeight="1" x14ac:dyDescent="0.25">
      <c r="A956" s="1" t="str">
        <f t="shared" si="23"/>
        <v>HYZIEWIEZ Kendra PRE</v>
      </c>
      <c r="B956" s="2" t="s">
        <v>633</v>
      </c>
      <c r="C956" s="4" t="s">
        <v>26</v>
      </c>
      <c r="D956" s="4" t="s">
        <v>1</v>
      </c>
      <c r="E956" s="10">
        <f t="shared" si="25"/>
        <v>43491</v>
      </c>
      <c r="F956" s="10">
        <v>43491</v>
      </c>
      <c r="G956" s="4" t="s">
        <v>28</v>
      </c>
      <c r="H956" s="4" t="s">
        <v>65</v>
      </c>
      <c r="I956" s="4">
        <f>IF(G956="Competition Level Test",COUNTIFS(B$2:B956,B956,G$2:G956,"Competition Level Test"),"-")</f>
        <v>1</v>
      </c>
      <c r="J956" s="101"/>
    </row>
    <row r="957" spans="1:10" s="1" customFormat="1" ht="15" customHeight="1" x14ac:dyDescent="0.25">
      <c r="A957" s="1" t="str">
        <f t="shared" si="23"/>
        <v>DE CLERCK Amber Niet geslaagd</v>
      </c>
      <c r="B957" s="2" t="s">
        <v>623</v>
      </c>
      <c r="C957" s="4" t="s">
        <v>10</v>
      </c>
      <c r="D957" s="4" t="s">
        <v>80</v>
      </c>
      <c r="E957" s="10">
        <f t="shared" si="25"/>
        <v>43491</v>
      </c>
      <c r="F957" s="10">
        <v>43491</v>
      </c>
      <c r="G957" s="4" t="s">
        <v>28</v>
      </c>
      <c r="H957" s="4" t="s">
        <v>65</v>
      </c>
      <c r="I957" s="4">
        <f>IF(G957="Competition Level Test",COUNTIFS(B$2:B957,B957,G$2:G957,"Competition Level Test"),"-")</f>
        <v>3</v>
      </c>
      <c r="J957" s="101"/>
    </row>
    <row r="958" spans="1:10" s="1" customFormat="1" ht="15" customHeight="1" x14ac:dyDescent="0.25">
      <c r="A958" s="1" t="str">
        <f t="shared" si="23"/>
        <v>VAN HERCK Lotta Niet geslaagd</v>
      </c>
      <c r="B958" s="2" t="s">
        <v>634</v>
      </c>
      <c r="C958" s="4" t="s">
        <v>11</v>
      </c>
      <c r="D958" s="4" t="s">
        <v>80</v>
      </c>
      <c r="E958" s="10">
        <f t="shared" si="25"/>
        <v>43491</v>
      </c>
      <c r="F958" s="10">
        <v>43491</v>
      </c>
      <c r="G958" s="4" t="s">
        <v>28</v>
      </c>
      <c r="H958" s="4" t="s">
        <v>65</v>
      </c>
      <c r="I958" s="4">
        <f>IF(G958="Competition Level Test",COUNTIFS(B$2:B958,B958,G$2:G958,"Competition Level Test"),"-")</f>
        <v>1</v>
      </c>
      <c r="J958" s="101"/>
    </row>
    <row r="959" spans="1:10" s="1" customFormat="1" ht="15" customHeight="1" x14ac:dyDescent="0.25">
      <c r="A959" s="1" t="str">
        <f t="shared" si="23"/>
        <v>JANSSENS Too PRE</v>
      </c>
      <c r="B959" s="2" t="s">
        <v>635</v>
      </c>
      <c r="C959" s="4" t="s">
        <v>18</v>
      </c>
      <c r="D959" s="4" t="s">
        <v>1</v>
      </c>
      <c r="E959" s="10">
        <f t="shared" si="25"/>
        <v>43491</v>
      </c>
      <c r="F959" s="10">
        <v>43491</v>
      </c>
      <c r="G959" s="4" t="s">
        <v>28</v>
      </c>
      <c r="H959" s="4" t="s">
        <v>65</v>
      </c>
      <c r="I959" s="4">
        <f>IF(G959="Competition Level Test",COUNTIFS(B$2:B959,B959,G$2:G959,"Competition Level Test"),"-")</f>
        <v>1</v>
      </c>
      <c r="J959" s="101"/>
    </row>
    <row r="960" spans="1:10" s="1" customFormat="1" ht="15" customHeight="1" x14ac:dyDescent="0.25">
      <c r="A960" s="1" t="str">
        <f t="shared" si="23"/>
        <v>FAUCONNIER Elise PRE</v>
      </c>
      <c r="B960" s="2" t="s">
        <v>636</v>
      </c>
      <c r="C960" s="4" t="s">
        <v>11</v>
      </c>
      <c r="D960" s="4" t="s">
        <v>1</v>
      </c>
      <c r="E960" s="10">
        <f t="shared" si="25"/>
        <v>43491</v>
      </c>
      <c r="F960" s="10">
        <v>43491</v>
      </c>
      <c r="G960" s="4" t="s">
        <v>28</v>
      </c>
      <c r="H960" s="4" t="s">
        <v>65</v>
      </c>
      <c r="I960" s="4">
        <f>IF(G960="Competition Level Test",COUNTIFS(B$2:B960,B960,G$2:G960,"Competition Level Test"),"-")</f>
        <v>1</v>
      </c>
      <c r="J960" s="101"/>
    </row>
    <row r="961" spans="1:10" s="1" customFormat="1" ht="15" customHeight="1" x14ac:dyDescent="0.25">
      <c r="A961" s="1" t="str">
        <f t="shared" si="23"/>
        <v>STROECKX Lize PRE</v>
      </c>
      <c r="B961" s="2" t="s">
        <v>622</v>
      </c>
      <c r="C961" s="4" t="s">
        <v>10</v>
      </c>
      <c r="D961" s="4" t="s">
        <v>1</v>
      </c>
      <c r="E961" s="10">
        <f t="shared" si="25"/>
        <v>43491</v>
      </c>
      <c r="F961" s="10">
        <v>43491</v>
      </c>
      <c r="G961" s="4" t="s">
        <v>28</v>
      </c>
      <c r="H961" s="4" t="s">
        <v>65</v>
      </c>
      <c r="I961" s="4">
        <f>IF(G961="Competition Level Test",COUNTIFS(B$2:B961,B961,G$2:G961,"Competition Level Test"),"-")</f>
        <v>3</v>
      </c>
      <c r="J961" s="101"/>
    </row>
    <row r="962" spans="1:10" s="1" customFormat="1" ht="15" customHeight="1" x14ac:dyDescent="0.25">
      <c r="A962" s="1" t="str">
        <f t="shared" ref="A962:A1023" si="26">CONCATENATE(B962," ",D962)</f>
        <v>COPPENRATH Norah PRE</v>
      </c>
      <c r="B962" s="2" t="s">
        <v>637</v>
      </c>
      <c r="C962" s="4" t="s">
        <v>18</v>
      </c>
      <c r="D962" s="4" t="s">
        <v>1</v>
      </c>
      <c r="E962" s="10">
        <f t="shared" si="25"/>
        <v>43491</v>
      </c>
      <c r="F962" s="10">
        <v>43491</v>
      </c>
      <c r="G962" s="4" t="s">
        <v>28</v>
      </c>
      <c r="H962" s="4" t="s">
        <v>65</v>
      </c>
      <c r="I962" s="4">
        <f>IF(G962="Competition Level Test",COUNTIFS(B$2:B962,B962,G$2:G962,"Competition Level Test"),"-")</f>
        <v>1</v>
      </c>
      <c r="J962" s="101"/>
    </row>
    <row r="963" spans="1:10" s="1" customFormat="1" ht="15" customHeight="1" x14ac:dyDescent="0.25">
      <c r="A963" s="1" t="str">
        <f t="shared" si="26"/>
        <v>DE MARIA Romane PRE</v>
      </c>
      <c r="B963" s="2" t="s">
        <v>638</v>
      </c>
      <c r="C963" s="4" t="s">
        <v>26</v>
      </c>
      <c r="D963" s="4" t="s">
        <v>1</v>
      </c>
      <c r="E963" s="10">
        <f t="shared" si="25"/>
        <v>43491</v>
      </c>
      <c r="F963" s="10">
        <v>43491</v>
      </c>
      <c r="G963" s="4" t="s">
        <v>28</v>
      </c>
      <c r="H963" s="4" t="s">
        <v>65</v>
      </c>
      <c r="I963" s="4">
        <f>IF(G963="Competition Level Test",COUNTIFS(B$2:B963,B963,G$2:G963,"Competition Level Test"),"-")</f>
        <v>1</v>
      </c>
      <c r="J963" s="101"/>
    </row>
    <row r="964" spans="1:10" s="1" customFormat="1" ht="15" customHeight="1" x14ac:dyDescent="0.25">
      <c r="A964" s="1" t="str">
        <f t="shared" si="26"/>
        <v>HOREMANS Cheyenne Niet geslaagd</v>
      </c>
      <c r="B964" s="2" t="s">
        <v>471</v>
      </c>
      <c r="C964" s="4" t="s">
        <v>64</v>
      </c>
      <c r="D964" s="4" t="s">
        <v>80</v>
      </c>
      <c r="E964" s="10">
        <f t="shared" si="25"/>
        <v>43491</v>
      </c>
      <c r="F964" s="10">
        <v>43491</v>
      </c>
      <c r="G964" s="4" t="s">
        <v>28</v>
      </c>
      <c r="H964" s="4" t="s">
        <v>65</v>
      </c>
      <c r="I964" s="4">
        <f>IF(G964="Competition Level Test",COUNTIFS(B$2:B964,B964,G$2:G964,"Competition Level Test"),"-")</f>
        <v>2</v>
      </c>
      <c r="J964" s="101"/>
    </row>
    <row r="965" spans="1:10" s="1" customFormat="1" ht="15" customHeight="1" x14ac:dyDescent="0.25">
      <c r="A965" s="1" t="str">
        <f t="shared" si="26"/>
        <v>SCOTT Danya Niet geslaagd</v>
      </c>
      <c r="B965" s="2" t="s">
        <v>639</v>
      </c>
      <c r="C965" s="4" t="s">
        <v>11</v>
      </c>
      <c r="D965" s="4" t="s">
        <v>80</v>
      </c>
      <c r="E965" s="10">
        <f t="shared" si="25"/>
        <v>43491</v>
      </c>
      <c r="F965" s="10">
        <v>43491</v>
      </c>
      <c r="G965" s="4" t="s">
        <v>28</v>
      </c>
      <c r="H965" s="4" t="s">
        <v>65</v>
      </c>
      <c r="I965" s="4">
        <f>IF(G965="Competition Level Test",COUNTIFS(B$2:B965,B965,G$2:G965,"Competition Level Test"),"-")</f>
        <v>1</v>
      </c>
      <c r="J965" s="101"/>
    </row>
    <row r="966" spans="1:10" s="1" customFormat="1" ht="15" customHeight="1" x14ac:dyDescent="0.25">
      <c r="A966" s="1" t="str">
        <f t="shared" si="26"/>
        <v>HOLTRUST Diedre PRE</v>
      </c>
      <c r="B966" s="2" t="s">
        <v>640</v>
      </c>
      <c r="C966" s="4" t="s">
        <v>21</v>
      </c>
      <c r="D966" s="4" t="s">
        <v>1</v>
      </c>
      <c r="E966" s="10">
        <f t="shared" si="25"/>
        <v>43491</v>
      </c>
      <c r="F966" s="10">
        <v>43491</v>
      </c>
      <c r="G966" s="4" t="s">
        <v>28</v>
      </c>
      <c r="H966" s="4" t="s">
        <v>65</v>
      </c>
      <c r="I966" s="4">
        <f>IF(G966="Competition Level Test",COUNTIFS(B$2:B966,B966,G$2:G966,"Competition Level Test"),"-")</f>
        <v>1</v>
      </c>
      <c r="J966" s="101"/>
    </row>
    <row r="967" spans="1:10" s="1" customFormat="1" ht="15" customHeight="1" x14ac:dyDescent="0.25">
      <c r="A967" s="1" t="str">
        <f t="shared" si="26"/>
        <v>BREWAEYS Chelsea PRE</v>
      </c>
      <c r="B967" s="2" t="s">
        <v>641</v>
      </c>
      <c r="C967" s="4" t="s">
        <v>64</v>
      </c>
      <c r="D967" s="4" t="s">
        <v>1</v>
      </c>
      <c r="E967" s="10">
        <f t="shared" si="25"/>
        <v>43491</v>
      </c>
      <c r="F967" s="10">
        <v>43491</v>
      </c>
      <c r="G967" s="4" t="s">
        <v>28</v>
      </c>
      <c r="H967" s="4" t="s">
        <v>65</v>
      </c>
      <c r="I967" s="4">
        <f>IF(G967="Competition Level Test",COUNTIFS(B$2:B967,B967,G$2:G967,"Competition Level Test"),"-")</f>
        <v>1</v>
      </c>
      <c r="J967" s="101"/>
    </row>
    <row r="968" spans="1:10" s="1" customFormat="1" ht="15" customHeight="1" x14ac:dyDescent="0.25">
      <c r="A968" s="1" t="str">
        <f t="shared" si="26"/>
        <v>BERVOETS Dot PRE</v>
      </c>
      <c r="B968" s="2" t="s">
        <v>642</v>
      </c>
      <c r="C968" s="4" t="s">
        <v>11</v>
      </c>
      <c r="D968" s="4" t="s">
        <v>1</v>
      </c>
      <c r="E968" s="10">
        <f t="shared" si="25"/>
        <v>43491</v>
      </c>
      <c r="F968" s="10">
        <v>43491</v>
      </c>
      <c r="G968" s="4" t="s">
        <v>28</v>
      </c>
      <c r="H968" s="4" t="s">
        <v>65</v>
      </c>
      <c r="I968" s="4">
        <f>IF(G968="Competition Level Test",COUNTIFS(B$2:B968,B968,G$2:G968,"Competition Level Test"),"-")</f>
        <v>1</v>
      </c>
      <c r="J968" s="101"/>
    </row>
    <row r="969" spans="1:10" s="1" customFormat="1" ht="15" customHeight="1" x14ac:dyDescent="0.25">
      <c r="A969" s="1" t="str">
        <f t="shared" si="26"/>
        <v>BOLLE Ludivine PRE</v>
      </c>
      <c r="B969" s="2" t="s">
        <v>643</v>
      </c>
      <c r="C969" s="4" t="s">
        <v>26</v>
      </c>
      <c r="D969" s="4" t="s">
        <v>1</v>
      </c>
      <c r="E969" s="10">
        <f t="shared" si="25"/>
        <v>43491</v>
      </c>
      <c r="F969" s="10">
        <v>43491</v>
      </c>
      <c r="G969" s="4" t="s">
        <v>28</v>
      </c>
      <c r="H969" s="4" t="s">
        <v>65</v>
      </c>
      <c r="I969" s="4">
        <f>IF(G969="Competition Level Test",COUNTIFS(B$2:B969,B969,G$2:G969,"Competition Level Test"),"-")</f>
        <v>1</v>
      </c>
      <c r="J969" s="101"/>
    </row>
    <row r="970" spans="1:10" s="1" customFormat="1" ht="15" customHeight="1" x14ac:dyDescent="0.25">
      <c r="A970" s="1" t="str">
        <f t="shared" si="26"/>
        <v>HOREMANS Kaylie Niet geslaagd</v>
      </c>
      <c r="B970" s="2" t="s">
        <v>475</v>
      </c>
      <c r="C970" s="4" t="s">
        <v>64</v>
      </c>
      <c r="D970" s="4" t="s">
        <v>80</v>
      </c>
      <c r="E970" s="10">
        <f t="shared" si="25"/>
        <v>43491</v>
      </c>
      <c r="F970" s="10">
        <v>43491</v>
      </c>
      <c r="G970" s="4" t="s">
        <v>28</v>
      </c>
      <c r="H970" s="4" t="s">
        <v>65</v>
      </c>
      <c r="I970" s="4">
        <f>IF(G970="Competition Level Test",COUNTIFS(B$2:B970,B970,G$2:G970,"Competition Level Test"),"-")</f>
        <v>2</v>
      </c>
      <c r="J970" s="101"/>
    </row>
    <row r="971" spans="1:10" s="1" customFormat="1" ht="15" customHeight="1" x14ac:dyDescent="0.25">
      <c r="A971" s="1" t="str">
        <f t="shared" si="26"/>
        <v>CALLEBAUT Pippa Niet geslaagd</v>
      </c>
      <c r="B971" s="2" t="s">
        <v>644</v>
      </c>
      <c r="C971" s="4" t="s">
        <v>18</v>
      </c>
      <c r="D971" s="4" t="s">
        <v>80</v>
      </c>
      <c r="E971" s="10">
        <f t="shared" si="25"/>
        <v>43491</v>
      </c>
      <c r="F971" s="10">
        <v>43491</v>
      </c>
      <c r="G971" s="4" t="s">
        <v>28</v>
      </c>
      <c r="H971" s="4" t="s">
        <v>65</v>
      </c>
      <c r="I971" s="4">
        <f>IF(G971="Competition Level Test",COUNTIFS(B$2:B971,B971,G$2:G971,"Competition Level Test"),"-")</f>
        <v>1</v>
      </c>
      <c r="J971" s="101"/>
    </row>
    <row r="972" spans="1:10" s="1" customFormat="1" ht="15" customHeight="1" x14ac:dyDescent="0.25">
      <c r="A972" s="1" t="str">
        <f t="shared" si="26"/>
        <v>MERKOURAKI Michelle Niet geslaagd</v>
      </c>
      <c r="B972" s="2" t="s">
        <v>616</v>
      </c>
      <c r="C972" s="4" t="s">
        <v>23</v>
      </c>
      <c r="D972" s="4" t="s">
        <v>80</v>
      </c>
      <c r="E972" s="10">
        <f t="shared" si="25"/>
        <v>43491</v>
      </c>
      <c r="F972" s="10">
        <v>43491</v>
      </c>
      <c r="G972" s="4" t="s">
        <v>28</v>
      </c>
      <c r="H972" s="4" t="s">
        <v>65</v>
      </c>
      <c r="I972" s="4">
        <f>IF(G972="Competition Level Test",COUNTIFS(B$2:B972,B972,G$2:G972,"Competition Level Test"),"-")</f>
        <v>2</v>
      </c>
      <c r="J972" s="101"/>
    </row>
    <row r="973" spans="1:10" s="1" customFormat="1" ht="15" customHeight="1" x14ac:dyDescent="0.25">
      <c r="A973" s="1" t="str">
        <f t="shared" si="26"/>
        <v>FEUMETIO Jeanne-Ange Niet geslaagd</v>
      </c>
      <c r="B973" s="2" t="s">
        <v>645</v>
      </c>
      <c r="C973" s="4" t="s">
        <v>26</v>
      </c>
      <c r="D973" s="4" t="s">
        <v>80</v>
      </c>
      <c r="E973" s="10">
        <f t="shared" si="25"/>
        <v>43491</v>
      </c>
      <c r="F973" s="10">
        <v>43491</v>
      </c>
      <c r="G973" s="4" t="s">
        <v>28</v>
      </c>
      <c r="H973" s="4" t="s">
        <v>65</v>
      </c>
      <c r="I973" s="4">
        <f>IF(G973="Competition Level Test",COUNTIFS(B$2:B973,B973,G$2:G973,"Competition Level Test"),"-")</f>
        <v>1</v>
      </c>
      <c r="J973" s="101"/>
    </row>
    <row r="974" spans="1:10" s="1" customFormat="1" ht="15" customHeight="1" x14ac:dyDescent="0.25">
      <c r="A974" s="1" t="str">
        <f t="shared" si="26"/>
        <v>SMEKENS Linde Niet geslaagd</v>
      </c>
      <c r="B974" s="2" t="s">
        <v>646</v>
      </c>
      <c r="C974" s="4" t="s">
        <v>10</v>
      </c>
      <c r="D974" s="4" t="s">
        <v>80</v>
      </c>
      <c r="E974" s="10">
        <f t="shared" si="25"/>
        <v>43491</v>
      </c>
      <c r="F974" s="10">
        <v>43491</v>
      </c>
      <c r="G974" s="4" t="s">
        <v>28</v>
      </c>
      <c r="H974" s="4" t="s">
        <v>65</v>
      </c>
      <c r="I974" s="4">
        <f>IF(G974="Competition Level Test",COUNTIFS(B$2:B974,B974,G$2:G974,"Competition Level Test"),"-")</f>
        <v>1</v>
      </c>
      <c r="J974" s="101"/>
    </row>
    <row r="975" spans="1:10" s="1" customFormat="1" ht="15" customHeight="1" x14ac:dyDescent="0.25">
      <c r="A975" s="1" t="str">
        <f t="shared" si="26"/>
        <v>DRIJKONINGEN Alexine Niet geslaagd</v>
      </c>
      <c r="B975" s="2" t="s">
        <v>647</v>
      </c>
      <c r="C975" s="4" t="s">
        <v>18</v>
      </c>
      <c r="D975" s="4" t="s">
        <v>80</v>
      </c>
      <c r="E975" s="10">
        <f t="shared" si="25"/>
        <v>43491</v>
      </c>
      <c r="F975" s="10">
        <v>43491</v>
      </c>
      <c r="G975" s="4" t="s">
        <v>28</v>
      </c>
      <c r="H975" s="4" t="s">
        <v>65</v>
      </c>
      <c r="I975" s="4">
        <f>IF(G975="Competition Level Test",COUNTIFS(B$2:B975,B975,G$2:G975,"Competition Level Test"),"-")</f>
        <v>1</v>
      </c>
      <c r="J975" s="101"/>
    </row>
    <row r="976" spans="1:10" s="1" customFormat="1" ht="15" customHeight="1" x14ac:dyDescent="0.25">
      <c r="A976" s="1" t="str">
        <f t="shared" si="26"/>
        <v>INGELBRECHT Tara Niet geslaagd</v>
      </c>
      <c r="B976" s="2" t="s">
        <v>654</v>
      </c>
      <c r="C976" s="4" t="s">
        <v>605</v>
      </c>
      <c r="D976" s="4" t="s">
        <v>80</v>
      </c>
      <c r="E976" s="10">
        <f t="shared" si="25"/>
        <v>43491</v>
      </c>
      <c r="F976" s="10">
        <v>43491</v>
      </c>
      <c r="G976" s="4" t="s">
        <v>28</v>
      </c>
      <c r="H976" s="4" t="s">
        <v>65</v>
      </c>
      <c r="I976" s="4">
        <f>IF(G976="Competition Level Test",COUNTIFS(B$2:B976,B976,G$2:G976,"Competition Level Test"),"-")</f>
        <v>2</v>
      </c>
      <c r="J976" s="101"/>
    </row>
    <row r="977" spans="1:10" s="1" customFormat="1" ht="15" customHeight="1" x14ac:dyDescent="0.25">
      <c r="A977" s="1" t="str">
        <f t="shared" si="26"/>
        <v>WILLOT Kaily PRE</v>
      </c>
      <c r="B977" s="2" t="s">
        <v>648</v>
      </c>
      <c r="C977" s="4" t="s">
        <v>23</v>
      </c>
      <c r="D977" s="4" t="s">
        <v>1</v>
      </c>
      <c r="E977" s="10">
        <f t="shared" si="25"/>
        <v>43491</v>
      </c>
      <c r="F977" s="10">
        <v>43491</v>
      </c>
      <c r="G977" s="4" t="s">
        <v>28</v>
      </c>
      <c r="H977" s="4" t="s">
        <v>65</v>
      </c>
      <c r="I977" s="4">
        <f>IF(G977="Competition Level Test",COUNTIFS(B$2:B977,B977,G$2:G977,"Competition Level Test"),"-")</f>
        <v>1</v>
      </c>
      <c r="J977" s="101"/>
    </row>
    <row r="978" spans="1:10" s="1" customFormat="1" ht="15" customHeight="1" x14ac:dyDescent="0.25">
      <c r="A978" s="1" t="str">
        <f t="shared" si="26"/>
        <v>RUDNEVA Ekaterina Niet geslaagd</v>
      </c>
      <c r="B978" s="2" t="s">
        <v>649</v>
      </c>
      <c r="C978" s="4" t="s">
        <v>11</v>
      </c>
      <c r="D978" s="4" t="s">
        <v>80</v>
      </c>
      <c r="E978" s="10">
        <f t="shared" si="25"/>
        <v>43491</v>
      </c>
      <c r="F978" s="10">
        <v>43491</v>
      </c>
      <c r="G978" s="4" t="s">
        <v>28</v>
      </c>
      <c r="H978" s="4" t="s">
        <v>65</v>
      </c>
      <c r="I978" s="4">
        <f>IF(G978="Competition Level Test",COUNTIFS(B$2:B978,B978,G$2:G978,"Competition Level Test"),"-")</f>
        <v>1</v>
      </c>
      <c r="J978" s="101"/>
    </row>
    <row r="979" spans="1:10" s="1" customFormat="1" ht="15" customHeight="1" x14ac:dyDescent="0.25">
      <c r="A979" s="1" t="str">
        <f t="shared" si="26"/>
        <v>ADRIAENSSEN Sam PRE</v>
      </c>
      <c r="B979" s="2" t="s">
        <v>106</v>
      </c>
      <c r="C979" s="4" t="s">
        <v>18</v>
      </c>
      <c r="D979" s="4" t="s">
        <v>1</v>
      </c>
      <c r="E979" s="10">
        <f t="shared" si="25"/>
        <v>43491</v>
      </c>
      <c r="F979" s="10">
        <v>43491</v>
      </c>
      <c r="G979" s="4" t="s">
        <v>28</v>
      </c>
      <c r="H979" s="4" t="s">
        <v>65</v>
      </c>
      <c r="I979" s="4">
        <f>IF(G979="Competition Level Test",COUNTIFS(B$2:B979,B979,G$2:G979,"Competition Level Test"),"-")</f>
        <v>2</v>
      </c>
      <c r="J979" s="101"/>
    </row>
    <row r="980" spans="1:10" s="1" customFormat="1" ht="15" customHeight="1" x14ac:dyDescent="0.25">
      <c r="A980" s="1" t="str">
        <f t="shared" si="26"/>
        <v>DRIJKONINGEN Aube-Laure ANO</v>
      </c>
      <c r="B980" s="2" t="s">
        <v>458</v>
      </c>
      <c r="C980" s="4" t="s">
        <v>18</v>
      </c>
      <c r="D980" s="4" t="s">
        <v>565</v>
      </c>
      <c r="E980" s="10">
        <f t="shared" ref="E980:E985" si="27">IF(G980="Competition Level Test",F980,EDATE(F980,3))</f>
        <v>43585</v>
      </c>
      <c r="F980" s="10">
        <v>43496</v>
      </c>
      <c r="G980" s="4" t="s">
        <v>83</v>
      </c>
      <c r="H980" s="4" t="s">
        <v>84</v>
      </c>
      <c r="I980" s="4" t="str">
        <f>IF(G980="Competition Level Test",COUNTIFS(B$2:B980,B980,G$2:G980,"Competition Level Test"),"-")</f>
        <v>-</v>
      </c>
      <c r="J980" s="101"/>
    </row>
    <row r="981" spans="1:10" s="1" customFormat="1" ht="15" customHeight="1" x14ac:dyDescent="0.25">
      <c r="A981" s="1" t="str">
        <f t="shared" si="26"/>
        <v>MARECHAL Lilia ANO</v>
      </c>
      <c r="B981" s="2" t="s">
        <v>235</v>
      </c>
      <c r="C981" s="4" t="s">
        <v>26</v>
      </c>
      <c r="D981" s="4" t="s">
        <v>565</v>
      </c>
      <c r="E981" s="10">
        <f t="shared" si="27"/>
        <v>43585</v>
      </c>
      <c r="F981" s="10">
        <v>43496</v>
      </c>
      <c r="G981" s="4" t="s">
        <v>83</v>
      </c>
      <c r="H981" s="4" t="s">
        <v>84</v>
      </c>
      <c r="I981" s="4" t="str">
        <f>IF(G981="Competition Level Test",COUNTIFS(B$2:B981,B981,G$2:G981,"Competition Level Test"),"-")</f>
        <v>-</v>
      </c>
      <c r="J981" s="101"/>
    </row>
    <row r="982" spans="1:10" s="1" customFormat="1" ht="15" customHeight="1" x14ac:dyDescent="0.25">
      <c r="A982" s="1" t="str">
        <f t="shared" ref="A982" si="28">CONCATENATE(B982," ",D982)</f>
        <v>MAES Matijn ANO</v>
      </c>
      <c r="B982" s="2" t="s">
        <v>139</v>
      </c>
      <c r="C982" s="4" t="s">
        <v>12</v>
      </c>
      <c r="D982" s="4" t="s">
        <v>565</v>
      </c>
      <c r="E982" s="10">
        <f t="shared" si="27"/>
        <v>43585</v>
      </c>
      <c r="F982" s="10">
        <v>43496</v>
      </c>
      <c r="G982" s="4" t="s">
        <v>83</v>
      </c>
      <c r="H982" s="4" t="s">
        <v>84</v>
      </c>
      <c r="I982" s="4" t="str">
        <f>IF(G982="Competition Level Test",COUNTIFS(B$2:B982,B982,G$2:G982,"Competition Level Test"),"-")</f>
        <v>-</v>
      </c>
      <c r="J982" s="101"/>
    </row>
    <row r="983" spans="1:10" s="1" customFormat="1" ht="15" customHeight="1" x14ac:dyDescent="0.25">
      <c r="A983" s="1" t="str">
        <f t="shared" si="26"/>
        <v>NAVARRA Livia INO</v>
      </c>
      <c r="B983" s="2" t="s">
        <v>74</v>
      </c>
      <c r="C983" s="4" t="s">
        <v>26</v>
      </c>
      <c r="D983" s="4" t="s">
        <v>564</v>
      </c>
      <c r="E983" s="10">
        <f t="shared" si="27"/>
        <v>43587</v>
      </c>
      <c r="F983" s="10">
        <v>43498</v>
      </c>
      <c r="G983" s="4" t="s">
        <v>83</v>
      </c>
      <c r="H983" s="4" t="s">
        <v>84</v>
      </c>
      <c r="I983" s="4" t="str">
        <f>IF(G983="Competition Level Test",COUNTIFS(B$2:B983,B983,G$2:G983,"Competition Level Test"),"-")</f>
        <v>-</v>
      </c>
      <c r="J983" s="101"/>
    </row>
    <row r="984" spans="1:10" s="1" customFormat="1" ht="15" customHeight="1" x14ac:dyDescent="0.25">
      <c r="A984" s="1" t="str">
        <f t="shared" si="26"/>
        <v>HOVINE Jade SEN</v>
      </c>
      <c r="B984" s="2" t="s">
        <v>328</v>
      </c>
      <c r="C984" s="4" t="s">
        <v>607</v>
      </c>
      <c r="D984" s="4" t="s">
        <v>7</v>
      </c>
      <c r="E984" s="10">
        <f t="shared" si="27"/>
        <v>43609</v>
      </c>
      <c r="F984" s="10">
        <v>43520</v>
      </c>
      <c r="G984" s="4" t="s">
        <v>650</v>
      </c>
      <c r="H984" s="4" t="s">
        <v>494</v>
      </c>
      <c r="I984" s="4" t="str">
        <f>IF(G984="Competition Level Test",COUNTIFS(B$2:B984,B984,G$2:G984,"Competition Level Test"),"-")</f>
        <v>-</v>
      </c>
      <c r="J984" s="101"/>
    </row>
    <row r="985" spans="1:10" s="1" customFormat="1" ht="15" customHeight="1" x14ac:dyDescent="0.25">
      <c r="A985" s="1" t="str">
        <f t="shared" si="26"/>
        <v>VANDEN BUSSCHE Amélie PRE</v>
      </c>
      <c r="B985" s="2" t="s">
        <v>465</v>
      </c>
      <c r="C985" s="4" t="s">
        <v>605</v>
      </c>
      <c r="D985" s="4" t="s">
        <v>1</v>
      </c>
      <c r="E985" s="10">
        <f t="shared" si="27"/>
        <v>43526</v>
      </c>
      <c r="F985" s="10">
        <v>43526</v>
      </c>
      <c r="G985" s="4" t="s">
        <v>28</v>
      </c>
      <c r="H985" s="4" t="s">
        <v>271</v>
      </c>
      <c r="I985" s="4">
        <f>IF(G985="Competition Level Test",COUNTIFS(B$2:B985,B985,G$2:G985,"Competition Level Test"),"-")</f>
        <v>2</v>
      </c>
      <c r="J985" s="101"/>
    </row>
    <row r="986" spans="1:10" s="1" customFormat="1" ht="15" customHeight="1" x14ac:dyDescent="0.25">
      <c r="A986" s="1" t="str">
        <f t="shared" si="26"/>
        <v>VAN NEVEL Fien Niet geslaagd</v>
      </c>
      <c r="B986" s="2" t="s">
        <v>651</v>
      </c>
      <c r="C986" s="4" t="s">
        <v>12</v>
      </c>
      <c r="D986" s="4" t="s">
        <v>80</v>
      </c>
      <c r="E986" s="10">
        <f t="shared" ref="E986:E1006" si="29">IF(G986="Competition Level Test",F986,EDATE(F986,3))</f>
        <v>43526</v>
      </c>
      <c r="F986" s="10">
        <v>43526</v>
      </c>
      <c r="G986" s="4" t="s">
        <v>28</v>
      </c>
      <c r="H986" s="4" t="s">
        <v>271</v>
      </c>
      <c r="I986" s="4">
        <f>IF(G986="Competition Level Test",COUNTIFS(B$2:B986,B986,G$2:G986,"Competition Level Test"),"-")</f>
        <v>1</v>
      </c>
      <c r="J986" s="101"/>
    </row>
    <row r="987" spans="1:10" s="1" customFormat="1" ht="15" customHeight="1" x14ac:dyDescent="0.25">
      <c r="A987" s="1" t="str">
        <f t="shared" si="26"/>
        <v>LOPEZ Luna Maria PRE</v>
      </c>
      <c r="B987" s="2" t="s">
        <v>57</v>
      </c>
      <c r="C987" s="4" t="s">
        <v>20</v>
      </c>
      <c r="D987" s="4" t="s">
        <v>1</v>
      </c>
      <c r="E987" s="10">
        <f t="shared" si="29"/>
        <v>43526</v>
      </c>
      <c r="F987" s="10">
        <v>43526</v>
      </c>
      <c r="G987" s="4" t="s">
        <v>28</v>
      </c>
      <c r="H987" s="4" t="s">
        <v>271</v>
      </c>
      <c r="I987" s="4">
        <f>IF(G987="Competition Level Test",COUNTIFS(B$2:B987,B987,G$2:G987,"Competition Level Test"),"-")</f>
        <v>4</v>
      </c>
      <c r="J987" s="101"/>
    </row>
    <row r="988" spans="1:10" s="1" customFormat="1" ht="15" customHeight="1" x14ac:dyDescent="0.25">
      <c r="A988" s="1" t="str">
        <f t="shared" si="26"/>
        <v>DRIJKONINGEN Alexine PRE</v>
      </c>
      <c r="B988" s="2" t="s">
        <v>647</v>
      </c>
      <c r="C988" s="4" t="s">
        <v>658</v>
      </c>
      <c r="D988" s="4" t="s">
        <v>1</v>
      </c>
      <c r="E988" s="10">
        <f t="shared" si="29"/>
        <v>43526</v>
      </c>
      <c r="F988" s="10">
        <v>43526</v>
      </c>
      <c r="G988" s="4" t="s">
        <v>28</v>
      </c>
      <c r="H988" s="4" t="s">
        <v>271</v>
      </c>
      <c r="I988" s="4">
        <f>IF(G988="Competition Level Test",COUNTIFS(B$2:B988,B988,G$2:G988,"Competition Level Test"),"-")</f>
        <v>2</v>
      </c>
      <c r="J988" s="101"/>
    </row>
    <row r="989" spans="1:10" s="1" customFormat="1" ht="15" customHeight="1" x14ac:dyDescent="0.25">
      <c r="A989" s="1" t="str">
        <f t="shared" si="26"/>
        <v>SCOTT Danya PRE</v>
      </c>
      <c r="B989" s="2" t="s">
        <v>639</v>
      </c>
      <c r="C989" s="4" t="s">
        <v>11</v>
      </c>
      <c r="D989" s="4" t="s">
        <v>1</v>
      </c>
      <c r="E989" s="10">
        <f t="shared" si="29"/>
        <v>43526</v>
      </c>
      <c r="F989" s="10">
        <v>43526</v>
      </c>
      <c r="G989" s="4" t="s">
        <v>28</v>
      </c>
      <c r="H989" s="4" t="s">
        <v>271</v>
      </c>
      <c r="I989" s="4">
        <f>IF(G989="Competition Level Test",COUNTIFS(B$2:B989,B989,G$2:G989,"Competition Level Test"),"-")</f>
        <v>2</v>
      </c>
      <c r="J989" s="101"/>
    </row>
    <row r="990" spans="1:10" s="1" customFormat="1" ht="15" customHeight="1" x14ac:dyDescent="0.25">
      <c r="A990" s="1" t="str">
        <f t="shared" si="26"/>
        <v>ROGGEMAN Anouk PRE</v>
      </c>
      <c r="B990" s="2" t="s">
        <v>652</v>
      </c>
      <c r="C990" s="4" t="s">
        <v>20</v>
      </c>
      <c r="D990" s="4" t="s">
        <v>1</v>
      </c>
      <c r="E990" s="10">
        <f t="shared" si="29"/>
        <v>43526</v>
      </c>
      <c r="F990" s="10">
        <v>43526</v>
      </c>
      <c r="G990" s="4" t="s">
        <v>28</v>
      </c>
      <c r="H990" s="4" t="s">
        <v>271</v>
      </c>
      <c r="I990" s="4">
        <f>IF(G990="Competition Level Test",COUNTIFS(B$2:B990,B990,G$2:G990,"Competition Level Test"),"-")</f>
        <v>1</v>
      </c>
      <c r="J990" s="101"/>
    </row>
    <row r="991" spans="1:10" s="1" customFormat="1" ht="15" customHeight="1" x14ac:dyDescent="0.25">
      <c r="A991" s="1" t="str">
        <f t="shared" si="26"/>
        <v>CHRISTIAEN Helena Niet geslaagd</v>
      </c>
      <c r="B991" s="2" t="s">
        <v>653</v>
      </c>
      <c r="C991" s="4" t="s">
        <v>12</v>
      </c>
      <c r="D991" s="4" t="s">
        <v>80</v>
      </c>
      <c r="E991" s="10">
        <f t="shared" si="29"/>
        <v>43526</v>
      </c>
      <c r="F991" s="10">
        <v>43526</v>
      </c>
      <c r="G991" s="4" t="s">
        <v>28</v>
      </c>
      <c r="H991" s="4" t="s">
        <v>271</v>
      </c>
      <c r="I991" s="4">
        <f>IF(G991="Competition Level Test",COUNTIFS(B$2:B991,B991,G$2:G991,"Competition Level Test"),"-")</f>
        <v>1</v>
      </c>
      <c r="J991" s="101"/>
    </row>
    <row r="992" spans="1:10" s="1" customFormat="1" ht="15" customHeight="1" x14ac:dyDescent="0.25">
      <c r="A992" s="1" t="str">
        <f t="shared" si="26"/>
        <v>INGELBRECHT Tara PRE</v>
      </c>
      <c r="B992" s="2" t="s">
        <v>654</v>
      </c>
      <c r="C992" s="4" t="s">
        <v>605</v>
      </c>
      <c r="D992" s="4" t="s">
        <v>1</v>
      </c>
      <c r="E992" s="10">
        <f t="shared" si="29"/>
        <v>43526</v>
      </c>
      <c r="F992" s="10">
        <v>43526</v>
      </c>
      <c r="G992" s="4" t="s">
        <v>28</v>
      </c>
      <c r="H992" s="4" t="s">
        <v>271</v>
      </c>
      <c r="I992" s="4">
        <f>IF(G992="Competition Level Test",COUNTIFS(B$2:B992,B992,G$2:G992,"Competition Level Test"),"-")</f>
        <v>3</v>
      </c>
      <c r="J992" s="101"/>
    </row>
    <row r="993" spans="1:10" s="1" customFormat="1" ht="15" customHeight="1" x14ac:dyDescent="0.25">
      <c r="A993" s="1" t="str">
        <f t="shared" si="26"/>
        <v>VAN HERCK Lotta PRE</v>
      </c>
      <c r="B993" s="2" t="s">
        <v>634</v>
      </c>
      <c r="C993" s="4" t="s">
        <v>11</v>
      </c>
      <c r="D993" s="4" t="s">
        <v>1</v>
      </c>
      <c r="E993" s="10">
        <f t="shared" si="29"/>
        <v>43526</v>
      </c>
      <c r="F993" s="10">
        <v>43526</v>
      </c>
      <c r="G993" s="4" t="s">
        <v>28</v>
      </c>
      <c r="H993" s="4" t="s">
        <v>271</v>
      </c>
      <c r="I993" s="4">
        <f>IF(G993="Competition Level Test",COUNTIFS(B$2:B993,B993,G$2:G993,"Competition Level Test"),"-")</f>
        <v>2</v>
      </c>
      <c r="J993" s="101"/>
    </row>
    <row r="994" spans="1:10" s="1" customFormat="1" ht="15" customHeight="1" x14ac:dyDescent="0.25">
      <c r="A994" s="1" t="str">
        <f t="shared" si="26"/>
        <v>FEUMETIO Jeanne-Ange Niet geslaagd</v>
      </c>
      <c r="B994" s="2" t="s">
        <v>645</v>
      </c>
      <c r="C994" s="4" t="s">
        <v>26</v>
      </c>
      <c r="D994" s="4" t="s">
        <v>80</v>
      </c>
      <c r="E994" s="10">
        <f t="shared" si="29"/>
        <v>43526</v>
      </c>
      <c r="F994" s="10">
        <v>43526</v>
      </c>
      <c r="G994" s="4" t="s">
        <v>28</v>
      </c>
      <c r="H994" s="4" t="s">
        <v>271</v>
      </c>
      <c r="I994" s="4">
        <f>IF(G994="Competition Level Test",COUNTIFS(B$2:B994,B994,G$2:G994,"Competition Level Test"),"-")</f>
        <v>2</v>
      </c>
      <c r="J994" s="101"/>
    </row>
    <row r="995" spans="1:10" s="1" customFormat="1" ht="15" customHeight="1" x14ac:dyDescent="0.25">
      <c r="A995" s="1" t="str">
        <f t="shared" si="26"/>
        <v>DE DONCKER Jill PRE</v>
      </c>
      <c r="B995" s="2" t="s">
        <v>526</v>
      </c>
      <c r="C995" s="4" t="s">
        <v>20</v>
      </c>
      <c r="D995" s="4" t="s">
        <v>1</v>
      </c>
      <c r="E995" s="10">
        <f t="shared" si="29"/>
        <v>43526</v>
      </c>
      <c r="F995" s="10">
        <v>43526</v>
      </c>
      <c r="G995" s="4" t="s">
        <v>28</v>
      </c>
      <c r="H995" s="4" t="s">
        <v>271</v>
      </c>
      <c r="I995" s="4">
        <f>IF(G995="Competition Level Test",COUNTIFS(B$2:B995,B995,G$2:G995,"Competition Level Test"),"-")</f>
        <v>3</v>
      </c>
      <c r="J995" s="101"/>
    </row>
    <row r="996" spans="1:10" s="1" customFormat="1" ht="15" customHeight="1" x14ac:dyDescent="0.25">
      <c r="A996" s="1" t="str">
        <f t="shared" si="26"/>
        <v>CHAHED Nora Niet geslaagd</v>
      </c>
      <c r="B996" s="2" t="s">
        <v>655</v>
      </c>
      <c r="C996" s="4" t="s">
        <v>20</v>
      </c>
      <c r="D996" s="4" t="s">
        <v>80</v>
      </c>
      <c r="E996" s="10">
        <f t="shared" si="29"/>
        <v>43526</v>
      </c>
      <c r="F996" s="10">
        <v>43526</v>
      </c>
      <c r="G996" s="4" t="s">
        <v>28</v>
      </c>
      <c r="H996" s="4" t="s">
        <v>271</v>
      </c>
      <c r="I996" s="4">
        <f>IF(G996="Competition Level Test",COUNTIFS(B$2:B996,B996,G$2:G996,"Competition Level Test"),"-")</f>
        <v>1</v>
      </c>
      <c r="J996" s="101"/>
    </row>
    <row r="997" spans="1:10" s="1" customFormat="1" ht="15" customHeight="1" x14ac:dyDescent="0.25">
      <c r="A997" s="1" t="str">
        <f t="shared" si="26"/>
        <v>DE KONING Ilse PRE</v>
      </c>
      <c r="B997" s="2" t="s">
        <v>630</v>
      </c>
      <c r="C997" s="4" t="s">
        <v>659</v>
      </c>
      <c r="D997" s="4" t="s">
        <v>1</v>
      </c>
      <c r="E997" s="10">
        <f t="shared" si="29"/>
        <v>43526</v>
      </c>
      <c r="F997" s="10">
        <v>43526</v>
      </c>
      <c r="G997" s="4" t="s">
        <v>28</v>
      </c>
      <c r="H997" s="4" t="s">
        <v>271</v>
      </c>
      <c r="I997" s="4">
        <f>IF(G997="Competition Level Test",COUNTIFS(B$2:B997,B997,G$2:G997,"Competition Level Test"),"-")</f>
        <v>2</v>
      </c>
      <c r="J997" s="101"/>
    </row>
    <row r="998" spans="1:10" s="1" customFormat="1" ht="15" customHeight="1" x14ac:dyDescent="0.25">
      <c r="A998" s="1" t="str">
        <f t="shared" si="26"/>
        <v>CATTEEUW Femke PRE</v>
      </c>
      <c r="B998" s="2" t="s">
        <v>629</v>
      </c>
      <c r="C998" s="4" t="s">
        <v>23</v>
      </c>
      <c r="D998" s="4" t="s">
        <v>1</v>
      </c>
      <c r="E998" s="10">
        <f t="shared" si="29"/>
        <v>43526</v>
      </c>
      <c r="F998" s="10">
        <v>43526</v>
      </c>
      <c r="G998" s="4" t="s">
        <v>28</v>
      </c>
      <c r="H998" s="4" t="s">
        <v>271</v>
      </c>
      <c r="I998" s="4">
        <f>IF(G998="Competition Level Test",COUNTIFS(B$2:B998,B998,G$2:G998,"Competition Level Test"),"-")</f>
        <v>2</v>
      </c>
      <c r="J998" s="101"/>
    </row>
    <row r="999" spans="1:10" s="1" customFormat="1" ht="15" customHeight="1" x14ac:dyDescent="0.25">
      <c r="A999" s="1" t="str">
        <f t="shared" si="26"/>
        <v>GENIETS Rani Niet geslaagd</v>
      </c>
      <c r="B999" s="2" t="s">
        <v>656</v>
      </c>
      <c r="C999" s="4" t="s">
        <v>12</v>
      </c>
      <c r="D999" s="4" t="s">
        <v>80</v>
      </c>
      <c r="E999" s="10">
        <f t="shared" si="29"/>
        <v>43526</v>
      </c>
      <c r="F999" s="10">
        <v>43526</v>
      </c>
      <c r="G999" s="4" t="s">
        <v>28</v>
      </c>
      <c r="H999" s="4" t="s">
        <v>271</v>
      </c>
      <c r="I999" s="4">
        <f>IF(G999="Competition Level Test",COUNTIFS(B$2:B999,B999,G$2:G999,"Competition Level Test"),"-")</f>
        <v>1</v>
      </c>
      <c r="J999" s="101"/>
    </row>
    <row r="1000" spans="1:10" s="1" customFormat="1" ht="15" customHeight="1" x14ac:dyDescent="0.25">
      <c r="A1000" s="1" t="str">
        <f t="shared" si="26"/>
        <v>KOCKX Zelia PRE</v>
      </c>
      <c r="B1000" s="2" t="s">
        <v>502</v>
      </c>
      <c r="C1000" s="4" t="s">
        <v>12</v>
      </c>
      <c r="D1000" s="4" t="s">
        <v>1</v>
      </c>
      <c r="E1000" s="10">
        <f t="shared" si="29"/>
        <v>43526</v>
      </c>
      <c r="F1000" s="10">
        <v>43526</v>
      </c>
      <c r="G1000" s="4" t="s">
        <v>28</v>
      </c>
      <c r="H1000" s="4" t="s">
        <v>271</v>
      </c>
      <c r="I1000" s="4">
        <f>IF(G1000="Competition Level Test",COUNTIFS(B$2:B1000,B1000,G$2:G1000,"Competition Level Test"),"-")</f>
        <v>2</v>
      </c>
      <c r="J1000" s="101"/>
    </row>
    <row r="1001" spans="1:10" s="1" customFormat="1" ht="15" customHeight="1" x14ac:dyDescent="0.25">
      <c r="A1001" s="1" t="str">
        <f t="shared" si="26"/>
        <v>DECLERCK Amber PRE</v>
      </c>
      <c r="B1001" s="2" t="s">
        <v>657</v>
      </c>
      <c r="C1001" s="4" t="s">
        <v>10</v>
      </c>
      <c r="D1001" s="4" t="s">
        <v>1</v>
      </c>
      <c r="E1001" s="10">
        <f t="shared" si="29"/>
        <v>43526</v>
      </c>
      <c r="F1001" s="10">
        <v>43526</v>
      </c>
      <c r="G1001" s="4" t="s">
        <v>28</v>
      </c>
      <c r="H1001" s="4" t="s">
        <v>271</v>
      </c>
      <c r="I1001" s="4">
        <f>IF(G1001="Competition Level Test",COUNTIFS(B$2:B1001,B1001,G$2:G1001,"Competition Level Test"),"-")</f>
        <v>1</v>
      </c>
      <c r="J1001" s="101"/>
    </row>
    <row r="1002" spans="1:10" s="1" customFormat="1" ht="15" customHeight="1" x14ac:dyDescent="0.25">
      <c r="A1002" s="1" t="str">
        <f t="shared" si="26"/>
        <v>VAN DEN BOGAERT Lyana INO</v>
      </c>
      <c r="B1002" s="2" t="s">
        <v>58</v>
      </c>
      <c r="C1002" s="4" t="s">
        <v>20</v>
      </c>
      <c r="D1002" s="4" t="s">
        <v>564</v>
      </c>
      <c r="E1002" s="10">
        <f t="shared" si="29"/>
        <v>43624</v>
      </c>
      <c r="F1002" s="10">
        <v>43532</v>
      </c>
      <c r="G1002" s="4" t="s">
        <v>270</v>
      </c>
      <c r="H1002" s="4" t="s">
        <v>271</v>
      </c>
      <c r="I1002" s="4" t="str">
        <f>IF(G1002="Competition Level Test",COUNTIFS(B$2:B1002,B1002,G$2:G1002,"Competition Level Test"),"-")</f>
        <v>-</v>
      </c>
      <c r="J1002" s="101"/>
    </row>
    <row r="1003" spans="1:10" s="1" customFormat="1" ht="15" customHeight="1" x14ac:dyDescent="0.25">
      <c r="A1003" s="1" t="str">
        <f t="shared" si="26"/>
        <v>BASTIANEN Nena ANO</v>
      </c>
      <c r="B1003" s="2" t="s">
        <v>113</v>
      </c>
      <c r="C1003" s="4" t="s">
        <v>19</v>
      </c>
      <c r="D1003" s="4" t="s">
        <v>565</v>
      </c>
      <c r="E1003" s="10">
        <f t="shared" si="29"/>
        <v>43623</v>
      </c>
      <c r="F1003" s="10">
        <v>43531</v>
      </c>
      <c r="G1003" s="4" t="s">
        <v>270</v>
      </c>
      <c r="H1003" s="4" t="s">
        <v>271</v>
      </c>
      <c r="I1003" s="4" t="str">
        <f>IF(G1003="Competition Level Test",COUNTIFS(B$2:B1003,B1003,G$2:G1003,"Competition Level Test"),"-")</f>
        <v>-</v>
      </c>
      <c r="J1003" s="101"/>
    </row>
    <row r="1004" spans="1:10" s="1" customFormat="1" ht="15" customHeight="1" x14ac:dyDescent="0.25">
      <c r="A1004" s="1" t="str">
        <f t="shared" si="26"/>
        <v>GEERS Edra ANO</v>
      </c>
      <c r="B1004" s="2" t="s">
        <v>127</v>
      </c>
      <c r="C1004" s="4" t="s">
        <v>20</v>
      </c>
      <c r="D1004" s="4" t="s">
        <v>565</v>
      </c>
      <c r="E1004" s="10">
        <f t="shared" si="29"/>
        <v>43623</v>
      </c>
      <c r="F1004" s="10">
        <v>43531</v>
      </c>
      <c r="G1004" s="4" t="s">
        <v>270</v>
      </c>
      <c r="H1004" s="4" t="s">
        <v>271</v>
      </c>
      <c r="I1004" s="4" t="str">
        <f>IF(G1004="Competition Level Test",COUNTIFS(B$2:B1004,B1004,G$2:G1004,"Competition Level Test"),"-")</f>
        <v>-</v>
      </c>
      <c r="J1004" s="101"/>
    </row>
    <row r="1005" spans="1:10" s="1" customFormat="1" ht="15" customHeight="1" x14ac:dyDescent="0.25">
      <c r="A1005" s="1" t="str">
        <f t="shared" si="26"/>
        <v>LE Linh MIN</v>
      </c>
      <c r="B1005" s="2" t="s">
        <v>663</v>
      </c>
      <c r="C1005" s="4" t="s">
        <v>11</v>
      </c>
      <c r="D1005" s="4" t="s">
        <v>2</v>
      </c>
      <c r="E1005" s="10"/>
      <c r="F1005" s="10">
        <v>43550</v>
      </c>
      <c r="G1005" s="4" t="s">
        <v>662</v>
      </c>
      <c r="H1005" s="4" t="s">
        <v>215</v>
      </c>
      <c r="I1005" s="4" t="str">
        <f>IF(G1005="Competition Level Test",COUNTIFS(B$2:B1005,B1005,G$2:G1005,"Competition Level Test"),"-")</f>
        <v>-</v>
      </c>
      <c r="J1005" s="101"/>
    </row>
    <row r="1006" spans="1:10" s="1" customFormat="1" ht="15" customHeight="1" x14ac:dyDescent="0.25">
      <c r="A1006" s="1" t="str">
        <f t="shared" si="26"/>
        <v>FAUCONNIER Elise MIN</v>
      </c>
      <c r="B1006" s="2" t="s">
        <v>636</v>
      </c>
      <c r="C1006" s="4" t="s">
        <v>11</v>
      </c>
      <c r="D1006" s="4" t="s">
        <v>2</v>
      </c>
      <c r="E1006" s="10">
        <f t="shared" si="29"/>
        <v>43646</v>
      </c>
      <c r="F1006" s="10">
        <v>43554</v>
      </c>
      <c r="G1006" s="4" t="s">
        <v>214</v>
      </c>
      <c r="H1006" s="4" t="s">
        <v>215</v>
      </c>
      <c r="I1006" s="4" t="str">
        <f>IF(G1006="Competition Level Test",COUNTIFS(B$2:B1006,B1006,G$2:G1006,"Competition Level Test"),"-")</f>
        <v>-</v>
      </c>
      <c r="J1006" s="101"/>
    </row>
    <row r="1007" spans="1:10" s="1" customFormat="1" ht="15" customHeight="1" x14ac:dyDescent="0.25">
      <c r="A1007" s="1" t="str">
        <f t="shared" si="26"/>
        <v>MONGIOVI Prescillia MIN</v>
      </c>
      <c r="B1007" s="2" t="s">
        <v>444</v>
      </c>
      <c r="C1007" s="4" t="s">
        <v>77</v>
      </c>
      <c r="D1007" s="4" t="s">
        <v>2</v>
      </c>
      <c r="E1007" s="10">
        <f t="shared" ref="E1007:E1032" si="30">IF(G1007="Competition Level Test",F1007,EDATE(F1007,3))</f>
        <v>43646</v>
      </c>
      <c r="F1007" s="10">
        <v>43554</v>
      </c>
      <c r="G1007" s="4" t="s">
        <v>214</v>
      </c>
      <c r="H1007" s="4" t="s">
        <v>215</v>
      </c>
      <c r="I1007" s="4" t="str">
        <f>IF(G1007="Competition Level Test",COUNTIFS(B$2:B1007,B1007,G$2:G1007,"Competition Level Test"),"-")</f>
        <v>-</v>
      </c>
      <c r="J1007" s="101"/>
    </row>
    <row r="1008" spans="1:10" s="1" customFormat="1" ht="15" customHeight="1" x14ac:dyDescent="0.25">
      <c r="A1008" s="1" t="str">
        <f t="shared" si="26"/>
        <v>THONET Clara MIN</v>
      </c>
      <c r="B1008" s="2" t="s">
        <v>528</v>
      </c>
      <c r="C1008" s="4" t="s">
        <v>26</v>
      </c>
      <c r="D1008" s="4" t="s">
        <v>2</v>
      </c>
      <c r="E1008" s="10">
        <f t="shared" si="30"/>
        <v>43646</v>
      </c>
      <c r="F1008" s="10">
        <v>43554</v>
      </c>
      <c r="G1008" s="4" t="s">
        <v>214</v>
      </c>
      <c r="H1008" s="4" t="s">
        <v>215</v>
      </c>
      <c r="I1008" s="4" t="str">
        <f>IF(G1008="Competition Level Test",COUNTIFS(B$2:B1008,B1008,G$2:G1008,"Competition Level Test"),"-")</f>
        <v>-</v>
      </c>
      <c r="J1008" s="101"/>
    </row>
    <row r="1009" spans="1:10" s="1" customFormat="1" ht="15" customHeight="1" x14ac:dyDescent="0.25">
      <c r="A1009" s="1" t="str">
        <f t="shared" si="26"/>
        <v>MAFFIOLETTI Alice BNO</v>
      </c>
      <c r="B1009" s="2" t="s">
        <v>521</v>
      </c>
      <c r="C1009" s="4" t="s">
        <v>19</v>
      </c>
      <c r="D1009" s="4" t="s">
        <v>563</v>
      </c>
      <c r="E1009" s="10">
        <f t="shared" si="30"/>
        <v>43646</v>
      </c>
      <c r="F1009" s="10">
        <v>43554</v>
      </c>
      <c r="G1009" s="4" t="s">
        <v>214</v>
      </c>
      <c r="H1009" s="4" t="s">
        <v>215</v>
      </c>
      <c r="I1009" s="4" t="str">
        <f>IF(G1009="Competition Level Test",COUNTIFS(B$2:B1009,B1009,G$2:G1009,"Competition Level Test"),"-")</f>
        <v>-</v>
      </c>
      <c r="J1009" s="101"/>
    </row>
    <row r="1010" spans="1:10" s="1" customFormat="1" ht="15" customHeight="1" x14ac:dyDescent="0.25">
      <c r="A1010" s="1" t="str">
        <f t="shared" si="26"/>
        <v>DE BOOSER Lore BNO</v>
      </c>
      <c r="B1010" s="2" t="s">
        <v>501</v>
      </c>
      <c r="C1010" s="4" t="s">
        <v>21</v>
      </c>
      <c r="D1010" s="4" t="s">
        <v>563</v>
      </c>
      <c r="E1010" s="10">
        <f t="shared" si="30"/>
        <v>43646</v>
      </c>
      <c r="F1010" s="10">
        <v>43554</v>
      </c>
      <c r="G1010" s="4" t="s">
        <v>214</v>
      </c>
      <c r="H1010" s="4" t="s">
        <v>215</v>
      </c>
      <c r="I1010" s="4" t="str">
        <f>IF(G1010="Competition Level Test",COUNTIFS(B$2:B1010,B1010,G$2:G1010,"Competition Level Test"),"-")</f>
        <v>-</v>
      </c>
      <c r="J1010" s="101"/>
    </row>
    <row r="1011" spans="1:10" s="1" customFormat="1" ht="15" customHeight="1" x14ac:dyDescent="0.25">
      <c r="A1011" s="1" t="str">
        <f t="shared" si="26"/>
        <v>SOLLIE Iona BNO</v>
      </c>
      <c r="B1011" s="2" t="s">
        <v>606</v>
      </c>
      <c r="C1011" s="4" t="s">
        <v>11</v>
      </c>
      <c r="D1011" s="4" t="s">
        <v>563</v>
      </c>
      <c r="E1011" s="10">
        <f t="shared" si="30"/>
        <v>43646</v>
      </c>
      <c r="F1011" s="10">
        <v>43554</v>
      </c>
      <c r="G1011" s="4" t="s">
        <v>214</v>
      </c>
      <c r="H1011" s="4" t="s">
        <v>215</v>
      </c>
      <c r="I1011" s="4" t="str">
        <f>IF(G1011="Competition Level Test",COUNTIFS(B$2:B1011,B1011,G$2:G1011,"Competition Level Test"),"-")</f>
        <v>-</v>
      </c>
      <c r="J1011" s="101"/>
    </row>
    <row r="1012" spans="1:10" s="1" customFormat="1" ht="15" customHeight="1" x14ac:dyDescent="0.25">
      <c r="A1012" s="1" t="str">
        <f t="shared" si="26"/>
        <v>COPPENS Beau INO</v>
      </c>
      <c r="B1012" s="2" t="s">
        <v>418</v>
      </c>
      <c r="C1012" s="4" t="s">
        <v>10</v>
      </c>
      <c r="D1012" s="4" t="s">
        <v>564</v>
      </c>
      <c r="E1012" s="10">
        <f t="shared" si="30"/>
        <v>43646</v>
      </c>
      <c r="F1012" s="10">
        <v>43554</v>
      </c>
      <c r="G1012" s="4" t="s">
        <v>214</v>
      </c>
      <c r="H1012" s="4" t="s">
        <v>215</v>
      </c>
      <c r="I1012" s="4" t="str">
        <f>IF(G1012="Competition Level Test",COUNTIFS(B$2:B1012,B1012,G$2:G1012,"Competition Level Test"),"-")</f>
        <v>-</v>
      </c>
      <c r="J1012" s="101"/>
    </row>
    <row r="1013" spans="1:10" s="1" customFormat="1" ht="15" customHeight="1" x14ac:dyDescent="0.25">
      <c r="A1013" s="1" t="str">
        <f t="shared" si="26"/>
        <v>RONSMANS Louise ANO</v>
      </c>
      <c r="B1013" s="2" t="s">
        <v>208</v>
      </c>
      <c r="C1013" s="4" t="s">
        <v>23</v>
      </c>
      <c r="D1013" s="4" t="s">
        <v>565</v>
      </c>
      <c r="E1013" s="10">
        <f t="shared" si="30"/>
        <v>43646</v>
      </c>
      <c r="F1013" s="10">
        <v>43554</v>
      </c>
      <c r="G1013" s="4" t="s">
        <v>214</v>
      </c>
      <c r="H1013" s="4" t="s">
        <v>215</v>
      </c>
      <c r="I1013" s="4" t="str">
        <f>IF(G1013="Competition Level Test",COUNTIFS(B$2:B1013,B1013,G$2:G1013,"Competition Level Test"),"-")</f>
        <v>-</v>
      </c>
      <c r="J1013" s="101"/>
    </row>
    <row r="1014" spans="1:10" s="1" customFormat="1" ht="15" customHeight="1" x14ac:dyDescent="0.25">
      <c r="A1014" s="1" t="str">
        <f t="shared" si="26"/>
        <v>ROBYNS Liselotte JUN</v>
      </c>
      <c r="B1014" s="2" t="s">
        <v>148</v>
      </c>
      <c r="C1014" s="4" t="s">
        <v>12</v>
      </c>
      <c r="D1014" s="4" t="s">
        <v>6</v>
      </c>
      <c r="E1014" s="10">
        <f t="shared" si="30"/>
        <v>43646</v>
      </c>
      <c r="F1014" s="10">
        <v>43554</v>
      </c>
      <c r="G1014" s="4" t="s">
        <v>214</v>
      </c>
      <c r="H1014" s="4" t="s">
        <v>215</v>
      </c>
      <c r="I1014" s="4" t="str">
        <f>IF(G1014="Competition Level Test",COUNTIFS(B$2:B1014,B1014,G$2:G1014,"Competition Level Test"),"-")</f>
        <v>-</v>
      </c>
      <c r="J1014" s="101"/>
    </row>
    <row r="1015" spans="1:10" s="1" customFormat="1" ht="15" customHeight="1" x14ac:dyDescent="0.25">
      <c r="A1015" s="1" t="str">
        <f t="shared" si="26"/>
        <v>SOLOUKHIN Emilia JUN</v>
      </c>
      <c r="B1015" s="2" t="s">
        <v>149</v>
      </c>
      <c r="C1015" s="4" t="s">
        <v>11</v>
      </c>
      <c r="D1015" s="4" t="s">
        <v>6</v>
      </c>
      <c r="E1015" s="10">
        <f t="shared" si="30"/>
        <v>43646</v>
      </c>
      <c r="F1015" s="10">
        <v>43554</v>
      </c>
      <c r="G1015" s="4" t="s">
        <v>214</v>
      </c>
      <c r="H1015" s="4" t="s">
        <v>215</v>
      </c>
      <c r="I1015" s="4" t="str">
        <f>IF(G1015="Competition Level Test",COUNTIFS(B$2:B1015,B1015,G$2:G1015,"Competition Level Test"),"-")</f>
        <v>-</v>
      </c>
      <c r="J1015" s="101"/>
    </row>
    <row r="1016" spans="1:10" s="1" customFormat="1" ht="15" customHeight="1" x14ac:dyDescent="0.25">
      <c r="A1016" s="1" t="str">
        <f t="shared" si="26"/>
        <v>JÄMSÄ Kläara INO</v>
      </c>
      <c r="B1016" s="2" t="s">
        <v>132</v>
      </c>
      <c r="C1016" s="4" t="s">
        <v>21</v>
      </c>
      <c r="D1016" s="4" t="s">
        <v>564</v>
      </c>
      <c r="E1016" s="10">
        <f t="shared" si="30"/>
        <v>43652</v>
      </c>
      <c r="F1016" s="10">
        <v>43561</v>
      </c>
      <c r="G1016" s="4" t="s">
        <v>178</v>
      </c>
      <c r="H1016" s="4" t="s">
        <v>84</v>
      </c>
      <c r="I1016" s="4" t="str">
        <f>IF(G1016="Competition Level Test",COUNTIFS(B$2:B1016,B1016,G$2:G1016,"Competition Level Test"),"-")</f>
        <v>-</v>
      </c>
      <c r="J1016" s="101"/>
    </row>
    <row r="1017" spans="1:10" s="1" customFormat="1" ht="15" customHeight="1" x14ac:dyDescent="0.25">
      <c r="A1017" s="1" t="str">
        <f t="shared" si="26"/>
        <v>PEETERS Hanne INO</v>
      </c>
      <c r="B1017" s="2" t="s">
        <v>284</v>
      </c>
      <c r="C1017" s="4" t="s">
        <v>10</v>
      </c>
      <c r="D1017" s="4" t="s">
        <v>564</v>
      </c>
      <c r="E1017" s="10">
        <f t="shared" si="30"/>
        <v>43652</v>
      </c>
      <c r="F1017" s="10">
        <v>43561</v>
      </c>
      <c r="G1017" s="4" t="s">
        <v>178</v>
      </c>
      <c r="H1017" s="4" t="s">
        <v>84</v>
      </c>
      <c r="I1017" s="4" t="str">
        <f>IF(G1017="Competition Level Test",COUNTIFS(B$2:B1017,B1017,G$2:G1017,"Competition Level Test"),"-")</f>
        <v>-</v>
      </c>
      <c r="J1017" s="101"/>
    </row>
    <row r="1018" spans="1:10" s="1" customFormat="1" ht="15" customHeight="1" x14ac:dyDescent="0.25">
      <c r="A1018" s="1" t="str">
        <f t="shared" si="26"/>
        <v>ZUSTRUPA Marija INO</v>
      </c>
      <c r="B1018" s="2" t="s">
        <v>449</v>
      </c>
      <c r="C1018" s="4" t="s">
        <v>23</v>
      </c>
      <c r="D1018" s="4" t="s">
        <v>564</v>
      </c>
      <c r="E1018" s="10">
        <f t="shared" si="30"/>
        <v>43652</v>
      </c>
      <c r="F1018" s="10">
        <v>43561</v>
      </c>
      <c r="G1018" s="4" t="s">
        <v>178</v>
      </c>
      <c r="H1018" s="4" t="s">
        <v>84</v>
      </c>
      <c r="I1018" s="4" t="str">
        <f>IF(G1018="Competition Level Test",COUNTIFS(B$2:B1018,B1018,G$2:G1018,"Competition Level Test"),"-")</f>
        <v>-</v>
      </c>
      <c r="J1018" s="101"/>
    </row>
    <row r="1019" spans="1:10" s="1" customFormat="1" ht="15" customHeight="1" x14ac:dyDescent="0.25">
      <c r="A1019" s="1" t="str">
        <f t="shared" si="26"/>
        <v>CHERMAN Polina JUN</v>
      </c>
      <c r="B1019" s="2" t="s">
        <v>197</v>
      </c>
      <c r="C1019" s="4" t="s">
        <v>23</v>
      </c>
      <c r="D1019" s="4" t="s">
        <v>6</v>
      </c>
      <c r="E1019" s="10">
        <f t="shared" si="30"/>
        <v>43652</v>
      </c>
      <c r="F1019" s="10">
        <v>43561</v>
      </c>
      <c r="G1019" s="4" t="s">
        <v>178</v>
      </c>
      <c r="H1019" s="4" t="s">
        <v>84</v>
      </c>
      <c r="I1019" s="4" t="str">
        <f>IF(G1019="Competition Level Test",COUNTIFS(B$2:B1019,B1019,G$2:G1019,"Competition Level Test"),"-")</f>
        <v>-</v>
      </c>
      <c r="J1019" s="101"/>
    </row>
    <row r="1020" spans="1:10" s="1" customFormat="1" ht="15" customHeight="1" x14ac:dyDescent="0.25">
      <c r="A1020" s="1" t="str">
        <f t="shared" si="26"/>
        <v>EL HUSSEINI Mariam JUN</v>
      </c>
      <c r="B1020" s="2" t="s">
        <v>46</v>
      </c>
      <c r="C1020" s="4" t="s">
        <v>19</v>
      </c>
      <c r="D1020" s="4" t="s">
        <v>6</v>
      </c>
      <c r="E1020" s="10">
        <f t="shared" si="30"/>
        <v>43652</v>
      </c>
      <c r="F1020" s="10">
        <v>43561</v>
      </c>
      <c r="G1020" s="4" t="s">
        <v>178</v>
      </c>
      <c r="H1020" s="4" t="s">
        <v>84</v>
      </c>
      <c r="I1020" s="4" t="str">
        <f>IF(G1020="Competition Level Test",COUNTIFS(B$2:B1020,B1020,G$2:G1020,"Competition Level Test"),"-")</f>
        <v>-</v>
      </c>
      <c r="J1020" s="101"/>
    </row>
    <row r="1021" spans="1:10" s="1" customFormat="1" ht="15" customHeight="1" x14ac:dyDescent="0.25">
      <c r="A1021" s="1" t="str">
        <f t="shared" si="26"/>
        <v>HUYGENS Melina JUN</v>
      </c>
      <c r="B1021" s="2" t="s">
        <v>131</v>
      </c>
      <c r="C1021" s="4" t="s">
        <v>11</v>
      </c>
      <c r="D1021" s="4" t="s">
        <v>6</v>
      </c>
      <c r="E1021" s="10">
        <f t="shared" si="30"/>
        <v>43652</v>
      </c>
      <c r="F1021" s="10">
        <v>43561</v>
      </c>
      <c r="G1021" s="4" t="s">
        <v>178</v>
      </c>
      <c r="H1021" s="4" t="s">
        <v>84</v>
      </c>
      <c r="I1021" s="4" t="str">
        <f>IF(G1021="Competition Level Test",COUNTIFS(B$2:B1021,B1021,G$2:G1021,"Competition Level Test"),"-")</f>
        <v>-</v>
      </c>
      <c r="J1021" s="101"/>
    </row>
    <row r="1022" spans="1:10" s="1" customFormat="1" ht="15" customHeight="1" x14ac:dyDescent="0.25">
      <c r="A1022" s="1" t="str">
        <f t="shared" si="26"/>
        <v>BOLLE Ludivine MIN</v>
      </c>
      <c r="B1022" s="2" t="s">
        <v>643</v>
      </c>
      <c r="C1022" s="4" t="s">
        <v>26</v>
      </c>
      <c r="D1022" s="4" t="s">
        <v>2</v>
      </c>
      <c r="E1022" s="10">
        <f t="shared" si="30"/>
        <v>43659</v>
      </c>
      <c r="F1022" s="10">
        <v>43568</v>
      </c>
      <c r="G1022" s="4" t="s">
        <v>322</v>
      </c>
      <c r="H1022" s="4" t="s">
        <v>65</v>
      </c>
      <c r="I1022" s="4" t="str">
        <f>IF(G1022="Competition Level Test",COUNTIFS(B$2:B1022,B1022,G$2:G1022,"Competition Level Test"),"-")</f>
        <v>-</v>
      </c>
      <c r="J1022" s="101"/>
    </row>
    <row r="1023" spans="1:10" s="1" customFormat="1" ht="15" customHeight="1" x14ac:dyDescent="0.25">
      <c r="A1023" s="1" t="str">
        <f t="shared" si="26"/>
        <v>KNECHT Katoo MIN</v>
      </c>
      <c r="B1023" s="2" t="s">
        <v>661</v>
      </c>
      <c r="C1023" s="4" t="s">
        <v>10</v>
      </c>
      <c r="D1023" s="4" t="s">
        <v>2</v>
      </c>
      <c r="E1023" s="10">
        <f t="shared" si="30"/>
        <v>43659</v>
      </c>
      <c r="F1023" s="10">
        <v>43568</v>
      </c>
      <c r="G1023" s="4" t="s">
        <v>322</v>
      </c>
      <c r="H1023" s="4" t="s">
        <v>65</v>
      </c>
      <c r="I1023" s="4" t="str">
        <f>IF(G1023="Competition Level Test",COUNTIFS(B$2:B1023,B1023,G$2:G1023,"Competition Level Test"),"-")</f>
        <v>-</v>
      </c>
      <c r="J1023" s="101"/>
    </row>
    <row r="1024" spans="1:10" s="1" customFormat="1" ht="15" customHeight="1" x14ac:dyDescent="0.25">
      <c r="A1024" s="1" t="str">
        <f t="shared" ref="A1024:A1061" si="31">CONCATENATE(B1024," ",D1024)</f>
        <v>STROECKX Lize MIN</v>
      </c>
      <c r="B1024" s="2" t="s">
        <v>622</v>
      </c>
      <c r="C1024" s="4" t="s">
        <v>10</v>
      </c>
      <c r="D1024" s="4" t="s">
        <v>2</v>
      </c>
      <c r="E1024" s="10">
        <f t="shared" si="30"/>
        <v>43659</v>
      </c>
      <c r="F1024" s="10">
        <v>43568</v>
      </c>
      <c r="G1024" s="4" t="s">
        <v>322</v>
      </c>
      <c r="H1024" s="4" t="s">
        <v>65</v>
      </c>
      <c r="I1024" s="4" t="str">
        <f>IF(G1024="Competition Level Test",COUNTIFS(B$2:B1024,B1024,G$2:G1024,"Competition Level Test"),"-")</f>
        <v>-</v>
      </c>
      <c r="J1024" s="101"/>
    </row>
    <row r="1025" spans="1:10" s="1" customFormat="1" ht="15" customHeight="1" x14ac:dyDescent="0.25">
      <c r="A1025" s="1" t="str">
        <f t="shared" si="31"/>
        <v>VAN GESTEL Daisy MIN</v>
      </c>
      <c r="B1025" s="2" t="s">
        <v>470</v>
      </c>
      <c r="C1025" s="4" t="s">
        <v>64</v>
      </c>
      <c r="D1025" s="4" t="s">
        <v>2</v>
      </c>
      <c r="E1025" s="10">
        <f t="shared" si="30"/>
        <v>43659</v>
      </c>
      <c r="F1025" s="10">
        <v>43568</v>
      </c>
      <c r="G1025" s="4" t="s">
        <v>322</v>
      </c>
      <c r="H1025" s="4" t="s">
        <v>65</v>
      </c>
      <c r="I1025" s="4" t="str">
        <f>IF(G1025="Competition Level Test",COUNTIFS(B$2:B1025,B1025,G$2:G1025,"Competition Level Test"),"-")</f>
        <v>-</v>
      </c>
      <c r="J1025" s="101"/>
    </row>
    <row r="1026" spans="1:10" s="1" customFormat="1" ht="15" customHeight="1" x14ac:dyDescent="0.25">
      <c r="A1026" s="1" t="str">
        <f t="shared" si="31"/>
        <v>VANHECKE Lilas MIN</v>
      </c>
      <c r="B1026" s="2" t="s">
        <v>443</v>
      </c>
      <c r="C1026" s="4" t="s">
        <v>23</v>
      </c>
      <c r="D1026" s="4" t="s">
        <v>2</v>
      </c>
      <c r="E1026" s="10">
        <f t="shared" si="30"/>
        <v>43659</v>
      </c>
      <c r="F1026" s="10">
        <v>43568</v>
      </c>
      <c r="G1026" s="4" t="s">
        <v>322</v>
      </c>
      <c r="H1026" s="4" t="s">
        <v>65</v>
      </c>
      <c r="I1026" s="4" t="str">
        <f>IF(G1026="Competition Level Test",COUNTIFS(B$2:B1026,B1026,G$2:G1026,"Competition Level Test"),"-")</f>
        <v>-</v>
      </c>
      <c r="J1026" s="101"/>
    </row>
    <row r="1027" spans="1:10" s="1" customFormat="1" ht="15" customHeight="1" x14ac:dyDescent="0.25">
      <c r="A1027" s="1" t="str">
        <f t="shared" si="31"/>
        <v>YAVUZ Zoë MIN</v>
      </c>
      <c r="B1027" s="2" t="s">
        <v>474</v>
      </c>
      <c r="C1027" s="4" t="s">
        <v>10</v>
      </c>
      <c r="D1027" s="4" t="s">
        <v>2</v>
      </c>
      <c r="E1027" s="10">
        <f t="shared" si="30"/>
        <v>43659</v>
      </c>
      <c r="F1027" s="10">
        <v>43568</v>
      </c>
      <c r="G1027" s="4" t="s">
        <v>322</v>
      </c>
      <c r="H1027" s="4" t="s">
        <v>65</v>
      </c>
      <c r="I1027" s="4" t="str">
        <f>IF(G1027="Competition Level Test",COUNTIFS(B$2:B1027,B1027,G$2:G1027,"Competition Level Test"),"-")</f>
        <v>-</v>
      </c>
      <c r="J1027" s="101"/>
    </row>
    <row r="1028" spans="1:10" s="1" customFormat="1" ht="15" customHeight="1" x14ac:dyDescent="0.25">
      <c r="A1028" s="1" t="str">
        <f t="shared" si="31"/>
        <v>KOECK Sevanne INO</v>
      </c>
      <c r="B1028" s="2" t="s">
        <v>476</v>
      </c>
      <c r="C1028" s="4" t="s">
        <v>21</v>
      </c>
      <c r="D1028" s="4" t="s">
        <v>564</v>
      </c>
      <c r="E1028" s="10">
        <f t="shared" si="30"/>
        <v>43659</v>
      </c>
      <c r="F1028" s="10">
        <v>43568</v>
      </c>
      <c r="G1028" s="4" t="s">
        <v>322</v>
      </c>
      <c r="H1028" s="4" t="s">
        <v>65</v>
      </c>
      <c r="I1028" s="4" t="str">
        <f>IF(G1028="Competition Level Test",COUNTIFS(B$2:B1028,B1028,G$2:G1028,"Competition Level Test"),"-")</f>
        <v>-</v>
      </c>
      <c r="J1028" s="101"/>
    </row>
    <row r="1029" spans="1:10" s="1" customFormat="1" ht="15" customHeight="1" x14ac:dyDescent="0.25">
      <c r="A1029" s="1" t="str">
        <f t="shared" si="31"/>
        <v>VROLIJK Femke INO</v>
      </c>
      <c r="B1029" s="2" t="s">
        <v>105</v>
      </c>
      <c r="C1029" s="4" t="s">
        <v>21</v>
      </c>
      <c r="D1029" s="4" t="s">
        <v>564</v>
      </c>
      <c r="E1029" s="10">
        <f t="shared" si="30"/>
        <v>43659</v>
      </c>
      <c r="F1029" s="10">
        <v>43568</v>
      </c>
      <c r="G1029" s="4" t="s">
        <v>322</v>
      </c>
      <c r="H1029" s="4" t="s">
        <v>65</v>
      </c>
      <c r="I1029" s="4" t="str">
        <f>IF(G1029="Competition Level Test",COUNTIFS(B$2:B1029,B1029,G$2:G1029,"Competition Level Test"),"-")</f>
        <v>-</v>
      </c>
      <c r="J1029" s="101"/>
    </row>
    <row r="1030" spans="1:10" s="1" customFormat="1" ht="15" customHeight="1" x14ac:dyDescent="0.25">
      <c r="A1030" s="1" t="str">
        <f t="shared" si="31"/>
        <v>HONHON Celiane ANO</v>
      </c>
      <c r="B1030" s="2" t="s">
        <v>417</v>
      </c>
      <c r="C1030" s="4" t="s">
        <v>26</v>
      </c>
      <c r="D1030" s="4" t="s">
        <v>565</v>
      </c>
      <c r="E1030" s="10">
        <f t="shared" si="30"/>
        <v>43659</v>
      </c>
      <c r="F1030" s="10">
        <v>43568</v>
      </c>
      <c r="G1030" s="4" t="s">
        <v>322</v>
      </c>
      <c r="H1030" s="4" t="s">
        <v>65</v>
      </c>
      <c r="I1030" s="4" t="str">
        <f>IF(G1030="Competition Level Test",COUNTIFS(B$2:B1030,B1030,G$2:G1030,"Competition Level Test"),"-")</f>
        <v>-</v>
      </c>
      <c r="J1030" s="101"/>
    </row>
    <row r="1031" spans="1:10" s="1" customFormat="1" ht="15" customHeight="1" x14ac:dyDescent="0.25">
      <c r="A1031" s="1" t="str">
        <f t="shared" si="31"/>
        <v>KROUGLOV Denis JUN</v>
      </c>
      <c r="B1031" s="2" t="s">
        <v>30</v>
      </c>
      <c r="C1031" s="4" t="s">
        <v>21</v>
      </c>
      <c r="D1031" s="4" t="s">
        <v>6</v>
      </c>
      <c r="E1031" s="10">
        <f t="shared" si="30"/>
        <v>43659</v>
      </c>
      <c r="F1031" s="10">
        <v>43568</v>
      </c>
      <c r="G1031" s="4" t="s">
        <v>322</v>
      </c>
      <c r="H1031" s="4" t="s">
        <v>65</v>
      </c>
      <c r="I1031" s="4" t="str">
        <f>IF(G1031="Competition Level Test",COUNTIFS(B$2:B1031,B1031,G$2:G1031,"Competition Level Test"),"-")</f>
        <v>-</v>
      </c>
      <c r="J1031" s="101"/>
    </row>
    <row r="1032" spans="1:10" s="1" customFormat="1" ht="15" customHeight="1" x14ac:dyDescent="0.25">
      <c r="A1032" s="1" t="str">
        <f t="shared" si="31"/>
        <v>BENEVENTO Felicia MIN</v>
      </c>
      <c r="B1032" s="2" t="s">
        <v>509</v>
      </c>
      <c r="C1032" s="4" t="s">
        <v>21</v>
      </c>
      <c r="D1032" s="4" t="s">
        <v>2</v>
      </c>
      <c r="E1032" s="10">
        <f t="shared" si="30"/>
        <v>43668</v>
      </c>
      <c r="F1032" s="10">
        <v>43577</v>
      </c>
      <c r="G1032" s="4" t="s">
        <v>177</v>
      </c>
      <c r="H1032" s="4" t="s">
        <v>15</v>
      </c>
      <c r="I1032" s="4" t="str">
        <f>IF(G1032="Competition Level Test",COUNTIFS(B$2:B1032,B1032,G$2:G1032,"Competition Level Test"),"-")</f>
        <v>-</v>
      </c>
      <c r="J1032" s="101"/>
    </row>
    <row r="1033" spans="1:10" s="1" customFormat="1" ht="15" customHeight="1" x14ac:dyDescent="0.25">
      <c r="A1033" s="1" t="str">
        <f t="shared" si="31"/>
        <v>GRYZLO Nina MIN</v>
      </c>
      <c r="B1033" s="2" t="s">
        <v>439</v>
      </c>
      <c r="C1033" s="4" t="s">
        <v>20</v>
      </c>
      <c r="D1033" s="4" t="s">
        <v>2</v>
      </c>
      <c r="E1033" s="10">
        <f t="shared" ref="E1033:E1055" si="32">IF(G1033="Competition Level Test",F1033,EDATE(F1033,3))</f>
        <v>43668</v>
      </c>
      <c r="F1033" s="10">
        <v>43577</v>
      </c>
      <c r="G1033" s="4" t="s">
        <v>177</v>
      </c>
      <c r="H1033" s="4" t="s">
        <v>15</v>
      </c>
      <c r="I1033" s="4" t="str">
        <f>IF(G1033="Competition Level Test",COUNTIFS(B$2:B1033,B1033,G$2:G1033,"Competition Level Test"),"-")</f>
        <v>-</v>
      </c>
      <c r="J1033" s="101"/>
    </row>
    <row r="1034" spans="1:10" s="1" customFormat="1" ht="15" customHeight="1" x14ac:dyDescent="0.25">
      <c r="A1034" s="1" t="str">
        <f t="shared" si="31"/>
        <v>VAN STAEYEN Julie MIN</v>
      </c>
      <c r="B1034" s="2" t="s">
        <v>627</v>
      </c>
      <c r="C1034" s="4" t="s">
        <v>20</v>
      </c>
      <c r="D1034" s="4" t="s">
        <v>2</v>
      </c>
      <c r="E1034" s="10">
        <f t="shared" si="32"/>
        <v>43668</v>
      </c>
      <c r="F1034" s="10">
        <v>43577</v>
      </c>
      <c r="G1034" s="4" t="s">
        <v>177</v>
      </c>
      <c r="H1034" s="4" t="s">
        <v>15</v>
      </c>
      <c r="I1034" s="4" t="str">
        <f>IF(G1034="Competition Level Test",COUNTIFS(B$2:B1034,B1034,G$2:G1034,"Competition Level Test"),"-")</f>
        <v>-</v>
      </c>
      <c r="J1034" s="101"/>
    </row>
    <row r="1035" spans="1:10" s="1" customFormat="1" ht="15" customHeight="1" x14ac:dyDescent="0.25">
      <c r="A1035" s="1" t="str">
        <f t="shared" si="31"/>
        <v>AERTS Britt INO</v>
      </c>
      <c r="B1035" s="2" t="s">
        <v>108</v>
      </c>
      <c r="C1035" s="4" t="s">
        <v>18</v>
      </c>
      <c r="D1035" s="4" t="s">
        <v>564</v>
      </c>
      <c r="E1035" s="10">
        <f t="shared" si="32"/>
        <v>43668</v>
      </c>
      <c r="F1035" s="10">
        <v>43577</v>
      </c>
      <c r="G1035" s="4" t="s">
        <v>177</v>
      </c>
      <c r="H1035" s="4" t="s">
        <v>15</v>
      </c>
      <c r="I1035" s="4" t="str">
        <f>IF(G1035="Competition Level Test",COUNTIFS(B$2:B1035,B1035,G$2:G1035,"Competition Level Test"),"-")</f>
        <v>-</v>
      </c>
      <c r="J1035" s="101"/>
    </row>
    <row r="1036" spans="1:10" s="1" customFormat="1" ht="15" customHeight="1" x14ac:dyDescent="0.25">
      <c r="A1036" s="1" t="str">
        <f t="shared" si="31"/>
        <v>VAN ROOSBROECK Clarisse INO</v>
      </c>
      <c r="B1036" s="2" t="s">
        <v>411</v>
      </c>
      <c r="C1036" s="4" t="s">
        <v>77</v>
      </c>
      <c r="D1036" s="4" t="s">
        <v>564</v>
      </c>
      <c r="E1036" s="10">
        <f t="shared" si="32"/>
        <v>43668</v>
      </c>
      <c r="F1036" s="10">
        <v>43577</v>
      </c>
      <c r="G1036" s="4" t="s">
        <v>177</v>
      </c>
      <c r="H1036" s="4" t="s">
        <v>15</v>
      </c>
      <c r="I1036" s="4" t="str">
        <f>IF(G1036="Competition Level Test",COUNTIFS(B$2:B1036,B1036,G$2:G1036,"Competition Level Test"),"-")</f>
        <v>-</v>
      </c>
      <c r="J1036" s="101"/>
    </row>
    <row r="1037" spans="1:10" s="1" customFormat="1" ht="15" customHeight="1" x14ac:dyDescent="0.25">
      <c r="A1037" s="1" t="str">
        <f t="shared" si="31"/>
        <v>VERTRIEST Luna INO</v>
      </c>
      <c r="B1037" s="2" t="s">
        <v>263</v>
      </c>
      <c r="C1037" s="4" t="s">
        <v>12</v>
      </c>
      <c r="D1037" s="4" t="s">
        <v>564</v>
      </c>
      <c r="E1037" s="10">
        <f t="shared" si="32"/>
        <v>43668</v>
      </c>
      <c r="F1037" s="10">
        <v>43577</v>
      </c>
      <c r="G1037" s="4" t="s">
        <v>177</v>
      </c>
      <c r="H1037" s="4" t="s">
        <v>15</v>
      </c>
      <c r="I1037" s="4" t="str">
        <f>IF(G1037="Competition Level Test",COUNTIFS(B$2:B1037,B1037,G$2:G1037,"Competition Level Test"),"-")</f>
        <v>-</v>
      </c>
      <c r="J1037" s="101"/>
    </row>
    <row r="1038" spans="1:10" s="1" customFormat="1" ht="15" customHeight="1" x14ac:dyDescent="0.25">
      <c r="A1038" s="1" t="str">
        <f t="shared" si="31"/>
        <v>CERRADA Vanessa JUN</v>
      </c>
      <c r="B1038" s="2" t="s">
        <v>116</v>
      </c>
      <c r="C1038" s="4" t="s">
        <v>26</v>
      </c>
      <c r="D1038" s="4" t="s">
        <v>6</v>
      </c>
      <c r="E1038" s="10">
        <f t="shared" si="32"/>
        <v>43668</v>
      </c>
      <c r="F1038" s="10">
        <v>43577</v>
      </c>
      <c r="G1038" s="4" t="s">
        <v>177</v>
      </c>
      <c r="H1038" s="4" t="s">
        <v>15</v>
      </c>
      <c r="I1038" s="4" t="str">
        <f>IF(G1038="Competition Level Test",COUNTIFS(B$2:B1038,B1038,G$2:G1038,"Competition Level Test"),"-")</f>
        <v>-</v>
      </c>
      <c r="J1038" s="101"/>
    </row>
    <row r="1039" spans="1:10" s="1" customFormat="1" ht="15" customHeight="1" x14ac:dyDescent="0.25">
      <c r="A1039" s="1" t="str">
        <f t="shared" si="31"/>
        <v>VARIS Lilja PRE</v>
      </c>
      <c r="B1039" s="2" t="s">
        <v>667</v>
      </c>
      <c r="C1039" s="4" t="s">
        <v>26</v>
      </c>
      <c r="D1039" s="4" t="s">
        <v>1</v>
      </c>
      <c r="E1039" s="10">
        <f t="shared" si="32"/>
        <v>43670</v>
      </c>
      <c r="F1039" s="10">
        <v>43579</v>
      </c>
      <c r="G1039" s="4" t="s">
        <v>662</v>
      </c>
      <c r="H1039" s="4" t="s">
        <v>668</v>
      </c>
      <c r="I1039" s="4" t="str">
        <f>IF(G1039="Competition Level Test",COUNTIFS(B$2:B1039,B1039,G$2:G1039,"Competition Level Test"),"-")</f>
        <v>-</v>
      </c>
      <c r="J1039" s="101"/>
    </row>
    <row r="1040" spans="1:10" s="1" customFormat="1" ht="15" customHeight="1" x14ac:dyDescent="0.25">
      <c r="A1040" s="1" t="str">
        <f t="shared" si="31"/>
        <v>CATTEEUW Femke MIN</v>
      </c>
      <c r="B1040" s="2" t="s">
        <v>629</v>
      </c>
      <c r="C1040" s="4" t="s">
        <v>23</v>
      </c>
      <c r="D1040" s="4" t="s">
        <v>2</v>
      </c>
      <c r="E1040" s="10">
        <f t="shared" si="32"/>
        <v>43681</v>
      </c>
      <c r="F1040" s="10">
        <v>43589</v>
      </c>
      <c r="G1040" s="4" t="s">
        <v>221</v>
      </c>
      <c r="H1040" s="4" t="s">
        <v>17</v>
      </c>
      <c r="I1040" s="4" t="str">
        <f>IF(G1040="Competition Level Test",COUNTIFS(B$2:B1040,B1040,G$2:G1040,"Competition Level Test"),"-")</f>
        <v>-</v>
      </c>
      <c r="J1040" s="101"/>
    </row>
    <row r="1041" spans="1:10" s="1" customFormat="1" ht="15" customHeight="1" x14ac:dyDescent="0.25">
      <c r="A1041" s="1" t="str">
        <f t="shared" si="31"/>
        <v>FERKET Seven Magdalena MIN</v>
      </c>
      <c r="B1041" s="2" t="s">
        <v>609</v>
      </c>
      <c r="C1041" s="4" t="s">
        <v>10</v>
      </c>
      <c r="D1041" s="4" t="s">
        <v>2</v>
      </c>
      <c r="E1041" s="10">
        <f t="shared" si="32"/>
        <v>43681</v>
      </c>
      <c r="F1041" s="10">
        <v>43589</v>
      </c>
      <c r="G1041" s="4" t="s">
        <v>221</v>
      </c>
      <c r="H1041" s="4" t="s">
        <v>17</v>
      </c>
      <c r="I1041" s="4" t="str">
        <f>IF(G1041="Competition Level Test",COUNTIFS(B$2:B1041,B1041,G$2:G1041,"Competition Level Test"),"-")</f>
        <v>-</v>
      </c>
      <c r="J1041" s="101"/>
    </row>
    <row r="1042" spans="1:10" s="1" customFormat="1" ht="15" customHeight="1" x14ac:dyDescent="0.25">
      <c r="A1042" s="1" t="str">
        <f t="shared" si="31"/>
        <v>GOYVAERTS Sylke MIN</v>
      </c>
      <c r="B1042" s="2" t="s">
        <v>463</v>
      </c>
      <c r="C1042" s="4" t="s">
        <v>64</v>
      </c>
      <c r="D1042" s="4" t="s">
        <v>2</v>
      </c>
      <c r="E1042" s="10">
        <f t="shared" si="32"/>
        <v>43681</v>
      </c>
      <c r="F1042" s="10">
        <v>43589</v>
      </c>
      <c r="G1042" s="4" t="s">
        <v>221</v>
      </c>
      <c r="H1042" s="4" t="s">
        <v>17</v>
      </c>
      <c r="I1042" s="4" t="str">
        <f>IF(G1042="Competition Level Test",COUNTIFS(B$2:B1042,B1042,G$2:G1042,"Competition Level Test"),"-")</f>
        <v>-</v>
      </c>
      <c r="J1042" s="101"/>
    </row>
    <row r="1043" spans="1:10" s="1" customFormat="1" ht="15" customHeight="1" x14ac:dyDescent="0.25">
      <c r="A1043" s="1" t="str">
        <f t="shared" si="31"/>
        <v>HOLTRUST Diedre MIN</v>
      </c>
      <c r="B1043" s="2" t="s">
        <v>640</v>
      </c>
      <c r="C1043" s="4" t="s">
        <v>21</v>
      </c>
      <c r="D1043" s="4" t="s">
        <v>2</v>
      </c>
      <c r="E1043" s="10">
        <f t="shared" si="32"/>
        <v>43681</v>
      </c>
      <c r="F1043" s="10">
        <v>43589</v>
      </c>
      <c r="G1043" s="4" t="s">
        <v>221</v>
      </c>
      <c r="H1043" s="4" t="s">
        <v>17</v>
      </c>
      <c r="I1043" s="4" t="str">
        <f>IF(G1043="Competition Level Test",COUNTIFS(B$2:B1043,B1043,G$2:G1043,"Competition Level Test"),"-")</f>
        <v>-</v>
      </c>
      <c r="J1043" s="101"/>
    </row>
    <row r="1044" spans="1:10" s="1" customFormat="1" ht="15" customHeight="1" x14ac:dyDescent="0.25">
      <c r="A1044" s="1" t="str">
        <f t="shared" si="31"/>
        <v>JACOBS Sunny MIN</v>
      </c>
      <c r="B1044" s="2" t="s">
        <v>60</v>
      </c>
      <c r="C1044" s="4" t="s">
        <v>20</v>
      </c>
      <c r="D1044" s="4" t="s">
        <v>2</v>
      </c>
      <c r="E1044" s="10">
        <f t="shared" si="32"/>
        <v>43681</v>
      </c>
      <c r="F1044" s="10">
        <v>43589</v>
      </c>
      <c r="G1044" s="4" t="s">
        <v>221</v>
      </c>
      <c r="H1044" s="4" t="s">
        <v>17</v>
      </c>
      <c r="I1044" s="4" t="str">
        <f>IF(G1044="Competition Level Test",COUNTIFS(B$2:B1044,B1044,G$2:G1044,"Competition Level Test"),"-")</f>
        <v>-</v>
      </c>
      <c r="J1044" s="101"/>
    </row>
    <row r="1045" spans="1:10" s="1" customFormat="1" ht="15" customHeight="1" x14ac:dyDescent="0.25">
      <c r="A1045" s="1" t="str">
        <f t="shared" si="31"/>
        <v>SPRUYT Yentl MIN</v>
      </c>
      <c r="B1045" s="2" t="s">
        <v>619</v>
      </c>
      <c r="C1045" s="4" t="s">
        <v>10</v>
      </c>
      <c r="D1045" s="4" t="s">
        <v>2</v>
      </c>
      <c r="E1045" s="10">
        <f t="shared" si="32"/>
        <v>43681</v>
      </c>
      <c r="F1045" s="10">
        <v>43589</v>
      </c>
      <c r="G1045" s="4" t="s">
        <v>221</v>
      </c>
      <c r="H1045" s="4" t="s">
        <v>17</v>
      </c>
      <c r="I1045" s="4" t="str">
        <f>IF(G1045="Competition Level Test",COUNTIFS(B$2:B1045,B1045,G$2:G1045,"Competition Level Test"),"-")</f>
        <v>-</v>
      </c>
      <c r="J1045" s="101"/>
    </row>
    <row r="1046" spans="1:10" s="1" customFormat="1" ht="15" customHeight="1" x14ac:dyDescent="0.25">
      <c r="A1046" s="1" t="str">
        <f t="shared" si="31"/>
        <v>VANDEN BUSSCHE Amélie MIN</v>
      </c>
      <c r="B1046" s="2" t="s">
        <v>465</v>
      </c>
      <c r="C1046" s="4" t="s">
        <v>605</v>
      </c>
      <c r="D1046" s="4" t="s">
        <v>2</v>
      </c>
      <c r="E1046" s="10">
        <f t="shared" si="32"/>
        <v>43681</v>
      </c>
      <c r="F1046" s="10">
        <v>43589</v>
      </c>
      <c r="G1046" s="4" t="s">
        <v>221</v>
      </c>
      <c r="H1046" s="4" t="s">
        <v>17</v>
      </c>
      <c r="I1046" s="4" t="str">
        <f>IF(G1046="Competition Level Test",COUNTIFS(B$2:B1046,B1046,G$2:G1046,"Competition Level Test"),"-")</f>
        <v>-</v>
      </c>
      <c r="J1046" s="101"/>
    </row>
    <row r="1047" spans="1:10" s="1" customFormat="1" ht="15" customHeight="1" x14ac:dyDescent="0.25">
      <c r="A1047" s="1" t="str">
        <f t="shared" si="31"/>
        <v>GONZE Julie BNO</v>
      </c>
      <c r="B1047" s="2" t="s">
        <v>305</v>
      </c>
      <c r="C1047" s="4" t="s">
        <v>659</v>
      </c>
      <c r="D1047" s="4" t="s">
        <v>563</v>
      </c>
      <c r="E1047" s="10">
        <f t="shared" si="32"/>
        <v>43681</v>
      </c>
      <c r="F1047" s="10">
        <v>43589</v>
      </c>
      <c r="G1047" s="4" t="s">
        <v>221</v>
      </c>
      <c r="H1047" s="4" t="s">
        <v>17</v>
      </c>
      <c r="I1047" s="4" t="str">
        <f>IF(G1047="Competition Level Test",COUNTIFS(B$2:B1047,B1047,G$2:G1047,"Competition Level Test"),"-")</f>
        <v>-</v>
      </c>
      <c r="J1047" s="101"/>
    </row>
    <row r="1048" spans="1:10" s="1" customFormat="1" ht="15" customHeight="1" x14ac:dyDescent="0.25">
      <c r="A1048" s="1" t="str">
        <f t="shared" si="31"/>
        <v>LUCCHESE Ines BNO</v>
      </c>
      <c r="B1048" s="2" t="s">
        <v>613</v>
      </c>
      <c r="C1048" s="4" t="s">
        <v>26</v>
      </c>
      <c r="D1048" s="4" t="s">
        <v>563</v>
      </c>
      <c r="E1048" s="10">
        <f t="shared" si="32"/>
        <v>43681</v>
      </c>
      <c r="F1048" s="10">
        <v>43589</v>
      </c>
      <c r="G1048" s="4" t="s">
        <v>221</v>
      </c>
      <c r="H1048" s="4" t="s">
        <v>17</v>
      </c>
      <c r="I1048" s="4" t="str">
        <f>IF(G1048="Competition Level Test",COUNTIFS(B$2:B1048,B1048,G$2:G1048,"Competition Level Test"),"-")</f>
        <v>-</v>
      </c>
      <c r="J1048" s="101"/>
    </row>
    <row r="1049" spans="1:10" s="1" customFormat="1" ht="15" customHeight="1" x14ac:dyDescent="0.25">
      <c r="A1049" s="1" t="str">
        <f t="shared" si="31"/>
        <v>TOULMONDE Emilie BNO</v>
      </c>
      <c r="B1049" s="2" t="s">
        <v>442</v>
      </c>
      <c r="C1049" s="4" t="s">
        <v>26</v>
      </c>
      <c r="D1049" s="4" t="s">
        <v>563</v>
      </c>
      <c r="E1049" s="10">
        <f t="shared" si="32"/>
        <v>43681</v>
      </c>
      <c r="F1049" s="10">
        <v>43589</v>
      </c>
      <c r="G1049" s="4" t="s">
        <v>221</v>
      </c>
      <c r="H1049" s="4" t="s">
        <v>17</v>
      </c>
      <c r="I1049" s="4" t="str">
        <f>IF(G1049="Competition Level Test",COUNTIFS(B$2:B1049,B1049,G$2:G1049,"Competition Level Test"),"-")</f>
        <v>-</v>
      </c>
      <c r="J1049" s="101"/>
    </row>
    <row r="1050" spans="1:10" s="1" customFormat="1" ht="15" customHeight="1" x14ac:dyDescent="0.25">
      <c r="A1050" s="1" t="str">
        <f t="shared" si="31"/>
        <v>VANWONTERGHEM Ankie BNO</v>
      </c>
      <c r="B1050" s="2" t="s">
        <v>621</v>
      </c>
      <c r="C1050" s="4" t="s">
        <v>605</v>
      </c>
      <c r="D1050" s="4" t="s">
        <v>563</v>
      </c>
      <c r="E1050" s="10">
        <f t="shared" si="32"/>
        <v>43681</v>
      </c>
      <c r="F1050" s="10">
        <v>43589</v>
      </c>
      <c r="G1050" s="4" t="s">
        <v>221</v>
      </c>
      <c r="H1050" s="4" t="s">
        <v>17</v>
      </c>
      <c r="I1050" s="4" t="str">
        <f>IF(G1050="Competition Level Test",COUNTIFS(B$2:B1050,B1050,G$2:G1050,"Competition Level Test"),"-")</f>
        <v>-</v>
      </c>
      <c r="J1050" s="101"/>
    </row>
    <row r="1051" spans="1:10" s="1" customFormat="1" ht="15" customHeight="1" x14ac:dyDescent="0.25">
      <c r="A1051" s="1" t="str">
        <f t="shared" si="31"/>
        <v>GODA Noa INO</v>
      </c>
      <c r="B1051" s="2" t="s">
        <v>102</v>
      </c>
      <c r="C1051" s="4" t="s">
        <v>21</v>
      </c>
      <c r="D1051" s="4" t="s">
        <v>564</v>
      </c>
      <c r="E1051" s="10">
        <f t="shared" si="32"/>
        <v>43681</v>
      </c>
      <c r="F1051" s="10">
        <v>43589</v>
      </c>
      <c r="G1051" s="4" t="s">
        <v>221</v>
      </c>
      <c r="H1051" s="4" t="s">
        <v>17</v>
      </c>
      <c r="I1051" s="4" t="str">
        <f>IF(G1051="Competition Level Test",COUNTIFS(B$2:B1051,B1051,G$2:G1051,"Competition Level Test"),"-")</f>
        <v>-</v>
      </c>
      <c r="J1051" s="101"/>
    </row>
    <row r="1052" spans="1:10" s="1" customFormat="1" ht="15" customHeight="1" x14ac:dyDescent="0.25">
      <c r="A1052" s="1" t="str">
        <f t="shared" si="31"/>
        <v>MICHIELSEN Linske INO</v>
      </c>
      <c r="B1052" s="2" t="s">
        <v>90</v>
      </c>
      <c r="C1052" s="4" t="s">
        <v>20</v>
      </c>
      <c r="D1052" s="4" t="s">
        <v>564</v>
      </c>
      <c r="E1052" s="10">
        <f t="shared" si="32"/>
        <v>43681</v>
      </c>
      <c r="F1052" s="10">
        <v>43589</v>
      </c>
      <c r="G1052" s="4" t="s">
        <v>221</v>
      </c>
      <c r="H1052" s="4" t="s">
        <v>17</v>
      </c>
      <c r="I1052" s="4" t="str">
        <f>IF(G1052="Competition Level Test",COUNTIFS(B$2:B1052,B1052,G$2:G1052,"Competition Level Test"),"-")</f>
        <v>-</v>
      </c>
      <c r="J1052" s="101"/>
    </row>
    <row r="1053" spans="1:10" s="1" customFormat="1" ht="15" customHeight="1" x14ac:dyDescent="0.25">
      <c r="A1053" s="1" t="str">
        <f t="shared" si="31"/>
        <v>BRICCHI Belén ANO</v>
      </c>
      <c r="B1053" s="2" t="s">
        <v>195</v>
      </c>
      <c r="C1053" s="4" t="s">
        <v>23</v>
      </c>
      <c r="D1053" s="4" t="s">
        <v>565</v>
      </c>
      <c r="E1053" s="10">
        <f t="shared" si="32"/>
        <v>43681</v>
      </c>
      <c r="F1053" s="10">
        <v>43589</v>
      </c>
      <c r="G1053" s="4" t="s">
        <v>221</v>
      </c>
      <c r="H1053" s="4" t="s">
        <v>17</v>
      </c>
      <c r="I1053" s="4" t="str">
        <f>IF(G1053="Competition Level Test",COUNTIFS(B$2:B1053,B1053,G$2:G1053,"Competition Level Test"),"-")</f>
        <v>-</v>
      </c>
      <c r="J1053" s="101"/>
    </row>
    <row r="1054" spans="1:10" s="1" customFormat="1" ht="15" customHeight="1" x14ac:dyDescent="0.25">
      <c r="A1054" s="1" t="str">
        <f t="shared" si="31"/>
        <v>COPPENS Nora ANO</v>
      </c>
      <c r="B1054" s="2" t="s">
        <v>419</v>
      </c>
      <c r="C1054" s="4" t="s">
        <v>10</v>
      </c>
      <c r="D1054" s="4" t="s">
        <v>565</v>
      </c>
      <c r="E1054" s="10">
        <f t="shared" si="32"/>
        <v>43681</v>
      </c>
      <c r="F1054" s="10">
        <v>43589</v>
      </c>
      <c r="G1054" s="4" t="s">
        <v>221</v>
      </c>
      <c r="H1054" s="4" t="s">
        <v>17</v>
      </c>
      <c r="I1054" s="4" t="str">
        <f>IF(G1054="Competition Level Test",COUNTIFS(B$2:B1054,B1054,G$2:G1054,"Competition Level Test"),"-")</f>
        <v>-</v>
      </c>
      <c r="J1054" s="101"/>
    </row>
    <row r="1055" spans="1:10" s="1" customFormat="1" ht="15" customHeight="1" x14ac:dyDescent="0.25">
      <c r="A1055" s="1" t="str">
        <f t="shared" si="31"/>
        <v>LOPEZ Luna Maria MIN</v>
      </c>
      <c r="B1055" s="2" t="s">
        <v>57</v>
      </c>
      <c r="C1055" s="4" t="s">
        <v>20</v>
      </c>
      <c r="D1055" s="4" t="s">
        <v>2</v>
      </c>
      <c r="E1055" s="10">
        <f t="shared" si="32"/>
        <v>43691</v>
      </c>
      <c r="F1055" s="10">
        <v>43599</v>
      </c>
      <c r="G1055" s="4" t="s">
        <v>669</v>
      </c>
      <c r="H1055" s="4" t="s">
        <v>674</v>
      </c>
      <c r="I1055" s="4" t="str">
        <f>IF(G1055="Competition Level Test",COUNTIFS(B$2:B1055,B1055,G$2:G1055,"Competition Level Test"),"-")</f>
        <v>-</v>
      </c>
      <c r="J1055" s="101"/>
    </row>
    <row r="1056" spans="1:10" s="1" customFormat="1" ht="15" customHeight="1" x14ac:dyDescent="0.25">
      <c r="A1056" s="1" t="str">
        <f t="shared" si="31"/>
        <v>VARIS Lilja MIN</v>
      </c>
      <c r="B1056" s="2" t="s">
        <v>667</v>
      </c>
      <c r="C1056" s="4" t="s">
        <v>26</v>
      </c>
      <c r="D1056" s="4" t="s">
        <v>2</v>
      </c>
      <c r="E1056" s="10">
        <v>43691</v>
      </c>
      <c r="F1056" s="10">
        <v>43599</v>
      </c>
      <c r="G1056" s="4" t="s">
        <v>669</v>
      </c>
      <c r="H1056" s="4" t="s">
        <v>674</v>
      </c>
      <c r="I1056" s="4" t="str">
        <f>IF(G1056="Competition Level Test",COUNTIFS(B$2:B1056,B1056,G$2:G1056,"Competition Level Test"),"-")</f>
        <v>-</v>
      </c>
      <c r="J1056" s="101"/>
    </row>
    <row r="1057" spans="1:10" s="1" customFormat="1" ht="15" customHeight="1" x14ac:dyDescent="0.25">
      <c r="A1057" s="1" t="str">
        <f t="shared" si="31"/>
        <v>BESSOUDNOVA Nica INO</v>
      </c>
      <c r="B1057" s="2" t="s">
        <v>76</v>
      </c>
      <c r="C1057" s="4" t="s">
        <v>26</v>
      </c>
      <c r="D1057" s="4" t="s">
        <v>564</v>
      </c>
      <c r="E1057" s="10">
        <v>43691</v>
      </c>
      <c r="F1057" s="10">
        <v>43599</v>
      </c>
      <c r="G1057" s="4" t="s">
        <v>669</v>
      </c>
      <c r="H1057" s="4" t="s">
        <v>674</v>
      </c>
      <c r="I1057" s="4" t="str">
        <f>IF(G1057="Competition Level Test",COUNTIFS(B$2:B1057,B1057,G$2:G1057,"Competition Level Test"),"-")</f>
        <v>-</v>
      </c>
      <c r="J1057" s="101"/>
    </row>
    <row r="1058" spans="1:10" s="1" customFormat="1" ht="15" customHeight="1" x14ac:dyDescent="0.25">
      <c r="A1058" s="1" t="str">
        <f t="shared" si="31"/>
        <v>FOULON Anaïs ANO</v>
      </c>
      <c r="B1058" s="2" t="s">
        <v>68</v>
      </c>
      <c r="C1058" s="4" t="s">
        <v>26</v>
      </c>
      <c r="D1058" s="4" t="s">
        <v>565</v>
      </c>
      <c r="E1058" s="10">
        <v>43691</v>
      </c>
      <c r="F1058" s="10">
        <v>43599</v>
      </c>
      <c r="G1058" s="4" t="s">
        <v>669</v>
      </c>
      <c r="H1058" s="4" t="s">
        <v>674</v>
      </c>
      <c r="I1058" s="4" t="str">
        <f>IF(G1058="Competition Level Test",COUNTIFS(B$2:B1058,B1058,G$2:G1058,"Competition Level Test"),"-")</f>
        <v>-</v>
      </c>
      <c r="J1058" s="101"/>
    </row>
    <row r="1059" spans="1:10" s="1" customFormat="1" ht="15" customHeight="1" x14ac:dyDescent="0.25">
      <c r="A1059" s="1" t="str">
        <f t="shared" si="31"/>
        <v>CHESNOKOVA Veronika INO</v>
      </c>
      <c r="B1059" s="2" t="s">
        <v>673</v>
      </c>
      <c r="C1059" s="4" t="s">
        <v>23</v>
      </c>
      <c r="D1059" s="4" t="s">
        <v>564</v>
      </c>
      <c r="E1059" s="10">
        <v>43598</v>
      </c>
      <c r="F1059" s="10">
        <v>43598</v>
      </c>
      <c r="G1059" s="4" t="s">
        <v>662</v>
      </c>
      <c r="H1059" s="4" t="s">
        <v>668</v>
      </c>
      <c r="I1059" s="4" t="str">
        <f>IF(G1059="Competition Level Test",COUNTIFS(B$2:B1059,B1059,G$2:G1059,"Competition Level Test"),"-")</f>
        <v>-</v>
      </c>
      <c r="J1059" s="101"/>
    </row>
    <row r="1060" spans="1:10" s="1" customFormat="1" ht="15" customHeight="1" x14ac:dyDescent="0.25">
      <c r="A1060" s="1" t="str">
        <f t="shared" si="31"/>
        <v>TAIBI Helena INO</v>
      </c>
      <c r="B1060" s="2" t="s">
        <v>675</v>
      </c>
      <c r="C1060" s="4" t="s">
        <v>23</v>
      </c>
      <c r="D1060" s="4" t="s">
        <v>564</v>
      </c>
      <c r="E1060" s="10">
        <v>43708</v>
      </c>
      <c r="F1060" s="10">
        <v>43708</v>
      </c>
      <c r="G1060" s="4" t="s">
        <v>662</v>
      </c>
      <c r="H1060" s="4" t="s">
        <v>676</v>
      </c>
      <c r="I1060" s="4" t="str">
        <f>IF(G1060="Competition Level Test",COUNTIFS(B$2:B1060,B1060,G$2:G1060,"Competition Level Test"),"-")</f>
        <v>-</v>
      </c>
      <c r="J1060" s="101"/>
    </row>
    <row r="1061" spans="1:10" s="1" customFormat="1" ht="15" customHeight="1" x14ac:dyDescent="0.25">
      <c r="A1061" s="1" t="str">
        <f t="shared" si="31"/>
        <v>VANNIEUWENBORGH Merlijn PRE</v>
      </c>
      <c r="B1061" s="2" t="s">
        <v>678</v>
      </c>
      <c r="C1061" s="4" t="s">
        <v>23</v>
      </c>
      <c r="D1061" s="4" t="s">
        <v>1</v>
      </c>
      <c r="E1061" s="10">
        <v>43736</v>
      </c>
      <c r="F1061" s="10">
        <v>43736</v>
      </c>
      <c r="G1061" s="4" t="s">
        <v>28</v>
      </c>
      <c r="H1061" s="4" t="s">
        <v>15</v>
      </c>
      <c r="I1061" s="4">
        <f>IF(G1061="Competition Level Test",COUNTIFS(B$2:B1061,B1061,G$2:G1061,"Competition Level Test"),"-")</f>
        <v>1</v>
      </c>
      <c r="J1061" s="101"/>
    </row>
    <row r="1062" spans="1:10" s="1" customFormat="1" ht="15" customHeight="1" x14ac:dyDescent="0.25">
      <c r="A1062" s="1" t="str">
        <f t="shared" ref="A1062:A1076" si="33">CONCATENATE(B1062," ",D1062)</f>
        <v>KEIJERS Kesha Niet geslaagd</v>
      </c>
      <c r="B1062" s="2" t="s">
        <v>679</v>
      </c>
      <c r="C1062" s="4" t="s">
        <v>10</v>
      </c>
      <c r="D1062" s="4" t="s">
        <v>80</v>
      </c>
      <c r="E1062" s="10"/>
      <c r="F1062" s="10">
        <v>43736</v>
      </c>
      <c r="G1062" s="4" t="s">
        <v>28</v>
      </c>
      <c r="H1062" s="4" t="s">
        <v>15</v>
      </c>
      <c r="I1062" s="4">
        <f>IF(G1062="Competition Level Test",COUNTIFS(B$2:B1062,B1062,G$2:G1062,"Competition Level Test"),"-")</f>
        <v>1</v>
      </c>
      <c r="J1062" s="101"/>
    </row>
    <row r="1063" spans="1:10" s="1" customFormat="1" ht="15" customHeight="1" x14ac:dyDescent="0.25">
      <c r="A1063" s="1" t="str">
        <f t="shared" si="33"/>
        <v>RAMADANI Besian PRE</v>
      </c>
      <c r="B1063" s="2" t="s">
        <v>680</v>
      </c>
      <c r="C1063" s="4" t="s">
        <v>23</v>
      </c>
      <c r="D1063" s="4" t="s">
        <v>1</v>
      </c>
      <c r="E1063" s="10">
        <v>43736</v>
      </c>
      <c r="F1063" s="10">
        <v>43736</v>
      </c>
      <c r="G1063" s="4" t="s">
        <v>28</v>
      </c>
      <c r="H1063" s="4" t="s">
        <v>15</v>
      </c>
      <c r="I1063" s="4">
        <f>IF(G1063="Competition Level Test",COUNTIFS(B$2:B1063,B1063,G$2:G1063,"Competition Level Test"),"-")</f>
        <v>1</v>
      </c>
      <c r="J1063" s="101"/>
    </row>
    <row r="1064" spans="1:10" s="1" customFormat="1" ht="15" customHeight="1" x14ac:dyDescent="0.25">
      <c r="A1064" s="1" t="str">
        <f t="shared" si="33"/>
        <v>VERBRAEKEN Jenna Niet geslaagd</v>
      </c>
      <c r="B1064" s="2" t="s">
        <v>681</v>
      </c>
      <c r="C1064" s="4" t="s">
        <v>10</v>
      </c>
      <c r="D1064" s="4" t="s">
        <v>80</v>
      </c>
      <c r="E1064" s="10"/>
      <c r="F1064" s="10">
        <v>43736</v>
      </c>
      <c r="G1064" s="4" t="s">
        <v>28</v>
      </c>
      <c r="H1064" s="4" t="s">
        <v>15</v>
      </c>
      <c r="I1064" s="4">
        <f>IF(G1064="Competition Level Test",COUNTIFS(B$2:B1064,B1064,G$2:G1064,"Competition Level Test"),"-")</f>
        <v>1</v>
      </c>
      <c r="J1064" s="101"/>
    </row>
    <row r="1065" spans="1:10" s="1" customFormat="1" ht="15" customHeight="1" x14ac:dyDescent="0.25">
      <c r="A1065" s="1" t="str">
        <f t="shared" si="33"/>
        <v>VLEMINCKX Luna Niet geslaagd</v>
      </c>
      <c r="B1065" s="2" t="s">
        <v>682</v>
      </c>
      <c r="C1065" s="4" t="s">
        <v>23</v>
      </c>
      <c r="D1065" s="4" t="s">
        <v>80</v>
      </c>
      <c r="E1065" s="10"/>
      <c r="F1065" s="10">
        <v>43736</v>
      </c>
      <c r="G1065" s="4" t="s">
        <v>28</v>
      </c>
      <c r="H1065" s="4" t="s">
        <v>15</v>
      </c>
      <c r="I1065" s="4">
        <f>IF(G1065="Competition Level Test",COUNTIFS(B$2:B1065,B1065,G$2:G1065,"Competition Level Test"),"-")</f>
        <v>1</v>
      </c>
      <c r="J1065" s="101"/>
    </row>
    <row r="1066" spans="1:10" s="1" customFormat="1" ht="15" customHeight="1" x14ac:dyDescent="0.25">
      <c r="A1066" s="1" t="str">
        <f t="shared" si="33"/>
        <v>DEWINTER Maaike PRE</v>
      </c>
      <c r="B1066" s="2" t="s">
        <v>683</v>
      </c>
      <c r="C1066" s="4" t="s">
        <v>10</v>
      </c>
      <c r="D1066" s="4" t="s">
        <v>1</v>
      </c>
      <c r="E1066" s="10">
        <v>43736</v>
      </c>
      <c r="F1066" s="10">
        <v>43736</v>
      </c>
      <c r="G1066" s="4" t="s">
        <v>28</v>
      </c>
      <c r="H1066" s="4" t="s">
        <v>15</v>
      </c>
      <c r="I1066" s="4">
        <f>IF(G1066="Competition Level Test",COUNTIFS(B$2:B1066,B1066,G$2:G1066,"Competition Level Test"),"-")</f>
        <v>1</v>
      </c>
      <c r="J1066" s="101"/>
    </row>
    <row r="1067" spans="1:10" s="1" customFormat="1" ht="15" customHeight="1" x14ac:dyDescent="0.25">
      <c r="A1067" s="1" t="str">
        <f t="shared" si="33"/>
        <v>FREDERICKX Marthe PRE</v>
      </c>
      <c r="B1067" s="2" t="s">
        <v>422</v>
      </c>
      <c r="C1067" s="4" t="s">
        <v>10</v>
      </c>
      <c r="D1067" s="4" t="s">
        <v>1</v>
      </c>
      <c r="E1067" s="10">
        <v>43736</v>
      </c>
      <c r="F1067" s="10">
        <v>43736</v>
      </c>
      <c r="G1067" s="4" t="s">
        <v>28</v>
      </c>
      <c r="H1067" s="4" t="s">
        <v>15</v>
      </c>
      <c r="I1067" s="4">
        <f>IF(G1067="Competition Level Test",COUNTIFS(B$2:B1067,B1067,G$2:G1067,"Competition Level Test"),"-")</f>
        <v>3</v>
      </c>
      <c r="J1067" s="101"/>
    </row>
    <row r="1068" spans="1:10" s="1" customFormat="1" ht="15" customHeight="1" x14ac:dyDescent="0.25">
      <c r="A1068" s="1" t="str">
        <f t="shared" si="33"/>
        <v>FEUMETIO Jeanne-Ange PRE</v>
      </c>
      <c r="B1068" s="2" t="s">
        <v>645</v>
      </c>
      <c r="C1068" s="4" t="s">
        <v>26</v>
      </c>
      <c r="D1068" s="4" t="s">
        <v>1</v>
      </c>
      <c r="E1068" s="10">
        <v>43736</v>
      </c>
      <c r="F1068" s="10">
        <v>43736</v>
      </c>
      <c r="G1068" s="4" t="s">
        <v>28</v>
      </c>
      <c r="H1068" s="4" t="s">
        <v>15</v>
      </c>
      <c r="I1068" s="4">
        <f>IF(G1068="Competition Level Test",COUNTIFS(B$2:B1068,B1068,G$2:G1068,"Competition Level Test"),"-")</f>
        <v>3</v>
      </c>
      <c r="J1068" s="101"/>
    </row>
    <row r="1069" spans="1:10" s="1" customFormat="1" ht="15" customHeight="1" x14ac:dyDescent="0.25">
      <c r="A1069" s="1" t="str">
        <f t="shared" si="33"/>
        <v>VANHOUT Romy PRE</v>
      </c>
      <c r="B1069" s="2" t="s">
        <v>684</v>
      </c>
      <c r="C1069" s="4" t="s">
        <v>10</v>
      </c>
      <c r="D1069" s="4" t="s">
        <v>1</v>
      </c>
      <c r="E1069" s="10">
        <v>43736</v>
      </c>
      <c r="F1069" s="10">
        <v>43736</v>
      </c>
      <c r="G1069" s="4" t="s">
        <v>28</v>
      </c>
      <c r="H1069" s="4" t="s">
        <v>15</v>
      </c>
      <c r="I1069" s="4">
        <f>IF(G1069="Competition Level Test",COUNTIFS(B$2:B1069,B1069,G$2:G1069,"Competition Level Test"),"-")</f>
        <v>1</v>
      </c>
      <c r="J1069" s="101"/>
    </row>
    <row r="1070" spans="1:10" s="1" customFormat="1" ht="15" customHeight="1" x14ac:dyDescent="0.25">
      <c r="A1070" s="1" t="str">
        <f t="shared" si="33"/>
        <v>MARTIN Mayline PRE</v>
      </c>
      <c r="B1070" s="2" t="s">
        <v>685</v>
      </c>
      <c r="C1070" s="4" t="s">
        <v>23</v>
      </c>
      <c r="D1070" s="4" t="s">
        <v>1</v>
      </c>
      <c r="E1070" s="10">
        <v>43736</v>
      </c>
      <c r="F1070" s="10">
        <v>43736</v>
      </c>
      <c r="G1070" s="4" t="s">
        <v>28</v>
      </c>
      <c r="H1070" s="4" t="s">
        <v>15</v>
      </c>
      <c r="I1070" s="4">
        <f>IF(G1070="Competition Level Test",COUNTIFS(B$2:B1070,B1070,G$2:G1070,"Competition Level Test"),"-")</f>
        <v>1</v>
      </c>
      <c r="J1070" s="101"/>
    </row>
    <row r="1071" spans="1:10" s="1" customFormat="1" ht="15" customHeight="1" x14ac:dyDescent="0.25">
      <c r="A1071" s="1" t="str">
        <f t="shared" si="33"/>
        <v>VAN LAER Emma Niet geslaagd</v>
      </c>
      <c r="B1071" s="2" t="s">
        <v>686</v>
      </c>
      <c r="C1071" s="4" t="s">
        <v>18</v>
      </c>
      <c r="D1071" s="4" t="s">
        <v>80</v>
      </c>
      <c r="E1071" s="10"/>
      <c r="F1071" s="10">
        <v>43736</v>
      </c>
      <c r="G1071" s="4" t="s">
        <v>28</v>
      </c>
      <c r="H1071" s="4" t="s">
        <v>15</v>
      </c>
      <c r="I1071" s="4">
        <f>IF(G1071="Competition Level Test",COUNTIFS(B$2:B1071,B1071,G$2:G1071,"Competition Level Test"),"-")</f>
        <v>1</v>
      </c>
      <c r="J1071" s="101"/>
    </row>
    <row r="1072" spans="1:10" s="1" customFormat="1" ht="15" customHeight="1" x14ac:dyDescent="0.25">
      <c r="A1072" s="1" t="str">
        <f t="shared" si="33"/>
        <v>GYSEMANS Yinthe PRE</v>
      </c>
      <c r="B1072" s="2" t="s">
        <v>687</v>
      </c>
      <c r="C1072" s="4" t="s">
        <v>10</v>
      </c>
      <c r="D1072" s="4" t="s">
        <v>1</v>
      </c>
      <c r="E1072" s="10">
        <v>43736</v>
      </c>
      <c r="F1072" s="10">
        <v>43736</v>
      </c>
      <c r="G1072" s="4" t="s">
        <v>28</v>
      </c>
      <c r="H1072" s="4" t="s">
        <v>15</v>
      </c>
      <c r="I1072" s="4">
        <f>IF(G1072="Competition Level Test",COUNTIFS(B$2:B1072,B1072,G$2:G1072,"Competition Level Test"),"-")</f>
        <v>1</v>
      </c>
      <c r="J1072" s="101"/>
    </row>
    <row r="1073" spans="1:10" s="1" customFormat="1" ht="15" customHeight="1" x14ac:dyDescent="0.25">
      <c r="A1073" s="1" t="str">
        <f t="shared" si="33"/>
        <v>VANDEVELDE Flore PRE</v>
      </c>
      <c r="B1073" s="2" t="s">
        <v>688</v>
      </c>
      <c r="C1073" s="4" t="s">
        <v>10</v>
      </c>
      <c r="D1073" s="4" t="s">
        <v>1</v>
      </c>
      <c r="E1073" s="10">
        <v>43736</v>
      </c>
      <c r="F1073" s="10">
        <v>43736</v>
      </c>
      <c r="G1073" s="4" t="s">
        <v>28</v>
      </c>
      <c r="H1073" s="4" t="s">
        <v>15</v>
      </c>
      <c r="I1073" s="4">
        <f>IF(G1073="Competition Level Test",COUNTIFS(B$2:B1073,B1073,G$2:G1073,"Competition Level Test"),"-")</f>
        <v>1</v>
      </c>
      <c r="J1073" s="101"/>
    </row>
    <row r="1074" spans="1:10" s="1" customFormat="1" ht="15" customHeight="1" x14ac:dyDescent="0.25">
      <c r="A1074" s="1" t="str">
        <f t="shared" ref="A1074" si="34">CONCATENATE(B1074," ",D1074)</f>
        <v>LE Linh PRE</v>
      </c>
      <c r="B1074" s="2" t="s">
        <v>663</v>
      </c>
      <c r="C1074" s="4" t="s">
        <v>10</v>
      </c>
      <c r="D1074" s="4" t="s">
        <v>1</v>
      </c>
      <c r="E1074" s="10">
        <f t="shared" ref="E1074:E1080" si="35">IF(G1074="Competition Level Test",F1074,EDATE(F1074,3))</f>
        <v>43743</v>
      </c>
      <c r="F1074" s="10">
        <v>43743</v>
      </c>
      <c r="G1074" s="4" t="s">
        <v>28</v>
      </c>
      <c r="H1074" s="4" t="s">
        <v>15</v>
      </c>
      <c r="I1074" s="4">
        <f>IF(G1074="Competition Level Test",COUNTIFS(B$2:B1074,B1074,G$2:G1074,"Competition Level Test"),"-")</f>
        <v>1</v>
      </c>
      <c r="J1074" s="222"/>
    </row>
    <row r="1075" spans="1:10" s="1" customFormat="1" ht="15" customHeight="1" x14ac:dyDescent="0.25">
      <c r="A1075" s="1" t="str">
        <f t="shared" si="33"/>
        <v>BERVOETS Dot MIN</v>
      </c>
      <c r="B1075" s="2" t="s">
        <v>642</v>
      </c>
      <c r="C1075" s="4" t="s">
        <v>11</v>
      </c>
      <c r="D1075" s="4" t="s">
        <v>2</v>
      </c>
      <c r="E1075" s="10">
        <f t="shared" si="35"/>
        <v>43842</v>
      </c>
      <c r="F1075" s="10">
        <v>43750</v>
      </c>
      <c r="G1075" s="4" t="s">
        <v>300</v>
      </c>
      <c r="H1075" s="4" t="s">
        <v>17</v>
      </c>
      <c r="I1075" s="4" t="str">
        <f>IF(G1075="Competition Level Test",COUNTIFS(B$2:B1075,B1075,G$2:G1075,"Competition Level Test"),"-")</f>
        <v>-</v>
      </c>
      <c r="J1075" s="101"/>
    </row>
    <row r="1076" spans="1:10" s="1" customFormat="1" ht="15" customHeight="1" x14ac:dyDescent="0.25">
      <c r="A1076" s="1" t="str">
        <f t="shared" si="33"/>
        <v>COULON Liora MIN</v>
      </c>
      <c r="B1076" s="2" t="s">
        <v>611</v>
      </c>
      <c r="C1076" s="4" t="s">
        <v>77</v>
      </c>
      <c r="D1076" s="4" t="s">
        <v>2</v>
      </c>
      <c r="E1076" s="10">
        <f t="shared" si="35"/>
        <v>43842</v>
      </c>
      <c r="F1076" s="10">
        <v>43750</v>
      </c>
      <c r="G1076" s="4" t="s">
        <v>300</v>
      </c>
      <c r="H1076" s="4" t="s">
        <v>17</v>
      </c>
      <c r="I1076" s="4" t="str">
        <f>IF(G1076="Competition Level Test",COUNTIFS(B$2:B1076,B1076,G$2:G1076,"Competition Level Test"),"-")</f>
        <v>-</v>
      </c>
      <c r="J1076" s="101"/>
    </row>
    <row r="1077" spans="1:10" s="1" customFormat="1" ht="15" customHeight="1" x14ac:dyDescent="0.25">
      <c r="A1077" s="1" t="str">
        <f t="shared" ref="A1077:A1140" si="36">CONCATENATE(B1077," ",D1077)</f>
        <v>DE DONCKER Jill MIN</v>
      </c>
      <c r="B1077" s="2" t="s">
        <v>526</v>
      </c>
      <c r="C1077" s="4" t="s">
        <v>20</v>
      </c>
      <c r="D1077" s="4" t="s">
        <v>2</v>
      </c>
      <c r="E1077" s="10">
        <f t="shared" si="35"/>
        <v>43842</v>
      </c>
      <c r="F1077" s="10">
        <v>43750</v>
      </c>
      <c r="G1077" s="4" t="s">
        <v>300</v>
      </c>
      <c r="H1077" s="4" t="s">
        <v>17</v>
      </c>
      <c r="I1077" s="4" t="str">
        <f>IF(G1077="Competition Level Test",COUNTIFS(B$2:B1077,B1077,G$2:G1077,"Competition Level Test"),"-")</f>
        <v>-</v>
      </c>
      <c r="J1077" s="101"/>
    </row>
    <row r="1078" spans="1:10" s="1" customFormat="1" ht="15" customHeight="1" x14ac:dyDescent="0.25">
      <c r="A1078" s="1" t="str">
        <f t="shared" si="36"/>
        <v>RAMOS Penelope INO</v>
      </c>
      <c r="B1078" s="2" t="s">
        <v>427</v>
      </c>
      <c r="C1078" s="4" t="s">
        <v>23</v>
      </c>
      <c r="D1078" s="4" t="s">
        <v>564</v>
      </c>
      <c r="E1078" s="10">
        <f t="shared" si="35"/>
        <v>43842</v>
      </c>
      <c r="F1078" s="10">
        <v>43750</v>
      </c>
      <c r="G1078" s="4" t="s">
        <v>300</v>
      </c>
      <c r="H1078" s="4" t="s">
        <v>17</v>
      </c>
      <c r="I1078" s="4" t="str">
        <f>IF(G1078="Competition Level Test",COUNTIFS(B$2:B1078,B1078,G$2:G1078,"Competition Level Test"),"-")</f>
        <v>-</v>
      </c>
      <c r="J1078" s="101"/>
    </row>
    <row r="1079" spans="1:10" s="1" customFormat="1" ht="15" customHeight="1" x14ac:dyDescent="0.25">
      <c r="A1079" s="1" t="str">
        <f t="shared" si="36"/>
        <v>VAN SCHUERBEEK Luna ANO</v>
      </c>
      <c r="B1079" s="2" t="s">
        <v>157</v>
      </c>
      <c r="C1079" s="4" t="s">
        <v>13</v>
      </c>
      <c r="D1079" s="4" t="s">
        <v>565</v>
      </c>
      <c r="E1079" s="10">
        <f t="shared" si="35"/>
        <v>43842</v>
      </c>
      <c r="F1079" s="10">
        <v>43750</v>
      </c>
      <c r="G1079" s="4" t="s">
        <v>300</v>
      </c>
      <c r="H1079" s="4" t="s">
        <v>17</v>
      </c>
      <c r="I1079" s="4" t="str">
        <f>IF(G1079="Competition Level Test",COUNTIFS(B$2:B1079,B1079,G$2:G1079,"Competition Level Test"),"-")</f>
        <v>-</v>
      </c>
      <c r="J1079" s="101"/>
    </row>
    <row r="1080" spans="1:10" s="1" customFormat="1" ht="15" customHeight="1" x14ac:dyDescent="0.25">
      <c r="A1080" s="1" t="str">
        <f t="shared" si="36"/>
        <v>WILLEM Agnes ANO</v>
      </c>
      <c r="B1080" s="2" t="s">
        <v>275</v>
      </c>
      <c r="C1080" s="4" t="s">
        <v>26</v>
      </c>
      <c r="D1080" s="4" t="s">
        <v>565</v>
      </c>
      <c r="E1080" s="10">
        <f t="shared" si="35"/>
        <v>43842</v>
      </c>
      <c r="F1080" s="10">
        <v>43750</v>
      </c>
      <c r="G1080" s="4" t="s">
        <v>300</v>
      </c>
      <c r="H1080" s="4" t="s">
        <v>17</v>
      </c>
      <c r="I1080" s="4" t="str">
        <f>IF(G1080="Competition Level Test",COUNTIFS(B$2:B1080,B1080,G$2:G1080,"Competition Level Test"),"-")</f>
        <v>-</v>
      </c>
      <c r="J1080" s="101"/>
    </row>
    <row r="1081" spans="1:10" s="1" customFormat="1" ht="15" customHeight="1" x14ac:dyDescent="0.25">
      <c r="A1081" s="1" t="str">
        <f t="shared" si="36"/>
        <v>RAMOS Daphne ANO</v>
      </c>
      <c r="B1081" s="2" t="s">
        <v>45</v>
      </c>
      <c r="C1081" s="4" t="s">
        <v>23</v>
      </c>
      <c r="D1081" s="4" t="s">
        <v>565</v>
      </c>
      <c r="E1081" s="10">
        <f t="shared" ref="E1081:E1082" si="37">IF(G1081="Competition Level Test",F1081,EDATE(F1081,3))</f>
        <v>43849</v>
      </c>
      <c r="F1081" s="10">
        <v>43757</v>
      </c>
      <c r="G1081" s="4" t="s">
        <v>433</v>
      </c>
      <c r="H1081" s="4" t="s">
        <v>215</v>
      </c>
      <c r="I1081" s="4" t="str">
        <f>IF(G1081="Competition Level Test",COUNTIFS(B$2:B1081,B1081,G$2:G1081,"Competition Level Test"),"-")</f>
        <v>-</v>
      </c>
      <c r="J1081" s="101"/>
    </row>
    <row r="1082" spans="1:10" s="1" customFormat="1" ht="15" customHeight="1" x14ac:dyDescent="0.25">
      <c r="A1082" s="1" t="str">
        <f t="shared" si="36"/>
        <v>PINZARRONE Nina MAS</v>
      </c>
      <c r="B1082" s="2" t="s">
        <v>249</v>
      </c>
      <c r="C1082" s="4" t="s">
        <v>11</v>
      </c>
      <c r="D1082" s="4" t="s">
        <v>8</v>
      </c>
      <c r="E1082" s="10">
        <f t="shared" si="37"/>
        <v>43849</v>
      </c>
      <c r="F1082" s="10">
        <v>43757</v>
      </c>
      <c r="G1082" s="4" t="s">
        <v>433</v>
      </c>
      <c r="H1082" s="4" t="s">
        <v>215</v>
      </c>
      <c r="I1082" s="4" t="str">
        <f>IF(G1082="Competition Level Test",COUNTIFS(B$2:B1082,B1082,G$2:G1082,"Competition Level Test"),"-")</f>
        <v>-</v>
      </c>
      <c r="J1082" s="101"/>
    </row>
    <row r="1083" spans="1:10" s="1" customFormat="1" ht="15" customHeight="1" x14ac:dyDescent="0.25">
      <c r="A1083" s="1" t="str">
        <f t="shared" si="36"/>
        <v>SUY June MIN</v>
      </c>
      <c r="B1083" s="2" t="s">
        <v>631</v>
      </c>
      <c r="C1083" s="4" t="s">
        <v>19</v>
      </c>
      <c r="D1083" s="4" t="s">
        <v>2</v>
      </c>
      <c r="E1083" s="10">
        <f t="shared" ref="E1083:E1087" si="38">IF(G1083="Competition Level Test",F1083,EDATE(F1083,3))</f>
        <v>43857</v>
      </c>
      <c r="F1083" s="10">
        <v>43765</v>
      </c>
      <c r="G1083" s="4" t="s">
        <v>164</v>
      </c>
      <c r="H1083" s="4" t="s">
        <v>22</v>
      </c>
      <c r="I1083" s="4" t="str">
        <f>IF(G1083="Competition Level Test",COUNTIFS(B$2:B1083,B1083,G$2:G1083,"Competition Level Test"),"-")</f>
        <v>-</v>
      </c>
      <c r="J1083" s="101"/>
    </row>
    <row r="1084" spans="1:10" s="1" customFormat="1" ht="15" customHeight="1" x14ac:dyDescent="0.25">
      <c r="A1084" s="1" t="str">
        <f t="shared" si="36"/>
        <v>COULON Liora BNO</v>
      </c>
      <c r="B1084" s="2" t="s">
        <v>611</v>
      </c>
      <c r="C1084" s="4" t="s">
        <v>77</v>
      </c>
      <c r="D1084" s="4" t="s">
        <v>563</v>
      </c>
      <c r="E1084" s="10">
        <f t="shared" si="38"/>
        <v>43857</v>
      </c>
      <c r="F1084" s="10">
        <v>43765</v>
      </c>
      <c r="G1084" s="4" t="s">
        <v>164</v>
      </c>
      <c r="H1084" s="4" t="s">
        <v>22</v>
      </c>
      <c r="I1084" s="4" t="str">
        <f>IF(G1084="Competition Level Test",COUNTIFS(B$2:B1084,B1084,G$2:G1084,"Competition Level Test"),"-")</f>
        <v>-</v>
      </c>
      <c r="J1084" s="101"/>
    </row>
    <row r="1085" spans="1:10" s="1" customFormat="1" ht="15" customHeight="1" x14ac:dyDescent="0.25">
      <c r="A1085" s="1" t="str">
        <f t="shared" si="36"/>
        <v>STROECKX Lize BNO</v>
      </c>
      <c r="B1085" s="2" t="s">
        <v>622</v>
      </c>
      <c r="C1085" s="4" t="s">
        <v>10</v>
      </c>
      <c r="D1085" s="4" t="s">
        <v>563</v>
      </c>
      <c r="E1085" s="10">
        <f t="shared" si="38"/>
        <v>43857</v>
      </c>
      <c r="F1085" s="10">
        <v>43765</v>
      </c>
      <c r="G1085" s="4" t="s">
        <v>164</v>
      </c>
      <c r="H1085" s="4" t="s">
        <v>22</v>
      </c>
      <c r="I1085" s="4" t="str">
        <f>IF(G1085="Competition Level Test",COUNTIFS(B$2:B1085,B1085,G$2:G1085,"Competition Level Test"),"-")</f>
        <v>-</v>
      </c>
      <c r="J1085" s="101"/>
    </row>
    <row r="1086" spans="1:10" s="1" customFormat="1" ht="15" customHeight="1" x14ac:dyDescent="0.25">
      <c r="A1086" s="1" t="str">
        <f t="shared" si="36"/>
        <v>VEURINK Jorine BNO</v>
      </c>
      <c r="B1086" s="2" t="s">
        <v>628</v>
      </c>
      <c r="C1086" s="4" t="s">
        <v>10</v>
      </c>
      <c r="D1086" s="4" t="s">
        <v>563</v>
      </c>
      <c r="E1086" s="10">
        <f t="shared" si="38"/>
        <v>43857</v>
      </c>
      <c r="F1086" s="10">
        <v>43765</v>
      </c>
      <c r="G1086" s="4" t="s">
        <v>164</v>
      </c>
      <c r="H1086" s="4" t="s">
        <v>22</v>
      </c>
      <c r="I1086" s="4" t="str">
        <f>IF(G1086="Competition Level Test",COUNTIFS(B$2:B1086,B1086,G$2:G1086,"Competition Level Test"),"-")</f>
        <v>-</v>
      </c>
      <c r="J1086" s="101"/>
    </row>
    <row r="1087" spans="1:10" s="1" customFormat="1" ht="15" customHeight="1" x14ac:dyDescent="0.25">
      <c r="A1087" s="1" t="str">
        <f t="shared" si="36"/>
        <v>LE Linh INO</v>
      </c>
      <c r="B1087" s="2" t="s">
        <v>663</v>
      </c>
      <c r="C1087" s="4" t="s">
        <v>11</v>
      </c>
      <c r="D1087" s="4" t="s">
        <v>564</v>
      </c>
      <c r="E1087" s="10">
        <f t="shared" si="38"/>
        <v>43857</v>
      </c>
      <c r="F1087" s="10">
        <v>43765</v>
      </c>
      <c r="G1087" s="4" t="s">
        <v>164</v>
      </c>
      <c r="H1087" s="4" t="s">
        <v>22</v>
      </c>
      <c r="I1087" s="4" t="str">
        <f>IF(G1087="Competition Level Test",COUNTIFS(B$2:B1087,B1087,G$2:G1087,"Competition Level Test"),"-")</f>
        <v>-</v>
      </c>
      <c r="J1087" s="101"/>
    </row>
    <row r="1088" spans="1:10" s="1" customFormat="1" ht="15" customHeight="1" x14ac:dyDescent="0.25">
      <c r="A1088" s="1" t="str">
        <f t="shared" si="36"/>
        <v>SMANS Caroline SEN</v>
      </c>
      <c r="B1088" s="2" t="s">
        <v>228</v>
      </c>
      <c r="C1088" s="4" t="s">
        <v>18</v>
      </c>
      <c r="D1088" s="4" t="s">
        <v>7</v>
      </c>
      <c r="E1088" s="10">
        <f t="shared" ref="E1088:E1112" si="39">IF(G1088="Competition Level Test",F1088,EDATE(F1088,3))</f>
        <v>43857</v>
      </c>
      <c r="F1088" s="10">
        <v>43765</v>
      </c>
      <c r="G1088" s="4" t="s">
        <v>164</v>
      </c>
      <c r="H1088" s="4" t="s">
        <v>22</v>
      </c>
      <c r="I1088" s="4" t="str">
        <f>IF(G1088="Competition Level Test",COUNTIFS(B$2:B1088,B1088,G$2:G1088,"Competition Level Test"),"-")</f>
        <v>-</v>
      </c>
      <c r="J1088" s="101"/>
    </row>
    <row r="1089" spans="1:10" s="1" customFormat="1" ht="15" customHeight="1" x14ac:dyDescent="0.25">
      <c r="A1089" s="1" t="str">
        <f t="shared" si="36"/>
        <v>MARTIN Mayline MIN</v>
      </c>
      <c r="B1089" s="2" t="s">
        <v>685</v>
      </c>
      <c r="C1089" s="4" t="s">
        <v>23</v>
      </c>
      <c r="D1089" s="4" t="s">
        <v>2</v>
      </c>
      <c r="E1089" s="10">
        <f t="shared" si="39"/>
        <v>43870</v>
      </c>
      <c r="F1089" s="10">
        <v>43778</v>
      </c>
      <c r="G1089" s="4" t="s">
        <v>434</v>
      </c>
      <c r="H1089" s="4" t="s">
        <v>435</v>
      </c>
      <c r="I1089" s="4" t="str">
        <f>IF(G1089="Competition Level Test",COUNTIFS(B$2:B1089,B1089,G$2:G1089,"Competition Level Test"),"-")</f>
        <v>-</v>
      </c>
      <c r="J1089" s="101"/>
    </row>
    <row r="1090" spans="1:10" s="1" customFormat="1" ht="15" customHeight="1" x14ac:dyDescent="0.25">
      <c r="A1090" s="1" t="str">
        <f t="shared" si="36"/>
        <v>VAN HERCK Lotta MIN</v>
      </c>
      <c r="B1090" s="2" t="s">
        <v>634</v>
      </c>
      <c r="C1090" s="4" t="s">
        <v>11</v>
      </c>
      <c r="D1090" s="4" t="s">
        <v>2</v>
      </c>
      <c r="E1090" s="10">
        <f t="shared" si="39"/>
        <v>43870</v>
      </c>
      <c r="F1090" s="10">
        <v>43778</v>
      </c>
      <c r="G1090" s="4" t="s">
        <v>434</v>
      </c>
      <c r="H1090" s="4" t="s">
        <v>435</v>
      </c>
      <c r="I1090" s="4" t="str">
        <f>IF(G1090="Competition Level Test",COUNTIFS(B$2:B1090,B1090,G$2:G1090,"Competition Level Test"),"-")</f>
        <v>-</v>
      </c>
      <c r="J1090" s="101"/>
    </row>
    <row r="1091" spans="1:10" s="1" customFormat="1" ht="15" customHeight="1" x14ac:dyDescent="0.25">
      <c r="A1091" s="1" t="str">
        <f t="shared" si="36"/>
        <v>SUY June BNO</v>
      </c>
      <c r="B1091" s="2" t="s">
        <v>631</v>
      </c>
      <c r="C1091" s="4" t="s">
        <v>19</v>
      </c>
      <c r="D1091" s="4" t="s">
        <v>563</v>
      </c>
      <c r="E1091" s="10">
        <f t="shared" si="39"/>
        <v>43870</v>
      </c>
      <c r="F1091" s="10">
        <v>43778</v>
      </c>
      <c r="G1091" s="4" t="s">
        <v>434</v>
      </c>
      <c r="H1091" s="4" t="s">
        <v>435</v>
      </c>
      <c r="I1091" s="4" t="str">
        <f>IF(G1091="Competition Level Test",COUNTIFS(B$2:B1091,B1091,G$2:G1091,"Competition Level Test"),"-")</f>
        <v>-</v>
      </c>
      <c r="J1091" s="101"/>
    </row>
    <row r="1092" spans="1:10" s="1" customFormat="1" ht="15" customHeight="1" x14ac:dyDescent="0.25">
      <c r="A1092" s="1" t="str">
        <f t="shared" si="36"/>
        <v>SYZDYKOV Ekaterina ANO</v>
      </c>
      <c r="B1092" s="2" t="s">
        <v>240</v>
      </c>
      <c r="C1092" s="4" t="s">
        <v>19</v>
      </c>
      <c r="D1092" s="4" t="s">
        <v>565</v>
      </c>
      <c r="E1092" s="10">
        <f t="shared" si="39"/>
        <v>43870</v>
      </c>
      <c r="F1092" s="10">
        <v>43778</v>
      </c>
      <c r="G1092" s="4" t="s">
        <v>434</v>
      </c>
      <c r="H1092" s="4" t="s">
        <v>435</v>
      </c>
      <c r="I1092" s="4" t="str">
        <f>IF(G1092="Competition Level Test",COUNTIFS(B$2:B1092,B1092,G$2:G1092,"Competition Level Test"),"-")</f>
        <v>-</v>
      </c>
      <c r="J1092" s="101"/>
    </row>
    <row r="1093" spans="1:10" s="1" customFormat="1" ht="15" customHeight="1" x14ac:dyDescent="0.25">
      <c r="A1093" s="1" t="str">
        <f t="shared" si="36"/>
        <v>DE BRAUWER Shadé ANO</v>
      </c>
      <c r="B1093" s="2" t="s">
        <v>453</v>
      </c>
      <c r="C1093" s="4" t="s">
        <v>12</v>
      </c>
      <c r="D1093" s="4" t="s">
        <v>565</v>
      </c>
      <c r="E1093" s="10">
        <f t="shared" si="39"/>
        <v>43884</v>
      </c>
      <c r="F1093" s="10">
        <v>43792</v>
      </c>
      <c r="G1093" s="4" t="s">
        <v>163</v>
      </c>
      <c r="H1093" s="4" t="s">
        <v>215</v>
      </c>
      <c r="I1093" s="4" t="str">
        <f>IF(G1093="Competition Level Test",COUNTIFS(B$2:B1093,B1093,G$2:G1093,"Competition Level Test"),"-")</f>
        <v>-</v>
      </c>
      <c r="J1093" s="101"/>
    </row>
    <row r="1094" spans="1:10" s="1" customFormat="1" ht="15" customHeight="1" x14ac:dyDescent="0.25">
      <c r="A1094" s="1" t="str">
        <f t="shared" si="36"/>
        <v>DRIJKONINGEN Aube-Laure JUN</v>
      </c>
      <c r="B1094" s="2" t="s">
        <v>458</v>
      </c>
      <c r="C1094" s="4" t="s">
        <v>18</v>
      </c>
      <c r="D1094" s="4" t="s">
        <v>6</v>
      </c>
      <c r="E1094" s="10">
        <f t="shared" si="39"/>
        <v>43884</v>
      </c>
      <c r="F1094" s="10">
        <v>43792</v>
      </c>
      <c r="G1094" s="4" t="s">
        <v>163</v>
      </c>
      <c r="H1094" s="4" t="s">
        <v>215</v>
      </c>
      <c r="I1094" s="4" t="str">
        <f>IF(G1094="Competition Level Test",COUNTIFS(B$2:B1094,B1094,G$2:G1094,"Competition Level Test"),"-")</f>
        <v>-</v>
      </c>
      <c r="J1094" s="101"/>
    </row>
    <row r="1095" spans="1:10" s="1" customFormat="1" ht="15" customHeight="1" x14ac:dyDescent="0.25">
      <c r="A1095" s="1" t="str">
        <f t="shared" si="36"/>
        <v>VERBRAEKEN Jenna PRE</v>
      </c>
      <c r="B1095" s="2" t="s">
        <v>681</v>
      </c>
      <c r="C1095" s="4" t="s">
        <v>10</v>
      </c>
      <c r="D1095" s="4" t="s">
        <v>1</v>
      </c>
      <c r="E1095" s="10">
        <f t="shared" si="39"/>
        <v>43799</v>
      </c>
      <c r="F1095" s="10">
        <v>43799</v>
      </c>
      <c r="G1095" s="4" t="s">
        <v>28</v>
      </c>
      <c r="H1095" s="4" t="s">
        <v>499</v>
      </c>
      <c r="I1095" s="4">
        <f>IF(G1095="Competition Level Test",COUNTIFS(B$2:B1095,B1095,G$2:G1095,"Competition Level Test"),"-")</f>
        <v>2</v>
      </c>
      <c r="J1095" s="101"/>
    </row>
    <row r="1096" spans="1:10" s="1" customFormat="1" ht="15" customHeight="1" x14ac:dyDescent="0.25">
      <c r="A1096" s="1" t="str">
        <f t="shared" si="36"/>
        <v>VANDERCRUYSSEN Zoë PRE</v>
      </c>
      <c r="B1096" s="2" t="s">
        <v>691</v>
      </c>
      <c r="C1096" s="4" t="s">
        <v>77</v>
      </c>
      <c r="D1096" s="4" t="s">
        <v>1</v>
      </c>
      <c r="E1096" s="10">
        <f t="shared" si="39"/>
        <v>43799</v>
      </c>
      <c r="F1096" s="10">
        <v>43799</v>
      </c>
      <c r="G1096" s="4" t="s">
        <v>28</v>
      </c>
      <c r="H1096" s="4" t="s">
        <v>499</v>
      </c>
      <c r="I1096" s="4">
        <f>IF(G1096="Competition Level Test",COUNTIFS(B$2:B1096,B1096,G$2:G1096,"Competition Level Test"),"-")</f>
        <v>1</v>
      </c>
      <c r="J1096" s="101"/>
    </row>
    <row r="1097" spans="1:10" s="1" customFormat="1" ht="15" customHeight="1" x14ac:dyDescent="0.25">
      <c r="A1097" s="1" t="str">
        <f t="shared" si="36"/>
        <v>DE SCHEPPER Kaat PRE</v>
      </c>
      <c r="B1097" s="2" t="s">
        <v>692</v>
      </c>
      <c r="C1097" s="4" t="s">
        <v>11</v>
      </c>
      <c r="D1097" s="4" t="s">
        <v>1</v>
      </c>
      <c r="E1097" s="10">
        <f t="shared" si="39"/>
        <v>43799</v>
      </c>
      <c r="F1097" s="10">
        <v>43799</v>
      </c>
      <c r="G1097" s="4" t="s">
        <v>28</v>
      </c>
      <c r="H1097" s="4" t="s">
        <v>499</v>
      </c>
      <c r="I1097" s="4">
        <f>IF(G1097="Competition Level Test",COUNTIFS(B$2:B1097,B1097,G$2:G1097,"Competition Level Test"),"-")</f>
        <v>1</v>
      </c>
      <c r="J1097" s="101"/>
    </row>
    <row r="1098" spans="1:10" s="1" customFormat="1" ht="15" customHeight="1" x14ac:dyDescent="0.25">
      <c r="A1098" s="1" t="str">
        <f t="shared" si="36"/>
        <v>LEFEVRE Bélana PRE</v>
      </c>
      <c r="B1098" s="2" t="s">
        <v>625</v>
      </c>
      <c r="C1098" s="4" t="s">
        <v>13</v>
      </c>
      <c r="D1098" s="4" t="s">
        <v>1</v>
      </c>
      <c r="E1098" s="10">
        <f t="shared" si="39"/>
        <v>43799</v>
      </c>
      <c r="F1098" s="10">
        <v>43799</v>
      </c>
      <c r="G1098" s="4" t="s">
        <v>28</v>
      </c>
      <c r="H1098" s="4" t="s">
        <v>499</v>
      </c>
      <c r="I1098" s="4">
        <f>IF(G1098="Competition Level Test",COUNTIFS(B$2:B1098,B1098,G$2:G1098,"Competition Level Test"),"-")</f>
        <v>2</v>
      </c>
      <c r="J1098" s="101"/>
    </row>
    <row r="1099" spans="1:10" s="1" customFormat="1" ht="15" customHeight="1" x14ac:dyDescent="0.25">
      <c r="A1099" s="1" t="str">
        <f t="shared" si="36"/>
        <v>DE NIZZA Amy Niet geslaagd</v>
      </c>
      <c r="B1099" s="2" t="s">
        <v>693</v>
      </c>
      <c r="C1099" s="4" t="s">
        <v>23</v>
      </c>
      <c r="D1099" s="4" t="s">
        <v>80</v>
      </c>
      <c r="E1099" s="10">
        <f t="shared" si="39"/>
        <v>43799</v>
      </c>
      <c r="F1099" s="10">
        <v>43799</v>
      </c>
      <c r="G1099" s="4" t="s">
        <v>28</v>
      </c>
      <c r="H1099" s="4" t="s">
        <v>499</v>
      </c>
      <c r="I1099" s="4">
        <f>IF(G1099="Competition Level Test",COUNTIFS(B$2:B1099,B1099,G$2:G1099,"Competition Level Test"),"-")</f>
        <v>1</v>
      </c>
      <c r="J1099" s="101"/>
    </row>
    <row r="1100" spans="1:10" s="1" customFormat="1" ht="15" customHeight="1" x14ac:dyDescent="0.25">
      <c r="A1100" s="1" t="str">
        <f t="shared" si="36"/>
        <v>LIEVENS Milana Niet geslaagd</v>
      </c>
      <c r="B1100" s="2" t="s">
        <v>694</v>
      </c>
      <c r="C1100" s="4" t="s">
        <v>13</v>
      </c>
      <c r="D1100" s="4" t="s">
        <v>80</v>
      </c>
      <c r="E1100" s="10">
        <f t="shared" si="39"/>
        <v>43799</v>
      </c>
      <c r="F1100" s="10">
        <v>43799</v>
      </c>
      <c r="G1100" s="4" t="s">
        <v>28</v>
      </c>
      <c r="H1100" s="4" t="s">
        <v>499</v>
      </c>
      <c r="I1100" s="4">
        <f>IF(G1100="Competition Level Test",COUNTIFS(B$2:B1100,B1100,G$2:G1100,"Competition Level Test"),"-")</f>
        <v>1</v>
      </c>
      <c r="J1100" s="101"/>
    </row>
    <row r="1101" spans="1:10" s="1" customFormat="1" ht="15" customHeight="1" x14ac:dyDescent="0.25">
      <c r="A1101" s="1" t="str">
        <f t="shared" si="36"/>
        <v>MAES Maja PRE</v>
      </c>
      <c r="B1101" s="2" t="s">
        <v>695</v>
      </c>
      <c r="C1101" s="4" t="s">
        <v>23</v>
      </c>
      <c r="D1101" s="4" t="s">
        <v>1</v>
      </c>
      <c r="E1101" s="10">
        <f t="shared" si="39"/>
        <v>43799</v>
      </c>
      <c r="F1101" s="10">
        <v>43799</v>
      </c>
      <c r="G1101" s="4" t="s">
        <v>28</v>
      </c>
      <c r="H1101" s="4" t="s">
        <v>499</v>
      </c>
      <c r="I1101" s="4">
        <f>IF(G1101="Competition Level Test",COUNTIFS(B$2:B1101,B1101,G$2:G1101,"Competition Level Test"),"-")</f>
        <v>1</v>
      </c>
      <c r="J1101" s="101"/>
    </row>
    <row r="1102" spans="1:10" s="1" customFormat="1" ht="15" customHeight="1" x14ac:dyDescent="0.25">
      <c r="A1102" s="1" t="str">
        <f t="shared" si="36"/>
        <v>KEIJERS Kesha PRE</v>
      </c>
      <c r="B1102" s="2" t="s">
        <v>679</v>
      </c>
      <c r="C1102" s="4" t="s">
        <v>10</v>
      </c>
      <c r="D1102" s="4" t="s">
        <v>1</v>
      </c>
      <c r="E1102" s="10">
        <f t="shared" si="39"/>
        <v>43799</v>
      </c>
      <c r="F1102" s="10">
        <v>43799</v>
      </c>
      <c r="G1102" s="4" t="s">
        <v>28</v>
      </c>
      <c r="H1102" s="4" t="s">
        <v>499</v>
      </c>
      <c r="I1102" s="4">
        <f>IF(G1102="Competition Level Test",COUNTIFS(B$2:B1102,B1102,G$2:G1102,"Competition Level Test"),"-")</f>
        <v>2</v>
      </c>
      <c r="J1102" s="101"/>
    </row>
    <row r="1103" spans="1:10" s="1" customFormat="1" ht="15" customHeight="1" x14ac:dyDescent="0.25">
      <c r="A1103" s="1" t="str">
        <f t="shared" si="36"/>
        <v>VLEMINCKX Luna PRE</v>
      </c>
      <c r="B1103" s="2" t="s">
        <v>682</v>
      </c>
      <c r="C1103" s="4" t="s">
        <v>23</v>
      </c>
      <c r="D1103" s="4" t="s">
        <v>1</v>
      </c>
      <c r="E1103" s="10">
        <f t="shared" si="39"/>
        <v>43799</v>
      </c>
      <c r="F1103" s="10">
        <v>43799</v>
      </c>
      <c r="G1103" s="4" t="s">
        <v>28</v>
      </c>
      <c r="H1103" s="4" t="s">
        <v>499</v>
      </c>
      <c r="I1103" s="4">
        <f>IF(G1103="Competition Level Test",COUNTIFS(B$2:B1103,B1103,G$2:G1103,"Competition Level Test"),"-")</f>
        <v>2</v>
      </c>
      <c r="J1103" s="101"/>
    </row>
    <row r="1104" spans="1:10" s="1" customFormat="1" ht="15" customHeight="1" x14ac:dyDescent="0.25">
      <c r="A1104" s="1" t="str">
        <f t="shared" si="36"/>
        <v>VANDERSEYPEN Victoria Niet geslaagd</v>
      </c>
      <c r="B1104" s="2" t="s">
        <v>696</v>
      </c>
      <c r="C1104" s="4" t="s">
        <v>77</v>
      </c>
      <c r="D1104" s="4" t="s">
        <v>80</v>
      </c>
      <c r="E1104" s="10">
        <f t="shared" si="39"/>
        <v>43799</v>
      </c>
      <c r="F1104" s="10">
        <v>43799</v>
      </c>
      <c r="G1104" s="4" t="s">
        <v>28</v>
      </c>
      <c r="H1104" s="4" t="s">
        <v>499</v>
      </c>
      <c r="I1104" s="4">
        <f>IF(G1104="Competition Level Test",COUNTIFS(B$2:B1104,B1104,G$2:G1104,"Competition Level Test"),"-")</f>
        <v>1</v>
      </c>
      <c r="J1104" s="101"/>
    </row>
    <row r="1105" spans="1:10" s="1" customFormat="1" ht="15" customHeight="1" x14ac:dyDescent="0.25">
      <c r="A1105" s="1" t="str">
        <f t="shared" si="36"/>
        <v>GHYS Charlotte PRE</v>
      </c>
      <c r="B1105" s="2" t="s">
        <v>690</v>
      </c>
      <c r="C1105" s="4" t="s">
        <v>23</v>
      </c>
      <c r="D1105" s="4" t="s">
        <v>1</v>
      </c>
      <c r="E1105" s="10">
        <f t="shared" si="39"/>
        <v>43799</v>
      </c>
      <c r="F1105" s="10">
        <v>43799</v>
      </c>
      <c r="G1105" s="4" t="s">
        <v>28</v>
      </c>
      <c r="H1105" s="4" t="s">
        <v>499</v>
      </c>
      <c r="I1105" s="4">
        <f>IF(G1105="Competition Level Test",COUNTIFS(B$2:B1105,B1105,G$2:G1105,"Competition Level Test"),"-")</f>
        <v>1</v>
      </c>
      <c r="J1105" s="101"/>
    </row>
    <row r="1106" spans="1:10" s="1" customFormat="1" ht="15" customHeight="1" x14ac:dyDescent="0.25">
      <c r="A1106" s="1" t="str">
        <f t="shared" si="36"/>
        <v>DE SAEGHER Lisa PRE</v>
      </c>
      <c r="B1106" s="2" t="s">
        <v>697</v>
      </c>
      <c r="C1106" s="4" t="s">
        <v>23</v>
      </c>
      <c r="D1106" s="4" t="s">
        <v>1</v>
      </c>
      <c r="E1106" s="10">
        <f t="shared" si="39"/>
        <v>43799</v>
      </c>
      <c r="F1106" s="10">
        <v>43799</v>
      </c>
      <c r="G1106" s="4" t="s">
        <v>28</v>
      </c>
      <c r="H1106" s="4" t="s">
        <v>499</v>
      </c>
      <c r="I1106" s="4">
        <f>IF(G1106="Competition Level Test",COUNTIFS(B$2:B1106,B1106,G$2:G1106,"Competition Level Test"),"-")</f>
        <v>1</v>
      </c>
      <c r="J1106" s="101"/>
    </row>
    <row r="1107" spans="1:10" s="1" customFormat="1" ht="15" customHeight="1" x14ac:dyDescent="0.25">
      <c r="A1107" s="1" t="str">
        <f t="shared" si="36"/>
        <v>VAN LAER Emma Niet geslaagd</v>
      </c>
      <c r="B1107" s="2" t="s">
        <v>686</v>
      </c>
      <c r="C1107" s="4" t="s">
        <v>18</v>
      </c>
      <c r="D1107" s="4" t="s">
        <v>80</v>
      </c>
      <c r="E1107" s="10">
        <f t="shared" si="39"/>
        <v>43799</v>
      </c>
      <c r="F1107" s="10">
        <v>43799</v>
      </c>
      <c r="G1107" s="4" t="s">
        <v>28</v>
      </c>
      <c r="H1107" s="4" t="s">
        <v>499</v>
      </c>
      <c r="I1107" s="4">
        <f>IF(G1107="Competition Level Test",COUNTIFS(B$2:B1107,B1107,G$2:G1107,"Competition Level Test"),"-")</f>
        <v>2</v>
      </c>
      <c r="J1107" s="101"/>
    </row>
    <row r="1108" spans="1:10" s="1" customFormat="1" ht="15" customHeight="1" x14ac:dyDescent="0.25">
      <c r="A1108" s="1" t="str">
        <f t="shared" si="36"/>
        <v>VANDER VEKEN Vitoria PRE</v>
      </c>
      <c r="B1108" s="2" t="s">
        <v>698</v>
      </c>
      <c r="C1108" s="4" t="s">
        <v>20</v>
      </c>
      <c r="D1108" s="4" t="s">
        <v>1</v>
      </c>
      <c r="E1108" s="10">
        <f t="shared" si="39"/>
        <v>43799</v>
      </c>
      <c r="F1108" s="10">
        <v>43799</v>
      </c>
      <c r="G1108" s="4" t="s">
        <v>28</v>
      </c>
      <c r="H1108" s="4" t="s">
        <v>499</v>
      </c>
      <c r="I1108" s="4">
        <f>IF(G1108="Competition Level Test",COUNTIFS(B$2:B1108,B1108,G$2:G1108,"Competition Level Test"),"-")</f>
        <v>1</v>
      </c>
      <c r="J1108" s="101"/>
    </row>
    <row r="1109" spans="1:10" s="1" customFormat="1" ht="15" customHeight="1" x14ac:dyDescent="0.25">
      <c r="A1109" s="1" t="str">
        <f t="shared" si="36"/>
        <v>VERCAUTEREN Yuna PRE</v>
      </c>
      <c r="B1109" s="2" t="s">
        <v>507</v>
      </c>
      <c r="C1109" s="4" t="s">
        <v>13</v>
      </c>
      <c r="D1109" s="4" t="s">
        <v>1</v>
      </c>
      <c r="E1109" s="10">
        <f t="shared" si="39"/>
        <v>43799</v>
      </c>
      <c r="F1109" s="10">
        <v>43799</v>
      </c>
      <c r="G1109" s="4" t="s">
        <v>28</v>
      </c>
      <c r="H1109" s="4" t="s">
        <v>499</v>
      </c>
      <c r="I1109" s="4">
        <f>IF(G1109="Competition Level Test",COUNTIFS(B$2:B1109,B1109,G$2:G1109,"Competition Level Test"),"-")</f>
        <v>3</v>
      </c>
      <c r="J1109" s="101"/>
    </row>
    <row r="1110" spans="1:10" s="1" customFormat="1" ht="15" customHeight="1" x14ac:dyDescent="0.25">
      <c r="A1110" s="1" t="str">
        <f t="shared" si="36"/>
        <v>JORISSEN Zare Niet geslaagd</v>
      </c>
      <c r="B1110" s="2" t="s">
        <v>699</v>
      </c>
      <c r="C1110" s="4" t="s">
        <v>23</v>
      </c>
      <c r="D1110" s="4" t="s">
        <v>80</v>
      </c>
      <c r="E1110" s="10">
        <f t="shared" si="39"/>
        <v>43799</v>
      </c>
      <c r="F1110" s="10">
        <v>43799</v>
      </c>
      <c r="G1110" s="4" t="s">
        <v>28</v>
      </c>
      <c r="H1110" s="4" t="s">
        <v>499</v>
      </c>
      <c r="I1110" s="4">
        <f>IF(G1110="Competition Level Test",COUNTIFS(B$2:B1110,B1110,G$2:G1110,"Competition Level Test"),"-")</f>
        <v>1</v>
      </c>
      <c r="J1110" s="101"/>
    </row>
    <row r="1111" spans="1:10" s="1" customFormat="1" ht="15" customHeight="1" x14ac:dyDescent="0.25">
      <c r="A1111" s="1" t="str">
        <f t="shared" si="36"/>
        <v>VAN HERCK Lotta BNO</v>
      </c>
      <c r="B1111" s="2" t="s">
        <v>634</v>
      </c>
      <c r="C1111" s="4" t="s">
        <v>11</v>
      </c>
      <c r="D1111" s="4" t="s">
        <v>563</v>
      </c>
      <c r="E1111" s="10">
        <f t="shared" si="39"/>
        <v>43939</v>
      </c>
      <c r="F1111" s="10">
        <v>43848</v>
      </c>
      <c r="G1111" s="4" t="s">
        <v>162</v>
      </c>
      <c r="H1111" s="4" t="s">
        <v>27</v>
      </c>
      <c r="I1111" s="4" t="str">
        <f>IF(G1111="Competition Level Test",COUNTIFS(B$2:B1111,B1111,G$2:G1111,"Competition Level Test"),"-")</f>
        <v>-</v>
      </c>
      <c r="J1111" s="101"/>
    </row>
    <row r="1112" spans="1:10" s="1" customFormat="1" ht="15" customHeight="1" x14ac:dyDescent="0.25">
      <c r="A1112" s="1" t="str">
        <f t="shared" si="36"/>
        <v>CHRISTIAEN Helena Niet geslaagd</v>
      </c>
      <c r="B1112" s="2" t="s">
        <v>653</v>
      </c>
      <c r="C1112" s="4" t="s">
        <v>12</v>
      </c>
      <c r="D1112" s="4" t="s">
        <v>80</v>
      </c>
      <c r="E1112" s="10">
        <f t="shared" si="39"/>
        <v>43855</v>
      </c>
      <c r="F1112" s="10">
        <v>43855</v>
      </c>
      <c r="G1112" s="4" t="s">
        <v>28</v>
      </c>
      <c r="H1112" s="4" t="s">
        <v>65</v>
      </c>
      <c r="I1112" s="4">
        <f>IF(G1112="Competition Level Test",COUNTIFS(B$2:B1112,B1112,G$2:G1112,"Competition Level Test"),"-")</f>
        <v>2</v>
      </c>
      <c r="J1112" s="101"/>
    </row>
    <row r="1113" spans="1:10" s="1" customFormat="1" ht="15" customHeight="1" x14ac:dyDescent="0.25">
      <c r="A1113" s="1" t="str">
        <f t="shared" si="36"/>
        <v>DE SOETE Anouk PRE</v>
      </c>
      <c r="B1113" s="2" t="s">
        <v>700</v>
      </c>
      <c r="C1113" s="4" t="s">
        <v>587</v>
      </c>
      <c r="D1113" s="4" t="s">
        <v>1</v>
      </c>
      <c r="E1113" s="10">
        <f t="shared" ref="E1113:E1118" si="40">IF(G1113="Competition Level Test",F1113,EDATE(F1113,3))</f>
        <v>43855</v>
      </c>
      <c r="F1113" s="10">
        <v>43855</v>
      </c>
      <c r="G1113" s="4" t="s">
        <v>28</v>
      </c>
      <c r="H1113" s="4" t="s">
        <v>65</v>
      </c>
      <c r="I1113" s="4">
        <f>IF(G1113="Competition Level Test",COUNTIFS(B$2:B1113,B1113,G$2:G1113,"Competition Level Test"),"-")</f>
        <v>1</v>
      </c>
      <c r="J1113" s="101"/>
    </row>
    <row r="1114" spans="1:10" s="1" customFormat="1" ht="15" customHeight="1" x14ac:dyDescent="0.25">
      <c r="A1114" s="1" t="str">
        <f t="shared" si="36"/>
        <v>DE NIZZA Amy PRE</v>
      </c>
      <c r="B1114" s="2" t="s">
        <v>693</v>
      </c>
      <c r="C1114" s="4" t="s">
        <v>23</v>
      </c>
      <c r="D1114" s="4" t="s">
        <v>1</v>
      </c>
      <c r="E1114" s="10">
        <f t="shared" si="40"/>
        <v>43855</v>
      </c>
      <c r="F1114" s="10">
        <v>43855</v>
      </c>
      <c r="G1114" s="4" t="s">
        <v>28</v>
      </c>
      <c r="H1114" s="4" t="s">
        <v>65</v>
      </c>
      <c r="I1114" s="4">
        <f>IF(G1114="Competition Level Test",COUNTIFS(B$2:B1114,B1114,G$2:G1114,"Competition Level Test"),"-")</f>
        <v>2</v>
      </c>
      <c r="J1114" s="101"/>
    </row>
    <row r="1115" spans="1:10" s="1" customFormat="1" ht="15" customHeight="1" x14ac:dyDescent="0.25">
      <c r="A1115" s="1" t="str">
        <f t="shared" si="36"/>
        <v>JORISSEN Zare PRE</v>
      </c>
      <c r="B1115" s="2" t="s">
        <v>699</v>
      </c>
      <c r="C1115" s="4" t="s">
        <v>23</v>
      </c>
      <c r="D1115" s="4" t="s">
        <v>1</v>
      </c>
      <c r="E1115" s="10">
        <f t="shared" si="40"/>
        <v>43855</v>
      </c>
      <c r="F1115" s="10">
        <v>43855</v>
      </c>
      <c r="G1115" s="4" t="s">
        <v>28</v>
      </c>
      <c r="H1115" s="4" t="s">
        <v>65</v>
      </c>
      <c r="I1115" s="4">
        <f>IF(G1115="Competition Level Test",COUNTIFS(B$2:B1115,B1115,G$2:G1115,"Competition Level Test"),"-")</f>
        <v>2</v>
      </c>
      <c r="J1115" s="101"/>
    </row>
    <row r="1116" spans="1:10" s="1" customFormat="1" ht="15" customHeight="1" x14ac:dyDescent="0.25">
      <c r="A1116" s="1" t="str">
        <f t="shared" si="36"/>
        <v>FERRÉ Camille Niet geslaagd</v>
      </c>
      <c r="B1116" s="2" t="s">
        <v>701</v>
      </c>
      <c r="C1116" s="4" t="s">
        <v>13</v>
      </c>
      <c r="D1116" s="4" t="s">
        <v>80</v>
      </c>
      <c r="E1116" s="10">
        <f t="shared" si="40"/>
        <v>43855</v>
      </c>
      <c r="F1116" s="10">
        <v>43855</v>
      </c>
      <c r="G1116" s="4" t="s">
        <v>28</v>
      </c>
      <c r="H1116" s="4" t="s">
        <v>65</v>
      </c>
      <c r="I1116" s="4">
        <f>IF(G1116="Competition Level Test",COUNTIFS(B$2:B1116,B1116,G$2:G1116,"Competition Level Test"),"-")</f>
        <v>1</v>
      </c>
      <c r="J1116" s="101"/>
    </row>
    <row r="1117" spans="1:10" s="1" customFormat="1" ht="15" customHeight="1" x14ac:dyDescent="0.25">
      <c r="A1117" s="1" t="str">
        <f t="shared" si="36"/>
        <v>VERRETH Mirte PRE</v>
      </c>
      <c r="B1117" s="2" t="s">
        <v>702</v>
      </c>
      <c r="C1117" s="4" t="s">
        <v>21</v>
      </c>
      <c r="D1117" s="4" t="s">
        <v>1</v>
      </c>
      <c r="E1117" s="10">
        <f t="shared" si="40"/>
        <v>43855</v>
      </c>
      <c r="F1117" s="10">
        <v>43855</v>
      </c>
      <c r="G1117" s="4" t="s">
        <v>28</v>
      </c>
      <c r="H1117" s="4" t="s">
        <v>65</v>
      </c>
      <c r="I1117" s="4">
        <f>IF(G1117="Competition Level Test",COUNTIFS(B$2:B1117,B1117,G$2:G1117,"Competition Level Test"),"-")</f>
        <v>1</v>
      </c>
      <c r="J1117" s="101"/>
    </row>
    <row r="1118" spans="1:10" s="1" customFormat="1" ht="15" customHeight="1" x14ac:dyDescent="0.25">
      <c r="A1118" s="1" t="str">
        <f t="shared" si="36"/>
        <v>VAN NEVEL Fien Niet geslaagd</v>
      </c>
      <c r="B1118" s="2" t="s">
        <v>651</v>
      </c>
      <c r="C1118" s="4" t="s">
        <v>12</v>
      </c>
      <c r="D1118" s="4" t="s">
        <v>80</v>
      </c>
      <c r="E1118" s="10">
        <f t="shared" si="40"/>
        <v>43855</v>
      </c>
      <c r="F1118" s="10">
        <v>43855</v>
      </c>
      <c r="G1118" s="4" t="s">
        <v>28</v>
      </c>
      <c r="H1118" s="4" t="s">
        <v>65</v>
      </c>
      <c r="I1118" s="4">
        <f>IF(G1118="Competition Level Test",COUNTIFS(B$2:B1118,B1118,G$2:G1118,"Competition Level Test"),"-")</f>
        <v>2</v>
      </c>
      <c r="J1118" s="101"/>
    </row>
    <row r="1119" spans="1:10" s="1" customFormat="1" ht="15" customHeight="1" x14ac:dyDescent="0.25">
      <c r="A1119" s="1" t="str">
        <f t="shared" si="36"/>
        <v>SOLLIE Indra PRE</v>
      </c>
      <c r="B1119" s="2" t="s">
        <v>703</v>
      </c>
      <c r="C1119" s="4" t="s">
        <v>11</v>
      </c>
      <c r="D1119" s="4" t="s">
        <v>1</v>
      </c>
      <c r="E1119" s="10">
        <f t="shared" ref="E1119:E1125" si="41">IF(G1119="Competition Level Test",F1119,EDATE(F1119,3))</f>
        <v>43855</v>
      </c>
      <c r="F1119" s="10">
        <v>43855</v>
      </c>
      <c r="G1119" s="4" t="s">
        <v>28</v>
      </c>
      <c r="H1119" s="4" t="s">
        <v>65</v>
      </c>
      <c r="I1119" s="4">
        <f>IF(G1119="Competition Level Test",COUNTIFS(B$2:B1119,B1119,G$2:G1119,"Competition Level Test"),"-")</f>
        <v>1</v>
      </c>
      <c r="J1119" s="101"/>
    </row>
    <row r="1120" spans="1:10" s="1" customFormat="1" ht="15" customHeight="1" x14ac:dyDescent="0.25">
      <c r="A1120" s="1" t="str">
        <f t="shared" si="36"/>
        <v>LIEVENS Milana PRE</v>
      </c>
      <c r="B1120" s="2" t="s">
        <v>694</v>
      </c>
      <c r="C1120" s="4" t="s">
        <v>13</v>
      </c>
      <c r="D1120" s="4" t="s">
        <v>1</v>
      </c>
      <c r="E1120" s="10">
        <f t="shared" si="41"/>
        <v>43855</v>
      </c>
      <c r="F1120" s="10">
        <v>43855</v>
      </c>
      <c r="G1120" s="4" t="s">
        <v>28</v>
      </c>
      <c r="H1120" s="4" t="s">
        <v>65</v>
      </c>
      <c r="I1120" s="4">
        <f>IF(G1120="Competition Level Test",COUNTIFS(B$2:B1120,B1120,G$2:G1120,"Competition Level Test"),"-")</f>
        <v>2</v>
      </c>
      <c r="J1120" s="101"/>
    </row>
    <row r="1121" spans="1:10" s="1" customFormat="1" ht="15" customHeight="1" x14ac:dyDescent="0.25">
      <c r="A1121" s="1" t="str">
        <f t="shared" si="36"/>
        <v>PITERS Billie Niet geslaagd</v>
      </c>
      <c r="B1121" s="2" t="s">
        <v>704</v>
      </c>
      <c r="C1121" s="4" t="s">
        <v>21</v>
      </c>
      <c r="D1121" s="4" t="s">
        <v>80</v>
      </c>
      <c r="E1121" s="10">
        <f t="shared" si="41"/>
        <v>43855</v>
      </c>
      <c r="F1121" s="10">
        <v>43855</v>
      </c>
      <c r="G1121" s="4" t="s">
        <v>28</v>
      </c>
      <c r="H1121" s="4" t="s">
        <v>65</v>
      </c>
      <c r="I1121" s="4">
        <f>IF(G1121="Competition Level Test",COUNTIFS(B$2:B1121,B1121,G$2:G1121,"Competition Level Test"),"-")</f>
        <v>1</v>
      </c>
      <c r="J1121" s="101"/>
    </row>
    <row r="1122" spans="1:10" s="1" customFormat="1" ht="15" customHeight="1" x14ac:dyDescent="0.25">
      <c r="A1122" s="1" t="str">
        <f t="shared" si="36"/>
        <v>AAMARA Mohammed PRE</v>
      </c>
      <c r="B1122" s="2" t="s">
        <v>705</v>
      </c>
      <c r="C1122" s="4" t="s">
        <v>21</v>
      </c>
      <c r="D1122" s="4" t="s">
        <v>1</v>
      </c>
      <c r="E1122" s="10">
        <f t="shared" si="41"/>
        <v>43855</v>
      </c>
      <c r="F1122" s="10">
        <v>43855</v>
      </c>
      <c r="G1122" s="4" t="s">
        <v>28</v>
      </c>
      <c r="H1122" s="4" t="s">
        <v>65</v>
      </c>
      <c r="I1122" s="4">
        <f>IF(G1122="Competition Level Test",COUNTIFS(B$2:B1122,B1122,G$2:G1122,"Competition Level Test"),"-")</f>
        <v>1</v>
      </c>
      <c r="J1122" s="101"/>
    </row>
    <row r="1123" spans="1:10" s="1" customFormat="1" ht="15" customHeight="1" x14ac:dyDescent="0.25">
      <c r="A1123" s="1" t="str">
        <f t="shared" si="36"/>
        <v>VAN DEN BROECK Kyra PRE</v>
      </c>
      <c r="B1123" s="2" t="s">
        <v>706</v>
      </c>
      <c r="C1123" s="4" t="s">
        <v>10</v>
      </c>
      <c r="D1123" s="4" t="s">
        <v>1</v>
      </c>
      <c r="E1123" s="10">
        <f t="shared" si="41"/>
        <v>43855</v>
      </c>
      <c r="F1123" s="10">
        <v>43855</v>
      </c>
      <c r="G1123" s="4" t="s">
        <v>28</v>
      </c>
      <c r="H1123" s="4" t="s">
        <v>65</v>
      </c>
      <c r="I1123" s="4">
        <f>IF(G1123="Competition Level Test",COUNTIFS(B$2:B1123,B1123,G$2:G1123,"Competition Level Test"),"-")</f>
        <v>1</v>
      </c>
      <c r="J1123" s="101"/>
    </row>
    <row r="1124" spans="1:10" s="1" customFormat="1" ht="15" customHeight="1" x14ac:dyDescent="0.25">
      <c r="A1124" s="1" t="str">
        <f t="shared" si="36"/>
        <v>VERAGHAENNE Cypriane Niet geslaagd</v>
      </c>
      <c r="B1124" s="2" t="s">
        <v>707</v>
      </c>
      <c r="C1124" s="4" t="s">
        <v>23</v>
      </c>
      <c r="D1124" s="4" t="s">
        <v>80</v>
      </c>
      <c r="E1124" s="10">
        <f t="shared" si="41"/>
        <v>43855</v>
      </c>
      <c r="F1124" s="10">
        <v>43855</v>
      </c>
      <c r="G1124" s="4" t="s">
        <v>28</v>
      </c>
      <c r="H1124" s="4" t="s">
        <v>65</v>
      </c>
      <c r="I1124" s="4">
        <f>IF(G1124="Competition Level Test",COUNTIFS(B$2:B1124,B1124,G$2:G1124,"Competition Level Test"),"-")</f>
        <v>1</v>
      </c>
      <c r="J1124" s="101"/>
    </row>
    <row r="1125" spans="1:10" s="1" customFormat="1" ht="15" customHeight="1" x14ac:dyDescent="0.25">
      <c r="A1125" s="1" t="str">
        <f t="shared" si="36"/>
        <v>MAGNIN Camille PRE</v>
      </c>
      <c r="B1125" s="2" t="s">
        <v>708</v>
      </c>
      <c r="C1125" s="4" t="s">
        <v>13</v>
      </c>
      <c r="D1125" s="4" t="s">
        <v>1</v>
      </c>
      <c r="E1125" s="10">
        <f t="shared" si="41"/>
        <v>43855</v>
      </c>
      <c r="F1125" s="10">
        <v>43855</v>
      </c>
      <c r="G1125" s="4" t="s">
        <v>28</v>
      </c>
      <c r="H1125" s="4" t="s">
        <v>65</v>
      </c>
      <c r="I1125" s="4">
        <f>IF(G1125="Competition Level Test",COUNTIFS(B$2:B1125,B1125,G$2:G1125,"Competition Level Test"),"-")</f>
        <v>1</v>
      </c>
      <c r="J1125" s="101"/>
    </row>
    <row r="1126" spans="1:10" s="1" customFormat="1" ht="15" customHeight="1" x14ac:dyDescent="0.25">
      <c r="A1126" s="1" t="str">
        <f t="shared" si="36"/>
        <v>ONCLIN Lyna PRE</v>
      </c>
      <c r="B1126" s="2" t="s">
        <v>709</v>
      </c>
      <c r="C1126" s="4" t="s">
        <v>19</v>
      </c>
      <c r="D1126" s="4" t="s">
        <v>1</v>
      </c>
      <c r="E1126" s="10">
        <f t="shared" ref="E1126:E1135" si="42">IF(G1126="Competition Level Test",F1126,EDATE(F1126,3))</f>
        <v>43855</v>
      </c>
      <c r="F1126" s="10">
        <v>43855</v>
      </c>
      <c r="G1126" s="4" t="s">
        <v>28</v>
      </c>
      <c r="H1126" s="4" t="s">
        <v>65</v>
      </c>
      <c r="I1126" s="4">
        <f>IF(G1126="Competition Level Test",COUNTIFS(B$2:B1126,B1126,G$2:G1126,"Competition Level Test"),"-")</f>
        <v>1</v>
      </c>
      <c r="J1126" s="101"/>
    </row>
    <row r="1127" spans="1:10" s="1" customFormat="1" ht="15" customHeight="1" x14ac:dyDescent="0.25">
      <c r="A1127" s="1" t="str">
        <f t="shared" si="36"/>
        <v>VANDEZANDE Roselie Niet geslaagd</v>
      </c>
      <c r="B1127" s="2" t="s">
        <v>710</v>
      </c>
      <c r="C1127" s="4" t="s">
        <v>11</v>
      </c>
      <c r="D1127" s="4" t="s">
        <v>80</v>
      </c>
      <c r="E1127" s="10">
        <f t="shared" si="42"/>
        <v>43855</v>
      </c>
      <c r="F1127" s="10">
        <v>43855</v>
      </c>
      <c r="G1127" s="4" t="s">
        <v>28</v>
      </c>
      <c r="H1127" s="4" t="s">
        <v>65</v>
      </c>
      <c r="I1127" s="4">
        <f>IF(G1127="Competition Level Test",COUNTIFS(B$2:B1127,B1127,G$2:G1127,"Competition Level Test"),"-")</f>
        <v>1</v>
      </c>
      <c r="J1127" s="101"/>
    </row>
    <row r="1128" spans="1:10" s="1" customFormat="1" ht="15" customHeight="1" x14ac:dyDescent="0.25">
      <c r="A1128" s="1" t="str">
        <f t="shared" si="36"/>
        <v>GENIETS Rani Niet geslaagd</v>
      </c>
      <c r="B1128" s="2" t="s">
        <v>656</v>
      </c>
      <c r="C1128" s="4" t="s">
        <v>12</v>
      </c>
      <c r="D1128" s="4" t="s">
        <v>80</v>
      </c>
      <c r="E1128" s="10">
        <f t="shared" si="42"/>
        <v>43855</v>
      </c>
      <c r="F1128" s="10">
        <v>43855</v>
      </c>
      <c r="G1128" s="4" t="s">
        <v>28</v>
      </c>
      <c r="H1128" s="4" t="s">
        <v>65</v>
      </c>
      <c r="I1128" s="4">
        <f>IF(G1128="Competition Level Test",COUNTIFS(B$2:B1128,B1128,G$2:G1128,"Competition Level Test"),"-")</f>
        <v>2</v>
      </c>
      <c r="J1128" s="101"/>
    </row>
    <row r="1129" spans="1:10" s="1" customFormat="1" ht="15" customHeight="1" x14ac:dyDescent="0.25">
      <c r="A1129" s="1" t="str">
        <f t="shared" si="36"/>
        <v>SHORE Joséphine Niet geslaagd</v>
      </c>
      <c r="B1129" s="2" t="s">
        <v>711</v>
      </c>
      <c r="C1129" s="4" t="s">
        <v>23</v>
      </c>
      <c r="D1129" s="4" t="s">
        <v>80</v>
      </c>
      <c r="E1129" s="10">
        <f t="shared" si="42"/>
        <v>43855</v>
      </c>
      <c r="F1129" s="10">
        <v>43855</v>
      </c>
      <c r="G1129" s="4" t="s">
        <v>28</v>
      </c>
      <c r="H1129" s="4" t="s">
        <v>65</v>
      </c>
      <c r="I1129" s="4">
        <f>IF(G1129="Competition Level Test",COUNTIFS(B$2:B1129,B1129,G$2:G1129,"Competition Level Test"),"-")</f>
        <v>1</v>
      </c>
      <c r="J1129" s="101"/>
    </row>
    <row r="1130" spans="1:10" s="1" customFormat="1" ht="15" customHeight="1" x14ac:dyDescent="0.25">
      <c r="A1130" s="1" t="str">
        <f t="shared" si="36"/>
        <v>SCHUURMANS Fleur PRE</v>
      </c>
      <c r="B1130" s="2" t="s">
        <v>712</v>
      </c>
      <c r="C1130" s="4" t="s">
        <v>21</v>
      </c>
      <c r="D1130" s="4" t="s">
        <v>1</v>
      </c>
      <c r="E1130" s="10">
        <f t="shared" si="42"/>
        <v>43855</v>
      </c>
      <c r="F1130" s="10">
        <v>43855</v>
      </c>
      <c r="G1130" s="4" t="s">
        <v>28</v>
      </c>
      <c r="H1130" s="4" t="s">
        <v>65</v>
      </c>
      <c r="I1130" s="4">
        <f>IF(G1130="Competition Level Test",COUNTIFS(B$2:B1130,B1130,G$2:G1130,"Competition Level Test"),"-")</f>
        <v>1</v>
      </c>
      <c r="J1130" s="101"/>
    </row>
    <row r="1131" spans="1:10" s="1" customFormat="1" ht="15" customHeight="1" x14ac:dyDescent="0.25">
      <c r="A1131" s="1" t="str">
        <f t="shared" si="36"/>
        <v>DE BACKER Myrthe PRE</v>
      </c>
      <c r="B1131" s="2" t="s">
        <v>713</v>
      </c>
      <c r="C1131" s="4" t="s">
        <v>13</v>
      </c>
      <c r="D1131" s="4" t="s">
        <v>1</v>
      </c>
      <c r="E1131" s="10">
        <f t="shared" si="42"/>
        <v>43855</v>
      </c>
      <c r="F1131" s="10">
        <v>43855</v>
      </c>
      <c r="G1131" s="4" t="s">
        <v>28</v>
      </c>
      <c r="H1131" s="4" t="s">
        <v>65</v>
      </c>
      <c r="I1131" s="4">
        <f>IF(G1131="Competition Level Test",COUNTIFS(B$2:B1131,B1131,G$2:G1131,"Competition Level Test"),"-")</f>
        <v>1</v>
      </c>
      <c r="J1131" s="101"/>
    </row>
    <row r="1132" spans="1:10" s="1" customFormat="1" ht="15" customHeight="1" x14ac:dyDescent="0.25">
      <c r="A1132" s="1" t="str">
        <f t="shared" si="36"/>
        <v>VAN DEN BROECK Ziva PRE</v>
      </c>
      <c r="B1132" s="2" t="s">
        <v>714</v>
      </c>
      <c r="C1132" s="4" t="s">
        <v>21</v>
      </c>
      <c r="D1132" s="4" t="s">
        <v>1</v>
      </c>
      <c r="E1132" s="10">
        <f t="shared" si="42"/>
        <v>43855</v>
      </c>
      <c r="F1132" s="10">
        <v>43855</v>
      </c>
      <c r="G1132" s="4" t="s">
        <v>28</v>
      </c>
      <c r="H1132" s="4" t="s">
        <v>65</v>
      </c>
      <c r="I1132" s="4">
        <f>IF(G1132="Competition Level Test",COUNTIFS(B$2:B1132,B1132,G$2:G1132,"Competition Level Test"),"-")</f>
        <v>1</v>
      </c>
      <c r="J1132" s="101"/>
    </row>
    <row r="1133" spans="1:10" s="1" customFormat="1" ht="15" customHeight="1" x14ac:dyDescent="0.25">
      <c r="A1133" s="1" t="str">
        <f t="shared" si="36"/>
        <v>HEINEN Laura ANO</v>
      </c>
      <c r="B1133" s="2" t="s">
        <v>33</v>
      </c>
      <c r="C1133" s="4" t="s">
        <v>26</v>
      </c>
      <c r="D1133" s="4" t="s">
        <v>565</v>
      </c>
      <c r="E1133" s="10">
        <f t="shared" si="42"/>
        <v>43952</v>
      </c>
      <c r="F1133" s="10">
        <v>43862</v>
      </c>
      <c r="G1133" s="4" t="s">
        <v>83</v>
      </c>
      <c r="H1133" s="4" t="s">
        <v>84</v>
      </c>
      <c r="I1133" s="4" t="str">
        <f>IF(G1133="Competition Level Test",COUNTIFS(B$2:B1133,B1133,G$2:G1133,"Competition Level Test"),"-")</f>
        <v>-</v>
      </c>
      <c r="J1133" s="101"/>
    </row>
    <row r="1134" spans="1:10" s="1" customFormat="1" ht="15" customHeight="1" x14ac:dyDescent="0.25">
      <c r="A1134" s="1" t="str">
        <f t="shared" si="36"/>
        <v>HONHON Celiane JUN</v>
      </c>
      <c r="B1134" s="2" t="s">
        <v>417</v>
      </c>
      <c r="C1134" s="4" t="s">
        <v>26</v>
      </c>
      <c r="D1134" s="4" t="s">
        <v>6</v>
      </c>
      <c r="E1134" s="10">
        <f t="shared" si="42"/>
        <v>43952</v>
      </c>
      <c r="F1134" s="10">
        <v>43862</v>
      </c>
      <c r="G1134" s="4" t="s">
        <v>83</v>
      </c>
      <c r="H1134" s="4" t="s">
        <v>84</v>
      </c>
      <c r="I1134" s="4" t="str">
        <f>IF(G1134="Competition Level Test",COUNTIFS(B$2:B1134,B1134,G$2:G1134,"Competition Level Test"),"-")</f>
        <v>-</v>
      </c>
      <c r="J1134" s="101"/>
    </row>
    <row r="1135" spans="1:10" s="1" customFormat="1" ht="15" customHeight="1" x14ac:dyDescent="0.25">
      <c r="A1135" s="1" t="str">
        <f t="shared" si="36"/>
        <v>AUSLOOS Manot MIN</v>
      </c>
      <c r="B1135" s="2" t="s">
        <v>415</v>
      </c>
      <c r="C1135" s="4" t="s">
        <v>10</v>
      </c>
      <c r="D1135" s="4" t="s">
        <v>2</v>
      </c>
      <c r="E1135" s="10">
        <f t="shared" si="42"/>
        <v>43966</v>
      </c>
      <c r="F1135" s="10">
        <v>43876</v>
      </c>
      <c r="G1135" s="4" t="s">
        <v>181</v>
      </c>
      <c r="H1135" s="4" t="s">
        <v>22</v>
      </c>
      <c r="I1135" s="4" t="str">
        <f>IF(G1135="Competition Level Test",COUNTIFS(B$2:B1135,B1135,G$2:G1135,"Competition Level Test"),"-")</f>
        <v>-</v>
      </c>
      <c r="J1135" s="101"/>
    </row>
    <row r="1136" spans="1:10" s="1" customFormat="1" ht="15" customHeight="1" x14ac:dyDescent="0.25">
      <c r="A1136" s="1" t="str">
        <f t="shared" si="36"/>
        <v>FEITZ Yann MIN</v>
      </c>
      <c r="B1136" s="2" t="s">
        <v>97</v>
      </c>
      <c r="C1136" s="4" t="s">
        <v>23</v>
      </c>
      <c r="D1136" s="4" t="s">
        <v>2</v>
      </c>
      <c r="E1136" s="10">
        <f t="shared" ref="E1136:E1142" si="43">IF(G1136="Competition Level Test",F1136,EDATE(F1136,3))</f>
        <v>43966</v>
      </c>
      <c r="F1136" s="10">
        <v>43876</v>
      </c>
      <c r="G1136" s="4" t="s">
        <v>181</v>
      </c>
      <c r="H1136" s="4" t="s">
        <v>22</v>
      </c>
      <c r="I1136" s="4" t="str">
        <f>IF(G1136="Competition Level Test",COUNTIFS(B$2:B1136,B1136,G$2:G1136,"Competition Level Test"),"-")</f>
        <v>-</v>
      </c>
      <c r="J1136" s="101"/>
    </row>
    <row r="1137" spans="1:10" s="1" customFormat="1" ht="15" customHeight="1" x14ac:dyDescent="0.25">
      <c r="A1137" s="1" t="str">
        <f t="shared" si="36"/>
        <v>GOVERS Gilles MIN</v>
      </c>
      <c r="B1137" s="2" t="s">
        <v>447</v>
      </c>
      <c r="C1137" s="4" t="s">
        <v>20</v>
      </c>
      <c r="D1137" s="4" t="s">
        <v>2</v>
      </c>
      <c r="E1137" s="10">
        <f t="shared" si="43"/>
        <v>43966</v>
      </c>
      <c r="F1137" s="10">
        <v>43876</v>
      </c>
      <c r="G1137" s="4" t="s">
        <v>181</v>
      </c>
      <c r="H1137" s="4" t="s">
        <v>22</v>
      </c>
      <c r="I1137" s="4" t="str">
        <f>IF(G1137="Competition Level Test",COUNTIFS(B$2:B1137,B1137,G$2:G1137,"Competition Level Test"),"-")</f>
        <v>-</v>
      </c>
      <c r="J1137" s="101"/>
    </row>
    <row r="1138" spans="1:10" s="1" customFormat="1" ht="15" customHeight="1" x14ac:dyDescent="0.25">
      <c r="A1138" s="1" t="str">
        <f t="shared" si="36"/>
        <v>HYZIEWIEZ Kendra MIN</v>
      </c>
      <c r="B1138" s="2" t="s">
        <v>633</v>
      </c>
      <c r="C1138" s="4" t="s">
        <v>26</v>
      </c>
      <c r="D1138" s="4" t="s">
        <v>2</v>
      </c>
      <c r="E1138" s="10">
        <f t="shared" si="43"/>
        <v>43966</v>
      </c>
      <c r="F1138" s="10">
        <v>43876</v>
      </c>
      <c r="G1138" s="4" t="s">
        <v>181</v>
      </c>
      <c r="H1138" s="4" t="s">
        <v>22</v>
      </c>
      <c r="I1138" s="4" t="str">
        <f>IF(G1138="Competition Level Test",COUNTIFS(B$2:B1138,B1138,G$2:G1138,"Competition Level Test"),"-")</f>
        <v>-</v>
      </c>
      <c r="J1138" s="101"/>
    </row>
    <row r="1139" spans="1:10" s="1" customFormat="1" ht="15" customHeight="1" x14ac:dyDescent="0.25">
      <c r="A1139" s="1" t="str">
        <f t="shared" si="36"/>
        <v>LEFEVRE Bélana MIN</v>
      </c>
      <c r="B1139" s="2" t="s">
        <v>625</v>
      </c>
      <c r="C1139" s="4" t="s">
        <v>13</v>
      </c>
      <c r="D1139" s="4" t="s">
        <v>2</v>
      </c>
      <c r="E1139" s="10">
        <f t="shared" si="43"/>
        <v>43966</v>
      </c>
      <c r="F1139" s="10">
        <v>43876</v>
      </c>
      <c r="G1139" s="4" t="s">
        <v>181</v>
      </c>
      <c r="H1139" s="4" t="s">
        <v>22</v>
      </c>
      <c r="I1139" s="4" t="str">
        <f>IF(G1139="Competition Level Test",COUNTIFS(B$2:B1139,B1139,G$2:G1139,"Competition Level Test"),"-")</f>
        <v>-</v>
      </c>
      <c r="J1139" s="101"/>
    </row>
    <row r="1140" spans="1:10" s="1" customFormat="1" ht="15" customHeight="1" x14ac:dyDescent="0.25">
      <c r="A1140" s="1" t="str">
        <f t="shared" si="36"/>
        <v>SCOTT Danya MIN</v>
      </c>
      <c r="B1140" s="2" t="s">
        <v>639</v>
      </c>
      <c r="C1140" s="4" t="s">
        <v>11</v>
      </c>
      <c r="D1140" s="4" t="s">
        <v>2</v>
      </c>
      <c r="E1140" s="10">
        <f t="shared" si="43"/>
        <v>43966</v>
      </c>
      <c r="F1140" s="10">
        <v>43876</v>
      </c>
      <c r="G1140" s="4" t="s">
        <v>181</v>
      </c>
      <c r="H1140" s="4" t="s">
        <v>22</v>
      </c>
      <c r="I1140" s="4" t="str">
        <f>IF(G1140="Competition Level Test",COUNTIFS(B$2:B1140,B1140,G$2:G1140,"Competition Level Test"),"-")</f>
        <v>-</v>
      </c>
      <c r="J1140" s="101"/>
    </row>
    <row r="1141" spans="1:10" s="1" customFormat="1" ht="15" customHeight="1" x14ac:dyDescent="0.25">
      <c r="A1141" s="1" t="str">
        <f t="shared" ref="A1141:A1204" si="44">CONCATENATE(B1141," ",D1141)</f>
        <v>VANDERCRUYSSEN Zoë MIN</v>
      </c>
      <c r="B1141" s="2" t="s">
        <v>691</v>
      </c>
      <c r="C1141" s="4" t="s">
        <v>77</v>
      </c>
      <c r="D1141" s="4" t="s">
        <v>2</v>
      </c>
      <c r="E1141" s="10">
        <f t="shared" si="43"/>
        <v>43966</v>
      </c>
      <c r="F1141" s="10">
        <v>43876</v>
      </c>
      <c r="G1141" s="4" t="s">
        <v>181</v>
      </c>
      <c r="H1141" s="4" t="s">
        <v>22</v>
      </c>
      <c r="I1141" s="4" t="str">
        <f>IF(G1141="Competition Level Test",COUNTIFS(B$2:B1141,B1141,G$2:G1141,"Competition Level Test"),"-")</f>
        <v>-</v>
      </c>
      <c r="J1141" s="101"/>
    </row>
    <row r="1142" spans="1:10" s="1" customFormat="1" ht="15" customHeight="1" x14ac:dyDescent="0.25">
      <c r="A1142" s="1" t="str">
        <f t="shared" si="44"/>
        <v>VANHOUT Romy MIN</v>
      </c>
      <c r="B1142" s="2" t="s">
        <v>684</v>
      </c>
      <c r="C1142" s="4" t="s">
        <v>10</v>
      </c>
      <c r="D1142" s="4" t="s">
        <v>2</v>
      </c>
      <c r="E1142" s="10">
        <f t="shared" si="43"/>
        <v>43966</v>
      </c>
      <c r="F1142" s="10">
        <v>43876</v>
      </c>
      <c r="G1142" s="4" t="s">
        <v>181</v>
      </c>
      <c r="H1142" s="4" t="s">
        <v>22</v>
      </c>
      <c r="I1142" s="4" t="str">
        <f>IF(G1142="Competition Level Test",COUNTIFS(B$2:B1142,B1142,G$2:G1142,"Competition Level Test"),"-")</f>
        <v>-</v>
      </c>
      <c r="J1142" s="101"/>
    </row>
    <row r="1143" spans="1:10" s="1" customFormat="1" ht="15" customHeight="1" x14ac:dyDescent="0.25">
      <c r="A1143" s="1" t="str">
        <f t="shared" si="44"/>
        <v>BERVOETS Dot BNO</v>
      </c>
      <c r="B1143" s="2" t="s">
        <v>642</v>
      </c>
      <c r="C1143" s="4" t="s">
        <v>11</v>
      </c>
      <c r="D1143" s="4" t="s">
        <v>563</v>
      </c>
      <c r="E1143" s="10">
        <f t="shared" ref="E1143:E1155" si="45">IF(G1143="Competition Level Test",F1143,EDATE(F1143,3))</f>
        <v>43966</v>
      </c>
      <c r="F1143" s="10">
        <v>43876</v>
      </c>
      <c r="G1143" s="4" t="s">
        <v>181</v>
      </c>
      <c r="H1143" s="4" t="s">
        <v>22</v>
      </c>
      <c r="I1143" s="4" t="str">
        <f>IF(G1143="Competition Level Test",COUNTIFS(B$2:B1143,B1143,G$2:G1143,"Competition Level Test"),"-")</f>
        <v>-</v>
      </c>
      <c r="J1143" s="101"/>
    </row>
    <row r="1144" spans="1:10" s="1" customFormat="1" ht="15" customHeight="1" x14ac:dyDescent="0.25">
      <c r="A1144" s="1" t="str">
        <f t="shared" si="44"/>
        <v>GABRIEL Anaïs BNO</v>
      </c>
      <c r="B1144" s="2" t="s">
        <v>511</v>
      </c>
      <c r="C1144" s="4" t="s">
        <v>13</v>
      </c>
      <c r="D1144" s="4" t="s">
        <v>563</v>
      </c>
      <c r="E1144" s="10">
        <f t="shared" si="45"/>
        <v>43966</v>
      </c>
      <c r="F1144" s="10">
        <v>43876</v>
      </c>
      <c r="G1144" s="4" t="s">
        <v>181</v>
      </c>
      <c r="H1144" s="4" t="s">
        <v>22</v>
      </c>
      <c r="I1144" s="4" t="str">
        <f>IF(G1144="Competition Level Test",COUNTIFS(B$2:B1144,B1144,G$2:G1144,"Competition Level Test"),"-")</f>
        <v>-</v>
      </c>
      <c r="J1144" s="101"/>
    </row>
    <row r="1145" spans="1:10" s="1" customFormat="1" ht="15" customHeight="1" x14ac:dyDescent="0.25">
      <c r="A1145" s="1" t="str">
        <f t="shared" si="44"/>
        <v>MONGIOVI Prescillia BNO</v>
      </c>
      <c r="B1145" s="2" t="s">
        <v>444</v>
      </c>
      <c r="C1145" s="4" t="s">
        <v>77</v>
      </c>
      <c r="D1145" s="4" t="s">
        <v>563</v>
      </c>
      <c r="E1145" s="10">
        <f t="shared" si="45"/>
        <v>43966</v>
      </c>
      <c r="F1145" s="10">
        <v>43876</v>
      </c>
      <c r="G1145" s="4" t="s">
        <v>181</v>
      </c>
      <c r="H1145" s="4" t="s">
        <v>22</v>
      </c>
      <c r="I1145" s="4" t="str">
        <f>IF(G1145="Competition Level Test",COUNTIFS(B$2:B1145,B1145,G$2:G1145,"Competition Level Test"),"-")</f>
        <v>-</v>
      </c>
      <c r="J1145" s="101"/>
    </row>
    <row r="1146" spans="1:10" s="1" customFormat="1" ht="15" customHeight="1" x14ac:dyDescent="0.25">
      <c r="A1146" s="1" t="str">
        <f t="shared" si="44"/>
        <v>SPRUYT Yentl BNO</v>
      </c>
      <c r="B1146" s="2" t="s">
        <v>619</v>
      </c>
      <c r="C1146" s="4" t="s">
        <v>10</v>
      </c>
      <c r="D1146" s="4" t="s">
        <v>563</v>
      </c>
      <c r="E1146" s="10">
        <f t="shared" si="45"/>
        <v>43966</v>
      </c>
      <c r="F1146" s="10">
        <v>43876</v>
      </c>
      <c r="G1146" s="4" t="s">
        <v>181</v>
      </c>
      <c r="H1146" s="4" t="s">
        <v>22</v>
      </c>
      <c r="I1146" s="4" t="str">
        <f>IF(G1146="Competition Level Test",COUNTIFS(B$2:B1146,B1146,G$2:G1146,"Competition Level Test"),"-")</f>
        <v>-</v>
      </c>
      <c r="J1146" s="101"/>
    </row>
    <row r="1147" spans="1:10" s="1" customFormat="1" ht="15" customHeight="1" x14ac:dyDescent="0.25">
      <c r="A1147" s="1" t="str">
        <f t="shared" si="44"/>
        <v>SOLLIE Iona INO</v>
      </c>
      <c r="B1147" s="2" t="s">
        <v>606</v>
      </c>
      <c r="C1147" s="4" t="s">
        <v>11</v>
      </c>
      <c r="D1147" s="4" t="s">
        <v>564</v>
      </c>
      <c r="E1147" s="10">
        <f t="shared" si="45"/>
        <v>43966</v>
      </c>
      <c r="F1147" s="10">
        <v>43876</v>
      </c>
      <c r="G1147" s="4" t="s">
        <v>181</v>
      </c>
      <c r="H1147" s="4" t="s">
        <v>22</v>
      </c>
      <c r="I1147" s="4" t="str">
        <f>IF(G1147="Competition Level Test",COUNTIFS(B$2:B1147,B1147,G$2:G1147,"Competition Level Test"),"-")</f>
        <v>-</v>
      </c>
      <c r="J1147" s="101"/>
    </row>
    <row r="1148" spans="1:10" s="1" customFormat="1" ht="15" customHeight="1" x14ac:dyDescent="0.25">
      <c r="A1148" s="1" t="str">
        <f t="shared" si="44"/>
        <v>DE KONING Ilse MIN</v>
      </c>
      <c r="B1148" s="2" t="s">
        <v>630</v>
      </c>
      <c r="C1148" s="4" t="s">
        <v>20</v>
      </c>
      <c r="D1148" s="4" t="s">
        <v>2</v>
      </c>
      <c r="E1148" s="10">
        <f t="shared" si="45"/>
        <v>43989</v>
      </c>
      <c r="F1148" s="10">
        <v>43897</v>
      </c>
      <c r="G1148" s="4" t="s">
        <v>669</v>
      </c>
      <c r="H1148" s="4" t="s">
        <v>674</v>
      </c>
      <c r="I1148" s="4" t="str">
        <f>IF(G1148="Competition Level Test",COUNTIFS(B$2:B1148,B1148,G$2:G1148,"Competition Level Test"),"-")</f>
        <v>-</v>
      </c>
      <c r="J1148" s="101"/>
    </row>
    <row r="1149" spans="1:10" s="1" customFormat="1" ht="15" customHeight="1" x14ac:dyDescent="0.25">
      <c r="A1149" s="1" t="str">
        <f t="shared" si="44"/>
        <v>PETERS VERONESI Nina MIN</v>
      </c>
      <c r="B1149" s="2" t="s">
        <v>632</v>
      </c>
      <c r="C1149" s="4" t="s">
        <v>26</v>
      </c>
      <c r="D1149" s="4" t="s">
        <v>2</v>
      </c>
      <c r="E1149" s="10">
        <f t="shared" si="45"/>
        <v>43989</v>
      </c>
      <c r="F1149" s="10">
        <v>43897</v>
      </c>
      <c r="G1149" s="4" t="s">
        <v>669</v>
      </c>
      <c r="H1149" s="4" t="s">
        <v>674</v>
      </c>
      <c r="I1149" s="4" t="str">
        <f>IF(G1149="Competition Level Test",COUNTIFS(B$2:B1149,B1149,G$2:G1149,"Competition Level Test"),"-")</f>
        <v>-</v>
      </c>
      <c r="J1149" s="101"/>
    </row>
    <row r="1150" spans="1:10" s="1" customFormat="1" ht="15" customHeight="1" x14ac:dyDescent="0.25">
      <c r="A1150" s="1" t="str">
        <f t="shared" si="44"/>
        <v>VAN DEN BROECK Ziva MIN</v>
      </c>
      <c r="B1150" s="2" t="s">
        <v>714</v>
      </c>
      <c r="C1150" s="4" t="s">
        <v>21</v>
      </c>
      <c r="D1150" s="4" t="s">
        <v>2</v>
      </c>
      <c r="E1150" s="10">
        <f t="shared" si="45"/>
        <v>43989</v>
      </c>
      <c r="F1150" s="10">
        <v>43897</v>
      </c>
      <c r="G1150" s="4" t="s">
        <v>669</v>
      </c>
      <c r="H1150" s="4" t="s">
        <v>674</v>
      </c>
      <c r="I1150" s="4" t="str">
        <f>IF(G1150="Competition Level Test",COUNTIFS(B$2:B1150,B1150,G$2:G1150,"Competition Level Test"),"-")</f>
        <v>-</v>
      </c>
      <c r="J1150" s="101"/>
    </row>
    <row r="1151" spans="1:10" s="1" customFormat="1" ht="15" customHeight="1" x14ac:dyDescent="0.25">
      <c r="A1151" s="1" t="str">
        <f t="shared" si="44"/>
        <v>VERMOTE Marie MIN</v>
      </c>
      <c r="B1151" s="2" t="s">
        <v>524</v>
      </c>
      <c r="C1151" s="4" t="s">
        <v>26</v>
      </c>
      <c r="D1151" s="4" t="s">
        <v>2</v>
      </c>
      <c r="E1151" s="10">
        <f t="shared" si="45"/>
        <v>43989</v>
      </c>
      <c r="F1151" s="10">
        <v>43897</v>
      </c>
      <c r="G1151" s="4" t="s">
        <v>669</v>
      </c>
      <c r="H1151" s="4" t="s">
        <v>674</v>
      </c>
      <c r="I1151" s="4" t="str">
        <f>IF(G1151="Competition Level Test",COUNTIFS(B$2:B1151,B1151,G$2:G1151,"Competition Level Test"),"-")</f>
        <v>-</v>
      </c>
      <c r="J1151" s="101"/>
    </row>
    <row r="1152" spans="1:10" s="1" customFormat="1" ht="15" customHeight="1" x14ac:dyDescent="0.25">
      <c r="A1152" s="1" t="str">
        <f t="shared" si="44"/>
        <v>BENEVENTO Felicia BNO</v>
      </c>
      <c r="B1152" s="2" t="s">
        <v>509</v>
      </c>
      <c r="C1152" s="4" t="s">
        <v>21</v>
      </c>
      <c r="D1152" s="4" t="s">
        <v>563</v>
      </c>
      <c r="E1152" s="10">
        <f t="shared" si="45"/>
        <v>43989</v>
      </c>
      <c r="F1152" s="10">
        <v>43897</v>
      </c>
      <c r="G1152" s="4" t="s">
        <v>669</v>
      </c>
      <c r="H1152" s="4" t="s">
        <v>674</v>
      </c>
      <c r="I1152" s="4" t="str">
        <f>IF(G1152="Competition Level Test",COUNTIFS(B$2:B1152,B1152,G$2:G1152,"Competition Level Test"),"-")</f>
        <v>-</v>
      </c>
      <c r="J1152" s="101"/>
    </row>
    <row r="1153" spans="1:10" s="1" customFormat="1" ht="15" customHeight="1" x14ac:dyDescent="0.25">
      <c r="A1153" s="1" t="str">
        <f t="shared" si="44"/>
        <v>VANDERCRUYSSEN Zoë BNO</v>
      </c>
      <c r="B1153" s="2" t="s">
        <v>691</v>
      </c>
      <c r="C1153" s="4" t="s">
        <v>77</v>
      </c>
      <c r="D1153" s="4" t="s">
        <v>563</v>
      </c>
      <c r="E1153" s="10">
        <f t="shared" si="45"/>
        <v>43989</v>
      </c>
      <c r="F1153" s="10">
        <v>43897</v>
      </c>
      <c r="G1153" s="4" t="s">
        <v>669</v>
      </c>
      <c r="H1153" s="4" t="s">
        <v>674</v>
      </c>
      <c r="I1153" s="4" t="str">
        <f>IF(G1153="Competition Level Test",COUNTIFS(B$2:B1153,B1153,G$2:G1153,"Competition Level Test"),"-")</f>
        <v>-</v>
      </c>
      <c r="J1153" s="101"/>
    </row>
    <row r="1154" spans="1:10" s="1" customFormat="1" ht="15" customHeight="1" x14ac:dyDescent="0.25">
      <c r="A1154" s="1" t="str">
        <f t="shared" si="44"/>
        <v>WOSTYN Anna ANO</v>
      </c>
      <c r="B1154" s="2" t="s">
        <v>44</v>
      </c>
      <c r="C1154" s="4" t="s">
        <v>23</v>
      </c>
      <c r="D1154" s="4" t="s">
        <v>565</v>
      </c>
      <c r="E1154" s="10">
        <f t="shared" si="45"/>
        <v>43989</v>
      </c>
      <c r="F1154" s="10">
        <v>43897</v>
      </c>
      <c r="G1154" s="4" t="s">
        <v>669</v>
      </c>
      <c r="H1154" s="4" t="s">
        <v>674</v>
      </c>
      <c r="I1154" s="4" t="str">
        <f>IF(G1154="Competition Level Test",COUNTIFS(B$2:B1154,B1154,G$2:G1154,"Competition Level Test"),"-")</f>
        <v>-</v>
      </c>
      <c r="J1154" s="101"/>
    </row>
    <row r="1155" spans="1:10" s="1" customFormat="1" ht="15" customHeight="1" x14ac:dyDescent="0.25">
      <c r="A1155" s="1" t="str">
        <f t="shared" si="44"/>
        <v>WOSTYN Sara ANO</v>
      </c>
      <c r="B1155" s="2" t="s">
        <v>43</v>
      </c>
      <c r="C1155" s="4" t="s">
        <v>23</v>
      </c>
      <c r="D1155" s="4" t="s">
        <v>565</v>
      </c>
      <c r="E1155" s="10">
        <f t="shared" si="45"/>
        <v>43989</v>
      </c>
      <c r="F1155" s="10">
        <v>43897</v>
      </c>
      <c r="G1155" s="4" t="s">
        <v>669</v>
      </c>
      <c r="H1155" s="4" t="s">
        <v>674</v>
      </c>
      <c r="I1155" s="4" t="str">
        <f>IF(G1155="Competition Level Test",COUNTIFS(B$2:B1155,B1155,G$2:G1155,"Competition Level Test"),"-")</f>
        <v>-</v>
      </c>
      <c r="J1155" s="101"/>
    </row>
    <row r="1156" spans="1:10" s="1" customFormat="1" ht="15" customHeight="1" x14ac:dyDescent="0.25">
      <c r="A1156" s="1" t="str">
        <f t="shared" si="44"/>
        <v xml:space="preserve"> </v>
      </c>
      <c r="B1156" s="2"/>
      <c r="C1156" s="4"/>
      <c r="D1156" s="4"/>
      <c r="E1156" s="10"/>
      <c r="F1156" s="10"/>
      <c r="G1156" s="4"/>
      <c r="H1156" s="4"/>
      <c r="I1156" s="4" t="str">
        <f>IF(G1156="Competition Level Test",COUNTIFS(B$2:B1156,B1156,G$2:G1156,"Competition Level Test"),"-")</f>
        <v>-</v>
      </c>
      <c r="J1156" s="101"/>
    </row>
    <row r="1157" spans="1:10" s="1" customFormat="1" ht="15" customHeight="1" x14ac:dyDescent="0.25">
      <c r="A1157" s="1" t="str">
        <f t="shared" si="44"/>
        <v xml:space="preserve"> </v>
      </c>
      <c r="B1157" s="2"/>
      <c r="C1157" s="4"/>
      <c r="D1157" s="4"/>
      <c r="E1157" s="10"/>
      <c r="F1157" s="10"/>
      <c r="G1157" s="4"/>
      <c r="H1157" s="4"/>
      <c r="I1157" s="4" t="str">
        <f>IF(G1157="Competition Level Test",COUNTIFS(B$2:B1157,B1157,G$2:G1157,"Competition Level Test"),"-")</f>
        <v>-</v>
      </c>
      <c r="J1157" s="101"/>
    </row>
    <row r="1158" spans="1:10" s="1" customFormat="1" ht="15" customHeight="1" x14ac:dyDescent="0.25">
      <c r="A1158" s="1" t="str">
        <f t="shared" si="44"/>
        <v xml:space="preserve"> </v>
      </c>
      <c r="B1158" s="2"/>
      <c r="C1158" s="4"/>
      <c r="D1158" s="4"/>
      <c r="E1158" s="10"/>
      <c r="F1158" s="10"/>
      <c r="G1158" s="4"/>
      <c r="H1158" s="4"/>
      <c r="I1158" s="4" t="str">
        <f>IF(G1158="Competition Level Test",COUNTIFS(B$2:B1158,B1158,G$2:G1158,"Competition Level Test"),"-")</f>
        <v>-</v>
      </c>
      <c r="J1158" s="101"/>
    </row>
    <row r="1159" spans="1:10" s="1" customFormat="1" ht="15" customHeight="1" x14ac:dyDescent="0.25">
      <c r="A1159" s="1" t="str">
        <f t="shared" si="44"/>
        <v xml:space="preserve"> </v>
      </c>
      <c r="B1159" s="2"/>
      <c r="C1159" s="4"/>
      <c r="D1159" s="4"/>
      <c r="E1159" s="10"/>
      <c r="F1159" s="10"/>
      <c r="G1159" s="4"/>
      <c r="H1159" s="4"/>
      <c r="I1159" s="4" t="str">
        <f>IF(G1159="Competition Level Test",COUNTIFS(B$2:B1159,B1159,G$2:G1159,"Competition Level Test"),"-")</f>
        <v>-</v>
      </c>
      <c r="J1159" s="101"/>
    </row>
    <row r="1160" spans="1:10" s="1" customFormat="1" ht="15" customHeight="1" x14ac:dyDescent="0.25">
      <c r="A1160" s="1" t="str">
        <f t="shared" si="44"/>
        <v xml:space="preserve"> </v>
      </c>
      <c r="B1160" s="2"/>
      <c r="C1160" s="4"/>
      <c r="D1160" s="4"/>
      <c r="E1160" s="10"/>
      <c r="F1160" s="10"/>
      <c r="G1160" s="4"/>
      <c r="H1160" s="4"/>
      <c r="I1160" s="4" t="str">
        <f>IF(G1160="Competition Level Test",COUNTIFS(B$2:B1160,B1160,G$2:G1160,"Competition Level Test"),"-")</f>
        <v>-</v>
      </c>
      <c r="J1160" s="101"/>
    </row>
    <row r="1161" spans="1:10" s="1" customFormat="1" ht="15" customHeight="1" x14ac:dyDescent="0.25">
      <c r="A1161" s="1" t="str">
        <f t="shared" si="44"/>
        <v xml:space="preserve"> </v>
      </c>
      <c r="B1161" s="2"/>
      <c r="C1161" s="4"/>
      <c r="D1161" s="4"/>
      <c r="E1161" s="10"/>
      <c r="F1161" s="10"/>
      <c r="G1161" s="4"/>
      <c r="H1161" s="4"/>
      <c r="I1161" s="4" t="str">
        <f>IF(G1161="Competition Level Test",COUNTIFS(B$2:B1161,B1161,G$2:G1161,"Competition Level Test"),"-")</f>
        <v>-</v>
      </c>
      <c r="J1161" s="101"/>
    </row>
    <row r="1162" spans="1:10" s="1" customFormat="1" ht="15" customHeight="1" x14ac:dyDescent="0.25">
      <c r="A1162" s="1" t="str">
        <f t="shared" si="44"/>
        <v xml:space="preserve"> </v>
      </c>
      <c r="B1162" s="2"/>
      <c r="C1162" s="4"/>
      <c r="D1162" s="4"/>
      <c r="E1162" s="10"/>
      <c r="F1162" s="10"/>
      <c r="G1162" s="4"/>
      <c r="H1162" s="4"/>
      <c r="I1162" s="4" t="str">
        <f>IF(G1162="Competition Level Test",COUNTIFS(B$2:B1162,B1162,G$2:G1162,"Competition Level Test"),"-")</f>
        <v>-</v>
      </c>
      <c r="J1162" s="101"/>
    </row>
    <row r="1163" spans="1:10" s="1" customFormat="1" ht="15" customHeight="1" x14ac:dyDescent="0.25">
      <c r="A1163" s="1" t="str">
        <f t="shared" si="44"/>
        <v xml:space="preserve"> </v>
      </c>
      <c r="B1163" s="2"/>
      <c r="C1163" s="4"/>
      <c r="D1163" s="4"/>
      <c r="E1163" s="10"/>
      <c r="F1163" s="10"/>
      <c r="G1163" s="4"/>
      <c r="H1163" s="4"/>
      <c r="I1163" s="4" t="str">
        <f>IF(G1163="Competition Level Test",COUNTIFS(B$2:B1163,B1163,G$2:G1163,"Competition Level Test"),"-")</f>
        <v>-</v>
      </c>
      <c r="J1163" s="101"/>
    </row>
    <row r="1164" spans="1:10" s="1" customFormat="1" ht="15" customHeight="1" x14ac:dyDescent="0.25">
      <c r="A1164" s="1" t="str">
        <f t="shared" si="44"/>
        <v xml:space="preserve"> </v>
      </c>
      <c r="B1164" s="2"/>
      <c r="C1164" s="4"/>
      <c r="D1164" s="4"/>
      <c r="E1164" s="10"/>
      <c r="F1164" s="10"/>
      <c r="G1164" s="4"/>
      <c r="H1164" s="4"/>
      <c r="I1164" s="4" t="str">
        <f>IF(G1164="Competition Level Test",COUNTIFS(B$2:B1164,B1164,G$2:G1164,"Competition Level Test"),"-")</f>
        <v>-</v>
      </c>
      <c r="J1164" s="101"/>
    </row>
    <row r="1165" spans="1:10" s="1" customFormat="1" ht="15" customHeight="1" x14ac:dyDescent="0.25">
      <c r="A1165" s="1" t="str">
        <f t="shared" si="44"/>
        <v xml:space="preserve"> </v>
      </c>
      <c r="B1165" s="2"/>
      <c r="C1165" s="4"/>
      <c r="D1165" s="4"/>
      <c r="E1165" s="10"/>
      <c r="F1165" s="10"/>
      <c r="G1165" s="4"/>
      <c r="H1165" s="4"/>
      <c r="I1165" s="4" t="str">
        <f>IF(G1165="Competition Level Test",COUNTIFS(B$2:B1165,B1165,G$2:G1165,"Competition Level Test"),"-")</f>
        <v>-</v>
      </c>
      <c r="J1165" s="101"/>
    </row>
    <row r="1166" spans="1:10" s="1" customFormat="1" ht="15" customHeight="1" x14ac:dyDescent="0.25">
      <c r="A1166" s="1" t="str">
        <f t="shared" si="44"/>
        <v xml:space="preserve"> </v>
      </c>
      <c r="B1166" s="2"/>
      <c r="C1166" s="4"/>
      <c r="D1166" s="4"/>
      <c r="E1166" s="10"/>
      <c r="F1166" s="10"/>
      <c r="G1166" s="4"/>
      <c r="H1166" s="4"/>
      <c r="I1166" s="4" t="str">
        <f>IF(G1166="Competition Level Test",COUNTIFS(B$2:B1166,B1166,G$2:G1166,"Competition Level Test"),"-")</f>
        <v>-</v>
      </c>
      <c r="J1166" s="101"/>
    </row>
    <row r="1167" spans="1:10" s="1" customFormat="1" ht="15" customHeight="1" x14ac:dyDescent="0.25">
      <c r="A1167" s="1" t="str">
        <f t="shared" si="44"/>
        <v xml:space="preserve"> </v>
      </c>
      <c r="B1167" s="2"/>
      <c r="C1167" s="4"/>
      <c r="D1167" s="4"/>
      <c r="E1167" s="10"/>
      <c r="F1167" s="10"/>
      <c r="G1167" s="4"/>
      <c r="H1167" s="4"/>
      <c r="I1167" s="4" t="str">
        <f>IF(G1167="Competition Level Test",COUNTIFS(B$2:B1167,B1167,G$2:G1167,"Competition Level Test"),"-")</f>
        <v>-</v>
      </c>
      <c r="J1167" s="101"/>
    </row>
    <row r="1168" spans="1:10" s="1" customFormat="1" ht="15" customHeight="1" x14ac:dyDescent="0.25">
      <c r="A1168" s="1" t="str">
        <f t="shared" si="44"/>
        <v xml:space="preserve"> </v>
      </c>
      <c r="B1168" s="2"/>
      <c r="C1168" s="4"/>
      <c r="D1168" s="4"/>
      <c r="E1168" s="10"/>
      <c r="F1168" s="10"/>
      <c r="G1168" s="4"/>
      <c r="H1168" s="4"/>
      <c r="I1168" s="4" t="str">
        <f>IF(G1168="Competition Level Test",COUNTIFS(B$2:B1168,B1168,G$2:G1168,"Competition Level Test"),"-")</f>
        <v>-</v>
      </c>
      <c r="J1168" s="101"/>
    </row>
    <row r="1169" spans="1:10" s="1" customFormat="1" ht="15" customHeight="1" x14ac:dyDescent="0.25">
      <c r="A1169" s="1" t="str">
        <f t="shared" si="44"/>
        <v xml:space="preserve"> </v>
      </c>
      <c r="B1169" s="2"/>
      <c r="C1169" s="4"/>
      <c r="D1169" s="4"/>
      <c r="E1169" s="10"/>
      <c r="F1169" s="10"/>
      <c r="G1169" s="4"/>
      <c r="H1169" s="4"/>
      <c r="I1169" s="4" t="str">
        <f>IF(G1169="Competition Level Test",COUNTIFS(B$2:B1169,B1169,G$2:G1169,"Competition Level Test"),"-")</f>
        <v>-</v>
      </c>
      <c r="J1169" s="101"/>
    </row>
    <row r="1170" spans="1:10" s="1" customFormat="1" ht="15" customHeight="1" x14ac:dyDescent="0.25">
      <c r="A1170" s="1" t="str">
        <f t="shared" si="44"/>
        <v xml:space="preserve"> </v>
      </c>
      <c r="B1170" s="2"/>
      <c r="C1170" s="4"/>
      <c r="D1170" s="4"/>
      <c r="E1170" s="10"/>
      <c r="F1170" s="10"/>
      <c r="G1170" s="4"/>
      <c r="H1170" s="4"/>
      <c r="I1170" s="4" t="str">
        <f>IF(G1170="Competition Level Test",COUNTIFS(B$2:B1170,B1170,G$2:G1170,"Competition Level Test"),"-")</f>
        <v>-</v>
      </c>
      <c r="J1170" s="101"/>
    </row>
    <row r="1171" spans="1:10" s="1" customFormat="1" ht="15" customHeight="1" x14ac:dyDescent="0.25">
      <c r="A1171" s="1" t="str">
        <f t="shared" si="44"/>
        <v xml:space="preserve"> </v>
      </c>
      <c r="B1171" s="2"/>
      <c r="C1171" s="4"/>
      <c r="D1171" s="4"/>
      <c r="E1171" s="10"/>
      <c r="F1171" s="10"/>
      <c r="G1171" s="4"/>
      <c r="H1171" s="4"/>
      <c r="I1171" s="4" t="str">
        <f>IF(G1171="Competition Level Test",COUNTIFS(B$2:B1171,B1171,G$2:G1171,"Competition Level Test"),"-")</f>
        <v>-</v>
      </c>
      <c r="J1171" s="101"/>
    </row>
    <row r="1172" spans="1:10" s="1" customFormat="1" ht="15" customHeight="1" x14ac:dyDescent="0.25">
      <c r="A1172" s="1" t="str">
        <f t="shared" si="44"/>
        <v xml:space="preserve"> </v>
      </c>
      <c r="B1172" s="2"/>
      <c r="C1172" s="4"/>
      <c r="D1172" s="4"/>
      <c r="E1172" s="10"/>
      <c r="F1172" s="10"/>
      <c r="G1172" s="4"/>
      <c r="H1172" s="4"/>
      <c r="I1172" s="4" t="str">
        <f>IF(G1172="Competition Level Test",COUNTIFS(B$2:B1172,B1172,G$2:G1172,"Competition Level Test"),"-")</f>
        <v>-</v>
      </c>
      <c r="J1172" s="101"/>
    </row>
    <row r="1173" spans="1:10" s="1" customFormat="1" ht="15" customHeight="1" x14ac:dyDescent="0.25">
      <c r="A1173" s="1" t="str">
        <f t="shared" si="44"/>
        <v xml:space="preserve"> </v>
      </c>
      <c r="B1173" s="2"/>
      <c r="C1173" s="4"/>
      <c r="D1173" s="4"/>
      <c r="E1173" s="10"/>
      <c r="F1173" s="10"/>
      <c r="G1173" s="4"/>
      <c r="H1173" s="4"/>
      <c r="I1173" s="4" t="str">
        <f>IF(G1173="Competition Level Test",COUNTIFS(B$2:B1173,B1173,G$2:G1173,"Competition Level Test"),"-")</f>
        <v>-</v>
      </c>
      <c r="J1173" s="101"/>
    </row>
    <row r="1174" spans="1:10" s="1" customFormat="1" ht="15" customHeight="1" x14ac:dyDescent="0.25">
      <c r="A1174" s="1" t="str">
        <f t="shared" si="44"/>
        <v xml:space="preserve"> </v>
      </c>
      <c r="B1174" s="2"/>
      <c r="C1174" s="4"/>
      <c r="D1174" s="4"/>
      <c r="E1174" s="10"/>
      <c r="F1174" s="10"/>
      <c r="G1174" s="4"/>
      <c r="H1174" s="4"/>
      <c r="I1174" s="4" t="str">
        <f>IF(G1174="Competition Level Test",COUNTIFS(B$2:B1174,B1174,G$2:G1174,"Competition Level Test"),"-")</f>
        <v>-</v>
      </c>
      <c r="J1174" s="101"/>
    </row>
    <row r="1175" spans="1:10" s="1" customFormat="1" ht="15" customHeight="1" x14ac:dyDescent="0.25">
      <c r="A1175" s="1" t="str">
        <f t="shared" si="44"/>
        <v xml:space="preserve"> </v>
      </c>
      <c r="B1175" s="2"/>
      <c r="C1175" s="4"/>
      <c r="D1175" s="4"/>
      <c r="E1175" s="10"/>
      <c r="F1175" s="10"/>
      <c r="G1175" s="4"/>
      <c r="H1175" s="4"/>
      <c r="I1175" s="4" t="str">
        <f>IF(G1175="Competition Level Test",COUNTIFS(B$2:B1175,B1175,G$2:G1175,"Competition Level Test"),"-")</f>
        <v>-</v>
      </c>
      <c r="J1175" s="101"/>
    </row>
    <row r="1176" spans="1:10" s="1" customFormat="1" ht="15" customHeight="1" x14ac:dyDescent="0.25">
      <c r="A1176" s="1" t="str">
        <f t="shared" si="44"/>
        <v xml:space="preserve"> </v>
      </c>
      <c r="B1176" s="2"/>
      <c r="C1176" s="4"/>
      <c r="D1176" s="4"/>
      <c r="E1176" s="10"/>
      <c r="F1176" s="10"/>
      <c r="G1176" s="4"/>
      <c r="H1176" s="4"/>
      <c r="I1176" s="4" t="str">
        <f>IF(G1176="Competition Level Test",COUNTIFS(B$2:B1176,B1176,G$2:G1176,"Competition Level Test"),"-")</f>
        <v>-</v>
      </c>
      <c r="J1176" s="101"/>
    </row>
    <row r="1177" spans="1:10" s="1" customFormat="1" ht="15" customHeight="1" x14ac:dyDescent="0.25">
      <c r="A1177" s="1" t="str">
        <f t="shared" si="44"/>
        <v xml:space="preserve"> </v>
      </c>
      <c r="B1177" s="2"/>
      <c r="C1177" s="4"/>
      <c r="D1177" s="4"/>
      <c r="E1177" s="10"/>
      <c r="F1177" s="10"/>
      <c r="G1177" s="4"/>
      <c r="H1177" s="4"/>
      <c r="I1177" s="4" t="str">
        <f>IF(G1177="Competition Level Test",COUNTIFS(B$2:B1177,B1177,G$2:G1177,"Competition Level Test"),"-")</f>
        <v>-</v>
      </c>
      <c r="J1177" s="101"/>
    </row>
    <row r="1178" spans="1:10" s="1" customFormat="1" ht="15" customHeight="1" x14ac:dyDescent="0.25">
      <c r="A1178" s="1" t="str">
        <f t="shared" si="44"/>
        <v xml:space="preserve"> </v>
      </c>
      <c r="B1178" s="2"/>
      <c r="C1178" s="4"/>
      <c r="D1178" s="4"/>
      <c r="E1178" s="10"/>
      <c r="F1178" s="10"/>
      <c r="G1178" s="4"/>
      <c r="H1178" s="4"/>
      <c r="I1178" s="4" t="str">
        <f>IF(G1178="Competition Level Test",COUNTIFS(B$2:B1178,B1178,G$2:G1178,"Competition Level Test"),"-")</f>
        <v>-</v>
      </c>
      <c r="J1178" s="101"/>
    </row>
    <row r="1179" spans="1:10" s="1" customFormat="1" ht="15" customHeight="1" x14ac:dyDescent="0.25">
      <c r="A1179" s="1" t="str">
        <f t="shared" si="44"/>
        <v xml:space="preserve"> </v>
      </c>
      <c r="B1179" s="2"/>
      <c r="C1179" s="4"/>
      <c r="D1179" s="4"/>
      <c r="E1179" s="10"/>
      <c r="F1179" s="10"/>
      <c r="G1179" s="4"/>
      <c r="H1179" s="4"/>
      <c r="I1179" s="4" t="str">
        <f>IF(G1179="Competition Level Test",COUNTIFS(B$2:B1179,B1179,G$2:G1179,"Competition Level Test"),"-")</f>
        <v>-</v>
      </c>
      <c r="J1179" s="101"/>
    </row>
    <row r="1180" spans="1:10" s="1" customFormat="1" ht="15" customHeight="1" x14ac:dyDescent="0.25">
      <c r="A1180" s="1" t="str">
        <f t="shared" si="44"/>
        <v xml:space="preserve"> </v>
      </c>
      <c r="B1180" s="2"/>
      <c r="C1180" s="4"/>
      <c r="D1180" s="4"/>
      <c r="E1180" s="10"/>
      <c r="F1180" s="10"/>
      <c r="G1180" s="4"/>
      <c r="H1180" s="4"/>
      <c r="I1180" s="4" t="str">
        <f>IF(G1180="Competition Level Test",COUNTIFS(B$2:B1180,B1180,G$2:G1180,"Competition Level Test"),"-")</f>
        <v>-</v>
      </c>
      <c r="J1180" s="101"/>
    </row>
    <row r="1181" spans="1:10" s="1" customFormat="1" ht="15" customHeight="1" x14ac:dyDescent="0.25">
      <c r="A1181" s="1" t="str">
        <f t="shared" si="44"/>
        <v xml:space="preserve"> </v>
      </c>
      <c r="B1181" s="2"/>
      <c r="C1181" s="4"/>
      <c r="D1181" s="4"/>
      <c r="E1181" s="10"/>
      <c r="F1181" s="10"/>
      <c r="G1181" s="4"/>
      <c r="H1181" s="4"/>
      <c r="I1181" s="4" t="str">
        <f>IF(G1181="Competition Level Test",COUNTIFS(B$2:B1181,B1181,G$2:G1181,"Competition Level Test"),"-")</f>
        <v>-</v>
      </c>
      <c r="J1181" s="101"/>
    </row>
    <row r="1182" spans="1:10" s="1" customFormat="1" ht="15" customHeight="1" x14ac:dyDescent="0.25">
      <c r="A1182" s="1" t="str">
        <f t="shared" si="44"/>
        <v xml:space="preserve"> </v>
      </c>
      <c r="B1182" s="2"/>
      <c r="C1182" s="4"/>
      <c r="D1182" s="4"/>
      <c r="E1182" s="10"/>
      <c r="F1182" s="10"/>
      <c r="G1182" s="4"/>
      <c r="H1182" s="4"/>
      <c r="I1182" s="4" t="str">
        <f>IF(G1182="Competition Level Test",COUNTIFS(B$2:B1182,B1182,G$2:G1182,"Competition Level Test"),"-")</f>
        <v>-</v>
      </c>
      <c r="J1182" s="101"/>
    </row>
    <row r="1183" spans="1:10" s="1" customFormat="1" ht="15" customHeight="1" x14ac:dyDescent="0.25">
      <c r="A1183" s="1" t="str">
        <f t="shared" si="44"/>
        <v xml:space="preserve"> </v>
      </c>
      <c r="B1183" s="2"/>
      <c r="C1183" s="4"/>
      <c r="D1183" s="4"/>
      <c r="E1183" s="10"/>
      <c r="F1183" s="10"/>
      <c r="G1183" s="4"/>
      <c r="H1183" s="4"/>
      <c r="I1183" s="4" t="str">
        <f>IF(G1183="Competition Level Test",COUNTIFS(B$2:B1183,B1183,G$2:G1183,"Competition Level Test"),"-")</f>
        <v>-</v>
      </c>
      <c r="J1183" s="101"/>
    </row>
    <row r="1184" spans="1:10" s="1" customFormat="1" ht="15" customHeight="1" x14ac:dyDescent="0.25">
      <c r="A1184" s="1" t="str">
        <f t="shared" si="44"/>
        <v xml:space="preserve"> </v>
      </c>
      <c r="B1184" s="2"/>
      <c r="C1184" s="4"/>
      <c r="D1184" s="4"/>
      <c r="E1184" s="10"/>
      <c r="F1184" s="10"/>
      <c r="G1184" s="4"/>
      <c r="H1184" s="4"/>
      <c r="I1184" s="4" t="str">
        <f>IF(G1184="Competition Level Test",COUNTIFS(B$2:B1184,B1184,G$2:G1184,"Competition Level Test"),"-")</f>
        <v>-</v>
      </c>
      <c r="J1184" s="101"/>
    </row>
    <row r="1185" spans="1:10" s="1" customFormat="1" ht="15" customHeight="1" x14ac:dyDescent="0.25">
      <c r="A1185" s="1" t="str">
        <f t="shared" si="44"/>
        <v xml:space="preserve"> </v>
      </c>
      <c r="B1185" s="2"/>
      <c r="C1185" s="4"/>
      <c r="D1185" s="4"/>
      <c r="E1185" s="10"/>
      <c r="F1185" s="10"/>
      <c r="G1185" s="4"/>
      <c r="H1185" s="4"/>
      <c r="I1185" s="4" t="str">
        <f>IF(G1185="Competition Level Test",COUNTIFS(B$2:B1185,B1185,G$2:G1185,"Competition Level Test"),"-")</f>
        <v>-</v>
      </c>
      <c r="J1185" s="101"/>
    </row>
    <row r="1186" spans="1:10" s="1" customFormat="1" ht="15" customHeight="1" x14ac:dyDescent="0.25">
      <c r="A1186" s="1" t="str">
        <f t="shared" si="44"/>
        <v xml:space="preserve"> </v>
      </c>
      <c r="B1186" s="2"/>
      <c r="C1186" s="4"/>
      <c r="D1186" s="4"/>
      <c r="E1186" s="10"/>
      <c r="F1186" s="10"/>
      <c r="G1186" s="4"/>
      <c r="H1186" s="4"/>
      <c r="I1186" s="4" t="str">
        <f>IF(G1186="Competition Level Test",COUNTIFS(B$2:B1186,B1186,G$2:G1186,"Competition Level Test"),"-")</f>
        <v>-</v>
      </c>
      <c r="J1186" s="101"/>
    </row>
    <row r="1187" spans="1:10" s="1" customFormat="1" ht="15" customHeight="1" x14ac:dyDescent="0.25">
      <c r="A1187" s="1" t="str">
        <f t="shared" si="44"/>
        <v xml:space="preserve"> </v>
      </c>
      <c r="B1187" s="2"/>
      <c r="C1187" s="4"/>
      <c r="D1187" s="4"/>
      <c r="E1187" s="10"/>
      <c r="F1187" s="10"/>
      <c r="G1187" s="4"/>
      <c r="H1187" s="4"/>
      <c r="I1187" s="4" t="str">
        <f>IF(G1187="Competition Level Test",COUNTIFS(B$2:B1187,B1187,G$2:G1187,"Competition Level Test"),"-")</f>
        <v>-</v>
      </c>
      <c r="J1187" s="101"/>
    </row>
    <row r="1188" spans="1:10" s="1" customFormat="1" ht="15" customHeight="1" x14ac:dyDescent="0.25">
      <c r="A1188" s="1" t="str">
        <f t="shared" si="44"/>
        <v xml:space="preserve"> </v>
      </c>
      <c r="B1188" s="2"/>
      <c r="C1188" s="4"/>
      <c r="D1188" s="4"/>
      <c r="E1188" s="10"/>
      <c r="F1188" s="10"/>
      <c r="G1188" s="4"/>
      <c r="H1188" s="4"/>
      <c r="I1188" s="4" t="str">
        <f>IF(G1188="Competition Level Test",COUNTIFS(B$2:B1188,B1188,G$2:G1188,"Competition Level Test"),"-")</f>
        <v>-</v>
      </c>
      <c r="J1188" s="101"/>
    </row>
    <row r="1189" spans="1:10" s="1" customFormat="1" ht="15" customHeight="1" x14ac:dyDescent="0.25">
      <c r="A1189" s="1" t="str">
        <f t="shared" si="44"/>
        <v xml:space="preserve"> </v>
      </c>
      <c r="B1189" s="2"/>
      <c r="C1189" s="4"/>
      <c r="D1189" s="4"/>
      <c r="E1189" s="10"/>
      <c r="F1189" s="10"/>
      <c r="G1189" s="4"/>
      <c r="H1189" s="4"/>
      <c r="I1189" s="4" t="str">
        <f>IF(G1189="Competition Level Test",COUNTIFS(B$2:B1189,B1189,G$2:G1189,"Competition Level Test"),"-")</f>
        <v>-</v>
      </c>
      <c r="J1189" s="101"/>
    </row>
    <row r="1190" spans="1:10" s="1" customFormat="1" ht="15" customHeight="1" x14ac:dyDescent="0.25">
      <c r="A1190" s="1" t="str">
        <f t="shared" si="44"/>
        <v xml:space="preserve"> </v>
      </c>
      <c r="B1190" s="2"/>
      <c r="C1190" s="4"/>
      <c r="D1190" s="4"/>
      <c r="E1190" s="10"/>
      <c r="F1190" s="10"/>
      <c r="G1190" s="4"/>
      <c r="H1190" s="4"/>
      <c r="I1190" s="4" t="str">
        <f>IF(G1190="Competition Level Test",COUNTIFS(B$2:B1190,B1190,G$2:G1190,"Competition Level Test"),"-")</f>
        <v>-</v>
      </c>
      <c r="J1190" s="101"/>
    </row>
    <row r="1191" spans="1:10" s="1" customFormat="1" ht="15" customHeight="1" x14ac:dyDescent="0.25">
      <c r="A1191" s="1" t="str">
        <f t="shared" si="44"/>
        <v xml:space="preserve"> </v>
      </c>
      <c r="B1191" s="2"/>
      <c r="C1191" s="4"/>
      <c r="D1191" s="4"/>
      <c r="E1191" s="10"/>
      <c r="F1191" s="10"/>
      <c r="G1191" s="4"/>
      <c r="H1191" s="4"/>
      <c r="I1191" s="4" t="str">
        <f>IF(G1191="Competition Level Test",COUNTIFS(B$2:B1191,B1191,G$2:G1191,"Competition Level Test"),"-")</f>
        <v>-</v>
      </c>
      <c r="J1191" s="101"/>
    </row>
    <row r="1192" spans="1:10" s="1" customFormat="1" ht="15" customHeight="1" x14ac:dyDescent="0.25">
      <c r="A1192" s="1" t="str">
        <f t="shared" si="44"/>
        <v xml:space="preserve"> </v>
      </c>
      <c r="B1192" s="2"/>
      <c r="C1192" s="4"/>
      <c r="D1192" s="4"/>
      <c r="E1192" s="10"/>
      <c r="F1192" s="10"/>
      <c r="G1192" s="4"/>
      <c r="H1192" s="4"/>
      <c r="I1192" s="4" t="str">
        <f>IF(G1192="Competition Level Test",COUNTIFS(B$2:B1192,B1192,G$2:G1192,"Competition Level Test"),"-")</f>
        <v>-</v>
      </c>
      <c r="J1192" s="101"/>
    </row>
    <row r="1193" spans="1:10" s="1" customFormat="1" ht="15" customHeight="1" x14ac:dyDescent="0.25">
      <c r="A1193" s="1" t="str">
        <f t="shared" si="44"/>
        <v xml:space="preserve"> </v>
      </c>
      <c r="B1193" s="2"/>
      <c r="C1193" s="4"/>
      <c r="D1193" s="4"/>
      <c r="E1193" s="10"/>
      <c r="F1193" s="10"/>
      <c r="G1193" s="4"/>
      <c r="H1193" s="4"/>
      <c r="I1193" s="4" t="str">
        <f>IF(G1193="Competition Level Test",COUNTIFS(B$2:B1193,B1193,G$2:G1193,"Competition Level Test"),"-")</f>
        <v>-</v>
      </c>
      <c r="J1193" s="101"/>
    </row>
    <row r="1194" spans="1:10" s="1" customFormat="1" ht="15" customHeight="1" x14ac:dyDescent="0.25">
      <c r="A1194" s="1" t="str">
        <f t="shared" si="44"/>
        <v xml:space="preserve"> </v>
      </c>
      <c r="B1194" s="2"/>
      <c r="C1194" s="4"/>
      <c r="D1194" s="4"/>
      <c r="E1194" s="10"/>
      <c r="F1194" s="10"/>
      <c r="G1194" s="4"/>
      <c r="H1194" s="4"/>
      <c r="I1194" s="4" t="str">
        <f>IF(G1194="Competition Level Test",COUNTIFS(B$2:B1194,B1194,G$2:G1194,"Competition Level Test"),"-")</f>
        <v>-</v>
      </c>
      <c r="J1194" s="101"/>
    </row>
    <row r="1195" spans="1:10" s="1" customFormat="1" ht="15" customHeight="1" x14ac:dyDescent="0.25">
      <c r="A1195" s="1" t="str">
        <f t="shared" si="44"/>
        <v xml:space="preserve"> </v>
      </c>
      <c r="B1195" s="2"/>
      <c r="C1195" s="4"/>
      <c r="D1195" s="4"/>
      <c r="E1195" s="10"/>
      <c r="F1195" s="10"/>
      <c r="G1195" s="4"/>
      <c r="H1195" s="4"/>
      <c r="I1195" s="4" t="str">
        <f>IF(G1195="Competition Level Test",COUNTIFS(B$2:B1195,B1195,G$2:G1195,"Competition Level Test"),"-")</f>
        <v>-</v>
      </c>
      <c r="J1195" s="101"/>
    </row>
    <row r="1196" spans="1:10" s="1" customFormat="1" ht="15" customHeight="1" x14ac:dyDescent="0.25">
      <c r="A1196" s="1" t="str">
        <f t="shared" si="44"/>
        <v xml:space="preserve"> </v>
      </c>
      <c r="B1196" s="2"/>
      <c r="C1196" s="4"/>
      <c r="D1196" s="4"/>
      <c r="E1196" s="10"/>
      <c r="F1196" s="10"/>
      <c r="G1196" s="4"/>
      <c r="H1196" s="4"/>
      <c r="I1196" s="4" t="str">
        <f>IF(G1196="Competition Level Test",COUNTIFS(B$2:B1196,B1196,G$2:G1196,"Competition Level Test"),"-")</f>
        <v>-</v>
      </c>
      <c r="J1196" s="101"/>
    </row>
    <row r="1197" spans="1:10" s="1" customFormat="1" ht="15" customHeight="1" x14ac:dyDescent="0.25">
      <c r="A1197" s="1" t="str">
        <f t="shared" si="44"/>
        <v xml:space="preserve"> </v>
      </c>
      <c r="B1197" s="2"/>
      <c r="C1197" s="4"/>
      <c r="D1197" s="4"/>
      <c r="E1197" s="10"/>
      <c r="F1197" s="10"/>
      <c r="G1197" s="4"/>
      <c r="H1197" s="4"/>
      <c r="I1197" s="4" t="str">
        <f>IF(G1197="Competition Level Test",COUNTIFS(B$2:B1197,B1197,G$2:G1197,"Competition Level Test"),"-")</f>
        <v>-</v>
      </c>
      <c r="J1197" s="101"/>
    </row>
    <row r="1198" spans="1:10" s="1" customFormat="1" ht="15" customHeight="1" x14ac:dyDescent="0.25">
      <c r="A1198" s="1" t="str">
        <f t="shared" si="44"/>
        <v xml:space="preserve"> </v>
      </c>
      <c r="B1198" s="2"/>
      <c r="C1198" s="4"/>
      <c r="D1198" s="4"/>
      <c r="E1198" s="10"/>
      <c r="F1198" s="10"/>
      <c r="G1198" s="4"/>
      <c r="H1198" s="4"/>
      <c r="I1198" s="4" t="str">
        <f>IF(G1198="Competition Level Test",COUNTIFS(B$2:B1198,B1198,G$2:G1198,"Competition Level Test"),"-")</f>
        <v>-</v>
      </c>
      <c r="J1198" s="101"/>
    </row>
    <row r="1199" spans="1:10" s="1" customFormat="1" ht="15" customHeight="1" x14ac:dyDescent="0.25">
      <c r="A1199" s="1" t="str">
        <f t="shared" si="44"/>
        <v xml:space="preserve"> </v>
      </c>
      <c r="B1199" s="2"/>
      <c r="C1199" s="4"/>
      <c r="D1199" s="4"/>
      <c r="E1199" s="10"/>
      <c r="F1199" s="10"/>
      <c r="G1199" s="4"/>
      <c r="H1199" s="4"/>
      <c r="I1199" s="4" t="str">
        <f>IF(G1199="Competition Level Test",COUNTIFS(B$2:B1199,B1199,G$2:G1199,"Competition Level Test"),"-")</f>
        <v>-</v>
      </c>
      <c r="J1199" s="101"/>
    </row>
    <row r="1200" spans="1:10" s="1" customFormat="1" ht="15" customHeight="1" x14ac:dyDescent="0.25">
      <c r="A1200" s="1" t="str">
        <f t="shared" si="44"/>
        <v xml:space="preserve"> </v>
      </c>
      <c r="B1200" s="2"/>
      <c r="C1200" s="4"/>
      <c r="D1200" s="4"/>
      <c r="E1200" s="10"/>
      <c r="F1200" s="10"/>
      <c r="G1200" s="4"/>
      <c r="H1200" s="4"/>
      <c r="I1200" s="4" t="str">
        <f>IF(G1200="Competition Level Test",COUNTIFS(B$2:B1200,B1200,G$2:G1200,"Competition Level Test"),"-")</f>
        <v>-</v>
      </c>
      <c r="J1200" s="101"/>
    </row>
    <row r="1201" spans="1:10" s="1" customFormat="1" ht="15" customHeight="1" x14ac:dyDescent="0.25">
      <c r="A1201" s="1" t="str">
        <f t="shared" si="44"/>
        <v xml:space="preserve"> </v>
      </c>
      <c r="B1201" s="2"/>
      <c r="C1201" s="4"/>
      <c r="D1201" s="4"/>
      <c r="E1201" s="10"/>
      <c r="F1201" s="10"/>
      <c r="G1201" s="4"/>
      <c r="H1201" s="4"/>
      <c r="I1201" s="4" t="str">
        <f>IF(G1201="Competition Level Test",COUNTIFS(B$2:B1201,B1201,G$2:G1201,"Competition Level Test"),"-")</f>
        <v>-</v>
      </c>
      <c r="J1201" s="101"/>
    </row>
    <row r="1202" spans="1:10" s="1" customFormat="1" ht="15" customHeight="1" x14ac:dyDescent="0.25">
      <c r="A1202" s="1" t="str">
        <f t="shared" si="44"/>
        <v xml:space="preserve"> </v>
      </c>
      <c r="B1202" s="2"/>
      <c r="C1202" s="4"/>
      <c r="D1202" s="4"/>
      <c r="E1202" s="10"/>
      <c r="F1202" s="10"/>
      <c r="G1202" s="4"/>
      <c r="H1202" s="4"/>
      <c r="I1202" s="4" t="str">
        <f>IF(G1202="Competition Level Test",COUNTIFS(B$2:B1202,B1202,G$2:G1202,"Competition Level Test"),"-")</f>
        <v>-</v>
      </c>
      <c r="J1202" s="101"/>
    </row>
    <row r="1203" spans="1:10" s="1" customFormat="1" ht="15" customHeight="1" x14ac:dyDescent="0.25">
      <c r="A1203" s="1" t="str">
        <f t="shared" si="44"/>
        <v xml:space="preserve"> </v>
      </c>
      <c r="B1203" s="2"/>
      <c r="C1203" s="4"/>
      <c r="D1203" s="4"/>
      <c r="E1203" s="10"/>
      <c r="F1203" s="10"/>
      <c r="G1203" s="4"/>
      <c r="H1203" s="4"/>
      <c r="I1203" s="4" t="str">
        <f>IF(G1203="Competition Level Test",COUNTIFS(B$2:B1203,B1203,G$2:G1203,"Competition Level Test"),"-")</f>
        <v>-</v>
      </c>
      <c r="J1203" s="101"/>
    </row>
    <row r="1204" spans="1:10" s="1" customFormat="1" ht="15" customHeight="1" x14ac:dyDescent="0.25">
      <c r="A1204" s="1" t="str">
        <f t="shared" si="44"/>
        <v xml:space="preserve"> </v>
      </c>
      <c r="B1204" s="2"/>
      <c r="C1204" s="4"/>
      <c r="D1204" s="4"/>
      <c r="E1204" s="10"/>
      <c r="F1204" s="10"/>
      <c r="G1204" s="4"/>
      <c r="H1204" s="4"/>
      <c r="I1204" s="4" t="str">
        <f>IF(G1204="Competition Level Test",COUNTIFS(B$2:B1204,B1204,G$2:G1204,"Competition Level Test"),"-")</f>
        <v>-</v>
      </c>
      <c r="J1204" s="101"/>
    </row>
    <row r="1205" spans="1:10" s="1" customFormat="1" ht="15" customHeight="1" x14ac:dyDescent="0.25">
      <c r="A1205" s="1" t="str">
        <f t="shared" ref="A1205:A1247" si="46">CONCATENATE(B1205," ",D1205)</f>
        <v xml:space="preserve"> </v>
      </c>
      <c r="B1205" s="2"/>
      <c r="C1205" s="4"/>
      <c r="D1205" s="4"/>
      <c r="E1205" s="10"/>
      <c r="F1205" s="10"/>
      <c r="G1205" s="4"/>
      <c r="H1205" s="4"/>
      <c r="I1205" s="4" t="str">
        <f>IF(G1205="Competition Level Test",COUNTIFS(B$2:B1205,B1205,G$2:G1205,"Competition Level Test"),"-")</f>
        <v>-</v>
      </c>
      <c r="J1205" s="101"/>
    </row>
    <row r="1206" spans="1:10" s="1" customFormat="1" ht="15" customHeight="1" x14ac:dyDescent="0.25">
      <c r="A1206" s="1" t="str">
        <f t="shared" si="46"/>
        <v xml:space="preserve"> </v>
      </c>
      <c r="B1206" s="2"/>
      <c r="C1206" s="4"/>
      <c r="D1206" s="4"/>
      <c r="E1206" s="10"/>
      <c r="F1206" s="10"/>
      <c r="G1206" s="4"/>
      <c r="H1206" s="4"/>
      <c r="I1206" s="4" t="str">
        <f>IF(G1206="Competition Level Test",COUNTIFS(B$2:B1206,B1206,G$2:G1206,"Competition Level Test"),"-")</f>
        <v>-</v>
      </c>
      <c r="J1206" s="101"/>
    </row>
    <row r="1207" spans="1:10" s="1" customFormat="1" ht="15" customHeight="1" x14ac:dyDescent="0.25">
      <c r="A1207" s="1" t="str">
        <f t="shared" si="46"/>
        <v xml:space="preserve"> </v>
      </c>
      <c r="B1207" s="2"/>
      <c r="C1207" s="4"/>
      <c r="D1207" s="4"/>
      <c r="E1207" s="10"/>
      <c r="F1207" s="10"/>
      <c r="G1207" s="4"/>
      <c r="H1207" s="4"/>
      <c r="I1207" s="4" t="str">
        <f>IF(G1207="Competition Level Test",COUNTIFS(B$2:B1207,B1207,G$2:G1207,"Competition Level Test"),"-")</f>
        <v>-</v>
      </c>
      <c r="J1207" s="101"/>
    </row>
    <row r="1208" spans="1:10" s="1" customFormat="1" ht="15" customHeight="1" x14ac:dyDescent="0.25">
      <c r="A1208" s="1" t="str">
        <f t="shared" si="46"/>
        <v xml:space="preserve"> </v>
      </c>
      <c r="B1208" s="2"/>
      <c r="C1208" s="4"/>
      <c r="D1208" s="4"/>
      <c r="E1208" s="10"/>
      <c r="F1208" s="10"/>
      <c r="G1208" s="4"/>
      <c r="H1208" s="4"/>
      <c r="I1208" s="4" t="str">
        <f>IF(G1208="Competition Level Test",COUNTIFS(B$2:B1208,B1208,G$2:G1208,"Competition Level Test"),"-")</f>
        <v>-</v>
      </c>
      <c r="J1208" s="101"/>
    </row>
    <row r="1209" spans="1:10" s="1" customFormat="1" ht="15" customHeight="1" x14ac:dyDescent="0.25">
      <c r="A1209" s="1" t="str">
        <f t="shared" si="46"/>
        <v xml:space="preserve"> </v>
      </c>
      <c r="B1209" s="2"/>
      <c r="C1209" s="4"/>
      <c r="D1209" s="4"/>
      <c r="E1209" s="10"/>
      <c r="F1209" s="10"/>
      <c r="G1209" s="4"/>
      <c r="H1209" s="4"/>
      <c r="I1209" s="4" t="str">
        <f>IF(G1209="Competition Level Test",COUNTIFS(B$2:B1209,B1209,G$2:G1209,"Competition Level Test"),"-")</f>
        <v>-</v>
      </c>
      <c r="J1209" s="101"/>
    </row>
    <row r="1210" spans="1:10" s="1" customFormat="1" ht="15" customHeight="1" x14ac:dyDescent="0.25">
      <c r="A1210" s="1" t="str">
        <f t="shared" si="46"/>
        <v xml:space="preserve"> </v>
      </c>
      <c r="B1210" s="2"/>
      <c r="C1210" s="4"/>
      <c r="D1210" s="4"/>
      <c r="E1210" s="10"/>
      <c r="F1210" s="10"/>
      <c r="G1210" s="4"/>
      <c r="H1210" s="4"/>
      <c r="I1210" s="4" t="str">
        <f>IF(G1210="Competition Level Test",COUNTIFS(B$2:B1210,B1210,G$2:G1210,"Competition Level Test"),"-")</f>
        <v>-</v>
      </c>
      <c r="J1210" s="101"/>
    </row>
    <row r="1211" spans="1:10" s="1" customFormat="1" ht="15" customHeight="1" x14ac:dyDescent="0.25">
      <c r="A1211" s="1" t="str">
        <f t="shared" si="46"/>
        <v xml:space="preserve"> </v>
      </c>
      <c r="B1211" s="2"/>
      <c r="C1211" s="4"/>
      <c r="D1211" s="4"/>
      <c r="E1211" s="10"/>
      <c r="F1211" s="10"/>
      <c r="G1211" s="4"/>
      <c r="H1211" s="4"/>
      <c r="I1211" s="4" t="str">
        <f>IF(G1211="Competition Level Test",COUNTIFS(B$2:B1211,B1211,G$2:G1211,"Competition Level Test"),"-")</f>
        <v>-</v>
      </c>
      <c r="J1211" s="101"/>
    </row>
    <row r="1212" spans="1:10" s="1" customFormat="1" ht="15" customHeight="1" x14ac:dyDescent="0.25">
      <c r="A1212" s="1" t="str">
        <f t="shared" si="46"/>
        <v xml:space="preserve"> </v>
      </c>
      <c r="B1212" s="2"/>
      <c r="C1212" s="4"/>
      <c r="D1212" s="4"/>
      <c r="E1212" s="10"/>
      <c r="F1212" s="10"/>
      <c r="G1212" s="4"/>
      <c r="H1212" s="4"/>
      <c r="I1212" s="4" t="str">
        <f>IF(G1212="Competition Level Test",COUNTIFS(B$2:B1212,B1212,G$2:G1212,"Competition Level Test"),"-")</f>
        <v>-</v>
      </c>
      <c r="J1212" s="101"/>
    </row>
    <row r="1213" spans="1:10" s="1" customFormat="1" ht="15" customHeight="1" x14ac:dyDescent="0.25">
      <c r="A1213" s="1" t="str">
        <f t="shared" si="46"/>
        <v xml:space="preserve"> </v>
      </c>
      <c r="B1213" s="2"/>
      <c r="C1213" s="4"/>
      <c r="D1213" s="4"/>
      <c r="E1213" s="10"/>
      <c r="F1213" s="10"/>
      <c r="G1213" s="4"/>
      <c r="H1213" s="4"/>
      <c r="I1213" s="4" t="str">
        <f>IF(G1213="Competition Level Test",COUNTIFS(B$2:B1213,B1213,G$2:G1213,"Competition Level Test"),"-")</f>
        <v>-</v>
      </c>
      <c r="J1213" s="101"/>
    </row>
    <row r="1214" spans="1:10" s="1" customFormat="1" ht="15" customHeight="1" x14ac:dyDescent="0.25">
      <c r="A1214" s="1" t="str">
        <f t="shared" si="46"/>
        <v xml:space="preserve"> </v>
      </c>
      <c r="B1214" s="2"/>
      <c r="C1214" s="4"/>
      <c r="D1214" s="4"/>
      <c r="E1214" s="10"/>
      <c r="F1214" s="10"/>
      <c r="G1214" s="4"/>
      <c r="H1214" s="4"/>
      <c r="I1214" s="4" t="str">
        <f>IF(G1214="Competition Level Test",COUNTIFS(B$2:B1214,B1214,G$2:G1214,"Competition Level Test"),"-")</f>
        <v>-</v>
      </c>
      <c r="J1214" s="101"/>
    </row>
    <row r="1215" spans="1:10" s="1" customFormat="1" ht="15" customHeight="1" x14ac:dyDescent="0.25">
      <c r="A1215" s="1" t="str">
        <f t="shared" si="46"/>
        <v xml:space="preserve"> </v>
      </c>
      <c r="B1215" s="2"/>
      <c r="C1215" s="4"/>
      <c r="D1215" s="4"/>
      <c r="E1215" s="10"/>
      <c r="F1215" s="10"/>
      <c r="G1215" s="4"/>
      <c r="H1215" s="4"/>
      <c r="I1215" s="4" t="str">
        <f>IF(G1215="Competition Level Test",COUNTIFS(B$2:B1215,B1215,G$2:G1215,"Competition Level Test"),"-")</f>
        <v>-</v>
      </c>
      <c r="J1215" s="101"/>
    </row>
    <row r="1216" spans="1:10" s="1" customFormat="1" ht="15" customHeight="1" x14ac:dyDescent="0.25">
      <c r="A1216" s="1" t="str">
        <f t="shared" si="46"/>
        <v xml:space="preserve"> </v>
      </c>
      <c r="B1216" s="2"/>
      <c r="C1216" s="4"/>
      <c r="D1216" s="4"/>
      <c r="E1216" s="10"/>
      <c r="F1216" s="10"/>
      <c r="G1216" s="4"/>
      <c r="H1216" s="4"/>
      <c r="I1216" s="4" t="str">
        <f>IF(G1216="Competition Level Test",COUNTIFS(B$2:B1216,B1216,G$2:G1216,"Competition Level Test"),"-")</f>
        <v>-</v>
      </c>
      <c r="J1216" s="101"/>
    </row>
    <row r="1217" spans="1:10" s="1" customFormat="1" ht="15" customHeight="1" x14ac:dyDescent="0.25">
      <c r="A1217" s="1" t="str">
        <f t="shared" si="46"/>
        <v xml:space="preserve"> </v>
      </c>
      <c r="B1217" s="2"/>
      <c r="C1217" s="4"/>
      <c r="D1217" s="4"/>
      <c r="E1217" s="10"/>
      <c r="F1217" s="10"/>
      <c r="G1217" s="4"/>
      <c r="H1217" s="4"/>
      <c r="I1217" s="4" t="str">
        <f>IF(G1217="Competition Level Test",COUNTIFS(B$2:B1217,B1217,G$2:G1217,"Competition Level Test"),"-")</f>
        <v>-</v>
      </c>
      <c r="J1217" s="101"/>
    </row>
    <row r="1218" spans="1:10" s="1" customFormat="1" ht="15" customHeight="1" x14ac:dyDescent="0.25">
      <c r="A1218" s="1" t="str">
        <f t="shared" si="46"/>
        <v xml:space="preserve"> </v>
      </c>
      <c r="B1218" s="2"/>
      <c r="C1218" s="4"/>
      <c r="D1218" s="4"/>
      <c r="E1218" s="10"/>
      <c r="F1218" s="10"/>
      <c r="G1218" s="4"/>
      <c r="H1218" s="4"/>
      <c r="I1218" s="4" t="str">
        <f>IF(G1218="Competition Level Test",COUNTIFS(B$2:B1218,B1218,G$2:G1218,"Competition Level Test"),"-")</f>
        <v>-</v>
      </c>
      <c r="J1218" s="101"/>
    </row>
    <row r="1219" spans="1:10" s="1" customFormat="1" ht="15" customHeight="1" x14ac:dyDescent="0.25">
      <c r="A1219" s="1" t="str">
        <f t="shared" si="46"/>
        <v xml:space="preserve"> </v>
      </c>
      <c r="B1219" s="2"/>
      <c r="C1219" s="4"/>
      <c r="D1219" s="4"/>
      <c r="E1219" s="10"/>
      <c r="F1219" s="10"/>
      <c r="G1219" s="4"/>
      <c r="H1219" s="4"/>
      <c r="I1219" s="4" t="str">
        <f>IF(G1219="Competition Level Test",COUNTIFS(B$2:B1219,B1219,G$2:G1219,"Competition Level Test"),"-")</f>
        <v>-</v>
      </c>
      <c r="J1219" s="101"/>
    </row>
    <row r="1220" spans="1:10" s="1" customFormat="1" ht="15" customHeight="1" x14ac:dyDescent="0.25">
      <c r="A1220" s="1" t="str">
        <f t="shared" si="46"/>
        <v xml:space="preserve"> </v>
      </c>
      <c r="B1220" s="2"/>
      <c r="C1220" s="4"/>
      <c r="D1220" s="4"/>
      <c r="E1220" s="10"/>
      <c r="F1220" s="10"/>
      <c r="G1220" s="4"/>
      <c r="H1220" s="4"/>
      <c r="I1220" s="4" t="str">
        <f>IF(G1220="Competition Level Test",COUNTIFS(B$2:B1220,B1220,G$2:G1220,"Competition Level Test"),"-")</f>
        <v>-</v>
      </c>
      <c r="J1220" s="101"/>
    </row>
    <row r="1221" spans="1:10" s="1" customFormat="1" ht="15" customHeight="1" x14ac:dyDescent="0.25">
      <c r="A1221" s="1" t="str">
        <f t="shared" si="46"/>
        <v xml:space="preserve"> </v>
      </c>
      <c r="B1221" s="2"/>
      <c r="C1221" s="4"/>
      <c r="D1221" s="4"/>
      <c r="E1221" s="10"/>
      <c r="F1221" s="10"/>
      <c r="G1221" s="4"/>
      <c r="H1221" s="4"/>
      <c r="I1221" s="4" t="str">
        <f>IF(G1221="Competition Level Test",COUNTIFS(B$2:B1221,B1221,G$2:G1221,"Competition Level Test"),"-")</f>
        <v>-</v>
      </c>
      <c r="J1221" s="101"/>
    </row>
    <row r="1222" spans="1:10" s="1" customFormat="1" ht="15" customHeight="1" x14ac:dyDescent="0.25">
      <c r="A1222" s="1" t="str">
        <f t="shared" si="46"/>
        <v xml:space="preserve"> </v>
      </c>
      <c r="B1222" s="2"/>
      <c r="C1222" s="4"/>
      <c r="D1222" s="4"/>
      <c r="E1222" s="10"/>
      <c r="F1222" s="10"/>
      <c r="G1222" s="4"/>
      <c r="H1222" s="4"/>
      <c r="I1222" s="4" t="str">
        <f>IF(G1222="Competition Level Test",COUNTIFS(B$2:B1222,B1222,G$2:G1222,"Competition Level Test"),"-")</f>
        <v>-</v>
      </c>
      <c r="J1222" s="101"/>
    </row>
    <row r="1223" spans="1:10" s="1" customFormat="1" ht="15" customHeight="1" x14ac:dyDescent="0.25">
      <c r="A1223" s="1" t="str">
        <f t="shared" si="46"/>
        <v xml:space="preserve"> </v>
      </c>
      <c r="B1223" s="2"/>
      <c r="C1223" s="4"/>
      <c r="D1223" s="4"/>
      <c r="E1223" s="10"/>
      <c r="F1223" s="10"/>
      <c r="G1223" s="4"/>
      <c r="H1223" s="4"/>
      <c r="I1223" s="4" t="str">
        <f>IF(G1223="Competition Level Test",COUNTIFS(B$2:B1223,B1223,G$2:G1223,"Competition Level Test"),"-")</f>
        <v>-</v>
      </c>
      <c r="J1223" s="101"/>
    </row>
    <row r="1224" spans="1:10" s="1" customFormat="1" ht="15" customHeight="1" x14ac:dyDescent="0.25">
      <c r="A1224" s="1" t="str">
        <f t="shared" si="46"/>
        <v xml:space="preserve"> </v>
      </c>
      <c r="B1224" s="2"/>
      <c r="C1224" s="4"/>
      <c r="D1224" s="4"/>
      <c r="E1224" s="10"/>
      <c r="F1224" s="10"/>
      <c r="G1224" s="4"/>
      <c r="H1224" s="4"/>
      <c r="I1224" s="4" t="str">
        <f>IF(G1224="Competition Level Test",COUNTIFS(B$2:B1224,B1224,G$2:G1224,"Competition Level Test"),"-")</f>
        <v>-</v>
      </c>
      <c r="J1224" s="101"/>
    </row>
    <row r="1225" spans="1:10" s="1" customFormat="1" ht="15" customHeight="1" x14ac:dyDescent="0.25">
      <c r="A1225" s="1" t="str">
        <f t="shared" si="46"/>
        <v xml:space="preserve"> </v>
      </c>
      <c r="B1225" s="2"/>
      <c r="C1225" s="4"/>
      <c r="D1225" s="4"/>
      <c r="E1225" s="10"/>
      <c r="F1225" s="10"/>
      <c r="G1225" s="4"/>
      <c r="H1225" s="4"/>
      <c r="I1225" s="4" t="str">
        <f>IF(G1225="Competition Level Test",COUNTIFS(B$2:B1225,B1225,G$2:G1225,"Competition Level Test"),"-")</f>
        <v>-</v>
      </c>
      <c r="J1225" s="101"/>
    </row>
    <row r="1226" spans="1:10" s="1" customFormat="1" ht="15" customHeight="1" x14ac:dyDescent="0.25">
      <c r="A1226" s="1" t="str">
        <f t="shared" si="46"/>
        <v xml:space="preserve"> </v>
      </c>
      <c r="B1226" s="2"/>
      <c r="C1226" s="4"/>
      <c r="D1226" s="4"/>
      <c r="E1226" s="10"/>
      <c r="F1226" s="10"/>
      <c r="G1226" s="4"/>
      <c r="H1226" s="4"/>
      <c r="I1226" s="4" t="str">
        <f>IF(G1226="Competition Level Test",COUNTIFS(B$2:B1226,B1226,G$2:G1226,"Competition Level Test"),"-")</f>
        <v>-</v>
      </c>
      <c r="J1226" s="101"/>
    </row>
    <row r="1227" spans="1:10" s="1" customFormat="1" ht="15" customHeight="1" x14ac:dyDescent="0.25">
      <c r="A1227" s="1" t="str">
        <f t="shared" si="46"/>
        <v xml:space="preserve"> </v>
      </c>
      <c r="B1227" s="2"/>
      <c r="C1227" s="4"/>
      <c r="D1227" s="4"/>
      <c r="E1227" s="10"/>
      <c r="F1227" s="10"/>
      <c r="G1227" s="4"/>
      <c r="H1227" s="4"/>
      <c r="I1227" s="4" t="str">
        <f>IF(G1227="Competition Level Test",COUNTIFS(B$2:B1227,B1227,G$2:G1227,"Competition Level Test"),"-")</f>
        <v>-</v>
      </c>
      <c r="J1227" s="101"/>
    </row>
    <row r="1228" spans="1:10" s="1" customFormat="1" ht="15" customHeight="1" x14ac:dyDescent="0.25">
      <c r="A1228" s="1" t="str">
        <f t="shared" si="46"/>
        <v xml:space="preserve"> </v>
      </c>
      <c r="B1228" s="2"/>
      <c r="C1228" s="4"/>
      <c r="D1228" s="4"/>
      <c r="E1228" s="10"/>
      <c r="F1228" s="10"/>
      <c r="G1228" s="4"/>
      <c r="H1228" s="4"/>
      <c r="I1228" s="4" t="str">
        <f>IF(G1228="Competition Level Test",COUNTIFS(B$2:B1228,B1228,G$2:G1228,"Competition Level Test"),"-")</f>
        <v>-</v>
      </c>
      <c r="J1228" s="101"/>
    </row>
    <row r="1229" spans="1:10" s="1" customFormat="1" ht="15" customHeight="1" x14ac:dyDescent="0.25">
      <c r="A1229" s="1" t="str">
        <f t="shared" si="46"/>
        <v xml:space="preserve"> </v>
      </c>
      <c r="B1229" s="2"/>
      <c r="C1229" s="4"/>
      <c r="D1229" s="4"/>
      <c r="E1229" s="10"/>
      <c r="F1229" s="10"/>
      <c r="G1229" s="4"/>
      <c r="H1229" s="4"/>
      <c r="I1229" s="4" t="str">
        <f>IF(G1229="Competition Level Test",COUNTIFS(B$2:B1229,B1229,G$2:G1229,"Competition Level Test"),"-")</f>
        <v>-</v>
      </c>
      <c r="J1229" s="101"/>
    </row>
    <row r="1230" spans="1:10" s="1" customFormat="1" ht="15" customHeight="1" x14ac:dyDescent="0.25">
      <c r="A1230" s="1" t="str">
        <f t="shared" si="46"/>
        <v xml:space="preserve"> </v>
      </c>
      <c r="B1230" s="2"/>
      <c r="C1230" s="4"/>
      <c r="D1230" s="4"/>
      <c r="E1230" s="10"/>
      <c r="F1230" s="10"/>
      <c r="G1230" s="4"/>
      <c r="H1230" s="4"/>
      <c r="I1230" s="4" t="str">
        <f>IF(G1230="Competition Level Test",COUNTIFS(B$2:B1230,B1230,G$2:G1230,"Competition Level Test"),"-")</f>
        <v>-</v>
      </c>
      <c r="J1230" s="101"/>
    </row>
    <row r="1231" spans="1:10" s="1" customFormat="1" ht="15" customHeight="1" x14ac:dyDescent="0.25">
      <c r="A1231" s="1" t="str">
        <f t="shared" si="46"/>
        <v xml:space="preserve"> </v>
      </c>
      <c r="B1231" s="2"/>
      <c r="C1231" s="4"/>
      <c r="D1231" s="4"/>
      <c r="E1231" s="10"/>
      <c r="F1231" s="10"/>
      <c r="G1231" s="4"/>
      <c r="H1231" s="4"/>
      <c r="I1231" s="4" t="str">
        <f>IF(G1231="Competition Level Test",COUNTIFS(B$2:B1231,B1231,G$2:G1231,"Competition Level Test"),"-")</f>
        <v>-</v>
      </c>
      <c r="J1231" s="101"/>
    </row>
    <row r="1232" spans="1:10" s="1" customFormat="1" ht="15" customHeight="1" x14ac:dyDescent="0.25">
      <c r="A1232" s="1" t="str">
        <f t="shared" si="46"/>
        <v xml:space="preserve"> </v>
      </c>
      <c r="B1232" s="2"/>
      <c r="C1232" s="4"/>
      <c r="D1232" s="4"/>
      <c r="E1232" s="10"/>
      <c r="F1232" s="10"/>
      <c r="G1232" s="4"/>
      <c r="H1232" s="4"/>
      <c r="I1232" s="4" t="str">
        <f>IF(G1232="Competition Level Test",COUNTIFS(B$2:B1232,B1232,G$2:G1232,"Competition Level Test"),"-")</f>
        <v>-</v>
      </c>
      <c r="J1232" s="101"/>
    </row>
    <row r="1233" spans="1:10" s="1" customFormat="1" ht="15" customHeight="1" x14ac:dyDescent="0.25">
      <c r="A1233" s="1" t="str">
        <f t="shared" si="46"/>
        <v xml:space="preserve"> </v>
      </c>
      <c r="B1233" s="2"/>
      <c r="C1233" s="4"/>
      <c r="D1233" s="4"/>
      <c r="E1233" s="10"/>
      <c r="F1233" s="10"/>
      <c r="G1233" s="4"/>
      <c r="H1233" s="4"/>
      <c r="I1233" s="4" t="str">
        <f>IF(G1233="Competition Level Test",COUNTIFS(B$2:B1233,B1233,G$2:G1233,"Competition Level Test"),"-")</f>
        <v>-</v>
      </c>
      <c r="J1233" s="101"/>
    </row>
    <row r="1234" spans="1:10" s="1" customFormat="1" ht="15" customHeight="1" x14ac:dyDescent="0.25">
      <c r="A1234" s="1" t="str">
        <f t="shared" si="46"/>
        <v xml:space="preserve"> </v>
      </c>
      <c r="B1234" s="2"/>
      <c r="C1234" s="4"/>
      <c r="D1234" s="4"/>
      <c r="E1234" s="10"/>
      <c r="F1234" s="10"/>
      <c r="G1234" s="4"/>
      <c r="H1234" s="4"/>
      <c r="I1234" s="4" t="str">
        <f>IF(G1234="Competition Level Test",COUNTIFS(B$2:B1234,B1234,G$2:G1234,"Competition Level Test"),"-")</f>
        <v>-</v>
      </c>
      <c r="J1234" s="101"/>
    </row>
    <row r="1235" spans="1:10" s="1" customFormat="1" ht="15" customHeight="1" x14ac:dyDescent="0.25">
      <c r="A1235" s="1" t="str">
        <f t="shared" si="46"/>
        <v xml:space="preserve"> </v>
      </c>
      <c r="B1235" s="2"/>
      <c r="C1235" s="4"/>
      <c r="D1235" s="4"/>
      <c r="E1235" s="10"/>
      <c r="F1235" s="10"/>
      <c r="G1235" s="4"/>
      <c r="H1235" s="4"/>
      <c r="I1235" s="4" t="str">
        <f>IF(G1235="Competition Level Test",COUNTIFS(B$2:B1235,B1235,G$2:G1235,"Competition Level Test"),"-")</f>
        <v>-</v>
      </c>
      <c r="J1235" s="101"/>
    </row>
    <row r="1236" spans="1:10" s="1" customFormat="1" ht="15" customHeight="1" x14ac:dyDescent="0.25">
      <c r="A1236" s="1" t="str">
        <f t="shared" si="46"/>
        <v xml:space="preserve"> </v>
      </c>
      <c r="B1236" s="2"/>
      <c r="C1236" s="4"/>
      <c r="D1236" s="4"/>
      <c r="E1236" s="10"/>
      <c r="F1236" s="10"/>
      <c r="G1236" s="4"/>
      <c r="H1236" s="4"/>
      <c r="I1236" s="4" t="str">
        <f>IF(G1236="Competition Level Test",COUNTIFS(B$2:B1236,B1236,G$2:G1236,"Competition Level Test"),"-")</f>
        <v>-</v>
      </c>
      <c r="J1236" s="101"/>
    </row>
    <row r="1237" spans="1:10" s="1" customFormat="1" ht="15" customHeight="1" x14ac:dyDescent="0.25">
      <c r="A1237" s="1" t="str">
        <f t="shared" si="46"/>
        <v xml:space="preserve"> </v>
      </c>
      <c r="B1237" s="2"/>
      <c r="C1237" s="4"/>
      <c r="D1237" s="4"/>
      <c r="E1237" s="10"/>
      <c r="F1237" s="10"/>
      <c r="G1237" s="4"/>
      <c r="H1237" s="4"/>
      <c r="I1237" s="4" t="str">
        <f>IF(G1237="Competition Level Test",COUNTIFS(B$2:B1237,B1237,G$2:G1237,"Competition Level Test"),"-")</f>
        <v>-</v>
      </c>
      <c r="J1237" s="101"/>
    </row>
    <row r="1238" spans="1:10" s="1" customFormat="1" ht="15" customHeight="1" x14ac:dyDescent="0.25">
      <c r="A1238" s="1" t="str">
        <f t="shared" si="46"/>
        <v xml:space="preserve"> </v>
      </c>
      <c r="B1238" s="2"/>
      <c r="C1238" s="4"/>
      <c r="D1238" s="4"/>
      <c r="E1238" s="10"/>
      <c r="F1238" s="10"/>
      <c r="G1238" s="4"/>
      <c r="H1238" s="4"/>
      <c r="I1238" s="4" t="str">
        <f>IF(G1238="Competition Level Test",COUNTIFS(B$2:B1238,B1238,G$2:G1238,"Competition Level Test"),"-")</f>
        <v>-</v>
      </c>
      <c r="J1238" s="101"/>
    </row>
    <row r="1239" spans="1:10" s="1" customFormat="1" ht="15" customHeight="1" x14ac:dyDescent="0.25">
      <c r="A1239" s="1" t="str">
        <f t="shared" si="46"/>
        <v xml:space="preserve"> </v>
      </c>
      <c r="B1239" s="2"/>
      <c r="C1239" s="4"/>
      <c r="D1239" s="4"/>
      <c r="E1239" s="10"/>
      <c r="F1239" s="10"/>
      <c r="G1239" s="4"/>
      <c r="H1239" s="4"/>
      <c r="I1239" s="4" t="str">
        <f>IF(G1239="Competition Level Test",COUNTIFS(B$2:B1239,B1239,G$2:G1239,"Competition Level Test"),"-")</f>
        <v>-</v>
      </c>
      <c r="J1239" s="101"/>
    </row>
    <row r="1240" spans="1:10" s="1" customFormat="1" ht="15" customHeight="1" x14ac:dyDescent="0.25">
      <c r="A1240" s="1" t="str">
        <f t="shared" si="46"/>
        <v xml:space="preserve"> </v>
      </c>
      <c r="B1240" s="2"/>
      <c r="C1240" s="4"/>
      <c r="D1240" s="4"/>
      <c r="E1240" s="10"/>
      <c r="F1240" s="10"/>
      <c r="G1240" s="4"/>
      <c r="H1240" s="4"/>
      <c r="I1240" s="4" t="str">
        <f>IF(G1240="Competition Level Test",COUNTIFS(B$2:B1240,B1240,G$2:G1240,"Competition Level Test"),"-")</f>
        <v>-</v>
      </c>
      <c r="J1240" s="101"/>
    </row>
    <row r="1241" spans="1:10" s="1" customFormat="1" ht="15" customHeight="1" x14ac:dyDescent="0.25">
      <c r="A1241" s="1" t="str">
        <f t="shared" si="46"/>
        <v xml:space="preserve"> </v>
      </c>
      <c r="B1241" s="2"/>
      <c r="C1241" s="4"/>
      <c r="D1241" s="4"/>
      <c r="E1241" s="10"/>
      <c r="F1241" s="10"/>
      <c r="G1241" s="4"/>
      <c r="H1241" s="4"/>
      <c r="I1241" s="4" t="str">
        <f>IF(G1241="Competition Level Test",COUNTIFS(B$2:B1241,B1241,G$2:G1241,"Competition Level Test"),"-")</f>
        <v>-</v>
      </c>
      <c r="J1241" s="101"/>
    </row>
    <row r="1242" spans="1:10" s="1" customFormat="1" ht="15" customHeight="1" x14ac:dyDescent="0.25">
      <c r="A1242" s="1" t="str">
        <f t="shared" si="46"/>
        <v xml:space="preserve"> </v>
      </c>
      <c r="B1242" s="2"/>
      <c r="C1242" s="4"/>
      <c r="D1242" s="4"/>
      <c r="E1242" s="10"/>
      <c r="F1242" s="10"/>
      <c r="G1242" s="4"/>
      <c r="H1242" s="4"/>
      <c r="I1242" s="4" t="str">
        <f>IF(G1242="Competition Level Test",COUNTIFS(B$2:B1242,B1242,G$2:G1242,"Competition Level Test"),"-")</f>
        <v>-</v>
      </c>
      <c r="J1242" s="101"/>
    </row>
    <row r="1243" spans="1:10" s="1" customFormat="1" ht="15" customHeight="1" x14ac:dyDescent="0.25">
      <c r="A1243" s="1" t="str">
        <f t="shared" si="46"/>
        <v xml:space="preserve"> </v>
      </c>
      <c r="B1243" s="2"/>
      <c r="C1243" s="4"/>
      <c r="D1243" s="4"/>
      <c r="E1243" s="10"/>
      <c r="F1243" s="10"/>
      <c r="G1243" s="4"/>
      <c r="H1243" s="4"/>
      <c r="I1243" s="4" t="str">
        <f>IF(G1243="Competition Level Test",COUNTIFS(B$2:B1243,B1243,G$2:G1243,"Competition Level Test"),"-")</f>
        <v>-</v>
      </c>
      <c r="J1243" s="101"/>
    </row>
    <row r="1244" spans="1:10" s="1" customFormat="1" ht="15" customHeight="1" x14ac:dyDescent="0.25">
      <c r="A1244" s="1" t="str">
        <f t="shared" si="46"/>
        <v xml:space="preserve"> </v>
      </c>
      <c r="B1244" s="2"/>
      <c r="C1244" s="4"/>
      <c r="D1244" s="4"/>
      <c r="E1244" s="10"/>
      <c r="F1244" s="10"/>
      <c r="G1244" s="4"/>
      <c r="H1244" s="4"/>
      <c r="I1244" s="4" t="str">
        <f>IF(G1244="Competition Level Test",COUNTIFS(B$2:B1244,B1244,G$2:G1244,"Competition Level Test"),"-")</f>
        <v>-</v>
      </c>
      <c r="J1244" s="101"/>
    </row>
    <row r="1245" spans="1:10" s="1" customFormat="1" ht="15" customHeight="1" x14ac:dyDescent="0.25">
      <c r="A1245" s="1" t="str">
        <f t="shared" si="46"/>
        <v xml:space="preserve"> </v>
      </c>
      <c r="B1245" s="2"/>
      <c r="C1245" s="4"/>
      <c r="D1245" s="4"/>
      <c r="E1245" s="10"/>
      <c r="F1245" s="10"/>
      <c r="G1245" s="4"/>
      <c r="H1245" s="4"/>
      <c r="I1245" s="4" t="str">
        <f>IF(G1245="Competition Level Test",COUNTIFS(B$2:B1245,B1245,G$2:G1245,"Competition Level Test"),"-")</f>
        <v>-</v>
      </c>
      <c r="J1245" s="101"/>
    </row>
    <row r="1246" spans="1:10" s="1" customFormat="1" ht="15" customHeight="1" x14ac:dyDescent="0.25">
      <c r="A1246" s="1" t="str">
        <f t="shared" si="46"/>
        <v xml:space="preserve"> </v>
      </c>
      <c r="B1246" s="2"/>
      <c r="C1246" s="4"/>
      <c r="D1246" s="4"/>
      <c r="E1246" s="10"/>
      <c r="F1246" s="10"/>
      <c r="G1246" s="4"/>
      <c r="H1246" s="4"/>
      <c r="I1246" s="4" t="str">
        <f>IF(G1246="Competition Level Test",COUNTIFS(B$2:B1246,B1246,G$2:G1246,"Competition Level Test"),"-")</f>
        <v>-</v>
      </c>
      <c r="J1246" s="101"/>
    </row>
    <row r="1247" spans="1:10" s="1" customFormat="1" ht="15" customHeight="1" x14ac:dyDescent="0.25">
      <c r="A1247" s="1" t="str">
        <f t="shared" si="46"/>
        <v xml:space="preserve"> </v>
      </c>
      <c r="B1247" s="2"/>
      <c r="C1247" s="4"/>
      <c r="D1247" s="4"/>
      <c r="E1247" s="10"/>
      <c r="F1247" s="10"/>
      <c r="G1247" s="4"/>
      <c r="H1247" s="4"/>
      <c r="I1247" s="4" t="str">
        <f>IF(G1247="Competition Level Test",COUNTIFS(B$2:B1247,B1247,G$2:G1247,"Competition Level Test"),"-")</f>
        <v>-</v>
      </c>
      <c r="J1247" s="101"/>
    </row>
  </sheetData>
  <autoFilter ref="A1:K1" xr:uid="{00000000-0009-0000-0000-000001000000}"/>
  <sortState xmlns:xlrd2="http://schemas.microsoft.com/office/spreadsheetml/2017/richdata2" ref="A271:K288">
    <sortCondition ref="C271:C288"/>
    <sortCondition ref="B271:B288"/>
  </sortState>
  <conditionalFormatting sqref="A2:J1061 A1075:J1076">
    <cfRule type="expression" dxfId="84" priority="251">
      <formula>($F2&lt;&gt;$F1)</formula>
    </cfRule>
    <cfRule type="expression" dxfId="83" priority="252">
      <formula>OR($D2="Niet geslaagd",$D2="Withdrawn")</formula>
    </cfRule>
  </conditionalFormatting>
  <conditionalFormatting sqref="A1062:J1074">
    <cfRule type="expression" dxfId="82" priority="7">
      <formula>($F1062&lt;&gt;$F1061)</formula>
    </cfRule>
    <cfRule type="expression" dxfId="81" priority="8">
      <formula>OR($D1062="Niet geslaagd",$D1062="Withdrawn")</formula>
    </cfRule>
  </conditionalFormatting>
  <conditionalFormatting sqref="A1077:J1247">
    <cfRule type="expression" dxfId="80" priority="1">
      <formula>($F1077&lt;&gt;$F1076)</formula>
    </cfRule>
    <cfRule type="expression" dxfId="79" priority="2">
      <formula>OR($D1077="Niet geslaagd",$D1077="Withdrawn")</formula>
    </cfRule>
  </conditionalFormatting>
  <pageMargins left="0.70866141732283472" right="0.70866141732283472" top="0.74803149606299213" bottom="0.94488188976377963" header="0.31496062992125984" footer="0.31496062992125984"/>
  <pageSetup paperSize="9" scale="83" fitToHeight="0" orientation="landscape" horizontalDpi="4294967293" verticalDpi="0" r:id="rId1"/>
  <headerFooter>
    <oddFooter>&amp;L&amp;D, &amp;T&amp;C&amp;P van &amp;N&amp;Rsecretariaat.kbkf@telenet.be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'Testen en levels'!$A$3:$A$22</xm:f>
          </x14:formula1>
          <xm:sqref>D2:D1247</xm:sqref>
        </x14:dataValidation>
        <x14:dataValidation type="list" allowBlank="1" showInputMessage="1" showErrorMessage="1" xr:uid="{00000000-0002-0000-0100-000001000000}">
          <x14:formula1>
            <xm:f>'Listing Competitieven'!$E$2:$E$478</xm:f>
          </x14:formula1>
          <xm:sqref>B2:B1247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>
      <selection activeCell="B4" sqref="B4"/>
    </sheetView>
  </sheetViews>
  <sheetFormatPr defaultRowHeight="15" x14ac:dyDescent="0.25"/>
  <cols>
    <col min="1" max="1" width="19" bestFit="1" customWidth="1"/>
  </cols>
  <sheetData>
    <row r="1" spans="1:2" x14ac:dyDescent="0.25">
      <c r="A1" s="209" t="s">
        <v>590</v>
      </c>
      <c r="B1" s="209" t="s">
        <v>591</v>
      </c>
    </row>
    <row r="3" spans="1:2" x14ac:dyDescent="0.25">
      <c r="A3" t="s">
        <v>1</v>
      </c>
      <c r="B3" t="s">
        <v>537</v>
      </c>
    </row>
    <row r="4" spans="1:2" x14ac:dyDescent="0.25">
      <c r="A4" t="s">
        <v>2</v>
      </c>
      <c r="B4" t="s">
        <v>2</v>
      </c>
    </row>
    <row r="5" spans="1:2" x14ac:dyDescent="0.25">
      <c r="A5" t="s">
        <v>563</v>
      </c>
      <c r="B5" t="s">
        <v>563</v>
      </c>
    </row>
    <row r="6" spans="1:2" x14ac:dyDescent="0.25">
      <c r="A6" t="s">
        <v>564</v>
      </c>
      <c r="B6" t="s">
        <v>564</v>
      </c>
    </row>
    <row r="7" spans="1:2" x14ac:dyDescent="0.25">
      <c r="A7" t="s">
        <v>565</v>
      </c>
      <c r="B7" t="s">
        <v>565</v>
      </c>
    </row>
    <row r="8" spans="1:2" x14ac:dyDescent="0.25">
      <c r="A8" t="s">
        <v>6</v>
      </c>
      <c r="B8" t="s">
        <v>6</v>
      </c>
    </row>
    <row r="9" spans="1:2" x14ac:dyDescent="0.25">
      <c r="A9" t="s">
        <v>7</v>
      </c>
      <c r="B9" t="s">
        <v>7</v>
      </c>
    </row>
    <row r="10" spans="1:2" x14ac:dyDescent="0.25">
      <c r="A10" t="s">
        <v>8</v>
      </c>
      <c r="B10" t="s">
        <v>8</v>
      </c>
    </row>
    <row r="12" spans="1:2" x14ac:dyDescent="0.25">
      <c r="A12" t="s">
        <v>85</v>
      </c>
    </row>
    <row r="13" spans="1:2" x14ac:dyDescent="0.25">
      <c r="A13" t="s">
        <v>160</v>
      </c>
    </row>
    <row r="14" spans="1:2" x14ac:dyDescent="0.25">
      <c r="A14" t="s">
        <v>86</v>
      </c>
    </row>
    <row r="15" spans="1:2" x14ac:dyDescent="0.25">
      <c r="A15" t="s">
        <v>161</v>
      </c>
    </row>
    <row r="16" spans="1:2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20" spans="1:1" x14ac:dyDescent="0.25">
      <c r="A20" t="s">
        <v>81</v>
      </c>
    </row>
    <row r="21" spans="1:1" x14ac:dyDescent="0.25">
      <c r="A21" t="s">
        <v>309</v>
      </c>
    </row>
    <row r="22" spans="1:1" x14ac:dyDescent="0.25">
      <c r="A22" t="s">
        <v>80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290"/>
  <sheetViews>
    <sheetView tabSelected="1" topLeftCell="B742" zoomScale="91" zoomScaleNormal="91" workbookViewId="0">
      <selection activeCell="B752" sqref="B752"/>
    </sheetView>
  </sheetViews>
  <sheetFormatPr defaultRowHeight="15" x14ac:dyDescent="0.25"/>
  <cols>
    <col min="1" max="1" width="40.7109375" hidden="1" customWidth="1"/>
    <col min="2" max="2" width="32.7109375" style="3" customWidth="1"/>
    <col min="3" max="3" width="8.7109375" style="5" customWidth="1"/>
    <col min="4" max="4" width="16.7109375" style="5" customWidth="1"/>
    <col min="5" max="5" width="24.7109375" style="5" customWidth="1"/>
    <col min="6" max="6" width="12.7109375" style="15" customWidth="1"/>
    <col min="7" max="7" width="36.7109375" style="5" customWidth="1"/>
    <col min="8" max="8" width="24.7109375" style="5" customWidth="1"/>
    <col min="9" max="9" width="7.5703125" style="5" bestFit="1" customWidth="1"/>
    <col min="10" max="10" width="14.7109375" style="8" customWidth="1"/>
  </cols>
  <sheetData>
    <row r="1" spans="1:10" x14ac:dyDescent="0.25">
      <c r="A1" s="7" t="s">
        <v>187</v>
      </c>
      <c r="B1" s="46" t="s">
        <v>0</v>
      </c>
      <c r="C1" s="47" t="s">
        <v>9</v>
      </c>
      <c r="D1" s="47" t="s">
        <v>601</v>
      </c>
      <c r="E1" s="47" t="s">
        <v>600</v>
      </c>
      <c r="F1" s="48" t="s">
        <v>79</v>
      </c>
      <c r="G1" s="47" t="s">
        <v>16</v>
      </c>
      <c r="H1" s="47" t="s">
        <v>14</v>
      </c>
      <c r="I1" s="47"/>
    </row>
    <row r="2" spans="1:10" s="1" customFormat="1" ht="15" customHeight="1" x14ac:dyDescent="0.25">
      <c r="B2" s="2" t="s">
        <v>705</v>
      </c>
      <c r="C2" s="4" t="s">
        <v>21</v>
      </c>
      <c r="D2" s="4" t="s">
        <v>537</v>
      </c>
      <c r="E2" s="4"/>
      <c r="F2" s="10">
        <v>43855</v>
      </c>
      <c r="G2" s="4" t="s">
        <v>28</v>
      </c>
      <c r="H2" s="4" t="s">
        <v>65</v>
      </c>
      <c r="I2" s="4"/>
      <c r="J2" s="101"/>
    </row>
    <row r="3" spans="1:10" s="1" customFormat="1" ht="15" customHeight="1" x14ac:dyDescent="0.25">
      <c r="B3" s="2" t="s">
        <v>179</v>
      </c>
      <c r="C3" s="4"/>
      <c r="D3" s="4" t="s">
        <v>563</v>
      </c>
      <c r="E3" s="4"/>
      <c r="F3" s="10">
        <f>IF(I3="T",43273,43252)</f>
        <v>43252</v>
      </c>
      <c r="G3" s="4" t="s">
        <v>604</v>
      </c>
      <c r="H3" s="4"/>
      <c r="I3" s="4" t="s">
        <v>595</v>
      </c>
      <c r="J3" s="101"/>
    </row>
    <row r="4" spans="1:10" s="1" customFormat="1" ht="15" customHeight="1" x14ac:dyDescent="0.25">
      <c r="B4" s="2" t="s">
        <v>106</v>
      </c>
      <c r="C4" s="4" t="s">
        <v>18</v>
      </c>
      <c r="D4" s="4" t="s">
        <v>537</v>
      </c>
      <c r="E4" s="4"/>
      <c r="F4" s="10">
        <v>43491</v>
      </c>
      <c r="G4" s="4" t="s">
        <v>28</v>
      </c>
      <c r="H4" s="4" t="s">
        <v>65</v>
      </c>
      <c r="I4" s="4"/>
      <c r="J4" s="101"/>
    </row>
    <row r="5" spans="1:10" s="1" customFormat="1" ht="15" customHeight="1" x14ac:dyDescent="0.25">
      <c r="B5" s="2" t="s">
        <v>106</v>
      </c>
      <c r="C5" s="4"/>
      <c r="D5" s="4" t="s">
        <v>537</v>
      </c>
      <c r="E5" s="4"/>
      <c r="F5" s="10">
        <f>IF(I5="T",43273,43252)</f>
        <v>43252</v>
      </c>
      <c r="G5" s="4" t="s">
        <v>604</v>
      </c>
      <c r="H5" s="4"/>
      <c r="I5" s="4" t="s">
        <v>537</v>
      </c>
      <c r="J5" s="101"/>
    </row>
    <row r="6" spans="1:10" s="1" customFormat="1" ht="15" customHeight="1" x14ac:dyDescent="0.25">
      <c r="B6" s="2" t="s">
        <v>108</v>
      </c>
      <c r="C6" s="4" t="s">
        <v>18</v>
      </c>
      <c r="D6" s="4" t="s">
        <v>564</v>
      </c>
      <c r="E6" s="4"/>
      <c r="F6" s="10">
        <v>43386</v>
      </c>
      <c r="G6" s="4" t="s">
        <v>300</v>
      </c>
      <c r="H6" s="4" t="s">
        <v>17</v>
      </c>
      <c r="I6" s="4"/>
      <c r="J6" s="101"/>
    </row>
    <row r="7" spans="1:10" s="1" customFormat="1" ht="15" customHeight="1" x14ac:dyDescent="0.25">
      <c r="B7" s="2" t="s">
        <v>108</v>
      </c>
      <c r="C7" s="4"/>
      <c r="D7" s="4" t="s">
        <v>563</v>
      </c>
      <c r="E7" s="4"/>
      <c r="F7" s="10">
        <f>IF(I7="T",43273,43252)</f>
        <v>43252</v>
      </c>
      <c r="G7" s="4" t="s">
        <v>604</v>
      </c>
      <c r="H7" s="4"/>
      <c r="I7" s="4" t="s">
        <v>478</v>
      </c>
      <c r="J7" s="101"/>
    </row>
    <row r="8" spans="1:10" s="1" customFormat="1" ht="15" customHeight="1" x14ac:dyDescent="0.25">
      <c r="B8" s="2" t="s">
        <v>400</v>
      </c>
      <c r="C8" s="4"/>
      <c r="D8" s="4" t="s">
        <v>537</v>
      </c>
      <c r="E8" s="4"/>
      <c r="F8" s="10">
        <f>IF(I8="T",43273,43252)</f>
        <v>43252</v>
      </c>
      <c r="G8" s="4" t="s">
        <v>604</v>
      </c>
      <c r="H8" s="4"/>
      <c r="I8" s="4" t="s">
        <v>537</v>
      </c>
      <c r="J8" s="101"/>
    </row>
    <row r="9" spans="1:10" s="1" customFormat="1" ht="15" customHeight="1" x14ac:dyDescent="0.25">
      <c r="B9" s="2" t="s">
        <v>229</v>
      </c>
      <c r="C9" s="4" t="s">
        <v>10</v>
      </c>
      <c r="D9" s="4" t="s">
        <v>6</v>
      </c>
      <c r="E9" s="4"/>
      <c r="F9" s="10">
        <v>43568</v>
      </c>
      <c r="G9" s="4" t="s">
        <v>322</v>
      </c>
      <c r="H9" s="4" t="s">
        <v>65</v>
      </c>
      <c r="I9" s="4"/>
      <c r="J9" s="101"/>
    </row>
    <row r="10" spans="1:10" s="1" customFormat="1" ht="15" customHeight="1" x14ac:dyDescent="0.25">
      <c r="B10" s="2" t="s">
        <v>229</v>
      </c>
      <c r="C10" s="4"/>
      <c r="D10" s="4" t="s">
        <v>565</v>
      </c>
      <c r="E10" s="4"/>
      <c r="F10" s="10">
        <f>IF(I10="T",43273,43252)</f>
        <v>43252</v>
      </c>
      <c r="G10" s="4" t="s">
        <v>604</v>
      </c>
      <c r="H10" s="4"/>
      <c r="I10" s="4" t="s">
        <v>595</v>
      </c>
      <c r="J10" s="101"/>
    </row>
    <row r="11" spans="1:10" s="1" customFormat="1" ht="15" customHeight="1" x14ac:dyDescent="0.25">
      <c r="B11" s="2" t="s">
        <v>91</v>
      </c>
      <c r="C11" s="4" t="s">
        <v>20</v>
      </c>
      <c r="D11" s="4" t="s">
        <v>564</v>
      </c>
      <c r="E11" s="4"/>
      <c r="F11" s="10">
        <v>43554</v>
      </c>
      <c r="G11" s="4" t="s">
        <v>214</v>
      </c>
      <c r="H11" s="4" t="s">
        <v>215</v>
      </c>
      <c r="I11" s="4"/>
      <c r="J11" s="101"/>
    </row>
    <row r="12" spans="1:10" s="1" customFormat="1" ht="15" customHeight="1" x14ac:dyDescent="0.25">
      <c r="B12" s="2" t="s">
        <v>91</v>
      </c>
      <c r="C12" s="4" t="s">
        <v>20</v>
      </c>
      <c r="D12" s="4" t="s">
        <v>563</v>
      </c>
      <c r="E12" s="4"/>
      <c r="F12" s="10">
        <v>43484</v>
      </c>
      <c r="G12" s="4" t="s">
        <v>166</v>
      </c>
      <c r="H12" s="4" t="s">
        <v>15</v>
      </c>
      <c r="I12" s="4"/>
      <c r="J12" s="101"/>
    </row>
    <row r="13" spans="1:10" s="1" customFormat="1" ht="15" customHeight="1" x14ac:dyDescent="0.25">
      <c r="B13" s="2" t="s">
        <v>91</v>
      </c>
      <c r="C13" s="4"/>
      <c r="D13" s="4" t="s">
        <v>537</v>
      </c>
      <c r="E13" s="4"/>
      <c r="F13" s="10">
        <f>IF(I13="T",43273,43252)</f>
        <v>43252</v>
      </c>
      <c r="G13" s="4" t="s">
        <v>604</v>
      </c>
      <c r="H13" s="4"/>
      <c r="I13" s="4" t="s">
        <v>537</v>
      </c>
      <c r="J13" s="101"/>
    </row>
    <row r="14" spans="1:10" s="1" customFormat="1" ht="15" customHeight="1" x14ac:dyDescent="0.25">
      <c r="B14" s="2" t="s">
        <v>109</v>
      </c>
      <c r="C14" s="4" t="s">
        <v>11</v>
      </c>
      <c r="D14" s="4" t="s">
        <v>565</v>
      </c>
      <c r="E14" s="4"/>
      <c r="F14" s="10">
        <v>43393</v>
      </c>
      <c r="G14" s="4" t="s">
        <v>603</v>
      </c>
      <c r="H14" s="4" t="s">
        <v>215</v>
      </c>
      <c r="I14" s="4"/>
      <c r="J14" s="101"/>
    </row>
    <row r="15" spans="1:10" s="1" customFormat="1" ht="15" customHeight="1" x14ac:dyDescent="0.25">
      <c r="B15" s="2" t="s">
        <v>109</v>
      </c>
      <c r="C15" s="4"/>
      <c r="D15" s="4" t="s">
        <v>564</v>
      </c>
      <c r="E15" s="4"/>
      <c r="F15" s="10">
        <f>IF(I15="T",43273,43252)</f>
        <v>43252</v>
      </c>
      <c r="G15" s="4" t="s">
        <v>604</v>
      </c>
      <c r="H15" s="4"/>
      <c r="I15" s="4" t="s">
        <v>595</v>
      </c>
      <c r="J15" s="101"/>
    </row>
    <row r="16" spans="1:10" s="1" customFormat="1" ht="15" customHeight="1" x14ac:dyDescent="0.25">
      <c r="B16" s="2" t="s">
        <v>184</v>
      </c>
      <c r="C16" s="4"/>
      <c r="D16" s="4" t="s">
        <v>564</v>
      </c>
      <c r="E16" s="4"/>
      <c r="F16" s="10">
        <f>IF(I16="T",43273,43252)</f>
        <v>43252</v>
      </c>
      <c r="G16" s="4" t="s">
        <v>604</v>
      </c>
      <c r="H16" s="4"/>
      <c r="I16" s="4" t="s">
        <v>595</v>
      </c>
      <c r="J16" s="101"/>
    </row>
    <row r="17" spans="1:10" s="1" customFormat="1" ht="15" customHeight="1" x14ac:dyDescent="0.25">
      <c r="B17" s="2" t="s">
        <v>71</v>
      </c>
      <c r="C17" s="4" t="s">
        <v>13</v>
      </c>
      <c r="D17" s="4" t="s">
        <v>564</v>
      </c>
      <c r="E17" s="4"/>
      <c r="F17" s="10">
        <v>43554</v>
      </c>
      <c r="G17" s="4" t="s">
        <v>214</v>
      </c>
      <c r="H17" s="4" t="s">
        <v>215</v>
      </c>
      <c r="I17" s="4"/>
      <c r="J17" s="101"/>
    </row>
    <row r="18" spans="1:10" s="1" customFormat="1" ht="15" customHeight="1" x14ac:dyDescent="0.25">
      <c r="B18" s="2" t="s">
        <v>71</v>
      </c>
      <c r="C18" s="4" t="s">
        <v>13</v>
      </c>
      <c r="D18" s="4" t="s">
        <v>563</v>
      </c>
      <c r="E18" s="4"/>
      <c r="F18" s="10">
        <v>43400</v>
      </c>
      <c r="G18" s="4" t="s">
        <v>164</v>
      </c>
      <c r="H18" s="4" t="s">
        <v>22</v>
      </c>
      <c r="I18" s="4"/>
      <c r="J18" s="101"/>
    </row>
    <row r="19" spans="1:10" s="1" customFormat="1" ht="15" customHeight="1" x14ac:dyDescent="0.25">
      <c r="B19" s="2" t="s">
        <v>71</v>
      </c>
      <c r="C19" s="4"/>
      <c r="D19" s="4" t="s">
        <v>2</v>
      </c>
      <c r="E19" s="4"/>
      <c r="F19" s="10">
        <f>IF(I19="T",43273,43252)</f>
        <v>43252</v>
      </c>
      <c r="G19" s="4" t="s">
        <v>604</v>
      </c>
      <c r="H19" s="4"/>
      <c r="I19" s="4" t="s">
        <v>478</v>
      </c>
      <c r="J19" s="101"/>
    </row>
    <row r="20" spans="1:10" s="1" customFormat="1" ht="15" customHeight="1" x14ac:dyDescent="0.25">
      <c r="B20" s="2" t="s">
        <v>298</v>
      </c>
      <c r="C20" s="4"/>
      <c r="D20" s="4" t="s">
        <v>564</v>
      </c>
      <c r="E20" s="4"/>
      <c r="F20" s="10">
        <f>IF(I20="T",43273,43252)</f>
        <v>43252</v>
      </c>
      <c r="G20" s="4" t="s">
        <v>604</v>
      </c>
      <c r="H20" s="4"/>
      <c r="I20" s="4" t="s">
        <v>478</v>
      </c>
      <c r="J20" s="101"/>
    </row>
    <row r="21" spans="1:10" s="1" customFormat="1" ht="15" customHeight="1" x14ac:dyDescent="0.25">
      <c r="B21" s="2" t="s">
        <v>414</v>
      </c>
      <c r="C21" s="4"/>
      <c r="D21" s="4" t="s">
        <v>537</v>
      </c>
      <c r="E21" s="4"/>
      <c r="F21" s="10">
        <f>IF(I21="T",43273,43252)</f>
        <v>43252</v>
      </c>
      <c r="G21" s="4" t="s">
        <v>604</v>
      </c>
      <c r="H21" s="4"/>
      <c r="I21" s="4" t="s">
        <v>478</v>
      </c>
      <c r="J21" s="101"/>
    </row>
    <row r="22" spans="1:10" s="1" customFormat="1" ht="15" customHeight="1" x14ac:dyDescent="0.25">
      <c r="B22" s="2" t="s">
        <v>389</v>
      </c>
      <c r="C22" s="4"/>
      <c r="D22" s="4" t="s">
        <v>537</v>
      </c>
      <c r="E22" s="4"/>
      <c r="F22" s="10">
        <f>IF(I22="T",43273,43252)</f>
        <v>43252</v>
      </c>
      <c r="G22" s="4" t="s">
        <v>604</v>
      </c>
      <c r="H22" s="4"/>
      <c r="I22" s="4" t="s">
        <v>537</v>
      </c>
      <c r="J22" s="101"/>
    </row>
    <row r="23" spans="1:10" s="1" customFormat="1" ht="15" customHeight="1" x14ac:dyDescent="0.25">
      <c r="B23" s="2" t="s">
        <v>285</v>
      </c>
      <c r="C23" s="4"/>
      <c r="D23" s="4" t="s">
        <v>6</v>
      </c>
      <c r="E23" s="4"/>
      <c r="F23" s="10">
        <f>IF(I23="T",43273,43252)</f>
        <v>43252</v>
      </c>
      <c r="G23" s="4" t="s">
        <v>604</v>
      </c>
      <c r="H23" s="4"/>
      <c r="I23" s="4" t="s">
        <v>599</v>
      </c>
      <c r="J23" s="101"/>
    </row>
    <row r="24" spans="1:10" s="1" customFormat="1" ht="15" customHeight="1" x14ac:dyDescent="0.25">
      <c r="B24" s="2" t="s">
        <v>126</v>
      </c>
      <c r="C24" s="4"/>
      <c r="D24" s="4" t="s">
        <v>564</v>
      </c>
      <c r="E24" s="4"/>
      <c r="F24" s="10">
        <f>IF(I24="T",43273,43252)</f>
        <v>43252</v>
      </c>
      <c r="G24" s="4" t="s">
        <v>604</v>
      </c>
      <c r="H24" s="4"/>
      <c r="I24" s="4" t="s">
        <v>595</v>
      </c>
      <c r="J24" s="101"/>
    </row>
    <row r="25" spans="1:10" s="1" customFormat="1" ht="15" customHeight="1" x14ac:dyDescent="0.25">
      <c r="B25" s="2" t="s">
        <v>110</v>
      </c>
      <c r="C25" s="4" t="s">
        <v>10</v>
      </c>
      <c r="D25" s="4" t="s">
        <v>6</v>
      </c>
      <c r="E25" s="4"/>
      <c r="F25" s="10">
        <v>43386</v>
      </c>
      <c r="G25" s="4" t="s">
        <v>300</v>
      </c>
      <c r="H25" s="4" t="s">
        <v>17</v>
      </c>
      <c r="I25" s="4"/>
      <c r="J25" s="101"/>
    </row>
    <row r="26" spans="1:10" s="1" customFormat="1" ht="15" customHeight="1" x14ac:dyDescent="0.25">
      <c r="B26" s="2" t="s">
        <v>110</v>
      </c>
      <c r="C26" s="4"/>
      <c r="D26" s="4" t="s">
        <v>565</v>
      </c>
      <c r="E26" s="4"/>
      <c r="F26" s="10">
        <f>IF(I26="T",43273,43252)</f>
        <v>43252</v>
      </c>
      <c r="G26" s="4" t="s">
        <v>604</v>
      </c>
      <c r="H26" s="4"/>
      <c r="I26" s="4" t="s">
        <v>595</v>
      </c>
      <c r="J26" s="101"/>
    </row>
    <row r="27" spans="1:10" s="1" customFormat="1" ht="15" customHeight="1" x14ac:dyDescent="0.25">
      <c r="A27" s="1" t="str">
        <f>CONCATENATE(B27," ",D27)</f>
        <v>AUSLOOS Manot BNO</v>
      </c>
      <c r="B27" s="2" t="s">
        <v>415</v>
      </c>
      <c r="C27" s="4" t="s">
        <v>10</v>
      </c>
      <c r="D27" s="4" t="s">
        <v>563</v>
      </c>
      <c r="E27" s="4"/>
      <c r="F27" s="10">
        <v>43876</v>
      </c>
      <c r="G27" s="4" t="s">
        <v>181</v>
      </c>
      <c r="H27" s="4" t="s">
        <v>22</v>
      </c>
      <c r="I27" s="4"/>
      <c r="J27" s="101"/>
    </row>
    <row r="28" spans="1:10" s="1" customFormat="1" ht="15" customHeight="1" x14ac:dyDescent="0.25">
      <c r="B28" s="2" t="s">
        <v>415</v>
      </c>
      <c r="C28" s="4"/>
      <c r="D28" s="4" t="s">
        <v>537</v>
      </c>
      <c r="E28" s="4"/>
      <c r="F28" s="10">
        <f>IF(I28="T",43273,43252)</f>
        <v>43252</v>
      </c>
      <c r="G28" s="4" t="s">
        <v>604</v>
      </c>
      <c r="H28" s="4"/>
      <c r="I28" s="4" t="s">
        <v>478</v>
      </c>
      <c r="J28" s="101"/>
    </row>
    <row r="29" spans="1:10" s="1" customFormat="1" ht="15" customHeight="1" x14ac:dyDescent="0.25">
      <c r="B29" s="2" t="s">
        <v>111</v>
      </c>
      <c r="C29" s="4"/>
      <c r="D29" s="4" t="s">
        <v>565</v>
      </c>
      <c r="E29" s="4"/>
      <c r="F29" s="10">
        <f>IF(I29="T",43273,43252)</f>
        <v>43252</v>
      </c>
      <c r="G29" s="4" t="s">
        <v>604</v>
      </c>
      <c r="H29" s="4"/>
      <c r="I29" s="4" t="s">
        <v>478</v>
      </c>
      <c r="J29" s="101"/>
    </row>
    <row r="30" spans="1:10" s="1" customFormat="1" ht="15" customHeight="1" x14ac:dyDescent="0.25">
      <c r="B30" s="2" t="s">
        <v>451</v>
      </c>
      <c r="C30" s="4"/>
      <c r="D30" s="4" t="s">
        <v>2</v>
      </c>
      <c r="E30" s="4"/>
      <c r="F30" s="10">
        <f>IF(I30="T",43273,43252)</f>
        <v>43252</v>
      </c>
      <c r="G30" s="4" t="s">
        <v>604</v>
      </c>
      <c r="H30" s="4"/>
      <c r="I30" s="4" t="s">
        <v>478</v>
      </c>
      <c r="J30" s="101"/>
    </row>
    <row r="31" spans="1:10" s="1" customFormat="1" ht="15" customHeight="1" x14ac:dyDescent="0.25">
      <c r="B31" s="2" t="s">
        <v>31</v>
      </c>
      <c r="C31" s="4" t="s">
        <v>21</v>
      </c>
      <c r="D31" s="4" t="s">
        <v>564</v>
      </c>
      <c r="E31" s="4"/>
      <c r="F31" s="10">
        <v>43589</v>
      </c>
      <c r="G31" s="4" t="s">
        <v>221</v>
      </c>
      <c r="H31" s="4" t="s">
        <v>17</v>
      </c>
      <c r="I31" s="4"/>
      <c r="J31" s="101"/>
    </row>
    <row r="32" spans="1:10" s="1" customFormat="1" ht="15" customHeight="1" x14ac:dyDescent="0.25">
      <c r="B32" s="2" t="s">
        <v>31</v>
      </c>
      <c r="C32" s="4" t="s">
        <v>21</v>
      </c>
      <c r="D32" s="4" t="s">
        <v>563</v>
      </c>
      <c r="E32" s="4"/>
      <c r="F32" s="10">
        <v>43400</v>
      </c>
      <c r="G32" s="4" t="s">
        <v>164</v>
      </c>
      <c r="H32" s="4" t="s">
        <v>22</v>
      </c>
      <c r="I32" s="4"/>
      <c r="J32" s="101"/>
    </row>
    <row r="33" spans="2:10" s="1" customFormat="1" ht="15" customHeight="1" x14ac:dyDescent="0.25">
      <c r="B33" s="2" t="s">
        <v>31</v>
      </c>
      <c r="C33" s="4"/>
      <c r="D33" s="4" t="s">
        <v>2</v>
      </c>
      <c r="E33" s="4"/>
      <c r="F33" s="10">
        <f>IF(I33="T",43273,43252)</f>
        <v>43252</v>
      </c>
      <c r="G33" s="4" t="s">
        <v>604</v>
      </c>
      <c r="H33" s="4"/>
      <c r="I33" s="4" t="s">
        <v>478</v>
      </c>
      <c r="J33" s="101"/>
    </row>
    <row r="34" spans="2:10" s="1" customFormat="1" ht="15" customHeight="1" x14ac:dyDescent="0.25">
      <c r="B34" s="2" t="s">
        <v>112</v>
      </c>
      <c r="C34" s="4" t="s">
        <v>13</v>
      </c>
      <c r="D34" s="4" t="s">
        <v>7</v>
      </c>
      <c r="E34" s="4"/>
      <c r="F34" s="10">
        <v>43421</v>
      </c>
      <c r="G34" s="4" t="s">
        <v>608</v>
      </c>
      <c r="H34" s="4" t="s">
        <v>17</v>
      </c>
      <c r="I34" s="4"/>
      <c r="J34" s="101"/>
    </row>
    <row r="35" spans="2:10" s="1" customFormat="1" ht="15" customHeight="1" x14ac:dyDescent="0.25">
      <c r="B35" s="2" t="s">
        <v>112</v>
      </c>
      <c r="C35" s="4"/>
      <c r="D35" s="4" t="s">
        <v>6</v>
      </c>
      <c r="E35" s="4"/>
      <c r="F35" s="10">
        <f>IF(I35="T",43273,43252)</f>
        <v>43252</v>
      </c>
      <c r="G35" s="4" t="s">
        <v>604</v>
      </c>
      <c r="H35" s="4"/>
      <c r="I35" s="4" t="s">
        <v>595</v>
      </c>
      <c r="J35" s="101"/>
    </row>
    <row r="36" spans="2:10" s="1" customFormat="1" ht="15" customHeight="1" x14ac:dyDescent="0.25">
      <c r="B36" s="2" t="s">
        <v>193</v>
      </c>
      <c r="C36" s="4"/>
      <c r="D36" s="4" t="s">
        <v>563</v>
      </c>
      <c r="E36" s="4"/>
      <c r="F36" s="10">
        <f>IF(I36="T",43273,43252)</f>
        <v>43252</v>
      </c>
      <c r="G36" s="4" t="s">
        <v>604</v>
      </c>
      <c r="H36" s="4"/>
      <c r="I36" s="4" t="s">
        <v>478</v>
      </c>
      <c r="J36" s="101"/>
    </row>
    <row r="37" spans="2:10" s="1" customFormat="1" ht="15" customHeight="1" x14ac:dyDescent="0.25">
      <c r="B37" s="2" t="s">
        <v>260</v>
      </c>
      <c r="C37" s="4"/>
      <c r="D37" s="4" t="s">
        <v>537</v>
      </c>
      <c r="E37" s="4"/>
      <c r="F37" s="10">
        <f>IF(I37="T",43273,43252)</f>
        <v>43252</v>
      </c>
      <c r="G37" s="4" t="s">
        <v>604</v>
      </c>
      <c r="H37" s="4"/>
      <c r="I37" s="4" t="s">
        <v>537</v>
      </c>
      <c r="J37" s="101"/>
    </row>
    <row r="38" spans="2:10" s="1" customFormat="1" ht="15" customHeight="1" x14ac:dyDescent="0.25">
      <c r="B38" s="2" t="s">
        <v>481</v>
      </c>
      <c r="C38" s="4"/>
      <c r="D38" s="4" t="s">
        <v>565</v>
      </c>
      <c r="E38" s="4"/>
      <c r="F38" s="10">
        <f>IF(I38="T",43273,43252)</f>
        <v>43252</v>
      </c>
      <c r="G38" s="4" t="s">
        <v>604</v>
      </c>
      <c r="H38" s="4"/>
      <c r="I38" s="4" t="s">
        <v>478</v>
      </c>
      <c r="J38" s="101"/>
    </row>
    <row r="39" spans="2:10" s="1" customFormat="1" ht="15" customHeight="1" x14ac:dyDescent="0.25">
      <c r="B39" s="2" t="s">
        <v>234</v>
      </c>
      <c r="C39" s="4"/>
      <c r="D39" s="4" t="s">
        <v>537</v>
      </c>
      <c r="E39" s="4"/>
      <c r="F39" s="10">
        <f>IF(I39="T",43273,43252)</f>
        <v>43252</v>
      </c>
      <c r="G39" s="4" t="s">
        <v>604</v>
      </c>
      <c r="H39" s="4"/>
      <c r="I39" s="4" t="s">
        <v>537</v>
      </c>
      <c r="J39" s="101"/>
    </row>
    <row r="40" spans="2:10" s="1" customFormat="1" ht="15" customHeight="1" x14ac:dyDescent="0.25">
      <c r="B40" s="2" t="s">
        <v>113</v>
      </c>
      <c r="C40" s="4" t="s">
        <v>19</v>
      </c>
      <c r="D40" s="4" t="s">
        <v>565</v>
      </c>
      <c r="E40" s="4"/>
      <c r="F40" s="10">
        <v>43531</v>
      </c>
      <c r="G40" s="4" t="s">
        <v>270</v>
      </c>
      <c r="H40" s="4" t="s">
        <v>271</v>
      </c>
      <c r="I40" s="4"/>
      <c r="J40" s="101"/>
    </row>
    <row r="41" spans="2:10" s="1" customFormat="1" ht="15" customHeight="1" x14ac:dyDescent="0.25">
      <c r="B41" s="2" t="s">
        <v>113</v>
      </c>
      <c r="C41" s="4" t="s">
        <v>19</v>
      </c>
      <c r="D41" s="4" t="s">
        <v>564</v>
      </c>
      <c r="E41" s="4"/>
      <c r="F41" s="10">
        <v>43421</v>
      </c>
      <c r="G41" s="4" t="s">
        <v>608</v>
      </c>
      <c r="H41" s="4" t="s">
        <v>17</v>
      </c>
      <c r="I41" s="4"/>
      <c r="J41" s="101"/>
    </row>
    <row r="42" spans="2:10" s="1" customFormat="1" ht="15" customHeight="1" x14ac:dyDescent="0.25">
      <c r="B42" s="2" t="s">
        <v>113</v>
      </c>
      <c r="C42" s="4"/>
      <c r="D42" s="4" t="s">
        <v>563</v>
      </c>
      <c r="E42" s="4"/>
      <c r="F42" s="10">
        <f>IF(I42="T",43273,43252)</f>
        <v>43252</v>
      </c>
      <c r="G42" s="4" t="s">
        <v>604</v>
      </c>
      <c r="H42" s="4"/>
      <c r="I42" s="4" t="s">
        <v>595</v>
      </c>
      <c r="J42" s="101"/>
    </row>
    <row r="43" spans="2:10" s="1" customFormat="1" ht="15" customHeight="1" x14ac:dyDescent="0.25">
      <c r="B43" s="2" t="s">
        <v>269</v>
      </c>
      <c r="C43" s="4"/>
      <c r="D43" s="4" t="s">
        <v>6</v>
      </c>
      <c r="E43" s="4"/>
      <c r="F43" s="10">
        <f>IF(I43="T",43273,43252)</f>
        <v>43252</v>
      </c>
      <c r="G43" s="4" t="s">
        <v>604</v>
      </c>
      <c r="H43" s="4"/>
      <c r="I43" s="4" t="s">
        <v>595</v>
      </c>
      <c r="J43" s="101"/>
    </row>
    <row r="44" spans="2:10" s="1" customFormat="1" ht="15" customHeight="1" x14ac:dyDescent="0.25">
      <c r="B44" s="2" t="s">
        <v>467</v>
      </c>
      <c r="C44" s="4"/>
      <c r="D44" s="4" t="s">
        <v>2</v>
      </c>
      <c r="E44" s="4"/>
      <c r="F44" s="10">
        <f>IF(I44="T",43273,43252)</f>
        <v>43252</v>
      </c>
      <c r="G44" s="4" t="s">
        <v>604</v>
      </c>
      <c r="H44" s="4"/>
      <c r="I44" s="4" t="s">
        <v>478</v>
      </c>
      <c r="J44" s="101"/>
    </row>
    <row r="45" spans="2:10" s="1" customFormat="1" ht="15" customHeight="1" x14ac:dyDescent="0.25">
      <c r="B45" s="2" t="s">
        <v>252</v>
      </c>
      <c r="C45" s="4"/>
      <c r="D45" s="4" t="s">
        <v>537</v>
      </c>
      <c r="E45" s="4"/>
      <c r="F45" s="10">
        <f>IF(I45="T",43273,43252)</f>
        <v>43252</v>
      </c>
      <c r="G45" s="4" t="s">
        <v>604</v>
      </c>
      <c r="H45" s="4"/>
      <c r="I45" s="4" t="s">
        <v>537</v>
      </c>
      <c r="J45" s="101"/>
    </row>
    <row r="46" spans="2:10" s="1" customFormat="1" ht="15" customHeight="1" x14ac:dyDescent="0.25">
      <c r="B46" s="2" t="s">
        <v>276</v>
      </c>
      <c r="C46" s="4"/>
      <c r="D46" s="4" t="s">
        <v>537</v>
      </c>
      <c r="E46" s="4"/>
      <c r="F46" s="10">
        <f>IF(I46="T",43273,43252)</f>
        <v>43252</v>
      </c>
      <c r="G46" s="4" t="s">
        <v>604</v>
      </c>
      <c r="H46" s="4"/>
      <c r="I46" s="4" t="s">
        <v>596</v>
      </c>
      <c r="J46" s="101"/>
    </row>
    <row r="47" spans="2:10" s="1" customFormat="1" ht="15" customHeight="1" x14ac:dyDescent="0.25">
      <c r="B47" s="2" t="s">
        <v>352</v>
      </c>
      <c r="C47" s="4"/>
      <c r="D47" s="4" t="s">
        <v>537</v>
      </c>
      <c r="E47" s="4"/>
      <c r="F47" s="10">
        <f>IF(I47="T",43273,43252)</f>
        <v>43252</v>
      </c>
      <c r="G47" s="4" t="s">
        <v>604</v>
      </c>
      <c r="H47" s="4"/>
      <c r="I47" s="4" t="s">
        <v>596</v>
      </c>
      <c r="J47" s="101"/>
    </row>
    <row r="48" spans="2:10" s="1" customFormat="1" ht="15" customHeight="1" x14ac:dyDescent="0.25">
      <c r="B48" s="2" t="s">
        <v>52</v>
      </c>
      <c r="C48" s="4"/>
      <c r="D48" s="4" t="s">
        <v>537</v>
      </c>
      <c r="E48" s="4"/>
      <c r="F48" s="10">
        <f>IF(I48="T",43273,43252)</f>
        <v>43252</v>
      </c>
      <c r="G48" s="4" t="s">
        <v>604</v>
      </c>
      <c r="H48" s="4"/>
      <c r="I48" s="4" t="s">
        <v>537</v>
      </c>
      <c r="J48" s="101"/>
    </row>
    <row r="49" spans="1:10" s="1" customFormat="1" ht="15" customHeight="1" x14ac:dyDescent="0.25">
      <c r="B49" s="2" t="s">
        <v>509</v>
      </c>
      <c r="C49" s="4" t="s">
        <v>21</v>
      </c>
      <c r="D49" s="4" t="s">
        <v>2</v>
      </c>
      <c r="E49" s="4"/>
      <c r="F49" s="10">
        <v>43568</v>
      </c>
      <c r="G49" s="4" t="s">
        <v>322</v>
      </c>
      <c r="H49" s="4" t="s">
        <v>65</v>
      </c>
      <c r="I49" s="4"/>
      <c r="J49" s="101"/>
    </row>
    <row r="50" spans="1:10" s="1" customFormat="1" ht="15" customHeight="1" x14ac:dyDescent="0.25">
      <c r="B50" s="2" t="s">
        <v>509</v>
      </c>
      <c r="C50" s="4" t="s">
        <v>21</v>
      </c>
      <c r="D50" s="4" t="s">
        <v>537</v>
      </c>
      <c r="E50" s="4"/>
      <c r="F50" s="10">
        <v>43491</v>
      </c>
      <c r="G50" s="4" t="s">
        <v>28</v>
      </c>
      <c r="H50" s="4" t="s">
        <v>65</v>
      </c>
      <c r="I50" s="4"/>
      <c r="J50" s="101"/>
    </row>
    <row r="51" spans="1:10" s="1" customFormat="1" ht="15" customHeight="1" x14ac:dyDescent="0.25">
      <c r="B51" s="2" t="s">
        <v>509</v>
      </c>
      <c r="C51" s="4" t="s">
        <v>21</v>
      </c>
      <c r="D51" s="4" t="s">
        <v>537</v>
      </c>
      <c r="E51" s="4"/>
      <c r="F51" s="10">
        <v>43372</v>
      </c>
      <c r="G51" s="4" t="s">
        <v>28</v>
      </c>
      <c r="H51" s="4" t="s">
        <v>15</v>
      </c>
      <c r="I51" s="4"/>
      <c r="J51" s="101"/>
    </row>
    <row r="52" spans="1:10" s="1" customFormat="1" ht="15" customHeight="1" x14ac:dyDescent="0.25">
      <c r="B52" s="2" t="s">
        <v>509</v>
      </c>
      <c r="C52" s="4"/>
      <c r="D52" s="4" t="s">
        <v>537</v>
      </c>
      <c r="E52" s="4"/>
      <c r="F52" s="10">
        <f>IF(I52="T",43273,43252)</f>
        <v>43252</v>
      </c>
      <c r="G52" s="4" t="s">
        <v>604</v>
      </c>
      <c r="H52" s="4"/>
      <c r="I52" s="4" t="s">
        <v>537</v>
      </c>
      <c r="J52" s="101"/>
    </row>
    <row r="53" spans="1:10" s="1" customFormat="1" ht="15" customHeight="1" x14ac:dyDescent="0.25">
      <c r="B53" s="2" t="s">
        <v>307</v>
      </c>
      <c r="C53" s="4"/>
      <c r="D53" s="4" t="s">
        <v>537</v>
      </c>
      <c r="E53" s="4"/>
      <c r="F53" s="10">
        <f>IF(I53="T",43273,43252)</f>
        <v>43252</v>
      </c>
      <c r="G53" s="4" t="s">
        <v>604</v>
      </c>
      <c r="H53" s="4"/>
      <c r="I53" s="4" t="s">
        <v>537</v>
      </c>
      <c r="J53" s="101"/>
    </row>
    <row r="54" spans="1:10" s="1" customFormat="1" ht="15" customHeight="1" x14ac:dyDescent="0.25">
      <c r="B54" s="2" t="s">
        <v>194</v>
      </c>
      <c r="C54" s="4"/>
      <c r="D54" s="4" t="s">
        <v>537</v>
      </c>
      <c r="E54" s="4"/>
      <c r="F54" s="10">
        <f>IF(I54="T",43273,43252)</f>
        <v>43252</v>
      </c>
      <c r="G54" s="4" t="s">
        <v>604</v>
      </c>
      <c r="H54" s="4"/>
      <c r="I54" s="4" t="s">
        <v>596</v>
      </c>
      <c r="J54" s="101"/>
    </row>
    <row r="55" spans="1:10" s="1" customFormat="1" ht="15" customHeight="1" x14ac:dyDescent="0.25">
      <c r="B55" s="2" t="s">
        <v>182</v>
      </c>
      <c r="C55" s="4" t="s">
        <v>20</v>
      </c>
      <c r="D55" s="4" t="s">
        <v>564</v>
      </c>
      <c r="E55" s="4"/>
      <c r="F55" s="10">
        <v>43386</v>
      </c>
      <c r="G55" s="4" t="s">
        <v>300</v>
      </c>
      <c r="H55" s="4" t="s">
        <v>17</v>
      </c>
      <c r="I55" s="4"/>
      <c r="J55" s="101"/>
    </row>
    <row r="56" spans="1:10" s="1" customFormat="1" ht="15" customHeight="1" x14ac:dyDescent="0.25">
      <c r="B56" s="2" t="s">
        <v>182</v>
      </c>
      <c r="C56" s="4"/>
      <c r="D56" s="4" t="s">
        <v>2</v>
      </c>
      <c r="E56" s="4"/>
      <c r="F56" s="10">
        <f>IF(I56="T",43273,43252)</f>
        <v>43252</v>
      </c>
      <c r="G56" s="4" t="s">
        <v>604</v>
      </c>
      <c r="H56" s="4"/>
      <c r="I56" s="4" t="s">
        <v>478</v>
      </c>
      <c r="J56" s="101"/>
    </row>
    <row r="57" spans="1:10" s="1" customFormat="1" ht="15" customHeight="1" x14ac:dyDescent="0.25">
      <c r="B57" s="2" t="s">
        <v>642</v>
      </c>
      <c r="C57" s="4" t="s">
        <v>11</v>
      </c>
      <c r="D57" s="4" t="s">
        <v>563</v>
      </c>
      <c r="E57" s="4"/>
      <c r="F57" s="10">
        <v>43743</v>
      </c>
      <c r="G57" s="4" t="s">
        <v>166</v>
      </c>
      <c r="H57" s="4" t="s">
        <v>15</v>
      </c>
      <c r="I57" s="4"/>
      <c r="J57" s="101"/>
    </row>
    <row r="58" spans="1:10" s="1" customFormat="1" ht="15" customHeight="1" x14ac:dyDescent="0.25">
      <c r="B58" s="2" t="s">
        <v>642</v>
      </c>
      <c r="C58" s="4" t="s">
        <v>11</v>
      </c>
      <c r="D58" s="4" t="s">
        <v>2</v>
      </c>
      <c r="E58" s="4"/>
      <c r="F58" s="10">
        <v>43589</v>
      </c>
      <c r="G58" s="4" t="s">
        <v>221</v>
      </c>
      <c r="H58" s="4" t="s">
        <v>17</v>
      </c>
      <c r="I58" s="4"/>
      <c r="J58" s="101"/>
    </row>
    <row r="59" spans="1:10" s="1" customFormat="1" ht="15" customHeight="1" x14ac:dyDescent="0.25">
      <c r="B59" s="2" t="s">
        <v>642</v>
      </c>
      <c r="C59" s="4" t="s">
        <v>11</v>
      </c>
      <c r="D59" s="4" t="s">
        <v>537</v>
      </c>
      <c r="E59" s="4"/>
      <c r="F59" s="10">
        <v>43491</v>
      </c>
      <c r="G59" s="4" t="s">
        <v>28</v>
      </c>
      <c r="H59" s="4" t="s">
        <v>65</v>
      </c>
      <c r="I59" s="4"/>
      <c r="J59" s="101"/>
    </row>
    <row r="60" spans="1:10" s="1" customFormat="1" ht="15" customHeight="1" x14ac:dyDescent="0.25">
      <c r="A60" s="1" t="str">
        <f>CONCATENATE(B60," ",D60)</f>
        <v>BESSOUDNOVA Nica ANO</v>
      </c>
      <c r="B60" s="2" t="s">
        <v>76</v>
      </c>
      <c r="C60" s="4" t="s">
        <v>26</v>
      </c>
      <c r="D60" s="4" t="s">
        <v>565</v>
      </c>
      <c r="E60" s="4"/>
      <c r="F60" s="10">
        <v>43876</v>
      </c>
      <c r="G60" s="4" t="s">
        <v>181</v>
      </c>
      <c r="H60" s="4" t="s">
        <v>22</v>
      </c>
      <c r="I60" s="4"/>
      <c r="J60" s="101"/>
    </row>
    <row r="61" spans="1:10" s="1" customFormat="1" ht="15" customHeight="1" x14ac:dyDescent="0.25">
      <c r="B61" s="2" t="s">
        <v>76</v>
      </c>
      <c r="C61" s="4" t="s">
        <v>26</v>
      </c>
      <c r="D61" s="4" t="s">
        <v>564</v>
      </c>
      <c r="E61" s="4"/>
      <c r="F61" s="10">
        <v>43568</v>
      </c>
      <c r="G61" s="4" t="s">
        <v>322</v>
      </c>
      <c r="H61" s="4" t="s">
        <v>65</v>
      </c>
      <c r="I61" s="4"/>
      <c r="J61" s="101"/>
    </row>
    <row r="62" spans="1:10" s="1" customFormat="1" ht="15" customHeight="1" x14ac:dyDescent="0.25">
      <c r="B62" s="2" t="s">
        <v>76</v>
      </c>
      <c r="C62" s="4"/>
      <c r="D62" s="4" t="s">
        <v>563</v>
      </c>
      <c r="E62" s="4"/>
      <c r="F62" s="10">
        <f>IF(I62="T",43273,43252)</f>
        <v>43252</v>
      </c>
      <c r="G62" s="4" t="s">
        <v>604</v>
      </c>
      <c r="H62" s="4"/>
      <c r="I62" s="4" t="s">
        <v>595</v>
      </c>
      <c r="J62" s="101"/>
    </row>
    <row r="63" spans="1:10" s="1" customFormat="1" ht="15" customHeight="1" x14ac:dyDescent="0.25">
      <c r="B63" s="2" t="s">
        <v>445</v>
      </c>
      <c r="C63" s="4"/>
      <c r="D63" s="4" t="s">
        <v>537</v>
      </c>
      <c r="E63" s="4"/>
      <c r="F63" s="10">
        <f>IF(I63="T",43273,43252)</f>
        <v>43252</v>
      </c>
      <c r="G63" s="4" t="s">
        <v>604</v>
      </c>
      <c r="H63" s="4"/>
      <c r="I63" s="4" t="s">
        <v>537</v>
      </c>
      <c r="J63" s="101"/>
    </row>
    <row r="64" spans="1:10" s="1" customFormat="1" ht="15" customHeight="1" x14ac:dyDescent="0.25">
      <c r="B64" s="2" t="s">
        <v>236</v>
      </c>
      <c r="C64" s="4"/>
      <c r="D64" s="4" t="s">
        <v>564</v>
      </c>
      <c r="E64" s="4"/>
      <c r="F64" s="10">
        <f>IF(I64="T",43273,43252)</f>
        <v>43252</v>
      </c>
      <c r="G64" s="4" t="s">
        <v>604</v>
      </c>
      <c r="H64" s="4"/>
      <c r="I64" s="4" t="s">
        <v>478</v>
      </c>
      <c r="J64" s="101"/>
    </row>
    <row r="65" spans="2:10" s="1" customFormat="1" ht="15" customHeight="1" x14ac:dyDescent="0.25">
      <c r="B65" s="2" t="s">
        <v>56</v>
      </c>
      <c r="C65" s="4"/>
      <c r="D65" s="4" t="s">
        <v>537</v>
      </c>
      <c r="E65" s="4"/>
      <c r="F65" s="10">
        <f>IF(I65="T",43273,43252)</f>
        <v>43252</v>
      </c>
      <c r="G65" s="4" t="s">
        <v>604</v>
      </c>
      <c r="H65" s="4"/>
      <c r="I65" s="4" t="s">
        <v>537</v>
      </c>
      <c r="J65" s="101"/>
    </row>
    <row r="66" spans="2:10" s="1" customFormat="1" ht="15" customHeight="1" x14ac:dyDescent="0.25">
      <c r="B66" s="2" t="s">
        <v>643</v>
      </c>
      <c r="C66" s="4" t="s">
        <v>26</v>
      </c>
      <c r="D66" s="4" t="s">
        <v>563</v>
      </c>
      <c r="E66" s="4"/>
      <c r="F66" s="10">
        <v>43568</v>
      </c>
      <c r="G66" s="4" t="s">
        <v>322</v>
      </c>
      <c r="H66" s="4" t="s">
        <v>65</v>
      </c>
      <c r="I66" s="4"/>
      <c r="J66" s="101"/>
    </row>
    <row r="67" spans="2:10" s="1" customFormat="1" ht="15" customHeight="1" x14ac:dyDescent="0.25">
      <c r="B67" s="2" t="s">
        <v>643</v>
      </c>
      <c r="C67" s="4" t="s">
        <v>26</v>
      </c>
      <c r="D67" s="4" t="s">
        <v>537</v>
      </c>
      <c r="E67" s="4"/>
      <c r="F67" s="10">
        <v>43491</v>
      </c>
      <c r="G67" s="4" t="s">
        <v>28</v>
      </c>
      <c r="H67" s="4" t="s">
        <v>65</v>
      </c>
      <c r="I67" s="4"/>
      <c r="J67" s="101"/>
    </row>
    <row r="68" spans="2:10" s="1" customFormat="1" ht="15" customHeight="1" x14ac:dyDescent="0.25">
      <c r="B68" s="2" t="s">
        <v>454</v>
      </c>
      <c r="C68" s="4"/>
      <c r="D68" s="4" t="s">
        <v>537</v>
      </c>
      <c r="E68" s="4"/>
      <c r="F68" s="10">
        <f>IF(I68="T",43273,43252)</f>
        <v>43252</v>
      </c>
      <c r="G68" s="4" t="s">
        <v>604</v>
      </c>
      <c r="H68" s="4"/>
      <c r="I68" s="4" t="s">
        <v>537</v>
      </c>
      <c r="J68" s="101"/>
    </row>
    <row r="69" spans="2:10" s="1" customFormat="1" ht="15" customHeight="1" x14ac:dyDescent="0.25">
      <c r="B69" s="2" t="s">
        <v>47</v>
      </c>
      <c r="C69" s="4"/>
      <c r="D69" s="4" t="s">
        <v>537</v>
      </c>
      <c r="E69" s="4"/>
      <c r="F69" s="10">
        <f>IF(I69="T",43273,43252)</f>
        <v>43252</v>
      </c>
      <c r="G69" s="4" t="s">
        <v>604</v>
      </c>
      <c r="H69" s="4"/>
      <c r="I69" s="4" t="s">
        <v>596</v>
      </c>
      <c r="J69" s="101"/>
    </row>
    <row r="70" spans="2:10" s="1" customFormat="1" ht="15" customHeight="1" x14ac:dyDescent="0.25">
      <c r="B70" s="2" t="s">
        <v>114</v>
      </c>
      <c r="C70" s="4"/>
      <c r="D70" s="4" t="s">
        <v>537</v>
      </c>
      <c r="E70" s="4"/>
      <c r="F70" s="10">
        <f>IF(I70="T",43273,43252)</f>
        <v>43252</v>
      </c>
      <c r="G70" s="4" t="s">
        <v>604</v>
      </c>
      <c r="H70" s="4"/>
      <c r="I70" s="4" t="s">
        <v>537</v>
      </c>
      <c r="J70" s="101"/>
    </row>
    <row r="71" spans="2:10" s="1" customFormat="1" ht="15" customHeight="1" x14ac:dyDescent="0.25">
      <c r="B71" s="2" t="s">
        <v>248</v>
      </c>
      <c r="C71" s="4"/>
      <c r="D71" s="4" t="s">
        <v>563</v>
      </c>
      <c r="E71" s="4"/>
      <c r="F71" s="10">
        <f>IF(I71="T",43273,43252)</f>
        <v>43252</v>
      </c>
      <c r="G71" s="4" t="s">
        <v>604</v>
      </c>
      <c r="H71" s="4"/>
      <c r="I71" s="4" t="s">
        <v>478</v>
      </c>
      <c r="J71" s="101"/>
    </row>
    <row r="72" spans="2:10" s="1" customFormat="1" ht="15" customHeight="1" x14ac:dyDescent="0.25">
      <c r="B72" s="2" t="s">
        <v>75</v>
      </c>
      <c r="C72" s="4" t="s">
        <v>26</v>
      </c>
      <c r="D72" s="4" t="s">
        <v>563</v>
      </c>
      <c r="E72" s="4"/>
      <c r="F72" s="10">
        <v>43386</v>
      </c>
      <c r="G72" s="4" t="s">
        <v>300</v>
      </c>
      <c r="H72" s="4" t="s">
        <v>17</v>
      </c>
      <c r="I72" s="4"/>
      <c r="J72" s="101"/>
    </row>
    <row r="73" spans="2:10" s="1" customFormat="1" ht="15" customHeight="1" x14ac:dyDescent="0.25">
      <c r="B73" s="2" t="s">
        <v>75</v>
      </c>
      <c r="C73" s="4"/>
      <c r="D73" s="4" t="s">
        <v>2</v>
      </c>
      <c r="E73" s="4"/>
      <c r="F73" s="10">
        <f>IF(I73="T",43273,43252)</f>
        <v>43252</v>
      </c>
      <c r="G73" s="4" t="s">
        <v>604</v>
      </c>
      <c r="H73" s="4"/>
      <c r="I73" s="4" t="s">
        <v>478</v>
      </c>
      <c r="J73" s="101"/>
    </row>
    <row r="74" spans="2:10" s="1" customFormat="1" ht="15" customHeight="1" x14ac:dyDescent="0.25">
      <c r="B74" s="2" t="s">
        <v>641</v>
      </c>
      <c r="C74" s="4" t="s">
        <v>64</v>
      </c>
      <c r="D74" s="4" t="s">
        <v>537</v>
      </c>
      <c r="E74" s="4"/>
      <c r="F74" s="10">
        <v>43491</v>
      </c>
      <c r="G74" s="4" t="s">
        <v>28</v>
      </c>
      <c r="H74" s="4" t="s">
        <v>65</v>
      </c>
      <c r="I74" s="4"/>
      <c r="J74" s="101"/>
    </row>
    <row r="75" spans="2:10" s="1" customFormat="1" ht="15" customHeight="1" x14ac:dyDescent="0.25">
      <c r="B75" s="2" t="s">
        <v>195</v>
      </c>
      <c r="C75" s="4"/>
      <c r="D75" s="4" t="s">
        <v>565</v>
      </c>
      <c r="E75" s="4"/>
      <c r="F75" s="10">
        <f>IF(I75="T",43273,43252)</f>
        <v>43252</v>
      </c>
      <c r="G75" s="4" t="s">
        <v>604</v>
      </c>
      <c r="H75" s="4"/>
      <c r="I75" s="4" t="s">
        <v>478</v>
      </c>
      <c r="J75" s="101"/>
    </row>
    <row r="76" spans="2:10" s="1" customFormat="1" ht="15" customHeight="1" x14ac:dyDescent="0.25">
      <c r="B76" s="2" t="s">
        <v>48</v>
      </c>
      <c r="C76" s="4"/>
      <c r="D76" s="4" t="s">
        <v>537</v>
      </c>
      <c r="E76" s="4"/>
      <c r="F76" s="10">
        <f>IF(I76="T",43273,43252)</f>
        <v>43252</v>
      </c>
      <c r="G76" s="4" t="s">
        <v>604</v>
      </c>
      <c r="H76" s="4"/>
      <c r="I76" s="4" t="s">
        <v>596</v>
      </c>
      <c r="J76" s="101"/>
    </row>
    <row r="77" spans="2:10" s="1" customFormat="1" ht="15" customHeight="1" x14ac:dyDescent="0.25">
      <c r="B77" s="2" t="s">
        <v>477</v>
      </c>
      <c r="C77" s="4" t="s">
        <v>77</v>
      </c>
      <c r="D77" s="4" t="s">
        <v>563</v>
      </c>
      <c r="E77" s="4"/>
      <c r="F77" s="10">
        <v>43400</v>
      </c>
      <c r="G77" s="4" t="s">
        <v>164</v>
      </c>
      <c r="H77" s="4" t="s">
        <v>22</v>
      </c>
      <c r="I77" s="4"/>
      <c r="J77" s="101"/>
    </row>
    <row r="78" spans="2:10" s="1" customFormat="1" ht="15" customHeight="1" x14ac:dyDescent="0.25">
      <c r="B78" s="2" t="s">
        <v>477</v>
      </c>
      <c r="C78" s="4"/>
      <c r="D78" s="4" t="s">
        <v>537</v>
      </c>
      <c r="E78" s="4"/>
      <c r="F78" s="10">
        <f>IF(I78="T",43273,43252)</f>
        <v>43252</v>
      </c>
      <c r="G78" s="4" t="s">
        <v>604</v>
      </c>
      <c r="H78" s="4"/>
      <c r="I78" s="4" t="s">
        <v>478</v>
      </c>
      <c r="J78" s="101"/>
    </row>
    <row r="79" spans="2:10" s="1" customFormat="1" ht="15" customHeight="1" x14ac:dyDescent="0.25">
      <c r="B79" s="2" t="s">
        <v>437</v>
      </c>
      <c r="C79" s="4"/>
      <c r="D79" s="4" t="s">
        <v>563</v>
      </c>
      <c r="E79" s="4"/>
      <c r="F79" s="10">
        <f>IF(I79="T",43273,43252)</f>
        <v>43252</v>
      </c>
      <c r="G79" s="4" t="s">
        <v>604</v>
      </c>
      <c r="H79" s="4"/>
      <c r="I79" s="4" t="s">
        <v>595</v>
      </c>
      <c r="J79" s="101"/>
    </row>
    <row r="80" spans="2:10" s="1" customFormat="1" ht="15" customHeight="1" x14ac:dyDescent="0.25">
      <c r="B80" s="2" t="s">
        <v>115</v>
      </c>
      <c r="C80" s="4"/>
      <c r="D80" s="4" t="s">
        <v>537</v>
      </c>
      <c r="E80" s="4"/>
      <c r="F80" s="10">
        <f>IF(I80="T",43273,43252)</f>
        <v>43252</v>
      </c>
      <c r="G80" s="4" t="s">
        <v>604</v>
      </c>
      <c r="H80" s="4"/>
      <c r="I80" s="4" t="s">
        <v>537</v>
      </c>
      <c r="J80" s="101"/>
    </row>
    <row r="81" spans="2:10" s="1" customFormat="1" ht="15" customHeight="1" x14ac:dyDescent="0.25">
      <c r="B81" s="2" t="s">
        <v>232</v>
      </c>
      <c r="C81" s="4"/>
      <c r="D81" s="4" t="s">
        <v>563</v>
      </c>
      <c r="E81" s="4"/>
      <c r="F81" s="10">
        <f>IF(I81="T",43273,43252)</f>
        <v>43252</v>
      </c>
      <c r="G81" s="4" t="s">
        <v>604</v>
      </c>
      <c r="H81" s="4"/>
      <c r="I81" s="4" t="s">
        <v>595</v>
      </c>
      <c r="J81" s="101"/>
    </row>
    <row r="82" spans="2:10" s="1" customFormat="1" ht="15" customHeight="1" x14ac:dyDescent="0.25">
      <c r="B82" s="2" t="s">
        <v>644</v>
      </c>
      <c r="C82" s="4" t="s">
        <v>18</v>
      </c>
      <c r="D82" s="4" t="s">
        <v>537</v>
      </c>
      <c r="E82" s="4"/>
      <c r="F82" s="10">
        <v>43491</v>
      </c>
      <c r="G82" s="4" t="s">
        <v>28</v>
      </c>
      <c r="H82" s="4" t="s">
        <v>65</v>
      </c>
      <c r="I82" s="4"/>
      <c r="J82" s="101"/>
    </row>
    <row r="83" spans="2:10" s="1" customFormat="1" ht="15" customHeight="1" x14ac:dyDescent="0.25">
      <c r="B83" s="2" t="s">
        <v>170</v>
      </c>
      <c r="C83" s="4"/>
      <c r="D83" s="4" t="s">
        <v>537</v>
      </c>
      <c r="E83" s="4"/>
      <c r="F83" s="10">
        <f>IF(I83="T",43273,43252)</f>
        <v>43252</v>
      </c>
      <c r="G83" s="4" t="s">
        <v>604</v>
      </c>
      <c r="H83" s="4"/>
      <c r="I83" s="4" t="s">
        <v>537</v>
      </c>
      <c r="J83" s="101"/>
    </row>
    <row r="84" spans="2:10" s="1" customFormat="1" ht="15" customHeight="1" x14ac:dyDescent="0.25">
      <c r="B84" s="2" t="s">
        <v>299</v>
      </c>
      <c r="C84" s="4"/>
      <c r="D84" s="4" t="s">
        <v>565</v>
      </c>
      <c r="E84" s="4"/>
      <c r="F84" s="10">
        <f>IF(I84="T",43273,43252)</f>
        <v>43252</v>
      </c>
      <c r="G84" s="4" t="s">
        <v>604</v>
      </c>
      <c r="H84" s="4"/>
      <c r="I84" s="4" t="s">
        <v>599</v>
      </c>
      <c r="J84" s="101"/>
    </row>
    <row r="85" spans="2:10" s="1" customFormat="1" ht="15" customHeight="1" x14ac:dyDescent="0.25">
      <c r="B85" s="2" t="s">
        <v>287</v>
      </c>
      <c r="C85" s="4"/>
      <c r="D85" s="4" t="s">
        <v>537</v>
      </c>
      <c r="E85" s="4"/>
      <c r="F85" s="10">
        <f>IF(I85="T",43273,43252)</f>
        <v>43252</v>
      </c>
      <c r="G85" s="4" t="s">
        <v>604</v>
      </c>
      <c r="H85" s="4"/>
      <c r="I85" s="4" t="s">
        <v>596</v>
      </c>
      <c r="J85" s="101"/>
    </row>
    <row r="86" spans="2:10" s="1" customFormat="1" ht="15" customHeight="1" x14ac:dyDescent="0.25">
      <c r="B86" s="2" t="s">
        <v>314</v>
      </c>
      <c r="C86" s="4"/>
      <c r="D86" s="4" t="s">
        <v>537</v>
      </c>
      <c r="E86" s="4"/>
      <c r="F86" s="10">
        <f>IF(I86="T",43273,43252)</f>
        <v>43252</v>
      </c>
      <c r="G86" s="4" t="s">
        <v>604</v>
      </c>
      <c r="H86" s="4"/>
      <c r="I86" s="4" t="s">
        <v>537</v>
      </c>
      <c r="J86" s="101"/>
    </row>
    <row r="87" spans="2:10" s="1" customFormat="1" ht="15" customHeight="1" x14ac:dyDescent="0.25">
      <c r="B87" s="2" t="s">
        <v>277</v>
      </c>
      <c r="C87" s="4"/>
      <c r="D87" s="4" t="s">
        <v>7</v>
      </c>
      <c r="E87" s="4"/>
      <c r="F87" s="10">
        <f>IF(I87="T",43273,43252)</f>
        <v>43252</v>
      </c>
      <c r="G87" s="4" t="s">
        <v>604</v>
      </c>
      <c r="H87" s="4"/>
      <c r="I87" s="4" t="s">
        <v>595</v>
      </c>
      <c r="J87" s="101"/>
    </row>
    <row r="88" spans="2:10" s="1" customFormat="1" ht="15" customHeight="1" x14ac:dyDescent="0.25">
      <c r="B88" s="2" t="s">
        <v>629</v>
      </c>
      <c r="C88" s="4" t="s">
        <v>23</v>
      </c>
      <c r="D88" s="4" t="s">
        <v>537</v>
      </c>
      <c r="E88" s="4"/>
      <c r="F88" s="10">
        <v>43526</v>
      </c>
      <c r="G88" s="4" t="s">
        <v>28</v>
      </c>
      <c r="H88" s="4" t="s">
        <v>271</v>
      </c>
      <c r="I88" s="4"/>
      <c r="J88" s="101"/>
    </row>
    <row r="89" spans="2:10" s="1" customFormat="1" ht="15" customHeight="1" x14ac:dyDescent="0.25">
      <c r="B89" s="2" t="s">
        <v>629</v>
      </c>
      <c r="C89" s="4" t="s">
        <v>23</v>
      </c>
      <c r="D89" s="4" t="s">
        <v>537</v>
      </c>
      <c r="E89" s="4"/>
      <c r="F89" s="10">
        <v>43491</v>
      </c>
      <c r="G89" s="4" t="s">
        <v>28</v>
      </c>
      <c r="H89" s="4" t="s">
        <v>65</v>
      </c>
      <c r="I89" s="4"/>
      <c r="J89" s="101"/>
    </row>
    <row r="90" spans="2:10" s="1" customFormat="1" ht="15" customHeight="1" x14ac:dyDescent="0.25">
      <c r="B90" s="2" t="s">
        <v>196</v>
      </c>
      <c r="C90" s="4"/>
      <c r="D90" s="4" t="s">
        <v>537</v>
      </c>
      <c r="E90" s="4"/>
      <c r="F90" s="10">
        <f>IF(I90="T",43273,43252)</f>
        <v>43252</v>
      </c>
      <c r="G90" s="4" t="s">
        <v>604</v>
      </c>
      <c r="H90" s="4"/>
      <c r="I90" s="4" t="s">
        <v>596</v>
      </c>
      <c r="J90" s="101"/>
    </row>
    <row r="91" spans="2:10" s="1" customFormat="1" ht="15" customHeight="1" x14ac:dyDescent="0.25">
      <c r="B91" s="2" t="s">
        <v>593</v>
      </c>
      <c r="C91" s="4" t="s">
        <v>26</v>
      </c>
      <c r="D91" s="4" t="s">
        <v>6</v>
      </c>
      <c r="E91" s="4"/>
      <c r="F91" s="10">
        <v>43862</v>
      </c>
      <c r="G91" s="4" t="s">
        <v>83</v>
      </c>
      <c r="H91" s="4" t="s">
        <v>84</v>
      </c>
      <c r="I91" s="4"/>
      <c r="J91" s="101"/>
    </row>
    <row r="92" spans="2:10" s="1" customFormat="1" ht="15" customHeight="1" x14ac:dyDescent="0.25">
      <c r="B92" s="2" t="s">
        <v>593</v>
      </c>
      <c r="C92" s="4" t="s">
        <v>26</v>
      </c>
      <c r="D92" s="4" t="s">
        <v>565</v>
      </c>
      <c r="E92" s="4"/>
      <c r="F92" s="10">
        <v>43421</v>
      </c>
      <c r="G92" s="4" t="s">
        <v>608</v>
      </c>
      <c r="H92" s="4" t="s">
        <v>17</v>
      </c>
      <c r="I92" s="4"/>
      <c r="J92" s="101"/>
    </row>
    <row r="93" spans="2:10" s="1" customFormat="1" ht="15" customHeight="1" x14ac:dyDescent="0.25">
      <c r="B93" s="2" t="s">
        <v>593</v>
      </c>
      <c r="C93" s="4"/>
      <c r="D93" s="4" t="s">
        <v>564</v>
      </c>
      <c r="E93" s="4"/>
      <c r="F93" s="10">
        <f>IF(I93="T",43273,43252)</f>
        <v>43252</v>
      </c>
      <c r="G93" s="4" t="s">
        <v>604</v>
      </c>
      <c r="H93" s="4"/>
      <c r="I93" s="4" t="s">
        <v>595</v>
      </c>
      <c r="J93" s="101"/>
    </row>
    <row r="94" spans="2:10" s="1" customFormat="1" ht="15" customHeight="1" x14ac:dyDescent="0.25">
      <c r="B94" s="2" t="s">
        <v>655</v>
      </c>
      <c r="C94" s="4" t="s">
        <v>20</v>
      </c>
      <c r="D94" s="4" t="s">
        <v>537</v>
      </c>
      <c r="E94" s="4"/>
      <c r="F94" s="10">
        <v>43526</v>
      </c>
      <c r="G94" s="4" t="s">
        <v>28</v>
      </c>
      <c r="H94" s="4" t="s">
        <v>271</v>
      </c>
      <c r="I94" s="4"/>
      <c r="J94" s="101"/>
    </row>
    <row r="95" spans="2:10" s="1" customFormat="1" ht="15" customHeight="1" x14ac:dyDescent="0.25">
      <c r="B95" s="2" t="s">
        <v>367</v>
      </c>
      <c r="C95" s="4"/>
      <c r="D95" s="4" t="s">
        <v>564</v>
      </c>
      <c r="E95" s="4"/>
      <c r="F95" s="10">
        <f>IF(I95="T",43273,43252)</f>
        <v>43252</v>
      </c>
      <c r="G95" s="4" t="s">
        <v>604</v>
      </c>
      <c r="H95" s="4"/>
      <c r="I95" s="4" t="s">
        <v>595</v>
      </c>
      <c r="J95" s="101"/>
    </row>
    <row r="96" spans="2:10" s="1" customFormat="1" ht="15" customHeight="1" x14ac:dyDescent="0.25">
      <c r="B96" s="2" t="s">
        <v>117</v>
      </c>
      <c r="C96" s="4" t="s">
        <v>23</v>
      </c>
      <c r="D96" s="4" t="s">
        <v>564</v>
      </c>
      <c r="E96" s="4"/>
      <c r="F96" s="10">
        <v>43386</v>
      </c>
      <c r="G96" s="4" t="s">
        <v>300</v>
      </c>
      <c r="H96" s="4" t="s">
        <v>17</v>
      </c>
      <c r="I96" s="4"/>
      <c r="J96" s="101"/>
    </row>
    <row r="97" spans="1:10" s="1" customFormat="1" ht="15" customHeight="1" x14ac:dyDescent="0.25">
      <c r="A97" s="1" t="str">
        <f>CONCATENATE(B97," ",D97)</f>
        <v>CHERMAN Alisa BNO</v>
      </c>
      <c r="B97" s="2" t="s">
        <v>117</v>
      </c>
      <c r="C97" s="4"/>
      <c r="D97" s="4" t="s">
        <v>563</v>
      </c>
      <c r="E97" s="4"/>
      <c r="F97" s="10">
        <f>IF(I97="T",43273,43252)</f>
        <v>43252</v>
      </c>
      <c r="G97" s="4" t="s">
        <v>604</v>
      </c>
      <c r="H97" s="4"/>
      <c r="I97" s="4" t="s">
        <v>595</v>
      </c>
      <c r="J97" s="101"/>
    </row>
    <row r="98" spans="1:10" s="1" customFormat="1" ht="15" customHeight="1" x14ac:dyDescent="0.25">
      <c r="B98" s="2" t="s">
        <v>197</v>
      </c>
      <c r="C98" s="4"/>
      <c r="D98" s="4" t="s">
        <v>6</v>
      </c>
      <c r="E98" s="4"/>
      <c r="F98" s="10">
        <f>IF(I98="T",43273,43252)</f>
        <v>43252</v>
      </c>
      <c r="G98" s="4" t="s">
        <v>604</v>
      </c>
      <c r="H98" s="4"/>
      <c r="I98" s="4" t="s">
        <v>595</v>
      </c>
      <c r="J98" s="101"/>
    </row>
    <row r="99" spans="1:10" s="1" customFormat="1" ht="15" customHeight="1" x14ac:dyDescent="0.25">
      <c r="B99" s="2" t="s">
        <v>49</v>
      </c>
      <c r="C99" s="4" t="s">
        <v>297</v>
      </c>
      <c r="D99" s="4" t="s">
        <v>565</v>
      </c>
      <c r="E99" s="4"/>
      <c r="F99" s="10">
        <v>43477</v>
      </c>
      <c r="G99" s="4" t="s">
        <v>162</v>
      </c>
      <c r="H99" s="4" t="s">
        <v>27</v>
      </c>
      <c r="I99" s="4"/>
      <c r="J99" s="101"/>
    </row>
    <row r="100" spans="1:10" s="1" customFormat="1" ht="15" customHeight="1" x14ac:dyDescent="0.25">
      <c r="B100" s="2" t="s">
        <v>49</v>
      </c>
      <c r="C100" s="4"/>
      <c r="D100" s="4" t="s">
        <v>563</v>
      </c>
      <c r="E100" s="4"/>
      <c r="F100" s="10">
        <f>IF(I100="T",43273,43252)</f>
        <v>43252</v>
      </c>
      <c r="G100" s="4" t="s">
        <v>604</v>
      </c>
      <c r="H100" s="4"/>
      <c r="I100" s="4" t="s">
        <v>595</v>
      </c>
      <c r="J100" s="101"/>
    </row>
    <row r="101" spans="1:10" s="1" customFormat="1" ht="15" customHeight="1" x14ac:dyDescent="0.25">
      <c r="B101" s="2" t="s">
        <v>237</v>
      </c>
      <c r="C101" s="4"/>
      <c r="D101" s="4" t="s">
        <v>6</v>
      </c>
      <c r="E101" s="4"/>
      <c r="F101" s="10">
        <f>IF(I101="T",43273,43252)</f>
        <v>43252</v>
      </c>
      <c r="G101" s="4" t="s">
        <v>604</v>
      </c>
      <c r="H101" s="4"/>
      <c r="I101" s="4" t="s">
        <v>595</v>
      </c>
      <c r="J101" s="101"/>
    </row>
    <row r="102" spans="1:10" s="1" customFormat="1" ht="15" customHeight="1" x14ac:dyDescent="0.25">
      <c r="B102" s="2" t="s">
        <v>653</v>
      </c>
      <c r="C102" s="4" t="s">
        <v>12</v>
      </c>
      <c r="D102" s="4" t="s">
        <v>537</v>
      </c>
      <c r="E102" s="4"/>
      <c r="F102" s="10">
        <v>43855</v>
      </c>
      <c r="G102" s="4" t="s">
        <v>28</v>
      </c>
      <c r="H102" s="4" t="s">
        <v>65</v>
      </c>
      <c r="I102" s="4"/>
      <c r="J102" s="101"/>
    </row>
    <row r="103" spans="1:10" s="1" customFormat="1" ht="15" customHeight="1" x14ac:dyDescent="0.25">
      <c r="B103" s="2" t="s">
        <v>653</v>
      </c>
      <c r="C103" s="4" t="s">
        <v>12</v>
      </c>
      <c r="D103" s="4" t="s">
        <v>537</v>
      </c>
      <c r="E103" s="4"/>
      <c r="F103" s="10">
        <v>43526</v>
      </c>
      <c r="G103" s="4" t="s">
        <v>28</v>
      </c>
      <c r="H103" s="4" t="s">
        <v>271</v>
      </c>
      <c r="I103" s="4"/>
      <c r="J103" s="101"/>
    </row>
    <row r="104" spans="1:10" s="1" customFormat="1" ht="15" customHeight="1" x14ac:dyDescent="0.25">
      <c r="B104" s="2" t="s">
        <v>344</v>
      </c>
      <c r="C104" s="4"/>
      <c r="D104" s="4" t="s">
        <v>537</v>
      </c>
      <c r="E104" s="4"/>
      <c r="F104" s="10">
        <f>IF(I104="T",43273,43252)</f>
        <v>43252</v>
      </c>
      <c r="G104" s="4" t="s">
        <v>604</v>
      </c>
      <c r="H104" s="4"/>
      <c r="I104" s="4" t="s">
        <v>537</v>
      </c>
      <c r="J104" s="101"/>
    </row>
    <row r="105" spans="1:10" s="1" customFormat="1" ht="15" customHeight="1" x14ac:dyDescent="0.25">
      <c r="B105" s="2" t="s">
        <v>327</v>
      </c>
      <c r="C105" s="4"/>
      <c r="D105" s="4" t="s">
        <v>565</v>
      </c>
      <c r="E105" s="4"/>
      <c r="F105" s="10">
        <v>43386</v>
      </c>
      <c r="G105" s="4" t="s">
        <v>300</v>
      </c>
      <c r="H105" s="4" t="s">
        <v>17</v>
      </c>
      <c r="I105" s="4"/>
      <c r="J105" s="101"/>
    </row>
    <row r="106" spans="1:10" s="1" customFormat="1" ht="15" customHeight="1" x14ac:dyDescent="0.25">
      <c r="B106" s="2" t="s">
        <v>327</v>
      </c>
      <c r="C106" s="4"/>
      <c r="D106" s="4" t="s">
        <v>564</v>
      </c>
      <c r="E106" s="4"/>
      <c r="F106" s="10">
        <f>IF(I106="T",43273,43252)</f>
        <v>43252</v>
      </c>
      <c r="G106" s="4" t="s">
        <v>604</v>
      </c>
      <c r="H106" s="4"/>
      <c r="I106" s="4" t="s">
        <v>478</v>
      </c>
      <c r="J106" s="101"/>
    </row>
    <row r="107" spans="1:10" s="1" customFormat="1" ht="15" customHeight="1" x14ac:dyDescent="0.25">
      <c r="B107" s="2" t="s">
        <v>398</v>
      </c>
      <c r="C107" s="4"/>
      <c r="D107" s="4" t="s">
        <v>537</v>
      </c>
      <c r="E107" s="4"/>
      <c r="F107" s="10">
        <f>IF(I107="T",43273,43252)</f>
        <v>43252</v>
      </c>
      <c r="G107" s="4" t="s">
        <v>604</v>
      </c>
      <c r="H107" s="4"/>
      <c r="I107" s="4" t="s">
        <v>596</v>
      </c>
      <c r="J107" s="101"/>
    </row>
    <row r="108" spans="1:10" s="1" customFormat="1" ht="15" customHeight="1" x14ac:dyDescent="0.25">
      <c r="B108" s="2" t="s">
        <v>198</v>
      </c>
      <c r="C108" s="4"/>
      <c r="D108" s="4" t="s">
        <v>6</v>
      </c>
      <c r="E108" s="4"/>
      <c r="F108" s="10">
        <f>IF(I108="T",43273,43252)</f>
        <v>43252</v>
      </c>
      <c r="G108" s="4" t="s">
        <v>604</v>
      </c>
      <c r="H108" s="4"/>
      <c r="I108" s="4" t="s">
        <v>595</v>
      </c>
      <c r="J108" s="101"/>
    </row>
    <row r="109" spans="1:10" s="1" customFormat="1" ht="15" customHeight="1" x14ac:dyDescent="0.25">
      <c r="B109" s="2" t="s">
        <v>199</v>
      </c>
      <c r="C109" s="4"/>
      <c r="D109" s="4" t="s">
        <v>6</v>
      </c>
      <c r="E109" s="4"/>
      <c r="F109" s="10">
        <f>IF(I109="T",43273,43252)</f>
        <v>43252</v>
      </c>
      <c r="G109" s="4" t="s">
        <v>604</v>
      </c>
      <c r="H109" s="4"/>
      <c r="I109" s="4" t="s">
        <v>595</v>
      </c>
      <c r="J109" s="101"/>
    </row>
    <row r="110" spans="1:10" s="1" customFormat="1" ht="15" customHeight="1" x14ac:dyDescent="0.25">
      <c r="B110" s="2" t="s">
        <v>401</v>
      </c>
      <c r="C110" s="4"/>
      <c r="D110" s="4" t="s">
        <v>537</v>
      </c>
      <c r="E110" s="4"/>
      <c r="F110" s="10">
        <f>IF(I110="T",43273,43252)</f>
        <v>43252</v>
      </c>
      <c r="G110" s="4" t="s">
        <v>604</v>
      </c>
      <c r="H110" s="4"/>
      <c r="I110" s="4" t="s">
        <v>537</v>
      </c>
      <c r="J110" s="101"/>
    </row>
    <row r="111" spans="1:10" s="1" customFormat="1" ht="15" customHeight="1" x14ac:dyDescent="0.25">
      <c r="B111" s="2" t="s">
        <v>386</v>
      </c>
      <c r="C111" s="4"/>
      <c r="D111" s="4" t="s">
        <v>537</v>
      </c>
      <c r="E111" s="4"/>
      <c r="F111" s="10">
        <f>IF(I111="T",43273,43252)</f>
        <v>43252</v>
      </c>
      <c r="G111" s="4" t="s">
        <v>604</v>
      </c>
      <c r="H111" s="4"/>
      <c r="I111" s="4" t="s">
        <v>537</v>
      </c>
      <c r="J111" s="101"/>
    </row>
    <row r="112" spans="1:10" s="1" customFormat="1" ht="15" customHeight="1" x14ac:dyDescent="0.25">
      <c r="B112" s="2" t="s">
        <v>637</v>
      </c>
      <c r="C112" s="4" t="s">
        <v>18</v>
      </c>
      <c r="D112" s="4" t="s">
        <v>537</v>
      </c>
      <c r="E112" s="4"/>
      <c r="F112" s="10">
        <v>43491</v>
      </c>
      <c r="G112" s="4" t="s">
        <v>28</v>
      </c>
      <c r="H112" s="4" t="s">
        <v>65</v>
      </c>
      <c r="I112" s="4"/>
      <c r="J112" s="101"/>
    </row>
    <row r="113" spans="1:10" s="1" customFormat="1" ht="15" customHeight="1" x14ac:dyDescent="0.25">
      <c r="B113" s="2" t="s">
        <v>418</v>
      </c>
      <c r="C113" s="4" t="s">
        <v>10</v>
      </c>
      <c r="D113" s="4" t="s">
        <v>564</v>
      </c>
      <c r="E113" s="4"/>
      <c r="F113" s="10">
        <v>43589</v>
      </c>
      <c r="G113" s="4" t="s">
        <v>221</v>
      </c>
      <c r="H113" s="4" t="s">
        <v>17</v>
      </c>
      <c r="I113" s="4"/>
      <c r="J113" s="101"/>
    </row>
    <row r="114" spans="1:10" s="1" customFormat="1" ht="15" customHeight="1" x14ac:dyDescent="0.25">
      <c r="B114" s="2" t="s">
        <v>418</v>
      </c>
      <c r="C114" s="4" t="s">
        <v>10</v>
      </c>
      <c r="D114" s="4" t="s">
        <v>563</v>
      </c>
      <c r="E114" s="4"/>
      <c r="F114" s="10">
        <v>43414</v>
      </c>
      <c r="G114" s="4" t="s">
        <v>434</v>
      </c>
      <c r="H114" s="4" t="s">
        <v>435</v>
      </c>
      <c r="I114" s="4"/>
      <c r="J114" s="101"/>
    </row>
    <row r="115" spans="1:10" s="1" customFormat="1" ht="15" customHeight="1" x14ac:dyDescent="0.25">
      <c r="B115" s="2" t="s">
        <v>418</v>
      </c>
      <c r="C115" s="4"/>
      <c r="D115" s="4" t="s">
        <v>2</v>
      </c>
      <c r="E115" s="4"/>
      <c r="F115" s="10">
        <f>IF(I115="T",43273,43252)</f>
        <v>43252</v>
      </c>
      <c r="G115" s="4" t="s">
        <v>604</v>
      </c>
      <c r="H115" s="4"/>
      <c r="I115" s="4" t="s">
        <v>599</v>
      </c>
      <c r="J115" s="101"/>
    </row>
    <row r="116" spans="1:10" s="1" customFormat="1" ht="15" customHeight="1" x14ac:dyDescent="0.25">
      <c r="B116" s="2" t="s">
        <v>419</v>
      </c>
      <c r="C116" s="4" t="s">
        <v>10</v>
      </c>
      <c r="D116" s="4" t="s">
        <v>565</v>
      </c>
      <c r="E116" s="4"/>
      <c r="F116" s="10">
        <v>43778</v>
      </c>
      <c r="G116" s="4" t="s">
        <v>434</v>
      </c>
      <c r="H116" s="4" t="s">
        <v>435</v>
      </c>
      <c r="I116" s="4"/>
      <c r="J116" s="101"/>
    </row>
    <row r="117" spans="1:10" s="1" customFormat="1" ht="15" customHeight="1" x14ac:dyDescent="0.25">
      <c r="B117" s="2" t="s">
        <v>419</v>
      </c>
      <c r="C117" s="4" t="s">
        <v>10</v>
      </c>
      <c r="D117" s="4" t="s">
        <v>564</v>
      </c>
      <c r="E117" s="4"/>
      <c r="F117" s="10">
        <v>43421</v>
      </c>
      <c r="G117" s="4" t="s">
        <v>608</v>
      </c>
      <c r="H117" s="4" t="s">
        <v>17</v>
      </c>
      <c r="I117" s="4"/>
      <c r="J117" s="101"/>
    </row>
    <row r="118" spans="1:10" s="1" customFormat="1" ht="15" customHeight="1" x14ac:dyDescent="0.25">
      <c r="B118" s="2" t="s">
        <v>419</v>
      </c>
      <c r="C118" s="4"/>
      <c r="D118" s="4" t="s">
        <v>563</v>
      </c>
      <c r="E118" s="4"/>
      <c r="F118" s="10">
        <f>IF(I118="T",43273,43252)</f>
        <v>43252</v>
      </c>
      <c r="G118" s="4" t="s">
        <v>604</v>
      </c>
      <c r="H118" s="4"/>
      <c r="I118" s="4" t="s">
        <v>595</v>
      </c>
      <c r="J118" s="101"/>
    </row>
    <row r="119" spans="1:10" s="1" customFormat="1" ht="15" customHeight="1" x14ac:dyDescent="0.25">
      <c r="B119" s="2" t="s">
        <v>29</v>
      </c>
      <c r="C119" s="4"/>
      <c r="D119" s="4" t="s">
        <v>564</v>
      </c>
      <c r="E119" s="4"/>
      <c r="F119" s="10">
        <f>IF(I119="T",43273,43252)</f>
        <v>43252</v>
      </c>
      <c r="G119" s="4" t="s">
        <v>604</v>
      </c>
      <c r="H119" s="4"/>
      <c r="I119" s="4" t="s">
        <v>595</v>
      </c>
      <c r="J119" s="101"/>
    </row>
    <row r="120" spans="1:10" s="1" customFormat="1" ht="15" customHeight="1" x14ac:dyDescent="0.25">
      <c r="B120" s="2" t="s">
        <v>330</v>
      </c>
      <c r="C120" s="4"/>
      <c r="D120" s="4" t="s">
        <v>565</v>
      </c>
      <c r="E120" s="4"/>
      <c r="F120" s="10">
        <f>IF(I120="T",43273,43252)</f>
        <v>43252</v>
      </c>
      <c r="G120" s="4" t="s">
        <v>604</v>
      </c>
      <c r="H120" s="4"/>
      <c r="I120" s="4" t="s">
        <v>599</v>
      </c>
      <c r="J120" s="101"/>
    </row>
    <row r="121" spans="1:10" s="1" customFormat="1" ht="15" customHeight="1" x14ac:dyDescent="0.25">
      <c r="B121" s="2" t="s">
        <v>121</v>
      </c>
      <c r="C121" s="4"/>
      <c r="D121" s="4" t="s">
        <v>537</v>
      </c>
      <c r="E121" s="4"/>
      <c r="F121" s="10">
        <f>IF(I121="T",43273,43252)</f>
        <v>43252</v>
      </c>
      <c r="G121" s="4" t="s">
        <v>604</v>
      </c>
      <c r="H121" s="4"/>
      <c r="I121" s="4" t="s">
        <v>537</v>
      </c>
      <c r="J121" s="101"/>
    </row>
    <row r="122" spans="1:10" s="1" customFormat="1" ht="15" customHeight="1" x14ac:dyDescent="0.25">
      <c r="A122" s="1" t="str">
        <f>CONCATENATE(B122," ",D122)</f>
        <v>COULON Liora BNO</v>
      </c>
      <c r="B122" s="2" t="s">
        <v>611</v>
      </c>
      <c r="C122" s="4" t="s">
        <v>77</v>
      </c>
      <c r="D122" s="4" t="s">
        <v>563</v>
      </c>
      <c r="E122" s="4"/>
      <c r="F122" s="10">
        <v>43876</v>
      </c>
      <c r="G122" s="4" t="s">
        <v>181</v>
      </c>
      <c r="H122" s="4" t="s">
        <v>22</v>
      </c>
      <c r="I122" s="4"/>
      <c r="J122" s="101"/>
    </row>
    <row r="123" spans="1:10" s="1" customFormat="1" ht="15" customHeight="1" x14ac:dyDescent="0.25">
      <c r="B123" s="2" t="s">
        <v>611</v>
      </c>
      <c r="C123" s="4" t="s">
        <v>77</v>
      </c>
      <c r="D123" s="4" t="s">
        <v>2</v>
      </c>
      <c r="E123" s="4"/>
      <c r="F123" s="10">
        <v>43568</v>
      </c>
      <c r="G123" s="4" t="s">
        <v>322</v>
      </c>
      <c r="H123" s="4" t="s">
        <v>65</v>
      </c>
      <c r="I123" s="4"/>
      <c r="J123" s="101"/>
    </row>
    <row r="124" spans="1:10" s="1" customFormat="1" ht="15" customHeight="1" x14ac:dyDescent="0.25">
      <c r="B124" s="2" t="s">
        <v>611</v>
      </c>
      <c r="C124" s="4" t="s">
        <v>77</v>
      </c>
      <c r="D124" s="4" t="s">
        <v>537</v>
      </c>
      <c r="E124" s="4"/>
      <c r="F124" s="10">
        <v>43428</v>
      </c>
      <c r="G124" s="4" t="s">
        <v>28</v>
      </c>
      <c r="H124" s="4" t="s">
        <v>499</v>
      </c>
      <c r="I124" s="4"/>
      <c r="J124" s="101"/>
    </row>
    <row r="125" spans="1:10" s="1" customFormat="1" ht="15" customHeight="1" x14ac:dyDescent="0.25">
      <c r="B125" s="2" t="s">
        <v>35</v>
      </c>
      <c r="C125" s="4"/>
      <c r="D125" s="4" t="s">
        <v>537</v>
      </c>
      <c r="E125" s="4"/>
      <c r="F125" s="10">
        <f>IF(I125="T",43273,43252)</f>
        <v>43252</v>
      </c>
      <c r="G125" s="4" t="s">
        <v>604</v>
      </c>
      <c r="H125" s="4"/>
      <c r="I125" s="4" t="s">
        <v>478</v>
      </c>
      <c r="J125" s="101"/>
    </row>
    <row r="126" spans="1:10" s="1" customFormat="1" ht="15" customHeight="1" x14ac:dyDescent="0.25">
      <c r="B126" s="2" t="s">
        <v>242</v>
      </c>
      <c r="C126" s="4" t="s">
        <v>12</v>
      </c>
      <c r="D126" s="4" t="s">
        <v>6</v>
      </c>
      <c r="E126" s="4"/>
      <c r="F126" s="10">
        <v>43386</v>
      </c>
      <c r="G126" s="4" t="s">
        <v>300</v>
      </c>
      <c r="H126" s="4" t="s">
        <v>17</v>
      </c>
      <c r="I126" s="4"/>
      <c r="J126" s="101"/>
    </row>
    <row r="127" spans="1:10" s="1" customFormat="1" ht="15" customHeight="1" x14ac:dyDescent="0.25">
      <c r="B127" s="2" t="s">
        <v>242</v>
      </c>
      <c r="C127" s="4"/>
      <c r="D127" s="4" t="s">
        <v>565</v>
      </c>
      <c r="E127" s="4"/>
      <c r="F127" s="10">
        <f>IF(I127="T",43273,43252)</f>
        <v>43252</v>
      </c>
      <c r="G127" s="4" t="s">
        <v>604</v>
      </c>
      <c r="H127" s="4"/>
      <c r="I127" s="4" t="s">
        <v>595</v>
      </c>
      <c r="J127" s="101"/>
    </row>
    <row r="128" spans="1:10" s="1" customFormat="1" ht="15" customHeight="1" x14ac:dyDescent="0.25">
      <c r="B128" s="2" t="s">
        <v>713</v>
      </c>
      <c r="C128" s="4" t="s">
        <v>13</v>
      </c>
      <c r="D128" s="4" t="s">
        <v>537</v>
      </c>
      <c r="E128" s="4"/>
      <c r="F128" s="10">
        <v>43855</v>
      </c>
      <c r="G128" s="4" t="s">
        <v>28</v>
      </c>
      <c r="H128" s="4" t="s">
        <v>65</v>
      </c>
      <c r="I128" s="4"/>
      <c r="J128" s="101"/>
    </row>
    <row r="129" spans="2:10" s="1" customFormat="1" ht="15" customHeight="1" x14ac:dyDescent="0.25">
      <c r="B129" s="2" t="s">
        <v>612</v>
      </c>
      <c r="C129" s="4" t="s">
        <v>20</v>
      </c>
      <c r="D129" s="4" t="s">
        <v>537</v>
      </c>
      <c r="E129" s="4"/>
      <c r="F129" s="10">
        <v>43428</v>
      </c>
      <c r="G129" s="4" t="s">
        <v>28</v>
      </c>
      <c r="H129" s="4" t="s">
        <v>499</v>
      </c>
      <c r="I129" s="4"/>
      <c r="J129" s="101"/>
    </row>
    <row r="130" spans="2:10" s="1" customFormat="1" ht="15" customHeight="1" x14ac:dyDescent="0.25">
      <c r="B130" s="2" t="s">
        <v>340</v>
      </c>
      <c r="C130" s="4"/>
      <c r="D130" s="4" t="s">
        <v>537</v>
      </c>
      <c r="E130" s="4"/>
      <c r="F130" s="10">
        <f>IF(I130="T",43273,43252)</f>
        <v>43252</v>
      </c>
      <c r="G130" s="4" t="s">
        <v>604</v>
      </c>
      <c r="H130" s="4"/>
      <c r="I130" s="4" t="s">
        <v>537</v>
      </c>
      <c r="J130" s="101"/>
    </row>
    <row r="131" spans="2:10" s="1" customFormat="1" ht="15" customHeight="1" x14ac:dyDescent="0.25">
      <c r="B131" s="2" t="s">
        <v>501</v>
      </c>
      <c r="C131" s="4" t="s">
        <v>21</v>
      </c>
      <c r="D131" s="4" t="s">
        <v>564</v>
      </c>
      <c r="E131" s="4"/>
      <c r="F131" s="10">
        <v>43765</v>
      </c>
      <c r="G131" s="4" t="s">
        <v>164</v>
      </c>
      <c r="H131" s="4" t="s">
        <v>22</v>
      </c>
      <c r="I131" s="4"/>
      <c r="J131" s="101"/>
    </row>
    <row r="132" spans="2:10" s="1" customFormat="1" ht="15" customHeight="1" x14ac:dyDescent="0.25">
      <c r="B132" s="2" t="s">
        <v>501</v>
      </c>
      <c r="C132" s="4" t="s">
        <v>21</v>
      </c>
      <c r="D132" s="4" t="s">
        <v>563</v>
      </c>
      <c r="E132" s="4"/>
      <c r="F132" s="10">
        <v>43554</v>
      </c>
      <c r="G132" s="4" t="s">
        <v>214</v>
      </c>
      <c r="H132" s="4" t="s">
        <v>215</v>
      </c>
      <c r="I132" s="4"/>
      <c r="J132" s="101"/>
    </row>
    <row r="133" spans="2:10" s="1" customFormat="1" ht="15" customHeight="1" x14ac:dyDescent="0.25">
      <c r="B133" s="2" t="s">
        <v>501</v>
      </c>
      <c r="C133" s="4" t="s">
        <v>21</v>
      </c>
      <c r="D133" s="4" t="s">
        <v>2</v>
      </c>
      <c r="E133" s="4"/>
      <c r="F133" s="10">
        <v>43484</v>
      </c>
      <c r="G133" s="4" t="s">
        <v>166</v>
      </c>
      <c r="H133" s="4" t="s">
        <v>15</v>
      </c>
      <c r="I133" s="4"/>
      <c r="J133" s="101"/>
    </row>
    <row r="134" spans="2:10" s="1" customFormat="1" ht="15" customHeight="1" x14ac:dyDescent="0.25">
      <c r="B134" s="2" t="s">
        <v>501</v>
      </c>
      <c r="C134" s="4" t="s">
        <v>21</v>
      </c>
      <c r="D134" s="4" t="s">
        <v>537</v>
      </c>
      <c r="E134" s="4"/>
      <c r="F134" s="10">
        <v>43372</v>
      </c>
      <c r="G134" s="4" t="s">
        <v>28</v>
      </c>
      <c r="H134" s="4" t="s">
        <v>15</v>
      </c>
      <c r="I134" s="4"/>
      <c r="J134" s="101"/>
    </row>
    <row r="135" spans="2:10" s="1" customFormat="1" ht="15" customHeight="1" x14ac:dyDescent="0.25">
      <c r="B135" s="2" t="s">
        <v>501</v>
      </c>
      <c r="C135" s="4"/>
      <c r="D135" s="4" t="s">
        <v>537</v>
      </c>
      <c r="E135" s="4"/>
      <c r="F135" s="10">
        <f>IF(I135="T",43273,43252)</f>
        <v>43252</v>
      </c>
      <c r="G135" s="4" t="s">
        <v>604</v>
      </c>
      <c r="H135" s="4"/>
      <c r="I135" s="4" t="s">
        <v>537</v>
      </c>
      <c r="J135" s="101"/>
    </row>
    <row r="136" spans="2:10" s="1" customFormat="1" ht="15" customHeight="1" x14ac:dyDescent="0.25">
      <c r="B136" s="2" t="s">
        <v>453</v>
      </c>
      <c r="C136" s="4" t="s">
        <v>12</v>
      </c>
      <c r="D136" s="4" t="s">
        <v>565</v>
      </c>
      <c r="E136" s="4"/>
      <c r="F136" s="10">
        <v>43757</v>
      </c>
      <c r="G136" s="4" t="s">
        <v>603</v>
      </c>
      <c r="H136" s="4" t="s">
        <v>215</v>
      </c>
      <c r="I136" s="4"/>
      <c r="J136" s="101"/>
    </row>
    <row r="137" spans="2:10" s="1" customFormat="1" ht="15" customHeight="1" x14ac:dyDescent="0.25">
      <c r="B137" s="2" t="s">
        <v>453</v>
      </c>
      <c r="C137" s="4"/>
      <c r="D137" s="4" t="s">
        <v>564</v>
      </c>
      <c r="E137" s="4"/>
      <c r="F137" s="10">
        <f>IF(I137="T",43273,43252)</f>
        <v>43252</v>
      </c>
      <c r="G137" s="4" t="s">
        <v>604</v>
      </c>
      <c r="H137" s="4"/>
      <c r="I137" s="4" t="s">
        <v>595</v>
      </c>
      <c r="J137" s="101"/>
    </row>
    <row r="138" spans="2:10" s="1" customFormat="1" ht="15" customHeight="1" x14ac:dyDescent="0.25">
      <c r="B138" s="2" t="s">
        <v>98</v>
      </c>
      <c r="C138" s="4"/>
      <c r="D138" s="4" t="s">
        <v>537</v>
      </c>
      <c r="E138" s="4"/>
      <c r="F138" s="10">
        <f>IF(I138="T",43273,43252)</f>
        <v>43252</v>
      </c>
      <c r="G138" s="4" t="s">
        <v>604</v>
      </c>
      <c r="H138" s="4"/>
      <c r="I138" s="4" t="s">
        <v>537</v>
      </c>
      <c r="J138" s="101"/>
    </row>
    <row r="139" spans="2:10" s="1" customFormat="1" ht="15" customHeight="1" x14ac:dyDescent="0.25">
      <c r="B139" s="2" t="s">
        <v>623</v>
      </c>
      <c r="C139" s="4" t="s">
        <v>10</v>
      </c>
      <c r="D139" s="4" t="s">
        <v>537</v>
      </c>
      <c r="E139" s="4"/>
      <c r="F139" s="10">
        <v>43491</v>
      </c>
      <c r="G139" s="4" t="s">
        <v>28</v>
      </c>
      <c r="H139" s="4" t="s">
        <v>65</v>
      </c>
      <c r="I139" s="4"/>
      <c r="J139" s="101"/>
    </row>
    <row r="140" spans="2:10" s="1" customFormat="1" ht="15" customHeight="1" x14ac:dyDescent="0.25">
      <c r="B140" s="2" t="s">
        <v>623</v>
      </c>
      <c r="C140" s="4" t="s">
        <v>10</v>
      </c>
      <c r="D140" s="4" t="s">
        <v>537</v>
      </c>
      <c r="E140" s="4"/>
      <c r="F140" s="10">
        <v>43428</v>
      </c>
      <c r="G140" s="4" t="s">
        <v>28</v>
      </c>
      <c r="H140" s="4" t="s">
        <v>499</v>
      </c>
      <c r="I140" s="4"/>
      <c r="J140" s="101"/>
    </row>
    <row r="141" spans="2:10" s="1" customFormat="1" ht="15" customHeight="1" x14ac:dyDescent="0.25">
      <c r="B141" s="2" t="s">
        <v>623</v>
      </c>
      <c r="C141" s="4" t="s">
        <v>10</v>
      </c>
      <c r="D141" s="4" t="s">
        <v>537</v>
      </c>
      <c r="E141" s="4"/>
      <c r="F141" s="10">
        <v>43372</v>
      </c>
      <c r="G141" s="4" t="s">
        <v>28</v>
      </c>
      <c r="H141" s="4" t="s">
        <v>15</v>
      </c>
      <c r="I141" s="4"/>
      <c r="J141" s="101"/>
    </row>
    <row r="142" spans="2:10" s="1" customFormat="1" ht="15" customHeight="1" x14ac:dyDescent="0.25">
      <c r="B142" s="2" t="s">
        <v>319</v>
      </c>
      <c r="C142" s="4"/>
      <c r="D142" s="4" t="s">
        <v>537</v>
      </c>
      <c r="E142" s="4"/>
      <c r="F142" s="10">
        <f>IF(I142="T",43273,43252)</f>
        <v>43252</v>
      </c>
      <c r="G142" s="4" t="s">
        <v>604</v>
      </c>
      <c r="H142" s="4"/>
      <c r="I142" s="4" t="s">
        <v>537</v>
      </c>
      <c r="J142" s="101"/>
    </row>
    <row r="143" spans="2:10" s="1" customFormat="1" ht="15" customHeight="1" x14ac:dyDescent="0.25">
      <c r="B143" s="2" t="s">
        <v>167</v>
      </c>
      <c r="C143" s="4"/>
      <c r="D143" s="4" t="s">
        <v>537</v>
      </c>
      <c r="E143" s="4"/>
      <c r="F143" s="10">
        <f>IF(I143="T",43273,43252)</f>
        <v>43252</v>
      </c>
      <c r="G143" s="4" t="s">
        <v>604</v>
      </c>
      <c r="H143" s="4"/>
      <c r="I143" s="4" t="s">
        <v>478</v>
      </c>
      <c r="J143" s="101"/>
    </row>
    <row r="144" spans="2:10" s="1" customFormat="1" ht="15" customHeight="1" x14ac:dyDescent="0.25">
      <c r="B144" s="2" t="s">
        <v>384</v>
      </c>
      <c r="C144" s="4" t="s">
        <v>20</v>
      </c>
      <c r="D144" s="4" t="s">
        <v>564</v>
      </c>
      <c r="E144" s="4"/>
      <c r="F144" s="10">
        <v>43589</v>
      </c>
      <c r="G144" s="4" t="s">
        <v>221</v>
      </c>
      <c r="H144" s="4" t="s">
        <v>17</v>
      </c>
      <c r="I144" s="4"/>
      <c r="J144" s="101"/>
    </row>
    <row r="145" spans="2:10" s="1" customFormat="1" ht="15" customHeight="1" x14ac:dyDescent="0.25">
      <c r="B145" s="2" t="s">
        <v>384</v>
      </c>
      <c r="C145" s="4"/>
      <c r="D145" s="4" t="s">
        <v>563</v>
      </c>
      <c r="E145" s="4"/>
      <c r="F145" s="10">
        <f>IF(I145="T",43273,43252)</f>
        <v>43252</v>
      </c>
      <c r="G145" s="4" t="s">
        <v>604</v>
      </c>
      <c r="H145" s="4"/>
      <c r="I145" s="4" t="s">
        <v>478</v>
      </c>
      <c r="J145" s="101"/>
    </row>
    <row r="146" spans="2:10" s="1" customFormat="1" ht="15" customHeight="1" x14ac:dyDescent="0.25">
      <c r="B146" s="2" t="s">
        <v>496</v>
      </c>
      <c r="C146" s="4" t="s">
        <v>20</v>
      </c>
      <c r="D146" s="4" t="s">
        <v>6</v>
      </c>
      <c r="E146" s="4"/>
      <c r="F146" s="10">
        <v>43386</v>
      </c>
      <c r="G146" s="4" t="s">
        <v>300</v>
      </c>
      <c r="H146" s="4" t="s">
        <v>17</v>
      </c>
      <c r="I146" s="4"/>
      <c r="J146" s="101"/>
    </row>
    <row r="147" spans="2:10" s="1" customFormat="1" ht="15" customHeight="1" x14ac:dyDescent="0.25">
      <c r="B147" s="2" t="s">
        <v>496</v>
      </c>
      <c r="C147" s="4"/>
      <c r="D147" s="4" t="s">
        <v>565</v>
      </c>
      <c r="E147" s="4"/>
      <c r="F147" s="10">
        <f>IF(I147="T",43273,43252)</f>
        <v>43252</v>
      </c>
      <c r="G147" s="4" t="s">
        <v>604</v>
      </c>
      <c r="H147" s="4"/>
      <c r="I147" s="4" t="s">
        <v>599</v>
      </c>
      <c r="J147" s="101"/>
    </row>
    <row r="148" spans="2:10" s="1" customFormat="1" ht="15" customHeight="1" x14ac:dyDescent="0.25">
      <c r="B148" s="2" t="s">
        <v>526</v>
      </c>
      <c r="C148" s="4" t="s">
        <v>20</v>
      </c>
      <c r="D148" s="4" t="s">
        <v>2</v>
      </c>
      <c r="E148" s="4"/>
      <c r="F148" s="10">
        <v>43577</v>
      </c>
      <c r="G148" s="4" t="s">
        <v>177</v>
      </c>
      <c r="H148" s="4" t="s">
        <v>15</v>
      </c>
      <c r="I148" s="4"/>
      <c r="J148" s="101"/>
    </row>
    <row r="149" spans="2:10" s="1" customFormat="1" ht="15" customHeight="1" x14ac:dyDescent="0.25">
      <c r="B149" s="2" t="s">
        <v>526</v>
      </c>
      <c r="C149" s="4" t="s">
        <v>20</v>
      </c>
      <c r="D149" s="4" t="s">
        <v>537</v>
      </c>
      <c r="E149" s="4"/>
      <c r="F149" s="10">
        <v>43526</v>
      </c>
      <c r="G149" s="4" t="s">
        <v>28</v>
      </c>
      <c r="H149" s="4" t="s">
        <v>271</v>
      </c>
      <c r="I149" s="4"/>
      <c r="J149" s="101"/>
    </row>
    <row r="150" spans="2:10" s="1" customFormat="1" ht="15" customHeight="1" x14ac:dyDescent="0.25">
      <c r="B150" s="2" t="s">
        <v>526</v>
      </c>
      <c r="C150" s="4" t="s">
        <v>20</v>
      </c>
      <c r="D150" s="4" t="s">
        <v>537</v>
      </c>
      <c r="E150" s="4"/>
      <c r="F150" s="10">
        <v>43428</v>
      </c>
      <c r="G150" s="4" t="s">
        <v>28</v>
      </c>
      <c r="H150" s="4" t="s">
        <v>499</v>
      </c>
      <c r="I150" s="4"/>
      <c r="J150" s="101"/>
    </row>
    <row r="151" spans="2:10" s="1" customFormat="1" ht="15" customHeight="1" x14ac:dyDescent="0.25">
      <c r="B151" s="2" t="s">
        <v>526</v>
      </c>
      <c r="C151" s="4"/>
      <c r="D151" s="4" t="s">
        <v>537</v>
      </c>
      <c r="E151" s="4"/>
      <c r="F151" s="10">
        <f>IF(I151="T",43273,43252)</f>
        <v>43252</v>
      </c>
      <c r="G151" s="4" t="s">
        <v>604</v>
      </c>
      <c r="H151" s="4"/>
      <c r="I151" s="4" t="s">
        <v>537</v>
      </c>
      <c r="J151" s="101"/>
    </row>
    <row r="152" spans="2:10" s="1" customFormat="1" ht="15" customHeight="1" x14ac:dyDescent="0.25">
      <c r="B152" s="2" t="s">
        <v>120</v>
      </c>
      <c r="C152" s="4" t="s">
        <v>19</v>
      </c>
      <c r="D152" s="4" t="s">
        <v>6</v>
      </c>
      <c r="E152" s="4"/>
      <c r="F152" s="10">
        <v>43498</v>
      </c>
      <c r="G152" s="4" t="s">
        <v>83</v>
      </c>
      <c r="H152" s="4" t="s">
        <v>84</v>
      </c>
      <c r="I152" s="4"/>
      <c r="J152" s="101"/>
    </row>
    <row r="153" spans="2:10" s="1" customFormat="1" ht="15" customHeight="1" x14ac:dyDescent="0.25">
      <c r="B153" s="2" t="s">
        <v>120</v>
      </c>
      <c r="C153" s="4"/>
      <c r="D153" s="4" t="s">
        <v>565</v>
      </c>
      <c r="E153" s="4"/>
      <c r="F153" s="10">
        <f>IF(I153="T",43273,43252)</f>
        <v>43252</v>
      </c>
      <c r="G153" s="4" t="s">
        <v>604</v>
      </c>
      <c r="H153" s="4"/>
      <c r="I153" s="4" t="s">
        <v>595</v>
      </c>
      <c r="J153" s="101"/>
    </row>
    <row r="154" spans="2:10" s="1" customFormat="1" ht="15" customHeight="1" x14ac:dyDescent="0.25">
      <c r="B154" s="2" t="s">
        <v>339</v>
      </c>
      <c r="C154" s="4"/>
      <c r="D154" s="4" t="s">
        <v>537</v>
      </c>
      <c r="E154" s="4"/>
      <c r="F154" s="10">
        <f>IF(I154="T",43273,43252)</f>
        <v>43252</v>
      </c>
      <c r="G154" s="4" t="s">
        <v>604</v>
      </c>
      <c r="H154" s="4"/>
      <c r="I154" s="4" t="s">
        <v>537</v>
      </c>
      <c r="J154" s="101"/>
    </row>
    <row r="155" spans="2:10" s="1" customFormat="1" ht="15" customHeight="1" x14ac:dyDescent="0.25">
      <c r="B155" s="2" t="s">
        <v>119</v>
      </c>
      <c r="C155" s="4"/>
      <c r="D155" s="4" t="s">
        <v>564</v>
      </c>
      <c r="E155" s="4"/>
      <c r="F155" s="10">
        <f>IF(I155="T",43273,43252)</f>
        <v>43252</v>
      </c>
      <c r="G155" s="4" t="s">
        <v>604</v>
      </c>
      <c r="H155" s="4"/>
      <c r="I155" s="4" t="s">
        <v>595</v>
      </c>
      <c r="J155" s="101"/>
    </row>
    <row r="156" spans="2:10" s="1" customFormat="1" ht="15" customHeight="1" x14ac:dyDescent="0.25">
      <c r="B156" s="2" t="s">
        <v>93</v>
      </c>
      <c r="C156" s="4"/>
      <c r="D156" s="4" t="s">
        <v>565</v>
      </c>
      <c r="E156" s="4"/>
      <c r="F156" s="10">
        <v>43386</v>
      </c>
      <c r="G156" s="4" t="s">
        <v>300</v>
      </c>
      <c r="H156" s="4" t="s">
        <v>17</v>
      </c>
      <c r="I156" s="4"/>
      <c r="J156" s="101"/>
    </row>
    <row r="157" spans="2:10" s="1" customFormat="1" ht="15" customHeight="1" x14ac:dyDescent="0.25">
      <c r="B157" s="2" t="s">
        <v>93</v>
      </c>
      <c r="C157" s="4"/>
      <c r="D157" s="4" t="s">
        <v>564</v>
      </c>
      <c r="E157" s="4"/>
      <c r="F157" s="10">
        <f>IF(I157="T",43273,43252)</f>
        <v>43252</v>
      </c>
      <c r="G157" s="4" t="s">
        <v>604</v>
      </c>
      <c r="H157" s="4"/>
      <c r="I157" s="4" t="s">
        <v>478</v>
      </c>
      <c r="J157" s="101"/>
    </row>
    <row r="158" spans="2:10" s="1" customFormat="1" ht="15" customHeight="1" x14ac:dyDescent="0.25">
      <c r="B158" s="2" t="s">
        <v>99</v>
      </c>
      <c r="C158" s="4"/>
      <c r="D158" s="4" t="s">
        <v>537</v>
      </c>
      <c r="E158" s="4"/>
      <c r="F158" s="10">
        <f>IF(I158="T",43273,43252)</f>
        <v>43252</v>
      </c>
      <c r="G158" s="4" t="s">
        <v>604</v>
      </c>
      <c r="H158" s="4"/>
      <c r="I158" s="4" t="s">
        <v>537</v>
      </c>
      <c r="J158" s="101"/>
    </row>
    <row r="159" spans="2:10" s="1" customFormat="1" ht="15" customHeight="1" x14ac:dyDescent="0.25">
      <c r="B159" s="2" t="s">
        <v>315</v>
      </c>
      <c r="C159" s="4"/>
      <c r="D159" s="4" t="s">
        <v>537</v>
      </c>
      <c r="E159" s="4"/>
      <c r="F159" s="10">
        <f>IF(I159="T",43273,43252)</f>
        <v>43252</v>
      </c>
      <c r="G159" s="4" t="s">
        <v>604</v>
      </c>
      <c r="H159" s="4"/>
      <c r="I159" s="4" t="s">
        <v>537</v>
      </c>
      <c r="J159" s="101"/>
    </row>
    <row r="160" spans="2:10" s="1" customFormat="1" ht="15" customHeight="1" x14ac:dyDescent="0.25">
      <c r="B160" s="2" t="s">
        <v>630</v>
      </c>
      <c r="C160" s="4" t="s">
        <v>20</v>
      </c>
      <c r="D160" s="4" t="s">
        <v>2</v>
      </c>
      <c r="E160" s="4"/>
      <c r="F160" s="10">
        <v>43876</v>
      </c>
      <c r="G160" s="4" t="s">
        <v>181</v>
      </c>
      <c r="H160" s="4" t="s">
        <v>22</v>
      </c>
      <c r="I160" s="4"/>
      <c r="J160" s="101"/>
    </row>
    <row r="161" spans="2:10" s="1" customFormat="1" ht="15" customHeight="1" x14ac:dyDescent="0.25">
      <c r="B161" s="2" t="s">
        <v>630</v>
      </c>
      <c r="C161" s="4" t="s">
        <v>659</v>
      </c>
      <c r="D161" s="4" t="s">
        <v>537</v>
      </c>
      <c r="E161" s="4"/>
      <c r="F161" s="10">
        <v>43526</v>
      </c>
      <c r="G161" s="4" t="s">
        <v>28</v>
      </c>
      <c r="H161" s="4" t="s">
        <v>271</v>
      </c>
      <c r="I161" s="4"/>
      <c r="J161" s="101"/>
    </row>
    <row r="162" spans="2:10" s="1" customFormat="1" ht="15" customHeight="1" x14ac:dyDescent="0.25">
      <c r="B162" s="2" t="s">
        <v>630</v>
      </c>
      <c r="C162" s="4" t="s">
        <v>18</v>
      </c>
      <c r="D162" s="4" t="s">
        <v>537</v>
      </c>
      <c r="E162" s="4"/>
      <c r="F162" s="10">
        <v>43491</v>
      </c>
      <c r="G162" s="4" t="s">
        <v>28</v>
      </c>
      <c r="H162" s="4" t="s">
        <v>65</v>
      </c>
      <c r="I162" s="4"/>
      <c r="J162" s="101"/>
    </row>
    <row r="163" spans="2:10" s="1" customFormat="1" ht="15" customHeight="1" x14ac:dyDescent="0.25">
      <c r="B163" s="2" t="s">
        <v>122</v>
      </c>
      <c r="C163" s="4"/>
      <c r="D163" s="4" t="s">
        <v>7</v>
      </c>
      <c r="E163" s="4"/>
      <c r="F163" s="10">
        <f>IF(I163="T",43273,43252)</f>
        <v>43252</v>
      </c>
      <c r="G163" s="4" t="s">
        <v>604</v>
      </c>
      <c r="H163" s="4"/>
      <c r="I163" s="4" t="s">
        <v>595</v>
      </c>
      <c r="J163" s="101"/>
    </row>
    <row r="164" spans="2:10" s="1" customFormat="1" ht="15" customHeight="1" x14ac:dyDescent="0.25">
      <c r="B164" s="2" t="s">
        <v>638</v>
      </c>
      <c r="C164" s="4" t="s">
        <v>26</v>
      </c>
      <c r="D164" s="4" t="s">
        <v>537</v>
      </c>
      <c r="E164" s="4"/>
      <c r="F164" s="10">
        <v>43491</v>
      </c>
      <c r="G164" s="4" t="s">
        <v>28</v>
      </c>
      <c r="H164" s="4" t="s">
        <v>65</v>
      </c>
      <c r="I164" s="4"/>
      <c r="J164" s="101"/>
    </row>
    <row r="165" spans="2:10" s="1" customFormat="1" ht="15" customHeight="1" x14ac:dyDescent="0.25">
      <c r="B165" s="2" t="s">
        <v>693</v>
      </c>
      <c r="C165" s="4" t="s">
        <v>23</v>
      </c>
      <c r="D165" s="4" t="s">
        <v>537</v>
      </c>
      <c r="E165" s="4"/>
      <c r="F165" s="10">
        <v>43855</v>
      </c>
      <c r="G165" s="4" t="s">
        <v>28</v>
      </c>
      <c r="H165" s="4" t="s">
        <v>65</v>
      </c>
      <c r="I165" s="4"/>
      <c r="J165" s="101"/>
    </row>
    <row r="166" spans="2:10" s="1" customFormat="1" ht="15" customHeight="1" x14ac:dyDescent="0.25">
      <c r="B166" s="2" t="s">
        <v>693</v>
      </c>
      <c r="C166" s="4" t="s">
        <v>23</v>
      </c>
      <c r="D166" s="4" t="s">
        <v>537</v>
      </c>
      <c r="E166" s="4"/>
      <c r="F166" s="10">
        <v>43799</v>
      </c>
      <c r="G166" s="4" t="s">
        <v>28</v>
      </c>
      <c r="H166" s="4" t="s">
        <v>499</v>
      </c>
      <c r="I166" s="4"/>
      <c r="J166" s="101"/>
    </row>
    <row r="167" spans="2:10" s="1" customFormat="1" ht="15" customHeight="1" x14ac:dyDescent="0.25">
      <c r="B167" s="2" t="s">
        <v>94</v>
      </c>
      <c r="C167" s="4"/>
      <c r="D167" s="4" t="s">
        <v>565</v>
      </c>
      <c r="E167" s="4"/>
      <c r="F167" s="10">
        <f>IF(I167="T",43273,43252)</f>
        <v>43252</v>
      </c>
      <c r="G167" s="4" t="s">
        <v>604</v>
      </c>
      <c r="H167" s="4"/>
      <c r="I167" s="4" t="s">
        <v>599</v>
      </c>
      <c r="J167" s="101"/>
    </row>
    <row r="168" spans="2:10" s="1" customFormat="1" ht="15" customHeight="1" x14ac:dyDescent="0.25">
      <c r="B168" s="2" t="s">
        <v>92</v>
      </c>
      <c r="C168" s="4" t="s">
        <v>20</v>
      </c>
      <c r="D168" s="4" t="s">
        <v>565</v>
      </c>
      <c r="E168" s="4"/>
      <c r="F168" s="10">
        <v>43568</v>
      </c>
      <c r="G168" s="4" t="s">
        <v>322</v>
      </c>
      <c r="H168" s="4" t="s">
        <v>65</v>
      </c>
      <c r="I168" s="4"/>
      <c r="J168" s="101"/>
    </row>
    <row r="169" spans="2:10" s="1" customFormat="1" ht="15" customHeight="1" x14ac:dyDescent="0.25">
      <c r="B169" s="2" t="s">
        <v>92</v>
      </c>
      <c r="C169" s="4"/>
      <c r="D169" s="4" t="s">
        <v>564</v>
      </c>
      <c r="E169" s="4"/>
      <c r="F169" s="10">
        <f>IF(I169="T",43273,43252)</f>
        <v>43252</v>
      </c>
      <c r="G169" s="4" t="s">
        <v>604</v>
      </c>
      <c r="H169" s="4"/>
      <c r="I169" s="4" t="s">
        <v>595</v>
      </c>
      <c r="J169" s="101"/>
    </row>
    <row r="170" spans="2:10" s="1" customFormat="1" ht="15" customHeight="1" x14ac:dyDescent="0.25">
      <c r="B170" s="2" t="s">
        <v>347</v>
      </c>
      <c r="C170" s="4" t="s">
        <v>10</v>
      </c>
      <c r="D170" s="4" t="s">
        <v>564</v>
      </c>
      <c r="E170" s="4"/>
      <c r="F170" s="10">
        <v>43554</v>
      </c>
      <c r="G170" s="4" t="s">
        <v>214</v>
      </c>
      <c r="H170" s="4" t="s">
        <v>215</v>
      </c>
      <c r="I170" s="4"/>
      <c r="J170" s="101"/>
    </row>
    <row r="171" spans="2:10" s="1" customFormat="1" ht="15" customHeight="1" x14ac:dyDescent="0.25">
      <c r="B171" s="2" t="s">
        <v>347</v>
      </c>
      <c r="C171" s="4"/>
      <c r="D171" s="4" t="s">
        <v>563</v>
      </c>
      <c r="E171" s="4"/>
      <c r="F171" s="10">
        <f>IF(I171="T",43273,43252)</f>
        <v>43252</v>
      </c>
      <c r="G171" s="4" t="s">
        <v>604</v>
      </c>
      <c r="H171" s="4"/>
      <c r="I171" s="4" t="s">
        <v>599</v>
      </c>
      <c r="J171" s="101"/>
    </row>
    <row r="172" spans="2:10" s="1" customFormat="1" ht="15" customHeight="1" x14ac:dyDescent="0.25">
      <c r="B172" s="2" t="s">
        <v>59</v>
      </c>
      <c r="C172" s="4" t="s">
        <v>20</v>
      </c>
      <c r="D172" s="4" t="s">
        <v>563</v>
      </c>
      <c r="E172" s="4"/>
      <c r="F172" s="10">
        <v>43386</v>
      </c>
      <c r="G172" s="4" t="s">
        <v>300</v>
      </c>
      <c r="H172" s="4" t="s">
        <v>17</v>
      </c>
      <c r="I172" s="4"/>
      <c r="J172" s="101"/>
    </row>
    <row r="173" spans="2:10" s="1" customFormat="1" ht="15" customHeight="1" x14ac:dyDescent="0.25">
      <c r="B173" s="2" t="s">
        <v>59</v>
      </c>
      <c r="C173" s="4"/>
      <c r="D173" s="4" t="s">
        <v>537</v>
      </c>
      <c r="E173" s="4"/>
      <c r="F173" s="10">
        <f>IF(I173="T",43273,43252)</f>
        <v>43252</v>
      </c>
      <c r="G173" s="4" t="s">
        <v>604</v>
      </c>
      <c r="H173" s="4"/>
      <c r="I173" s="4" t="s">
        <v>537</v>
      </c>
      <c r="J173" s="101"/>
    </row>
    <row r="174" spans="2:10" s="1" customFormat="1" ht="15" customHeight="1" x14ac:dyDescent="0.25">
      <c r="B174" s="2" t="s">
        <v>51</v>
      </c>
      <c r="C174" s="4" t="s">
        <v>20</v>
      </c>
      <c r="D174" s="4" t="s">
        <v>563</v>
      </c>
      <c r="E174" s="4"/>
      <c r="F174" s="10">
        <v>43386</v>
      </c>
      <c r="G174" s="4" t="s">
        <v>300</v>
      </c>
      <c r="H174" s="4" t="s">
        <v>17</v>
      </c>
      <c r="I174" s="4"/>
      <c r="J174" s="101"/>
    </row>
    <row r="175" spans="2:10" s="1" customFormat="1" ht="15" customHeight="1" x14ac:dyDescent="0.25">
      <c r="B175" s="2" t="s">
        <v>51</v>
      </c>
      <c r="C175" s="4"/>
      <c r="D175" s="4" t="s">
        <v>537</v>
      </c>
      <c r="E175" s="4"/>
      <c r="F175" s="10">
        <f>IF(I175="T",43273,43252)</f>
        <v>43252</v>
      </c>
      <c r="G175" s="4" t="s">
        <v>604</v>
      </c>
      <c r="H175" s="4"/>
      <c r="I175" s="4" t="s">
        <v>537</v>
      </c>
      <c r="J175" s="101"/>
    </row>
    <row r="176" spans="2:10" s="1" customFormat="1" ht="15" customHeight="1" x14ac:dyDescent="0.25">
      <c r="B176" s="2" t="s">
        <v>61</v>
      </c>
      <c r="C176" s="4" t="s">
        <v>20</v>
      </c>
      <c r="D176" s="4" t="s">
        <v>563</v>
      </c>
      <c r="E176" s="4"/>
      <c r="F176" s="10">
        <v>43386</v>
      </c>
      <c r="G176" s="4" t="s">
        <v>300</v>
      </c>
      <c r="H176" s="4" t="s">
        <v>17</v>
      </c>
      <c r="I176" s="4"/>
      <c r="J176" s="101"/>
    </row>
    <row r="177" spans="1:10" s="1" customFormat="1" ht="15" customHeight="1" x14ac:dyDescent="0.25">
      <c r="B177" s="2" t="s">
        <v>61</v>
      </c>
      <c r="C177" s="4"/>
      <c r="D177" s="4" t="s">
        <v>2</v>
      </c>
      <c r="E177" s="4"/>
      <c r="F177" s="10">
        <f>IF(I177="T",43273,43252)</f>
        <v>43252</v>
      </c>
      <c r="G177" s="4" t="s">
        <v>604</v>
      </c>
      <c r="H177" s="4"/>
      <c r="I177" s="4" t="s">
        <v>478</v>
      </c>
      <c r="J177" s="101"/>
    </row>
    <row r="178" spans="1:10" s="1" customFormat="1" ht="15" customHeight="1" x14ac:dyDescent="0.25">
      <c r="B178" s="2" t="s">
        <v>304</v>
      </c>
      <c r="C178" s="4"/>
      <c r="D178" s="4" t="s">
        <v>537</v>
      </c>
      <c r="E178" s="4"/>
      <c r="F178" s="10">
        <f>IF(I178="T",43273,43252)</f>
        <v>43252</v>
      </c>
      <c r="G178" s="4" t="s">
        <v>604</v>
      </c>
      <c r="H178" s="4"/>
      <c r="I178" s="4" t="s">
        <v>537</v>
      </c>
      <c r="J178" s="101"/>
    </row>
    <row r="179" spans="1:10" s="1" customFormat="1" ht="15" customHeight="1" x14ac:dyDescent="0.25">
      <c r="B179" s="2" t="s">
        <v>697</v>
      </c>
      <c r="C179" s="4" t="s">
        <v>23</v>
      </c>
      <c r="D179" s="4" t="s">
        <v>537</v>
      </c>
      <c r="E179" s="4"/>
      <c r="F179" s="10">
        <v>43799</v>
      </c>
      <c r="G179" s="4" t="s">
        <v>28</v>
      </c>
      <c r="H179" s="4" t="s">
        <v>499</v>
      </c>
      <c r="I179" s="4"/>
      <c r="J179" s="101"/>
    </row>
    <row r="180" spans="1:10" s="1" customFormat="1" ht="15" customHeight="1" x14ac:dyDescent="0.25">
      <c r="B180" s="2" t="s">
        <v>692</v>
      </c>
      <c r="C180" s="4" t="s">
        <v>11</v>
      </c>
      <c r="D180" s="4" t="s">
        <v>537</v>
      </c>
      <c r="E180" s="4"/>
      <c r="F180" s="10">
        <v>43799</v>
      </c>
      <c r="G180" s="4" t="s">
        <v>28</v>
      </c>
      <c r="H180" s="4" t="s">
        <v>499</v>
      </c>
      <c r="I180" s="4"/>
      <c r="J180" s="101"/>
    </row>
    <row r="181" spans="1:10" s="1" customFormat="1" ht="15" customHeight="1" x14ac:dyDescent="0.25">
      <c r="B181" s="2" t="s">
        <v>700</v>
      </c>
      <c r="C181" s="4" t="s">
        <v>587</v>
      </c>
      <c r="D181" s="4" t="s">
        <v>537</v>
      </c>
      <c r="E181" s="4"/>
      <c r="F181" s="10">
        <v>43855</v>
      </c>
      <c r="G181" s="4" t="s">
        <v>28</v>
      </c>
      <c r="H181" s="4" t="s">
        <v>65</v>
      </c>
      <c r="I181" s="4"/>
      <c r="J181" s="101"/>
    </row>
    <row r="182" spans="1:10" s="1" customFormat="1" ht="15" customHeight="1" x14ac:dyDescent="0.25">
      <c r="B182" s="2" t="s">
        <v>450</v>
      </c>
      <c r="C182" s="4" t="s">
        <v>77</v>
      </c>
      <c r="D182" s="4" t="s">
        <v>564</v>
      </c>
      <c r="E182" s="4"/>
      <c r="F182" s="10">
        <v>43568</v>
      </c>
      <c r="G182" s="4" t="s">
        <v>322</v>
      </c>
      <c r="H182" s="4" t="s">
        <v>65</v>
      </c>
      <c r="I182" s="4"/>
      <c r="J182" s="101"/>
    </row>
    <row r="183" spans="1:10" s="1" customFormat="1" ht="15" customHeight="1" x14ac:dyDescent="0.25">
      <c r="B183" s="2" t="s">
        <v>450</v>
      </c>
      <c r="C183" s="4" t="s">
        <v>77</v>
      </c>
      <c r="D183" s="4" t="s">
        <v>563</v>
      </c>
      <c r="E183" s="4"/>
      <c r="F183" s="10">
        <v>43414</v>
      </c>
      <c r="G183" s="4" t="s">
        <v>434</v>
      </c>
      <c r="H183" s="4" t="s">
        <v>435</v>
      </c>
      <c r="I183" s="4"/>
      <c r="J183" s="101"/>
    </row>
    <row r="184" spans="1:10" s="1" customFormat="1" ht="15" customHeight="1" x14ac:dyDescent="0.25">
      <c r="B184" s="2" t="s">
        <v>450</v>
      </c>
      <c r="C184" s="4"/>
      <c r="D184" s="4" t="s">
        <v>2</v>
      </c>
      <c r="E184" s="4"/>
      <c r="F184" s="10">
        <f>IF(I184="T",43273,43252)</f>
        <v>43252</v>
      </c>
      <c r="G184" s="4" t="s">
        <v>604</v>
      </c>
      <c r="H184" s="4"/>
      <c r="I184" s="4" t="s">
        <v>599</v>
      </c>
      <c r="J184" s="101"/>
    </row>
    <row r="185" spans="1:10" s="1" customFormat="1" ht="15" customHeight="1" x14ac:dyDescent="0.25">
      <c r="A185" s="1" t="str">
        <f>CONCATENATE(B185," ",D185)</f>
        <v>DE VOS Robbe INO</v>
      </c>
      <c r="B185" s="2" t="s">
        <v>253</v>
      </c>
      <c r="C185" s="4" t="s">
        <v>18</v>
      </c>
      <c r="D185" s="4" t="s">
        <v>564</v>
      </c>
      <c r="E185" s="4"/>
      <c r="F185" s="10">
        <v>43876</v>
      </c>
      <c r="G185" s="4" t="s">
        <v>181</v>
      </c>
      <c r="H185" s="4" t="s">
        <v>22</v>
      </c>
      <c r="I185" s="4"/>
      <c r="J185" s="101"/>
    </row>
    <row r="186" spans="1:10" s="1" customFormat="1" ht="15" customHeight="1" x14ac:dyDescent="0.25">
      <c r="B186" s="2" t="s">
        <v>253</v>
      </c>
      <c r="C186" s="4"/>
      <c r="D186" s="4" t="s">
        <v>563</v>
      </c>
      <c r="E186" s="4"/>
      <c r="F186" s="10">
        <f>IF(I186="T",43273,43252)</f>
        <v>43252</v>
      </c>
      <c r="G186" s="4" t="s">
        <v>604</v>
      </c>
      <c r="H186" s="4"/>
      <c r="I186" s="4" t="s">
        <v>595</v>
      </c>
      <c r="J186" s="101"/>
    </row>
    <row r="187" spans="1:10" s="1" customFormat="1" ht="15" customHeight="1" x14ac:dyDescent="0.25">
      <c r="B187" s="2" t="s">
        <v>95</v>
      </c>
      <c r="C187" s="4"/>
      <c r="D187" s="4" t="s">
        <v>6</v>
      </c>
      <c r="E187" s="4"/>
      <c r="F187" s="10">
        <f>IF(I187="T",43273,43252)</f>
        <v>43252</v>
      </c>
      <c r="G187" s="4" t="s">
        <v>604</v>
      </c>
      <c r="H187" s="4"/>
      <c r="I187" s="4" t="s">
        <v>595</v>
      </c>
      <c r="J187" s="101"/>
    </row>
    <row r="188" spans="1:10" s="1" customFormat="1" ht="15" customHeight="1" x14ac:dyDescent="0.25">
      <c r="B188" s="2" t="s">
        <v>296</v>
      </c>
      <c r="C188" s="4"/>
      <c r="D188" s="4" t="s">
        <v>537</v>
      </c>
      <c r="E188" s="4"/>
      <c r="F188" s="10">
        <f>IF(I188="T",43273,43252)</f>
        <v>43252</v>
      </c>
      <c r="G188" s="4" t="s">
        <v>604</v>
      </c>
      <c r="H188" s="4"/>
      <c r="I188" s="4" t="s">
        <v>537</v>
      </c>
      <c r="J188" s="101"/>
    </row>
    <row r="189" spans="1:10" s="1" customFormat="1" ht="15" customHeight="1" x14ac:dyDescent="0.25">
      <c r="B189" s="2" t="s">
        <v>217</v>
      </c>
      <c r="C189" s="4"/>
      <c r="D189" s="4" t="s">
        <v>537</v>
      </c>
      <c r="E189" s="4"/>
      <c r="F189" s="10">
        <f>IF(I189="T",43273,43252)</f>
        <v>43252</v>
      </c>
      <c r="G189" s="4" t="s">
        <v>604</v>
      </c>
      <c r="H189" s="4"/>
      <c r="I189" s="4" t="s">
        <v>537</v>
      </c>
      <c r="J189" s="101"/>
    </row>
    <row r="190" spans="1:10" s="1" customFormat="1" ht="15" customHeight="1" x14ac:dyDescent="0.25">
      <c r="B190" s="2" t="s">
        <v>473</v>
      </c>
      <c r="C190" s="4"/>
      <c r="D190" s="4" t="s">
        <v>537</v>
      </c>
      <c r="E190" s="4"/>
      <c r="F190" s="10">
        <f>IF(I190="T",43273,43252)</f>
        <v>43252</v>
      </c>
      <c r="G190" s="4" t="s">
        <v>604</v>
      </c>
      <c r="H190" s="4"/>
      <c r="I190" s="4" t="s">
        <v>478</v>
      </c>
      <c r="J190" s="101"/>
    </row>
    <row r="191" spans="1:10" s="1" customFormat="1" ht="15" customHeight="1" x14ac:dyDescent="0.25">
      <c r="B191" s="2" t="s">
        <v>522</v>
      </c>
      <c r="C191" s="4"/>
      <c r="D191" s="4" t="s">
        <v>537</v>
      </c>
      <c r="E191" s="4"/>
      <c r="F191" s="10">
        <f>IF(I191="T",43273,43252)</f>
        <v>43252</v>
      </c>
      <c r="G191" s="4" t="s">
        <v>604</v>
      </c>
      <c r="H191" s="4"/>
      <c r="I191" s="210" t="s">
        <v>537</v>
      </c>
      <c r="J191" s="101"/>
    </row>
    <row r="192" spans="1:10" s="1" customFormat="1" ht="15" customHeight="1" x14ac:dyDescent="0.25">
      <c r="B192" s="2" t="s">
        <v>272</v>
      </c>
      <c r="C192" s="4"/>
      <c r="D192" s="4" t="s">
        <v>564</v>
      </c>
      <c r="E192" s="4"/>
      <c r="F192" s="10">
        <f>IF(I192="T",43273,43252)</f>
        <v>43252</v>
      </c>
      <c r="G192" s="4" t="s">
        <v>604</v>
      </c>
      <c r="H192" s="4"/>
      <c r="I192" s="4" t="s">
        <v>478</v>
      </c>
      <c r="J192" s="101"/>
    </row>
    <row r="193" spans="2:10" s="1" customFormat="1" ht="15" customHeight="1" x14ac:dyDescent="0.25">
      <c r="B193" s="2" t="s">
        <v>657</v>
      </c>
      <c r="C193" s="4" t="s">
        <v>10</v>
      </c>
      <c r="D193" s="4" t="s">
        <v>537</v>
      </c>
      <c r="E193" s="4"/>
      <c r="F193" s="10">
        <v>43526</v>
      </c>
      <c r="G193" s="4" t="s">
        <v>28</v>
      </c>
      <c r="H193" s="4" t="s">
        <v>271</v>
      </c>
      <c r="I193" s="4"/>
      <c r="J193" s="101"/>
    </row>
    <row r="194" spans="2:10" s="1" customFormat="1" ht="15" customHeight="1" x14ac:dyDescent="0.25">
      <c r="B194" s="2" t="s">
        <v>500</v>
      </c>
      <c r="C194" s="4"/>
      <c r="D194" s="4" t="s">
        <v>537</v>
      </c>
      <c r="E194" s="4"/>
      <c r="F194" s="10">
        <f>IF(I194="T",43273,43252)</f>
        <v>43252</v>
      </c>
      <c r="G194" s="4" t="s">
        <v>604</v>
      </c>
      <c r="H194" s="4"/>
      <c r="I194" s="4" t="s">
        <v>478</v>
      </c>
      <c r="J194" s="101"/>
    </row>
    <row r="195" spans="2:10" s="1" customFormat="1" ht="15" customHeight="1" x14ac:dyDescent="0.25">
      <c r="B195" s="2" t="s">
        <v>341</v>
      </c>
      <c r="C195" s="4"/>
      <c r="D195" s="4" t="s">
        <v>537</v>
      </c>
      <c r="E195" s="4"/>
      <c r="F195" s="10">
        <f>IF(I195="T",43273,43252)</f>
        <v>43252</v>
      </c>
      <c r="G195" s="4" t="s">
        <v>604</v>
      </c>
      <c r="H195" s="4"/>
      <c r="I195" s="4" t="s">
        <v>537</v>
      </c>
      <c r="J195" s="101"/>
    </row>
    <row r="196" spans="2:10" s="1" customFormat="1" ht="15" customHeight="1" x14ac:dyDescent="0.25">
      <c r="B196" s="2" t="s">
        <v>446</v>
      </c>
      <c r="C196" s="4" t="s">
        <v>11</v>
      </c>
      <c r="D196" s="4" t="s">
        <v>2</v>
      </c>
      <c r="E196" s="4"/>
      <c r="F196" s="10">
        <v>43554</v>
      </c>
      <c r="G196" s="4" t="s">
        <v>214</v>
      </c>
      <c r="H196" s="4" t="s">
        <v>215</v>
      </c>
      <c r="I196" s="4"/>
      <c r="J196" s="101"/>
    </row>
    <row r="197" spans="2:10" s="1" customFormat="1" ht="15" customHeight="1" x14ac:dyDescent="0.25">
      <c r="B197" s="2" t="s">
        <v>446</v>
      </c>
      <c r="C197" s="4"/>
      <c r="D197" s="4" t="s">
        <v>537</v>
      </c>
      <c r="E197" s="4"/>
      <c r="F197" s="10">
        <f>IF(I197="T",43273,43252)</f>
        <v>43252</v>
      </c>
      <c r="G197" s="4" t="s">
        <v>604</v>
      </c>
      <c r="H197" s="4"/>
      <c r="I197" s="4" t="s">
        <v>478</v>
      </c>
      <c r="J197" s="101"/>
    </row>
    <row r="198" spans="2:10" s="1" customFormat="1" ht="15" customHeight="1" x14ac:dyDescent="0.25">
      <c r="B198" s="2" t="s">
        <v>329</v>
      </c>
      <c r="C198" s="4"/>
      <c r="D198" s="4" t="s">
        <v>537</v>
      </c>
      <c r="E198" s="4"/>
      <c r="F198" s="10">
        <f>IF(I198="T",43273,43252)</f>
        <v>43252</v>
      </c>
      <c r="G198" s="4" t="s">
        <v>604</v>
      </c>
      <c r="H198" s="4"/>
      <c r="I198" s="4" t="s">
        <v>537</v>
      </c>
      <c r="J198" s="101"/>
    </row>
    <row r="199" spans="2:10" s="1" customFormat="1" ht="15" customHeight="1" x14ac:dyDescent="0.25">
      <c r="B199" s="2" t="s">
        <v>368</v>
      </c>
      <c r="C199" s="4"/>
      <c r="D199" s="4" t="s">
        <v>537</v>
      </c>
      <c r="E199" s="4"/>
      <c r="F199" s="10">
        <f>IF(I199="T",43273,43252)</f>
        <v>43252</v>
      </c>
      <c r="G199" s="4" t="s">
        <v>604</v>
      </c>
      <c r="H199" s="4"/>
      <c r="I199" s="4" t="s">
        <v>537</v>
      </c>
      <c r="J199" s="101"/>
    </row>
    <row r="200" spans="2:10" s="1" customFormat="1" ht="15" customHeight="1" x14ac:dyDescent="0.25">
      <c r="B200" s="2" t="s">
        <v>171</v>
      </c>
      <c r="C200" s="4"/>
      <c r="D200" s="4" t="s">
        <v>564</v>
      </c>
      <c r="E200" s="4"/>
      <c r="F200" s="10">
        <f>IF(I200="T",43273,43252)</f>
        <v>43252</v>
      </c>
      <c r="G200" s="4" t="s">
        <v>604</v>
      </c>
      <c r="H200" s="4"/>
      <c r="I200" s="4" t="s">
        <v>595</v>
      </c>
      <c r="J200" s="101"/>
    </row>
    <row r="201" spans="2:10" s="1" customFormat="1" ht="15" customHeight="1" x14ac:dyDescent="0.25">
      <c r="B201" s="2" t="s">
        <v>255</v>
      </c>
      <c r="C201" s="4"/>
      <c r="D201" s="4" t="s">
        <v>2</v>
      </c>
      <c r="E201" s="4"/>
      <c r="F201" s="10">
        <f>IF(I201="T",43273,43252)</f>
        <v>43252</v>
      </c>
      <c r="G201" s="4" t="s">
        <v>604</v>
      </c>
      <c r="H201" s="4"/>
      <c r="I201" s="4" t="s">
        <v>478</v>
      </c>
      <c r="J201" s="101"/>
    </row>
    <row r="202" spans="2:10" s="1" customFormat="1" ht="15" customHeight="1" x14ac:dyDescent="0.25">
      <c r="B202" s="2" t="s">
        <v>123</v>
      </c>
      <c r="C202" s="4"/>
      <c r="D202" s="4" t="s">
        <v>563</v>
      </c>
      <c r="E202" s="4"/>
      <c r="F202" s="10">
        <f>IF(I202="T",43273,43252)</f>
        <v>43252</v>
      </c>
      <c r="G202" s="4" t="s">
        <v>604</v>
      </c>
      <c r="H202" s="4"/>
      <c r="I202" s="4" t="s">
        <v>595</v>
      </c>
      <c r="J202" s="101"/>
    </row>
    <row r="203" spans="2:10" s="1" customFormat="1" ht="15" customHeight="1" x14ac:dyDescent="0.25">
      <c r="B203" s="2" t="s">
        <v>256</v>
      </c>
      <c r="C203" s="4"/>
      <c r="D203" s="4" t="s">
        <v>537</v>
      </c>
      <c r="E203" s="4"/>
      <c r="F203" s="10">
        <f>IF(I203="T",43273,43252)</f>
        <v>43252</v>
      </c>
      <c r="G203" s="4" t="s">
        <v>604</v>
      </c>
      <c r="H203" s="4"/>
      <c r="I203" s="4" t="s">
        <v>537</v>
      </c>
      <c r="J203" s="101"/>
    </row>
    <row r="204" spans="2:10" s="1" customFormat="1" ht="15" customHeight="1" x14ac:dyDescent="0.25">
      <c r="B204" s="2" t="s">
        <v>333</v>
      </c>
      <c r="C204" s="4"/>
      <c r="D204" s="4" t="s">
        <v>6</v>
      </c>
      <c r="E204" s="4"/>
      <c r="F204" s="10">
        <f>IF(I204="T",43273,43252)</f>
        <v>43252</v>
      </c>
      <c r="G204" s="4" t="s">
        <v>604</v>
      </c>
      <c r="H204" s="4"/>
      <c r="I204" s="4" t="s">
        <v>595</v>
      </c>
      <c r="J204" s="101"/>
    </row>
    <row r="205" spans="2:10" s="1" customFormat="1" ht="15" customHeight="1" x14ac:dyDescent="0.25">
      <c r="B205" s="2" t="s">
        <v>124</v>
      </c>
      <c r="C205" s="4" t="s">
        <v>13</v>
      </c>
      <c r="D205" s="4" t="s">
        <v>6</v>
      </c>
      <c r="E205" s="4"/>
      <c r="F205" s="10">
        <v>43477</v>
      </c>
      <c r="G205" s="4" t="s">
        <v>162</v>
      </c>
      <c r="H205" s="4" t="s">
        <v>27</v>
      </c>
      <c r="I205" s="4"/>
      <c r="J205" s="101"/>
    </row>
    <row r="206" spans="2:10" s="1" customFormat="1" ht="15" customHeight="1" x14ac:dyDescent="0.25">
      <c r="B206" s="2" t="s">
        <v>124</v>
      </c>
      <c r="C206" s="4"/>
      <c r="D206" s="4" t="s">
        <v>565</v>
      </c>
      <c r="E206" s="4"/>
      <c r="F206" s="10">
        <f>IF(I206="T",43273,43252)</f>
        <v>43252</v>
      </c>
      <c r="G206" s="4" t="s">
        <v>604</v>
      </c>
      <c r="H206" s="4"/>
      <c r="I206" s="4" t="s">
        <v>595</v>
      </c>
      <c r="J206" s="101"/>
    </row>
    <row r="207" spans="2:10" s="1" customFormat="1" ht="15" customHeight="1" x14ac:dyDescent="0.25">
      <c r="B207" s="2" t="s">
        <v>223</v>
      </c>
      <c r="C207" s="4"/>
      <c r="D207" s="4" t="s">
        <v>6</v>
      </c>
      <c r="E207" s="4"/>
      <c r="F207" s="10">
        <f>IF(I207="T",43273,43252)</f>
        <v>43252</v>
      </c>
      <c r="G207" s="4" t="s">
        <v>604</v>
      </c>
      <c r="H207" s="4"/>
      <c r="I207" s="4" t="s">
        <v>595</v>
      </c>
      <c r="J207" s="101"/>
    </row>
    <row r="208" spans="2:10" s="1" customFormat="1" ht="15" customHeight="1" x14ac:dyDescent="0.25">
      <c r="B208" s="2" t="s">
        <v>53</v>
      </c>
      <c r="C208" s="4"/>
      <c r="D208" s="4" t="s">
        <v>537</v>
      </c>
      <c r="E208" s="4"/>
      <c r="F208" s="10">
        <f>IF(I208="T",43273,43252)</f>
        <v>43252</v>
      </c>
      <c r="G208" s="4" t="s">
        <v>604</v>
      </c>
      <c r="H208" s="4"/>
      <c r="I208" s="4" t="s">
        <v>537</v>
      </c>
      <c r="J208" s="101"/>
    </row>
    <row r="209" spans="2:10" s="1" customFormat="1" ht="15" customHeight="1" x14ac:dyDescent="0.25">
      <c r="B209" s="2" t="s">
        <v>448</v>
      </c>
      <c r="C209" s="4" t="s">
        <v>297</v>
      </c>
      <c r="D209" s="4" t="s">
        <v>564</v>
      </c>
      <c r="E209" s="4"/>
      <c r="F209" s="10">
        <v>43589</v>
      </c>
      <c r="G209" s="4" t="s">
        <v>221</v>
      </c>
      <c r="H209" s="4" t="s">
        <v>17</v>
      </c>
      <c r="I209" s="4"/>
      <c r="J209" s="101"/>
    </row>
    <row r="210" spans="2:10" s="1" customFormat="1" ht="15" customHeight="1" x14ac:dyDescent="0.25">
      <c r="B210" s="2" t="s">
        <v>448</v>
      </c>
      <c r="C210" s="4" t="s">
        <v>297</v>
      </c>
      <c r="D210" s="4" t="s">
        <v>563</v>
      </c>
      <c r="E210" s="4"/>
      <c r="F210" s="10">
        <v>43477</v>
      </c>
      <c r="G210" s="4" t="s">
        <v>162</v>
      </c>
      <c r="H210" s="4" t="s">
        <v>27</v>
      </c>
      <c r="I210" s="4"/>
      <c r="J210" s="101"/>
    </row>
    <row r="211" spans="2:10" s="1" customFormat="1" ht="15" customHeight="1" x14ac:dyDescent="0.25">
      <c r="B211" s="2" t="s">
        <v>448</v>
      </c>
      <c r="C211" s="4"/>
      <c r="D211" s="4" t="s">
        <v>2</v>
      </c>
      <c r="E211" s="4"/>
      <c r="F211" s="10">
        <f>IF(I211="T",43273,43252)</f>
        <v>43252</v>
      </c>
      <c r="G211" s="4" t="s">
        <v>604</v>
      </c>
      <c r="H211" s="4"/>
      <c r="I211" s="4" t="s">
        <v>478</v>
      </c>
      <c r="J211" s="101"/>
    </row>
    <row r="212" spans="2:10" s="1" customFormat="1" ht="15" customHeight="1" x14ac:dyDescent="0.25">
      <c r="B212" s="2" t="s">
        <v>316</v>
      </c>
      <c r="C212" s="4"/>
      <c r="D212" s="4" t="s">
        <v>537</v>
      </c>
      <c r="E212" s="4"/>
      <c r="F212" s="10">
        <f>IF(I212="T",43273,43252)</f>
        <v>43252</v>
      </c>
      <c r="G212" s="4" t="s">
        <v>604</v>
      </c>
      <c r="H212" s="4"/>
      <c r="I212" s="4" t="s">
        <v>537</v>
      </c>
      <c r="J212" s="101"/>
    </row>
    <row r="213" spans="2:10" s="1" customFormat="1" ht="15" customHeight="1" x14ac:dyDescent="0.25">
      <c r="B213" s="2" t="s">
        <v>683</v>
      </c>
      <c r="C213" s="4" t="s">
        <v>10</v>
      </c>
      <c r="D213" s="4" t="s">
        <v>537</v>
      </c>
      <c r="E213" s="4"/>
      <c r="F213" s="10">
        <v>43736</v>
      </c>
      <c r="G213" s="4" t="s">
        <v>28</v>
      </c>
      <c r="H213" s="4" t="s">
        <v>15</v>
      </c>
      <c r="I213" s="4"/>
      <c r="J213" s="101"/>
    </row>
    <row r="214" spans="2:10" s="1" customFormat="1" ht="15" customHeight="1" x14ac:dyDescent="0.25">
      <c r="B214" s="2" t="s">
        <v>125</v>
      </c>
      <c r="C214" s="4"/>
      <c r="D214" s="4" t="s">
        <v>537</v>
      </c>
      <c r="E214" s="4"/>
      <c r="F214" s="10">
        <f>IF(I214="T",43273,43252)</f>
        <v>43252</v>
      </c>
      <c r="G214" s="4" t="s">
        <v>604</v>
      </c>
      <c r="H214" s="4"/>
      <c r="I214" s="4" t="s">
        <v>537</v>
      </c>
      <c r="J214" s="101"/>
    </row>
    <row r="215" spans="2:10" s="1" customFormat="1" ht="15" customHeight="1" x14ac:dyDescent="0.25">
      <c r="B215" s="2" t="s">
        <v>403</v>
      </c>
      <c r="C215" s="4"/>
      <c r="D215" s="4" t="s">
        <v>537</v>
      </c>
      <c r="E215" s="4"/>
      <c r="F215" s="10">
        <f>IF(I215="T",43273,43252)</f>
        <v>43252</v>
      </c>
      <c r="G215" s="4" t="s">
        <v>604</v>
      </c>
      <c r="H215" s="4"/>
      <c r="I215" s="4" t="s">
        <v>537</v>
      </c>
      <c r="J215" s="101"/>
    </row>
    <row r="216" spans="2:10" s="1" customFormat="1" ht="15" customHeight="1" x14ac:dyDescent="0.25">
      <c r="B216" s="2" t="s">
        <v>362</v>
      </c>
      <c r="C216" s="4"/>
      <c r="D216" s="4" t="s">
        <v>537</v>
      </c>
      <c r="E216" s="4"/>
      <c r="F216" s="10">
        <f>IF(I216="T",43273,43252)</f>
        <v>43252</v>
      </c>
      <c r="G216" s="4" t="s">
        <v>604</v>
      </c>
      <c r="H216" s="4"/>
      <c r="I216" s="4" t="s">
        <v>596</v>
      </c>
      <c r="J216" s="101"/>
    </row>
    <row r="217" spans="2:10" s="1" customFormat="1" ht="15" customHeight="1" x14ac:dyDescent="0.25">
      <c r="B217" s="2" t="s">
        <v>37</v>
      </c>
      <c r="C217" s="4" t="s">
        <v>26</v>
      </c>
      <c r="D217" s="4" t="s">
        <v>563</v>
      </c>
      <c r="E217" s="4"/>
      <c r="F217" s="10">
        <v>43386</v>
      </c>
      <c r="G217" s="4" t="s">
        <v>300</v>
      </c>
      <c r="H217" s="4" t="s">
        <v>17</v>
      </c>
      <c r="I217" s="4"/>
      <c r="J217" s="101"/>
    </row>
    <row r="218" spans="2:10" s="1" customFormat="1" ht="15" customHeight="1" x14ac:dyDescent="0.25">
      <c r="B218" s="2" t="s">
        <v>37</v>
      </c>
      <c r="C218" s="4"/>
      <c r="D218" s="4" t="s">
        <v>2</v>
      </c>
      <c r="E218" s="4"/>
      <c r="F218" s="10">
        <f>IF(I218="T",43273,43252)</f>
        <v>43252</v>
      </c>
      <c r="G218" s="4" t="s">
        <v>604</v>
      </c>
      <c r="H218" s="4"/>
      <c r="I218" s="4" t="s">
        <v>478</v>
      </c>
      <c r="J218" s="101"/>
    </row>
    <row r="219" spans="2:10" s="1" customFormat="1" ht="15" customHeight="1" x14ac:dyDescent="0.25">
      <c r="B219" s="2" t="s">
        <v>527</v>
      </c>
      <c r="C219" s="4" t="s">
        <v>19</v>
      </c>
      <c r="D219" s="4" t="s">
        <v>537</v>
      </c>
      <c r="E219" s="4"/>
      <c r="F219" s="10">
        <v>43428</v>
      </c>
      <c r="G219" s="4" t="s">
        <v>28</v>
      </c>
      <c r="H219" s="4" t="s">
        <v>499</v>
      </c>
      <c r="I219" s="4"/>
      <c r="J219" s="101"/>
    </row>
    <row r="220" spans="2:10" s="1" customFormat="1" ht="15" customHeight="1" x14ac:dyDescent="0.25">
      <c r="B220" s="2" t="s">
        <v>527</v>
      </c>
      <c r="C220" s="4"/>
      <c r="D220" s="4" t="s">
        <v>537</v>
      </c>
      <c r="E220" s="4"/>
      <c r="F220" s="10">
        <f>IF(I220="T",43273,43252)</f>
        <v>43252</v>
      </c>
      <c r="G220" s="4" t="s">
        <v>604</v>
      </c>
      <c r="H220" s="4"/>
      <c r="I220" s="4" t="s">
        <v>537</v>
      </c>
      <c r="J220" s="101"/>
    </row>
    <row r="221" spans="2:10" s="1" customFormat="1" ht="15" customHeight="1" x14ac:dyDescent="0.25">
      <c r="B221" s="2" t="s">
        <v>647</v>
      </c>
      <c r="C221" s="4" t="s">
        <v>658</v>
      </c>
      <c r="D221" s="4" t="s">
        <v>537</v>
      </c>
      <c r="E221" s="4"/>
      <c r="F221" s="10">
        <v>43526</v>
      </c>
      <c r="G221" s="4" t="s">
        <v>28</v>
      </c>
      <c r="H221" s="4" t="s">
        <v>271</v>
      </c>
      <c r="I221" s="4"/>
      <c r="J221" s="101"/>
    </row>
    <row r="222" spans="2:10" s="1" customFormat="1" ht="15" customHeight="1" x14ac:dyDescent="0.25">
      <c r="B222" s="2" t="s">
        <v>647</v>
      </c>
      <c r="C222" s="4" t="s">
        <v>18</v>
      </c>
      <c r="D222" s="4" t="s">
        <v>537</v>
      </c>
      <c r="E222" s="4"/>
      <c r="F222" s="10">
        <v>43491</v>
      </c>
      <c r="G222" s="4" t="s">
        <v>28</v>
      </c>
      <c r="H222" s="4" t="s">
        <v>65</v>
      </c>
      <c r="I222" s="4"/>
      <c r="J222" s="101"/>
    </row>
    <row r="223" spans="2:10" s="1" customFormat="1" ht="15" customHeight="1" x14ac:dyDescent="0.25">
      <c r="B223" s="2" t="s">
        <v>458</v>
      </c>
      <c r="C223" s="4" t="s">
        <v>18</v>
      </c>
      <c r="D223" s="4" t="s">
        <v>6</v>
      </c>
      <c r="E223" s="4"/>
      <c r="F223" s="10">
        <v>43862</v>
      </c>
      <c r="G223" s="4" t="s">
        <v>83</v>
      </c>
      <c r="H223" s="4" t="s">
        <v>84</v>
      </c>
      <c r="I223" s="4"/>
      <c r="J223" s="101"/>
    </row>
    <row r="224" spans="2:10" s="1" customFormat="1" ht="15" customHeight="1" x14ac:dyDescent="0.25">
      <c r="B224" s="2" t="s">
        <v>458</v>
      </c>
      <c r="C224" s="4" t="s">
        <v>18</v>
      </c>
      <c r="D224" s="4" t="s">
        <v>565</v>
      </c>
      <c r="E224" s="4"/>
      <c r="F224" s="10">
        <v>43531</v>
      </c>
      <c r="G224" s="4" t="s">
        <v>270</v>
      </c>
      <c r="H224" s="4" t="s">
        <v>271</v>
      </c>
      <c r="I224" s="4"/>
      <c r="J224" s="101"/>
    </row>
    <row r="225" spans="1:10" s="1" customFormat="1" ht="15" customHeight="1" x14ac:dyDescent="0.25">
      <c r="B225" s="2" t="s">
        <v>458</v>
      </c>
      <c r="C225" s="4" t="s">
        <v>18</v>
      </c>
      <c r="D225" s="4" t="s">
        <v>564</v>
      </c>
      <c r="E225" s="4"/>
      <c r="F225" s="10">
        <v>43393</v>
      </c>
      <c r="G225" s="4" t="s">
        <v>603</v>
      </c>
      <c r="H225" s="4" t="s">
        <v>215</v>
      </c>
      <c r="I225" s="4"/>
      <c r="J225" s="101"/>
    </row>
    <row r="226" spans="1:10" s="1" customFormat="1" ht="15" customHeight="1" x14ac:dyDescent="0.25">
      <c r="B226" s="2" t="s">
        <v>458</v>
      </c>
      <c r="C226" s="4"/>
      <c r="D226" s="4" t="s">
        <v>563</v>
      </c>
      <c r="E226" s="4"/>
      <c r="F226" s="10">
        <f>IF(I226="T",43273,43252)</f>
        <v>43252</v>
      </c>
      <c r="G226" s="4" t="s">
        <v>604</v>
      </c>
      <c r="H226" s="4"/>
      <c r="I226" s="4" t="s">
        <v>595</v>
      </c>
      <c r="J226" s="101"/>
    </row>
    <row r="227" spans="1:10" s="1" customFormat="1" ht="15" customHeight="1" x14ac:dyDescent="0.25">
      <c r="B227" s="2" t="s">
        <v>66</v>
      </c>
      <c r="C227" s="4" t="s">
        <v>13</v>
      </c>
      <c r="D227" s="4" t="s">
        <v>564</v>
      </c>
      <c r="E227" s="4"/>
      <c r="F227" s="10">
        <v>43386</v>
      </c>
      <c r="G227" s="4" t="s">
        <v>300</v>
      </c>
      <c r="H227" s="4" t="s">
        <v>17</v>
      </c>
      <c r="I227" s="4"/>
      <c r="J227" s="101"/>
    </row>
    <row r="228" spans="1:10" s="1" customFormat="1" ht="15" customHeight="1" x14ac:dyDescent="0.25">
      <c r="B228" s="2" t="s">
        <v>66</v>
      </c>
      <c r="C228" s="4"/>
      <c r="D228" s="4" t="s">
        <v>563</v>
      </c>
      <c r="E228" s="4"/>
      <c r="F228" s="10">
        <f>IF(I228="T",43273,43252)</f>
        <v>43252</v>
      </c>
      <c r="G228" s="4" t="s">
        <v>604</v>
      </c>
      <c r="H228" s="4"/>
      <c r="I228" s="4" t="s">
        <v>595</v>
      </c>
      <c r="J228" s="101"/>
    </row>
    <row r="229" spans="1:10" s="1" customFormat="1" ht="15" customHeight="1" x14ac:dyDescent="0.25">
      <c r="B229" s="2" t="s">
        <v>404</v>
      </c>
      <c r="C229" s="4"/>
      <c r="D229" s="4" t="s">
        <v>537</v>
      </c>
      <c r="E229" s="4"/>
      <c r="F229" s="10">
        <f>IF(I229="T",43273,43252)</f>
        <v>43252</v>
      </c>
      <c r="G229" s="4" t="s">
        <v>604</v>
      </c>
      <c r="H229" s="4"/>
      <c r="I229" s="4" t="s">
        <v>537</v>
      </c>
      <c r="J229" s="101"/>
    </row>
    <row r="230" spans="1:10" s="1" customFormat="1" ht="15" customHeight="1" x14ac:dyDescent="0.25">
      <c r="B230" s="2" t="s">
        <v>46</v>
      </c>
      <c r="C230" s="4"/>
      <c r="D230" s="4" t="s">
        <v>565</v>
      </c>
      <c r="E230" s="4"/>
      <c r="F230" s="10">
        <f>IF(I230="T",43273,43252)</f>
        <v>43252</v>
      </c>
      <c r="G230" s="4" t="s">
        <v>604</v>
      </c>
      <c r="H230" s="4"/>
      <c r="I230" s="4" t="s">
        <v>595</v>
      </c>
      <c r="J230" s="101"/>
    </row>
    <row r="231" spans="1:10" s="1" customFormat="1" ht="15" customHeight="1" x14ac:dyDescent="0.25">
      <c r="B231" s="2" t="s">
        <v>103</v>
      </c>
      <c r="C231" s="4"/>
      <c r="D231" s="4" t="s">
        <v>563</v>
      </c>
      <c r="E231" s="4"/>
      <c r="F231" s="10">
        <f>IF(I231="T",43273,43252)</f>
        <v>43252</v>
      </c>
      <c r="G231" s="4" t="s">
        <v>604</v>
      </c>
      <c r="H231" s="4"/>
      <c r="I231" s="4" t="s">
        <v>595</v>
      </c>
      <c r="J231" s="101"/>
    </row>
    <row r="232" spans="1:10" s="1" customFormat="1" ht="15" customHeight="1" x14ac:dyDescent="0.25">
      <c r="B232" s="2" t="s">
        <v>358</v>
      </c>
      <c r="C232" s="4"/>
      <c r="D232" s="4" t="s">
        <v>537</v>
      </c>
      <c r="E232" s="4"/>
      <c r="F232" s="10">
        <f>IF(I232="T",43273,43252)</f>
        <v>43252</v>
      </c>
      <c r="G232" s="4" t="s">
        <v>604</v>
      </c>
      <c r="H232" s="4"/>
      <c r="I232" s="4" t="s">
        <v>537</v>
      </c>
      <c r="J232" s="101"/>
    </row>
    <row r="233" spans="1:10" s="1" customFormat="1" ht="15" customHeight="1" x14ac:dyDescent="0.25">
      <c r="B233" s="2" t="s">
        <v>365</v>
      </c>
      <c r="C233" s="4"/>
      <c r="D233" s="4" t="s">
        <v>537</v>
      </c>
      <c r="E233" s="4"/>
      <c r="F233" s="10">
        <f>IF(I233="T",43273,43252)</f>
        <v>43252</v>
      </c>
      <c r="G233" s="4" t="s">
        <v>604</v>
      </c>
      <c r="H233" s="4"/>
      <c r="I233" s="4" t="s">
        <v>537</v>
      </c>
      <c r="J233" s="101"/>
    </row>
    <row r="234" spans="1:10" s="1" customFormat="1" ht="15" customHeight="1" x14ac:dyDescent="0.25">
      <c r="B234" s="2" t="s">
        <v>636</v>
      </c>
      <c r="C234" s="4" t="s">
        <v>11</v>
      </c>
      <c r="D234" s="4" t="s">
        <v>563</v>
      </c>
      <c r="E234" s="4"/>
      <c r="F234" s="10">
        <v>43589</v>
      </c>
      <c r="G234" s="4" t="s">
        <v>221</v>
      </c>
      <c r="H234" s="4" t="s">
        <v>17</v>
      </c>
      <c r="I234" s="4"/>
      <c r="J234" s="101"/>
    </row>
    <row r="235" spans="1:10" s="1" customFormat="1" ht="15" customHeight="1" x14ac:dyDescent="0.25">
      <c r="B235" s="2" t="s">
        <v>636</v>
      </c>
      <c r="C235" s="4" t="s">
        <v>11</v>
      </c>
      <c r="D235" s="4" t="s">
        <v>537</v>
      </c>
      <c r="E235" s="4"/>
      <c r="F235" s="10">
        <v>43491</v>
      </c>
      <c r="G235" s="4" t="s">
        <v>28</v>
      </c>
      <c r="H235" s="4" t="s">
        <v>65</v>
      </c>
      <c r="I235" s="4"/>
      <c r="J235" s="101"/>
    </row>
    <row r="236" spans="1:10" s="1" customFormat="1" ht="15" customHeight="1" x14ac:dyDescent="0.25">
      <c r="B236" s="2" t="s">
        <v>440</v>
      </c>
      <c r="C236" s="4" t="s">
        <v>21</v>
      </c>
      <c r="D236" s="4" t="s">
        <v>564</v>
      </c>
      <c r="E236" s="4"/>
      <c r="F236" s="10">
        <v>43568</v>
      </c>
      <c r="G236" s="4" t="s">
        <v>322</v>
      </c>
      <c r="H236" s="4" t="s">
        <v>65</v>
      </c>
      <c r="I236" s="4"/>
      <c r="J236" s="101"/>
    </row>
    <row r="237" spans="1:10" s="1" customFormat="1" ht="15" customHeight="1" x14ac:dyDescent="0.25">
      <c r="B237" s="2" t="s">
        <v>440</v>
      </c>
      <c r="C237" s="4"/>
      <c r="D237" s="4" t="s">
        <v>563</v>
      </c>
      <c r="E237" s="4"/>
      <c r="F237" s="10">
        <f>IF(I237="T",43273,43252)</f>
        <v>43252</v>
      </c>
      <c r="G237" s="4" t="s">
        <v>604</v>
      </c>
      <c r="H237" s="4"/>
      <c r="I237" s="4" t="s">
        <v>478</v>
      </c>
      <c r="J237" s="101"/>
    </row>
    <row r="238" spans="1:10" s="1" customFormat="1" ht="15" customHeight="1" x14ac:dyDescent="0.25">
      <c r="A238" s="1" t="str">
        <f>CONCATENATE(B238," ",D238)</f>
        <v>FEITZ Miroslav ANO</v>
      </c>
      <c r="B238" s="2" t="s">
        <v>321</v>
      </c>
      <c r="C238" s="4" t="s">
        <v>23</v>
      </c>
      <c r="D238" s="4" t="s">
        <v>565</v>
      </c>
      <c r="E238" s="4"/>
      <c r="F238" s="10">
        <v>43876</v>
      </c>
      <c r="G238" s="4" t="s">
        <v>181</v>
      </c>
      <c r="H238" s="4" t="s">
        <v>22</v>
      </c>
      <c r="I238" s="4"/>
      <c r="J238" s="101"/>
    </row>
    <row r="239" spans="1:10" s="1" customFormat="1" ht="15" customHeight="1" x14ac:dyDescent="0.25">
      <c r="B239" s="2" t="s">
        <v>321</v>
      </c>
      <c r="C239" s="4"/>
      <c r="D239" s="4" t="s">
        <v>565</v>
      </c>
      <c r="E239" s="4"/>
      <c r="F239" s="10">
        <f>IF(I239="T",43273,43252)</f>
        <v>43252</v>
      </c>
      <c r="G239" s="4" t="s">
        <v>604</v>
      </c>
      <c r="H239" s="4"/>
      <c r="I239" s="4" t="s">
        <v>595</v>
      </c>
      <c r="J239" s="101"/>
    </row>
    <row r="240" spans="1:10" s="1" customFormat="1" ht="15" customHeight="1" x14ac:dyDescent="0.25">
      <c r="B240" s="2" t="s">
        <v>97</v>
      </c>
      <c r="C240" s="4"/>
      <c r="D240" s="4" t="s">
        <v>537</v>
      </c>
      <c r="E240" s="4"/>
      <c r="F240" s="10">
        <f>IF(I240="T",43273,43252)</f>
        <v>43252</v>
      </c>
      <c r="G240" s="4" t="s">
        <v>604</v>
      </c>
      <c r="H240" s="4"/>
      <c r="I240" s="4" t="s">
        <v>478</v>
      </c>
      <c r="J240" s="101"/>
    </row>
    <row r="241" spans="1:10" s="1" customFormat="1" ht="15" customHeight="1" x14ac:dyDescent="0.25">
      <c r="B241" s="2" t="s">
        <v>609</v>
      </c>
      <c r="C241" s="4" t="s">
        <v>10</v>
      </c>
      <c r="D241" s="4" t="s">
        <v>2</v>
      </c>
      <c r="E241" s="4"/>
      <c r="F241" s="10">
        <v>43568</v>
      </c>
      <c r="G241" s="4" t="s">
        <v>322</v>
      </c>
      <c r="H241" s="4" t="s">
        <v>65</v>
      </c>
      <c r="I241" s="4"/>
      <c r="J241" s="101"/>
    </row>
    <row r="242" spans="1:10" s="1" customFormat="1" ht="15" customHeight="1" x14ac:dyDescent="0.25">
      <c r="B242" s="2" t="s">
        <v>609</v>
      </c>
      <c r="C242" s="4" t="s">
        <v>10</v>
      </c>
      <c r="D242" s="4" t="s">
        <v>537</v>
      </c>
      <c r="E242" s="4" t="s">
        <v>537</v>
      </c>
      <c r="F242" s="10">
        <v>43428</v>
      </c>
      <c r="G242" s="4" t="s">
        <v>28</v>
      </c>
      <c r="H242" s="4" t="s">
        <v>499</v>
      </c>
      <c r="I242" s="4"/>
      <c r="J242" s="101"/>
    </row>
    <row r="243" spans="1:10" s="1" customFormat="1" ht="15" customHeight="1" x14ac:dyDescent="0.25">
      <c r="B243" s="2" t="s">
        <v>609</v>
      </c>
      <c r="C243" s="4" t="s">
        <v>10</v>
      </c>
      <c r="D243" s="4" t="s">
        <v>537</v>
      </c>
      <c r="E243" s="4"/>
      <c r="F243" s="10">
        <v>43372</v>
      </c>
      <c r="G243" s="4" t="s">
        <v>28</v>
      </c>
      <c r="H243" s="4" t="s">
        <v>15</v>
      </c>
      <c r="I243" s="4"/>
      <c r="J243" s="101"/>
    </row>
    <row r="244" spans="1:10" s="1" customFormat="1" ht="15" customHeight="1" x14ac:dyDescent="0.25">
      <c r="B244" s="2" t="s">
        <v>701</v>
      </c>
      <c r="C244" s="4" t="s">
        <v>13</v>
      </c>
      <c r="D244" s="4" t="s">
        <v>537</v>
      </c>
      <c r="E244" s="4"/>
      <c r="F244" s="10">
        <v>43855</v>
      </c>
      <c r="G244" s="4" t="s">
        <v>28</v>
      </c>
      <c r="H244" s="4" t="s">
        <v>65</v>
      </c>
      <c r="I244" s="4"/>
      <c r="J244" s="101"/>
    </row>
    <row r="245" spans="1:10" s="1" customFormat="1" ht="15" customHeight="1" x14ac:dyDescent="0.25">
      <c r="B245" s="2" t="s">
        <v>645</v>
      </c>
      <c r="C245" s="4" t="s">
        <v>26</v>
      </c>
      <c r="D245" s="4" t="s">
        <v>537</v>
      </c>
      <c r="E245" s="4"/>
      <c r="F245" s="10">
        <v>43736</v>
      </c>
      <c r="G245" s="4" t="s">
        <v>28</v>
      </c>
      <c r="H245" s="4" t="s">
        <v>15</v>
      </c>
      <c r="I245" s="4"/>
      <c r="J245" s="101"/>
    </row>
    <row r="246" spans="1:10" s="1" customFormat="1" ht="15" customHeight="1" x14ac:dyDescent="0.25">
      <c r="B246" s="2" t="s">
        <v>645</v>
      </c>
      <c r="C246" s="4" t="s">
        <v>26</v>
      </c>
      <c r="D246" s="4" t="s">
        <v>537</v>
      </c>
      <c r="E246" s="4"/>
      <c r="F246" s="10">
        <v>43526</v>
      </c>
      <c r="G246" s="4" t="s">
        <v>28</v>
      </c>
      <c r="H246" s="4" t="s">
        <v>271</v>
      </c>
      <c r="I246" s="4"/>
      <c r="J246" s="101"/>
    </row>
    <row r="247" spans="1:10" s="1" customFormat="1" ht="15" customHeight="1" x14ac:dyDescent="0.25">
      <c r="B247" s="2" t="s">
        <v>645</v>
      </c>
      <c r="C247" s="4" t="s">
        <v>26</v>
      </c>
      <c r="D247" s="4" t="s">
        <v>537</v>
      </c>
      <c r="E247" s="4"/>
      <c r="F247" s="10">
        <v>43491</v>
      </c>
      <c r="G247" s="4" t="s">
        <v>28</v>
      </c>
      <c r="H247" s="4" t="s">
        <v>65</v>
      </c>
      <c r="I247" s="4"/>
      <c r="J247" s="101"/>
    </row>
    <row r="248" spans="1:10" s="1" customFormat="1" ht="15" customHeight="1" x14ac:dyDescent="0.25">
      <c r="B248" s="2" t="s">
        <v>200</v>
      </c>
      <c r="C248" s="4" t="s">
        <v>23</v>
      </c>
      <c r="D248" s="4" t="s">
        <v>563</v>
      </c>
      <c r="E248" s="4"/>
      <c r="F248" s="10">
        <v>43386</v>
      </c>
      <c r="G248" s="4" t="s">
        <v>300</v>
      </c>
      <c r="H248" s="4" t="s">
        <v>17</v>
      </c>
      <c r="I248" s="4"/>
      <c r="J248" s="101"/>
    </row>
    <row r="249" spans="1:10" s="1" customFormat="1" ht="15" customHeight="1" x14ac:dyDescent="0.25">
      <c r="B249" s="2" t="s">
        <v>200</v>
      </c>
      <c r="C249" s="4"/>
      <c r="D249" s="4" t="s">
        <v>537</v>
      </c>
      <c r="E249" s="4"/>
      <c r="F249" s="10">
        <f>IF(I249="T",43273,43252)</f>
        <v>43252</v>
      </c>
      <c r="G249" s="4" t="s">
        <v>604</v>
      </c>
      <c r="H249" s="4"/>
      <c r="I249" s="4" t="s">
        <v>537</v>
      </c>
      <c r="J249" s="101"/>
    </row>
    <row r="250" spans="1:10" s="1" customFormat="1" ht="15" customHeight="1" x14ac:dyDescent="0.25">
      <c r="B250" s="2" t="s">
        <v>68</v>
      </c>
      <c r="C250" s="4" t="s">
        <v>26</v>
      </c>
      <c r="D250" s="4" t="s">
        <v>565</v>
      </c>
      <c r="E250" s="4"/>
      <c r="F250" s="10">
        <v>43778</v>
      </c>
      <c r="G250" s="4" t="s">
        <v>434</v>
      </c>
      <c r="H250" s="4" t="s">
        <v>435</v>
      </c>
      <c r="I250" s="4"/>
      <c r="J250" s="101"/>
    </row>
    <row r="251" spans="1:10" s="1" customFormat="1" ht="15" customHeight="1" x14ac:dyDescent="0.25">
      <c r="B251" s="2" t="s">
        <v>68</v>
      </c>
      <c r="C251" s="4" t="s">
        <v>26</v>
      </c>
      <c r="D251" s="4" t="s">
        <v>564</v>
      </c>
      <c r="E251" s="4"/>
      <c r="F251" s="10">
        <v>43477</v>
      </c>
      <c r="G251" s="4" t="s">
        <v>162</v>
      </c>
      <c r="H251" s="4" t="s">
        <v>27</v>
      </c>
      <c r="I251" s="4"/>
      <c r="J251" s="101"/>
    </row>
    <row r="252" spans="1:10" s="1" customFormat="1" ht="15" customHeight="1" x14ac:dyDescent="0.25">
      <c r="B252" s="2" t="s">
        <v>68</v>
      </c>
      <c r="C252" s="4"/>
      <c r="D252" s="4" t="s">
        <v>563</v>
      </c>
      <c r="E252" s="4"/>
      <c r="F252" s="10">
        <f>IF(I252="T",43273,43252)</f>
        <v>43252</v>
      </c>
      <c r="G252" s="4" t="s">
        <v>604</v>
      </c>
      <c r="H252" s="4"/>
      <c r="I252" s="4" t="s">
        <v>595</v>
      </c>
      <c r="J252" s="101"/>
    </row>
    <row r="253" spans="1:10" s="1" customFormat="1" ht="15" customHeight="1" x14ac:dyDescent="0.25">
      <c r="B253" s="2" t="s">
        <v>422</v>
      </c>
      <c r="C253" s="4" t="s">
        <v>10</v>
      </c>
      <c r="D253" s="4" t="s">
        <v>537</v>
      </c>
      <c r="E253" s="4"/>
      <c r="F253" s="10">
        <v>43736</v>
      </c>
      <c r="G253" s="4" t="s">
        <v>28</v>
      </c>
      <c r="H253" s="4" t="s">
        <v>15</v>
      </c>
      <c r="I253" s="4"/>
      <c r="J253" s="101"/>
    </row>
    <row r="254" spans="1:10" s="1" customFormat="1" ht="15" customHeight="1" x14ac:dyDescent="0.25">
      <c r="B254" s="2" t="s">
        <v>422</v>
      </c>
      <c r="C254" s="4"/>
      <c r="D254" s="4" t="s">
        <v>537</v>
      </c>
      <c r="E254" s="4"/>
      <c r="F254" s="10">
        <f>IF(I254="T",43273,43252)</f>
        <v>43252</v>
      </c>
      <c r="G254" s="4" t="s">
        <v>604</v>
      </c>
      <c r="H254" s="4"/>
      <c r="I254" s="4" t="s">
        <v>537</v>
      </c>
      <c r="J254" s="101"/>
    </row>
    <row r="255" spans="1:10" s="1" customFormat="1" ht="15" customHeight="1" x14ac:dyDescent="0.25">
      <c r="A255" s="1" t="str">
        <f>CONCATENATE(B255," ",D255)</f>
        <v>GABRIEL Anaïs BNO</v>
      </c>
      <c r="B255" s="2" t="s">
        <v>511</v>
      </c>
      <c r="C255" s="4" t="s">
        <v>13</v>
      </c>
      <c r="D255" s="4" t="s">
        <v>563</v>
      </c>
      <c r="E255" s="4"/>
      <c r="F255" s="10">
        <v>43876</v>
      </c>
      <c r="G255" s="4" t="s">
        <v>181</v>
      </c>
      <c r="H255" s="4" t="s">
        <v>22</v>
      </c>
      <c r="I255" s="4"/>
      <c r="J255" s="101"/>
    </row>
    <row r="256" spans="1:10" s="1" customFormat="1" ht="15" customHeight="1" x14ac:dyDescent="0.25">
      <c r="B256" s="2" t="s">
        <v>511</v>
      </c>
      <c r="C256" s="4" t="s">
        <v>13</v>
      </c>
      <c r="D256" s="4" t="s">
        <v>2</v>
      </c>
      <c r="E256" s="4"/>
      <c r="F256" s="10">
        <v>43589</v>
      </c>
      <c r="G256" s="4" t="s">
        <v>221</v>
      </c>
      <c r="H256" s="4" t="s">
        <v>17</v>
      </c>
      <c r="I256" s="4"/>
      <c r="J256" s="101"/>
    </row>
    <row r="257" spans="2:10" s="1" customFormat="1" ht="15" customHeight="1" x14ac:dyDescent="0.25">
      <c r="B257" s="2" t="s">
        <v>511</v>
      </c>
      <c r="C257" s="4"/>
      <c r="D257" s="4" t="s">
        <v>537</v>
      </c>
      <c r="E257" s="4"/>
      <c r="F257" s="10">
        <f>IF(I257="T",43273,43252)</f>
        <v>43252</v>
      </c>
      <c r="G257" s="4" t="s">
        <v>604</v>
      </c>
      <c r="H257" s="4"/>
      <c r="I257" s="4" t="s">
        <v>478</v>
      </c>
      <c r="J257" s="101"/>
    </row>
    <row r="258" spans="2:10" s="1" customFormat="1" ht="15" customHeight="1" x14ac:dyDescent="0.25">
      <c r="B258" s="2" t="s">
        <v>505</v>
      </c>
      <c r="C258" s="4" t="s">
        <v>13</v>
      </c>
      <c r="D258" s="4" t="s">
        <v>563</v>
      </c>
      <c r="E258" s="4"/>
      <c r="F258" s="10">
        <v>43589</v>
      </c>
      <c r="G258" s="4" t="s">
        <v>221</v>
      </c>
      <c r="H258" s="4" t="s">
        <v>17</v>
      </c>
      <c r="I258" s="4"/>
      <c r="J258" s="101"/>
    </row>
    <row r="259" spans="2:10" s="1" customFormat="1" ht="15" customHeight="1" x14ac:dyDescent="0.25">
      <c r="B259" s="2" t="s">
        <v>505</v>
      </c>
      <c r="C259" s="4" t="s">
        <v>13</v>
      </c>
      <c r="D259" s="4" t="s">
        <v>2</v>
      </c>
      <c r="E259" s="4"/>
      <c r="F259" s="10">
        <v>43400</v>
      </c>
      <c r="G259" s="4" t="s">
        <v>164</v>
      </c>
      <c r="H259" s="4" t="s">
        <v>22</v>
      </c>
      <c r="I259" s="4"/>
      <c r="J259" s="101"/>
    </row>
    <row r="260" spans="2:10" s="1" customFormat="1" ht="15" customHeight="1" x14ac:dyDescent="0.25">
      <c r="B260" s="2" t="s">
        <v>505</v>
      </c>
      <c r="C260" s="4"/>
      <c r="D260" s="4" t="s">
        <v>537</v>
      </c>
      <c r="E260" s="4"/>
      <c r="F260" s="10">
        <f>IF(I260="T",43273,43252)</f>
        <v>43252</v>
      </c>
      <c r="G260" s="4" t="s">
        <v>604</v>
      </c>
      <c r="H260" s="4"/>
      <c r="I260" s="4" t="s">
        <v>478</v>
      </c>
      <c r="J260" s="101"/>
    </row>
    <row r="261" spans="2:10" s="1" customFormat="1" ht="15" customHeight="1" x14ac:dyDescent="0.25">
      <c r="B261" s="2" t="s">
        <v>498</v>
      </c>
      <c r="C261" s="4" t="s">
        <v>11</v>
      </c>
      <c r="D261" s="4" t="s">
        <v>564</v>
      </c>
      <c r="E261" s="4"/>
      <c r="F261" s="10">
        <v>43765</v>
      </c>
      <c r="G261" s="4" t="s">
        <v>164</v>
      </c>
      <c r="H261" s="4" t="s">
        <v>22</v>
      </c>
      <c r="I261" s="4"/>
      <c r="J261" s="101"/>
    </row>
    <row r="262" spans="2:10" s="1" customFormat="1" ht="15" customHeight="1" x14ac:dyDescent="0.25">
      <c r="B262" s="2" t="s">
        <v>498</v>
      </c>
      <c r="C262" s="4" t="s">
        <v>11</v>
      </c>
      <c r="D262" s="4" t="s">
        <v>563</v>
      </c>
      <c r="E262" s="4"/>
      <c r="F262" s="10">
        <v>43386</v>
      </c>
      <c r="G262" s="4" t="s">
        <v>300</v>
      </c>
      <c r="H262" s="4" t="s">
        <v>17</v>
      </c>
      <c r="I262" s="4"/>
      <c r="J262" s="101"/>
    </row>
    <row r="263" spans="2:10" s="1" customFormat="1" ht="15" customHeight="1" x14ac:dyDescent="0.25">
      <c r="B263" s="2" t="s">
        <v>498</v>
      </c>
      <c r="C263" s="4"/>
      <c r="D263" s="4" t="s">
        <v>537</v>
      </c>
      <c r="E263" s="4"/>
      <c r="F263" s="10">
        <f>IF(I263="T",43273,43252)</f>
        <v>43252</v>
      </c>
      <c r="G263" s="4" t="s">
        <v>604</v>
      </c>
      <c r="H263" s="4"/>
      <c r="I263" s="4" t="s">
        <v>478</v>
      </c>
      <c r="J263" s="101"/>
    </row>
    <row r="264" spans="2:10" s="1" customFormat="1" ht="15" customHeight="1" x14ac:dyDescent="0.25">
      <c r="B264" s="2" t="s">
        <v>127</v>
      </c>
      <c r="C264" s="4" t="s">
        <v>20</v>
      </c>
      <c r="D264" s="4" t="s">
        <v>565</v>
      </c>
      <c r="E264" s="4"/>
      <c r="F264" s="10">
        <v>43400</v>
      </c>
      <c r="G264" s="4" t="s">
        <v>164</v>
      </c>
      <c r="H264" s="4" t="s">
        <v>22</v>
      </c>
      <c r="I264" s="4"/>
      <c r="J264" s="101"/>
    </row>
    <row r="265" spans="2:10" s="1" customFormat="1" ht="15" customHeight="1" x14ac:dyDescent="0.25">
      <c r="B265" s="2" t="s">
        <v>127</v>
      </c>
      <c r="C265" s="4"/>
      <c r="D265" s="4" t="s">
        <v>564</v>
      </c>
      <c r="E265" s="4"/>
      <c r="F265" s="10">
        <f>IF(I265="T",43273,43252)</f>
        <v>43252</v>
      </c>
      <c r="G265" s="4" t="s">
        <v>604</v>
      </c>
      <c r="H265" s="4"/>
      <c r="I265" s="4" t="s">
        <v>595</v>
      </c>
      <c r="J265" s="101"/>
    </row>
    <row r="266" spans="2:10" s="1" customFormat="1" ht="15" customHeight="1" x14ac:dyDescent="0.25">
      <c r="B266" s="2" t="s">
        <v>72</v>
      </c>
      <c r="C266" s="4"/>
      <c r="D266" s="4" t="s">
        <v>537</v>
      </c>
      <c r="E266" s="4"/>
      <c r="F266" s="10">
        <f>IF(I266="T",43273,43252)</f>
        <v>43252</v>
      </c>
      <c r="G266" s="4" t="s">
        <v>604</v>
      </c>
      <c r="H266" s="4"/>
      <c r="I266" s="4" t="s">
        <v>537</v>
      </c>
      <c r="J266" s="101"/>
    </row>
    <row r="267" spans="2:10" s="1" customFormat="1" ht="15" customHeight="1" x14ac:dyDescent="0.25">
      <c r="B267" s="2" t="s">
        <v>128</v>
      </c>
      <c r="C267" s="4" t="s">
        <v>12</v>
      </c>
      <c r="D267" s="4" t="s">
        <v>564</v>
      </c>
      <c r="E267" s="4"/>
      <c r="F267" s="10">
        <v>43386</v>
      </c>
      <c r="G267" s="4" t="s">
        <v>300</v>
      </c>
      <c r="H267" s="4" t="s">
        <v>17</v>
      </c>
      <c r="I267" s="4"/>
      <c r="J267" s="101"/>
    </row>
    <row r="268" spans="2:10" s="1" customFormat="1" ht="15" customHeight="1" x14ac:dyDescent="0.25">
      <c r="B268" s="2" t="s">
        <v>128</v>
      </c>
      <c r="C268" s="4"/>
      <c r="D268" s="4" t="s">
        <v>563</v>
      </c>
      <c r="E268" s="4"/>
      <c r="F268" s="10">
        <f>IF(I268="T",43273,43252)</f>
        <v>43252</v>
      </c>
      <c r="G268" s="4" t="s">
        <v>604</v>
      </c>
      <c r="H268" s="4"/>
      <c r="I268" s="4" t="s">
        <v>595</v>
      </c>
      <c r="J268" s="101"/>
    </row>
    <row r="269" spans="2:10" s="1" customFormat="1" ht="15" customHeight="1" x14ac:dyDescent="0.25">
      <c r="B269" s="2" t="s">
        <v>129</v>
      </c>
      <c r="C269" s="4" t="s">
        <v>12</v>
      </c>
      <c r="D269" s="4" t="s">
        <v>565</v>
      </c>
      <c r="E269" s="4"/>
      <c r="F269" s="10">
        <v>43554</v>
      </c>
      <c r="G269" s="4" t="s">
        <v>214</v>
      </c>
      <c r="H269" s="4" t="s">
        <v>215</v>
      </c>
      <c r="I269" s="4"/>
      <c r="J269" s="101"/>
    </row>
    <row r="270" spans="2:10" s="1" customFormat="1" ht="15" customHeight="1" x14ac:dyDescent="0.25">
      <c r="B270" s="2" t="s">
        <v>129</v>
      </c>
      <c r="C270" s="4"/>
      <c r="D270" s="4" t="s">
        <v>564</v>
      </c>
      <c r="E270" s="4"/>
      <c r="F270" s="10">
        <f>IF(I270="T",43273,43252)</f>
        <v>43252</v>
      </c>
      <c r="G270" s="4" t="s">
        <v>604</v>
      </c>
      <c r="H270" s="4"/>
      <c r="I270" s="4" t="s">
        <v>595</v>
      </c>
      <c r="J270" s="101"/>
    </row>
    <row r="271" spans="2:10" s="1" customFormat="1" ht="15" customHeight="1" x14ac:dyDescent="0.25">
      <c r="B271" s="2" t="s">
        <v>656</v>
      </c>
      <c r="C271" s="4" t="s">
        <v>12</v>
      </c>
      <c r="D271" s="4" t="s">
        <v>537</v>
      </c>
      <c r="E271" s="4"/>
      <c r="F271" s="10">
        <v>43855</v>
      </c>
      <c r="G271" s="4" t="s">
        <v>28</v>
      </c>
      <c r="H271" s="4" t="s">
        <v>65</v>
      </c>
      <c r="I271" s="4"/>
      <c r="J271" s="101"/>
    </row>
    <row r="272" spans="2:10" s="1" customFormat="1" ht="15" customHeight="1" x14ac:dyDescent="0.25">
      <c r="B272" s="2" t="s">
        <v>656</v>
      </c>
      <c r="C272" s="4" t="s">
        <v>12</v>
      </c>
      <c r="D272" s="4" t="s">
        <v>537</v>
      </c>
      <c r="E272" s="4"/>
      <c r="F272" s="10">
        <v>43526</v>
      </c>
      <c r="G272" s="4" t="s">
        <v>28</v>
      </c>
      <c r="H272" s="4" t="s">
        <v>271</v>
      </c>
      <c r="I272" s="4"/>
      <c r="J272" s="101"/>
    </row>
    <row r="273" spans="2:10" s="1" customFormat="1" ht="15" customHeight="1" x14ac:dyDescent="0.25">
      <c r="B273" s="2" t="s">
        <v>690</v>
      </c>
      <c r="C273" s="4" t="s">
        <v>23</v>
      </c>
      <c r="D273" s="4" t="s">
        <v>2</v>
      </c>
      <c r="E273" s="4"/>
      <c r="F273" s="10">
        <v>43848</v>
      </c>
      <c r="G273" s="4" t="s">
        <v>162</v>
      </c>
      <c r="H273" s="4" t="s">
        <v>27</v>
      </c>
      <c r="I273" s="4"/>
      <c r="J273" s="101"/>
    </row>
    <row r="274" spans="2:10" s="1" customFormat="1" ht="15" customHeight="1" x14ac:dyDescent="0.25">
      <c r="B274" s="2" t="s">
        <v>690</v>
      </c>
      <c r="C274" s="4" t="s">
        <v>23</v>
      </c>
      <c r="D274" s="4" t="s">
        <v>537</v>
      </c>
      <c r="E274" s="4"/>
      <c r="F274" s="10">
        <v>43799</v>
      </c>
      <c r="G274" s="4" t="s">
        <v>28</v>
      </c>
      <c r="H274" s="4" t="s">
        <v>499</v>
      </c>
      <c r="I274" s="4"/>
      <c r="J274" s="101"/>
    </row>
    <row r="275" spans="2:10" s="1" customFormat="1" ht="15" customHeight="1" x14ac:dyDescent="0.25">
      <c r="B275" s="2" t="s">
        <v>102</v>
      </c>
      <c r="C275" s="4" t="s">
        <v>21</v>
      </c>
      <c r="D275" s="4" t="s">
        <v>564</v>
      </c>
      <c r="E275" s="4"/>
      <c r="F275" s="10">
        <v>43589</v>
      </c>
      <c r="G275" s="4" t="s">
        <v>221</v>
      </c>
      <c r="H275" s="4" t="s">
        <v>17</v>
      </c>
      <c r="I275" s="4"/>
      <c r="J275" s="101"/>
    </row>
    <row r="276" spans="2:10" s="1" customFormat="1" ht="15" customHeight="1" x14ac:dyDescent="0.25">
      <c r="B276" s="2" t="s">
        <v>102</v>
      </c>
      <c r="C276" s="4"/>
      <c r="D276" s="4" t="s">
        <v>563</v>
      </c>
      <c r="E276" s="4"/>
      <c r="F276" s="10">
        <f>IF(I276="T",43273,43252)</f>
        <v>43252</v>
      </c>
      <c r="G276" s="4" t="s">
        <v>604</v>
      </c>
      <c r="H276" s="4"/>
      <c r="I276" s="4" t="s">
        <v>478</v>
      </c>
      <c r="J276" s="101"/>
    </row>
    <row r="277" spans="2:10" s="1" customFormat="1" ht="15" customHeight="1" x14ac:dyDescent="0.25">
      <c r="B277" s="2" t="s">
        <v>391</v>
      </c>
      <c r="C277" s="4"/>
      <c r="D277" s="4" t="s">
        <v>537</v>
      </c>
      <c r="E277" s="4"/>
      <c r="F277" s="10">
        <f>IF(I277="T",43273,43252)</f>
        <v>43252</v>
      </c>
      <c r="G277" s="4" t="s">
        <v>604</v>
      </c>
      <c r="H277" s="4"/>
      <c r="I277" s="4" t="s">
        <v>537</v>
      </c>
      <c r="J277" s="101"/>
    </row>
    <row r="278" spans="2:10" s="1" customFormat="1" ht="15" customHeight="1" x14ac:dyDescent="0.25">
      <c r="B278" s="2" t="s">
        <v>305</v>
      </c>
      <c r="C278" s="4" t="s">
        <v>18</v>
      </c>
      <c r="D278" s="4" t="s">
        <v>2</v>
      </c>
      <c r="E278" s="4"/>
      <c r="F278" s="10">
        <v>43484</v>
      </c>
      <c r="G278" s="4" t="s">
        <v>166</v>
      </c>
      <c r="H278" s="4" t="s">
        <v>15</v>
      </c>
      <c r="I278" s="4"/>
      <c r="J278" s="101"/>
    </row>
    <row r="279" spans="2:10" s="1" customFormat="1" ht="15" customHeight="1" x14ac:dyDescent="0.25">
      <c r="B279" s="2" t="s">
        <v>305</v>
      </c>
      <c r="C279" s="4"/>
      <c r="D279" s="4" t="s">
        <v>537</v>
      </c>
      <c r="E279" s="4"/>
      <c r="F279" s="10">
        <f>IF(I279="T",43273,43252)</f>
        <v>43252</v>
      </c>
      <c r="G279" s="4" t="s">
        <v>604</v>
      </c>
      <c r="H279" s="4"/>
      <c r="I279" s="4" t="s">
        <v>478</v>
      </c>
      <c r="J279" s="101"/>
    </row>
    <row r="280" spans="2:10" s="1" customFormat="1" ht="15" customHeight="1" x14ac:dyDescent="0.25">
      <c r="B280" s="2" t="s">
        <v>63</v>
      </c>
      <c r="C280" s="4"/>
      <c r="D280" s="4" t="s">
        <v>564</v>
      </c>
      <c r="E280" s="4"/>
      <c r="F280" s="10">
        <f>IF(I280="T",43273,43252)</f>
        <v>43252</v>
      </c>
      <c r="G280" s="4" t="s">
        <v>604</v>
      </c>
      <c r="H280" s="4"/>
      <c r="I280" s="4" t="s">
        <v>478</v>
      </c>
      <c r="J280" s="101"/>
    </row>
    <row r="281" spans="2:10" s="1" customFormat="1" ht="15" customHeight="1" x14ac:dyDescent="0.25">
      <c r="B281" s="2" t="s">
        <v>447</v>
      </c>
      <c r="C281" s="4"/>
      <c r="D281" s="4" t="s">
        <v>2</v>
      </c>
      <c r="E281" s="4"/>
      <c r="F281" s="10">
        <f>IF(I281="T",43273,43252)</f>
        <v>43252</v>
      </c>
      <c r="G281" s="4" t="s">
        <v>604</v>
      </c>
      <c r="H281" s="4"/>
      <c r="I281" s="4" t="s">
        <v>478</v>
      </c>
      <c r="J281" s="101"/>
    </row>
    <row r="282" spans="2:10" s="1" customFormat="1" ht="15" customHeight="1" x14ac:dyDescent="0.25">
      <c r="B282" s="2" t="s">
        <v>201</v>
      </c>
      <c r="C282" s="4"/>
      <c r="D282" s="4" t="s">
        <v>537</v>
      </c>
      <c r="E282" s="4"/>
      <c r="F282" s="10">
        <f>IF(I282="T",43273,43252)</f>
        <v>43252</v>
      </c>
      <c r="G282" s="4" t="s">
        <v>604</v>
      </c>
      <c r="H282" s="4"/>
      <c r="I282" s="4" t="s">
        <v>596</v>
      </c>
      <c r="J282" s="101"/>
    </row>
    <row r="283" spans="2:10" s="1" customFormat="1" ht="15" customHeight="1" x14ac:dyDescent="0.25">
      <c r="B283" s="2" t="s">
        <v>463</v>
      </c>
      <c r="C283" s="4" t="s">
        <v>64</v>
      </c>
      <c r="D283" s="4" t="s">
        <v>2</v>
      </c>
      <c r="E283" s="4"/>
      <c r="F283" s="10">
        <v>43568</v>
      </c>
      <c r="G283" s="4" t="s">
        <v>322</v>
      </c>
      <c r="H283" s="4" t="s">
        <v>65</v>
      </c>
      <c r="I283" s="4"/>
      <c r="J283" s="101"/>
    </row>
    <row r="284" spans="2:10" s="1" customFormat="1" ht="15" customHeight="1" x14ac:dyDescent="0.25">
      <c r="B284" s="2" t="s">
        <v>463</v>
      </c>
      <c r="C284" s="4"/>
      <c r="D284" s="4" t="s">
        <v>537</v>
      </c>
      <c r="E284" s="4"/>
      <c r="F284" s="10">
        <f>IF(I284="T",43273,43252)</f>
        <v>43252</v>
      </c>
      <c r="G284" s="4" t="s">
        <v>604</v>
      </c>
      <c r="H284" s="4"/>
      <c r="I284" s="4" t="s">
        <v>478</v>
      </c>
      <c r="J284" s="101"/>
    </row>
    <row r="285" spans="2:10" s="1" customFormat="1" ht="15" customHeight="1" x14ac:dyDescent="0.25">
      <c r="B285" s="2" t="s">
        <v>399</v>
      </c>
      <c r="C285" s="4"/>
      <c r="D285" s="4" t="s">
        <v>537</v>
      </c>
      <c r="E285" s="4"/>
      <c r="F285" s="10">
        <f>IF(I285="T",43273,43252)</f>
        <v>43252</v>
      </c>
      <c r="G285" s="4" t="s">
        <v>604</v>
      </c>
      <c r="H285" s="4"/>
      <c r="I285" s="4" t="s">
        <v>596</v>
      </c>
      <c r="J285" s="101"/>
    </row>
    <row r="286" spans="2:10" s="1" customFormat="1" ht="15" customHeight="1" x14ac:dyDescent="0.25">
      <c r="B286" s="2" t="s">
        <v>439</v>
      </c>
      <c r="C286" s="4" t="s">
        <v>20</v>
      </c>
      <c r="D286" s="4" t="s">
        <v>2</v>
      </c>
      <c r="E286" s="4"/>
      <c r="F286" s="10">
        <v>43577</v>
      </c>
      <c r="G286" s="4" t="s">
        <v>177</v>
      </c>
      <c r="H286" s="4" t="s">
        <v>15</v>
      </c>
      <c r="I286" s="4"/>
      <c r="J286" s="101"/>
    </row>
    <row r="287" spans="2:10" s="1" customFormat="1" ht="15" customHeight="1" x14ac:dyDescent="0.25">
      <c r="B287" s="2" t="s">
        <v>439</v>
      </c>
      <c r="C287" s="4"/>
      <c r="D287" s="4" t="s">
        <v>537</v>
      </c>
      <c r="E287" s="4"/>
      <c r="F287" s="10">
        <f>IF(I287="T",43273,43252)</f>
        <v>43252</v>
      </c>
      <c r="G287" s="4" t="s">
        <v>604</v>
      </c>
      <c r="H287" s="4"/>
      <c r="I287" s="4" t="s">
        <v>478</v>
      </c>
      <c r="J287" s="101"/>
    </row>
    <row r="288" spans="2:10" s="1" customFormat="1" ht="15" customHeight="1" x14ac:dyDescent="0.25">
      <c r="B288" s="2" t="s">
        <v>42</v>
      </c>
      <c r="C288" s="4"/>
      <c r="D288" s="4" t="s">
        <v>537</v>
      </c>
      <c r="E288" s="4"/>
      <c r="F288" s="10">
        <f>IF(I288="T",43273,43252)</f>
        <v>43252</v>
      </c>
      <c r="G288" s="4" t="s">
        <v>604</v>
      </c>
      <c r="H288" s="4"/>
      <c r="I288" s="4" t="s">
        <v>537</v>
      </c>
      <c r="J288" s="101"/>
    </row>
    <row r="289" spans="1:10" s="1" customFormat="1" ht="15" customHeight="1" x14ac:dyDescent="0.25">
      <c r="B289" s="2" t="s">
        <v>301</v>
      </c>
      <c r="C289" s="4"/>
      <c r="D289" s="4" t="s">
        <v>537</v>
      </c>
      <c r="E289" s="4"/>
      <c r="F289" s="10">
        <f>IF(I289="T",43273,43252)</f>
        <v>43252</v>
      </c>
      <c r="G289" s="4" t="s">
        <v>604</v>
      </c>
      <c r="H289" s="4"/>
      <c r="I289" s="4" t="s">
        <v>537</v>
      </c>
      <c r="J289" s="101"/>
    </row>
    <row r="290" spans="1:10" s="1" customFormat="1" ht="15" customHeight="1" x14ac:dyDescent="0.25">
      <c r="B290" s="2" t="s">
        <v>687</v>
      </c>
      <c r="C290" s="4" t="s">
        <v>10</v>
      </c>
      <c r="D290" s="4" t="s">
        <v>537</v>
      </c>
      <c r="E290" s="4"/>
      <c r="F290" s="10">
        <v>43736</v>
      </c>
      <c r="G290" s="4" t="s">
        <v>28</v>
      </c>
      <c r="H290" s="4" t="s">
        <v>15</v>
      </c>
      <c r="I290" s="4"/>
      <c r="J290" s="101"/>
    </row>
    <row r="291" spans="1:10" s="1" customFormat="1" ht="15" customHeight="1" x14ac:dyDescent="0.25">
      <c r="B291" s="2" t="s">
        <v>484</v>
      </c>
      <c r="C291" s="4"/>
      <c r="D291" s="4" t="s">
        <v>6</v>
      </c>
      <c r="E291" s="4"/>
      <c r="F291" s="10">
        <f>IF(I291="T",43273,43252)</f>
        <v>43252</v>
      </c>
      <c r="G291" s="4" t="s">
        <v>604</v>
      </c>
      <c r="H291" s="4"/>
      <c r="I291" s="4" t="s">
        <v>595</v>
      </c>
      <c r="J291" s="101"/>
    </row>
    <row r="292" spans="1:10" s="1" customFormat="1" ht="15" customHeight="1" x14ac:dyDescent="0.25">
      <c r="A292" s="1" t="str">
        <f>CONCATENATE(B292," ",D292)</f>
        <v>HAMAYS Maé INO</v>
      </c>
      <c r="B292" s="2" t="s">
        <v>485</v>
      </c>
      <c r="C292" s="4" t="s">
        <v>77</v>
      </c>
      <c r="D292" s="4" t="s">
        <v>564</v>
      </c>
      <c r="E292" s="4"/>
      <c r="F292" s="10">
        <v>43876</v>
      </c>
      <c r="G292" s="4" t="s">
        <v>181</v>
      </c>
      <c r="H292" s="4" t="s">
        <v>22</v>
      </c>
      <c r="I292" s="4"/>
      <c r="J292" s="101"/>
    </row>
    <row r="293" spans="1:10" s="1" customFormat="1" ht="15" customHeight="1" x14ac:dyDescent="0.25">
      <c r="B293" s="2" t="s">
        <v>485</v>
      </c>
      <c r="C293" s="4"/>
      <c r="D293" s="4" t="s">
        <v>563</v>
      </c>
      <c r="E293" s="4"/>
      <c r="F293" s="10">
        <f>IF(I293="T",43273,43252)</f>
        <v>43252</v>
      </c>
      <c r="G293" s="4" t="s">
        <v>604</v>
      </c>
      <c r="H293" s="4"/>
      <c r="I293" s="4" t="s">
        <v>478</v>
      </c>
      <c r="J293" s="101"/>
    </row>
    <row r="294" spans="1:10" s="1" customFormat="1" ht="15" customHeight="1" x14ac:dyDescent="0.25">
      <c r="B294" s="2" t="s">
        <v>486</v>
      </c>
      <c r="C294" s="4"/>
      <c r="D294" s="4" t="s">
        <v>537</v>
      </c>
      <c r="E294" s="4"/>
      <c r="F294" s="10">
        <f>IF(I294="T",43273,43252)</f>
        <v>43252</v>
      </c>
      <c r="G294" s="4" t="s">
        <v>604</v>
      </c>
      <c r="H294" s="4"/>
      <c r="I294" s="4" t="s">
        <v>537</v>
      </c>
      <c r="J294" s="101"/>
    </row>
    <row r="295" spans="1:10" s="1" customFormat="1" ht="15" customHeight="1" x14ac:dyDescent="0.25">
      <c r="B295" s="2" t="s">
        <v>312</v>
      </c>
      <c r="C295" s="4"/>
      <c r="D295" s="4" t="s">
        <v>537</v>
      </c>
      <c r="E295" s="4"/>
      <c r="F295" s="10">
        <f>IF(I295="T",43273,43252)</f>
        <v>43252</v>
      </c>
      <c r="G295" s="4" t="s">
        <v>604</v>
      </c>
      <c r="H295" s="4"/>
      <c r="I295" s="4" t="s">
        <v>537</v>
      </c>
      <c r="J295" s="101"/>
    </row>
    <row r="296" spans="1:10" s="1" customFormat="1" ht="15" customHeight="1" x14ac:dyDescent="0.25">
      <c r="B296" s="2" t="s">
        <v>33</v>
      </c>
      <c r="C296" s="4" t="s">
        <v>26</v>
      </c>
      <c r="D296" s="4" t="s">
        <v>565</v>
      </c>
      <c r="E296" s="4"/>
      <c r="F296" s="10">
        <v>43568</v>
      </c>
      <c r="G296" s="4" t="s">
        <v>322</v>
      </c>
      <c r="H296" s="4" t="s">
        <v>65</v>
      </c>
      <c r="I296" s="4"/>
      <c r="J296" s="101"/>
    </row>
    <row r="297" spans="1:10" s="1" customFormat="1" ht="15" customHeight="1" x14ac:dyDescent="0.25">
      <c r="B297" s="2" t="s">
        <v>33</v>
      </c>
      <c r="C297" s="4"/>
      <c r="D297" s="4" t="s">
        <v>564</v>
      </c>
      <c r="E297" s="4"/>
      <c r="F297" s="10">
        <f>IF(I297="T",43273,43252)</f>
        <v>43252</v>
      </c>
      <c r="G297" s="4" t="s">
        <v>604</v>
      </c>
      <c r="H297" s="4"/>
      <c r="I297" s="4" t="s">
        <v>595</v>
      </c>
      <c r="J297" s="101"/>
    </row>
    <row r="298" spans="1:10" s="1" customFormat="1" ht="15" customHeight="1" x14ac:dyDescent="0.25">
      <c r="B298" s="2" t="s">
        <v>405</v>
      </c>
      <c r="C298" s="4"/>
      <c r="D298" s="4" t="s">
        <v>8</v>
      </c>
      <c r="E298" s="4"/>
      <c r="F298" s="10">
        <f>IF(I298="T",43273,43252)</f>
        <v>43252</v>
      </c>
      <c r="G298" s="4" t="s">
        <v>604</v>
      </c>
      <c r="H298" s="4"/>
      <c r="I298" s="4" t="s">
        <v>595</v>
      </c>
      <c r="J298" s="101"/>
    </row>
    <row r="299" spans="1:10" s="1" customFormat="1" ht="15" customHeight="1" x14ac:dyDescent="0.25">
      <c r="B299" s="2" t="s">
        <v>336</v>
      </c>
      <c r="C299" s="4"/>
      <c r="D299" s="4" t="s">
        <v>8</v>
      </c>
      <c r="E299" s="4"/>
      <c r="F299" s="10">
        <f>IF(I299="T",43273,43252)</f>
        <v>43252</v>
      </c>
      <c r="G299" s="4" t="s">
        <v>604</v>
      </c>
      <c r="H299" s="4"/>
      <c r="I299" s="4" t="s">
        <v>595</v>
      </c>
      <c r="J299" s="101"/>
    </row>
    <row r="300" spans="1:10" s="1" customFormat="1" ht="15" customHeight="1" x14ac:dyDescent="0.25">
      <c r="B300" s="2" t="s">
        <v>363</v>
      </c>
      <c r="C300" s="4"/>
      <c r="D300" s="4" t="s">
        <v>565</v>
      </c>
      <c r="E300" s="4"/>
      <c r="F300" s="10">
        <f>IF(I300="T",43273,43252)</f>
        <v>43252</v>
      </c>
      <c r="G300" s="4" t="s">
        <v>604</v>
      </c>
      <c r="H300" s="4"/>
      <c r="I300" s="4" t="s">
        <v>478</v>
      </c>
      <c r="J300" s="101"/>
    </row>
    <row r="301" spans="1:10" s="1" customFormat="1" ht="15" customHeight="1" x14ac:dyDescent="0.25">
      <c r="B301" s="2" t="s">
        <v>361</v>
      </c>
      <c r="C301" s="4"/>
      <c r="D301" s="4" t="s">
        <v>6</v>
      </c>
      <c r="E301" s="4"/>
      <c r="F301" s="10">
        <f>IF(I301="T",43273,43252)</f>
        <v>43252</v>
      </c>
      <c r="G301" s="4" t="s">
        <v>604</v>
      </c>
      <c r="H301" s="4"/>
      <c r="I301" s="4" t="s">
        <v>595</v>
      </c>
      <c r="J301" s="101"/>
    </row>
    <row r="302" spans="1:10" s="1" customFormat="1" ht="15" customHeight="1" x14ac:dyDescent="0.25">
      <c r="B302" s="2" t="s">
        <v>504</v>
      </c>
      <c r="C302" s="4" t="s">
        <v>10</v>
      </c>
      <c r="D302" s="4" t="s">
        <v>563</v>
      </c>
      <c r="E302" s="4"/>
      <c r="F302" s="10">
        <v>43568</v>
      </c>
      <c r="G302" s="4" t="s">
        <v>322</v>
      </c>
      <c r="H302" s="4" t="s">
        <v>65</v>
      </c>
      <c r="I302" s="4"/>
      <c r="J302" s="101"/>
    </row>
    <row r="303" spans="1:10" s="1" customFormat="1" ht="15" customHeight="1" x14ac:dyDescent="0.25">
      <c r="B303" s="2" t="s">
        <v>504</v>
      </c>
      <c r="C303" s="4" t="s">
        <v>10</v>
      </c>
      <c r="D303" s="4" t="s">
        <v>2</v>
      </c>
      <c r="E303" s="4"/>
      <c r="F303" s="10">
        <v>43554</v>
      </c>
      <c r="G303" s="4" t="s">
        <v>214</v>
      </c>
      <c r="H303" s="4" t="s">
        <v>215</v>
      </c>
      <c r="I303" s="4"/>
      <c r="J303" s="101"/>
    </row>
    <row r="304" spans="1:10" s="1" customFormat="1" ht="15" customHeight="1" x14ac:dyDescent="0.25">
      <c r="B304" s="2" t="s">
        <v>504</v>
      </c>
      <c r="C304" s="4" t="s">
        <v>10</v>
      </c>
      <c r="D304" s="4" t="s">
        <v>537</v>
      </c>
      <c r="E304" s="4"/>
      <c r="F304" s="10">
        <v>43372</v>
      </c>
      <c r="G304" s="4" t="s">
        <v>28</v>
      </c>
      <c r="H304" s="4" t="s">
        <v>15</v>
      </c>
      <c r="I304" s="4"/>
      <c r="J304" s="101"/>
    </row>
    <row r="305" spans="1:10" s="1" customFormat="1" ht="15" customHeight="1" x14ac:dyDescent="0.25">
      <c r="B305" s="2" t="s">
        <v>504</v>
      </c>
      <c r="C305" s="4"/>
      <c r="D305" s="4" t="s">
        <v>537</v>
      </c>
      <c r="E305" s="4"/>
      <c r="F305" s="10">
        <f>IF(I305="T",43273,43252)</f>
        <v>43252</v>
      </c>
      <c r="G305" s="4" t="s">
        <v>604</v>
      </c>
      <c r="H305" s="4"/>
      <c r="I305" s="4" t="s">
        <v>537</v>
      </c>
      <c r="J305" s="101"/>
    </row>
    <row r="306" spans="1:10" s="1" customFormat="1" ht="15" customHeight="1" x14ac:dyDescent="0.25">
      <c r="B306" s="2" t="s">
        <v>394</v>
      </c>
      <c r="C306" s="4"/>
      <c r="D306" s="4" t="s">
        <v>537</v>
      </c>
      <c r="E306" s="4"/>
      <c r="F306" s="10">
        <f>IF(I306="T",43273,43252)</f>
        <v>43252</v>
      </c>
      <c r="G306" s="4" t="s">
        <v>604</v>
      </c>
      <c r="H306" s="4"/>
      <c r="I306" s="4" t="s">
        <v>537</v>
      </c>
      <c r="J306" s="101"/>
    </row>
    <row r="307" spans="1:10" s="1" customFormat="1" ht="15" customHeight="1" x14ac:dyDescent="0.25">
      <c r="B307" s="2" t="s">
        <v>523</v>
      </c>
      <c r="C307" s="4"/>
      <c r="D307" s="4" t="s">
        <v>537</v>
      </c>
      <c r="E307" s="4"/>
      <c r="F307" s="10">
        <f>IF(I307="T",43273,43252)</f>
        <v>43252</v>
      </c>
      <c r="G307" s="4" t="s">
        <v>604</v>
      </c>
      <c r="H307" s="4"/>
      <c r="I307" s="4" t="s">
        <v>478</v>
      </c>
      <c r="J307" s="101"/>
    </row>
    <row r="308" spans="1:10" s="1" customFormat="1" ht="15" customHeight="1" x14ac:dyDescent="0.25">
      <c r="B308" s="2" t="s">
        <v>130</v>
      </c>
      <c r="C308" s="4" t="s">
        <v>19</v>
      </c>
      <c r="D308" s="4" t="s">
        <v>564</v>
      </c>
      <c r="E308" s="4"/>
      <c r="F308" s="10">
        <v>43400</v>
      </c>
      <c r="G308" s="4" t="s">
        <v>164</v>
      </c>
      <c r="H308" s="4" t="s">
        <v>22</v>
      </c>
      <c r="I308" s="4"/>
      <c r="J308" s="101"/>
    </row>
    <row r="309" spans="1:10" s="1" customFormat="1" ht="15" customHeight="1" x14ac:dyDescent="0.25">
      <c r="B309" s="2" t="s">
        <v>130</v>
      </c>
      <c r="C309" s="4"/>
      <c r="D309" s="4" t="s">
        <v>563</v>
      </c>
      <c r="E309" s="4"/>
      <c r="F309" s="10">
        <f>IF(I309="T",43273,43252)</f>
        <v>43252</v>
      </c>
      <c r="G309" s="4" t="s">
        <v>604</v>
      </c>
      <c r="H309" s="4"/>
      <c r="I309" s="4" t="s">
        <v>595</v>
      </c>
      <c r="J309" s="101"/>
    </row>
    <row r="310" spans="1:10" s="1" customFormat="1" ht="15" customHeight="1" x14ac:dyDescent="0.25">
      <c r="A310" s="1" t="str">
        <f>CONCATENATE(B310," ",D310)</f>
        <v>HOLTRUST Diedre MIN</v>
      </c>
      <c r="B310" s="2" t="s">
        <v>640</v>
      </c>
      <c r="C310" s="4" t="s">
        <v>21</v>
      </c>
      <c r="D310" s="4" t="s">
        <v>2</v>
      </c>
      <c r="E310" s="4"/>
      <c r="F310" s="10">
        <v>43876</v>
      </c>
      <c r="G310" s="4" t="s">
        <v>181</v>
      </c>
      <c r="H310" s="4" t="s">
        <v>22</v>
      </c>
      <c r="I310" s="4"/>
      <c r="J310" s="101"/>
    </row>
    <row r="311" spans="1:10" s="1" customFormat="1" ht="15" customHeight="1" x14ac:dyDescent="0.25">
      <c r="B311" s="2" t="s">
        <v>640</v>
      </c>
      <c r="C311" s="4" t="s">
        <v>21</v>
      </c>
      <c r="D311" s="4" t="s">
        <v>537</v>
      </c>
      <c r="E311" s="4"/>
      <c r="F311" s="10">
        <v>43491</v>
      </c>
      <c r="G311" s="4" t="s">
        <v>28</v>
      </c>
      <c r="H311" s="4" t="s">
        <v>65</v>
      </c>
      <c r="I311" s="4"/>
      <c r="J311" s="101"/>
    </row>
    <row r="312" spans="1:10" s="1" customFormat="1" ht="15" customHeight="1" x14ac:dyDescent="0.25">
      <c r="B312" s="2" t="s">
        <v>416</v>
      </c>
      <c r="C312" s="4" t="s">
        <v>26</v>
      </c>
      <c r="D312" s="4" t="s">
        <v>564</v>
      </c>
      <c r="E312" s="4"/>
      <c r="F312" s="10">
        <v>43568</v>
      </c>
      <c r="G312" s="4" t="s">
        <v>322</v>
      </c>
      <c r="H312" s="4" t="s">
        <v>65</v>
      </c>
      <c r="I312" s="4"/>
      <c r="J312" s="101"/>
    </row>
    <row r="313" spans="1:10" s="1" customFormat="1" ht="15" customHeight="1" x14ac:dyDescent="0.25">
      <c r="B313" s="2" t="s">
        <v>416</v>
      </c>
      <c r="C313" s="4" t="s">
        <v>26</v>
      </c>
      <c r="D313" s="4" t="s">
        <v>563</v>
      </c>
      <c r="E313" s="4"/>
      <c r="F313" s="10">
        <v>43386</v>
      </c>
      <c r="G313" s="4" t="s">
        <v>300</v>
      </c>
      <c r="H313" s="4" t="s">
        <v>17</v>
      </c>
      <c r="I313" s="4"/>
      <c r="J313" s="101"/>
    </row>
    <row r="314" spans="1:10" s="1" customFormat="1" ht="15" customHeight="1" x14ac:dyDescent="0.25">
      <c r="B314" s="2" t="s">
        <v>416</v>
      </c>
      <c r="C314" s="4"/>
      <c r="D314" s="4" t="s">
        <v>2</v>
      </c>
      <c r="E314" s="4"/>
      <c r="F314" s="10">
        <f>IF(I314="T",43273,43252)</f>
        <v>43252</v>
      </c>
      <c r="G314" s="4" t="s">
        <v>604</v>
      </c>
      <c r="H314" s="4"/>
      <c r="I314" s="4" t="s">
        <v>599</v>
      </c>
      <c r="J314" s="101"/>
    </row>
    <row r="315" spans="1:10" s="1" customFormat="1" ht="15" customHeight="1" x14ac:dyDescent="0.25">
      <c r="B315" s="2" t="s">
        <v>417</v>
      </c>
      <c r="C315" s="4" t="s">
        <v>26</v>
      </c>
      <c r="D315" s="4" t="s">
        <v>565</v>
      </c>
      <c r="E315" s="4"/>
      <c r="F315" s="10">
        <v>43568</v>
      </c>
      <c r="G315" s="4" t="s">
        <v>322</v>
      </c>
      <c r="H315" s="4" t="s">
        <v>65</v>
      </c>
      <c r="I315" s="4"/>
      <c r="J315" s="101"/>
    </row>
    <row r="316" spans="1:10" s="1" customFormat="1" ht="15" customHeight="1" x14ac:dyDescent="0.25">
      <c r="B316" s="2" t="s">
        <v>417</v>
      </c>
      <c r="C316" s="4" t="s">
        <v>26</v>
      </c>
      <c r="D316" s="4" t="s">
        <v>564</v>
      </c>
      <c r="E316" s="4"/>
      <c r="F316" s="10">
        <v>43393</v>
      </c>
      <c r="G316" s="4" t="s">
        <v>603</v>
      </c>
      <c r="H316" s="4" t="s">
        <v>215</v>
      </c>
      <c r="I316" s="4"/>
      <c r="J316" s="101"/>
    </row>
    <row r="317" spans="1:10" s="1" customFormat="1" ht="15" customHeight="1" x14ac:dyDescent="0.25">
      <c r="B317" s="2" t="s">
        <v>417</v>
      </c>
      <c r="C317" s="4"/>
      <c r="D317" s="4" t="s">
        <v>563</v>
      </c>
      <c r="E317" s="4"/>
      <c r="F317" s="10">
        <f>IF(I317="T",43273,43252)</f>
        <v>43252</v>
      </c>
      <c r="G317" s="4" t="s">
        <v>604</v>
      </c>
      <c r="H317" s="4"/>
      <c r="I317" s="4" t="s">
        <v>595</v>
      </c>
      <c r="J317" s="101"/>
    </row>
    <row r="318" spans="1:10" s="1" customFormat="1" ht="15" customHeight="1" x14ac:dyDescent="0.25">
      <c r="B318" s="2" t="s">
        <v>471</v>
      </c>
      <c r="C318" s="4" t="s">
        <v>64</v>
      </c>
      <c r="D318" s="4" t="s">
        <v>537</v>
      </c>
      <c r="E318" s="4"/>
      <c r="F318" s="10">
        <v>43491</v>
      </c>
      <c r="G318" s="4" t="s">
        <v>28</v>
      </c>
      <c r="H318" s="4" t="s">
        <v>65</v>
      </c>
      <c r="I318" s="4"/>
      <c r="J318" s="101"/>
    </row>
    <row r="319" spans="1:10" s="1" customFormat="1" ht="15" customHeight="1" x14ac:dyDescent="0.25">
      <c r="B319" s="2" t="s">
        <v>471</v>
      </c>
      <c r="C319" s="4"/>
      <c r="D319" s="4" t="s">
        <v>537</v>
      </c>
      <c r="E319" s="4"/>
      <c r="F319" s="10">
        <f>IF(I319="T",43273,43252)</f>
        <v>43252</v>
      </c>
      <c r="G319" s="4" t="s">
        <v>604</v>
      </c>
      <c r="H319" s="4"/>
      <c r="I319" s="4" t="s">
        <v>537</v>
      </c>
      <c r="J319" s="101"/>
    </row>
    <row r="320" spans="1:10" s="1" customFormat="1" ht="15" customHeight="1" x14ac:dyDescent="0.25">
      <c r="B320" s="2" t="s">
        <v>475</v>
      </c>
      <c r="C320" s="4" t="s">
        <v>64</v>
      </c>
      <c r="D320" s="4" t="s">
        <v>537</v>
      </c>
      <c r="E320" s="4"/>
      <c r="F320" s="10">
        <v>43491</v>
      </c>
      <c r="G320" s="4" t="s">
        <v>28</v>
      </c>
      <c r="H320" s="4" t="s">
        <v>65</v>
      </c>
      <c r="I320" s="4"/>
      <c r="J320" s="101"/>
    </row>
    <row r="321" spans="1:10" s="1" customFormat="1" ht="15" customHeight="1" x14ac:dyDescent="0.25">
      <c r="B321" s="2" t="s">
        <v>475</v>
      </c>
      <c r="C321" s="4"/>
      <c r="D321" s="4" t="s">
        <v>537</v>
      </c>
      <c r="E321" s="4"/>
      <c r="F321" s="10">
        <f>IF(I321="T",43273,43252)</f>
        <v>43252</v>
      </c>
      <c r="G321" s="4" t="s">
        <v>604</v>
      </c>
      <c r="H321" s="4"/>
      <c r="I321" s="4" t="s">
        <v>537</v>
      </c>
      <c r="J321" s="101"/>
    </row>
    <row r="322" spans="1:10" s="1" customFormat="1" ht="15" customHeight="1" x14ac:dyDescent="0.25">
      <c r="B322" s="2" t="s">
        <v>328</v>
      </c>
      <c r="C322" s="4" t="s">
        <v>607</v>
      </c>
      <c r="D322" s="4" t="s">
        <v>7</v>
      </c>
      <c r="E322" s="4"/>
      <c r="F322" s="10">
        <v>43421</v>
      </c>
      <c r="G322" s="4" t="s">
        <v>608</v>
      </c>
      <c r="H322" s="4" t="s">
        <v>17</v>
      </c>
      <c r="I322" s="4"/>
      <c r="J322" s="101"/>
    </row>
    <row r="323" spans="1:10" s="1" customFormat="1" ht="15" customHeight="1" x14ac:dyDescent="0.25">
      <c r="B323" s="2" t="s">
        <v>328</v>
      </c>
      <c r="C323" s="4"/>
      <c r="D323" s="4" t="s">
        <v>6</v>
      </c>
      <c r="E323" s="4"/>
      <c r="F323" s="10">
        <f>IF(I323="T",43273,43252)</f>
        <v>43252</v>
      </c>
      <c r="G323" s="4" t="s">
        <v>604</v>
      </c>
      <c r="H323" s="4"/>
      <c r="I323" s="4" t="s">
        <v>595</v>
      </c>
      <c r="J323" s="101"/>
    </row>
    <row r="324" spans="1:10" s="1" customFormat="1" ht="15" customHeight="1" x14ac:dyDescent="0.25">
      <c r="B324" s="2" t="s">
        <v>265</v>
      </c>
      <c r="C324" s="4"/>
      <c r="D324" s="4" t="s">
        <v>563</v>
      </c>
      <c r="E324" s="4"/>
      <c r="F324" s="10">
        <f>IF(I324="T",43273,43252)</f>
        <v>43252</v>
      </c>
      <c r="G324" s="4" t="s">
        <v>604</v>
      </c>
      <c r="H324" s="4"/>
      <c r="I324" s="4" t="s">
        <v>478</v>
      </c>
      <c r="J324" s="101"/>
    </row>
    <row r="325" spans="1:10" s="1" customFormat="1" ht="15" customHeight="1" x14ac:dyDescent="0.25">
      <c r="B325" s="2" t="s">
        <v>233</v>
      </c>
      <c r="C325" s="4"/>
      <c r="D325" s="4" t="s">
        <v>2</v>
      </c>
      <c r="E325" s="4"/>
      <c r="F325" s="10">
        <f>IF(I325="T",43273,43252)</f>
        <v>43252</v>
      </c>
      <c r="G325" s="4" t="s">
        <v>604</v>
      </c>
      <c r="H325" s="4"/>
      <c r="I325" s="4" t="s">
        <v>478</v>
      </c>
      <c r="J325" s="101"/>
    </row>
    <row r="326" spans="1:10" s="1" customFormat="1" ht="15" customHeight="1" x14ac:dyDescent="0.25">
      <c r="B326" s="2" t="s">
        <v>131</v>
      </c>
      <c r="C326" s="4" t="s">
        <v>11</v>
      </c>
      <c r="D326" s="4" t="s">
        <v>565</v>
      </c>
      <c r="E326" s="4"/>
      <c r="F326" s="10">
        <v>43386</v>
      </c>
      <c r="G326" s="4" t="s">
        <v>300</v>
      </c>
      <c r="H326" s="4" t="s">
        <v>17</v>
      </c>
      <c r="I326" s="4"/>
      <c r="J326" s="101"/>
    </row>
    <row r="327" spans="1:10" s="1" customFormat="1" ht="15" customHeight="1" x14ac:dyDescent="0.25">
      <c r="B327" s="2" t="s">
        <v>131</v>
      </c>
      <c r="C327" s="4"/>
      <c r="D327" s="4" t="s">
        <v>564</v>
      </c>
      <c r="E327" s="4"/>
      <c r="F327" s="10">
        <f>IF(I327="T",43273,43252)</f>
        <v>43252</v>
      </c>
      <c r="G327" s="4" t="s">
        <v>604</v>
      </c>
      <c r="H327" s="4"/>
      <c r="I327" s="4" t="s">
        <v>595</v>
      </c>
      <c r="J327" s="101"/>
    </row>
    <row r="328" spans="1:10" s="1" customFormat="1" ht="15" customHeight="1" x14ac:dyDescent="0.25">
      <c r="A328" s="1" t="str">
        <f>CONCATENATE(B328," ",D328)</f>
        <v>HYZIEWIEZ Kendra MIN</v>
      </c>
      <c r="B328" s="2" t="s">
        <v>633</v>
      </c>
      <c r="C328" s="4" t="s">
        <v>26</v>
      </c>
      <c r="D328" s="4" t="s">
        <v>2</v>
      </c>
      <c r="E328" s="4"/>
      <c r="F328" s="10">
        <v>43876</v>
      </c>
      <c r="G328" s="4" t="s">
        <v>181</v>
      </c>
      <c r="H328" s="4" t="s">
        <v>22</v>
      </c>
      <c r="I328" s="4"/>
      <c r="J328" s="101"/>
    </row>
    <row r="329" spans="1:10" s="1" customFormat="1" ht="15" customHeight="1" x14ac:dyDescent="0.25">
      <c r="B329" s="2" t="s">
        <v>633</v>
      </c>
      <c r="C329" s="4" t="s">
        <v>26</v>
      </c>
      <c r="D329" s="4" t="s">
        <v>537</v>
      </c>
      <c r="E329" s="4"/>
      <c r="F329" s="10">
        <v>43491</v>
      </c>
      <c r="G329" s="4" t="s">
        <v>28</v>
      </c>
      <c r="H329" s="4" t="s">
        <v>65</v>
      </c>
      <c r="I329" s="4"/>
      <c r="J329" s="101"/>
    </row>
    <row r="330" spans="1:10" s="1" customFormat="1" ht="15" customHeight="1" x14ac:dyDescent="0.25">
      <c r="B330" s="2" t="s">
        <v>654</v>
      </c>
      <c r="C330" s="4" t="s">
        <v>587</v>
      </c>
      <c r="D330" s="4" t="s">
        <v>537</v>
      </c>
      <c r="E330" s="4"/>
      <c r="F330" s="10">
        <v>43526</v>
      </c>
      <c r="G330" s="4" t="s">
        <v>28</v>
      </c>
      <c r="H330" s="4" t="s">
        <v>271</v>
      </c>
      <c r="I330" s="4"/>
      <c r="J330" s="101"/>
    </row>
    <row r="331" spans="1:10" s="1" customFormat="1" ht="15" customHeight="1" x14ac:dyDescent="0.25">
      <c r="B331" s="2" t="s">
        <v>624</v>
      </c>
      <c r="C331" s="4" t="s">
        <v>587</v>
      </c>
      <c r="D331" s="4" t="s">
        <v>537</v>
      </c>
      <c r="E331" s="4"/>
      <c r="F331" s="10">
        <v>43428</v>
      </c>
      <c r="G331" s="4" t="s">
        <v>28</v>
      </c>
      <c r="H331" s="4" t="s">
        <v>499</v>
      </c>
      <c r="I331" s="4"/>
      <c r="J331" s="101"/>
    </row>
    <row r="332" spans="1:10" s="1" customFormat="1" ht="15" customHeight="1" x14ac:dyDescent="0.25">
      <c r="B332" s="2" t="s">
        <v>626</v>
      </c>
      <c r="C332" s="4" t="s">
        <v>587</v>
      </c>
      <c r="D332" s="4" t="s">
        <v>537</v>
      </c>
      <c r="E332" s="4"/>
      <c r="F332" s="10">
        <v>43491</v>
      </c>
      <c r="G332" s="4" t="s">
        <v>28</v>
      </c>
      <c r="H332" s="4" t="s">
        <v>65</v>
      </c>
      <c r="I332" s="4"/>
      <c r="J332" s="101"/>
    </row>
    <row r="333" spans="1:10" s="1" customFormat="1" ht="15" customHeight="1" x14ac:dyDescent="0.25">
      <c r="B333" s="2" t="s">
        <v>626</v>
      </c>
      <c r="C333" s="4" t="s">
        <v>587</v>
      </c>
      <c r="D333" s="4" t="s">
        <v>537</v>
      </c>
      <c r="E333" s="4"/>
      <c r="F333" s="10">
        <v>43428</v>
      </c>
      <c r="G333" s="4" t="s">
        <v>28</v>
      </c>
      <c r="H333" s="4" t="s">
        <v>499</v>
      </c>
      <c r="I333" s="4"/>
      <c r="J333" s="101"/>
    </row>
    <row r="334" spans="1:10" s="1" customFormat="1" ht="15" customHeight="1" x14ac:dyDescent="0.25">
      <c r="B334" s="2" t="s">
        <v>222</v>
      </c>
      <c r="C334" s="4"/>
      <c r="D334" s="4" t="s">
        <v>564</v>
      </c>
      <c r="E334" s="4"/>
      <c r="F334" s="10">
        <f>IF(I334="T",43273,43252)</f>
        <v>43252</v>
      </c>
      <c r="G334" s="4" t="s">
        <v>604</v>
      </c>
      <c r="H334" s="4"/>
      <c r="I334" s="4" t="s">
        <v>478</v>
      </c>
      <c r="J334" s="101"/>
    </row>
    <row r="335" spans="1:10" s="1" customFormat="1" ht="15" customHeight="1" x14ac:dyDescent="0.25">
      <c r="B335" s="2" t="s">
        <v>202</v>
      </c>
      <c r="C335" s="4"/>
      <c r="D335" s="4" t="s">
        <v>564</v>
      </c>
      <c r="E335" s="4"/>
      <c r="F335" s="10">
        <f>IF(I335="T",43273,43252)</f>
        <v>43252</v>
      </c>
      <c r="G335" s="4" t="s">
        <v>604</v>
      </c>
      <c r="H335" s="4"/>
      <c r="I335" s="4" t="s">
        <v>478</v>
      </c>
      <c r="J335" s="101"/>
    </row>
    <row r="336" spans="1:10" s="1" customFormat="1" ht="15" customHeight="1" x14ac:dyDescent="0.25">
      <c r="B336" s="2" t="s">
        <v>313</v>
      </c>
      <c r="C336" s="4"/>
      <c r="D336" s="4" t="s">
        <v>2</v>
      </c>
      <c r="E336" s="4"/>
      <c r="F336" s="10">
        <f>IF(I336="T",43273,43252)</f>
        <v>43252</v>
      </c>
      <c r="G336" s="4" t="s">
        <v>604</v>
      </c>
      <c r="H336" s="4"/>
      <c r="I336" s="4" t="s">
        <v>478</v>
      </c>
      <c r="J336" s="101"/>
    </row>
    <row r="337" spans="1:10" s="1" customFormat="1" ht="15" customHeight="1" x14ac:dyDescent="0.25">
      <c r="B337" s="2" t="s">
        <v>60</v>
      </c>
      <c r="C337" s="4" t="s">
        <v>20</v>
      </c>
      <c r="D337" s="4" t="s">
        <v>2</v>
      </c>
      <c r="E337" s="4"/>
      <c r="F337" s="10">
        <v>43386</v>
      </c>
      <c r="G337" s="4" t="s">
        <v>300</v>
      </c>
      <c r="H337" s="4" t="s">
        <v>17</v>
      </c>
      <c r="I337" s="4"/>
      <c r="J337" s="101"/>
    </row>
    <row r="338" spans="1:10" s="1" customFormat="1" ht="15" customHeight="1" x14ac:dyDescent="0.25">
      <c r="B338" s="2" t="s">
        <v>60</v>
      </c>
      <c r="C338" s="4"/>
      <c r="D338" s="4" t="s">
        <v>537</v>
      </c>
      <c r="E338" s="4"/>
      <c r="F338" s="10">
        <f>IF(I338="T",43273,43252)</f>
        <v>43252</v>
      </c>
      <c r="G338" s="4" t="s">
        <v>604</v>
      </c>
      <c r="H338" s="4"/>
      <c r="I338" s="4" t="s">
        <v>478</v>
      </c>
      <c r="J338" s="101"/>
    </row>
    <row r="339" spans="1:10" s="1" customFormat="1" ht="15" customHeight="1" x14ac:dyDescent="0.25">
      <c r="B339" s="2" t="s">
        <v>132</v>
      </c>
      <c r="C339" s="4" t="s">
        <v>21</v>
      </c>
      <c r="D339" s="4" t="s">
        <v>564</v>
      </c>
      <c r="E339" s="4"/>
      <c r="F339" s="10">
        <v>43568</v>
      </c>
      <c r="G339" s="4" t="s">
        <v>322</v>
      </c>
      <c r="H339" s="4" t="s">
        <v>65</v>
      </c>
      <c r="I339" s="4"/>
      <c r="J339" s="101"/>
    </row>
    <row r="340" spans="1:10" s="1" customFormat="1" ht="15" customHeight="1" x14ac:dyDescent="0.25">
      <c r="B340" s="2" t="s">
        <v>132</v>
      </c>
      <c r="C340" s="4"/>
      <c r="D340" s="4" t="s">
        <v>563</v>
      </c>
      <c r="E340" s="4"/>
      <c r="F340" s="10">
        <f>IF(I340="T",43273,43252)</f>
        <v>43252</v>
      </c>
      <c r="G340" s="4" t="s">
        <v>604</v>
      </c>
      <c r="H340" s="4"/>
      <c r="I340" s="4" t="s">
        <v>595</v>
      </c>
      <c r="J340" s="101"/>
    </row>
    <row r="341" spans="1:10" s="1" customFormat="1" ht="15" customHeight="1" x14ac:dyDescent="0.25">
      <c r="B341" s="2" t="s">
        <v>101</v>
      </c>
      <c r="C341" s="4" t="s">
        <v>19</v>
      </c>
      <c r="D341" s="4" t="s">
        <v>564</v>
      </c>
      <c r="E341" s="4"/>
      <c r="F341" s="10">
        <v>43400</v>
      </c>
      <c r="G341" s="4" t="s">
        <v>164</v>
      </c>
      <c r="H341" s="4" t="s">
        <v>22</v>
      </c>
      <c r="I341" s="4"/>
      <c r="J341" s="101"/>
    </row>
    <row r="342" spans="1:10" s="1" customFormat="1" ht="15" customHeight="1" x14ac:dyDescent="0.25">
      <c r="B342" s="2" t="s">
        <v>101</v>
      </c>
      <c r="C342" s="4"/>
      <c r="D342" s="4" t="s">
        <v>563</v>
      </c>
      <c r="E342" s="4"/>
      <c r="F342" s="10">
        <f>IF(I342="T",43273,43252)</f>
        <v>43252</v>
      </c>
      <c r="G342" s="4" t="s">
        <v>604</v>
      </c>
      <c r="H342" s="4"/>
      <c r="I342" s="4" t="s">
        <v>478</v>
      </c>
      <c r="J342" s="101"/>
    </row>
    <row r="343" spans="1:10" s="1" customFormat="1" ht="15" customHeight="1" x14ac:dyDescent="0.25">
      <c r="B343" s="2" t="s">
        <v>173</v>
      </c>
      <c r="C343" s="4"/>
      <c r="D343" s="4" t="s">
        <v>565</v>
      </c>
      <c r="E343" s="4"/>
      <c r="F343" s="10">
        <f>IF(I343="T",43273,43252)</f>
        <v>43252</v>
      </c>
      <c r="G343" s="4" t="s">
        <v>604</v>
      </c>
      <c r="H343" s="4"/>
      <c r="I343" s="4" t="s">
        <v>595</v>
      </c>
      <c r="J343" s="101"/>
    </row>
    <row r="344" spans="1:10" s="1" customFormat="1" ht="15" customHeight="1" x14ac:dyDescent="0.25">
      <c r="B344" s="2" t="s">
        <v>133</v>
      </c>
      <c r="C344" s="4"/>
      <c r="D344" s="4" t="s">
        <v>537</v>
      </c>
      <c r="E344" s="4"/>
      <c r="F344" s="10">
        <f>IF(I344="T",43273,43252)</f>
        <v>43252</v>
      </c>
      <c r="G344" s="4" t="s">
        <v>604</v>
      </c>
      <c r="H344" s="4"/>
      <c r="I344" s="4" t="s">
        <v>537</v>
      </c>
      <c r="J344" s="101"/>
    </row>
    <row r="345" spans="1:10" s="1" customFormat="1" ht="15" customHeight="1" x14ac:dyDescent="0.25">
      <c r="B345" s="2" t="s">
        <v>174</v>
      </c>
      <c r="C345" s="4" t="s">
        <v>18</v>
      </c>
      <c r="D345" s="4" t="s">
        <v>7</v>
      </c>
      <c r="E345" s="4"/>
      <c r="F345" s="10">
        <v>43421</v>
      </c>
      <c r="G345" s="4" t="s">
        <v>608</v>
      </c>
      <c r="H345" s="4" t="s">
        <v>17</v>
      </c>
      <c r="I345" s="4"/>
      <c r="J345" s="101"/>
    </row>
    <row r="346" spans="1:10" s="1" customFormat="1" ht="15" customHeight="1" x14ac:dyDescent="0.25">
      <c r="B346" s="2" t="s">
        <v>174</v>
      </c>
      <c r="C346" s="4"/>
      <c r="D346" s="4" t="s">
        <v>6</v>
      </c>
      <c r="E346" s="4"/>
      <c r="F346" s="10">
        <f>IF(I346="T",43273,43252)</f>
        <v>43252</v>
      </c>
      <c r="G346" s="4" t="s">
        <v>604</v>
      </c>
      <c r="H346" s="4"/>
      <c r="I346" s="4" t="s">
        <v>595</v>
      </c>
      <c r="J346" s="101"/>
    </row>
    <row r="347" spans="1:10" s="1" customFormat="1" ht="15" customHeight="1" x14ac:dyDescent="0.25">
      <c r="B347" s="2" t="s">
        <v>251</v>
      </c>
      <c r="C347" s="4"/>
      <c r="D347" s="4" t="s">
        <v>537</v>
      </c>
      <c r="E347" s="4"/>
      <c r="F347" s="10">
        <f>IF(I347="T",43273,43252)</f>
        <v>43252</v>
      </c>
      <c r="G347" s="4" t="s">
        <v>604</v>
      </c>
      <c r="H347" s="4"/>
      <c r="I347" s="4" t="s">
        <v>537</v>
      </c>
      <c r="J347" s="101"/>
    </row>
    <row r="348" spans="1:10" s="1" customFormat="1" ht="15" customHeight="1" x14ac:dyDescent="0.25">
      <c r="A348" s="1" t="str">
        <f>CONCATENATE(B348," ",D348)</f>
        <v>JANSSENS Too MIN</v>
      </c>
      <c r="B348" s="2" t="s">
        <v>635</v>
      </c>
      <c r="C348" s="4" t="s">
        <v>18</v>
      </c>
      <c r="D348" s="4" t="s">
        <v>2</v>
      </c>
      <c r="E348" s="4"/>
      <c r="F348" s="10">
        <v>43876</v>
      </c>
      <c r="G348" s="4" t="s">
        <v>181</v>
      </c>
      <c r="H348" s="4" t="s">
        <v>22</v>
      </c>
      <c r="I348" s="4"/>
      <c r="J348" s="101"/>
    </row>
    <row r="349" spans="1:10" s="1" customFormat="1" ht="15" customHeight="1" x14ac:dyDescent="0.25">
      <c r="B349" s="2" t="s">
        <v>635</v>
      </c>
      <c r="C349" s="4" t="s">
        <v>18</v>
      </c>
      <c r="D349" s="4" t="s">
        <v>537</v>
      </c>
      <c r="E349" s="4"/>
      <c r="F349" s="10">
        <v>43491</v>
      </c>
      <c r="G349" s="4" t="s">
        <v>28</v>
      </c>
      <c r="H349" s="4" t="s">
        <v>65</v>
      </c>
      <c r="I349" s="4"/>
      <c r="J349" s="101"/>
    </row>
    <row r="350" spans="1:10" s="1" customFormat="1" ht="15" customHeight="1" x14ac:dyDescent="0.25">
      <c r="B350" s="2" t="s">
        <v>134</v>
      </c>
      <c r="C350" s="4" t="s">
        <v>20</v>
      </c>
      <c r="D350" s="4" t="s">
        <v>6</v>
      </c>
      <c r="E350" s="4"/>
      <c r="F350" s="10">
        <v>43743</v>
      </c>
      <c r="G350" s="4" t="s">
        <v>166</v>
      </c>
      <c r="H350" s="4" t="s">
        <v>15</v>
      </c>
      <c r="I350" s="4"/>
      <c r="J350" s="101"/>
    </row>
    <row r="351" spans="1:10" s="1" customFormat="1" ht="15" customHeight="1" x14ac:dyDescent="0.25">
      <c r="B351" s="2" t="s">
        <v>134</v>
      </c>
      <c r="C351" s="4"/>
      <c r="D351" s="4" t="s">
        <v>565</v>
      </c>
      <c r="E351" s="4"/>
      <c r="F351" s="10">
        <f>IF(I351="T",43273,43252)</f>
        <v>43252</v>
      </c>
      <c r="G351" s="4" t="s">
        <v>604</v>
      </c>
      <c r="H351" s="4"/>
      <c r="I351" s="4" t="s">
        <v>595</v>
      </c>
      <c r="J351" s="101"/>
    </row>
    <row r="352" spans="1:10" s="1" customFormat="1" ht="15" customHeight="1" x14ac:dyDescent="0.25">
      <c r="B352" s="2" t="s">
        <v>135</v>
      </c>
      <c r="C352" s="4"/>
      <c r="D352" s="4" t="s">
        <v>6</v>
      </c>
      <c r="E352" s="4"/>
      <c r="F352" s="10">
        <f>IF(I352="T",43273,43252)</f>
        <v>43252</v>
      </c>
      <c r="G352" s="4" t="s">
        <v>604</v>
      </c>
      <c r="H352" s="4"/>
      <c r="I352" s="4" t="s">
        <v>595</v>
      </c>
      <c r="J352" s="101"/>
    </row>
    <row r="353" spans="1:10" s="1" customFormat="1" ht="15" customHeight="1" x14ac:dyDescent="0.25">
      <c r="B353" s="2" t="s">
        <v>699</v>
      </c>
      <c r="C353" s="4" t="s">
        <v>23</v>
      </c>
      <c r="D353" s="4" t="s">
        <v>537</v>
      </c>
      <c r="E353" s="4"/>
      <c r="F353" s="10">
        <v>43855</v>
      </c>
      <c r="G353" s="4" t="s">
        <v>28</v>
      </c>
      <c r="H353" s="4" t="s">
        <v>65</v>
      </c>
      <c r="I353" s="4"/>
      <c r="J353" s="101"/>
    </row>
    <row r="354" spans="1:10" s="1" customFormat="1" ht="15" customHeight="1" x14ac:dyDescent="0.25">
      <c r="B354" s="2" t="s">
        <v>699</v>
      </c>
      <c r="C354" s="4" t="s">
        <v>23</v>
      </c>
      <c r="D354" s="4" t="s">
        <v>537</v>
      </c>
      <c r="E354" s="4"/>
      <c r="F354" s="10">
        <v>43799</v>
      </c>
      <c r="G354" s="4" t="s">
        <v>28</v>
      </c>
      <c r="H354" s="4" t="s">
        <v>499</v>
      </c>
      <c r="I354" s="4"/>
      <c r="J354" s="101"/>
    </row>
    <row r="355" spans="1:10" s="1" customFormat="1" ht="15" customHeight="1" x14ac:dyDescent="0.25">
      <c r="B355" s="2" t="s">
        <v>679</v>
      </c>
      <c r="C355" s="4" t="s">
        <v>10</v>
      </c>
      <c r="D355" s="4" t="s">
        <v>537</v>
      </c>
      <c r="E355" s="4"/>
      <c r="F355" s="10">
        <v>43799</v>
      </c>
      <c r="G355" s="4" t="s">
        <v>28</v>
      </c>
      <c r="H355" s="4" t="s">
        <v>499</v>
      </c>
      <c r="I355" s="4"/>
      <c r="J355" s="101"/>
    </row>
    <row r="356" spans="1:10" s="1" customFormat="1" ht="15" customHeight="1" x14ac:dyDescent="0.25">
      <c r="B356" s="2" t="s">
        <v>679</v>
      </c>
      <c r="C356" s="4" t="s">
        <v>10</v>
      </c>
      <c r="D356" s="4" t="s">
        <v>537</v>
      </c>
      <c r="E356" s="4"/>
      <c r="F356" s="10">
        <v>43736</v>
      </c>
      <c r="G356" s="4" t="s">
        <v>28</v>
      </c>
      <c r="H356" s="4" t="s">
        <v>15</v>
      </c>
      <c r="I356" s="4"/>
      <c r="J356" s="101"/>
    </row>
    <row r="357" spans="1:10" s="1" customFormat="1" ht="15" customHeight="1" x14ac:dyDescent="0.25">
      <c r="B357" s="2" t="s">
        <v>258</v>
      </c>
      <c r="C357" s="4"/>
      <c r="D357" s="4" t="s">
        <v>537</v>
      </c>
      <c r="E357" s="4"/>
      <c r="F357" s="10">
        <f>IF(I357="T",43273,43252)</f>
        <v>43252</v>
      </c>
      <c r="G357" s="4" t="s">
        <v>604</v>
      </c>
      <c r="H357" s="4"/>
      <c r="I357" s="4" t="s">
        <v>537</v>
      </c>
      <c r="J357" s="101"/>
    </row>
    <row r="358" spans="1:10" s="1" customFormat="1" ht="15" customHeight="1" x14ac:dyDescent="0.25">
      <c r="B358" s="2" t="s">
        <v>203</v>
      </c>
      <c r="C358" s="4"/>
      <c r="D358" s="4" t="s">
        <v>537</v>
      </c>
      <c r="E358" s="4"/>
      <c r="F358" s="10">
        <f>IF(I358="T",43273,43252)</f>
        <v>43252</v>
      </c>
      <c r="G358" s="4" t="s">
        <v>604</v>
      </c>
      <c r="H358" s="4"/>
      <c r="I358" s="4" t="s">
        <v>596</v>
      </c>
      <c r="J358" s="101"/>
    </row>
    <row r="359" spans="1:10" s="1" customFormat="1" ht="15" customHeight="1" x14ac:dyDescent="0.25">
      <c r="B359" s="2" t="s">
        <v>273</v>
      </c>
      <c r="C359" s="4"/>
      <c r="D359" s="4" t="s">
        <v>537</v>
      </c>
      <c r="E359" s="4"/>
      <c r="F359" s="10">
        <f>IF(I359="T",43273,43252)</f>
        <v>43252</v>
      </c>
      <c r="G359" s="4" t="s">
        <v>604</v>
      </c>
      <c r="H359" s="4"/>
      <c r="I359" s="4" t="s">
        <v>537</v>
      </c>
      <c r="J359" s="101"/>
    </row>
    <row r="360" spans="1:10" s="1" customFormat="1" ht="15" customHeight="1" x14ac:dyDescent="0.25">
      <c r="B360" s="2" t="s">
        <v>661</v>
      </c>
      <c r="C360" s="4" t="s">
        <v>10</v>
      </c>
      <c r="D360" s="4" t="s">
        <v>537</v>
      </c>
      <c r="E360" s="4"/>
      <c r="F360" s="10">
        <v>43372</v>
      </c>
      <c r="G360" s="4" t="s">
        <v>28</v>
      </c>
      <c r="H360" s="4" t="s">
        <v>15</v>
      </c>
      <c r="I360" s="4"/>
      <c r="J360" s="101"/>
    </row>
    <row r="361" spans="1:10" s="1" customFormat="1" ht="15" customHeight="1" x14ac:dyDescent="0.25">
      <c r="B361" s="2" t="s">
        <v>38</v>
      </c>
      <c r="C361" s="4"/>
      <c r="D361" s="4" t="s">
        <v>537</v>
      </c>
      <c r="E361" s="4"/>
      <c r="F361" s="10">
        <f>IF(I361="T",43273,43252)</f>
        <v>43252</v>
      </c>
      <c r="G361" s="4" t="s">
        <v>604</v>
      </c>
      <c r="H361" s="4"/>
      <c r="I361" s="4" t="s">
        <v>537</v>
      </c>
      <c r="J361" s="101"/>
    </row>
    <row r="362" spans="1:10" s="1" customFormat="1" ht="15" customHeight="1" x14ac:dyDescent="0.25">
      <c r="B362" s="2" t="s">
        <v>502</v>
      </c>
      <c r="C362" s="4" t="s">
        <v>12</v>
      </c>
      <c r="D362" s="4" t="s">
        <v>537</v>
      </c>
      <c r="E362" s="4"/>
      <c r="F362" s="10">
        <v>43526</v>
      </c>
      <c r="G362" s="4" t="s">
        <v>28</v>
      </c>
      <c r="H362" s="4" t="s">
        <v>271</v>
      </c>
      <c r="I362" s="4"/>
      <c r="J362" s="101"/>
    </row>
    <row r="363" spans="1:10" s="1" customFormat="1" ht="15" customHeight="1" x14ac:dyDescent="0.25">
      <c r="B363" s="2" t="s">
        <v>502</v>
      </c>
      <c r="C363" s="4"/>
      <c r="D363" s="4" t="s">
        <v>537</v>
      </c>
      <c r="E363" s="4"/>
      <c r="F363" s="10">
        <f>IF(I363="T",43273,43252)</f>
        <v>43252</v>
      </c>
      <c r="G363" s="4" t="s">
        <v>604</v>
      </c>
      <c r="H363" s="4"/>
      <c r="I363" s="4" t="s">
        <v>537</v>
      </c>
      <c r="J363" s="101"/>
    </row>
    <row r="364" spans="1:10" s="1" customFormat="1" ht="15" customHeight="1" x14ac:dyDescent="0.25">
      <c r="B364" s="2" t="s">
        <v>476</v>
      </c>
      <c r="C364" s="4" t="s">
        <v>21</v>
      </c>
      <c r="D364" s="4" t="s">
        <v>564</v>
      </c>
      <c r="E364" s="4"/>
      <c r="F364" s="10">
        <v>43386</v>
      </c>
      <c r="G364" s="4" t="s">
        <v>300</v>
      </c>
      <c r="H364" s="4" t="s">
        <v>17</v>
      </c>
      <c r="I364" s="4"/>
      <c r="J364" s="101"/>
    </row>
    <row r="365" spans="1:10" s="1" customFormat="1" ht="15" customHeight="1" x14ac:dyDescent="0.25">
      <c r="B365" s="2" t="s">
        <v>476</v>
      </c>
      <c r="C365" s="4"/>
      <c r="D365" s="4" t="s">
        <v>2</v>
      </c>
      <c r="E365" s="4"/>
      <c r="F365" s="10">
        <f>IF(I365="T",43273,43252)</f>
        <v>43252</v>
      </c>
      <c r="G365" s="4" t="s">
        <v>604</v>
      </c>
      <c r="H365" s="4"/>
      <c r="I365" s="4" t="s">
        <v>478</v>
      </c>
      <c r="J365" s="101"/>
    </row>
    <row r="366" spans="1:10" s="1" customFormat="1" ht="15" customHeight="1" x14ac:dyDescent="0.25">
      <c r="B366" s="2" t="s">
        <v>406</v>
      </c>
      <c r="C366" s="4"/>
      <c r="D366" s="4" t="s">
        <v>537</v>
      </c>
      <c r="E366" s="4"/>
      <c r="F366" s="10">
        <f>IF(I366="T",43273,43252)</f>
        <v>43252</v>
      </c>
      <c r="G366" s="4" t="s">
        <v>604</v>
      </c>
      <c r="H366" s="4"/>
      <c r="I366" s="4" t="s">
        <v>537</v>
      </c>
      <c r="J366" s="101"/>
    </row>
    <row r="367" spans="1:10" s="1" customFormat="1" ht="15" customHeight="1" x14ac:dyDescent="0.25">
      <c r="B367" s="2" t="s">
        <v>286</v>
      </c>
      <c r="C367" s="4"/>
      <c r="D367" s="4" t="s">
        <v>537</v>
      </c>
      <c r="E367" s="4"/>
      <c r="F367" s="10">
        <f>IF(I367="T",43273,43252)</f>
        <v>43252</v>
      </c>
      <c r="G367" s="4" t="s">
        <v>604</v>
      </c>
      <c r="H367" s="4"/>
      <c r="I367" s="4" t="s">
        <v>537</v>
      </c>
      <c r="J367" s="101"/>
    </row>
    <row r="368" spans="1:10" s="1" customFormat="1" ht="15" customHeight="1" x14ac:dyDescent="0.25">
      <c r="A368" s="1" t="str">
        <f>CONCATENATE(B368," ",D368)</f>
        <v>KREMER Alena INO</v>
      </c>
      <c r="B368" s="2" t="s">
        <v>664</v>
      </c>
      <c r="C368" s="4" t="s">
        <v>587</v>
      </c>
      <c r="D368" s="4" t="s">
        <v>564</v>
      </c>
      <c r="E368" s="4"/>
      <c r="F368" s="10">
        <v>43876</v>
      </c>
      <c r="G368" s="4" t="s">
        <v>181</v>
      </c>
      <c r="H368" s="4" t="s">
        <v>22</v>
      </c>
      <c r="I368" s="4"/>
      <c r="J368" s="101"/>
    </row>
    <row r="369" spans="2:10" s="1" customFormat="1" ht="15" customHeight="1" x14ac:dyDescent="0.25">
      <c r="B369" s="2" t="s">
        <v>664</v>
      </c>
      <c r="C369" s="4" t="s">
        <v>587</v>
      </c>
      <c r="D369" s="4" t="s">
        <v>563</v>
      </c>
      <c r="E369" s="4"/>
      <c r="F369" s="10">
        <v>43554</v>
      </c>
      <c r="G369" s="4" t="s">
        <v>214</v>
      </c>
      <c r="H369" s="4" t="s">
        <v>215</v>
      </c>
      <c r="I369" s="4"/>
      <c r="J369" s="101"/>
    </row>
    <row r="370" spans="2:10" s="1" customFormat="1" ht="15" customHeight="1" x14ac:dyDescent="0.25">
      <c r="B370" s="2" t="s">
        <v>664</v>
      </c>
      <c r="C370" s="4" t="s">
        <v>587</v>
      </c>
      <c r="D370" s="4" t="s">
        <v>563</v>
      </c>
      <c r="E370" s="4"/>
      <c r="F370" s="10">
        <v>43554</v>
      </c>
      <c r="G370" s="4" t="s">
        <v>214</v>
      </c>
      <c r="H370" s="4" t="s">
        <v>215</v>
      </c>
      <c r="I370" s="4"/>
      <c r="J370" s="101"/>
    </row>
    <row r="371" spans="2:10" s="1" customFormat="1" ht="15" customHeight="1" x14ac:dyDescent="0.25">
      <c r="B371" s="2" t="s">
        <v>30</v>
      </c>
      <c r="C371" s="4"/>
      <c r="D371" s="4" t="s">
        <v>565</v>
      </c>
      <c r="E371" s="4"/>
      <c r="F371" s="10">
        <f>IF(I371="T",43273,43252)</f>
        <v>43252</v>
      </c>
      <c r="G371" s="4" t="s">
        <v>604</v>
      </c>
      <c r="H371" s="4"/>
      <c r="I371" s="4" t="s">
        <v>595</v>
      </c>
      <c r="J371" s="101"/>
    </row>
    <row r="372" spans="2:10" s="1" customFormat="1" ht="15" customHeight="1" x14ac:dyDescent="0.25">
      <c r="B372" s="2" t="s">
        <v>226</v>
      </c>
      <c r="C372" s="4" t="s">
        <v>21</v>
      </c>
      <c r="D372" s="4" t="s">
        <v>564</v>
      </c>
      <c r="E372" s="4"/>
      <c r="F372" s="10">
        <v>43386</v>
      </c>
      <c r="G372" s="4" t="s">
        <v>300</v>
      </c>
      <c r="H372" s="4" t="s">
        <v>17</v>
      </c>
      <c r="I372" s="4"/>
      <c r="J372" s="101"/>
    </row>
    <row r="373" spans="2:10" s="1" customFormat="1" ht="15" customHeight="1" x14ac:dyDescent="0.25">
      <c r="B373" s="2" t="s">
        <v>226</v>
      </c>
      <c r="C373" s="4"/>
      <c r="D373" s="4" t="s">
        <v>563</v>
      </c>
      <c r="E373" s="4"/>
      <c r="F373" s="10">
        <f>IF(I373="T",43273,43252)</f>
        <v>43252</v>
      </c>
      <c r="G373" s="4" t="s">
        <v>604</v>
      </c>
      <c r="H373" s="4"/>
      <c r="I373" s="4" t="s">
        <v>478</v>
      </c>
      <c r="J373" s="101"/>
    </row>
    <row r="374" spans="2:10" s="1" customFormat="1" ht="15" customHeight="1" x14ac:dyDescent="0.25">
      <c r="B374" s="2" t="s">
        <v>385</v>
      </c>
      <c r="C374" s="4"/>
      <c r="D374" s="4" t="s">
        <v>537</v>
      </c>
      <c r="E374" s="4"/>
      <c r="F374" s="10">
        <f>IF(I374="T",43273,43252)</f>
        <v>43252</v>
      </c>
      <c r="G374" s="4" t="s">
        <v>604</v>
      </c>
      <c r="H374" s="4"/>
      <c r="I374" s="4" t="s">
        <v>537</v>
      </c>
      <c r="J374" s="101"/>
    </row>
    <row r="375" spans="2:10" s="1" customFormat="1" ht="15" customHeight="1" x14ac:dyDescent="0.25">
      <c r="B375" s="2" t="s">
        <v>204</v>
      </c>
      <c r="C375" s="4"/>
      <c r="D375" s="4" t="s">
        <v>537</v>
      </c>
      <c r="E375" s="4"/>
      <c r="F375" s="10">
        <f>IF(I375="T",43273,43252)</f>
        <v>43252</v>
      </c>
      <c r="G375" s="4" t="s">
        <v>604</v>
      </c>
      <c r="H375" s="4"/>
      <c r="I375" s="4" t="s">
        <v>537</v>
      </c>
      <c r="J375" s="101"/>
    </row>
    <row r="376" spans="2:10" s="1" customFormat="1" ht="15" customHeight="1" x14ac:dyDescent="0.25">
      <c r="B376" s="2" t="s">
        <v>136</v>
      </c>
      <c r="C376" s="4"/>
      <c r="D376" s="4" t="s">
        <v>564</v>
      </c>
      <c r="E376" s="4"/>
      <c r="F376" s="10">
        <f>IF(I376="T",43273,43252)</f>
        <v>43252</v>
      </c>
      <c r="G376" s="4" t="s">
        <v>604</v>
      </c>
      <c r="H376" s="4"/>
      <c r="I376" s="4" t="s">
        <v>595</v>
      </c>
      <c r="J376" s="101"/>
    </row>
    <row r="377" spans="2:10" s="1" customFormat="1" ht="15" customHeight="1" x14ac:dyDescent="0.25">
      <c r="B377" s="2" t="s">
        <v>397</v>
      </c>
      <c r="C377" s="4"/>
      <c r="D377" s="4" t="s">
        <v>563</v>
      </c>
      <c r="E377" s="4"/>
      <c r="F377" s="10">
        <f>IF(I377="T",43273,43252)</f>
        <v>43252</v>
      </c>
      <c r="G377" s="4" t="s">
        <v>604</v>
      </c>
      <c r="H377" s="4"/>
      <c r="I377" s="4" t="s">
        <v>478</v>
      </c>
      <c r="J377" s="101"/>
    </row>
    <row r="378" spans="2:10" s="1" customFormat="1" ht="15" customHeight="1" x14ac:dyDescent="0.25">
      <c r="B378" s="2" t="s">
        <v>472</v>
      </c>
      <c r="C378" s="4"/>
      <c r="D378" s="4" t="s">
        <v>537</v>
      </c>
      <c r="E378" s="4"/>
      <c r="F378" s="10">
        <f>IF(I378="T",43273,43252)</f>
        <v>43252</v>
      </c>
      <c r="G378" s="4" t="s">
        <v>604</v>
      </c>
      <c r="H378" s="4"/>
      <c r="I378" s="4" t="s">
        <v>537</v>
      </c>
      <c r="J378" s="101"/>
    </row>
    <row r="379" spans="2:10" s="1" customFormat="1" ht="15" customHeight="1" x14ac:dyDescent="0.25">
      <c r="B379" s="2" t="s">
        <v>168</v>
      </c>
      <c r="C379" s="4"/>
      <c r="D379" s="4" t="s">
        <v>563</v>
      </c>
      <c r="E379" s="4"/>
      <c r="F379" s="10">
        <f>IF(I379="T",43273,43252)</f>
        <v>43252</v>
      </c>
      <c r="G379" s="4" t="s">
        <v>604</v>
      </c>
      <c r="H379" s="4"/>
      <c r="I379" s="4" t="s">
        <v>478</v>
      </c>
      <c r="J379" s="101"/>
    </row>
    <row r="380" spans="2:10" s="1" customFormat="1" ht="15" customHeight="1" x14ac:dyDescent="0.25">
      <c r="B380" s="2" t="s">
        <v>137</v>
      </c>
      <c r="C380" s="4" t="s">
        <v>297</v>
      </c>
      <c r="D380" s="4" t="s">
        <v>565</v>
      </c>
      <c r="E380" s="4"/>
      <c r="F380" s="10">
        <v>43589</v>
      </c>
      <c r="G380" s="4" t="s">
        <v>221</v>
      </c>
      <c r="H380" s="4" t="s">
        <v>17</v>
      </c>
      <c r="I380" s="4"/>
      <c r="J380" s="101"/>
    </row>
    <row r="381" spans="2:10" s="1" customFormat="1" ht="15" customHeight="1" x14ac:dyDescent="0.25">
      <c r="B381" s="2" t="s">
        <v>137</v>
      </c>
      <c r="C381" s="4"/>
      <c r="D381" s="4" t="s">
        <v>564</v>
      </c>
      <c r="E381" s="4"/>
      <c r="F381" s="10">
        <f>IF(I381="T",43273,43252)</f>
        <v>43252</v>
      </c>
      <c r="G381" s="4" t="s">
        <v>604</v>
      </c>
      <c r="H381" s="4"/>
      <c r="I381" s="4" t="s">
        <v>595</v>
      </c>
      <c r="J381" s="101"/>
    </row>
    <row r="382" spans="2:10" s="1" customFormat="1" ht="15" customHeight="1" x14ac:dyDescent="0.25">
      <c r="B382" s="2" t="s">
        <v>264</v>
      </c>
      <c r="C382" s="4"/>
      <c r="D382" s="4" t="s">
        <v>537</v>
      </c>
      <c r="E382" s="4"/>
      <c r="F382" s="10">
        <f>IF(I382="T",43273,43252)</f>
        <v>43252</v>
      </c>
      <c r="G382" s="4" t="s">
        <v>604</v>
      </c>
      <c r="H382" s="4"/>
      <c r="I382" s="4" t="s">
        <v>537</v>
      </c>
      <c r="J382" s="101"/>
    </row>
    <row r="383" spans="2:10" s="1" customFormat="1" ht="15" customHeight="1" x14ac:dyDescent="0.25">
      <c r="B383" s="2" t="s">
        <v>426</v>
      </c>
      <c r="C383" s="4"/>
      <c r="D383" s="4" t="s">
        <v>537</v>
      </c>
      <c r="E383" s="4"/>
      <c r="F383" s="10">
        <f>IF(I383="T",43273,43252)</f>
        <v>43252</v>
      </c>
      <c r="G383" s="4" t="s">
        <v>604</v>
      </c>
      <c r="H383" s="4"/>
      <c r="I383" s="4" t="s">
        <v>478</v>
      </c>
      <c r="J383" s="101"/>
    </row>
    <row r="384" spans="2:10" s="1" customFormat="1" ht="15" customHeight="1" x14ac:dyDescent="0.25">
      <c r="B384" s="2" t="s">
        <v>468</v>
      </c>
      <c r="C384" s="4" t="s">
        <v>10</v>
      </c>
      <c r="D384" s="4" t="s">
        <v>2</v>
      </c>
      <c r="E384" s="4"/>
      <c r="F384" s="10">
        <v>43386</v>
      </c>
      <c r="G384" s="4" t="s">
        <v>300</v>
      </c>
      <c r="H384" s="4" t="s">
        <v>17</v>
      </c>
      <c r="I384" s="4"/>
      <c r="J384" s="101"/>
    </row>
    <row r="385" spans="1:10" s="1" customFormat="1" ht="15" customHeight="1" x14ac:dyDescent="0.25">
      <c r="B385" s="2" t="s">
        <v>468</v>
      </c>
      <c r="C385" s="4"/>
      <c r="D385" s="4" t="s">
        <v>537</v>
      </c>
      <c r="E385" s="4"/>
      <c r="F385" s="10">
        <f>IF(I385="T",43273,43252)</f>
        <v>43252</v>
      </c>
      <c r="G385" s="4" t="s">
        <v>604</v>
      </c>
      <c r="H385" s="4"/>
      <c r="I385" s="4" t="s">
        <v>478</v>
      </c>
      <c r="J385" s="101"/>
    </row>
    <row r="386" spans="1:10" s="1" customFormat="1" ht="15" customHeight="1" x14ac:dyDescent="0.25">
      <c r="B386" s="2" t="s">
        <v>176</v>
      </c>
      <c r="C386" s="4"/>
      <c r="D386" s="4" t="s">
        <v>565</v>
      </c>
      <c r="E386" s="4"/>
      <c r="F386" s="10">
        <f>IF(I386="T",43273,43252)</f>
        <v>43252</v>
      </c>
      <c r="G386" s="4" t="s">
        <v>604</v>
      </c>
      <c r="H386" s="4"/>
      <c r="I386" s="4" t="s">
        <v>599</v>
      </c>
      <c r="J386" s="101"/>
    </row>
    <row r="387" spans="1:10" s="1" customFormat="1" ht="15" customHeight="1" x14ac:dyDescent="0.25">
      <c r="B387" s="2" t="s">
        <v>54</v>
      </c>
      <c r="C387" s="4"/>
      <c r="D387" s="4" t="s">
        <v>537</v>
      </c>
      <c r="E387" s="4"/>
      <c r="F387" s="10">
        <f>IF(I387="T",43273,43252)</f>
        <v>43252</v>
      </c>
      <c r="G387" s="4" t="s">
        <v>604</v>
      </c>
      <c r="H387" s="4"/>
      <c r="I387" s="4" t="s">
        <v>537</v>
      </c>
      <c r="J387" s="101"/>
    </row>
    <row r="388" spans="1:10" s="1" customFormat="1" ht="15" customHeight="1" x14ac:dyDescent="0.25">
      <c r="B388" s="2" t="s">
        <v>663</v>
      </c>
      <c r="C388" s="4" t="s">
        <v>11</v>
      </c>
      <c r="D388" s="4" t="s">
        <v>564</v>
      </c>
      <c r="E388" s="4"/>
      <c r="F388" s="10">
        <v>43743</v>
      </c>
      <c r="G388" s="4" t="s">
        <v>166</v>
      </c>
      <c r="H388" s="4" t="s">
        <v>15</v>
      </c>
      <c r="I388" s="4"/>
      <c r="J388" s="101"/>
    </row>
    <row r="389" spans="1:10" s="1" customFormat="1" ht="15" customHeight="1" x14ac:dyDescent="0.25">
      <c r="B389" s="2" t="s">
        <v>663</v>
      </c>
      <c r="C389" s="4" t="s">
        <v>11</v>
      </c>
      <c r="D389" s="4" t="s">
        <v>563</v>
      </c>
      <c r="E389" s="4"/>
      <c r="F389" s="10">
        <v>43589</v>
      </c>
      <c r="G389" s="4" t="s">
        <v>221</v>
      </c>
      <c r="H389" s="4" t="s">
        <v>17</v>
      </c>
      <c r="I389" s="4"/>
      <c r="J389" s="101"/>
    </row>
    <row r="390" spans="1:10" s="1" customFormat="1" ht="15" customHeight="1" x14ac:dyDescent="0.25">
      <c r="B390" s="2" t="s">
        <v>663</v>
      </c>
      <c r="C390" s="4" t="s">
        <v>11</v>
      </c>
      <c r="D390" s="4" t="s">
        <v>537</v>
      </c>
      <c r="E390" s="4"/>
      <c r="F390" s="10">
        <v>43551</v>
      </c>
      <c r="G390" s="211" t="s">
        <v>665</v>
      </c>
      <c r="H390" s="4" t="s">
        <v>499</v>
      </c>
      <c r="I390" s="4"/>
      <c r="J390" s="101"/>
    </row>
    <row r="391" spans="1:10" s="1" customFormat="1" ht="15" customHeight="1" x14ac:dyDescent="0.25">
      <c r="A391" s="1" t="str">
        <f>CONCATENATE(B391," ",D391)</f>
        <v>LEFEVRE Bélana MIN</v>
      </c>
      <c r="B391" s="2" t="s">
        <v>625</v>
      </c>
      <c r="C391" s="4" t="s">
        <v>13</v>
      </c>
      <c r="D391" s="4" t="s">
        <v>2</v>
      </c>
      <c r="E391" s="4"/>
      <c r="F391" s="10">
        <v>43876</v>
      </c>
      <c r="G391" s="4" t="s">
        <v>181</v>
      </c>
      <c r="H391" s="4" t="s">
        <v>22</v>
      </c>
      <c r="I391" s="4"/>
      <c r="J391" s="101"/>
    </row>
    <row r="392" spans="1:10" s="1" customFormat="1" ht="15" customHeight="1" x14ac:dyDescent="0.25">
      <c r="B392" s="2" t="s">
        <v>625</v>
      </c>
      <c r="C392" s="4" t="s">
        <v>13</v>
      </c>
      <c r="D392" s="4" t="s">
        <v>537</v>
      </c>
      <c r="E392" s="4"/>
      <c r="F392" s="10">
        <v>43799</v>
      </c>
      <c r="G392" s="4" t="s">
        <v>28</v>
      </c>
      <c r="H392" s="4" t="s">
        <v>499</v>
      </c>
      <c r="I392" s="4"/>
      <c r="J392" s="101"/>
    </row>
    <row r="393" spans="1:10" s="1" customFormat="1" ht="15" customHeight="1" x14ac:dyDescent="0.25">
      <c r="B393" s="2" t="s">
        <v>625</v>
      </c>
      <c r="C393" s="4" t="s">
        <v>13</v>
      </c>
      <c r="D393" s="4" t="s">
        <v>537</v>
      </c>
      <c r="E393" s="4"/>
      <c r="F393" s="10">
        <v>43428</v>
      </c>
      <c r="G393" s="4" t="s">
        <v>28</v>
      </c>
      <c r="H393" s="4" t="s">
        <v>499</v>
      </c>
      <c r="I393" s="4"/>
      <c r="J393" s="101"/>
    </row>
    <row r="394" spans="1:10" s="1" customFormat="1" ht="15" customHeight="1" x14ac:dyDescent="0.25">
      <c r="B394" s="2" t="s">
        <v>366</v>
      </c>
      <c r="C394" s="4"/>
      <c r="D394" s="4" t="s">
        <v>537</v>
      </c>
      <c r="E394" s="4"/>
      <c r="F394" s="10">
        <f>IF(I394="T",43273,43252)</f>
        <v>43252</v>
      </c>
      <c r="G394" s="4" t="s">
        <v>604</v>
      </c>
      <c r="H394" s="4"/>
      <c r="I394" s="4" t="s">
        <v>537</v>
      </c>
      <c r="J394" s="101"/>
    </row>
    <row r="395" spans="1:10" s="1" customFormat="1" ht="15" customHeight="1" x14ac:dyDescent="0.25">
      <c r="B395" s="2" t="s">
        <v>323</v>
      </c>
      <c r="C395" s="4"/>
      <c r="D395" s="4" t="s">
        <v>565</v>
      </c>
      <c r="E395" s="4"/>
      <c r="F395" s="10">
        <f>IF(I395="T",43273,43252)</f>
        <v>43252</v>
      </c>
      <c r="G395" s="4" t="s">
        <v>604</v>
      </c>
      <c r="H395" s="4"/>
      <c r="I395" s="4" t="s">
        <v>595</v>
      </c>
      <c r="J395" s="101"/>
    </row>
    <row r="396" spans="1:10" s="1" customFormat="1" ht="15" customHeight="1" x14ac:dyDescent="0.25">
      <c r="B396" s="2" t="s">
        <v>487</v>
      </c>
      <c r="C396" s="4"/>
      <c r="D396" s="4" t="s">
        <v>563</v>
      </c>
      <c r="E396" s="4"/>
      <c r="F396" s="10">
        <f>IF(I396="T",43273,43252)</f>
        <v>43252</v>
      </c>
      <c r="G396" s="4" t="s">
        <v>604</v>
      </c>
      <c r="H396" s="4"/>
      <c r="I396" s="4" t="s">
        <v>599</v>
      </c>
      <c r="J396" s="101"/>
    </row>
    <row r="397" spans="1:10" s="1" customFormat="1" ht="15" customHeight="1" x14ac:dyDescent="0.25">
      <c r="B397" s="2" t="s">
        <v>62</v>
      </c>
      <c r="C397" s="4"/>
      <c r="D397" s="4" t="s">
        <v>537</v>
      </c>
      <c r="E397" s="4"/>
      <c r="F397" s="10">
        <f>IF(I397="T",43273,43252)</f>
        <v>43252</v>
      </c>
      <c r="G397" s="4" t="s">
        <v>604</v>
      </c>
      <c r="H397" s="4"/>
      <c r="I397" s="4" t="s">
        <v>537</v>
      </c>
      <c r="J397" s="101"/>
    </row>
    <row r="398" spans="1:10" s="1" customFormat="1" ht="15" customHeight="1" x14ac:dyDescent="0.25">
      <c r="B398" s="2" t="s">
        <v>50</v>
      </c>
      <c r="C398" s="4"/>
      <c r="D398" s="4" t="s">
        <v>537</v>
      </c>
      <c r="E398" s="4"/>
      <c r="F398" s="10">
        <f>IF(I398="T",43273,43252)</f>
        <v>43252</v>
      </c>
      <c r="G398" s="4" t="s">
        <v>604</v>
      </c>
      <c r="H398" s="4"/>
      <c r="I398" s="4" t="s">
        <v>537</v>
      </c>
      <c r="J398" s="101"/>
    </row>
    <row r="399" spans="1:10" s="1" customFormat="1" ht="15" customHeight="1" x14ac:dyDescent="0.25">
      <c r="B399" s="2" t="s">
        <v>227</v>
      </c>
      <c r="C399" s="4"/>
      <c r="D399" s="4" t="s">
        <v>565</v>
      </c>
      <c r="E399" s="4"/>
      <c r="F399" s="10">
        <f>IF(I399="T",43273,43252)</f>
        <v>43252</v>
      </c>
      <c r="G399" s="4" t="s">
        <v>604</v>
      </c>
      <c r="H399" s="4"/>
      <c r="I399" s="4" t="s">
        <v>599</v>
      </c>
      <c r="J399" s="101"/>
    </row>
    <row r="400" spans="1:10" s="1" customFormat="1" ht="15" customHeight="1" x14ac:dyDescent="0.25">
      <c r="B400" s="2" t="s">
        <v>694</v>
      </c>
      <c r="C400" s="4" t="s">
        <v>13</v>
      </c>
      <c r="D400" s="4" t="s">
        <v>537</v>
      </c>
      <c r="E400" s="4"/>
      <c r="F400" s="10">
        <v>43855</v>
      </c>
      <c r="G400" s="4" t="s">
        <v>28</v>
      </c>
      <c r="H400" s="4" t="s">
        <v>65</v>
      </c>
      <c r="I400" s="4"/>
      <c r="J400" s="101"/>
    </row>
    <row r="401" spans="1:10" s="1" customFormat="1" ht="15" customHeight="1" x14ac:dyDescent="0.25">
      <c r="B401" s="2" t="s">
        <v>694</v>
      </c>
      <c r="C401" s="4" t="s">
        <v>13</v>
      </c>
      <c r="D401" s="4" t="s">
        <v>537</v>
      </c>
      <c r="E401" s="4"/>
      <c r="F401" s="10">
        <v>43799</v>
      </c>
      <c r="G401" s="4" t="s">
        <v>28</v>
      </c>
      <c r="H401" s="4" t="s">
        <v>499</v>
      </c>
      <c r="I401" s="4"/>
      <c r="J401" s="101"/>
    </row>
    <row r="402" spans="1:10" s="1" customFormat="1" ht="15" customHeight="1" x14ac:dyDescent="0.25">
      <c r="B402" s="2" t="s">
        <v>459</v>
      </c>
      <c r="C402" s="4" t="s">
        <v>77</v>
      </c>
      <c r="D402" s="4" t="s">
        <v>564</v>
      </c>
      <c r="E402" s="4"/>
      <c r="F402" s="10">
        <v>43414</v>
      </c>
      <c r="G402" s="4" t="s">
        <v>434</v>
      </c>
      <c r="H402" s="4" t="s">
        <v>435</v>
      </c>
      <c r="I402" s="4"/>
      <c r="J402" s="101"/>
    </row>
    <row r="403" spans="1:10" s="1" customFormat="1" ht="15" customHeight="1" x14ac:dyDescent="0.25">
      <c r="B403" s="2" t="s">
        <v>459</v>
      </c>
      <c r="C403" s="4"/>
      <c r="D403" s="4" t="s">
        <v>563</v>
      </c>
      <c r="E403" s="4"/>
      <c r="F403" s="10">
        <f>IF(I403="T",43273,43252)</f>
        <v>43252</v>
      </c>
      <c r="G403" s="4" t="s">
        <v>604</v>
      </c>
      <c r="H403" s="4"/>
      <c r="I403" s="4" t="s">
        <v>595</v>
      </c>
      <c r="J403" s="101"/>
    </row>
    <row r="404" spans="1:10" s="1" customFormat="1" ht="15" customHeight="1" x14ac:dyDescent="0.25">
      <c r="B404" s="2" t="s">
        <v>460</v>
      </c>
      <c r="C404" s="4" t="s">
        <v>77</v>
      </c>
      <c r="D404" s="4" t="s">
        <v>6</v>
      </c>
      <c r="E404" s="4"/>
      <c r="F404" s="10">
        <v>43435</v>
      </c>
      <c r="G404" s="4" t="s">
        <v>293</v>
      </c>
      <c r="H404" s="4" t="s">
        <v>271</v>
      </c>
      <c r="I404" s="4"/>
      <c r="J404" s="101"/>
    </row>
    <row r="405" spans="1:10" s="1" customFormat="1" ht="15" customHeight="1" x14ac:dyDescent="0.25">
      <c r="B405" s="2" t="s">
        <v>460</v>
      </c>
      <c r="C405" s="4"/>
      <c r="D405" s="4" t="s">
        <v>565</v>
      </c>
      <c r="E405" s="4"/>
      <c r="F405" s="10">
        <f>IF(I405="T",43273,43252)</f>
        <v>43252</v>
      </c>
      <c r="G405" s="4" t="s">
        <v>604</v>
      </c>
      <c r="H405" s="4"/>
      <c r="I405" s="4" t="s">
        <v>599</v>
      </c>
      <c r="J405" s="101"/>
    </row>
    <row r="406" spans="1:10" s="1" customFormat="1" ht="15" customHeight="1" x14ac:dyDescent="0.25">
      <c r="B406" s="2" t="s">
        <v>597</v>
      </c>
      <c r="C406" s="4"/>
      <c r="D406" s="4" t="s">
        <v>565</v>
      </c>
      <c r="E406" s="4"/>
      <c r="F406" s="10">
        <f>IF(I406="T",43273,43252)</f>
        <v>43252</v>
      </c>
      <c r="G406" s="4" t="s">
        <v>604</v>
      </c>
      <c r="H406" s="4"/>
      <c r="I406" s="4" t="s">
        <v>478</v>
      </c>
      <c r="J406" s="101"/>
    </row>
    <row r="407" spans="1:10" s="1" customFormat="1" ht="15" customHeight="1" x14ac:dyDescent="0.25">
      <c r="B407" s="2" t="s">
        <v>57</v>
      </c>
      <c r="C407" s="4" t="s">
        <v>20</v>
      </c>
      <c r="D407" s="4" t="s">
        <v>2</v>
      </c>
      <c r="E407" s="4"/>
      <c r="F407" s="10">
        <v>43778</v>
      </c>
      <c r="G407" s="4" t="s">
        <v>434</v>
      </c>
      <c r="H407" s="4" t="s">
        <v>435</v>
      </c>
      <c r="I407" s="4"/>
      <c r="J407" s="101"/>
    </row>
    <row r="408" spans="1:10" s="1" customFormat="1" ht="15" customHeight="1" x14ac:dyDescent="0.25">
      <c r="B408" s="2" t="s">
        <v>57</v>
      </c>
      <c r="C408" s="4" t="s">
        <v>20</v>
      </c>
      <c r="D408" s="4" t="s">
        <v>537</v>
      </c>
      <c r="E408" s="4"/>
      <c r="F408" s="10">
        <v>43526</v>
      </c>
      <c r="G408" s="4" t="s">
        <v>28</v>
      </c>
      <c r="H408" s="4" t="s">
        <v>271</v>
      </c>
      <c r="I408" s="4"/>
      <c r="J408" s="101"/>
    </row>
    <row r="409" spans="1:10" s="1" customFormat="1" ht="15" customHeight="1" x14ac:dyDescent="0.25">
      <c r="B409" s="2" t="s">
        <v>57</v>
      </c>
      <c r="C409" s="4" t="s">
        <v>20</v>
      </c>
      <c r="D409" s="4" t="s">
        <v>537</v>
      </c>
      <c r="E409" s="4"/>
      <c r="F409" s="10">
        <v>43428</v>
      </c>
      <c r="G409" s="4" t="s">
        <v>28</v>
      </c>
      <c r="H409" s="4" t="s">
        <v>499</v>
      </c>
      <c r="I409" s="4"/>
      <c r="J409" s="101"/>
    </row>
    <row r="410" spans="1:10" s="1" customFormat="1" ht="15" customHeight="1" x14ac:dyDescent="0.25">
      <c r="B410" s="2" t="s">
        <v>57</v>
      </c>
      <c r="C410" s="4"/>
      <c r="D410" s="4" t="s">
        <v>537</v>
      </c>
      <c r="E410" s="4"/>
      <c r="F410" s="10">
        <f>IF(I410="T",43273,43252)</f>
        <v>43252</v>
      </c>
      <c r="G410" s="4" t="s">
        <v>604</v>
      </c>
      <c r="H410" s="4"/>
      <c r="I410" s="4" t="s">
        <v>537</v>
      </c>
      <c r="J410" s="101"/>
    </row>
    <row r="411" spans="1:10" s="1" customFormat="1" ht="15" customHeight="1" x14ac:dyDescent="0.25">
      <c r="B411" s="2" t="s">
        <v>613</v>
      </c>
      <c r="C411" s="4" t="s">
        <v>26</v>
      </c>
      <c r="D411" s="4" t="s">
        <v>563</v>
      </c>
      <c r="E411" s="4"/>
      <c r="F411" s="10">
        <v>43778</v>
      </c>
      <c r="G411" s="4" t="s">
        <v>434</v>
      </c>
      <c r="H411" s="4" t="s">
        <v>435</v>
      </c>
      <c r="I411" s="4"/>
      <c r="J411" s="101"/>
    </row>
    <row r="412" spans="1:10" s="1" customFormat="1" ht="15" customHeight="1" x14ac:dyDescent="0.25">
      <c r="B412" s="2" t="s">
        <v>613</v>
      </c>
      <c r="C412" s="4" t="s">
        <v>26</v>
      </c>
      <c r="D412" s="4" t="s">
        <v>2</v>
      </c>
      <c r="E412" s="4"/>
      <c r="F412" s="10">
        <v>43589</v>
      </c>
      <c r="G412" s="4" t="s">
        <v>221</v>
      </c>
      <c r="H412" s="4" t="s">
        <v>17</v>
      </c>
      <c r="I412" s="4"/>
      <c r="J412" s="101"/>
    </row>
    <row r="413" spans="1:10" s="1" customFormat="1" ht="15" customHeight="1" x14ac:dyDescent="0.25">
      <c r="B413" s="2" t="s">
        <v>613</v>
      </c>
      <c r="C413" s="4" t="s">
        <v>26</v>
      </c>
      <c r="D413" s="4" t="s">
        <v>537</v>
      </c>
      <c r="E413" s="4"/>
      <c r="F413" s="10">
        <v>43428</v>
      </c>
      <c r="G413" s="4" t="s">
        <v>28</v>
      </c>
      <c r="H413" s="4" t="s">
        <v>499</v>
      </c>
      <c r="I413" s="4"/>
      <c r="J413" s="101"/>
    </row>
    <row r="414" spans="1:10" s="1" customFormat="1" ht="15" customHeight="1" x14ac:dyDescent="0.25">
      <c r="B414" s="2" t="s">
        <v>306</v>
      </c>
      <c r="C414" s="4"/>
      <c r="D414" s="4" t="s">
        <v>537</v>
      </c>
      <c r="E414" s="4"/>
      <c r="F414" s="10">
        <f>IF(I414="T",43273,43252)</f>
        <v>43252</v>
      </c>
      <c r="G414" s="4" t="s">
        <v>604</v>
      </c>
      <c r="H414" s="4"/>
      <c r="I414" s="4" t="s">
        <v>537</v>
      </c>
      <c r="J414" s="101"/>
    </row>
    <row r="415" spans="1:10" s="1" customFormat="1" ht="15" customHeight="1" x14ac:dyDescent="0.25">
      <c r="A415" s="1" t="str">
        <f>CONCATENATE(B415," ",D415)</f>
        <v>LUYTEN Eva BNO</v>
      </c>
      <c r="B415" s="2" t="s">
        <v>73</v>
      </c>
      <c r="C415" s="4" t="s">
        <v>20</v>
      </c>
      <c r="D415" s="4" t="s">
        <v>563</v>
      </c>
      <c r="E415" s="4"/>
      <c r="F415" s="10">
        <v>43876</v>
      </c>
      <c r="G415" s="4" t="s">
        <v>181</v>
      </c>
      <c r="H415" s="4" t="s">
        <v>22</v>
      </c>
      <c r="I415" s="4"/>
      <c r="J415" s="101"/>
    </row>
    <row r="416" spans="1:10" s="1" customFormat="1" ht="15" customHeight="1" x14ac:dyDescent="0.25">
      <c r="B416" s="2" t="s">
        <v>73</v>
      </c>
      <c r="C416" s="4"/>
      <c r="D416" s="4" t="s">
        <v>537</v>
      </c>
      <c r="E416" s="4"/>
      <c r="F416" s="10">
        <f>IF(I416="T",43273,43252)</f>
        <v>43252</v>
      </c>
      <c r="G416" s="4" t="s">
        <v>604</v>
      </c>
      <c r="H416" s="4"/>
      <c r="I416" s="4" t="s">
        <v>537</v>
      </c>
      <c r="J416" s="101"/>
    </row>
    <row r="417" spans="2:10" s="1" customFormat="1" ht="15" customHeight="1" x14ac:dyDescent="0.25">
      <c r="B417" s="2" t="s">
        <v>138</v>
      </c>
      <c r="C417" s="4"/>
      <c r="D417" s="4" t="s">
        <v>537</v>
      </c>
      <c r="E417" s="4"/>
      <c r="F417" s="10">
        <f>IF(I417="T",43273,43252)</f>
        <v>43252</v>
      </c>
      <c r="G417" s="4" t="s">
        <v>604</v>
      </c>
      <c r="H417" s="4"/>
      <c r="I417" s="4" t="s">
        <v>537</v>
      </c>
      <c r="J417" s="101"/>
    </row>
    <row r="418" spans="2:10" s="1" customFormat="1" ht="15" customHeight="1" x14ac:dyDescent="0.25">
      <c r="B418" s="2" t="s">
        <v>695</v>
      </c>
      <c r="C418" s="4" t="s">
        <v>23</v>
      </c>
      <c r="D418" s="4" t="s">
        <v>537</v>
      </c>
      <c r="E418" s="4"/>
      <c r="F418" s="10">
        <v>43799</v>
      </c>
      <c r="G418" s="4" t="s">
        <v>28</v>
      </c>
      <c r="H418" s="4" t="s">
        <v>499</v>
      </c>
      <c r="I418" s="4"/>
      <c r="J418" s="101"/>
    </row>
    <row r="419" spans="2:10" s="1" customFormat="1" ht="15" customHeight="1" x14ac:dyDescent="0.25">
      <c r="B419" s="2" t="s">
        <v>139</v>
      </c>
      <c r="C419" s="4"/>
      <c r="D419" s="4" t="s">
        <v>565</v>
      </c>
      <c r="E419" s="4"/>
      <c r="F419" s="10">
        <f>IF(I419="T",43273,43252)</f>
        <v>43252</v>
      </c>
      <c r="G419" s="4" t="s">
        <v>604</v>
      </c>
      <c r="H419" s="4"/>
      <c r="I419" s="4" t="s">
        <v>595</v>
      </c>
      <c r="J419" s="101"/>
    </row>
    <row r="420" spans="2:10" s="1" customFormat="1" ht="15" customHeight="1" x14ac:dyDescent="0.25">
      <c r="B420" s="2" t="s">
        <v>521</v>
      </c>
      <c r="C420" s="4" t="s">
        <v>19</v>
      </c>
      <c r="D420" s="4" t="s">
        <v>565</v>
      </c>
      <c r="E420" s="4"/>
      <c r="F420" s="10">
        <v>43765</v>
      </c>
      <c r="G420" s="4" t="s">
        <v>164</v>
      </c>
      <c r="H420" s="4" t="s">
        <v>22</v>
      </c>
      <c r="I420" s="4"/>
      <c r="J420" s="101"/>
    </row>
    <row r="421" spans="2:10" s="1" customFormat="1" ht="15" customHeight="1" x14ac:dyDescent="0.25">
      <c r="B421" s="2" t="s">
        <v>521</v>
      </c>
      <c r="C421" s="4" t="s">
        <v>19</v>
      </c>
      <c r="D421" s="4" t="s">
        <v>564</v>
      </c>
      <c r="E421" s="4"/>
      <c r="F421" s="10">
        <v>43554</v>
      </c>
      <c r="G421" s="4" t="s">
        <v>214</v>
      </c>
      <c r="H421" s="4" t="s">
        <v>215</v>
      </c>
      <c r="I421" s="4"/>
      <c r="J421" s="101"/>
    </row>
    <row r="422" spans="2:10" s="1" customFormat="1" ht="15" customHeight="1" x14ac:dyDescent="0.25">
      <c r="B422" s="2" t="s">
        <v>521</v>
      </c>
      <c r="C422" s="4" t="s">
        <v>19</v>
      </c>
      <c r="D422" s="4" t="s">
        <v>563</v>
      </c>
      <c r="E422" s="4"/>
      <c r="F422" s="10">
        <v>43400</v>
      </c>
      <c r="G422" s="4" t="s">
        <v>164</v>
      </c>
      <c r="H422" s="4" t="s">
        <v>22</v>
      </c>
      <c r="I422" s="4"/>
      <c r="J422" s="101"/>
    </row>
    <row r="423" spans="2:10" s="1" customFormat="1" ht="15" customHeight="1" x14ac:dyDescent="0.25">
      <c r="B423" s="2" t="s">
        <v>521</v>
      </c>
      <c r="C423" s="4"/>
      <c r="D423" s="4" t="s">
        <v>537</v>
      </c>
      <c r="E423" s="4"/>
      <c r="F423" s="10">
        <f>IF(I423="T",43273,43252)</f>
        <v>43252</v>
      </c>
      <c r="G423" s="4" t="s">
        <v>604</v>
      </c>
      <c r="H423" s="4"/>
      <c r="I423" s="4" t="s">
        <v>478</v>
      </c>
      <c r="J423" s="101"/>
    </row>
    <row r="424" spans="2:10" s="1" customFormat="1" ht="15" customHeight="1" x14ac:dyDescent="0.25">
      <c r="B424" s="2" t="s">
        <v>708</v>
      </c>
      <c r="C424" s="4" t="s">
        <v>13</v>
      </c>
      <c r="D424" s="4" t="s">
        <v>537</v>
      </c>
      <c r="E424" s="4"/>
      <c r="F424" s="10">
        <v>43855</v>
      </c>
      <c r="G424" s="4" t="s">
        <v>28</v>
      </c>
      <c r="H424" s="4" t="s">
        <v>65</v>
      </c>
      <c r="I424" s="4"/>
      <c r="J424" s="101"/>
    </row>
    <row r="425" spans="2:10" s="1" customFormat="1" ht="15" customHeight="1" x14ac:dyDescent="0.25">
      <c r="B425" s="2" t="s">
        <v>235</v>
      </c>
      <c r="C425" s="4" t="s">
        <v>26</v>
      </c>
      <c r="D425" s="4" t="s">
        <v>565</v>
      </c>
      <c r="E425" s="4"/>
      <c r="F425" s="10">
        <v>43568</v>
      </c>
      <c r="G425" s="4" t="s">
        <v>322</v>
      </c>
      <c r="H425" s="4" t="s">
        <v>65</v>
      </c>
      <c r="I425" s="4"/>
      <c r="J425" s="101"/>
    </row>
    <row r="426" spans="2:10" s="1" customFormat="1" ht="15" customHeight="1" x14ac:dyDescent="0.25">
      <c r="B426" s="2" t="s">
        <v>235</v>
      </c>
      <c r="C426" s="4" t="s">
        <v>26</v>
      </c>
      <c r="D426" s="4" t="s">
        <v>564</v>
      </c>
      <c r="E426" s="4"/>
      <c r="F426" s="10">
        <v>43386</v>
      </c>
      <c r="G426" s="4" t="s">
        <v>300</v>
      </c>
      <c r="H426" s="4" t="s">
        <v>17</v>
      </c>
      <c r="I426" s="4"/>
      <c r="J426" s="101"/>
    </row>
    <row r="427" spans="2:10" s="1" customFormat="1" ht="15" customHeight="1" x14ac:dyDescent="0.25">
      <c r="B427" s="2" t="s">
        <v>235</v>
      </c>
      <c r="C427" s="4"/>
      <c r="D427" s="4" t="s">
        <v>563</v>
      </c>
      <c r="E427" s="4"/>
      <c r="F427" s="10">
        <f>IF(I427="T",43273,43252)</f>
        <v>43252</v>
      </c>
      <c r="G427" s="4" t="s">
        <v>604</v>
      </c>
      <c r="H427" s="4"/>
      <c r="I427" s="4" t="s">
        <v>595</v>
      </c>
      <c r="J427" s="101"/>
    </row>
    <row r="428" spans="2:10" s="1" customFormat="1" ht="15" customHeight="1" x14ac:dyDescent="0.25">
      <c r="B428" s="2" t="s">
        <v>685</v>
      </c>
      <c r="C428" s="4" t="s">
        <v>23</v>
      </c>
      <c r="D428" s="4" t="s">
        <v>2</v>
      </c>
      <c r="E428" s="4"/>
      <c r="F428" s="10">
        <v>43848</v>
      </c>
      <c r="G428" s="4" t="s">
        <v>162</v>
      </c>
      <c r="H428" s="4" t="s">
        <v>27</v>
      </c>
      <c r="I428" s="4"/>
      <c r="J428" s="101"/>
    </row>
    <row r="429" spans="2:10" s="1" customFormat="1" ht="15" customHeight="1" x14ac:dyDescent="0.25">
      <c r="B429" s="2" t="s">
        <v>685</v>
      </c>
      <c r="C429" s="4" t="s">
        <v>23</v>
      </c>
      <c r="D429" s="4" t="s">
        <v>537</v>
      </c>
      <c r="E429" s="4"/>
      <c r="F429" s="10">
        <v>43736</v>
      </c>
      <c r="G429" s="4" t="s">
        <v>28</v>
      </c>
      <c r="H429" s="4" t="s">
        <v>15</v>
      </c>
      <c r="I429" s="4"/>
      <c r="J429" s="101"/>
    </row>
    <row r="430" spans="2:10" s="1" customFormat="1" ht="15" customHeight="1" x14ac:dyDescent="0.25">
      <c r="B430" s="2" t="s">
        <v>274</v>
      </c>
      <c r="C430" s="4"/>
      <c r="D430" s="4" t="s">
        <v>537</v>
      </c>
      <c r="E430" s="4"/>
      <c r="F430" s="10">
        <f>IF(I430="T",43273,43252)</f>
        <v>43252</v>
      </c>
      <c r="G430" s="4" t="s">
        <v>604</v>
      </c>
      <c r="H430" s="4"/>
      <c r="I430" s="4" t="s">
        <v>537</v>
      </c>
      <c r="J430" s="101"/>
    </row>
    <row r="431" spans="2:10" s="1" customFormat="1" ht="15" customHeight="1" x14ac:dyDescent="0.25">
      <c r="B431" s="2" t="s">
        <v>218</v>
      </c>
      <c r="C431" s="4" t="s">
        <v>13</v>
      </c>
      <c r="D431" s="4" t="s">
        <v>6</v>
      </c>
      <c r="E431" s="4"/>
      <c r="F431" s="10">
        <v>43477</v>
      </c>
      <c r="G431" s="4" t="s">
        <v>162</v>
      </c>
      <c r="H431" s="4" t="s">
        <v>27</v>
      </c>
      <c r="I431" s="4"/>
      <c r="J431" s="101"/>
    </row>
    <row r="432" spans="2:10" s="1" customFormat="1" ht="15" customHeight="1" x14ac:dyDescent="0.25">
      <c r="B432" s="2" t="s">
        <v>218</v>
      </c>
      <c r="C432" s="4"/>
      <c r="D432" s="4" t="s">
        <v>565</v>
      </c>
      <c r="E432" s="4"/>
      <c r="F432" s="10">
        <f>IF(I432="T",43273,43252)</f>
        <v>43252</v>
      </c>
      <c r="G432" s="4" t="s">
        <v>604</v>
      </c>
      <c r="H432" s="4"/>
      <c r="I432" s="4" t="s">
        <v>595</v>
      </c>
      <c r="J432" s="101"/>
    </row>
    <row r="433" spans="2:10" s="1" customFormat="1" ht="15" customHeight="1" x14ac:dyDescent="0.25">
      <c r="B433" s="2" t="s">
        <v>614</v>
      </c>
      <c r="C433" s="4" t="s">
        <v>23</v>
      </c>
      <c r="D433" s="4" t="s">
        <v>537</v>
      </c>
      <c r="E433" s="4"/>
      <c r="F433" s="10">
        <v>43428</v>
      </c>
      <c r="G433" s="4" t="s">
        <v>28</v>
      </c>
      <c r="H433" s="4" t="s">
        <v>499</v>
      </c>
      <c r="I433" s="4"/>
      <c r="J433" s="101"/>
    </row>
    <row r="434" spans="2:10" s="1" customFormat="1" ht="15" customHeight="1" x14ac:dyDescent="0.25">
      <c r="B434" s="2" t="s">
        <v>616</v>
      </c>
      <c r="C434" s="4" t="s">
        <v>23</v>
      </c>
      <c r="D434" s="4" t="s">
        <v>537</v>
      </c>
      <c r="E434" s="4"/>
      <c r="F434" s="10">
        <v>43491</v>
      </c>
      <c r="G434" s="4" t="s">
        <v>28</v>
      </c>
      <c r="H434" s="4" t="s">
        <v>65</v>
      </c>
      <c r="I434" s="4"/>
      <c r="J434" s="101"/>
    </row>
    <row r="435" spans="2:10" s="1" customFormat="1" ht="15" customHeight="1" x14ac:dyDescent="0.25">
      <c r="B435" s="2" t="s">
        <v>616</v>
      </c>
      <c r="C435" s="4" t="s">
        <v>23</v>
      </c>
      <c r="D435" s="4" t="s">
        <v>537</v>
      </c>
      <c r="E435" s="4"/>
      <c r="F435" s="10">
        <v>43428</v>
      </c>
      <c r="G435" s="4" t="s">
        <v>28</v>
      </c>
      <c r="H435" s="4" t="s">
        <v>499</v>
      </c>
      <c r="I435" s="4"/>
      <c r="J435" s="101"/>
    </row>
    <row r="436" spans="2:10" s="1" customFormat="1" ht="15" customHeight="1" x14ac:dyDescent="0.25">
      <c r="B436" s="2" t="s">
        <v>36</v>
      </c>
      <c r="C436" s="4" t="s">
        <v>26</v>
      </c>
      <c r="D436" s="4" t="s">
        <v>564</v>
      </c>
      <c r="E436" s="4"/>
      <c r="F436" s="10">
        <v>43386</v>
      </c>
      <c r="G436" s="4" t="s">
        <v>300</v>
      </c>
      <c r="H436" s="4" t="s">
        <v>17</v>
      </c>
      <c r="I436" s="4"/>
      <c r="J436" s="101"/>
    </row>
    <row r="437" spans="2:10" s="1" customFormat="1" ht="15" customHeight="1" x14ac:dyDescent="0.25">
      <c r="B437" s="2" t="s">
        <v>36</v>
      </c>
      <c r="C437" s="4"/>
      <c r="D437" s="4" t="s">
        <v>537</v>
      </c>
      <c r="E437" s="4"/>
      <c r="F437" s="10">
        <f>IF(I437="T",43273,43252)</f>
        <v>43252</v>
      </c>
      <c r="G437" s="4" t="s">
        <v>604</v>
      </c>
      <c r="H437" s="4"/>
      <c r="I437" s="4" t="s">
        <v>478</v>
      </c>
      <c r="J437" s="101"/>
    </row>
    <row r="438" spans="2:10" s="1" customFormat="1" ht="15" customHeight="1" x14ac:dyDescent="0.25">
      <c r="B438" s="2" t="s">
        <v>140</v>
      </c>
      <c r="C438" s="4"/>
      <c r="D438" s="4" t="s">
        <v>565</v>
      </c>
      <c r="E438" s="4"/>
      <c r="F438" s="10">
        <f>IF(I438="T",43273,43252)</f>
        <v>43252</v>
      </c>
      <c r="G438" s="4" t="s">
        <v>604</v>
      </c>
      <c r="H438" s="4"/>
      <c r="I438" s="4" t="s">
        <v>595</v>
      </c>
      <c r="J438" s="101"/>
    </row>
    <row r="439" spans="2:10" s="1" customFormat="1" ht="15" customHeight="1" x14ac:dyDescent="0.25">
      <c r="B439" s="2" t="s">
        <v>342</v>
      </c>
      <c r="C439" s="4"/>
      <c r="D439" s="4" t="s">
        <v>565</v>
      </c>
      <c r="E439" s="4"/>
      <c r="F439" s="10">
        <f>IF(I439="T",43273,43252)</f>
        <v>43252</v>
      </c>
      <c r="G439" s="4" t="s">
        <v>604</v>
      </c>
      <c r="H439" s="4"/>
      <c r="I439" s="4" t="s">
        <v>478</v>
      </c>
      <c r="J439" s="101"/>
    </row>
    <row r="440" spans="2:10" s="1" customFormat="1" ht="15" customHeight="1" x14ac:dyDescent="0.25">
      <c r="B440" s="2" t="s">
        <v>70</v>
      </c>
      <c r="C440" s="4" t="s">
        <v>77</v>
      </c>
      <c r="D440" s="4" t="s">
        <v>564</v>
      </c>
      <c r="E440" s="4"/>
      <c r="F440" s="10">
        <v>43765</v>
      </c>
      <c r="G440" s="4" t="s">
        <v>164</v>
      </c>
      <c r="H440" s="4" t="s">
        <v>22</v>
      </c>
      <c r="I440" s="4"/>
      <c r="J440" s="101"/>
    </row>
    <row r="441" spans="2:10" s="1" customFormat="1" ht="15" customHeight="1" x14ac:dyDescent="0.25">
      <c r="B441" s="2" t="s">
        <v>70</v>
      </c>
      <c r="C441" s="4" t="s">
        <v>77</v>
      </c>
      <c r="D441" s="4" t="s">
        <v>563</v>
      </c>
      <c r="E441" s="4"/>
      <c r="F441" s="10">
        <v>43414</v>
      </c>
      <c r="G441" s="4" t="s">
        <v>434</v>
      </c>
      <c r="H441" s="4" t="s">
        <v>435</v>
      </c>
      <c r="I441" s="4"/>
      <c r="J441" s="101"/>
    </row>
    <row r="442" spans="2:10" s="1" customFormat="1" ht="15" customHeight="1" x14ac:dyDescent="0.25">
      <c r="B442" s="2" t="s">
        <v>70</v>
      </c>
      <c r="C442" s="4"/>
      <c r="D442" s="4" t="s">
        <v>2</v>
      </c>
      <c r="E442" s="4"/>
      <c r="F442" s="10">
        <f>IF(I442="T",43273,43252)</f>
        <v>43252</v>
      </c>
      <c r="G442" s="4" t="s">
        <v>604</v>
      </c>
      <c r="H442" s="4"/>
      <c r="I442" s="4" t="s">
        <v>478</v>
      </c>
      <c r="J442" s="101"/>
    </row>
    <row r="443" spans="2:10" s="1" customFormat="1" ht="15" customHeight="1" x14ac:dyDescent="0.25">
      <c r="B443" s="2" t="s">
        <v>90</v>
      </c>
      <c r="C443" s="4" t="s">
        <v>20</v>
      </c>
      <c r="D443" s="4" t="s">
        <v>564</v>
      </c>
      <c r="E443" s="4"/>
      <c r="F443" s="10">
        <v>43778</v>
      </c>
      <c r="G443" s="4" t="s">
        <v>434</v>
      </c>
      <c r="H443" s="4" t="s">
        <v>435</v>
      </c>
      <c r="I443" s="4"/>
      <c r="J443" s="101"/>
    </row>
    <row r="444" spans="2:10" s="1" customFormat="1" ht="15" customHeight="1" x14ac:dyDescent="0.25">
      <c r="B444" s="2" t="s">
        <v>90</v>
      </c>
      <c r="C444" s="4" t="s">
        <v>20</v>
      </c>
      <c r="D444" s="4" t="s">
        <v>563</v>
      </c>
      <c r="E444" s="4"/>
      <c r="F444" s="10">
        <v>43386</v>
      </c>
      <c r="G444" s="4" t="s">
        <v>300</v>
      </c>
      <c r="H444" s="4" t="s">
        <v>17</v>
      </c>
      <c r="I444" s="4"/>
      <c r="J444" s="101"/>
    </row>
    <row r="445" spans="2:10" s="1" customFormat="1" ht="15" customHeight="1" x14ac:dyDescent="0.25">
      <c r="B445" s="2" t="s">
        <v>90</v>
      </c>
      <c r="C445" s="4"/>
      <c r="D445" s="4" t="s">
        <v>2</v>
      </c>
      <c r="E445" s="4"/>
      <c r="F445" s="10">
        <f>IF(I445="T",43273,43252)</f>
        <v>43252</v>
      </c>
      <c r="G445" s="4" t="s">
        <v>604</v>
      </c>
      <c r="H445" s="4"/>
      <c r="I445" s="4" t="s">
        <v>478</v>
      </c>
      <c r="J445" s="101"/>
    </row>
    <row r="446" spans="2:10" s="1" customFormat="1" ht="15" customHeight="1" x14ac:dyDescent="0.25">
      <c r="B446" s="2" t="s">
        <v>412</v>
      </c>
      <c r="C446" s="4"/>
      <c r="D446" s="4" t="s">
        <v>564</v>
      </c>
      <c r="E446" s="4"/>
      <c r="F446" s="10">
        <f>IF(I446="T",43273,43252)</f>
        <v>43252</v>
      </c>
      <c r="G446" s="4" t="s">
        <v>604</v>
      </c>
      <c r="H446" s="4"/>
      <c r="I446" s="4" t="s">
        <v>595</v>
      </c>
      <c r="J446" s="101"/>
    </row>
    <row r="447" spans="2:10" s="1" customFormat="1" ht="15" customHeight="1" x14ac:dyDescent="0.25">
      <c r="B447" s="2" t="s">
        <v>250</v>
      </c>
      <c r="C447" s="4"/>
      <c r="D447" s="4" t="s">
        <v>563</v>
      </c>
      <c r="E447" s="4"/>
      <c r="F447" s="10">
        <f>IF(I447="T",43273,43252)</f>
        <v>43252</v>
      </c>
      <c r="G447" s="4" t="s">
        <v>604</v>
      </c>
      <c r="H447" s="4"/>
      <c r="I447" s="4" t="s">
        <v>478</v>
      </c>
      <c r="J447" s="101"/>
    </row>
    <row r="448" spans="2:10" s="1" customFormat="1" ht="15" customHeight="1" x14ac:dyDescent="0.25">
      <c r="B448" s="2" t="s">
        <v>395</v>
      </c>
      <c r="C448" s="4"/>
      <c r="D448" s="4" t="s">
        <v>537</v>
      </c>
      <c r="E448" s="4"/>
      <c r="F448" s="10">
        <f>IF(I448="T",43273,43252)</f>
        <v>43252</v>
      </c>
      <c r="G448" s="4" t="s">
        <v>604</v>
      </c>
      <c r="H448" s="4"/>
      <c r="I448" s="4" t="s">
        <v>537</v>
      </c>
      <c r="J448" s="101"/>
    </row>
    <row r="449" spans="1:10" s="1" customFormat="1" ht="15" customHeight="1" x14ac:dyDescent="0.25">
      <c r="B449" s="2" t="s">
        <v>407</v>
      </c>
      <c r="C449" s="4"/>
      <c r="D449" s="4" t="s">
        <v>537</v>
      </c>
      <c r="E449" s="4"/>
      <c r="F449" s="10">
        <f>IF(I449="T",43273,43252)</f>
        <v>43252</v>
      </c>
      <c r="G449" s="4" t="s">
        <v>604</v>
      </c>
      <c r="H449" s="4"/>
      <c r="I449" s="4" t="s">
        <v>537</v>
      </c>
      <c r="J449" s="101"/>
    </row>
    <row r="450" spans="1:10" s="1" customFormat="1" ht="15" customHeight="1" x14ac:dyDescent="0.25">
      <c r="A450" s="1" t="str">
        <f>CONCATENATE(B450," ",D450)</f>
        <v>MONGIOVI Prescillia BNO</v>
      </c>
      <c r="B450" s="2" t="s">
        <v>444</v>
      </c>
      <c r="C450" s="4" t="s">
        <v>77</v>
      </c>
      <c r="D450" s="4" t="s">
        <v>563</v>
      </c>
      <c r="E450" s="4"/>
      <c r="F450" s="10">
        <v>43876</v>
      </c>
      <c r="G450" s="4" t="s">
        <v>181</v>
      </c>
      <c r="H450" s="4" t="s">
        <v>22</v>
      </c>
      <c r="I450" s="4"/>
      <c r="J450" s="101"/>
    </row>
    <row r="451" spans="1:10" s="1" customFormat="1" ht="15" customHeight="1" x14ac:dyDescent="0.25">
      <c r="B451" s="2" t="s">
        <v>444</v>
      </c>
      <c r="C451" s="4" t="s">
        <v>77</v>
      </c>
      <c r="D451" s="4" t="s">
        <v>2</v>
      </c>
      <c r="E451" s="4"/>
      <c r="F451" s="10">
        <v>43568</v>
      </c>
      <c r="G451" s="4" t="s">
        <v>322</v>
      </c>
      <c r="H451" s="4" t="s">
        <v>65</v>
      </c>
      <c r="I451" s="4"/>
      <c r="J451" s="101"/>
    </row>
    <row r="452" spans="1:10" s="1" customFormat="1" ht="15" customHeight="1" x14ac:dyDescent="0.25">
      <c r="B452" s="2" t="s">
        <v>444</v>
      </c>
      <c r="C452" s="4"/>
      <c r="D452" s="4" t="s">
        <v>537</v>
      </c>
      <c r="E452" s="4"/>
      <c r="F452" s="10">
        <f>IF(I452="T",43273,43252)</f>
        <v>43252</v>
      </c>
      <c r="G452" s="4" t="s">
        <v>604</v>
      </c>
      <c r="H452" s="4"/>
      <c r="I452" s="4" t="s">
        <v>478</v>
      </c>
      <c r="J452" s="101"/>
    </row>
    <row r="453" spans="1:10" s="1" customFormat="1" ht="15" customHeight="1" x14ac:dyDescent="0.25">
      <c r="A453" s="1" t="str">
        <f>CONCATENATE(B453," ",D453)</f>
        <v>MONTFORT Iris ANO</v>
      </c>
      <c r="B453" s="2" t="s">
        <v>141</v>
      </c>
      <c r="C453" s="4" t="s">
        <v>13</v>
      </c>
      <c r="D453" s="4" t="s">
        <v>565</v>
      </c>
      <c r="E453" s="4"/>
      <c r="F453" s="10">
        <v>43876</v>
      </c>
      <c r="G453" s="4" t="s">
        <v>181</v>
      </c>
      <c r="H453" s="4" t="s">
        <v>22</v>
      </c>
      <c r="I453" s="4"/>
      <c r="J453" s="101"/>
    </row>
    <row r="454" spans="1:10" s="1" customFormat="1" ht="15" customHeight="1" x14ac:dyDescent="0.25">
      <c r="B454" s="2" t="s">
        <v>141</v>
      </c>
      <c r="C454" s="4" t="s">
        <v>13</v>
      </c>
      <c r="D454" s="4" t="s">
        <v>564</v>
      </c>
      <c r="E454" s="4"/>
      <c r="F454" s="10">
        <v>43386</v>
      </c>
      <c r="G454" s="4" t="s">
        <v>300</v>
      </c>
      <c r="H454" s="4" t="s">
        <v>17</v>
      </c>
      <c r="I454" s="4"/>
      <c r="J454" s="101"/>
    </row>
    <row r="455" spans="1:10" s="1" customFormat="1" ht="15" customHeight="1" x14ac:dyDescent="0.25">
      <c r="B455" s="2" t="s">
        <v>141</v>
      </c>
      <c r="C455" s="4"/>
      <c r="D455" s="4" t="s">
        <v>563</v>
      </c>
      <c r="E455" s="4"/>
      <c r="F455" s="10">
        <f>IF(I455="T",43273,43252)</f>
        <v>43252</v>
      </c>
      <c r="G455" s="4" t="s">
        <v>604</v>
      </c>
      <c r="H455" s="4"/>
      <c r="I455" s="4" t="s">
        <v>599</v>
      </c>
      <c r="J455" s="101"/>
    </row>
    <row r="456" spans="1:10" s="1" customFormat="1" ht="15" customHeight="1" x14ac:dyDescent="0.25">
      <c r="A456" s="1" t="str">
        <f>CONCATENATE(B456," ",D456)</f>
        <v>MONTFORT Nadèlge BNO</v>
      </c>
      <c r="B456" s="2" t="s">
        <v>452</v>
      </c>
      <c r="C456" s="4" t="s">
        <v>13</v>
      </c>
      <c r="D456" s="4" t="s">
        <v>563</v>
      </c>
      <c r="E456" s="4"/>
      <c r="F456" s="10">
        <v>43876</v>
      </c>
      <c r="G456" s="4" t="s">
        <v>181</v>
      </c>
      <c r="H456" s="4" t="s">
        <v>22</v>
      </c>
      <c r="I456" s="4"/>
      <c r="J456" s="101"/>
    </row>
    <row r="457" spans="1:10" s="1" customFormat="1" ht="15" customHeight="1" x14ac:dyDescent="0.25">
      <c r="B457" s="2" t="s">
        <v>452</v>
      </c>
      <c r="C457" s="4" t="s">
        <v>13</v>
      </c>
      <c r="D457" s="4" t="s">
        <v>2</v>
      </c>
      <c r="E457" s="4"/>
      <c r="F457" s="10">
        <v>43577</v>
      </c>
      <c r="G457" s="4" t="s">
        <v>177</v>
      </c>
      <c r="H457" s="4" t="s">
        <v>15</v>
      </c>
      <c r="I457" s="4"/>
      <c r="J457" s="101"/>
    </row>
    <row r="458" spans="1:10" s="1" customFormat="1" ht="15" customHeight="1" x14ac:dyDescent="0.25">
      <c r="B458" s="2" t="s">
        <v>452</v>
      </c>
      <c r="C458" s="4"/>
      <c r="D458" s="4" t="s">
        <v>537</v>
      </c>
      <c r="E458" s="4"/>
      <c r="F458" s="10">
        <f>IF(I458="T",43273,43252)</f>
        <v>43252</v>
      </c>
      <c r="G458" s="4" t="s">
        <v>604</v>
      </c>
      <c r="H458" s="4"/>
      <c r="I458" s="4" t="s">
        <v>478</v>
      </c>
      <c r="J458" s="101"/>
    </row>
    <row r="459" spans="1:10" s="1" customFormat="1" ht="15" customHeight="1" x14ac:dyDescent="0.25">
      <c r="B459" s="2" t="s">
        <v>359</v>
      </c>
      <c r="C459" s="4"/>
      <c r="D459" s="4" t="s">
        <v>537</v>
      </c>
      <c r="E459" s="4"/>
      <c r="F459" s="10">
        <f>IF(I459="T",43273,43252)</f>
        <v>43252</v>
      </c>
      <c r="G459" s="4" t="s">
        <v>604</v>
      </c>
      <c r="H459" s="4"/>
      <c r="I459" s="4" t="s">
        <v>537</v>
      </c>
      <c r="J459" s="101"/>
    </row>
    <row r="460" spans="1:10" s="1" customFormat="1" ht="15" customHeight="1" x14ac:dyDescent="0.25">
      <c r="B460" s="2" t="s">
        <v>425</v>
      </c>
      <c r="C460" s="4" t="s">
        <v>23</v>
      </c>
      <c r="D460" s="4" t="s">
        <v>564</v>
      </c>
      <c r="E460" s="4"/>
      <c r="F460" s="10">
        <v>43386</v>
      </c>
      <c r="G460" s="4" t="s">
        <v>300</v>
      </c>
      <c r="H460" s="4" t="s">
        <v>17</v>
      </c>
      <c r="I460" s="4"/>
      <c r="J460" s="101"/>
    </row>
    <row r="461" spans="1:10" s="1" customFormat="1" ht="15" customHeight="1" x14ac:dyDescent="0.25">
      <c r="B461" s="2" t="s">
        <v>425</v>
      </c>
      <c r="C461" s="4"/>
      <c r="D461" s="4" t="s">
        <v>2</v>
      </c>
      <c r="E461" s="4"/>
      <c r="F461" s="10">
        <f>IF(I461="T",43273,43252)</f>
        <v>43252</v>
      </c>
      <c r="G461" s="4" t="s">
        <v>604</v>
      </c>
      <c r="H461" s="4"/>
      <c r="I461" s="4" t="s">
        <v>599</v>
      </c>
      <c r="J461" s="101"/>
    </row>
    <row r="462" spans="1:10" s="1" customFormat="1" ht="15" customHeight="1" x14ac:dyDescent="0.25">
      <c r="B462" s="2" t="s">
        <v>396</v>
      </c>
      <c r="C462" s="4"/>
      <c r="D462" s="4" t="s">
        <v>537</v>
      </c>
      <c r="E462" s="4"/>
      <c r="F462" s="10">
        <f>IF(I462="T",43273,43252)</f>
        <v>43252</v>
      </c>
      <c r="G462" s="4" t="s">
        <v>604</v>
      </c>
      <c r="H462" s="4"/>
      <c r="I462" s="4" t="s">
        <v>537</v>
      </c>
      <c r="J462" s="101"/>
    </row>
    <row r="463" spans="1:10" s="1" customFormat="1" ht="15" customHeight="1" x14ac:dyDescent="0.25">
      <c r="B463" s="2" t="s">
        <v>617</v>
      </c>
      <c r="C463" s="4" t="s">
        <v>23</v>
      </c>
      <c r="D463" s="4" t="s">
        <v>537</v>
      </c>
      <c r="E463" s="4"/>
      <c r="F463" s="10">
        <v>43428</v>
      </c>
      <c r="G463" s="4" t="s">
        <v>28</v>
      </c>
      <c r="H463" s="4" t="s">
        <v>499</v>
      </c>
      <c r="I463" s="4"/>
      <c r="J463" s="101"/>
    </row>
    <row r="464" spans="1:10" s="1" customFormat="1" ht="15" customHeight="1" x14ac:dyDescent="0.25">
      <c r="B464" s="2" t="s">
        <v>617</v>
      </c>
      <c r="C464" s="4" t="s">
        <v>23</v>
      </c>
      <c r="D464" s="4" t="s">
        <v>537</v>
      </c>
      <c r="E464" s="4"/>
      <c r="F464" s="10">
        <v>43372</v>
      </c>
      <c r="G464" s="4" t="s">
        <v>28</v>
      </c>
      <c r="H464" s="4" t="s">
        <v>15</v>
      </c>
      <c r="I464" s="4"/>
      <c r="J464" s="101"/>
    </row>
    <row r="465" spans="2:10" s="1" customFormat="1" ht="15" customHeight="1" x14ac:dyDescent="0.25">
      <c r="B465" s="2" t="s">
        <v>205</v>
      </c>
      <c r="C465" s="4"/>
      <c r="D465" s="4" t="s">
        <v>537</v>
      </c>
      <c r="E465" s="4"/>
      <c r="F465" s="10">
        <f>IF(I465="T",43273,43252)</f>
        <v>43252</v>
      </c>
      <c r="G465" s="4" t="s">
        <v>604</v>
      </c>
      <c r="H465" s="4"/>
      <c r="I465" s="4" t="s">
        <v>596</v>
      </c>
      <c r="J465" s="101"/>
    </row>
    <row r="466" spans="2:10" s="1" customFormat="1" ht="15" customHeight="1" x14ac:dyDescent="0.25">
      <c r="B466" s="2" t="s">
        <v>74</v>
      </c>
      <c r="C466" s="4" t="s">
        <v>26</v>
      </c>
      <c r="D466" s="4" t="s">
        <v>564</v>
      </c>
      <c r="E466" s="4"/>
      <c r="F466" s="10">
        <v>43589</v>
      </c>
      <c r="G466" s="4" t="s">
        <v>221</v>
      </c>
      <c r="H466" s="4" t="s">
        <v>17</v>
      </c>
      <c r="I466" s="4"/>
      <c r="J466" s="101"/>
    </row>
    <row r="467" spans="2:10" s="1" customFormat="1" ht="15" customHeight="1" x14ac:dyDescent="0.25">
      <c r="B467" s="2" t="s">
        <v>74</v>
      </c>
      <c r="C467" s="4"/>
      <c r="D467" s="4" t="s">
        <v>563</v>
      </c>
      <c r="E467" s="4"/>
      <c r="F467" s="10">
        <f>IF(I467="T",43273,43252)</f>
        <v>43252</v>
      </c>
      <c r="G467" s="4" t="s">
        <v>604</v>
      </c>
      <c r="H467" s="4"/>
      <c r="I467" s="4" t="s">
        <v>595</v>
      </c>
      <c r="J467" s="101"/>
    </row>
    <row r="468" spans="2:10" s="1" customFormat="1" ht="15" customHeight="1" x14ac:dyDescent="0.25">
      <c r="B468" s="2" t="s">
        <v>423</v>
      </c>
      <c r="C468" s="4" t="s">
        <v>10</v>
      </c>
      <c r="D468" s="4" t="s">
        <v>563</v>
      </c>
      <c r="E468" s="4"/>
      <c r="F468" s="10">
        <v>43386</v>
      </c>
      <c r="G468" s="4" t="s">
        <v>300</v>
      </c>
      <c r="H468" s="4" t="s">
        <v>17</v>
      </c>
      <c r="I468" s="4"/>
      <c r="J468" s="101"/>
    </row>
    <row r="469" spans="2:10" s="1" customFormat="1" ht="15" customHeight="1" x14ac:dyDescent="0.25">
      <c r="B469" s="2" t="s">
        <v>423</v>
      </c>
      <c r="C469" s="4"/>
      <c r="D469" s="4" t="s">
        <v>537</v>
      </c>
      <c r="E469" s="4"/>
      <c r="F469" s="10">
        <f>IF(I469="T",43273,43252)</f>
        <v>43252</v>
      </c>
      <c r="G469" s="4" t="s">
        <v>604</v>
      </c>
      <c r="H469" s="4"/>
      <c r="I469" s="4" t="s">
        <v>478</v>
      </c>
      <c r="J469" s="101"/>
    </row>
    <row r="470" spans="2:10" s="1" customFormat="1" ht="15" customHeight="1" x14ac:dyDescent="0.25">
      <c r="B470" s="2" t="s">
        <v>488</v>
      </c>
      <c r="C470" s="4"/>
      <c r="D470" s="4" t="s">
        <v>537</v>
      </c>
      <c r="E470" s="4"/>
      <c r="F470" s="10">
        <f>IF(I470="T",43273,43252)</f>
        <v>43252</v>
      </c>
      <c r="G470" s="4" t="s">
        <v>604</v>
      </c>
      <c r="H470" s="4"/>
      <c r="I470" s="4" t="s">
        <v>537</v>
      </c>
      <c r="J470" s="101"/>
    </row>
    <row r="471" spans="2:10" s="1" customFormat="1" ht="15" customHeight="1" x14ac:dyDescent="0.25">
      <c r="B471" s="2" t="s">
        <v>360</v>
      </c>
      <c r="C471" s="4"/>
      <c r="D471" s="4" t="s">
        <v>537</v>
      </c>
      <c r="E471" s="4"/>
      <c r="F471" s="10">
        <f>IF(I471="T",43273,43252)</f>
        <v>43252</v>
      </c>
      <c r="G471" s="4" t="s">
        <v>604</v>
      </c>
      <c r="H471" s="4"/>
      <c r="I471" s="4" t="s">
        <v>537</v>
      </c>
      <c r="J471" s="101"/>
    </row>
    <row r="472" spans="2:10" s="1" customFormat="1" ht="15" customHeight="1" x14ac:dyDescent="0.25">
      <c r="B472" s="2" t="s">
        <v>709</v>
      </c>
      <c r="C472" s="4" t="s">
        <v>19</v>
      </c>
      <c r="D472" s="4" t="s">
        <v>537</v>
      </c>
      <c r="E472" s="4"/>
      <c r="F472" s="10">
        <v>43855</v>
      </c>
      <c r="G472" s="4" t="s">
        <v>28</v>
      </c>
      <c r="H472" s="4" t="s">
        <v>65</v>
      </c>
      <c r="I472" s="4"/>
      <c r="J472" s="101"/>
    </row>
    <row r="473" spans="2:10" s="1" customFormat="1" ht="15" customHeight="1" x14ac:dyDescent="0.25">
      <c r="B473" s="2" t="s">
        <v>39</v>
      </c>
      <c r="C473" s="4"/>
      <c r="D473" s="4" t="s">
        <v>563</v>
      </c>
      <c r="E473" s="4"/>
      <c r="F473" s="10">
        <f>IF(I473="T",43273,43252)</f>
        <v>43252</v>
      </c>
      <c r="G473" s="4" t="s">
        <v>604</v>
      </c>
      <c r="H473" s="4"/>
      <c r="I473" s="4" t="s">
        <v>595</v>
      </c>
      <c r="J473" s="101"/>
    </row>
    <row r="474" spans="2:10" s="1" customFormat="1" ht="15" customHeight="1" x14ac:dyDescent="0.25">
      <c r="B474" s="2" t="s">
        <v>142</v>
      </c>
      <c r="C474" s="4" t="s">
        <v>26</v>
      </c>
      <c r="D474" s="4" t="s">
        <v>564</v>
      </c>
      <c r="E474" s="4"/>
      <c r="F474" s="10">
        <v>43386</v>
      </c>
      <c r="G474" s="4" t="s">
        <v>300</v>
      </c>
      <c r="H474" s="4" t="s">
        <v>17</v>
      </c>
      <c r="I474" s="4"/>
      <c r="J474" s="101"/>
    </row>
    <row r="475" spans="2:10" s="1" customFormat="1" ht="15" customHeight="1" x14ac:dyDescent="0.25">
      <c r="B475" s="2" t="s">
        <v>142</v>
      </c>
      <c r="C475" s="4"/>
      <c r="D475" s="4" t="s">
        <v>2</v>
      </c>
      <c r="E475" s="4"/>
      <c r="F475" s="10">
        <f>IF(I475="T",43273,43252)</f>
        <v>43252</v>
      </c>
      <c r="G475" s="4" t="s">
        <v>604</v>
      </c>
      <c r="H475" s="4"/>
      <c r="I475" s="4" t="s">
        <v>478</v>
      </c>
      <c r="J475" s="101"/>
    </row>
    <row r="476" spans="2:10" s="1" customFormat="1" ht="15" customHeight="1" x14ac:dyDescent="0.25">
      <c r="B476" s="2" t="s">
        <v>206</v>
      </c>
      <c r="C476" s="4"/>
      <c r="D476" s="4" t="s">
        <v>537</v>
      </c>
      <c r="E476" s="4"/>
      <c r="F476" s="10">
        <f>IF(I476="T",43273,43252)</f>
        <v>43252</v>
      </c>
      <c r="G476" s="4" t="s">
        <v>604</v>
      </c>
      <c r="H476" s="4"/>
      <c r="I476" s="4" t="s">
        <v>596</v>
      </c>
      <c r="J476" s="101"/>
    </row>
    <row r="477" spans="2:10" s="1" customFormat="1" ht="15" customHeight="1" x14ac:dyDescent="0.25">
      <c r="B477" s="2" t="s">
        <v>284</v>
      </c>
      <c r="C477" s="4"/>
      <c r="D477" s="4" t="s">
        <v>563</v>
      </c>
      <c r="E477" s="4"/>
      <c r="F477" s="10">
        <f>IF(I477="T",43273,43252)</f>
        <v>43252</v>
      </c>
      <c r="G477" s="4" t="s">
        <v>604</v>
      </c>
      <c r="H477" s="4"/>
      <c r="I477" s="4" t="s">
        <v>595</v>
      </c>
      <c r="J477" s="101"/>
    </row>
    <row r="478" spans="2:10" s="1" customFormat="1" ht="15" customHeight="1" x14ac:dyDescent="0.25">
      <c r="B478" s="2" t="s">
        <v>632</v>
      </c>
      <c r="C478" s="4" t="s">
        <v>26</v>
      </c>
      <c r="D478" s="4" t="s">
        <v>537</v>
      </c>
      <c r="E478" s="4"/>
      <c r="F478" s="10">
        <v>43491</v>
      </c>
      <c r="G478" s="4" t="s">
        <v>28</v>
      </c>
      <c r="H478" s="4" t="s">
        <v>65</v>
      </c>
      <c r="I478" s="4"/>
      <c r="J478" s="101"/>
    </row>
    <row r="479" spans="2:10" s="1" customFormat="1" ht="15" customHeight="1" x14ac:dyDescent="0.25">
      <c r="B479" s="2" t="s">
        <v>413</v>
      </c>
      <c r="C479" s="4"/>
      <c r="D479" s="4" t="s">
        <v>537</v>
      </c>
      <c r="E479" s="4"/>
      <c r="F479" s="10">
        <f>IF(I479="T",43273,43252)</f>
        <v>43252</v>
      </c>
      <c r="G479" s="4" t="s">
        <v>604</v>
      </c>
      <c r="H479" s="4"/>
      <c r="I479" s="4" t="s">
        <v>537</v>
      </c>
      <c r="J479" s="101"/>
    </row>
    <row r="480" spans="2:10" s="1" customFormat="1" ht="15" customHeight="1" x14ac:dyDescent="0.25">
      <c r="B480" s="2" t="s">
        <v>143</v>
      </c>
      <c r="C480" s="4" t="s">
        <v>11</v>
      </c>
      <c r="D480" s="4" t="s">
        <v>7</v>
      </c>
      <c r="E480" s="4"/>
      <c r="F480" s="10">
        <v>43862</v>
      </c>
      <c r="G480" s="4" t="s">
        <v>83</v>
      </c>
      <c r="H480" s="4" t="s">
        <v>84</v>
      </c>
      <c r="I480" s="4"/>
      <c r="J480" s="101"/>
    </row>
    <row r="481" spans="1:10" s="1" customFormat="1" ht="15" customHeight="1" x14ac:dyDescent="0.25">
      <c r="B481" s="2" t="s">
        <v>143</v>
      </c>
      <c r="C481" s="4"/>
      <c r="D481" s="4" t="s">
        <v>6</v>
      </c>
      <c r="E481" s="4"/>
      <c r="F481" s="10">
        <f>IF(I481="T",43273,43252)</f>
        <v>43252</v>
      </c>
      <c r="G481" s="4" t="s">
        <v>604</v>
      </c>
      <c r="H481" s="4"/>
      <c r="I481" s="4" t="s">
        <v>595</v>
      </c>
      <c r="J481" s="101"/>
    </row>
    <row r="482" spans="1:10" s="1" customFormat="1" ht="15" customHeight="1" x14ac:dyDescent="0.25">
      <c r="B482" s="2" t="s">
        <v>249</v>
      </c>
      <c r="C482" s="4"/>
      <c r="D482" s="4" t="s">
        <v>7</v>
      </c>
      <c r="E482" s="4"/>
      <c r="F482" s="10">
        <f>IF(I482="T",43273,43252)</f>
        <v>43252</v>
      </c>
      <c r="G482" s="4" t="s">
        <v>604</v>
      </c>
      <c r="H482" s="4"/>
      <c r="I482" s="4" t="s">
        <v>595</v>
      </c>
      <c r="J482" s="101"/>
    </row>
    <row r="483" spans="1:10" s="1" customFormat="1" ht="15" customHeight="1" x14ac:dyDescent="0.25">
      <c r="B483" s="2" t="s">
        <v>207</v>
      </c>
      <c r="C483" s="4"/>
      <c r="D483" s="4" t="s">
        <v>537</v>
      </c>
      <c r="E483" s="4"/>
      <c r="F483" s="10">
        <f>IF(I483="T",43273,43252)</f>
        <v>43252</v>
      </c>
      <c r="G483" s="4" t="s">
        <v>604</v>
      </c>
      <c r="H483" s="4"/>
      <c r="I483" s="4" t="s">
        <v>596</v>
      </c>
      <c r="J483" s="101"/>
    </row>
    <row r="484" spans="1:10" s="1" customFormat="1" ht="15" customHeight="1" x14ac:dyDescent="0.25">
      <c r="B484" s="2" t="s">
        <v>508</v>
      </c>
      <c r="C484" s="4"/>
      <c r="D484" s="4" t="s">
        <v>537</v>
      </c>
      <c r="E484" s="4"/>
      <c r="F484" s="10">
        <f>IF(I484="T",43273,43252)</f>
        <v>43252</v>
      </c>
      <c r="G484" s="4" t="s">
        <v>604</v>
      </c>
      <c r="H484" s="4"/>
      <c r="I484" s="4" t="s">
        <v>478</v>
      </c>
      <c r="J484" s="101"/>
    </row>
    <row r="485" spans="1:10" s="1" customFormat="1" ht="15" customHeight="1" x14ac:dyDescent="0.25">
      <c r="B485" s="2" t="s">
        <v>704</v>
      </c>
      <c r="C485" s="4" t="s">
        <v>21</v>
      </c>
      <c r="D485" s="4" t="s">
        <v>537</v>
      </c>
      <c r="E485" s="4"/>
      <c r="F485" s="10">
        <v>43855</v>
      </c>
      <c r="G485" s="4" t="s">
        <v>28</v>
      </c>
      <c r="H485" s="4" t="s">
        <v>65</v>
      </c>
      <c r="I485" s="4"/>
      <c r="J485" s="101"/>
    </row>
    <row r="486" spans="1:10" s="1" customFormat="1" ht="15" customHeight="1" x14ac:dyDescent="0.25">
      <c r="B486" s="2" t="s">
        <v>144</v>
      </c>
      <c r="C486" s="4"/>
      <c r="D486" s="4" t="s">
        <v>537</v>
      </c>
      <c r="E486" s="4"/>
      <c r="F486" s="10">
        <f>IF(I486="T",43273,43252)</f>
        <v>43252</v>
      </c>
      <c r="G486" s="4" t="s">
        <v>604</v>
      </c>
      <c r="H486" s="4"/>
      <c r="I486" s="4" t="s">
        <v>537</v>
      </c>
      <c r="J486" s="101"/>
    </row>
    <row r="487" spans="1:10" s="1" customFormat="1" ht="15" customHeight="1" x14ac:dyDescent="0.25">
      <c r="B487" s="2" t="s">
        <v>438</v>
      </c>
      <c r="C487" s="4"/>
      <c r="D487" s="4" t="s">
        <v>563</v>
      </c>
      <c r="E487" s="4"/>
      <c r="F487" s="10">
        <f>IF(I487="T",43273,43252)</f>
        <v>43252</v>
      </c>
      <c r="G487" s="4" t="s">
        <v>604</v>
      </c>
      <c r="H487" s="4"/>
      <c r="I487" s="4" t="s">
        <v>478</v>
      </c>
      <c r="J487" s="101"/>
    </row>
    <row r="488" spans="1:10" s="1" customFormat="1" ht="15" customHeight="1" x14ac:dyDescent="0.25">
      <c r="B488" s="2" t="s">
        <v>290</v>
      </c>
      <c r="C488" s="4"/>
      <c r="D488" s="4" t="s">
        <v>537</v>
      </c>
      <c r="E488" s="4"/>
      <c r="F488" s="10">
        <f>IF(I488="T",43273,43252)</f>
        <v>43252</v>
      </c>
      <c r="G488" s="4" t="s">
        <v>604</v>
      </c>
      <c r="H488" s="4"/>
      <c r="I488" s="4" t="s">
        <v>537</v>
      </c>
      <c r="J488" s="101"/>
    </row>
    <row r="489" spans="1:10" s="1" customFormat="1" ht="15" customHeight="1" x14ac:dyDescent="0.25">
      <c r="B489" s="2" t="s">
        <v>69</v>
      </c>
      <c r="C489" s="4" t="s">
        <v>77</v>
      </c>
      <c r="D489" s="4" t="s">
        <v>564</v>
      </c>
      <c r="E489" s="4"/>
      <c r="F489" s="10">
        <v>43435</v>
      </c>
      <c r="G489" s="4" t="s">
        <v>293</v>
      </c>
      <c r="H489" s="4" t="s">
        <v>271</v>
      </c>
      <c r="I489" s="4"/>
      <c r="J489" s="101"/>
    </row>
    <row r="490" spans="1:10" s="1" customFormat="1" ht="15" customHeight="1" x14ac:dyDescent="0.25">
      <c r="B490" s="2" t="s">
        <v>69</v>
      </c>
      <c r="C490" s="4"/>
      <c r="D490" s="4" t="s">
        <v>563</v>
      </c>
      <c r="E490" s="4"/>
      <c r="F490" s="10">
        <f>IF(I490="T",43273,43252)</f>
        <v>43252</v>
      </c>
      <c r="G490" s="4" t="s">
        <v>604</v>
      </c>
      <c r="H490" s="4"/>
      <c r="I490" s="4" t="s">
        <v>478</v>
      </c>
      <c r="J490" s="101"/>
    </row>
    <row r="491" spans="1:10" s="1" customFormat="1" ht="15" customHeight="1" x14ac:dyDescent="0.25">
      <c r="A491" s="1" t="str">
        <f>CONCATENATE(B491," ",D491)</f>
        <v>RAMADANI Besian MIN</v>
      </c>
      <c r="B491" s="2" t="s">
        <v>680</v>
      </c>
      <c r="C491" s="4" t="s">
        <v>23</v>
      </c>
      <c r="D491" s="4" t="s">
        <v>2</v>
      </c>
      <c r="E491" s="4"/>
      <c r="F491" s="10">
        <v>43876</v>
      </c>
      <c r="G491" s="4" t="s">
        <v>181</v>
      </c>
      <c r="H491" s="4" t="s">
        <v>22</v>
      </c>
      <c r="I491" s="4"/>
      <c r="J491" s="101"/>
    </row>
    <row r="492" spans="1:10" s="1" customFormat="1" ht="15" customHeight="1" x14ac:dyDescent="0.25">
      <c r="B492" s="2" t="s">
        <v>680</v>
      </c>
      <c r="C492" s="4" t="s">
        <v>23</v>
      </c>
      <c r="D492" s="4" t="s">
        <v>537</v>
      </c>
      <c r="E492" s="4"/>
      <c r="F492" s="10">
        <v>43736</v>
      </c>
      <c r="G492" s="4" t="s">
        <v>28</v>
      </c>
      <c r="H492" s="4" t="s">
        <v>15</v>
      </c>
      <c r="I492" s="4"/>
      <c r="J492" s="101"/>
    </row>
    <row r="493" spans="1:10" s="1" customFormat="1" ht="15" customHeight="1" x14ac:dyDescent="0.25">
      <c r="B493" s="2" t="s">
        <v>45</v>
      </c>
      <c r="C493" s="4" t="s">
        <v>23</v>
      </c>
      <c r="D493" s="4" t="s">
        <v>565</v>
      </c>
      <c r="E493" s="4"/>
      <c r="F493" s="10">
        <v>43750</v>
      </c>
      <c r="G493" s="4" t="s">
        <v>300</v>
      </c>
      <c r="H493" s="4" t="s">
        <v>17</v>
      </c>
      <c r="I493" s="4"/>
      <c r="J493" s="101"/>
    </row>
    <row r="494" spans="1:10" s="1" customFormat="1" ht="15" customHeight="1" x14ac:dyDescent="0.25">
      <c r="B494" s="2" t="s">
        <v>45</v>
      </c>
      <c r="C494" s="4" t="s">
        <v>23</v>
      </c>
      <c r="D494" s="4" t="s">
        <v>564</v>
      </c>
      <c r="E494" s="4"/>
      <c r="F494" s="10">
        <v>43386</v>
      </c>
      <c r="G494" s="4" t="s">
        <v>300</v>
      </c>
      <c r="H494" s="4" t="s">
        <v>17</v>
      </c>
      <c r="I494" s="4"/>
      <c r="J494" s="101"/>
    </row>
    <row r="495" spans="1:10" s="1" customFormat="1" ht="15" customHeight="1" x14ac:dyDescent="0.25">
      <c r="B495" s="2" t="s">
        <v>45</v>
      </c>
      <c r="C495" s="4"/>
      <c r="D495" s="4" t="s">
        <v>563</v>
      </c>
      <c r="E495" s="4"/>
      <c r="F495" s="10">
        <f>IF(I495="T",43273,43252)</f>
        <v>43252</v>
      </c>
      <c r="G495" s="4" t="s">
        <v>604</v>
      </c>
      <c r="H495" s="4"/>
      <c r="I495" s="4" t="s">
        <v>595</v>
      </c>
      <c r="J495" s="101"/>
    </row>
    <row r="496" spans="1:10" s="1" customFormat="1" ht="15" customHeight="1" x14ac:dyDescent="0.25">
      <c r="B496" s="2" t="s">
        <v>427</v>
      </c>
      <c r="C496" s="4" t="s">
        <v>23</v>
      </c>
      <c r="D496" s="4" t="s">
        <v>565</v>
      </c>
      <c r="E496" s="4"/>
      <c r="F496" s="10">
        <v>43862</v>
      </c>
      <c r="G496" s="4" t="s">
        <v>83</v>
      </c>
      <c r="H496" s="4" t="s">
        <v>84</v>
      </c>
      <c r="I496" s="4"/>
      <c r="J496" s="101"/>
    </row>
    <row r="497" spans="2:10" s="1" customFormat="1" ht="15" customHeight="1" x14ac:dyDescent="0.25">
      <c r="B497" s="2" t="s">
        <v>427</v>
      </c>
      <c r="C497" s="4" t="s">
        <v>23</v>
      </c>
      <c r="D497" s="4" t="s">
        <v>564</v>
      </c>
      <c r="E497" s="4"/>
      <c r="F497" s="10">
        <v>43386</v>
      </c>
      <c r="G497" s="4" t="s">
        <v>300</v>
      </c>
      <c r="H497" s="4" t="s">
        <v>17</v>
      </c>
      <c r="I497" s="4"/>
      <c r="J497" s="101"/>
    </row>
    <row r="498" spans="2:10" s="1" customFormat="1" ht="15" customHeight="1" x14ac:dyDescent="0.25">
      <c r="B498" s="2" t="s">
        <v>427</v>
      </c>
      <c r="C498" s="4"/>
      <c r="D498" s="4" t="s">
        <v>537</v>
      </c>
      <c r="E498" s="4"/>
      <c r="F498" s="10">
        <f>IF(I498="T",43273,43252)</f>
        <v>43252</v>
      </c>
      <c r="G498" s="4" t="s">
        <v>604</v>
      </c>
      <c r="H498" s="4"/>
      <c r="I498" s="4" t="s">
        <v>478</v>
      </c>
      <c r="J498" s="101"/>
    </row>
    <row r="499" spans="2:10" s="1" customFormat="1" ht="15" customHeight="1" x14ac:dyDescent="0.25">
      <c r="B499" s="2" t="s">
        <v>278</v>
      </c>
      <c r="C499" s="4"/>
      <c r="D499" s="4" t="s">
        <v>537</v>
      </c>
      <c r="E499" s="4"/>
      <c r="F499" s="10">
        <f>IF(I499="T",43273,43252)</f>
        <v>43252</v>
      </c>
      <c r="G499" s="4" t="s">
        <v>604</v>
      </c>
      <c r="H499" s="4"/>
      <c r="I499" s="4" t="s">
        <v>596</v>
      </c>
      <c r="J499" s="101"/>
    </row>
    <row r="500" spans="2:10" s="1" customFormat="1" ht="15" customHeight="1" x14ac:dyDescent="0.25">
      <c r="B500" s="2" t="s">
        <v>145</v>
      </c>
      <c r="C500" s="4"/>
      <c r="D500" s="4" t="s">
        <v>563</v>
      </c>
      <c r="E500" s="4"/>
      <c r="F500" s="10">
        <f>IF(I500="T",43273,43252)</f>
        <v>43252</v>
      </c>
      <c r="G500" s="4" t="s">
        <v>604</v>
      </c>
      <c r="H500" s="4"/>
      <c r="I500" s="4" t="s">
        <v>478</v>
      </c>
      <c r="J500" s="101"/>
    </row>
    <row r="501" spans="2:10" s="1" customFormat="1" ht="15" customHeight="1" x14ac:dyDescent="0.25">
      <c r="B501" s="2" t="s">
        <v>267</v>
      </c>
      <c r="C501" s="4"/>
      <c r="D501" s="4" t="s">
        <v>2</v>
      </c>
      <c r="E501" s="4"/>
      <c r="F501" s="10">
        <f>IF(I501="T",43273,43252)</f>
        <v>43252</v>
      </c>
      <c r="G501" s="4" t="s">
        <v>604</v>
      </c>
      <c r="H501" s="4"/>
      <c r="I501" s="4" t="s">
        <v>599</v>
      </c>
      <c r="J501" s="101"/>
    </row>
    <row r="502" spans="2:10" s="1" customFormat="1" ht="15" customHeight="1" x14ac:dyDescent="0.25">
      <c r="B502" s="2" t="s">
        <v>259</v>
      </c>
      <c r="C502" s="4"/>
      <c r="D502" s="4" t="s">
        <v>537</v>
      </c>
      <c r="E502" s="4"/>
      <c r="F502" s="10">
        <f>IF(I502="T",43273,43252)</f>
        <v>43252</v>
      </c>
      <c r="G502" s="4" t="s">
        <v>604</v>
      </c>
      <c r="H502" s="4"/>
      <c r="I502" s="4" t="s">
        <v>596</v>
      </c>
      <c r="J502" s="101"/>
    </row>
    <row r="503" spans="2:10" s="1" customFormat="1" ht="15" customHeight="1" x14ac:dyDescent="0.25">
      <c r="B503" s="2" t="s">
        <v>146</v>
      </c>
      <c r="C503" s="4"/>
      <c r="D503" s="4" t="s">
        <v>6</v>
      </c>
      <c r="E503" s="4"/>
      <c r="F503" s="10">
        <f>IF(I503="T",43273,43252)</f>
        <v>43252</v>
      </c>
      <c r="G503" s="4" t="s">
        <v>604</v>
      </c>
      <c r="H503" s="4"/>
      <c r="I503" s="4" t="s">
        <v>595</v>
      </c>
      <c r="J503" s="101"/>
    </row>
    <row r="504" spans="2:10" s="1" customFormat="1" ht="15" customHeight="1" x14ac:dyDescent="0.25">
      <c r="B504" s="2" t="s">
        <v>512</v>
      </c>
      <c r="C504" s="4" t="s">
        <v>11</v>
      </c>
      <c r="D504" s="4" t="s">
        <v>565</v>
      </c>
      <c r="E504" s="4"/>
      <c r="F504" s="10">
        <v>43589</v>
      </c>
      <c r="G504" s="4" t="s">
        <v>221</v>
      </c>
      <c r="H504" s="4" t="s">
        <v>17</v>
      </c>
      <c r="I504" s="4"/>
      <c r="J504" s="101"/>
    </row>
    <row r="505" spans="2:10" s="1" customFormat="1" ht="15" customHeight="1" x14ac:dyDescent="0.25">
      <c r="B505" s="2" t="s">
        <v>512</v>
      </c>
      <c r="C505" s="4" t="s">
        <v>11</v>
      </c>
      <c r="D505" s="4" t="s">
        <v>564</v>
      </c>
      <c r="E505" s="4"/>
      <c r="F505" s="10">
        <v>43386</v>
      </c>
      <c r="G505" s="4" t="s">
        <v>300</v>
      </c>
      <c r="H505" s="4" t="s">
        <v>17</v>
      </c>
      <c r="I505" s="4"/>
      <c r="J505" s="101"/>
    </row>
    <row r="506" spans="2:10" s="1" customFormat="1" ht="15" customHeight="1" x14ac:dyDescent="0.25">
      <c r="B506" s="2" t="s">
        <v>512</v>
      </c>
      <c r="C506" s="4"/>
      <c r="D506" s="4" t="s">
        <v>537</v>
      </c>
      <c r="E506" s="4"/>
      <c r="F506" s="10">
        <f>IF(I506="T",43273,43252)</f>
        <v>43252</v>
      </c>
      <c r="G506" s="4" t="s">
        <v>604</v>
      </c>
      <c r="H506" s="4"/>
      <c r="I506" s="4" t="s">
        <v>478</v>
      </c>
      <c r="J506" s="101"/>
    </row>
    <row r="507" spans="2:10" s="1" customFormat="1" ht="15" customHeight="1" x14ac:dyDescent="0.25">
      <c r="B507" s="2" t="s">
        <v>393</v>
      </c>
      <c r="C507" s="4"/>
      <c r="D507" s="4" t="s">
        <v>6</v>
      </c>
      <c r="E507" s="4"/>
      <c r="F507" s="10">
        <f>IF(I507="T",43273,43252)</f>
        <v>43252</v>
      </c>
      <c r="G507" s="4" t="s">
        <v>604</v>
      </c>
      <c r="H507" s="4"/>
      <c r="I507" s="4" t="s">
        <v>478</v>
      </c>
      <c r="J507" s="101"/>
    </row>
    <row r="508" spans="2:10" s="1" customFormat="1" ht="15" customHeight="1" x14ac:dyDescent="0.25">
      <c r="B508" s="2" t="s">
        <v>147</v>
      </c>
      <c r="C508" s="4"/>
      <c r="D508" s="4" t="s">
        <v>563</v>
      </c>
      <c r="E508" s="4"/>
      <c r="F508" s="10">
        <f>IF(I508="T",43273,43252)</f>
        <v>43252</v>
      </c>
      <c r="G508" s="4" t="s">
        <v>604</v>
      </c>
      <c r="H508" s="4"/>
      <c r="I508" s="4" t="s">
        <v>478</v>
      </c>
      <c r="J508" s="101"/>
    </row>
    <row r="509" spans="2:10" s="1" customFormat="1" ht="15" customHeight="1" x14ac:dyDescent="0.25">
      <c r="B509" s="2" t="s">
        <v>34</v>
      </c>
      <c r="C509" s="4" t="s">
        <v>26</v>
      </c>
      <c r="D509" s="4" t="s">
        <v>563</v>
      </c>
      <c r="E509" s="4"/>
      <c r="F509" s="10">
        <v>43386</v>
      </c>
      <c r="G509" s="4" t="s">
        <v>300</v>
      </c>
      <c r="H509" s="4" t="s">
        <v>17</v>
      </c>
      <c r="I509" s="4"/>
      <c r="J509" s="101"/>
    </row>
    <row r="510" spans="2:10" s="1" customFormat="1" ht="15" customHeight="1" x14ac:dyDescent="0.25">
      <c r="B510" s="2" t="s">
        <v>34</v>
      </c>
      <c r="C510" s="4"/>
      <c r="D510" s="4" t="s">
        <v>2</v>
      </c>
      <c r="E510" s="4"/>
      <c r="F510" s="10">
        <f>IF(I510="T",43273,43252)</f>
        <v>43252</v>
      </c>
      <c r="G510" s="4" t="s">
        <v>604</v>
      </c>
      <c r="H510" s="4"/>
      <c r="I510" s="4" t="s">
        <v>478</v>
      </c>
      <c r="J510" s="101"/>
    </row>
    <row r="511" spans="2:10" s="1" customFormat="1" ht="15" customHeight="1" x14ac:dyDescent="0.25">
      <c r="B511" s="2" t="s">
        <v>320</v>
      </c>
      <c r="C511" s="4" t="s">
        <v>11</v>
      </c>
      <c r="D511" s="4" t="s">
        <v>564</v>
      </c>
      <c r="E511" s="4"/>
      <c r="F511" s="10">
        <v>43435</v>
      </c>
      <c r="G511" s="4" t="s">
        <v>293</v>
      </c>
      <c r="H511" s="4" t="s">
        <v>271</v>
      </c>
      <c r="I511" s="4"/>
      <c r="J511" s="101"/>
    </row>
    <row r="512" spans="2:10" s="1" customFormat="1" ht="15" customHeight="1" x14ac:dyDescent="0.25">
      <c r="B512" s="2" t="s">
        <v>320</v>
      </c>
      <c r="C512" s="4"/>
      <c r="D512" s="4" t="s">
        <v>563</v>
      </c>
      <c r="E512" s="4"/>
      <c r="F512" s="10">
        <f>IF(I512="T",43273,43252)</f>
        <v>43252</v>
      </c>
      <c r="G512" s="4" t="s">
        <v>604</v>
      </c>
      <c r="H512" s="4"/>
      <c r="I512" s="4" t="s">
        <v>595</v>
      </c>
      <c r="J512" s="101"/>
    </row>
    <row r="513" spans="1:10" s="1" customFormat="1" ht="15" customHeight="1" x14ac:dyDescent="0.25">
      <c r="B513" s="2" t="s">
        <v>148</v>
      </c>
      <c r="C513" s="4" t="s">
        <v>12</v>
      </c>
      <c r="D513" s="4" t="s">
        <v>565</v>
      </c>
      <c r="E513" s="4"/>
      <c r="F513" s="10">
        <v>43386</v>
      </c>
      <c r="G513" s="4" t="s">
        <v>300</v>
      </c>
      <c r="H513" s="4" t="s">
        <v>17</v>
      </c>
      <c r="I513" s="4"/>
      <c r="J513" s="101"/>
    </row>
    <row r="514" spans="1:10" s="1" customFormat="1" ht="15" customHeight="1" x14ac:dyDescent="0.25">
      <c r="B514" s="2" t="s">
        <v>148</v>
      </c>
      <c r="C514" s="4"/>
      <c r="D514" s="4" t="s">
        <v>564</v>
      </c>
      <c r="E514" s="4"/>
      <c r="F514" s="10">
        <f>IF(I514="T",43273,43252)</f>
        <v>43252</v>
      </c>
      <c r="G514" s="4" t="s">
        <v>604</v>
      </c>
      <c r="H514" s="4"/>
      <c r="I514" s="4" t="s">
        <v>595</v>
      </c>
      <c r="J514" s="101"/>
    </row>
    <row r="515" spans="1:10" s="1" customFormat="1" ht="15" customHeight="1" x14ac:dyDescent="0.25">
      <c r="B515" s="2" t="s">
        <v>652</v>
      </c>
      <c r="C515" s="4" t="s">
        <v>20</v>
      </c>
      <c r="D515" s="4" t="s">
        <v>537</v>
      </c>
      <c r="E515" s="4"/>
      <c r="F515" s="10">
        <v>43526</v>
      </c>
      <c r="G515" s="4" t="s">
        <v>28</v>
      </c>
      <c r="H515" s="4" t="s">
        <v>271</v>
      </c>
      <c r="I515" s="4"/>
      <c r="J515" s="101"/>
    </row>
    <row r="516" spans="1:10" s="1" customFormat="1" ht="15" customHeight="1" x14ac:dyDescent="0.25">
      <c r="B516" s="2" t="s">
        <v>208</v>
      </c>
      <c r="C516" s="4" t="s">
        <v>23</v>
      </c>
      <c r="D516" s="4" t="s">
        <v>565</v>
      </c>
      <c r="E516" s="4"/>
      <c r="F516" s="10">
        <v>43577</v>
      </c>
      <c r="G516" s="4" t="s">
        <v>177</v>
      </c>
      <c r="H516" s="4" t="s">
        <v>15</v>
      </c>
      <c r="I516" s="4"/>
      <c r="J516" s="101"/>
    </row>
    <row r="517" spans="1:10" s="1" customFormat="1" ht="15" customHeight="1" x14ac:dyDescent="0.25">
      <c r="B517" s="2" t="s">
        <v>208</v>
      </c>
      <c r="C517" s="4"/>
      <c r="D517" s="4" t="s">
        <v>564</v>
      </c>
      <c r="E517" s="4"/>
      <c r="F517" s="10">
        <f>IF(I517="T",43273,43252)</f>
        <v>43252</v>
      </c>
      <c r="G517" s="4" t="s">
        <v>604</v>
      </c>
      <c r="H517" s="4"/>
      <c r="I517" s="4" t="s">
        <v>478</v>
      </c>
      <c r="J517" s="101"/>
    </row>
    <row r="518" spans="1:10" s="1" customFormat="1" ht="15" customHeight="1" x14ac:dyDescent="0.25">
      <c r="B518" s="2" t="s">
        <v>239</v>
      </c>
      <c r="C518" s="4"/>
      <c r="D518" s="4" t="s">
        <v>537</v>
      </c>
      <c r="E518" s="4"/>
      <c r="F518" s="10">
        <f>IF(I518="T",43273,43252)</f>
        <v>43252</v>
      </c>
      <c r="G518" s="4" t="s">
        <v>604</v>
      </c>
      <c r="H518" s="4"/>
      <c r="I518" s="4" t="s">
        <v>537</v>
      </c>
      <c r="J518" s="101"/>
    </row>
    <row r="519" spans="1:10" s="1" customFormat="1" ht="15" customHeight="1" x14ac:dyDescent="0.25">
      <c r="B519" s="2" t="s">
        <v>649</v>
      </c>
      <c r="C519" s="4" t="s">
        <v>11</v>
      </c>
      <c r="D519" s="4" t="s">
        <v>537</v>
      </c>
      <c r="E519" s="4"/>
      <c r="F519" s="10">
        <v>43491</v>
      </c>
      <c r="G519" s="4" t="s">
        <v>28</v>
      </c>
      <c r="H519" s="4" t="s">
        <v>65</v>
      </c>
      <c r="I519" s="4"/>
      <c r="J519" s="101"/>
    </row>
    <row r="520" spans="1:10" s="1" customFormat="1" ht="15" customHeight="1" x14ac:dyDescent="0.25">
      <c r="B520" s="2" t="s">
        <v>294</v>
      </c>
      <c r="C520" s="4"/>
      <c r="D520" s="4" t="s">
        <v>537</v>
      </c>
      <c r="E520" s="4"/>
      <c r="F520" s="10">
        <f>IF(I520="T",43273,43252)</f>
        <v>43252</v>
      </c>
      <c r="G520" s="4" t="s">
        <v>604</v>
      </c>
      <c r="H520" s="4"/>
      <c r="I520" s="4" t="s">
        <v>537</v>
      </c>
      <c r="J520" s="101"/>
    </row>
    <row r="521" spans="1:10" s="1" customFormat="1" ht="15" customHeight="1" x14ac:dyDescent="0.25">
      <c r="B521" s="2" t="s">
        <v>185</v>
      </c>
      <c r="C521" s="4"/>
      <c r="D521" s="4" t="s">
        <v>564</v>
      </c>
      <c r="E521" s="4"/>
      <c r="F521" s="10">
        <f>IF(I521="T",43273,43252)</f>
        <v>43252</v>
      </c>
      <c r="G521" s="4" t="s">
        <v>604</v>
      </c>
      <c r="H521" s="4"/>
      <c r="I521" s="4" t="s">
        <v>478</v>
      </c>
      <c r="J521" s="101"/>
    </row>
    <row r="522" spans="1:10" s="1" customFormat="1" ht="15" customHeight="1" x14ac:dyDescent="0.25">
      <c r="B522" s="2" t="s">
        <v>257</v>
      </c>
      <c r="C522" s="4" t="s">
        <v>13</v>
      </c>
      <c r="D522" s="4" t="s">
        <v>564</v>
      </c>
      <c r="E522" s="4"/>
      <c r="F522" s="10">
        <v>43400</v>
      </c>
      <c r="G522" s="4" t="s">
        <v>164</v>
      </c>
      <c r="H522" s="4" t="s">
        <v>22</v>
      </c>
      <c r="I522" s="4"/>
      <c r="J522" s="101"/>
    </row>
    <row r="523" spans="1:10" s="1" customFormat="1" ht="15" customHeight="1" x14ac:dyDescent="0.25">
      <c r="B523" s="2" t="s">
        <v>257</v>
      </c>
      <c r="C523" s="4" t="s">
        <v>13</v>
      </c>
      <c r="D523" s="4" t="s">
        <v>563</v>
      </c>
      <c r="E523" s="4"/>
      <c r="F523" s="10">
        <v>43386</v>
      </c>
      <c r="G523" s="4" t="s">
        <v>300</v>
      </c>
      <c r="H523" s="4" t="s">
        <v>17</v>
      </c>
      <c r="I523" s="4"/>
      <c r="J523" s="101"/>
    </row>
    <row r="524" spans="1:10" s="1" customFormat="1" ht="15" customHeight="1" x14ac:dyDescent="0.25">
      <c r="B524" s="2" t="s">
        <v>257</v>
      </c>
      <c r="C524" s="4"/>
      <c r="D524" s="4" t="s">
        <v>537</v>
      </c>
      <c r="E524" s="4"/>
      <c r="F524" s="10">
        <f>IF(I524="T",43273,43252)</f>
        <v>43252</v>
      </c>
      <c r="G524" s="4" t="s">
        <v>604</v>
      </c>
      <c r="H524" s="4"/>
      <c r="I524" s="4" t="s">
        <v>478</v>
      </c>
      <c r="J524" s="101"/>
    </row>
    <row r="525" spans="1:10" s="1" customFormat="1" ht="15" customHeight="1" x14ac:dyDescent="0.25">
      <c r="B525" s="2" t="s">
        <v>216</v>
      </c>
      <c r="C525" s="4"/>
      <c r="D525" s="4" t="s">
        <v>537</v>
      </c>
      <c r="E525" s="4"/>
      <c r="F525" s="10">
        <f>IF(I525="T",43273,43252)</f>
        <v>43252</v>
      </c>
      <c r="G525" s="4" t="s">
        <v>604</v>
      </c>
      <c r="H525" s="4"/>
      <c r="I525" s="4" t="s">
        <v>537</v>
      </c>
      <c r="J525" s="101"/>
    </row>
    <row r="526" spans="1:10" s="1" customFormat="1" ht="15" customHeight="1" x14ac:dyDescent="0.25">
      <c r="B526" s="2" t="s">
        <v>209</v>
      </c>
      <c r="C526" s="4"/>
      <c r="D526" s="4" t="s">
        <v>537</v>
      </c>
      <c r="E526" s="4"/>
      <c r="F526" s="10">
        <f>IF(I526="T",43273,43252)</f>
        <v>43252</v>
      </c>
      <c r="G526" s="4" t="s">
        <v>604</v>
      </c>
      <c r="H526" s="4"/>
      <c r="I526" s="4" t="s">
        <v>596</v>
      </c>
      <c r="J526" s="101"/>
    </row>
    <row r="527" spans="1:10" s="1" customFormat="1" ht="15" customHeight="1" x14ac:dyDescent="0.25">
      <c r="A527" s="1" t="str">
        <f>CONCATENATE(B527," ",D527)</f>
        <v>SCHUURMANS Fleur MIN</v>
      </c>
      <c r="B527" s="2" t="s">
        <v>712</v>
      </c>
      <c r="C527" s="4" t="s">
        <v>21</v>
      </c>
      <c r="D527" s="4" t="s">
        <v>2</v>
      </c>
      <c r="E527" s="4"/>
      <c r="F527" s="10">
        <v>43897</v>
      </c>
      <c r="G527" s="4" t="s">
        <v>669</v>
      </c>
      <c r="H527" s="4" t="s">
        <v>674</v>
      </c>
      <c r="I527" s="4"/>
      <c r="J527" s="101"/>
    </row>
    <row r="528" spans="1:10" s="1" customFormat="1" ht="15" customHeight="1" x14ac:dyDescent="0.25">
      <c r="B528" s="2" t="s">
        <v>712</v>
      </c>
      <c r="C528" s="4" t="s">
        <v>21</v>
      </c>
      <c r="D528" s="4" t="s">
        <v>537</v>
      </c>
      <c r="E528" s="4"/>
      <c r="F528" s="10">
        <v>43855</v>
      </c>
      <c r="G528" s="4" t="s">
        <v>28</v>
      </c>
      <c r="H528" s="4" t="s">
        <v>65</v>
      </c>
      <c r="I528" s="4"/>
      <c r="J528" s="101"/>
    </row>
    <row r="529" spans="1:10" s="1" customFormat="1" ht="15" customHeight="1" x14ac:dyDescent="0.25">
      <c r="A529" s="1" t="str">
        <f>CONCATENATE(B529," ",D529)</f>
        <v>SCOTT Danya BNO</v>
      </c>
      <c r="B529" s="2" t="s">
        <v>639</v>
      </c>
      <c r="C529" s="4" t="s">
        <v>11</v>
      </c>
      <c r="D529" s="4" t="s">
        <v>563</v>
      </c>
      <c r="E529" s="4"/>
      <c r="F529" s="10">
        <v>43876</v>
      </c>
      <c r="G529" s="4" t="s">
        <v>181</v>
      </c>
      <c r="H529" s="4" t="s">
        <v>22</v>
      </c>
      <c r="I529" s="4"/>
      <c r="J529" s="101"/>
    </row>
    <row r="530" spans="1:10" s="1" customFormat="1" ht="15" customHeight="1" x14ac:dyDescent="0.25">
      <c r="B530" s="2" t="s">
        <v>639</v>
      </c>
      <c r="C530" s="4" t="s">
        <v>11</v>
      </c>
      <c r="D530" s="4" t="s">
        <v>537</v>
      </c>
      <c r="E530" s="4"/>
      <c r="F530" s="10">
        <v>43526</v>
      </c>
      <c r="G530" s="4" t="s">
        <v>28</v>
      </c>
      <c r="H530" s="4" t="s">
        <v>271</v>
      </c>
      <c r="I530" s="4"/>
      <c r="J530" s="101"/>
    </row>
    <row r="531" spans="1:10" s="1" customFormat="1" ht="15" customHeight="1" x14ac:dyDescent="0.25">
      <c r="B531" s="2" t="s">
        <v>639</v>
      </c>
      <c r="C531" s="4" t="s">
        <v>11</v>
      </c>
      <c r="D531" s="4" t="s">
        <v>537</v>
      </c>
      <c r="E531" s="4"/>
      <c r="F531" s="10">
        <v>43491</v>
      </c>
      <c r="G531" s="4" t="s">
        <v>28</v>
      </c>
      <c r="H531" s="4" t="s">
        <v>65</v>
      </c>
      <c r="I531" s="4"/>
      <c r="J531" s="101"/>
    </row>
    <row r="532" spans="1:10" s="1" customFormat="1" ht="15" customHeight="1" x14ac:dyDescent="0.25">
      <c r="B532" s="2" t="s">
        <v>183</v>
      </c>
      <c r="C532" s="4" t="s">
        <v>20</v>
      </c>
      <c r="D532" s="4" t="s">
        <v>564</v>
      </c>
      <c r="E532" s="4"/>
      <c r="F532" s="10">
        <v>43484</v>
      </c>
      <c r="G532" s="4" t="s">
        <v>166</v>
      </c>
      <c r="H532" s="4" t="s">
        <v>15</v>
      </c>
      <c r="I532" s="4"/>
      <c r="J532" s="101"/>
    </row>
    <row r="533" spans="1:10" s="1" customFormat="1" ht="15" customHeight="1" x14ac:dyDescent="0.25">
      <c r="B533" s="2" t="s">
        <v>183</v>
      </c>
      <c r="C533" s="4"/>
      <c r="D533" s="4" t="s">
        <v>563</v>
      </c>
      <c r="E533" s="4"/>
      <c r="F533" s="10">
        <f>IF(I533="T",43273,43252)</f>
        <v>43252</v>
      </c>
      <c r="G533" s="4" t="s">
        <v>604</v>
      </c>
      <c r="H533" s="4"/>
      <c r="I533" s="4" t="s">
        <v>595</v>
      </c>
      <c r="J533" s="101"/>
    </row>
    <row r="534" spans="1:10" s="1" customFormat="1" ht="15" customHeight="1" x14ac:dyDescent="0.25">
      <c r="B534" s="2" t="s">
        <v>711</v>
      </c>
      <c r="C534" s="4" t="s">
        <v>23</v>
      </c>
      <c r="D534" s="4" t="s">
        <v>537</v>
      </c>
      <c r="E534" s="4"/>
      <c r="F534" s="10">
        <v>43855</v>
      </c>
      <c r="G534" s="4" t="s">
        <v>28</v>
      </c>
      <c r="H534" s="4" t="s">
        <v>65</v>
      </c>
      <c r="I534" s="4"/>
      <c r="J534" s="101"/>
    </row>
    <row r="535" spans="1:10" s="1" customFormat="1" ht="15" customHeight="1" x14ac:dyDescent="0.25">
      <c r="B535" s="2" t="s">
        <v>228</v>
      </c>
      <c r="C535" s="4"/>
      <c r="D535" s="4" t="s">
        <v>6</v>
      </c>
      <c r="E535" s="4"/>
      <c r="F535" s="10">
        <f>IF(I535="T",43273,43252)</f>
        <v>43252</v>
      </c>
      <c r="G535" s="4" t="s">
        <v>604</v>
      </c>
      <c r="H535" s="4"/>
      <c r="I535" s="4" t="s">
        <v>595</v>
      </c>
      <c r="J535" s="101"/>
    </row>
    <row r="536" spans="1:10" s="1" customFormat="1" ht="15" customHeight="1" x14ac:dyDescent="0.25">
      <c r="B536" s="2" t="s">
        <v>646</v>
      </c>
      <c r="C536" s="4" t="s">
        <v>10</v>
      </c>
      <c r="D536" s="4" t="s">
        <v>537</v>
      </c>
      <c r="E536" s="4"/>
      <c r="F536" s="10">
        <v>43491</v>
      </c>
      <c r="G536" s="4" t="s">
        <v>28</v>
      </c>
      <c r="H536" s="4" t="s">
        <v>65</v>
      </c>
      <c r="I536" s="4"/>
      <c r="J536" s="101"/>
    </row>
    <row r="537" spans="1:10" s="1" customFormat="1" ht="15" customHeight="1" x14ac:dyDescent="0.25">
      <c r="B537" s="2" t="s">
        <v>67</v>
      </c>
      <c r="C537" s="4" t="s">
        <v>26</v>
      </c>
      <c r="D537" s="4" t="s">
        <v>564</v>
      </c>
      <c r="E537" s="4"/>
      <c r="F537" s="10">
        <v>43386</v>
      </c>
      <c r="G537" s="4" t="s">
        <v>300</v>
      </c>
      <c r="H537" s="4" t="s">
        <v>17</v>
      </c>
      <c r="I537" s="4"/>
      <c r="J537" s="101"/>
    </row>
    <row r="538" spans="1:10" s="1" customFormat="1" ht="15" customHeight="1" x14ac:dyDescent="0.25">
      <c r="B538" s="2" t="s">
        <v>67</v>
      </c>
      <c r="C538" s="4"/>
      <c r="D538" s="4" t="s">
        <v>563</v>
      </c>
      <c r="E538" s="4"/>
      <c r="F538" s="10">
        <f>IF(I538="T",43273,43252)</f>
        <v>43252</v>
      </c>
      <c r="G538" s="4" t="s">
        <v>604</v>
      </c>
      <c r="H538" s="4"/>
      <c r="I538" s="4" t="s">
        <v>595</v>
      </c>
      <c r="J538" s="101"/>
    </row>
    <row r="539" spans="1:10" s="1" customFormat="1" ht="15" customHeight="1" x14ac:dyDescent="0.25">
      <c r="B539" s="2" t="s">
        <v>703</v>
      </c>
      <c r="C539" s="4" t="s">
        <v>11</v>
      </c>
      <c r="D539" s="4" t="s">
        <v>537</v>
      </c>
      <c r="E539" s="4"/>
      <c r="F539" s="10">
        <v>43855</v>
      </c>
      <c r="G539" s="4" t="s">
        <v>28</v>
      </c>
      <c r="H539" s="4" t="s">
        <v>65</v>
      </c>
      <c r="I539" s="4"/>
      <c r="J539" s="101"/>
    </row>
    <row r="540" spans="1:10" s="1" customFormat="1" ht="15" customHeight="1" x14ac:dyDescent="0.25">
      <c r="B540" s="2" t="s">
        <v>606</v>
      </c>
      <c r="C540" s="4" t="s">
        <v>11</v>
      </c>
      <c r="D540" s="4" t="s">
        <v>564</v>
      </c>
      <c r="E540" s="4"/>
      <c r="F540" s="10">
        <v>43589</v>
      </c>
      <c r="G540" s="4" t="s">
        <v>221</v>
      </c>
      <c r="H540" s="4" t="s">
        <v>17</v>
      </c>
      <c r="I540" s="4"/>
      <c r="J540" s="101"/>
    </row>
    <row r="541" spans="1:10" s="1" customFormat="1" ht="15" customHeight="1" x14ac:dyDescent="0.25">
      <c r="B541" s="2" t="s">
        <v>606</v>
      </c>
      <c r="C541" s="4" t="s">
        <v>11</v>
      </c>
      <c r="D541" s="4" t="s">
        <v>563</v>
      </c>
      <c r="E541" s="4"/>
      <c r="F541" s="10">
        <v>43554</v>
      </c>
      <c r="G541" s="4" t="s">
        <v>214</v>
      </c>
      <c r="H541" s="4" t="s">
        <v>215</v>
      </c>
      <c r="I541" s="4"/>
      <c r="J541" s="101"/>
    </row>
    <row r="542" spans="1:10" s="1" customFormat="1" ht="15" customHeight="1" x14ac:dyDescent="0.25">
      <c r="B542" s="2" t="s">
        <v>606</v>
      </c>
      <c r="C542" s="4" t="s">
        <v>11</v>
      </c>
      <c r="D542" s="4" t="s">
        <v>2</v>
      </c>
      <c r="E542" s="4"/>
      <c r="F542" s="10">
        <v>43414</v>
      </c>
      <c r="G542" s="4" t="s">
        <v>434</v>
      </c>
      <c r="H542" s="4" t="s">
        <v>435</v>
      </c>
      <c r="I542" s="4"/>
      <c r="J542" s="101"/>
    </row>
    <row r="543" spans="1:10" s="1" customFormat="1" ht="15" customHeight="1" x14ac:dyDescent="0.25">
      <c r="B543" s="2" t="s">
        <v>606</v>
      </c>
      <c r="C543" s="4" t="s">
        <v>11</v>
      </c>
      <c r="D543" s="4" t="s">
        <v>537</v>
      </c>
      <c r="E543" s="4"/>
      <c r="F543" s="10">
        <v>43372</v>
      </c>
      <c r="G543" s="4" t="s">
        <v>28</v>
      </c>
      <c r="H543" s="4" t="s">
        <v>15</v>
      </c>
      <c r="I543" s="4"/>
      <c r="J543" s="101"/>
    </row>
    <row r="544" spans="1:10" s="1" customFormat="1" ht="15" customHeight="1" x14ac:dyDescent="0.25">
      <c r="B544" s="2" t="s">
        <v>149</v>
      </c>
      <c r="C544" s="4" t="s">
        <v>11</v>
      </c>
      <c r="D544" s="4" t="s">
        <v>565</v>
      </c>
      <c r="E544" s="4"/>
      <c r="F544" s="10">
        <v>43386</v>
      </c>
      <c r="G544" s="4" t="s">
        <v>300</v>
      </c>
      <c r="H544" s="4" t="s">
        <v>17</v>
      </c>
      <c r="I544" s="4"/>
      <c r="J544" s="101"/>
    </row>
    <row r="545" spans="1:10" s="1" customFormat="1" ht="15" customHeight="1" x14ac:dyDescent="0.25">
      <c r="B545" s="2" t="s">
        <v>149</v>
      </c>
      <c r="C545" s="4"/>
      <c r="D545" s="4" t="s">
        <v>564</v>
      </c>
      <c r="E545" s="4"/>
      <c r="F545" s="10">
        <f>IF(I545="T",43273,43252)</f>
        <v>43252</v>
      </c>
      <c r="G545" s="4" t="s">
        <v>604</v>
      </c>
      <c r="H545" s="4"/>
      <c r="I545" s="4" t="s">
        <v>595</v>
      </c>
      <c r="J545" s="101"/>
    </row>
    <row r="546" spans="1:10" s="1" customFormat="1" ht="15" customHeight="1" x14ac:dyDescent="0.25">
      <c r="A546" s="1" t="str">
        <f>CONCATENATE(B546," ",D546)</f>
        <v>SPRUYT Yentl BNO</v>
      </c>
      <c r="B546" s="2" t="s">
        <v>619</v>
      </c>
      <c r="C546" s="4" t="s">
        <v>10</v>
      </c>
      <c r="D546" s="4" t="s">
        <v>563</v>
      </c>
      <c r="E546" s="4"/>
      <c r="F546" s="10">
        <v>43897</v>
      </c>
      <c r="G546" s="4" t="s">
        <v>669</v>
      </c>
      <c r="H546" s="4" t="s">
        <v>674</v>
      </c>
      <c r="I546" s="4"/>
      <c r="J546" s="101"/>
    </row>
    <row r="547" spans="1:10" s="1" customFormat="1" ht="15" customHeight="1" x14ac:dyDescent="0.25">
      <c r="B547" s="2" t="s">
        <v>619</v>
      </c>
      <c r="C547" s="4" t="s">
        <v>10</v>
      </c>
      <c r="D547" s="4" t="s">
        <v>2</v>
      </c>
      <c r="E547" s="4"/>
      <c r="F547" s="10">
        <v>43589</v>
      </c>
      <c r="G547" s="4" t="s">
        <v>221</v>
      </c>
      <c r="H547" s="4" t="s">
        <v>17</v>
      </c>
      <c r="I547" s="4"/>
      <c r="J547" s="101"/>
    </row>
    <row r="548" spans="1:10" s="1" customFormat="1" ht="15" customHeight="1" x14ac:dyDescent="0.25">
      <c r="B548" s="2" t="s">
        <v>619</v>
      </c>
      <c r="C548" s="4" t="s">
        <v>10</v>
      </c>
      <c r="D548" s="4" t="s">
        <v>537</v>
      </c>
      <c r="E548" s="4"/>
      <c r="F548" s="10">
        <v>43428</v>
      </c>
      <c r="G548" s="4" t="s">
        <v>28</v>
      </c>
      <c r="H548" s="4" t="s">
        <v>499</v>
      </c>
      <c r="I548" s="4"/>
      <c r="J548" s="101"/>
    </row>
    <row r="549" spans="1:10" s="1" customFormat="1" ht="15" customHeight="1" x14ac:dyDescent="0.25">
      <c r="B549" s="2" t="s">
        <v>619</v>
      </c>
      <c r="C549" s="4" t="s">
        <v>10</v>
      </c>
      <c r="D549" s="4" t="s">
        <v>537</v>
      </c>
      <c r="E549" s="4"/>
      <c r="F549" s="10">
        <v>43372</v>
      </c>
      <c r="G549" s="4" t="s">
        <v>28</v>
      </c>
      <c r="H549" s="4" t="s">
        <v>15</v>
      </c>
      <c r="I549" s="4"/>
      <c r="J549" s="101"/>
    </row>
    <row r="550" spans="1:10" s="1" customFormat="1" ht="15" customHeight="1" x14ac:dyDescent="0.25">
      <c r="B550" s="2" t="s">
        <v>620</v>
      </c>
      <c r="C550" s="4" t="s">
        <v>26</v>
      </c>
      <c r="D550" s="4" t="s">
        <v>2</v>
      </c>
      <c r="E550" s="4"/>
      <c r="F550" s="10">
        <v>43778</v>
      </c>
      <c r="G550" s="4" t="s">
        <v>434</v>
      </c>
      <c r="H550" s="4" t="s">
        <v>435</v>
      </c>
      <c r="I550" s="4"/>
      <c r="J550" s="101"/>
    </row>
    <row r="551" spans="1:10" s="1" customFormat="1" ht="15" customHeight="1" x14ac:dyDescent="0.25">
      <c r="B551" s="2" t="s">
        <v>620</v>
      </c>
      <c r="C551" s="4" t="s">
        <v>26</v>
      </c>
      <c r="D551" s="4" t="s">
        <v>537</v>
      </c>
      <c r="E551" s="4"/>
      <c r="F551" s="10">
        <v>43428</v>
      </c>
      <c r="G551" s="4" t="s">
        <v>28</v>
      </c>
      <c r="H551" s="4" t="s">
        <v>499</v>
      </c>
      <c r="I551" s="4"/>
      <c r="J551" s="101"/>
    </row>
    <row r="552" spans="1:10" s="1" customFormat="1" ht="15" customHeight="1" x14ac:dyDescent="0.25">
      <c r="B552" s="2" t="s">
        <v>620</v>
      </c>
      <c r="C552" s="4" t="s">
        <v>26</v>
      </c>
      <c r="D552" s="4" t="s">
        <v>537</v>
      </c>
      <c r="E552" s="4"/>
      <c r="F552" s="10">
        <v>43372</v>
      </c>
      <c r="G552" s="4" t="s">
        <v>28</v>
      </c>
      <c r="H552" s="4" t="s">
        <v>15</v>
      </c>
      <c r="I552" s="4"/>
      <c r="J552" s="101"/>
    </row>
    <row r="553" spans="1:10" s="1" customFormat="1" ht="15" customHeight="1" x14ac:dyDescent="0.25">
      <c r="A553" s="1" t="str">
        <f>CONCATENATE(B553," ",D553)</f>
        <v>STROECKX Lize INO</v>
      </c>
      <c r="B553" s="2" t="s">
        <v>622</v>
      </c>
      <c r="C553" s="4" t="s">
        <v>10</v>
      </c>
      <c r="D553" s="4" t="s">
        <v>564</v>
      </c>
      <c r="E553" s="4"/>
      <c r="F553" s="10">
        <v>43876</v>
      </c>
      <c r="G553" s="4" t="s">
        <v>181</v>
      </c>
      <c r="H553" s="4" t="s">
        <v>22</v>
      </c>
      <c r="I553" s="4"/>
      <c r="J553" s="101"/>
    </row>
    <row r="554" spans="1:10" s="1" customFormat="1" ht="15" customHeight="1" x14ac:dyDescent="0.25">
      <c r="B554" s="2" t="s">
        <v>622</v>
      </c>
      <c r="C554" s="4" t="s">
        <v>10</v>
      </c>
      <c r="D554" s="4" t="s">
        <v>563</v>
      </c>
      <c r="E554" s="4"/>
      <c r="F554" s="10">
        <v>43778</v>
      </c>
      <c r="G554" s="4" t="s">
        <v>434</v>
      </c>
      <c r="H554" s="4" t="s">
        <v>435</v>
      </c>
      <c r="I554" s="4"/>
      <c r="J554" s="101"/>
    </row>
    <row r="555" spans="1:10" s="1" customFormat="1" ht="15" customHeight="1" x14ac:dyDescent="0.25">
      <c r="B555" s="2" t="s">
        <v>622</v>
      </c>
      <c r="C555" s="4" t="s">
        <v>10</v>
      </c>
      <c r="D555" s="4" t="s">
        <v>2</v>
      </c>
      <c r="E555" s="4"/>
      <c r="F555" s="10">
        <v>43765</v>
      </c>
      <c r="G555" s="4" t="s">
        <v>164</v>
      </c>
      <c r="H555" s="4" t="s">
        <v>22</v>
      </c>
      <c r="I555" s="4"/>
      <c r="J555" s="101"/>
    </row>
    <row r="556" spans="1:10" s="1" customFormat="1" ht="15" customHeight="1" x14ac:dyDescent="0.25">
      <c r="B556" s="2" t="s">
        <v>622</v>
      </c>
      <c r="C556" s="4" t="s">
        <v>10</v>
      </c>
      <c r="D556" s="4" t="s">
        <v>537</v>
      </c>
      <c r="E556" s="4"/>
      <c r="F556" s="10">
        <v>43491</v>
      </c>
      <c r="G556" s="4" t="s">
        <v>28</v>
      </c>
      <c r="H556" s="4" t="s">
        <v>65</v>
      </c>
      <c r="I556" s="4"/>
      <c r="J556" s="101"/>
    </row>
    <row r="557" spans="1:10" s="1" customFormat="1" ht="15" customHeight="1" x14ac:dyDescent="0.25">
      <c r="B557" s="2" t="s">
        <v>622</v>
      </c>
      <c r="C557" s="4" t="s">
        <v>10</v>
      </c>
      <c r="D557" s="4" t="s">
        <v>537</v>
      </c>
      <c r="E557" s="4"/>
      <c r="F557" s="10">
        <v>43428</v>
      </c>
      <c r="G557" s="4" t="s">
        <v>28</v>
      </c>
      <c r="H557" s="4" t="s">
        <v>499</v>
      </c>
      <c r="I557" s="4"/>
      <c r="J557" s="101"/>
    </row>
    <row r="558" spans="1:10" s="1" customFormat="1" ht="15" customHeight="1" x14ac:dyDescent="0.25">
      <c r="B558" s="2" t="s">
        <v>622</v>
      </c>
      <c r="C558" s="4" t="s">
        <v>10</v>
      </c>
      <c r="D558" s="4" t="s">
        <v>537</v>
      </c>
      <c r="E558" s="4"/>
      <c r="F558" s="10">
        <v>43372</v>
      </c>
      <c r="G558" s="4" t="s">
        <v>28</v>
      </c>
      <c r="H558" s="4" t="s">
        <v>15</v>
      </c>
      <c r="I558" s="4"/>
      <c r="J558" s="101"/>
    </row>
    <row r="559" spans="1:10" s="1" customFormat="1" ht="15" customHeight="1" x14ac:dyDescent="0.25">
      <c r="B559" s="2" t="s">
        <v>55</v>
      </c>
      <c r="C559" s="4"/>
      <c r="D559" s="4" t="s">
        <v>537</v>
      </c>
      <c r="E559" s="4"/>
      <c r="F559" s="10">
        <f>IF(I559="T",43273,43252)</f>
        <v>43252</v>
      </c>
      <c r="G559" s="4" t="s">
        <v>604</v>
      </c>
      <c r="H559" s="4"/>
      <c r="I559" s="4" t="s">
        <v>537</v>
      </c>
      <c r="J559" s="101"/>
    </row>
    <row r="560" spans="1:10" s="1" customFormat="1" ht="15" customHeight="1" x14ac:dyDescent="0.25">
      <c r="B560" s="2" t="s">
        <v>631</v>
      </c>
      <c r="C560" s="4" t="s">
        <v>19</v>
      </c>
      <c r="D560" s="4" t="s">
        <v>564</v>
      </c>
      <c r="E560" s="4"/>
      <c r="F560" s="10">
        <v>43862</v>
      </c>
      <c r="G560" s="4" t="s">
        <v>83</v>
      </c>
      <c r="H560" s="4" t="s">
        <v>84</v>
      </c>
      <c r="I560" s="4"/>
      <c r="J560" s="101"/>
    </row>
    <row r="561" spans="1:10" s="1" customFormat="1" ht="15" customHeight="1" x14ac:dyDescent="0.25">
      <c r="B561" s="2" t="s">
        <v>631</v>
      </c>
      <c r="C561" s="4" t="s">
        <v>19</v>
      </c>
      <c r="D561" s="4" t="s">
        <v>563</v>
      </c>
      <c r="E561" s="4"/>
      <c r="F561" s="10">
        <v>43750</v>
      </c>
      <c r="G561" s="4" t="s">
        <v>300</v>
      </c>
      <c r="H561" s="4" t="s">
        <v>17</v>
      </c>
      <c r="I561" s="4"/>
      <c r="J561" s="101"/>
    </row>
    <row r="562" spans="1:10" s="1" customFormat="1" ht="15" customHeight="1" x14ac:dyDescent="0.25">
      <c r="B562" s="2" t="s">
        <v>631</v>
      </c>
      <c r="C562" s="4" t="s">
        <v>19</v>
      </c>
      <c r="D562" s="4" t="s">
        <v>537</v>
      </c>
      <c r="E562" s="4"/>
      <c r="F562" s="10">
        <v>43491</v>
      </c>
      <c r="G562" s="4" t="s">
        <v>28</v>
      </c>
      <c r="H562" s="4" t="s">
        <v>65</v>
      </c>
      <c r="I562" s="4"/>
      <c r="J562" s="101"/>
    </row>
    <row r="563" spans="1:10" s="1" customFormat="1" ht="15" customHeight="1" x14ac:dyDescent="0.25">
      <c r="A563" s="1" t="str">
        <f>CONCATENATE(B563," ",D563)</f>
        <v>SYZDYKOV Ekaterina ANO</v>
      </c>
      <c r="B563" s="2" t="s">
        <v>240</v>
      </c>
      <c r="C563" s="4" t="s">
        <v>19</v>
      </c>
      <c r="D563" s="4" t="s">
        <v>565</v>
      </c>
      <c r="E563" s="4"/>
      <c r="F563" s="10">
        <v>43876</v>
      </c>
      <c r="G563" s="4" t="s">
        <v>181</v>
      </c>
      <c r="H563" s="4" t="s">
        <v>22</v>
      </c>
      <c r="I563" s="4"/>
      <c r="J563" s="101"/>
    </row>
    <row r="564" spans="1:10" s="1" customFormat="1" ht="15" customHeight="1" x14ac:dyDescent="0.25">
      <c r="B564" s="2" t="s">
        <v>240</v>
      </c>
      <c r="C564" s="4"/>
      <c r="D564" s="4" t="s">
        <v>564</v>
      </c>
      <c r="E564" s="4"/>
      <c r="F564" s="10">
        <f>IF(I564="T",43273,43252)</f>
        <v>43252</v>
      </c>
      <c r="G564" s="4" t="s">
        <v>604</v>
      </c>
      <c r="H564" s="4"/>
      <c r="I564" s="4" t="s">
        <v>595</v>
      </c>
      <c r="J564" s="101"/>
    </row>
    <row r="565" spans="1:10" s="1" customFormat="1" ht="15" customHeight="1" x14ac:dyDescent="0.25">
      <c r="B565" s="2" t="s">
        <v>150</v>
      </c>
      <c r="C565" s="4"/>
      <c r="D565" s="4" t="s">
        <v>6</v>
      </c>
      <c r="E565" s="4"/>
      <c r="F565" s="10">
        <f>IF(I565="T",43273,43252)</f>
        <v>43252</v>
      </c>
      <c r="G565" s="4" t="s">
        <v>604</v>
      </c>
      <c r="H565" s="4"/>
      <c r="I565" s="4" t="s">
        <v>595</v>
      </c>
      <c r="J565" s="101"/>
    </row>
    <row r="566" spans="1:10" s="1" customFormat="1" ht="15" customHeight="1" x14ac:dyDescent="0.25">
      <c r="B566" s="2" t="s">
        <v>675</v>
      </c>
      <c r="C566" s="4" t="s">
        <v>23</v>
      </c>
      <c r="D566" s="4" t="s">
        <v>564</v>
      </c>
      <c r="E566" s="4"/>
      <c r="F566" s="10">
        <v>43778</v>
      </c>
      <c r="G566" s="4" t="s">
        <v>434</v>
      </c>
      <c r="H566" s="4" t="s">
        <v>435</v>
      </c>
      <c r="I566" s="4"/>
      <c r="J566" s="101"/>
    </row>
    <row r="567" spans="1:10" s="1" customFormat="1" ht="15" customHeight="1" x14ac:dyDescent="0.25">
      <c r="B567" s="2" t="s">
        <v>675</v>
      </c>
      <c r="C567" s="4" t="s">
        <v>23</v>
      </c>
      <c r="D567" s="4" t="s">
        <v>563</v>
      </c>
      <c r="E567" s="4"/>
      <c r="F567" s="10">
        <v>43750</v>
      </c>
      <c r="G567" s="4" t="s">
        <v>300</v>
      </c>
      <c r="H567" s="4" t="s">
        <v>17</v>
      </c>
      <c r="I567" s="4"/>
      <c r="J567" s="101"/>
    </row>
    <row r="568" spans="1:10" s="1" customFormat="1" ht="15" customHeight="1" x14ac:dyDescent="0.25">
      <c r="B568" s="2" t="s">
        <v>151</v>
      </c>
      <c r="C568" s="4" t="s">
        <v>12</v>
      </c>
      <c r="D568" s="4" t="s">
        <v>564</v>
      </c>
      <c r="E568" s="4"/>
      <c r="F568" s="10">
        <v>43386</v>
      </c>
      <c r="G568" s="4" t="s">
        <v>300</v>
      </c>
      <c r="H568" s="4" t="s">
        <v>17</v>
      </c>
      <c r="I568" s="4"/>
      <c r="J568" s="101"/>
    </row>
    <row r="569" spans="1:10" s="1" customFormat="1" ht="15" customHeight="1" x14ac:dyDescent="0.25">
      <c r="B569" s="2" t="s">
        <v>151</v>
      </c>
      <c r="C569" s="4"/>
      <c r="D569" s="4" t="s">
        <v>563</v>
      </c>
      <c r="E569" s="4"/>
      <c r="F569" s="10">
        <f>IF(I569="T",43273,43252)</f>
        <v>43252</v>
      </c>
      <c r="G569" s="4" t="s">
        <v>604</v>
      </c>
      <c r="H569" s="4"/>
      <c r="I569" s="4" t="s">
        <v>599</v>
      </c>
      <c r="J569" s="101"/>
    </row>
    <row r="570" spans="1:10" s="1" customFormat="1" ht="15" customHeight="1" x14ac:dyDescent="0.25">
      <c r="B570" s="2" t="s">
        <v>392</v>
      </c>
      <c r="C570" s="4" t="s">
        <v>12</v>
      </c>
      <c r="D570" s="4" t="s">
        <v>2</v>
      </c>
      <c r="E570" s="4"/>
      <c r="F570" s="10">
        <v>43477</v>
      </c>
      <c r="G570" s="4" t="s">
        <v>162</v>
      </c>
      <c r="H570" s="4" t="s">
        <v>27</v>
      </c>
      <c r="I570" s="4"/>
      <c r="J570" s="101"/>
    </row>
    <row r="571" spans="1:10" s="1" customFormat="1" ht="15" customHeight="1" x14ac:dyDescent="0.25">
      <c r="B571" s="2" t="s">
        <v>392</v>
      </c>
      <c r="C571" s="4"/>
      <c r="D571" s="4" t="s">
        <v>537</v>
      </c>
      <c r="E571" s="4"/>
      <c r="F571" s="10">
        <f>IF(I571="T",43273,43252)</f>
        <v>43252</v>
      </c>
      <c r="G571" s="4" t="s">
        <v>604</v>
      </c>
      <c r="H571" s="4"/>
      <c r="I571" s="4" t="s">
        <v>478</v>
      </c>
      <c r="J571" s="101"/>
    </row>
    <row r="572" spans="1:10" s="1" customFormat="1" ht="15" customHeight="1" x14ac:dyDescent="0.25">
      <c r="B572" s="2" t="s">
        <v>224</v>
      </c>
      <c r="C572" s="4"/>
      <c r="D572" s="4" t="s">
        <v>537</v>
      </c>
      <c r="E572" s="4"/>
      <c r="F572" s="10">
        <f>IF(I572="T",43273,43252)</f>
        <v>43252</v>
      </c>
      <c r="G572" s="4" t="s">
        <v>604</v>
      </c>
      <c r="H572" s="4"/>
      <c r="I572" s="4" t="s">
        <v>537</v>
      </c>
      <c r="J572" s="101"/>
    </row>
    <row r="573" spans="1:10" s="1" customFormat="1" ht="15" customHeight="1" x14ac:dyDescent="0.25">
      <c r="B573" s="2" t="s">
        <v>317</v>
      </c>
      <c r="C573" s="4"/>
      <c r="D573" s="4" t="s">
        <v>537</v>
      </c>
      <c r="E573" s="4"/>
      <c r="F573" s="10">
        <f>IF(I573="T",43273,43252)</f>
        <v>43252</v>
      </c>
      <c r="G573" s="4" t="s">
        <v>604</v>
      </c>
      <c r="H573" s="4"/>
      <c r="I573" s="4" t="s">
        <v>537</v>
      </c>
      <c r="J573" s="101"/>
    </row>
    <row r="574" spans="1:10" s="1" customFormat="1" ht="15" customHeight="1" x14ac:dyDescent="0.25">
      <c r="B574" s="2" t="s">
        <v>528</v>
      </c>
      <c r="C574" s="4" t="s">
        <v>26</v>
      </c>
      <c r="D574" s="4" t="s">
        <v>2</v>
      </c>
      <c r="E574" s="4"/>
      <c r="F574" s="10">
        <v>43568</v>
      </c>
      <c r="G574" s="4" t="s">
        <v>322</v>
      </c>
      <c r="H574" s="4" t="s">
        <v>65</v>
      </c>
      <c r="I574" s="4"/>
      <c r="J574" s="101"/>
    </row>
    <row r="575" spans="1:10" s="1" customFormat="1" ht="15" customHeight="1" x14ac:dyDescent="0.25">
      <c r="B575" s="2" t="s">
        <v>528</v>
      </c>
      <c r="C575" s="4"/>
      <c r="D575" s="4" t="s">
        <v>537</v>
      </c>
      <c r="E575" s="4"/>
      <c r="F575" s="10">
        <f>IF(I575="T",43273,43252)</f>
        <v>43252</v>
      </c>
      <c r="G575" s="4" t="s">
        <v>604</v>
      </c>
      <c r="H575" s="4"/>
      <c r="I575" s="4" t="s">
        <v>478</v>
      </c>
      <c r="J575" s="101"/>
    </row>
    <row r="576" spans="1:10" s="1" customFormat="1" ht="15" customHeight="1" x14ac:dyDescent="0.25">
      <c r="B576" s="2" t="s">
        <v>219</v>
      </c>
      <c r="C576" s="4"/>
      <c r="D576" s="4" t="s">
        <v>6</v>
      </c>
      <c r="E576" s="4"/>
      <c r="F576" s="10">
        <f>IF(I576="T",43273,43252)</f>
        <v>43252</v>
      </c>
      <c r="G576" s="4" t="s">
        <v>604</v>
      </c>
      <c r="H576" s="4"/>
      <c r="I576" s="4" t="s">
        <v>595</v>
      </c>
      <c r="J576" s="101"/>
    </row>
    <row r="577" spans="1:10" s="1" customFormat="1" ht="15" customHeight="1" x14ac:dyDescent="0.25">
      <c r="B577" s="2" t="s">
        <v>408</v>
      </c>
      <c r="C577" s="4"/>
      <c r="D577" s="4" t="s">
        <v>537</v>
      </c>
      <c r="E577" s="4"/>
      <c r="F577" s="10">
        <f>IF(I577="T",43273,43252)</f>
        <v>43252</v>
      </c>
      <c r="G577" s="4" t="s">
        <v>604</v>
      </c>
      <c r="H577" s="4"/>
      <c r="I577" s="4" t="s">
        <v>537</v>
      </c>
      <c r="J577" s="101"/>
    </row>
    <row r="578" spans="1:10" s="1" customFormat="1" ht="15" customHeight="1" x14ac:dyDescent="0.25">
      <c r="B578" s="2" t="s">
        <v>489</v>
      </c>
      <c r="C578" s="4"/>
      <c r="D578" s="4" t="s">
        <v>537</v>
      </c>
      <c r="E578" s="4"/>
      <c r="F578" s="10">
        <f>IF(I578="T",43273,43252)</f>
        <v>43252</v>
      </c>
      <c r="G578" s="4" t="s">
        <v>604</v>
      </c>
      <c r="H578" s="4"/>
      <c r="I578" s="4" t="s">
        <v>537</v>
      </c>
      <c r="J578" s="101"/>
    </row>
    <row r="579" spans="1:10" s="1" customFormat="1" ht="15" customHeight="1" x14ac:dyDescent="0.25">
      <c r="B579" s="2" t="s">
        <v>442</v>
      </c>
      <c r="C579" s="4" t="s">
        <v>26</v>
      </c>
      <c r="D579" s="4" t="s">
        <v>2</v>
      </c>
      <c r="E579" s="4"/>
      <c r="F579" s="10">
        <v>43400</v>
      </c>
      <c r="G579" s="4" t="s">
        <v>164</v>
      </c>
      <c r="H579" s="4" t="s">
        <v>22</v>
      </c>
      <c r="I579" s="4"/>
      <c r="J579" s="101"/>
    </row>
    <row r="580" spans="1:10" s="1" customFormat="1" ht="15" customHeight="1" x14ac:dyDescent="0.25">
      <c r="B580" s="2" t="s">
        <v>442</v>
      </c>
      <c r="C580" s="4"/>
      <c r="D580" s="4" t="s">
        <v>537</v>
      </c>
      <c r="E580" s="4"/>
      <c r="F580" s="10">
        <f>IF(I580="T",43273,43252)</f>
        <v>43252</v>
      </c>
      <c r="G580" s="4" t="s">
        <v>604</v>
      </c>
      <c r="H580" s="4"/>
      <c r="I580" s="4" t="s">
        <v>478</v>
      </c>
      <c r="J580" s="101"/>
    </row>
    <row r="581" spans="1:10" s="1" customFormat="1" ht="15" customHeight="1" x14ac:dyDescent="0.25">
      <c r="B581" s="2" t="s">
        <v>261</v>
      </c>
      <c r="C581" s="4" t="s">
        <v>12</v>
      </c>
      <c r="D581" s="4" t="s">
        <v>564</v>
      </c>
      <c r="E581" s="4"/>
      <c r="F581" s="10">
        <v>43393</v>
      </c>
      <c r="G581" s="4" t="s">
        <v>603</v>
      </c>
      <c r="H581" s="4" t="s">
        <v>215</v>
      </c>
      <c r="I581" s="4"/>
      <c r="J581" s="101"/>
    </row>
    <row r="582" spans="1:10" s="1" customFormat="1" ht="15" customHeight="1" x14ac:dyDescent="0.25">
      <c r="B582" s="2" t="s">
        <v>261</v>
      </c>
      <c r="C582" s="4"/>
      <c r="D582" s="4" t="s">
        <v>563</v>
      </c>
      <c r="E582" s="4"/>
      <c r="F582" s="10">
        <f>IF(I582="T",43273,43252)</f>
        <v>43252</v>
      </c>
      <c r="G582" s="4" t="s">
        <v>604</v>
      </c>
      <c r="H582" s="4"/>
      <c r="I582" s="4" t="s">
        <v>595</v>
      </c>
      <c r="J582" s="101"/>
    </row>
    <row r="583" spans="1:10" s="1" customFormat="1" ht="15" customHeight="1" x14ac:dyDescent="0.25">
      <c r="B583" s="2" t="s">
        <v>152</v>
      </c>
      <c r="C583" s="4"/>
      <c r="D583" s="4" t="s">
        <v>6</v>
      </c>
      <c r="E583" s="4"/>
      <c r="F583" s="10">
        <f>IF(I583="T",43273,43252)</f>
        <v>43252</v>
      </c>
      <c r="G583" s="4" t="s">
        <v>604</v>
      </c>
      <c r="H583" s="4"/>
      <c r="I583" s="4" t="s">
        <v>595</v>
      </c>
      <c r="J583" s="101"/>
    </row>
    <row r="584" spans="1:10" s="1" customFormat="1" ht="15" customHeight="1" x14ac:dyDescent="0.25">
      <c r="B584" s="2" t="s">
        <v>153</v>
      </c>
      <c r="C584" s="4"/>
      <c r="D584" s="4" t="s">
        <v>564</v>
      </c>
      <c r="E584" s="4"/>
      <c r="F584" s="10">
        <f>IF(I584="T",43273,43252)</f>
        <v>43252</v>
      </c>
      <c r="G584" s="4" t="s">
        <v>604</v>
      </c>
      <c r="H584" s="4"/>
      <c r="I584" s="4" t="s">
        <v>595</v>
      </c>
      <c r="J584" s="101"/>
    </row>
    <row r="585" spans="1:10" s="1" customFormat="1" ht="15" customHeight="1" x14ac:dyDescent="0.25">
      <c r="B585" s="2" t="s">
        <v>230</v>
      </c>
      <c r="C585" s="4"/>
      <c r="D585" s="4" t="s">
        <v>537</v>
      </c>
      <c r="E585" s="4"/>
      <c r="F585" s="10">
        <f>IF(I585="T",43273,43252)</f>
        <v>43252</v>
      </c>
      <c r="G585" s="4" t="s">
        <v>604</v>
      </c>
      <c r="H585" s="4"/>
      <c r="I585" s="4" t="s">
        <v>537</v>
      </c>
      <c r="J585" s="101"/>
    </row>
    <row r="586" spans="1:10" s="1" customFormat="1" ht="15" customHeight="1" x14ac:dyDescent="0.25">
      <c r="B586" s="2" t="s">
        <v>210</v>
      </c>
      <c r="C586" s="4" t="s">
        <v>23</v>
      </c>
      <c r="D586" s="4" t="s">
        <v>565</v>
      </c>
      <c r="E586" s="4"/>
      <c r="F586" s="10">
        <v>43386</v>
      </c>
      <c r="G586" s="4" t="s">
        <v>300</v>
      </c>
      <c r="H586" s="4" t="s">
        <v>17</v>
      </c>
      <c r="I586" s="4"/>
      <c r="J586" s="101"/>
    </row>
    <row r="587" spans="1:10" s="1" customFormat="1" ht="15" customHeight="1" x14ac:dyDescent="0.25">
      <c r="B587" s="2" t="s">
        <v>594</v>
      </c>
      <c r="C587" s="4"/>
      <c r="D587" s="4" t="s">
        <v>564</v>
      </c>
      <c r="E587" s="4"/>
      <c r="F587" s="10">
        <f>IF(I587="T",43273,43252)</f>
        <v>43252</v>
      </c>
      <c r="G587" s="4" t="s">
        <v>604</v>
      </c>
      <c r="H587" s="4"/>
      <c r="I587" s="4" t="s">
        <v>595</v>
      </c>
      <c r="J587" s="101"/>
    </row>
    <row r="588" spans="1:10" s="1" customFormat="1" ht="15" customHeight="1" x14ac:dyDescent="0.25">
      <c r="A588" s="1" t="str">
        <f>CONCATENATE(B588," ",D588)</f>
        <v>VAN BRUYSSEL Margaux ANO</v>
      </c>
      <c r="B588" s="2" t="s">
        <v>211</v>
      </c>
      <c r="C588" s="4" t="s">
        <v>23</v>
      </c>
      <c r="D588" s="4" t="s">
        <v>565</v>
      </c>
      <c r="E588" s="4"/>
      <c r="F588" s="10">
        <v>43876</v>
      </c>
      <c r="G588" s="4" t="s">
        <v>181</v>
      </c>
      <c r="H588" s="4" t="s">
        <v>22</v>
      </c>
      <c r="I588" s="4"/>
      <c r="J588" s="101"/>
    </row>
    <row r="589" spans="1:10" s="1" customFormat="1" ht="15" customHeight="1" x14ac:dyDescent="0.25">
      <c r="B589" s="2" t="s">
        <v>211</v>
      </c>
      <c r="C589" s="4" t="s">
        <v>23</v>
      </c>
      <c r="D589" s="4" t="s">
        <v>564</v>
      </c>
      <c r="E589" s="4"/>
      <c r="F589" s="10">
        <v>43386</v>
      </c>
      <c r="G589" s="4" t="s">
        <v>300</v>
      </c>
      <c r="H589" s="4" t="s">
        <v>17</v>
      </c>
      <c r="I589" s="4"/>
      <c r="J589" s="101"/>
    </row>
    <row r="590" spans="1:10" s="1" customFormat="1" ht="15" customHeight="1" x14ac:dyDescent="0.25">
      <c r="B590" s="2" t="s">
        <v>211</v>
      </c>
      <c r="C590" s="4"/>
      <c r="D590" s="4" t="s">
        <v>563</v>
      </c>
      <c r="E590" s="4"/>
      <c r="F590" s="10">
        <f>IF(I590="T",43273,43252)</f>
        <v>43252</v>
      </c>
      <c r="G590" s="4" t="s">
        <v>604</v>
      </c>
      <c r="H590" s="4"/>
      <c r="I590" s="4" t="s">
        <v>595</v>
      </c>
      <c r="J590" s="101"/>
    </row>
    <row r="591" spans="1:10" s="1" customFormat="1" ht="15" customHeight="1" x14ac:dyDescent="0.25">
      <c r="B591" s="2" t="s">
        <v>154</v>
      </c>
      <c r="C591" s="4" t="s">
        <v>12</v>
      </c>
      <c r="D591" s="4" t="s">
        <v>6</v>
      </c>
      <c r="E591" s="4"/>
      <c r="F591" s="10">
        <v>43577</v>
      </c>
      <c r="G591" s="4" t="s">
        <v>177</v>
      </c>
      <c r="H591" s="4" t="s">
        <v>15</v>
      </c>
      <c r="I591" s="4"/>
      <c r="J591" s="101"/>
    </row>
    <row r="592" spans="1:10" s="1" customFormat="1" ht="15" customHeight="1" x14ac:dyDescent="0.25">
      <c r="B592" s="2" t="s">
        <v>154</v>
      </c>
      <c r="C592" s="4"/>
      <c r="D592" s="4" t="s">
        <v>565</v>
      </c>
      <c r="E592" s="4"/>
      <c r="F592" s="10">
        <f>IF(I592="T",43273,43252)</f>
        <v>43252</v>
      </c>
      <c r="G592" s="4" t="s">
        <v>604</v>
      </c>
      <c r="H592" s="4"/>
      <c r="I592" s="4" t="s">
        <v>599</v>
      </c>
      <c r="J592" s="101"/>
    </row>
    <row r="593" spans="1:10" s="1" customFormat="1" ht="15" customHeight="1" x14ac:dyDescent="0.25">
      <c r="B593" s="2" t="s">
        <v>225</v>
      </c>
      <c r="C593" s="4"/>
      <c r="D593" s="4" t="s">
        <v>6</v>
      </c>
      <c r="E593" s="4"/>
      <c r="F593" s="10">
        <f>IF(I593="T",43273,43252)</f>
        <v>43252</v>
      </c>
      <c r="G593" s="4" t="s">
        <v>604</v>
      </c>
      <c r="H593" s="4"/>
      <c r="I593" s="4" t="s">
        <v>595</v>
      </c>
      <c r="J593" s="101"/>
    </row>
    <row r="594" spans="1:10" s="1" customFormat="1" ht="15" customHeight="1" x14ac:dyDescent="0.25">
      <c r="B594" s="2" t="s">
        <v>155</v>
      </c>
      <c r="C594" s="4"/>
      <c r="D594" s="4" t="s">
        <v>564</v>
      </c>
      <c r="E594" s="4"/>
      <c r="F594" s="10">
        <f>IF(I594="T",43273,43252)</f>
        <v>43252</v>
      </c>
      <c r="G594" s="4" t="s">
        <v>604</v>
      </c>
      <c r="H594" s="4"/>
      <c r="I594" s="4" t="s">
        <v>595</v>
      </c>
      <c r="J594" s="101"/>
    </row>
    <row r="595" spans="1:10" s="1" customFormat="1" ht="15" customHeight="1" x14ac:dyDescent="0.25">
      <c r="B595" s="2" t="s">
        <v>402</v>
      </c>
      <c r="C595" s="4"/>
      <c r="D595" s="4" t="s">
        <v>537</v>
      </c>
      <c r="E595" s="4"/>
      <c r="F595" s="10">
        <f>IF(I595="T",43273,43252)</f>
        <v>43252</v>
      </c>
      <c r="G595" s="4" t="s">
        <v>604</v>
      </c>
      <c r="H595" s="4"/>
      <c r="I595" s="4" t="s">
        <v>537</v>
      </c>
      <c r="J595" s="101"/>
    </row>
    <row r="596" spans="1:10" s="1" customFormat="1" ht="15" customHeight="1" x14ac:dyDescent="0.25">
      <c r="A596" s="1" t="str">
        <f>CONCATENATE(B596," ",D596)</f>
        <v>VAN DEN BOGAERT Lyana ANO</v>
      </c>
      <c r="B596" s="2" t="s">
        <v>58</v>
      </c>
      <c r="C596" s="4" t="s">
        <v>20</v>
      </c>
      <c r="D596" s="4" t="s">
        <v>565</v>
      </c>
      <c r="E596" s="4"/>
      <c r="F596" s="10">
        <v>43876</v>
      </c>
      <c r="G596" s="4" t="s">
        <v>181</v>
      </c>
      <c r="H596" s="4" t="s">
        <v>22</v>
      </c>
      <c r="I596" s="4"/>
      <c r="J596" s="101"/>
    </row>
    <row r="597" spans="1:10" s="1" customFormat="1" ht="15" customHeight="1" x14ac:dyDescent="0.25">
      <c r="B597" s="2" t="s">
        <v>58</v>
      </c>
      <c r="C597" s="4" t="s">
        <v>20</v>
      </c>
      <c r="D597" s="4" t="s">
        <v>564</v>
      </c>
      <c r="E597" s="4"/>
      <c r="F597" s="10">
        <v>43386</v>
      </c>
      <c r="G597" s="4" t="s">
        <v>300</v>
      </c>
      <c r="H597" s="4" t="s">
        <v>17</v>
      </c>
      <c r="I597" s="4"/>
      <c r="J597" s="101"/>
    </row>
    <row r="598" spans="1:10" s="1" customFormat="1" ht="15" customHeight="1" x14ac:dyDescent="0.25">
      <c r="B598" s="2" t="s">
        <v>58</v>
      </c>
      <c r="C598" s="4"/>
      <c r="D598" s="4" t="s">
        <v>563</v>
      </c>
      <c r="E598" s="4"/>
      <c r="F598" s="10">
        <f>IF(I598="T",43273,43252)</f>
        <v>43252</v>
      </c>
      <c r="G598" s="4" t="s">
        <v>604</v>
      </c>
      <c r="H598" s="4"/>
      <c r="I598" s="4" t="s">
        <v>595</v>
      </c>
      <c r="J598" s="101"/>
    </row>
    <row r="599" spans="1:10" s="1" customFormat="1" ht="15" customHeight="1" x14ac:dyDescent="0.25">
      <c r="B599" s="2" t="s">
        <v>706</v>
      </c>
      <c r="C599" s="4" t="s">
        <v>10</v>
      </c>
      <c r="D599" s="4" t="s">
        <v>537</v>
      </c>
      <c r="E599" s="4"/>
      <c r="F599" s="10">
        <v>43855</v>
      </c>
      <c r="G599" s="4" t="s">
        <v>28</v>
      </c>
      <c r="H599" s="4" t="s">
        <v>65</v>
      </c>
      <c r="I599" s="4"/>
      <c r="J599" s="101"/>
    </row>
    <row r="600" spans="1:10" s="1" customFormat="1" ht="15" customHeight="1" x14ac:dyDescent="0.25">
      <c r="B600" s="2" t="s">
        <v>96</v>
      </c>
      <c r="C600" s="4" t="s">
        <v>20</v>
      </c>
      <c r="D600" s="4" t="s">
        <v>564</v>
      </c>
      <c r="E600" s="4"/>
      <c r="F600" s="10">
        <v>43435</v>
      </c>
      <c r="G600" s="4" t="s">
        <v>293</v>
      </c>
      <c r="H600" s="4" t="s">
        <v>271</v>
      </c>
      <c r="I600" s="4"/>
      <c r="J600" s="101"/>
    </row>
    <row r="601" spans="1:10" s="1" customFormat="1" ht="15" customHeight="1" x14ac:dyDescent="0.25">
      <c r="B601" s="2" t="s">
        <v>96</v>
      </c>
      <c r="C601" s="4"/>
      <c r="D601" s="4" t="s">
        <v>563</v>
      </c>
      <c r="E601" s="4"/>
      <c r="F601" s="10">
        <f>IF(I601="T",43273,43252)</f>
        <v>43252</v>
      </c>
      <c r="G601" s="4" t="s">
        <v>604</v>
      </c>
      <c r="H601" s="4"/>
      <c r="I601" s="4" t="s">
        <v>478</v>
      </c>
      <c r="J601" s="101"/>
    </row>
    <row r="602" spans="1:10" s="1" customFormat="1" ht="15" customHeight="1" x14ac:dyDescent="0.25">
      <c r="B602" s="2" t="s">
        <v>714</v>
      </c>
      <c r="C602" s="4" t="s">
        <v>21</v>
      </c>
      <c r="D602" s="4" t="s">
        <v>537</v>
      </c>
      <c r="E602" s="4"/>
      <c r="F602" s="10">
        <v>43855</v>
      </c>
      <c r="G602" s="4" t="s">
        <v>28</v>
      </c>
      <c r="H602" s="4" t="s">
        <v>65</v>
      </c>
      <c r="I602" s="4"/>
      <c r="J602" s="101"/>
    </row>
    <row r="603" spans="1:10" s="1" customFormat="1" ht="15" customHeight="1" x14ac:dyDescent="0.25">
      <c r="B603" s="2" t="s">
        <v>40</v>
      </c>
      <c r="C603" s="4"/>
      <c r="D603" s="4" t="s">
        <v>537</v>
      </c>
      <c r="E603" s="4"/>
      <c r="F603" s="10">
        <f>IF(I603="T",43273,43252)</f>
        <v>43252</v>
      </c>
      <c r="G603" s="4" t="s">
        <v>604</v>
      </c>
      <c r="H603" s="4"/>
      <c r="I603" s="4" t="s">
        <v>478</v>
      </c>
      <c r="J603" s="101"/>
    </row>
    <row r="604" spans="1:10" s="1" customFormat="1" ht="15" customHeight="1" x14ac:dyDescent="0.25">
      <c r="A604" s="1" t="str">
        <f>CONCATENATE(B604," ",D604)</f>
        <v>VAN DEN WIJNGAERT Febe JUN</v>
      </c>
      <c r="B604" s="2" t="s">
        <v>390</v>
      </c>
      <c r="C604" s="4" t="s">
        <v>10</v>
      </c>
      <c r="D604" s="4" t="s">
        <v>6</v>
      </c>
      <c r="E604" s="4"/>
      <c r="F604" s="10">
        <v>43897</v>
      </c>
      <c r="G604" s="4" t="s">
        <v>669</v>
      </c>
      <c r="H604" s="4" t="s">
        <v>674</v>
      </c>
      <c r="I604" s="4"/>
      <c r="J604" s="101"/>
    </row>
    <row r="605" spans="1:10" s="1" customFormat="1" ht="15" customHeight="1" x14ac:dyDescent="0.25">
      <c r="B605" s="2" t="s">
        <v>390</v>
      </c>
      <c r="C605" s="4"/>
      <c r="D605" s="4" t="s">
        <v>565</v>
      </c>
      <c r="E605" s="4"/>
      <c r="F605" s="10">
        <f>IF(I605="T",43273,43252)</f>
        <v>43252</v>
      </c>
      <c r="G605" s="4" t="s">
        <v>604</v>
      </c>
      <c r="H605" s="4"/>
      <c r="I605" s="4" t="s">
        <v>595</v>
      </c>
      <c r="J605" s="101"/>
    </row>
    <row r="606" spans="1:10" s="1" customFormat="1" ht="15" customHeight="1" x14ac:dyDescent="0.25">
      <c r="B606" s="2" t="s">
        <v>156</v>
      </c>
      <c r="C606" s="4"/>
      <c r="D606" s="4" t="s">
        <v>537</v>
      </c>
      <c r="E606" s="4"/>
      <c r="F606" s="10">
        <f>IF(I606="T",43273,43252)</f>
        <v>43252</v>
      </c>
      <c r="G606" s="4" t="s">
        <v>604</v>
      </c>
      <c r="H606" s="4"/>
      <c r="I606" s="4" t="s">
        <v>537</v>
      </c>
      <c r="J606" s="101"/>
    </row>
    <row r="607" spans="1:10" s="1" customFormat="1" ht="15" customHeight="1" x14ac:dyDescent="0.25">
      <c r="B607" s="2" t="s">
        <v>483</v>
      </c>
      <c r="C607" s="4"/>
      <c r="D607" s="4" t="s">
        <v>563</v>
      </c>
      <c r="E607" s="4"/>
      <c r="F607" s="10">
        <f>IF(I607="T",43273,43252)</f>
        <v>43252</v>
      </c>
      <c r="G607" s="4" t="s">
        <v>604</v>
      </c>
      <c r="H607" s="4"/>
      <c r="I607" s="4" t="s">
        <v>478</v>
      </c>
      <c r="J607" s="101"/>
    </row>
    <row r="608" spans="1:10" s="1" customFormat="1" ht="15" customHeight="1" x14ac:dyDescent="0.25">
      <c r="B608" s="2" t="s">
        <v>244</v>
      </c>
      <c r="C608" s="4"/>
      <c r="D608" s="4" t="s">
        <v>537</v>
      </c>
      <c r="E608" s="4"/>
      <c r="F608" s="10">
        <f>IF(I608="T",43273,43252)</f>
        <v>43252</v>
      </c>
      <c r="G608" s="4" t="s">
        <v>604</v>
      </c>
      <c r="H608" s="4"/>
      <c r="I608" s="4" t="s">
        <v>537</v>
      </c>
      <c r="J608" s="101"/>
    </row>
    <row r="609" spans="1:10" s="1" customFormat="1" ht="15" customHeight="1" x14ac:dyDescent="0.25">
      <c r="B609" s="2" t="s">
        <v>506</v>
      </c>
      <c r="C609" s="4"/>
      <c r="D609" s="4" t="s">
        <v>537</v>
      </c>
      <c r="E609" s="4"/>
      <c r="F609" s="10">
        <f>IF(I609="T",43273,43252)</f>
        <v>43252</v>
      </c>
      <c r="G609" s="4" t="s">
        <v>604</v>
      </c>
      <c r="H609" s="4"/>
      <c r="I609" s="4" t="s">
        <v>478</v>
      </c>
      <c r="J609" s="101"/>
    </row>
    <row r="610" spans="1:10" s="1" customFormat="1" ht="15" customHeight="1" x14ac:dyDescent="0.25">
      <c r="B610" s="2" t="s">
        <v>409</v>
      </c>
      <c r="C610" s="4"/>
      <c r="D610" s="4" t="s">
        <v>6</v>
      </c>
      <c r="E610" s="4"/>
      <c r="F610" s="10">
        <f>IF(I610="T",43273,43252)</f>
        <v>43252</v>
      </c>
      <c r="G610" s="4" t="s">
        <v>604</v>
      </c>
      <c r="H610" s="4"/>
      <c r="I610" s="4" t="s">
        <v>595</v>
      </c>
      <c r="J610" s="101"/>
    </row>
    <row r="611" spans="1:10" s="1" customFormat="1" ht="15" customHeight="1" x14ac:dyDescent="0.25">
      <c r="B611" s="2" t="s">
        <v>491</v>
      </c>
      <c r="C611" s="4"/>
      <c r="D611" s="4" t="s">
        <v>565</v>
      </c>
      <c r="E611" s="4"/>
      <c r="F611" s="10">
        <f>IF(I611="T",43273,43252)</f>
        <v>43252</v>
      </c>
      <c r="G611" s="4" t="s">
        <v>604</v>
      </c>
      <c r="H611" s="4"/>
      <c r="I611" s="4" t="s">
        <v>478</v>
      </c>
      <c r="J611" s="101"/>
    </row>
    <row r="612" spans="1:10" s="1" customFormat="1" ht="15" customHeight="1" x14ac:dyDescent="0.25">
      <c r="B612" s="2" t="s">
        <v>291</v>
      </c>
      <c r="C612" s="4"/>
      <c r="D612" s="4" t="s">
        <v>7</v>
      </c>
      <c r="E612" s="4"/>
      <c r="F612" s="10">
        <f>IF(I612="T",43273,43252)</f>
        <v>43252</v>
      </c>
      <c r="G612" s="4" t="s">
        <v>604</v>
      </c>
      <c r="H612" s="4"/>
      <c r="I612" s="4" t="s">
        <v>595</v>
      </c>
      <c r="J612" s="101"/>
    </row>
    <row r="613" spans="1:10" s="1" customFormat="1" ht="15" customHeight="1" x14ac:dyDescent="0.25">
      <c r="B613" s="2" t="s">
        <v>470</v>
      </c>
      <c r="C613" s="4" t="s">
        <v>64</v>
      </c>
      <c r="D613" s="4" t="s">
        <v>563</v>
      </c>
      <c r="E613" s="4"/>
      <c r="F613" s="10">
        <v>43568</v>
      </c>
      <c r="G613" s="4" t="s">
        <v>322</v>
      </c>
      <c r="H613" s="4" t="s">
        <v>65</v>
      </c>
      <c r="I613" s="4"/>
      <c r="J613" s="101"/>
    </row>
    <row r="614" spans="1:10" s="1" customFormat="1" ht="15" customHeight="1" x14ac:dyDescent="0.25">
      <c r="B614" s="2" t="s">
        <v>470</v>
      </c>
      <c r="C614" s="4" t="s">
        <v>64</v>
      </c>
      <c r="D614" s="4" t="s">
        <v>2</v>
      </c>
      <c r="E614" s="4"/>
      <c r="F614" s="10">
        <v>43484</v>
      </c>
      <c r="G614" s="4" t="s">
        <v>166</v>
      </c>
      <c r="H614" s="4" t="s">
        <v>15</v>
      </c>
      <c r="I614" s="4"/>
      <c r="J614" s="101"/>
    </row>
    <row r="615" spans="1:10" s="1" customFormat="1" ht="15" customHeight="1" x14ac:dyDescent="0.25">
      <c r="B615" s="2" t="s">
        <v>470</v>
      </c>
      <c r="C615" s="4"/>
      <c r="D615" s="4" t="s">
        <v>537</v>
      </c>
      <c r="E615" s="4"/>
      <c r="F615" s="10">
        <f>IF(I615="T",43273,43252)</f>
        <v>43252</v>
      </c>
      <c r="G615" s="4" t="s">
        <v>604</v>
      </c>
      <c r="H615" s="4"/>
      <c r="I615" s="4" t="s">
        <v>478</v>
      </c>
      <c r="J615" s="101"/>
    </row>
    <row r="616" spans="1:10" s="1" customFormat="1" ht="15" customHeight="1" x14ac:dyDescent="0.25">
      <c r="B616" s="2" t="s">
        <v>420</v>
      </c>
      <c r="C616" s="4"/>
      <c r="D616" s="4" t="s">
        <v>563</v>
      </c>
      <c r="E616" s="4"/>
      <c r="F616" s="10">
        <f>IF(I616="T",43273,43252)</f>
        <v>43252</v>
      </c>
      <c r="G616" s="4" t="s">
        <v>604</v>
      </c>
      <c r="H616" s="4"/>
      <c r="I616" s="4" t="s">
        <v>478</v>
      </c>
      <c r="J616" s="101"/>
    </row>
    <row r="617" spans="1:10" s="1" customFormat="1" ht="15" customHeight="1" x14ac:dyDescent="0.25">
      <c r="A617" s="1" t="str">
        <f>CONCATENATE(B617," ",D617)</f>
        <v>VAN HERCK Lotta INO</v>
      </c>
      <c r="B617" s="2" t="s">
        <v>634</v>
      </c>
      <c r="C617" s="4" t="s">
        <v>11</v>
      </c>
      <c r="D617" s="4" t="s">
        <v>564</v>
      </c>
      <c r="E617" s="4"/>
      <c r="F617" s="10">
        <v>43876</v>
      </c>
      <c r="G617" s="4" t="s">
        <v>181</v>
      </c>
      <c r="H617" s="4" t="s">
        <v>22</v>
      </c>
      <c r="I617" s="4"/>
      <c r="J617" s="101"/>
    </row>
    <row r="618" spans="1:10" s="1" customFormat="1" ht="15" customHeight="1" x14ac:dyDescent="0.25">
      <c r="B618" s="2" t="s">
        <v>634</v>
      </c>
      <c r="C618" s="4" t="s">
        <v>11</v>
      </c>
      <c r="D618" s="4" t="s">
        <v>563</v>
      </c>
      <c r="E618" s="4"/>
      <c r="F618" s="10">
        <v>43778</v>
      </c>
      <c r="G618" s="4" t="s">
        <v>434</v>
      </c>
      <c r="H618" s="4" t="s">
        <v>435</v>
      </c>
      <c r="I618" s="4"/>
      <c r="J618" s="101"/>
    </row>
    <row r="619" spans="1:10" s="1" customFormat="1" ht="15" customHeight="1" x14ac:dyDescent="0.25">
      <c r="B619" s="2" t="s">
        <v>634</v>
      </c>
      <c r="C619" s="4" t="s">
        <v>11</v>
      </c>
      <c r="D619" s="4" t="s">
        <v>537</v>
      </c>
      <c r="E619" s="4"/>
      <c r="F619" s="10">
        <v>43526</v>
      </c>
      <c r="G619" s="4" t="s">
        <v>28</v>
      </c>
      <c r="H619" s="4" t="s">
        <v>271</v>
      </c>
      <c r="I619" s="4"/>
      <c r="J619" s="101"/>
    </row>
    <row r="620" spans="1:10" s="1" customFormat="1" ht="15" customHeight="1" x14ac:dyDescent="0.25">
      <c r="B620" s="2" t="s">
        <v>634</v>
      </c>
      <c r="C620" s="4" t="s">
        <v>11</v>
      </c>
      <c r="D620" s="4" t="s">
        <v>537</v>
      </c>
      <c r="E620" s="4"/>
      <c r="F620" s="10">
        <v>43491</v>
      </c>
      <c r="G620" s="4" t="s">
        <v>28</v>
      </c>
      <c r="H620" s="4" t="s">
        <v>65</v>
      </c>
      <c r="I620" s="4"/>
      <c r="J620" s="101"/>
    </row>
    <row r="621" spans="1:10" s="1" customFormat="1" ht="15" customHeight="1" x14ac:dyDescent="0.25">
      <c r="B621" s="2" t="s">
        <v>492</v>
      </c>
      <c r="C621" s="4"/>
      <c r="D621" s="4" t="s">
        <v>537</v>
      </c>
      <c r="E621" s="4"/>
      <c r="F621" s="10">
        <f>IF(I621="T",43273,43252)</f>
        <v>43252</v>
      </c>
      <c r="G621" s="4" t="s">
        <v>604</v>
      </c>
      <c r="H621" s="4"/>
      <c r="I621" s="4" t="s">
        <v>537</v>
      </c>
      <c r="J621" s="101"/>
    </row>
    <row r="622" spans="1:10" s="1" customFormat="1" ht="15" customHeight="1" x14ac:dyDescent="0.25">
      <c r="B622" s="2" t="s">
        <v>302</v>
      </c>
      <c r="C622" s="4" t="s">
        <v>10</v>
      </c>
      <c r="D622" s="4" t="s">
        <v>7</v>
      </c>
      <c r="E622" s="4"/>
      <c r="F622" s="10">
        <v>43386</v>
      </c>
      <c r="G622" s="4" t="s">
        <v>300</v>
      </c>
      <c r="H622" s="4" t="s">
        <v>17</v>
      </c>
      <c r="I622" s="4"/>
      <c r="J622" s="101"/>
    </row>
    <row r="623" spans="1:10" s="1" customFormat="1" ht="15" customHeight="1" x14ac:dyDescent="0.25">
      <c r="B623" s="2" t="s">
        <v>302</v>
      </c>
      <c r="C623" s="4"/>
      <c r="D623" s="4" t="s">
        <v>6</v>
      </c>
      <c r="E623" s="4"/>
      <c r="F623" s="10">
        <f>IF(I623="T",43273,43252)</f>
        <v>43252</v>
      </c>
      <c r="G623" s="4" t="s">
        <v>604</v>
      </c>
      <c r="H623" s="4"/>
      <c r="I623" s="4" t="s">
        <v>599</v>
      </c>
      <c r="J623" s="101"/>
    </row>
    <row r="624" spans="1:10" s="1" customFormat="1" ht="15" customHeight="1" x14ac:dyDescent="0.25">
      <c r="B624" s="2" t="s">
        <v>387</v>
      </c>
      <c r="C624" s="4"/>
      <c r="D624" s="4" t="s">
        <v>537</v>
      </c>
      <c r="E624" s="4"/>
      <c r="F624" s="10">
        <f>IF(I624="T",43273,43252)</f>
        <v>43252</v>
      </c>
      <c r="G624" s="4" t="s">
        <v>604</v>
      </c>
      <c r="H624" s="4"/>
      <c r="I624" s="4" t="s">
        <v>537</v>
      </c>
      <c r="J624" s="101"/>
    </row>
    <row r="625" spans="1:10" s="1" customFormat="1" ht="15" customHeight="1" x14ac:dyDescent="0.25">
      <c r="B625" s="2" t="s">
        <v>686</v>
      </c>
      <c r="C625" s="4" t="s">
        <v>18</v>
      </c>
      <c r="D625" s="4" t="s">
        <v>537</v>
      </c>
      <c r="E625" s="4"/>
      <c r="F625" s="10">
        <v>43799</v>
      </c>
      <c r="G625" s="4" t="s">
        <v>28</v>
      </c>
      <c r="H625" s="4" t="s">
        <v>499</v>
      </c>
      <c r="I625" s="4"/>
      <c r="J625" s="101"/>
    </row>
    <row r="626" spans="1:10" s="1" customFormat="1" ht="15" customHeight="1" x14ac:dyDescent="0.25">
      <c r="B626" s="2" t="s">
        <v>686</v>
      </c>
      <c r="C626" s="4" t="s">
        <v>18</v>
      </c>
      <c r="D626" s="4" t="s">
        <v>537</v>
      </c>
      <c r="E626" s="4"/>
      <c r="F626" s="10">
        <v>43736</v>
      </c>
      <c r="G626" s="4" t="s">
        <v>28</v>
      </c>
      <c r="H626" s="4" t="s">
        <v>15</v>
      </c>
      <c r="I626" s="4"/>
      <c r="J626" s="101"/>
    </row>
    <row r="627" spans="1:10" s="1" customFormat="1" ht="15" customHeight="1" x14ac:dyDescent="0.25">
      <c r="A627" s="1" t="str">
        <f>CONCATENATE(B627," ",D627)</f>
        <v>VAN LAERE Yinthe INO</v>
      </c>
      <c r="B627" s="2" t="s">
        <v>357</v>
      </c>
      <c r="C627" s="4" t="s">
        <v>20</v>
      </c>
      <c r="D627" s="4" t="s">
        <v>564</v>
      </c>
      <c r="E627" s="4"/>
      <c r="F627" s="10">
        <v>43876</v>
      </c>
      <c r="G627" s="4" t="s">
        <v>181</v>
      </c>
      <c r="H627" s="4" t="s">
        <v>22</v>
      </c>
      <c r="I627" s="4"/>
      <c r="J627" s="101"/>
    </row>
    <row r="628" spans="1:10" s="1" customFormat="1" ht="15" customHeight="1" x14ac:dyDescent="0.25">
      <c r="B628" s="2" t="s">
        <v>357</v>
      </c>
      <c r="C628" s="4"/>
      <c r="D628" s="4" t="s">
        <v>537</v>
      </c>
      <c r="E628" s="4"/>
      <c r="F628" s="10">
        <f>IF(I628="T",43273,43252)</f>
        <v>43252</v>
      </c>
      <c r="G628" s="4" t="s">
        <v>604</v>
      </c>
      <c r="H628" s="4"/>
      <c r="I628" s="4" t="s">
        <v>596</v>
      </c>
      <c r="J628" s="101"/>
    </row>
    <row r="629" spans="1:10" s="1" customFormat="1" ht="15" customHeight="1" x14ac:dyDescent="0.25">
      <c r="B629" s="2" t="s">
        <v>310</v>
      </c>
      <c r="C629" s="4"/>
      <c r="D629" s="4" t="s">
        <v>537</v>
      </c>
      <c r="E629" s="4"/>
      <c r="F629" s="10">
        <f>IF(I629="T",43273,43252)</f>
        <v>43252</v>
      </c>
      <c r="G629" s="4" t="s">
        <v>604</v>
      </c>
      <c r="H629" s="4"/>
      <c r="I629" s="4" t="s">
        <v>537</v>
      </c>
      <c r="J629" s="101"/>
    </row>
    <row r="630" spans="1:10" s="1" customFormat="1" ht="15" customHeight="1" x14ac:dyDescent="0.25">
      <c r="B630" s="2" t="s">
        <v>311</v>
      </c>
      <c r="C630" s="4"/>
      <c r="D630" s="4" t="s">
        <v>537</v>
      </c>
      <c r="E630" s="4"/>
      <c r="F630" s="10">
        <f>IF(I630="T",43273,43252)</f>
        <v>43252</v>
      </c>
      <c r="G630" s="4" t="s">
        <v>604</v>
      </c>
      <c r="H630" s="4"/>
      <c r="I630" s="4" t="s">
        <v>537</v>
      </c>
      <c r="J630" s="101"/>
    </row>
    <row r="631" spans="1:10" s="1" customFormat="1" ht="15" customHeight="1" x14ac:dyDescent="0.25">
      <c r="B631" s="2" t="s">
        <v>292</v>
      </c>
      <c r="C631" s="4" t="s">
        <v>10</v>
      </c>
      <c r="D631" s="4" t="s">
        <v>564</v>
      </c>
      <c r="E631" s="4"/>
      <c r="F631" s="10">
        <v>43386</v>
      </c>
      <c r="G631" s="4" t="s">
        <v>300</v>
      </c>
      <c r="H631" s="4" t="s">
        <v>17</v>
      </c>
      <c r="I631" s="4"/>
      <c r="J631" s="101"/>
    </row>
    <row r="632" spans="1:10" s="1" customFormat="1" ht="15" customHeight="1" x14ac:dyDescent="0.25">
      <c r="B632" s="2" t="s">
        <v>292</v>
      </c>
      <c r="C632" s="4"/>
      <c r="D632" s="4" t="s">
        <v>563</v>
      </c>
      <c r="E632" s="4"/>
      <c r="F632" s="10">
        <f>IF(I632="T",43273,43252)</f>
        <v>43252</v>
      </c>
      <c r="G632" s="4" t="s">
        <v>604</v>
      </c>
      <c r="H632" s="4"/>
      <c r="I632" s="4" t="s">
        <v>595</v>
      </c>
      <c r="J632" s="101"/>
    </row>
    <row r="633" spans="1:10" s="1" customFormat="1" ht="15" customHeight="1" x14ac:dyDescent="0.25">
      <c r="B633" s="2" t="s">
        <v>241</v>
      </c>
      <c r="C633" s="4" t="s">
        <v>13</v>
      </c>
      <c r="D633" s="4" t="s">
        <v>7</v>
      </c>
      <c r="E633" s="4"/>
      <c r="F633" s="10">
        <v>43477</v>
      </c>
      <c r="G633" s="4" t="s">
        <v>162</v>
      </c>
      <c r="H633" s="4" t="s">
        <v>27</v>
      </c>
      <c r="I633" s="4"/>
      <c r="J633" s="101"/>
    </row>
    <row r="634" spans="1:10" s="1" customFormat="1" ht="15" customHeight="1" x14ac:dyDescent="0.25">
      <c r="B634" s="2" t="s">
        <v>241</v>
      </c>
      <c r="C634" s="4"/>
      <c r="D634" s="4" t="s">
        <v>565</v>
      </c>
      <c r="E634" s="4"/>
      <c r="F634" s="10">
        <f>IF(I634="T",43273,43252)</f>
        <v>43252</v>
      </c>
      <c r="G634" s="4" t="s">
        <v>604</v>
      </c>
      <c r="H634" s="4"/>
      <c r="I634" s="4" t="s">
        <v>595</v>
      </c>
      <c r="J634" s="101"/>
    </row>
    <row r="635" spans="1:10" s="1" customFormat="1" ht="15" customHeight="1" x14ac:dyDescent="0.25">
      <c r="B635" s="2" t="s">
        <v>651</v>
      </c>
      <c r="C635" s="4" t="s">
        <v>12</v>
      </c>
      <c r="D635" s="4" t="s">
        <v>537</v>
      </c>
      <c r="E635" s="4"/>
      <c r="F635" s="10">
        <v>43855</v>
      </c>
      <c r="G635" s="4" t="s">
        <v>28</v>
      </c>
      <c r="H635" s="4" t="s">
        <v>65</v>
      </c>
      <c r="I635" s="4"/>
      <c r="J635" s="101"/>
    </row>
    <row r="636" spans="1:10" s="1" customFormat="1" ht="15" customHeight="1" x14ac:dyDescent="0.25">
      <c r="B636" s="2" t="s">
        <v>651</v>
      </c>
      <c r="C636" s="4" t="s">
        <v>12</v>
      </c>
      <c r="D636" s="4" t="s">
        <v>537</v>
      </c>
      <c r="E636" s="4"/>
      <c r="F636" s="10">
        <v>43526</v>
      </c>
      <c r="G636" s="4" t="s">
        <v>28</v>
      </c>
      <c r="H636" s="4" t="s">
        <v>271</v>
      </c>
      <c r="I636" s="4"/>
      <c r="J636" s="101"/>
    </row>
    <row r="637" spans="1:10" s="1" customFormat="1" ht="15" customHeight="1" x14ac:dyDescent="0.25">
      <c r="B637" s="2" t="s">
        <v>411</v>
      </c>
      <c r="C637" s="4" t="s">
        <v>77</v>
      </c>
      <c r="D637" s="4" t="s">
        <v>564</v>
      </c>
      <c r="E637" s="4"/>
      <c r="F637" s="10">
        <v>43577</v>
      </c>
      <c r="G637" s="4" t="s">
        <v>177</v>
      </c>
      <c r="H637" s="4" t="s">
        <v>15</v>
      </c>
      <c r="I637" s="4"/>
      <c r="J637" s="101"/>
    </row>
    <row r="638" spans="1:10" s="1" customFormat="1" ht="15" customHeight="1" x14ac:dyDescent="0.25">
      <c r="B638" s="2" t="s">
        <v>411</v>
      </c>
      <c r="C638" s="4"/>
      <c r="D638" s="4" t="s">
        <v>563</v>
      </c>
      <c r="E638" s="4"/>
      <c r="F638" s="10">
        <f>IF(I638="T",43273,43252)</f>
        <v>43252</v>
      </c>
      <c r="G638" s="4" t="s">
        <v>604</v>
      </c>
      <c r="H638" s="4"/>
      <c r="I638" s="4" t="s">
        <v>478</v>
      </c>
      <c r="J638" s="101"/>
    </row>
    <row r="639" spans="1:10" s="1" customFormat="1" ht="15" customHeight="1" x14ac:dyDescent="0.25">
      <c r="B639" s="2" t="s">
        <v>318</v>
      </c>
      <c r="C639" s="4" t="s">
        <v>20</v>
      </c>
      <c r="D639" s="4" t="s">
        <v>564</v>
      </c>
      <c r="E639" s="4"/>
      <c r="F639" s="10">
        <v>43386</v>
      </c>
      <c r="G639" s="4" t="s">
        <v>300</v>
      </c>
      <c r="H639" s="4" t="s">
        <v>17</v>
      </c>
      <c r="I639" s="4"/>
      <c r="J639" s="101"/>
    </row>
    <row r="640" spans="1:10" s="1" customFormat="1" ht="15" customHeight="1" x14ac:dyDescent="0.25">
      <c r="B640" s="2" t="s">
        <v>318</v>
      </c>
      <c r="C640" s="4"/>
      <c r="D640" s="4" t="s">
        <v>2</v>
      </c>
      <c r="E640" s="4"/>
      <c r="F640" s="10">
        <f>IF(I640="T",43273,43252)</f>
        <v>43252</v>
      </c>
      <c r="G640" s="4" t="s">
        <v>604</v>
      </c>
      <c r="H640" s="4"/>
      <c r="I640" s="4" t="s">
        <v>478</v>
      </c>
      <c r="J640" s="101"/>
    </row>
    <row r="641" spans="2:10" s="1" customFormat="1" ht="15" customHeight="1" x14ac:dyDescent="0.25">
      <c r="B641" s="2" t="s">
        <v>157</v>
      </c>
      <c r="C641" s="4" t="s">
        <v>13</v>
      </c>
      <c r="D641" s="4" t="s">
        <v>565</v>
      </c>
      <c r="E641" s="4"/>
      <c r="F641" s="10">
        <v>43848</v>
      </c>
      <c r="G641" s="4" t="s">
        <v>162</v>
      </c>
      <c r="H641" s="4" t="s">
        <v>27</v>
      </c>
      <c r="I641" s="4"/>
      <c r="J641" s="101"/>
    </row>
    <row r="642" spans="2:10" s="1" customFormat="1" ht="15" customHeight="1" x14ac:dyDescent="0.25">
      <c r="B642" s="2" t="s">
        <v>157</v>
      </c>
      <c r="C642" s="4" t="s">
        <v>13</v>
      </c>
      <c r="D642" s="4" t="s">
        <v>564</v>
      </c>
      <c r="E642" s="4"/>
      <c r="F642" s="10">
        <f>IF(I642="T",43273,43252)</f>
        <v>43252</v>
      </c>
      <c r="G642" s="4" t="s">
        <v>604</v>
      </c>
      <c r="H642" s="4"/>
      <c r="I642" s="4" t="s">
        <v>595</v>
      </c>
      <c r="J642" s="101"/>
    </row>
    <row r="643" spans="2:10" s="1" customFormat="1" ht="15" customHeight="1" x14ac:dyDescent="0.25">
      <c r="B643" s="2" t="s">
        <v>627</v>
      </c>
      <c r="C643" s="4" t="s">
        <v>20</v>
      </c>
      <c r="D643" s="4" t="s">
        <v>563</v>
      </c>
      <c r="E643" s="4"/>
      <c r="F643" s="10">
        <v>43778</v>
      </c>
      <c r="G643" s="4" t="s">
        <v>434</v>
      </c>
      <c r="H643" s="4" t="s">
        <v>435</v>
      </c>
      <c r="I643" s="4"/>
      <c r="J643" s="101"/>
    </row>
    <row r="644" spans="2:10" s="1" customFormat="1" ht="15" customHeight="1" x14ac:dyDescent="0.25">
      <c r="B644" s="2" t="s">
        <v>627</v>
      </c>
      <c r="C644" s="4" t="s">
        <v>20</v>
      </c>
      <c r="D644" s="4" t="s">
        <v>2</v>
      </c>
      <c r="E644" s="4"/>
      <c r="F644" s="10">
        <v>43577</v>
      </c>
      <c r="G644" s="4" t="s">
        <v>177</v>
      </c>
      <c r="H644" s="4" t="s">
        <v>15</v>
      </c>
      <c r="I644" s="4"/>
      <c r="J644" s="101"/>
    </row>
    <row r="645" spans="2:10" s="1" customFormat="1" ht="15" customHeight="1" x14ac:dyDescent="0.25">
      <c r="B645" s="2" t="s">
        <v>627</v>
      </c>
      <c r="C645" s="4" t="s">
        <v>20</v>
      </c>
      <c r="D645" s="4" t="s">
        <v>537</v>
      </c>
      <c r="E645" s="4"/>
      <c r="F645" s="10">
        <v>43491</v>
      </c>
      <c r="G645" s="4" t="s">
        <v>28</v>
      </c>
      <c r="H645" s="4" t="s">
        <v>65</v>
      </c>
      <c r="I645" s="4"/>
      <c r="J645" s="101"/>
    </row>
    <row r="646" spans="2:10" s="1" customFormat="1" ht="15" customHeight="1" x14ac:dyDescent="0.25">
      <c r="B646" s="2" t="s">
        <v>627</v>
      </c>
      <c r="C646" s="4" t="s">
        <v>20</v>
      </c>
      <c r="D646" s="4" t="s">
        <v>537</v>
      </c>
      <c r="E646" s="4"/>
      <c r="F646" s="10">
        <v>43428</v>
      </c>
      <c r="G646" s="4" t="s">
        <v>28</v>
      </c>
      <c r="H646" s="4" t="s">
        <v>499</v>
      </c>
      <c r="I646" s="4"/>
      <c r="J646" s="101"/>
    </row>
    <row r="647" spans="2:10" s="1" customFormat="1" ht="15" customHeight="1" x14ac:dyDescent="0.25">
      <c r="B647" s="2" t="s">
        <v>469</v>
      </c>
      <c r="C647" s="4" t="s">
        <v>21</v>
      </c>
      <c r="D647" s="4" t="s">
        <v>565</v>
      </c>
      <c r="E647" s="4"/>
      <c r="F647" s="10">
        <v>43750</v>
      </c>
      <c r="G647" s="4" t="s">
        <v>300</v>
      </c>
      <c r="H647" s="4" t="s">
        <v>17</v>
      </c>
      <c r="I647" s="4"/>
      <c r="J647" s="101"/>
    </row>
    <row r="648" spans="2:10" s="1" customFormat="1" ht="15" customHeight="1" x14ac:dyDescent="0.25">
      <c r="B648" s="2" t="s">
        <v>469</v>
      </c>
      <c r="C648" s="4" t="s">
        <v>21</v>
      </c>
      <c r="D648" s="4" t="s">
        <v>564</v>
      </c>
      <c r="E648" s="4"/>
      <c r="F648" s="10">
        <v>43386</v>
      </c>
      <c r="G648" s="4" t="s">
        <v>300</v>
      </c>
      <c r="H648" s="4" t="s">
        <v>17</v>
      </c>
      <c r="I648" s="4"/>
      <c r="J648" s="101"/>
    </row>
    <row r="649" spans="2:10" s="1" customFormat="1" ht="15" customHeight="1" x14ac:dyDescent="0.25">
      <c r="B649" s="2" t="s">
        <v>469</v>
      </c>
      <c r="C649" s="4"/>
      <c r="D649" s="4" t="s">
        <v>2</v>
      </c>
      <c r="E649" s="4"/>
      <c r="F649" s="10">
        <f>IF(I649="T",43273,43252)</f>
        <v>43252</v>
      </c>
      <c r="G649" s="4" t="s">
        <v>604</v>
      </c>
      <c r="H649" s="4"/>
      <c r="I649" s="4" t="s">
        <v>478</v>
      </c>
      <c r="J649" s="101"/>
    </row>
    <row r="650" spans="2:10" s="1" customFormat="1" ht="15" customHeight="1" x14ac:dyDescent="0.25">
      <c r="B650" s="2" t="s">
        <v>254</v>
      </c>
      <c r="C650" s="4"/>
      <c r="D650" s="4" t="s">
        <v>537</v>
      </c>
      <c r="E650" s="4"/>
      <c r="F650" s="10">
        <f>IF(I650="T",43273,43252)</f>
        <v>43252</v>
      </c>
      <c r="G650" s="4" t="s">
        <v>604</v>
      </c>
      <c r="H650" s="4"/>
      <c r="I650" s="4" t="s">
        <v>537</v>
      </c>
      <c r="J650" s="101"/>
    </row>
    <row r="651" spans="2:10" s="1" customFormat="1" ht="15" customHeight="1" x14ac:dyDescent="0.25">
      <c r="B651" s="2" t="s">
        <v>332</v>
      </c>
      <c r="C651" s="4"/>
      <c r="D651" s="4" t="s">
        <v>537</v>
      </c>
      <c r="E651" s="4"/>
      <c r="F651" s="10">
        <f>IF(I651="T",43273,43252)</f>
        <v>43252</v>
      </c>
      <c r="G651" s="4" t="s">
        <v>604</v>
      </c>
      <c r="H651" s="4"/>
      <c r="I651" s="4" t="s">
        <v>537</v>
      </c>
      <c r="J651" s="101"/>
    </row>
    <row r="652" spans="2:10" s="1" customFormat="1" ht="15" customHeight="1" x14ac:dyDescent="0.25">
      <c r="B652" s="2" t="s">
        <v>169</v>
      </c>
      <c r="C652" s="4"/>
      <c r="D652" s="4" t="s">
        <v>564</v>
      </c>
      <c r="E652" s="4"/>
      <c r="F652" s="10">
        <f>IF(I652="T",43273,43252)</f>
        <v>43252</v>
      </c>
      <c r="G652" s="4" t="s">
        <v>604</v>
      </c>
      <c r="H652" s="4"/>
      <c r="I652" s="4" t="s">
        <v>595</v>
      </c>
      <c r="J652" s="101"/>
    </row>
    <row r="653" spans="2:10" s="1" customFormat="1" ht="15" customHeight="1" x14ac:dyDescent="0.25">
      <c r="B653" s="2" t="s">
        <v>466</v>
      </c>
      <c r="C653" s="4" t="s">
        <v>587</v>
      </c>
      <c r="D653" s="4" t="s">
        <v>2</v>
      </c>
      <c r="E653" s="4"/>
      <c r="F653" s="10">
        <v>43477</v>
      </c>
      <c r="G653" s="4" t="s">
        <v>162</v>
      </c>
      <c r="H653" s="4" t="s">
        <v>27</v>
      </c>
      <c r="I653" s="4"/>
      <c r="J653" s="101"/>
    </row>
    <row r="654" spans="2:10" s="1" customFormat="1" ht="15" customHeight="1" x14ac:dyDescent="0.25">
      <c r="B654" s="2" t="s">
        <v>466</v>
      </c>
      <c r="C654" s="4"/>
      <c r="D654" s="4" t="s">
        <v>537</v>
      </c>
      <c r="E654" s="4"/>
      <c r="F654" s="10">
        <f>IF(I654="T",43273,43252)</f>
        <v>43252</v>
      </c>
      <c r="G654" s="4" t="s">
        <v>604</v>
      </c>
      <c r="H654" s="4"/>
      <c r="I654" s="4" t="s">
        <v>537</v>
      </c>
      <c r="J654" s="101"/>
    </row>
    <row r="655" spans="2:10" s="1" customFormat="1" ht="15" customHeight="1" x14ac:dyDescent="0.25">
      <c r="B655" s="2" t="s">
        <v>220</v>
      </c>
      <c r="C655" s="4"/>
      <c r="D655" s="4" t="s">
        <v>537</v>
      </c>
      <c r="E655" s="4"/>
      <c r="F655" s="10">
        <f>IF(I655="T",43273,43252)</f>
        <v>43252</v>
      </c>
      <c r="G655" s="4" t="s">
        <v>604</v>
      </c>
      <c r="H655" s="4"/>
      <c r="I655" s="4" t="s">
        <v>537</v>
      </c>
      <c r="J655" s="101"/>
    </row>
    <row r="656" spans="2:10" s="1" customFormat="1" ht="15" customHeight="1" x14ac:dyDescent="0.25">
      <c r="B656" s="2" t="s">
        <v>175</v>
      </c>
      <c r="C656" s="4"/>
      <c r="D656" s="4" t="s">
        <v>565</v>
      </c>
      <c r="E656" s="4"/>
      <c r="F656" s="10">
        <f>IF(I656="T",43273,43252)</f>
        <v>43252</v>
      </c>
      <c r="G656" s="4" t="s">
        <v>604</v>
      </c>
      <c r="H656" s="4"/>
      <c r="I656" s="4" t="s">
        <v>595</v>
      </c>
      <c r="J656" s="101"/>
    </row>
    <row r="657" spans="1:10" s="1" customFormat="1" ht="15" customHeight="1" x14ac:dyDescent="0.25">
      <c r="B657" s="2" t="s">
        <v>525</v>
      </c>
      <c r="C657" s="4" t="s">
        <v>23</v>
      </c>
      <c r="D657" s="4" t="s">
        <v>563</v>
      </c>
      <c r="E657" s="4"/>
      <c r="F657" s="10">
        <v>43554</v>
      </c>
      <c r="G657" s="4" t="s">
        <v>214</v>
      </c>
      <c r="H657" s="4" t="s">
        <v>215</v>
      </c>
      <c r="I657" s="4"/>
      <c r="J657" s="101"/>
    </row>
    <row r="658" spans="1:10" s="1" customFormat="1" ht="15" customHeight="1" x14ac:dyDescent="0.25">
      <c r="B658" s="2" t="s">
        <v>525</v>
      </c>
      <c r="C658" s="4" t="s">
        <v>23</v>
      </c>
      <c r="D658" s="4" t="s">
        <v>2</v>
      </c>
      <c r="E658" s="4"/>
      <c r="F658" s="10">
        <v>43400</v>
      </c>
      <c r="G658" s="4" t="s">
        <v>164</v>
      </c>
      <c r="H658" s="4" t="s">
        <v>22</v>
      </c>
      <c r="I658" s="4"/>
      <c r="J658" s="101"/>
    </row>
    <row r="659" spans="1:10" s="1" customFormat="1" ht="15" customHeight="1" x14ac:dyDescent="0.25">
      <c r="B659" s="2" t="s">
        <v>525</v>
      </c>
      <c r="C659" s="4"/>
      <c r="D659" s="4" t="s">
        <v>537</v>
      </c>
      <c r="E659" s="4"/>
      <c r="F659" s="10">
        <f>IF(I659="T",43273,43252)</f>
        <v>43252</v>
      </c>
      <c r="G659" s="4" t="s">
        <v>604</v>
      </c>
      <c r="H659" s="4"/>
      <c r="I659" s="4" t="s">
        <v>478</v>
      </c>
      <c r="J659" s="101"/>
    </row>
    <row r="660" spans="1:10" s="1" customFormat="1" ht="15" customHeight="1" x14ac:dyDescent="0.25">
      <c r="B660" s="2" t="s">
        <v>465</v>
      </c>
      <c r="C660" s="4" t="s">
        <v>587</v>
      </c>
      <c r="D660" s="4" t="s">
        <v>2</v>
      </c>
      <c r="E660" s="4"/>
      <c r="F660" s="10">
        <v>43589</v>
      </c>
      <c r="G660" s="4" t="s">
        <v>221</v>
      </c>
      <c r="H660" s="4" t="s">
        <v>17</v>
      </c>
      <c r="I660" s="4"/>
      <c r="J660" s="101"/>
    </row>
    <row r="661" spans="1:10" s="1" customFormat="1" ht="15" customHeight="1" x14ac:dyDescent="0.25">
      <c r="B661" s="2" t="s">
        <v>465</v>
      </c>
      <c r="C661" s="4" t="s">
        <v>587</v>
      </c>
      <c r="D661" s="4" t="s">
        <v>537</v>
      </c>
      <c r="E661" s="4"/>
      <c r="F661" s="10">
        <v>43526</v>
      </c>
      <c r="G661" s="4" t="s">
        <v>28</v>
      </c>
      <c r="H661" s="4" t="s">
        <v>271</v>
      </c>
      <c r="I661" s="4"/>
      <c r="J661" s="101"/>
    </row>
    <row r="662" spans="1:10" s="1" customFormat="1" ht="15" customHeight="1" x14ac:dyDescent="0.25">
      <c r="B662" s="2" t="s">
        <v>465</v>
      </c>
      <c r="C662" s="4"/>
      <c r="D662" s="4" t="s">
        <v>537</v>
      </c>
      <c r="E662" s="4"/>
      <c r="F662" s="10">
        <f>IF(I662="T",43273,43252)</f>
        <v>43252</v>
      </c>
      <c r="G662" s="4" t="s">
        <v>604</v>
      </c>
      <c r="H662" s="4"/>
      <c r="I662" s="4" t="s">
        <v>537</v>
      </c>
      <c r="J662" s="101"/>
    </row>
    <row r="663" spans="1:10" s="1" customFormat="1" ht="15" customHeight="1" x14ac:dyDescent="0.25">
      <c r="B663" s="2" t="s">
        <v>370</v>
      </c>
      <c r="C663" s="4" t="s">
        <v>587</v>
      </c>
      <c r="D663" s="4" t="s">
        <v>564</v>
      </c>
      <c r="E663" s="4"/>
      <c r="F663" s="10">
        <v>43554</v>
      </c>
      <c r="G663" s="4" t="s">
        <v>214</v>
      </c>
      <c r="H663" s="4" t="s">
        <v>215</v>
      </c>
      <c r="I663" s="4"/>
      <c r="J663" s="101"/>
    </row>
    <row r="664" spans="1:10" s="1" customFormat="1" ht="15" customHeight="1" x14ac:dyDescent="0.25">
      <c r="B664" s="2" t="s">
        <v>370</v>
      </c>
      <c r="C664" s="4" t="s">
        <v>587</v>
      </c>
      <c r="D664" s="4" t="s">
        <v>563</v>
      </c>
      <c r="E664" s="4"/>
      <c r="F664" s="10">
        <v>43400</v>
      </c>
      <c r="G664" s="4" t="s">
        <v>164</v>
      </c>
      <c r="H664" s="4" t="s">
        <v>22</v>
      </c>
      <c r="I664" s="4"/>
      <c r="J664" s="101"/>
    </row>
    <row r="665" spans="1:10" s="1" customFormat="1" ht="15" customHeight="1" x14ac:dyDescent="0.25">
      <c r="B665" s="2" t="s">
        <v>370</v>
      </c>
      <c r="C665" s="4"/>
      <c r="D665" s="4" t="s">
        <v>2</v>
      </c>
      <c r="E665" s="4"/>
      <c r="F665" s="10">
        <f>IF(I665="T",43273,43252)</f>
        <v>43252</v>
      </c>
      <c r="G665" s="4" t="s">
        <v>604</v>
      </c>
      <c r="H665" s="4"/>
      <c r="I665" s="4" t="s">
        <v>478</v>
      </c>
      <c r="J665" s="101"/>
    </row>
    <row r="666" spans="1:10" s="1" customFormat="1" ht="15" customHeight="1" x14ac:dyDescent="0.25">
      <c r="B666" s="2" t="s">
        <v>698</v>
      </c>
      <c r="C666" s="4" t="s">
        <v>20</v>
      </c>
      <c r="D666" s="4" t="s">
        <v>537</v>
      </c>
      <c r="E666" s="4"/>
      <c r="F666" s="10">
        <v>43799</v>
      </c>
      <c r="G666" s="4" t="s">
        <v>28</v>
      </c>
      <c r="H666" s="4" t="s">
        <v>499</v>
      </c>
      <c r="I666" s="4"/>
      <c r="J666" s="101"/>
    </row>
    <row r="667" spans="1:10" s="1" customFormat="1" ht="15" customHeight="1" x14ac:dyDescent="0.25">
      <c r="A667" s="1" t="str">
        <f>CONCATENATE(B667," ",D667)</f>
        <v>VANDERCRUYSSEN Zoë BNO</v>
      </c>
      <c r="B667" s="2" t="s">
        <v>691</v>
      </c>
      <c r="C667" s="4" t="s">
        <v>77</v>
      </c>
      <c r="D667" s="4" t="s">
        <v>563</v>
      </c>
      <c r="E667" s="4"/>
      <c r="F667" s="10">
        <v>43897</v>
      </c>
      <c r="G667" s="4" t="s">
        <v>669</v>
      </c>
      <c r="H667" s="4" t="s">
        <v>674</v>
      </c>
      <c r="I667" s="4"/>
      <c r="J667" s="101"/>
    </row>
    <row r="668" spans="1:10" s="1" customFormat="1" ht="15" customHeight="1" x14ac:dyDescent="0.25">
      <c r="B668" s="2" t="s">
        <v>691</v>
      </c>
      <c r="C668" s="4" t="s">
        <v>77</v>
      </c>
      <c r="D668" s="4" t="s">
        <v>537</v>
      </c>
      <c r="E668" s="4"/>
      <c r="F668" s="10">
        <v>43799</v>
      </c>
      <c r="G668" s="4" t="s">
        <v>28</v>
      </c>
      <c r="H668" s="4" t="s">
        <v>499</v>
      </c>
      <c r="I668" s="4"/>
      <c r="J668" s="101"/>
    </row>
    <row r="669" spans="1:10" s="1" customFormat="1" ht="15" customHeight="1" x14ac:dyDescent="0.25">
      <c r="B669" s="2" t="s">
        <v>180</v>
      </c>
      <c r="C669" s="4"/>
      <c r="D669" s="4" t="s">
        <v>8</v>
      </c>
      <c r="E669" s="4"/>
      <c r="F669" s="10">
        <f>IF(I669="T",43273,43252)</f>
        <v>43252</v>
      </c>
      <c r="G669" s="4" t="s">
        <v>604</v>
      </c>
      <c r="H669" s="4"/>
      <c r="I669" s="4" t="s">
        <v>595</v>
      </c>
      <c r="J669" s="101"/>
    </row>
    <row r="670" spans="1:10" s="1" customFormat="1" ht="15" customHeight="1" x14ac:dyDescent="0.25">
      <c r="B670" s="2" t="s">
        <v>696</v>
      </c>
      <c r="C670" s="4" t="s">
        <v>77</v>
      </c>
      <c r="D670" s="4" t="s">
        <v>537</v>
      </c>
      <c r="E670" s="4"/>
      <c r="F670" s="10">
        <v>43799</v>
      </c>
      <c r="G670" s="4" t="s">
        <v>28</v>
      </c>
      <c r="H670" s="4" t="s">
        <v>499</v>
      </c>
      <c r="I670" s="4"/>
      <c r="J670" s="101"/>
    </row>
    <row r="671" spans="1:10" s="1" customFormat="1" ht="15" customHeight="1" x14ac:dyDescent="0.25">
      <c r="B671" s="2" t="s">
        <v>688</v>
      </c>
      <c r="C671" s="4" t="s">
        <v>10</v>
      </c>
      <c r="D671" s="4" t="s">
        <v>537</v>
      </c>
      <c r="E671" s="4"/>
      <c r="F671" s="10">
        <v>43736</v>
      </c>
      <c r="G671" s="4" t="s">
        <v>28</v>
      </c>
      <c r="H671" s="4" t="s">
        <v>15</v>
      </c>
      <c r="I671" s="4"/>
      <c r="J671" s="101"/>
    </row>
    <row r="672" spans="1:10" s="1" customFormat="1" ht="15" customHeight="1" x14ac:dyDescent="0.25">
      <c r="B672" s="2" t="s">
        <v>186</v>
      </c>
      <c r="C672" s="4" t="s">
        <v>11</v>
      </c>
      <c r="D672" s="4" t="s">
        <v>6</v>
      </c>
      <c r="E672" s="4"/>
      <c r="F672" s="10">
        <v>43589</v>
      </c>
      <c r="G672" s="4" t="s">
        <v>221</v>
      </c>
      <c r="H672" s="4" t="s">
        <v>17</v>
      </c>
      <c r="I672" s="4"/>
      <c r="J672" s="101"/>
    </row>
    <row r="673" spans="1:10" s="1" customFormat="1" ht="15" customHeight="1" x14ac:dyDescent="0.25">
      <c r="B673" s="2" t="s">
        <v>186</v>
      </c>
      <c r="C673" s="4"/>
      <c r="D673" s="4" t="s">
        <v>565</v>
      </c>
      <c r="E673" s="4"/>
      <c r="F673" s="10">
        <f>IF(I673="T",43273,43252)</f>
        <v>43252</v>
      </c>
      <c r="G673" s="4" t="s">
        <v>604</v>
      </c>
      <c r="H673" s="4"/>
      <c r="I673" s="4" t="s">
        <v>595</v>
      </c>
      <c r="J673" s="101"/>
    </row>
    <row r="674" spans="1:10" s="1" customFormat="1" ht="15" customHeight="1" x14ac:dyDescent="0.25">
      <c r="B674" s="2" t="s">
        <v>710</v>
      </c>
      <c r="C674" s="4" t="s">
        <v>11</v>
      </c>
      <c r="D674" s="4" t="s">
        <v>537</v>
      </c>
      <c r="E674" s="4"/>
      <c r="F674" s="10">
        <v>43855</v>
      </c>
      <c r="G674" s="4" t="s">
        <v>28</v>
      </c>
      <c r="H674" s="4" t="s">
        <v>65</v>
      </c>
      <c r="I674" s="4"/>
      <c r="J674" s="101"/>
    </row>
    <row r="675" spans="1:10" s="1" customFormat="1" ht="15" customHeight="1" x14ac:dyDescent="0.25">
      <c r="A675" s="1" t="str">
        <f>CONCATENATE(B675," ",D675)</f>
        <v>VANHECKE Lilas BNO</v>
      </c>
      <c r="B675" s="2" t="s">
        <v>443</v>
      </c>
      <c r="C675" s="4" t="s">
        <v>23</v>
      </c>
      <c r="D675" s="4" t="s">
        <v>563</v>
      </c>
      <c r="E675" s="4"/>
      <c r="F675" s="10">
        <v>43876</v>
      </c>
      <c r="G675" s="4" t="s">
        <v>181</v>
      </c>
      <c r="H675" s="4" t="s">
        <v>22</v>
      </c>
      <c r="I675" s="4"/>
      <c r="J675" s="101"/>
    </row>
    <row r="676" spans="1:10" s="1" customFormat="1" ht="15" customHeight="1" x14ac:dyDescent="0.25">
      <c r="B676" s="2" t="s">
        <v>443</v>
      </c>
      <c r="C676" s="4" t="s">
        <v>23</v>
      </c>
      <c r="D676" s="4" t="s">
        <v>2</v>
      </c>
      <c r="E676" s="4"/>
      <c r="F676" s="10">
        <v>43386</v>
      </c>
      <c r="G676" s="4" t="s">
        <v>300</v>
      </c>
      <c r="H676" s="4" t="s">
        <v>17</v>
      </c>
      <c r="I676" s="4"/>
      <c r="J676" s="101"/>
    </row>
    <row r="677" spans="1:10" s="1" customFormat="1" ht="15" customHeight="1" x14ac:dyDescent="0.25">
      <c r="B677" s="2" t="s">
        <v>443</v>
      </c>
      <c r="C677" s="4"/>
      <c r="D677" s="4" t="s">
        <v>537</v>
      </c>
      <c r="E677" s="4"/>
      <c r="F677" s="10">
        <f>IF(I677="T",43273,43252)</f>
        <v>43252</v>
      </c>
      <c r="G677" s="4" t="s">
        <v>604</v>
      </c>
      <c r="H677" s="4"/>
      <c r="I677" s="4" t="s">
        <v>478</v>
      </c>
      <c r="J677" s="101"/>
    </row>
    <row r="678" spans="1:10" s="1" customFormat="1" ht="15" customHeight="1" x14ac:dyDescent="0.25">
      <c r="B678" s="2" t="s">
        <v>684</v>
      </c>
      <c r="C678" s="4" t="s">
        <v>10</v>
      </c>
      <c r="D678" s="4" t="s">
        <v>537</v>
      </c>
      <c r="E678" s="4"/>
      <c r="F678" s="10">
        <v>43736</v>
      </c>
      <c r="G678" s="4" t="s">
        <v>28</v>
      </c>
      <c r="H678" s="4" t="s">
        <v>15</v>
      </c>
      <c r="I678" s="4"/>
      <c r="J678" s="101"/>
    </row>
    <row r="679" spans="1:10" s="1" customFormat="1" ht="15" customHeight="1" x14ac:dyDescent="0.25">
      <c r="B679" s="2" t="s">
        <v>212</v>
      </c>
      <c r="C679" s="4"/>
      <c r="D679" s="4" t="s">
        <v>537</v>
      </c>
      <c r="E679" s="4"/>
      <c r="F679" s="10">
        <f>IF(I679="T",43273,43252)</f>
        <v>43252</v>
      </c>
      <c r="G679" s="4" t="s">
        <v>604</v>
      </c>
      <c r="H679" s="4"/>
      <c r="I679" s="4" t="s">
        <v>596</v>
      </c>
      <c r="J679" s="101"/>
    </row>
    <row r="680" spans="1:10" s="1" customFormat="1" ht="15" customHeight="1" x14ac:dyDescent="0.25">
      <c r="B680" s="2" t="s">
        <v>188</v>
      </c>
      <c r="C680" s="4"/>
      <c r="D680" s="4" t="s">
        <v>537</v>
      </c>
      <c r="E680" s="4"/>
      <c r="F680" s="10">
        <f>IF(I680="T",43273,43252)</f>
        <v>43252</v>
      </c>
      <c r="G680" s="4" t="s">
        <v>604</v>
      </c>
      <c r="H680" s="4"/>
      <c r="I680" s="4" t="s">
        <v>596</v>
      </c>
      <c r="J680" s="101"/>
    </row>
    <row r="681" spans="1:10" s="1" customFormat="1" ht="15" customHeight="1" x14ac:dyDescent="0.25">
      <c r="B681" s="2" t="s">
        <v>189</v>
      </c>
      <c r="C681" s="4"/>
      <c r="D681" s="4" t="s">
        <v>537</v>
      </c>
      <c r="E681" s="4"/>
      <c r="F681" s="10">
        <f>IF(I681="T",43273,43252)</f>
        <v>43252</v>
      </c>
      <c r="G681" s="4" t="s">
        <v>604</v>
      </c>
      <c r="H681" s="4"/>
      <c r="I681" s="4" t="s">
        <v>596</v>
      </c>
      <c r="J681" s="101"/>
    </row>
    <row r="682" spans="1:10" s="1" customFormat="1" ht="15" customHeight="1" x14ac:dyDescent="0.25">
      <c r="A682" s="1" t="str">
        <f>CONCATENATE(B682," ",D682)</f>
        <v>VANNIEUWENBORGH Merlijn MIN</v>
      </c>
      <c r="B682" s="2" t="s">
        <v>678</v>
      </c>
      <c r="C682" s="4" t="s">
        <v>23</v>
      </c>
      <c r="D682" s="4" t="s">
        <v>2</v>
      </c>
      <c r="E682" s="4"/>
      <c r="F682" s="10">
        <v>43876</v>
      </c>
      <c r="G682" s="4" t="s">
        <v>181</v>
      </c>
      <c r="H682" s="4" t="s">
        <v>22</v>
      </c>
      <c r="I682" s="4"/>
      <c r="J682" s="101"/>
    </row>
    <row r="683" spans="1:10" s="1" customFormat="1" ht="15" customHeight="1" x14ac:dyDescent="0.25">
      <c r="B683" s="2" t="s">
        <v>678</v>
      </c>
      <c r="C683" s="4" t="s">
        <v>23</v>
      </c>
      <c r="D683" s="4" t="s">
        <v>537</v>
      </c>
      <c r="E683" s="4"/>
      <c r="F683" s="10">
        <v>43736</v>
      </c>
      <c r="G683" s="4" t="s">
        <v>28</v>
      </c>
      <c r="H683" s="4" t="s">
        <v>15</v>
      </c>
      <c r="I683" s="4"/>
      <c r="J683" s="101"/>
    </row>
    <row r="684" spans="1:10" s="1" customFormat="1" ht="15" customHeight="1" x14ac:dyDescent="0.25">
      <c r="B684" s="2" t="s">
        <v>243</v>
      </c>
      <c r="C684" s="4"/>
      <c r="D684" s="4" t="s">
        <v>6</v>
      </c>
      <c r="E684" s="4"/>
      <c r="F684" s="10">
        <f>IF(I684="T",43273,43252)</f>
        <v>43252</v>
      </c>
      <c r="G684" s="4" t="s">
        <v>604</v>
      </c>
      <c r="H684" s="4"/>
      <c r="I684" s="4" t="s">
        <v>595</v>
      </c>
      <c r="J684" s="101"/>
    </row>
    <row r="685" spans="1:10" s="1" customFormat="1" ht="15" customHeight="1" x14ac:dyDescent="0.25">
      <c r="B685" s="2" t="s">
        <v>464</v>
      </c>
      <c r="C685" s="4"/>
      <c r="D685" s="4" t="s">
        <v>537</v>
      </c>
      <c r="E685" s="4"/>
      <c r="F685" s="10">
        <f>IF(I685="T",43273,43252)</f>
        <v>43252</v>
      </c>
      <c r="G685" s="4" t="s">
        <v>604</v>
      </c>
      <c r="H685" s="4"/>
      <c r="I685" s="4" t="s">
        <v>478</v>
      </c>
      <c r="J685" s="101"/>
    </row>
    <row r="686" spans="1:10" s="1" customFormat="1" ht="15" customHeight="1" x14ac:dyDescent="0.25">
      <c r="B686" s="2" t="s">
        <v>621</v>
      </c>
      <c r="C686" s="4" t="s">
        <v>587</v>
      </c>
      <c r="D686" s="4" t="s">
        <v>563</v>
      </c>
      <c r="E686" s="4"/>
      <c r="F686" s="10">
        <v>43589</v>
      </c>
      <c r="G686" s="4" t="s">
        <v>221</v>
      </c>
      <c r="H686" s="4" t="s">
        <v>17</v>
      </c>
      <c r="I686" s="4"/>
      <c r="J686" s="101"/>
    </row>
    <row r="687" spans="1:10" s="1" customFormat="1" ht="15" customHeight="1" x14ac:dyDescent="0.25">
      <c r="B687" s="2" t="s">
        <v>621</v>
      </c>
      <c r="C687" s="4" t="s">
        <v>587</v>
      </c>
      <c r="D687" s="4" t="s">
        <v>537</v>
      </c>
      <c r="E687" s="4"/>
      <c r="F687" s="10">
        <v>43428</v>
      </c>
      <c r="G687" s="4" t="s">
        <v>28</v>
      </c>
      <c r="H687" s="4" t="s">
        <v>499</v>
      </c>
      <c r="I687" s="4"/>
      <c r="J687" s="101"/>
    </row>
    <row r="688" spans="1:10" s="1" customFormat="1" ht="15" customHeight="1" x14ac:dyDescent="0.25">
      <c r="B688" s="2" t="s">
        <v>510</v>
      </c>
      <c r="C688" s="4"/>
      <c r="D688" s="4" t="s">
        <v>537</v>
      </c>
      <c r="E688" s="4"/>
      <c r="F688" s="10">
        <f>IF(I688="T",43273,43252)</f>
        <v>43252</v>
      </c>
      <c r="G688" s="4" t="s">
        <v>604</v>
      </c>
      <c r="H688" s="4"/>
      <c r="I688" s="4" t="s">
        <v>537</v>
      </c>
      <c r="J688" s="101"/>
    </row>
    <row r="689" spans="1:10" s="1" customFormat="1" ht="15" customHeight="1" x14ac:dyDescent="0.25">
      <c r="B689" s="2" t="s">
        <v>503</v>
      </c>
      <c r="C689" s="4"/>
      <c r="D689" s="4" t="s">
        <v>537</v>
      </c>
      <c r="E689" s="4"/>
      <c r="F689" s="10">
        <f>IF(I689="T",43273,43252)</f>
        <v>43252</v>
      </c>
      <c r="G689" s="4" t="s">
        <v>604</v>
      </c>
      <c r="H689" s="4"/>
      <c r="I689" s="4" t="s">
        <v>478</v>
      </c>
      <c r="J689" s="101"/>
    </row>
    <row r="690" spans="1:10" s="1" customFormat="1" ht="15" customHeight="1" x14ac:dyDescent="0.25">
      <c r="B690" s="2" t="s">
        <v>707</v>
      </c>
      <c r="C690" s="4" t="s">
        <v>23</v>
      </c>
      <c r="D690" s="4" t="s">
        <v>537</v>
      </c>
      <c r="E690" s="4"/>
      <c r="F690" s="10">
        <v>43855</v>
      </c>
      <c r="G690" s="4" t="s">
        <v>28</v>
      </c>
      <c r="H690" s="4" t="s">
        <v>65</v>
      </c>
      <c r="I690" s="4"/>
      <c r="J690" s="101"/>
    </row>
    <row r="691" spans="1:10" s="1" customFormat="1" ht="15" customHeight="1" x14ac:dyDescent="0.25">
      <c r="A691" s="1" t="str">
        <f>CONCATENATE(B691," ",D691)</f>
        <v>VERBEECK Jasmine ANO</v>
      </c>
      <c r="B691" s="2" t="s">
        <v>424</v>
      </c>
      <c r="C691" s="4" t="s">
        <v>11</v>
      </c>
      <c r="D691" s="4" t="s">
        <v>565</v>
      </c>
      <c r="E691" s="4"/>
      <c r="F691" s="10">
        <v>43876</v>
      </c>
      <c r="G691" s="4" t="s">
        <v>181</v>
      </c>
      <c r="H691" s="4" t="s">
        <v>22</v>
      </c>
      <c r="I691" s="4"/>
      <c r="J691" s="101"/>
    </row>
    <row r="692" spans="1:10" s="1" customFormat="1" ht="15" customHeight="1" x14ac:dyDescent="0.25">
      <c r="B692" s="2" t="s">
        <v>424</v>
      </c>
      <c r="C692" s="4" t="s">
        <v>11</v>
      </c>
      <c r="D692" s="4" t="s">
        <v>564</v>
      </c>
      <c r="E692" s="4"/>
      <c r="F692" s="10">
        <v>43386</v>
      </c>
      <c r="G692" s="4" t="s">
        <v>300</v>
      </c>
      <c r="H692" s="4" t="s">
        <v>17</v>
      </c>
      <c r="I692" s="4"/>
      <c r="J692" s="101"/>
    </row>
    <row r="693" spans="1:10" s="1" customFormat="1" ht="15" customHeight="1" x14ac:dyDescent="0.25">
      <c r="B693" s="2" t="s">
        <v>424</v>
      </c>
      <c r="C693" s="4"/>
      <c r="D693" s="4" t="s">
        <v>2</v>
      </c>
      <c r="E693" s="4"/>
      <c r="F693" s="10">
        <f>IF(I693="T",43273,43252)</f>
        <v>43252</v>
      </c>
      <c r="G693" s="4" t="s">
        <v>604</v>
      </c>
      <c r="H693" s="4"/>
      <c r="I693" s="4" t="s">
        <v>478</v>
      </c>
      <c r="J693" s="101"/>
    </row>
    <row r="694" spans="1:10" s="1" customFormat="1" ht="15" customHeight="1" x14ac:dyDescent="0.25">
      <c r="B694" s="2" t="s">
        <v>350</v>
      </c>
      <c r="C694" s="4" t="s">
        <v>297</v>
      </c>
      <c r="D694" s="4" t="s">
        <v>7</v>
      </c>
      <c r="E694" s="4"/>
      <c r="F694" s="10">
        <v>43421</v>
      </c>
      <c r="G694" s="4" t="s">
        <v>608</v>
      </c>
      <c r="H694" s="4" t="s">
        <v>17</v>
      </c>
      <c r="I694" s="4"/>
      <c r="J694" s="101"/>
    </row>
    <row r="695" spans="1:10" s="1" customFormat="1" ht="15" customHeight="1" x14ac:dyDescent="0.25">
      <c r="B695" s="2" t="s">
        <v>350</v>
      </c>
      <c r="C695" s="4"/>
      <c r="D695" s="4" t="s">
        <v>6</v>
      </c>
      <c r="E695" s="4"/>
      <c r="F695" s="10">
        <f>IF(I695="T",43273,43252)</f>
        <v>43252</v>
      </c>
      <c r="G695" s="4" t="s">
        <v>604</v>
      </c>
      <c r="H695" s="4"/>
      <c r="I695" s="4" t="s">
        <v>595</v>
      </c>
      <c r="J695" s="101"/>
    </row>
    <row r="696" spans="1:10" s="1" customFormat="1" ht="15" customHeight="1" x14ac:dyDescent="0.25">
      <c r="B696" s="2" t="s">
        <v>158</v>
      </c>
      <c r="C696" s="4" t="s">
        <v>21</v>
      </c>
      <c r="D696" s="4" t="s">
        <v>6</v>
      </c>
      <c r="E696" s="4"/>
      <c r="F696" s="10">
        <v>43743</v>
      </c>
      <c r="G696" s="4" t="s">
        <v>166</v>
      </c>
      <c r="H696" s="4" t="s">
        <v>15</v>
      </c>
      <c r="I696" s="4"/>
      <c r="J696" s="101"/>
    </row>
    <row r="697" spans="1:10" s="1" customFormat="1" ht="15" customHeight="1" x14ac:dyDescent="0.25">
      <c r="B697" s="2" t="s">
        <v>158</v>
      </c>
      <c r="C697" s="4"/>
      <c r="D697" s="4" t="s">
        <v>565</v>
      </c>
      <c r="E697" s="4"/>
      <c r="F697" s="10">
        <f>IF(I697="T",43273,43252)</f>
        <v>43252</v>
      </c>
      <c r="G697" s="4" t="s">
        <v>604</v>
      </c>
      <c r="H697" s="4"/>
      <c r="I697" s="4" t="s">
        <v>595</v>
      </c>
      <c r="J697" s="101"/>
    </row>
    <row r="698" spans="1:10" s="1" customFormat="1" ht="15" customHeight="1" x14ac:dyDescent="0.25">
      <c r="B698" s="2" t="s">
        <v>681</v>
      </c>
      <c r="C698" s="4" t="s">
        <v>10</v>
      </c>
      <c r="D698" s="4" t="s">
        <v>537</v>
      </c>
      <c r="E698" s="4"/>
      <c r="F698" s="10">
        <v>43799</v>
      </c>
      <c r="G698" s="4" t="s">
        <v>28</v>
      </c>
      <c r="H698" s="4" t="s">
        <v>499</v>
      </c>
      <c r="I698" s="4"/>
      <c r="J698" s="101"/>
    </row>
    <row r="699" spans="1:10" s="1" customFormat="1" ht="15" customHeight="1" x14ac:dyDescent="0.25">
      <c r="B699" s="2" t="s">
        <v>681</v>
      </c>
      <c r="C699" s="4" t="s">
        <v>10</v>
      </c>
      <c r="D699" s="4" t="s">
        <v>537</v>
      </c>
      <c r="E699" s="4"/>
      <c r="F699" s="10">
        <v>43736</v>
      </c>
      <c r="G699" s="4" t="s">
        <v>28</v>
      </c>
      <c r="H699" s="4" t="s">
        <v>15</v>
      </c>
      <c r="I699" s="4"/>
      <c r="J699" s="101"/>
    </row>
    <row r="700" spans="1:10" s="1" customFormat="1" ht="15" customHeight="1" x14ac:dyDescent="0.25">
      <c r="B700" s="2" t="s">
        <v>100</v>
      </c>
      <c r="C700" s="4"/>
      <c r="D700" s="4" t="s">
        <v>537</v>
      </c>
      <c r="E700" s="4"/>
      <c r="F700" s="10">
        <f>IF(I700="T",43273,43252)</f>
        <v>43252</v>
      </c>
      <c r="G700" s="4" t="s">
        <v>604</v>
      </c>
      <c r="H700" s="4"/>
      <c r="I700" s="4" t="s">
        <v>537</v>
      </c>
      <c r="J700" s="101"/>
    </row>
    <row r="701" spans="1:10" s="1" customFormat="1" ht="15" customHeight="1" x14ac:dyDescent="0.25">
      <c r="B701" s="2" t="s">
        <v>213</v>
      </c>
      <c r="C701" s="4"/>
      <c r="D701" s="4" t="s">
        <v>564</v>
      </c>
      <c r="E701" s="4"/>
      <c r="F701" s="10">
        <f>IF(I701="T",43273,43252)</f>
        <v>43252</v>
      </c>
      <c r="G701" s="4" t="s">
        <v>604</v>
      </c>
      <c r="H701" s="4"/>
      <c r="I701" s="4" t="s">
        <v>478</v>
      </c>
      <c r="J701" s="101"/>
    </row>
    <row r="702" spans="1:10" s="1" customFormat="1" ht="15" customHeight="1" x14ac:dyDescent="0.25">
      <c r="B702" s="2" t="s">
        <v>507</v>
      </c>
      <c r="C702" s="4" t="s">
        <v>13</v>
      </c>
      <c r="D702" s="4" t="s">
        <v>2</v>
      </c>
      <c r="E702" s="4"/>
      <c r="F702" s="10">
        <v>43848</v>
      </c>
      <c r="G702" s="4" t="s">
        <v>162</v>
      </c>
      <c r="H702" s="4" t="s">
        <v>27</v>
      </c>
      <c r="I702" s="4"/>
      <c r="J702" s="101"/>
    </row>
    <row r="703" spans="1:10" s="1" customFormat="1" ht="15" customHeight="1" x14ac:dyDescent="0.25">
      <c r="B703" s="2" t="s">
        <v>507</v>
      </c>
      <c r="C703" s="4" t="s">
        <v>13</v>
      </c>
      <c r="D703" s="4" t="s">
        <v>537</v>
      </c>
      <c r="E703" s="4"/>
      <c r="F703" s="10">
        <v>43799</v>
      </c>
      <c r="G703" s="4" t="s">
        <v>28</v>
      </c>
      <c r="H703" s="4" t="s">
        <v>499</v>
      </c>
      <c r="I703" s="4"/>
      <c r="J703" s="101"/>
    </row>
    <row r="704" spans="1:10" s="1" customFormat="1" ht="15" customHeight="1" x14ac:dyDescent="0.25">
      <c r="B704" s="2" t="s">
        <v>507</v>
      </c>
      <c r="C704" s="4" t="s">
        <v>13</v>
      </c>
      <c r="D704" s="4" t="s">
        <v>537</v>
      </c>
      <c r="E704" s="4"/>
      <c r="F704" s="10">
        <f>IF(I704="T",43273,43252)</f>
        <v>43252</v>
      </c>
      <c r="G704" s="4" t="s">
        <v>604</v>
      </c>
      <c r="H704" s="4"/>
      <c r="I704" s="4" t="s">
        <v>537</v>
      </c>
      <c r="J704" s="101"/>
    </row>
    <row r="705" spans="2:10" s="1" customFormat="1" ht="15" customHeight="1" x14ac:dyDescent="0.25">
      <c r="B705" s="2" t="s">
        <v>353</v>
      </c>
      <c r="C705" s="4"/>
      <c r="D705" s="4" t="s">
        <v>537</v>
      </c>
      <c r="E705" s="4"/>
      <c r="F705" s="10">
        <f>IF(I705="T",43273,43252)</f>
        <v>43252</v>
      </c>
      <c r="G705" s="4" t="s">
        <v>604</v>
      </c>
      <c r="H705" s="4"/>
      <c r="I705" s="4" t="s">
        <v>596</v>
      </c>
      <c r="J705" s="101"/>
    </row>
    <row r="706" spans="2:10" s="1" customFormat="1" ht="15" customHeight="1" x14ac:dyDescent="0.25">
      <c r="B706" s="2" t="s">
        <v>247</v>
      </c>
      <c r="C706" s="4"/>
      <c r="D706" s="4" t="s">
        <v>537</v>
      </c>
      <c r="E706" s="4"/>
      <c r="F706" s="10">
        <f>IF(I706="T",43273,43252)</f>
        <v>43252</v>
      </c>
      <c r="G706" s="4" t="s">
        <v>604</v>
      </c>
      <c r="H706" s="4"/>
      <c r="I706" s="4" t="s">
        <v>537</v>
      </c>
      <c r="J706" s="101"/>
    </row>
    <row r="707" spans="2:10" s="1" customFormat="1" ht="15" customHeight="1" x14ac:dyDescent="0.25">
      <c r="B707" s="2" t="s">
        <v>238</v>
      </c>
      <c r="C707" s="4" t="s">
        <v>20</v>
      </c>
      <c r="D707" s="4" t="s">
        <v>564</v>
      </c>
      <c r="E707" s="4"/>
      <c r="F707" s="10">
        <v>43386</v>
      </c>
      <c r="G707" s="4" t="s">
        <v>300</v>
      </c>
      <c r="H707" s="4" t="s">
        <v>17</v>
      </c>
      <c r="I707" s="4"/>
      <c r="J707" s="101"/>
    </row>
    <row r="708" spans="2:10" s="1" customFormat="1" ht="15" customHeight="1" x14ac:dyDescent="0.25">
      <c r="B708" s="2" t="s">
        <v>238</v>
      </c>
      <c r="C708" s="4"/>
      <c r="D708" s="4" t="s">
        <v>563</v>
      </c>
      <c r="E708" s="4"/>
      <c r="F708" s="10">
        <f>IF(I708="T",43273,43252)</f>
        <v>43252</v>
      </c>
      <c r="G708" s="4" t="s">
        <v>604</v>
      </c>
      <c r="H708" s="4"/>
      <c r="I708" s="4" t="s">
        <v>599</v>
      </c>
      <c r="J708" s="101"/>
    </row>
    <row r="709" spans="2:10" s="1" customFormat="1" ht="15" customHeight="1" x14ac:dyDescent="0.25">
      <c r="B709" s="2" t="s">
        <v>369</v>
      </c>
      <c r="C709" s="4"/>
      <c r="D709" s="4" t="s">
        <v>537</v>
      </c>
      <c r="E709" s="4"/>
      <c r="F709" s="10">
        <f>IF(I709="T",43273,43252)</f>
        <v>43252</v>
      </c>
      <c r="G709" s="4" t="s">
        <v>604</v>
      </c>
      <c r="H709" s="4"/>
      <c r="I709" s="4" t="s">
        <v>537</v>
      </c>
      <c r="J709" s="101"/>
    </row>
    <row r="710" spans="2:10" s="1" customFormat="1" ht="15" customHeight="1" x14ac:dyDescent="0.25">
      <c r="B710" s="2" t="s">
        <v>410</v>
      </c>
      <c r="C710" s="4"/>
      <c r="D710" s="4" t="s">
        <v>537</v>
      </c>
      <c r="E710" s="4"/>
      <c r="F710" s="10">
        <f>IF(I710="T",43273,43252)</f>
        <v>43252</v>
      </c>
      <c r="G710" s="4" t="s">
        <v>604</v>
      </c>
      <c r="H710" s="4"/>
      <c r="I710" s="4" t="s">
        <v>537</v>
      </c>
      <c r="J710" s="101"/>
    </row>
    <row r="711" spans="2:10" s="1" customFormat="1" ht="15" customHeight="1" x14ac:dyDescent="0.25">
      <c r="B711" s="2" t="s">
        <v>592</v>
      </c>
      <c r="C711" s="4"/>
      <c r="D711" s="4" t="s">
        <v>563</v>
      </c>
      <c r="E711" s="4"/>
      <c r="F711" s="10">
        <f>IF(I711="T",43273,43252)</f>
        <v>43252</v>
      </c>
      <c r="G711" s="4" t="s">
        <v>604</v>
      </c>
      <c r="H711" s="4"/>
      <c r="I711" s="4" t="s">
        <v>595</v>
      </c>
      <c r="J711" s="101"/>
    </row>
    <row r="712" spans="2:10" s="1" customFormat="1" ht="15" customHeight="1" x14ac:dyDescent="0.25">
      <c r="B712" s="2" t="s">
        <v>262</v>
      </c>
      <c r="C712" s="4"/>
      <c r="D712" s="4" t="s">
        <v>537</v>
      </c>
      <c r="E712" s="4"/>
      <c r="F712" s="10">
        <f>IF(I712="T",43273,43252)</f>
        <v>43252</v>
      </c>
      <c r="G712" s="4" t="s">
        <v>604</v>
      </c>
      <c r="H712" s="4"/>
      <c r="I712" s="4" t="s">
        <v>537</v>
      </c>
      <c r="J712" s="101"/>
    </row>
    <row r="713" spans="2:10" s="1" customFormat="1" ht="15" customHeight="1" x14ac:dyDescent="0.25">
      <c r="B713" s="2" t="s">
        <v>524</v>
      </c>
      <c r="C713" s="4" t="s">
        <v>26</v>
      </c>
      <c r="D713" s="4" t="s">
        <v>2</v>
      </c>
      <c r="E713" s="4"/>
      <c r="F713" s="10">
        <v>43589</v>
      </c>
      <c r="G713" s="4" t="s">
        <v>221</v>
      </c>
      <c r="H713" s="4" t="s">
        <v>17</v>
      </c>
      <c r="I713" s="4"/>
      <c r="J713" s="101"/>
    </row>
    <row r="714" spans="2:10" s="1" customFormat="1" ht="15" customHeight="1" x14ac:dyDescent="0.25">
      <c r="B714" s="2" t="s">
        <v>524</v>
      </c>
      <c r="C714" s="4"/>
      <c r="D714" s="4" t="s">
        <v>537</v>
      </c>
      <c r="E714" s="4"/>
      <c r="F714" s="10">
        <f>IF(I714="T",43273,43252)</f>
        <v>43252</v>
      </c>
      <c r="G714" s="4" t="s">
        <v>604</v>
      </c>
      <c r="H714" s="4"/>
      <c r="I714" s="4" t="s">
        <v>478</v>
      </c>
      <c r="J714" s="101"/>
    </row>
    <row r="715" spans="2:10" s="1" customFormat="1" ht="15" customHeight="1" x14ac:dyDescent="0.25">
      <c r="B715" s="2" t="s">
        <v>351</v>
      </c>
      <c r="C715" s="4"/>
      <c r="D715" s="4" t="s">
        <v>6</v>
      </c>
      <c r="E715" s="4"/>
      <c r="F715" s="10">
        <f>IF(I715="T",43273,43252)</f>
        <v>43252</v>
      </c>
      <c r="G715" s="4" t="s">
        <v>604</v>
      </c>
      <c r="H715" s="4"/>
      <c r="I715" s="4" t="s">
        <v>595</v>
      </c>
      <c r="J715" s="101"/>
    </row>
    <row r="716" spans="2:10" s="1" customFormat="1" ht="15" customHeight="1" x14ac:dyDescent="0.25">
      <c r="B716" s="2" t="s">
        <v>159</v>
      </c>
      <c r="C716" s="4" t="s">
        <v>12</v>
      </c>
      <c r="D716" s="4" t="s">
        <v>6</v>
      </c>
      <c r="E716" s="4"/>
      <c r="F716" s="10">
        <v>43750</v>
      </c>
      <c r="G716" s="4" t="s">
        <v>300</v>
      </c>
      <c r="H716" s="4" t="s">
        <v>17</v>
      </c>
      <c r="I716" s="4"/>
      <c r="J716" s="101"/>
    </row>
    <row r="717" spans="2:10" s="1" customFormat="1" ht="15" customHeight="1" x14ac:dyDescent="0.25">
      <c r="B717" s="2" t="s">
        <v>159</v>
      </c>
      <c r="C717" s="4"/>
      <c r="D717" s="4" t="s">
        <v>565</v>
      </c>
      <c r="E717" s="4"/>
      <c r="F717" s="10">
        <f>IF(I717="T",43273,43252)</f>
        <v>43252</v>
      </c>
      <c r="G717" s="4" t="s">
        <v>604</v>
      </c>
      <c r="H717" s="4"/>
      <c r="I717" s="4" t="s">
        <v>478</v>
      </c>
      <c r="J717" s="101"/>
    </row>
    <row r="718" spans="2:10" s="1" customFormat="1" ht="15" customHeight="1" x14ac:dyDescent="0.25">
      <c r="B718" s="2" t="s">
        <v>702</v>
      </c>
      <c r="C718" s="4" t="s">
        <v>21</v>
      </c>
      <c r="D718" s="4" t="s">
        <v>537</v>
      </c>
      <c r="E718" s="4"/>
      <c r="F718" s="10">
        <v>43855</v>
      </c>
      <c r="G718" s="4" t="s">
        <v>28</v>
      </c>
      <c r="H718" s="4" t="s">
        <v>65</v>
      </c>
      <c r="I718" s="4"/>
      <c r="J718" s="101"/>
    </row>
    <row r="719" spans="2:10" s="1" customFormat="1" ht="15" customHeight="1" x14ac:dyDescent="0.25">
      <c r="B719" s="2" t="s">
        <v>41</v>
      </c>
      <c r="C719" s="4" t="s">
        <v>11</v>
      </c>
      <c r="D719" s="4" t="s">
        <v>563</v>
      </c>
      <c r="E719" s="4"/>
      <c r="F719" s="10">
        <v>43589</v>
      </c>
      <c r="G719" s="4" t="s">
        <v>221</v>
      </c>
      <c r="H719" s="4" t="s">
        <v>17</v>
      </c>
      <c r="I719" s="4"/>
      <c r="J719" s="101"/>
    </row>
    <row r="720" spans="2:10" s="1" customFormat="1" ht="15" customHeight="1" x14ac:dyDescent="0.25">
      <c r="B720" s="2" t="s">
        <v>41</v>
      </c>
      <c r="C720" s="4" t="s">
        <v>10</v>
      </c>
      <c r="D720" s="4" t="s">
        <v>2</v>
      </c>
      <c r="E720" s="4"/>
      <c r="F720" s="10">
        <v>43386</v>
      </c>
      <c r="G720" s="4" t="s">
        <v>300</v>
      </c>
      <c r="H720" s="4" t="s">
        <v>17</v>
      </c>
      <c r="I720" s="4"/>
      <c r="J720" s="101"/>
    </row>
    <row r="721" spans="2:10" s="1" customFormat="1" ht="15" customHeight="1" x14ac:dyDescent="0.25">
      <c r="B721" s="2" t="s">
        <v>41</v>
      </c>
      <c r="C721" s="4"/>
      <c r="D721" s="4" t="s">
        <v>537</v>
      </c>
      <c r="E721" s="4"/>
      <c r="F721" s="10">
        <f>IF(I721="T",43273,43252)</f>
        <v>43252</v>
      </c>
      <c r="G721" s="4" t="s">
        <v>604</v>
      </c>
      <c r="H721" s="4"/>
      <c r="I721" s="4" t="s">
        <v>478</v>
      </c>
      <c r="J721" s="101"/>
    </row>
    <row r="722" spans="2:10" s="1" customFormat="1" ht="15" customHeight="1" x14ac:dyDescent="0.25">
      <c r="B722" s="2" t="s">
        <v>660</v>
      </c>
      <c r="C722" s="4" t="s">
        <v>23</v>
      </c>
      <c r="D722" s="4" t="s">
        <v>537</v>
      </c>
      <c r="E722" s="4"/>
      <c r="F722" s="10">
        <v>43372</v>
      </c>
      <c r="G722" s="4" t="s">
        <v>28</v>
      </c>
      <c r="H722" s="4" t="s">
        <v>15</v>
      </c>
      <c r="I722" s="4"/>
      <c r="J722" s="101"/>
    </row>
    <row r="723" spans="2:10" s="1" customFormat="1" ht="15" customHeight="1" x14ac:dyDescent="0.25">
      <c r="B723" s="2" t="s">
        <v>263</v>
      </c>
      <c r="C723" s="4" t="s">
        <v>12</v>
      </c>
      <c r="D723" s="4" t="s">
        <v>564</v>
      </c>
      <c r="E723" s="4"/>
      <c r="F723" s="10">
        <v>43765</v>
      </c>
      <c r="G723" s="4" t="s">
        <v>164</v>
      </c>
      <c r="H723" s="4" t="s">
        <v>22</v>
      </c>
      <c r="I723" s="4"/>
      <c r="J723" s="101"/>
    </row>
    <row r="724" spans="2:10" s="1" customFormat="1" ht="15" customHeight="1" x14ac:dyDescent="0.25">
      <c r="B724" s="2" t="s">
        <v>263</v>
      </c>
      <c r="C724" s="4" t="s">
        <v>12</v>
      </c>
      <c r="D724" s="4" t="s">
        <v>563</v>
      </c>
      <c r="E724" s="4"/>
      <c r="F724" s="10">
        <v>43477</v>
      </c>
      <c r="G724" s="4" t="s">
        <v>162</v>
      </c>
      <c r="H724" s="4" t="s">
        <v>27</v>
      </c>
      <c r="I724" s="4"/>
      <c r="J724" s="101"/>
    </row>
    <row r="725" spans="2:10" s="1" customFormat="1" ht="15" customHeight="1" x14ac:dyDescent="0.25">
      <c r="B725" s="2" t="s">
        <v>263</v>
      </c>
      <c r="C725" s="4"/>
      <c r="D725" s="4" t="s">
        <v>2</v>
      </c>
      <c r="E725" s="4"/>
      <c r="F725" s="10">
        <f>IF(I725="T",43273,43252)</f>
        <v>43252</v>
      </c>
      <c r="G725" s="4" t="s">
        <v>604</v>
      </c>
      <c r="H725" s="4"/>
      <c r="I725" s="4" t="s">
        <v>599</v>
      </c>
      <c r="J725" s="101"/>
    </row>
    <row r="726" spans="2:10" s="1" customFormat="1" ht="15" customHeight="1" x14ac:dyDescent="0.25">
      <c r="B726" s="2" t="s">
        <v>441</v>
      </c>
      <c r="C726" s="4" t="s">
        <v>23</v>
      </c>
      <c r="D726" s="4" t="s">
        <v>564</v>
      </c>
      <c r="E726" s="4"/>
      <c r="F726" s="10">
        <v>43589</v>
      </c>
      <c r="G726" s="4" t="s">
        <v>221</v>
      </c>
      <c r="H726" s="4" t="s">
        <v>17</v>
      </c>
      <c r="I726" s="4"/>
      <c r="J726" s="101"/>
    </row>
    <row r="727" spans="2:10" s="1" customFormat="1" ht="15" customHeight="1" x14ac:dyDescent="0.25">
      <c r="B727" s="2" t="s">
        <v>441</v>
      </c>
      <c r="C727" s="4" t="s">
        <v>23</v>
      </c>
      <c r="D727" s="4" t="s">
        <v>563</v>
      </c>
      <c r="E727" s="4"/>
      <c r="F727" s="10">
        <v>43386</v>
      </c>
      <c r="G727" s="4" t="s">
        <v>300</v>
      </c>
      <c r="H727" s="4" t="s">
        <v>17</v>
      </c>
      <c r="I727" s="4"/>
      <c r="J727" s="101"/>
    </row>
    <row r="728" spans="2:10" s="1" customFormat="1" ht="15" customHeight="1" x14ac:dyDescent="0.25">
      <c r="B728" s="2" t="s">
        <v>441</v>
      </c>
      <c r="C728" s="4"/>
      <c r="D728" s="4" t="s">
        <v>2</v>
      </c>
      <c r="E728" s="4"/>
      <c r="F728" s="10">
        <f>IF(I728="T",43273,43252)</f>
        <v>43252</v>
      </c>
      <c r="G728" s="4" t="s">
        <v>604</v>
      </c>
      <c r="H728" s="4"/>
      <c r="I728" s="4" t="s">
        <v>478</v>
      </c>
      <c r="J728" s="101"/>
    </row>
    <row r="729" spans="2:10" s="1" customFormat="1" ht="15" customHeight="1" x14ac:dyDescent="0.25">
      <c r="B729" s="2" t="s">
        <v>345</v>
      </c>
      <c r="C729" s="4" t="s">
        <v>10</v>
      </c>
      <c r="D729" s="4" t="s">
        <v>6</v>
      </c>
      <c r="E729" s="4"/>
      <c r="F729" s="10">
        <v>43386</v>
      </c>
      <c r="G729" s="4" t="s">
        <v>300</v>
      </c>
      <c r="H729" s="4" t="s">
        <v>17</v>
      </c>
      <c r="I729" s="4"/>
      <c r="J729" s="101"/>
    </row>
    <row r="730" spans="2:10" s="1" customFormat="1" ht="15" customHeight="1" x14ac:dyDescent="0.25">
      <c r="B730" s="2" t="s">
        <v>345</v>
      </c>
      <c r="C730" s="4"/>
      <c r="D730" s="4" t="s">
        <v>565</v>
      </c>
      <c r="E730" s="4"/>
      <c r="F730" s="10">
        <f>IF(I730="T",43273,43252)</f>
        <v>43252</v>
      </c>
      <c r="G730" s="4" t="s">
        <v>604</v>
      </c>
      <c r="H730" s="4"/>
      <c r="I730" s="4" t="s">
        <v>599</v>
      </c>
      <c r="J730" s="101"/>
    </row>
    <row r="731" spans="2:10" s="1" customFormat="1" ht="15" customHeight="1" x14ac:dyDescent="0.25">
      <c r="B731" s="2" t="s">
        <v>628</v>
      </c>
      <c r="C731" s="4" t="s">
        <v>10</v>
      </c>
      <c r="D731" s="4" t="s">
        <v>2</v>
      </c>
      <c r="E731" s="4"/>
      <c r="F731" s="10">
        <v>43484</v>
      </c>
      <c r="G731" s="4" t="s">
        <v>166</v>
      </c>
      <c r="H731" s="4" t="s">
        <v>15</v>
      </c>
      <c r="I731" s="4"/>
      <c r="J731" s="101"/>
    </row>
    <row r="732" spans="2:10" s="1" customFormat="1" ht="15" customHeight="1" x14ac:dyDescent="0.25">
      <c r="B732" s="2" t="s">
        <v>628</v>
      </c>
      <c r="C732" s="4" t="s">
        <v>10</v>
      </c>
      <c r="D732" s="4" t="s">
        <v>537</v>
      </c>
      <c r="E732" s="4"/>
      <c r="F732" s="10">
        <v>43372</v>
      </c>
      <c r="G732" s="4" t="s">
        <v>28</v>
      </c>
      <c r="H732" s="4" t="s">
        <v>15</v>
      </c>
      <c r="I732" s="4"/>
      <c r="J732" s="101"/>
    </row>
    <row r="733" spans="2:10" s="1" customFormat="1" ht="15" customHeight="1" x14ac:dyDescent="0.25">
      <c r="B733" s="2" t="s">
        <v>682</v>
      </c>
      <c r="C733" s="4" t="s">
        <v>23</v>
      </c>
      <c r="D733" s="4" t="s">
        <v>537</v>
      </c>
      <c r="E733" s="4"/>
      <c r="F733" s="10">
        <v>43799</v>
      </c>
      <c r="G733" s="4" t="s">
        <v>28</v>
      </c>
      <c r="H733" s="4" t="s">
        <v>499</v>
      </c>
      <c r="I733" s="4"/>
      <c r="J733" s="101"/>
    </row>
    <row r="734" spans="2:10" s="1" customFormat="1" ht="15" customHeight="1" x14ac:dyDescent="0.25">
      <c r="B734" s="2" t="s">
        <v>682</v>
      </c>
      <c r="C734" s="4" t="s">
        <v>23</v>
      </c>
      <c r="D734" s="4" t="s">
        <v>537</v>
      </c>
      <c r="E734" s="4"/>
      <c r="F734" s="10">
        <v>43736</v>
      </c>
      <c r="G734" s="4" t="s">
        <v>28</v>
      </c>
      <c r="H734" s="4" t="s">
        <v>15</v>
      </c>
      <c r="I734" s="4"/>
      <c r="J734" s="101"/>
    </row>
    <row r="735" spans="2:10" s="1" customFormat="1" ht="15" customHeight="1" x14ac:dyDescent="0.25">
      <c r="B735" s="2" t="s">
        <v>348</v>
      </c>
      <c r="C735" s="4"/>
      <c r="D735" s="4" t="s">
        <v>537</v>
      </c>
      <c r="E735" s="4"/>
      <c r="F735" s="10">
        <f>IF(I735="T",43273,43252)</f>
        <v>43252</v>
      </c>
      <c r="G735" s="4" t="s">
        <v>604</v>
      </c>
      <c r="H735" s="4"/>
      <c r="I735" s="4" t="s">
        <v>537</v>
      </c>
      <c r="J735" s="101"/>
    </row>
    <row r="736" spans="2:10" s="1" customFormat="1" ht="15" customHeight="1" x14ac:dyDescent="0.25">
      <c r="B736" s="2" t="s">
        <v>308</v>
      </c>
      <c r="C736" s="4"/>
      <c r="D736" s="4" t="s">
        <v>537</v>
      </c>
      <c r="E736" s="4"/>
      <c r="F736" s="10">
        <f>IF(I736="T",43273,43252)</f>
        <v>43252</v>
      </c>
      <c r="G736" s="4" t="s">
        <v>604</v>
      </c>
      <c r="H736" s="4"/>
      <c r="I736" s="4" t="s">
        <v>537</v>
      </c>
      <c r="J736" s="101"/>
    </row>
    <row r="737" spans="2:10" s="1" customFormat="1" ht="15" customHeight="1" x14ac:dyDescent="0.25">
      <c r="B737" s="2" t="s">
        <v>104</v>
      </c>
      <c r="C737" s="4"/>
      <c r="D737" s="4" t="s">
        <v>537</v>
      </c>
      <c r="E737" s="4"/>
      <c r="F737" s="10">
        <f>IF(I737="T",43273,43252)</f>
        <v>43252</v>
      </c>
      <c r="G737" s="4" t="s">
        <v>604</v>
      </c>
      <c r="H737" s="4"/>
      <c r="I737" s="4" t="s">
        <v>537</v>
      </c>
      <c r="J737" s="101"/>
    </row>
    <row r="738" spans="2:10" s="1" customFormat="1" ht="15" customHeight="1" x14ac:dyDescent="0.25">
      <c r="B738" s="2" t="s">
        <v>266</v>
      </c>
      <c r="C738" s="4"/>
      <c r="D738" s="4" t="s">
        <v>537</v>
      </c>
      <c r="E738" s="4"/>
      <c r="F738" s="10">
        <f>IF(I738="T",43273,43252)</f>
        <v>43252</v>
      </c>
      <c r="G738" s="4" t="s">
        <v>604</v>
      </c>
      <c r="H738" s="4"/>
      <c r="I738" s="4" t="s">
        <v>537</v>
      </c>
      <c r="J738" s="101"/>
    </row>
    <row r="739" spans="2:10" s="1" customFormat="1" ht="15" customHeight="1" x14ac:dyDescent="0.25">
      <c r="B739" s="2" t="s">
        <v>279</v>
      </c>
      <c r="C739" s="4"/>
      <c r="D739" s="4" t="s">
        <v>537</v>
      </c>
      <c r="E739" s="4"/>
      <c r="F739" s="10">
        <f>IF(I739="T",43273,43252)</f>
        <v>43252</v>
      </c>
      <c r="G739" s="4" t="s">
        <v>604</v>
      </c>
      <c r="H739" s="4"/>
      <c r="I739" s="4" t="s">
        <v>537</v>
      </c>
      <c r="J739" s="101"/>
    </row>
    <row r="740" spans="2:10" s="1" customFormat="1" ht="15" customHeight="1" x14ac:dyDescent="0.25">
      <c r="B740" s="2" t="s">
        <v>105</v>
      </c>
      <c r="C740" s="4" t="s">
        <v>21</v>
      </c>
      <c r="D740" s="4" t="s">
        <v>564</v>
      </c>
      <c r="E740" s="4"/>
      <c r="F740" s="10">
        <v>43577</v>
      </c>
      <c r="G740" s="4" t="s">
        <v>177</v>
      </c>
      <c r="H740" s="4" t="s">
        <v>15</v>
      </c>
      <c r="I740" s="4"/>
      <c r="J740" s="101"/>
    </row>
    <row r="741" spans="2:10" s="1" customFormat="1" ht="15" customHeight="1" x14ac:dyDescent="0.25">
      <c r="B741" s="2" t="s">
        <v>105</v>
      </c>
      <c r="C741" s="4" t="s">
        <v>21</v>
      </c>
      <c r="D741" s="4" t="s">
        <v>564</v>
      </c>
      <c r="E741" s="4"/>
      <c r="F741" s="10">
        <v>43568</v>
      </c>
      <c r="G741" s="4" t="s">
        <v>322</v>
      </c>
      <c r="H741" s="4" t="s">
        <v>65</v>
      </c>
      <c r="I741" s="4"/>
      <c r="J741" s="101"/>
    </row>
    <row r="742" spans="2:10" s="1" customFormat="1" ht="15" customHeight="1" x14ac:dyDescent="0.25">
      <c r="B742" s="2" t="s">
        <v>105</v>
      </c>
      <c r="C742" s="4"/>
      <c r="D742" s="4" t="s">
        <v>2</v>
      </c>
      <c r="E742" s="4"/>
      <c r="F742" s="10">
        <f>IF(I742="T",43273,43252)</f>
        <v>43252</v>
      </c>
      <c r="G742" s="4" t="s">
        <v>604</v>
      </c>
      <c r="H742" s="4"/>
      <c r="I742" s="4" t="s">
        <v>599</v>
      </c>
      <c r="J742" s="101"/>
    </row>
    <row r="743" spans="2:10" s="1" customFormat="1" ht="15" customHeight="1" x14ac:dyDescent="0.25">
      <c r="B743" s="2" t="s">
        <v>172</v>
      </c>
      <c r="C743" s="4"/>
      <c r="D743" s="4" t="s">
        <v>563</v>
      </c>
      <c r="E743" s="4"/>
      <c r="F743" s="10">
        <f>IF(I743="T",43273,43252)</f>
        <v>43252</v>
      </c>
      <c r="G743" s="4" t="s">
        <v>604</v>
      </c>
      <c r="H743" s="4"/>
      <c r="I743" s="4" t="s">
        <v>478</v>
      </c>
      <c r="J743" s="101"/>
    </row>
    <row r="744" spans="2:10" s="1" customFormat="1" ht="15" customHeight="1" x14ac:dyDescent="0.25">
      <c r="B744" s="2" t="s">
        <v>349</v>
      </c>
      <c r="C744" s="4"/>
      <c r="D744" s="4" t="s">
        <v>537</v>
      </c>
      <c r="E744" s="4"/>
      <c r="F744" s="10">
        <f>IF(I744="T",43273,43252)</f>
        <v>43252</v>
      </c>
      <c r="G744" s="4" t="s">
        <v>604</v>
      </c>
      <c r="H744" s="4"/>
      <c r="I744" s="4" t="s">
        <v>537</v>
      </c>
      <c r="J744" s="101"/>
    </row>
    <row r="745" spans="2:10" s="1" customFormat="1" ht="15" customHeight="1" x14ac:dyDescent="0.25">
      <c r="B745" s="2" t="s">
        <v>32</v>
      </c>
      <c r="C745" s="4"/>
      <c r="D745" s="4" t="s">
        <v>537</v>
      </c>
      <c r="E745" s="4"/>
      <c r="F745" s="10">
        <f>IF(I745="T",43273,43252)</f>
        <v>43252</v>
      </c>
      <c r="G745" s="4" t="s">
        <v>604</v>
      </c>
      <c r="H745" s="4"/>
      <c r="I745" s="4" t="s">
        <v>596</v>
      </c>
      <c r="J745" s="101"/>
    </row>
    <row r="746" spans="2:10" s="1" customFormat="1" ht="15" customHeight="1" x14ac:dyDescent="0.25">
      <c r="B746" s="2" t="s">
        <v>275</v>
      </c>
      <c r="C746" s="4" t="s">
        <v>26</v>
      </c>
      <c r="D746" s="4" t="s">
        <v>565</v>
      </c>
      <c r="E746" s="4"/>
      <c r="F746" s="10">
        <v>43568</v>
      </c>
      <c r="G746" s="4" t="s">
        <v>322</v>
      </c>
      <c r="H746" s="4" t="s">
        <v>65</v>
      </c>
      <c r="I746" s="4"/>
      <c r="J746" s="101"/>
    </row>
    <row r="747" spans="2:10" s="1" customFormat="1" ht="15" customHeight="1" x14ac:dyDescent="0.25">
      <c r="B747" s="2" t="s">
        <v>275</v>
      </c>
      <c r="C747" s="4"/>
      <c r="D747" s="4" t="s">
        <v>564</v>
      </c>
      <c r="E747" s="4"/>
      <c r="F747" s="10">
        <f>IF(I747="T",43273,43252)</f>
        <v>43252</v>
      </c>
      <c r="G747" s="4" t="s">
        <v>604</v>
      </c>
      <c r="H747" s="4"/>
      <c r="I747" s="4" t="s">
        <v>595</v>
      </c>
      <c r="J747" s="101"/>
    </row>
    <row r="748" spans="2:10" s="1" customFormat="1" ht="15" customHeight="1" x14ac:dyDescent="0.25">
      <c r="B748" s="2" t="s">
        <v>648</v>
      </c>
      <c r="C748" s="4" t="s">
        <v>23</v>
      </c>
      <c r="D748" s="4" t="s">
        <v>537</v>
      </c>
      <c r="E748" s="4"/>
      <c r="F748" s="10">
        <v>43491</v>
      </c>
      <c r="G748" s="4" t="s">
        <v>28</v>
      </c>
      <c r="H748" s="4" t="s">
        <v>65</v>
      </c>
      <c r="I748" s="4"/>
      <c r="J748" s="101"/>
    </row>
    <row r="749" spans="2:10" s="1" customFormat="1" ht="15" customHeight="1" x14ac:dyDescent="0.25">
      <c r="B749" s="2" t="s">
        <v>44</v>
      </c>
      <c r="C749" s="4" t="s">
        <v>23</v>
      </c>
      <c r="D749" s="4" t="s">
        <v>564</v>
      </c>
      <c r="E749" s="4"/>
      <c r="F749" s="10">
        <v>43386</v>
      </c>
      <c r="G749" s="4" t="s">
        <v>300</v>
      </c>
      <c r="H749" s="4" t="s">
        <v>17</v>
      </c>
      <c r="I749" s="4"/>
      <c r="J749" s="101"/>
    </row>
    <row r="750" spans="2:10" s="1" customFormat="1" ht="15" customHeight="1" x14ac:dyDescent="0.25">
      <c r="B750" s="2" t="s">
        <v>44</v>
      </c>
      <c r="C750" s="4"/>
      <c r="D750" s="4" t="s">
        <v>563</v>
      </c>
      <c r="E750" s="4"/>
      <c r="F750" s="10">
        <f>IF(I750="T",43273,43252)</f>
        <v>43252</v>
      </c>
      <c r="G750" s="4" t="s">
        <v>604</v>
      </c>
      <c r="H750" s="4"/>
      <c r="I750" s="4" t="s">
        <v>595</v>
      </c>
      <c r="J750" s="101"/>
    </row>
    <row r="751" spans="2:10" s="1" customFormat="1" ht="15" customHeight="1" x14ac:dyDescent="0.25">
      <c r="B751" s="2" t="s">
        <v>43</v>
      </c>
      <c r="C751" s="4" t="s">
        <v>23</v>
      </c>
      <c r="D751" s="4" t="s">
        <v>564</v>
      </c>
      <c r="E751" s="4"/>
      <c r="F751" s="10">
        <v>43421</v>
      </c>
      <c r="G751" s="4" t="s">
        <v>608</v>
      </c>
      <c r="H751" s="4" t="s">
        <v>17</v>
      </c>
      <c r="I751" s="4"/>
      <c r="J751" s="101"/>
    </row>
    <row r="752" spans="2:10" s="1" customFormat="1" ht="15" customHeight="1" x14ac:dyDescent="0.25">
      <c r="B752" s="2" t="s">
        <v>43</v>
      </c>
      <c r="C752" s="4"/>
      <c r="D752" s="4" t="s">
        <v>563</v>
      </c>
      <c r="E752" s="4"/>
      <c r="F752" s="10">
        <f>IF(I752="T",43273,43252)</f>
        <v>43252</v>
      </c>
      <c r="G752" s="4" t="s">
        <v>604</v>
      </c>
      <c r="H752" s="4"/>
      <c r="I752" s="4" t="s">
        <v>595</v>
      </c>
      <c r="J752" s="101"/>
    </row>
    <row r="753" spans="1:10" s="1" customFormat="1" ht="15" customHeight="1" x14ac:dyDescent="0.25">
      <c r="B753" s="2" t="s">
        <v>421</v>
      </c>
      <c r="C753" s="4" t="s">
        <v>23</v>
      </c>
      <c r="D753" s="4" t="s">
        <v>2</v>
      </c>
      <c r="E753" s="4"/>
      <c r="F753" s="10">
        <v>43386</v>
      </c>
      <c r="G753" s="4" t="s">
        <v>300</v>
      </c>
      <c r="H753" s="4" t="s">
        <v>17</v>
      </c>
      <c r="I753" s="4"/>
      <c r="J753" s="101"/>
    </row>
    <row r="754" spans="1:10" s="1" customFormat="1" ht="15" customHeight="1" x14ac:dyDescent="0.25">
      <c r="B754" s="2" t="s">
        <v>421</v>
      </c>
      <c r="C754" s="4"/>
      <c r="D754" s="4" t="s">
        <v>537</v>
      </c>
      <c r="E754" s="4"/>
      <c r="F754" s="10">
        <f>IF(I754="T",43273,43252)</f>
        <v>43252</v>
      </c>
      <c r="G754" s="4" t="s">
        <v>604</v>
      </c>
      <c r="H754" s="4"/>
      <c r="I754" s="4" t="s">
        <v>478</v>
      </c>
      <c r="J754" s="101"/>
    </row>
    <row r="755" spans="1:10" s="1" customFormat="1" ht="15" customHeight="1" x14ac:dyDescent="0.25">
      <c r="B755" s="2" t="s">
        <v>474</v>
      </c>
      <c r="C755" s="4" t="s">
        <v>64</v>
      </c>
      <c r="D755" s="4" t="s">
        <v>2</v>
      </c>
      <c r="E755" s="4"/>
      <c r="F755" s="10">
        <v>43400</v>
      </c>
      <c r="G755" s="4" t="s">
        <v>164</v>
      </c>
      <c r="H755" s="4" t="s">
        <v>22</v>
      </c>
      <c r="I755" s="4"/>
      <c r="J755" s="101"/>
    </row>
    <row r="756" spans="1:10" s="1" customFormat="1" ht="15" customHeight="1" x14ac:dyDescent="0.25">
      <c r="B756" s="2" t="s">
        <v>474</v>
      </c>
      <c r="C756" s="4"/>
      <c r="D756" s="4" t="s">
        <v>537</v>
      </c>
      <c r="E756" s="4"/>
      <c r="F756" s="10">
        <f>IF(I756="T",43273,43252)</f>
        <v>43252</v>
      </c>
      <c r="G756" s="4" t="s">
        <v>604</v>
      </c>
      <c r="H756" s="4"/>
      <c r="I756" s="4" t="s">
        <v>478</v>
      </c>
      <c r="J756" s="101"/>
    </row>
    <row r="757" spans="1:10" s="1" customFormat="1" ht="15" customHeight="1" x14ac:dyDescent="0.25">
      <c r="A757" s="1" t="str">
        <f>CONCATENATE(B757," ",D757)</f>
        <v>ZUSTRUPA Marija ANO</v>
      </c>
      <c r="B757" s="2" t="s">
        <v>449</v>
      </c>
      <c r="C757" s="4" t="s">
        <v>23</v>
      </c>
      <c r="D757" s="4" t="s">
        <v>565</v>
      </c>
      <c r="E757" s="4"/>
      <c r="F757" s="10">
        <v>43876</v>
      </c>
      <c r="G757" s="4" t="s">
        <v>181</v>
      </c>
      <c r="H757" s="4" t="s">
        <v>22</v>
      </c>
      <c r="I757" s="4"/>
      <c r="J757" s="101"/>
    </row>
    <row r="758" spans="1:10" s="1" customFormat="1" ht="15" customHeight="1" x14ac:dyDescent="0.25">
      <c r="B758" s="2" t="s">
        <v>449</v>
      </c>
      <c r="C758" s="4" t="s">
        <v>23</v>
      </c>
      <c r="D758" s="4" t="s">
        <v>564</v>
      </c>
      <c r="E758" s="4"/>
      <c r="F758" s="10">
        <v>43386</v>
      </c>
      <c r="G758" s="4" t="s">
        <v>300</v>
      </c>
      <c r="H758" s="4" t="s">
        <v>17</v>
      </c>
      <c r="I758" s="4"/>
      <c r="J758" s="101"/>
    </row>
    <row r="759" spans="1:10" s="1" customFormat="1" ht="15" customHeight="1" x14ac:dyDescent="0.25">
      <c r="B759" s="2" t="s">
        <v>449</v>
      </c>
      <c r="C759" s="4" t="s">
        <v>23</v>
      </c>
      <c r="D759" s="4" t="s">
        <v>537</v>
      </c>
      <c r="E759" s="4"/>
      <c r="F759" s="10">
        <f>IF(I759="T",43273,43252)</f>
        <v>43252</v>
      </c>
      <c r="G759" s="4" t="s">
        <v>604</v>
      </c>
      <c r="H759" s="4"/>
      <c r="I759" s="4" t="s">
        <v>478</v>
      </c>
      <c r="J759" s="101"/>
    </row>
    <row r="760" spans="1:10" s="1" customFormat="1" ht="15" customHeight="1" x14ac:dyDescent="0.25">
      <c r="A760" s="1" t="str">
        <f t="shared" ref="A756:A808" si="0">CONCATENATE(B760," ",D760)</f>
        <v xml:space="preserve"> </v>
      </c>
      <c r="B760" s="2"/>
      <c r="C760" s="4"/>
      <c r="D760" s="4"/>
      <c r="E760" s="4"/>
      <c r="F760" s="10"/>
      <c r="G760" s="4"/>
      <c r="H760" s="4"/>
      <c r="I760" s="4"/>
      <c r="J760" s="101"/>
    </row>
    <row r="761" spans="1:10" s="1" customFormat="1" ht="15" customHeight="1" x14ac:dyDescent="0.25">
      <c r="A761" s="1" t="str">
        <f t="shared" si="0"/>
        <v xml:space="preserve"> </v>
      </c>
      <c r="B761" s="2"/>
      <c r="C761" s="4"/>
      <c r="D761" s="4"/>
      <c r="E761" s="4"/>
      <c r="F761" s="10"/>
      <c r="G761" s="4"/>
      <c r="H761" s="4"/>
      <c r="I761" s="4"/>
      <c r="J761" s="101"/>
    </row>
    <row r="762" spans="1:10" s="1" customFormat="1" ht="15" customHeight="1" x14ac:dyDescent="0.25">
      <c r="A762" s="1" t="str">
        <f t="shared" si="0"/>
        <v xml:space="preserve"> </v>
      </c>
      <c r="B762" s="2"/>
      <c r="C762" s="4"/>
      <c r="D762" s="4"/>
      <c r="E762" s="4"/>
      <c r="F762" s="10"/>
      <c r="G762" s="4"/>
      <c r="H762" s="4"/>
      <c r="I762" s="4"/>
      <c r="J762" s="101"/>
    </row>
    <row r="763" spans="1:10" s="1" customFormat="1" ht="15" customHeight="1" x14ac:dyDescent="0.25">
      <c r="A763" s="1" t="str">
        <f t="shared" si="0"/>
        <v xml:space="preserve"> </v>
      </c>
      <c r="B763" s="2"/>
      <c r="C763" s="4"/>
      <c r="D763" s="4"/>
      <c r="E763" s="4"/>
      <c r="F763" s="10"/>
      <c r="G763" s="4"/>
      <c r="H763" s="4"/>
      <c r="I763" s="4"/>
      <c r="J763" s="101"/>
    </row>
    <row r="764" spans="1:10" s="1" customFormat="1" ht="15" customHeight="1" x14ac:dyDescent="0.25">
      <c r="A764" s="1" t="str">
        <f t="shared" si="0"/>
        <v xml:space="preserve"> </v>
      </c>
      <c r="B764" s="2"/>
      <c r="C764" s="4"/>
      <c r="D764" s="4"/>
      <c r="E764" s="4"/>
      <c r="F764" s="10"/>
      <c r="G764" s="4"/>
      <c r="H764" s="4"/>
      <c r="I764" s="4"/>
      <c r="J764" s="101"/>
    </row>
    <row r="765" spans="1:10" s="1" customFormat="1" ht="15" customHeight="1" x14ac:dyDescent="0.25">
      <c r="A765" s="1" t="str">
        <f t="shared" si="0"/>
        <v xml:space="preserve"> </v>
      </c>
      <c r="B765" s="2"/>
      <c r="C765" s="4"/>
      <c r="D765" s="4"/>
      <c r="E765" s="4"/>
      <c r="F765" s="10"/>
      <c r="G765" s="4"/>
      <c r="H765" s="4"/>
      <c r="I765" s="4"/>
      <c r="J765" s="101"/>
    </row>
    <row r="766" spans="1:10" s="1" customFormat="1" ht="15" customHeight="1" x14ac:dyDescent="0.25">
      <c r="A766" s="1" t="str">
        <f t="shared" si="0"/>
        <v xml:space="preserve"> </v>
      </c>
      <c r="B766" s="2"/>
      <c r="C766" s="4"/>
      <c r="D766" s="4"/>
      <c r="E766" s="4"/>
      <c r="F766" s="10"/>
      <c r="G766" s="4"/>
      <c r="H766" s="4"/>
      <c r="I766" s="4"/>
      <c r="J766" s="101"/>
    </row>
    <row r="767" spans="1:10" s="1" customFormat="1" ht="15" customHeight="1" x14ac:dyDescent="0.25">
      <c r="A767" s="1" t="str">
        <f t="shared" si="0"/>
        <v xml:space="preserve"> </v>
      </c>
      <c r="B767" s="2"/>
      <c r="C767" s="4"/>
      <c r="D767" s="4"/>
      <c r="E767" s="4"/>
      <c r="F767" s="10"/>
      <c r="G767" s="4"/>
      <c r="H767" s="4"/>
      <c r="I767" s="4"/>
      <c r="J767" s="101"/>
    </row>
    <row r="768" spans="1:10" s="1" customFormat="1" ht="15" customHeight="1" x14ac:dyDescent="0.25">
      <c r="A768" s="1" t="str">
        <f t="shared" si="0"/>
        <v xml:space="preserve"> </v>
      </c>
      <c r="B768" s="2"/>
      <c r="C768" s="4"/>
      <c r="D768" s="4"/>
      <c r="E768" s="4"/>
      <c r="F768" s="10"/>
      <c r="G768" s="4"/>
      <c r="H768" s="4"/>
      <c r="I768" s="4"/>
      <c r="J768" s="101"/>
    </row>
    <row r="769" spans="1:10" s="1" customFormat="1" ht="15" customHeight="1" x14ac:dyDescent="0.25">
      <c r="A769" s="1" t="str">
        <f t="shared" si="0"/>
        <v xml:space="preserve"> </v>
      </c>
      <c r="B769" s="2"/>
      <c r="C769" s="4"/>
      <c r="D769" s="4"/>
      <c r="E769" s="4"/>
      <c r="F769" s="10"/>
      <c r="G769" s="4"/>
      <c r="H769" s="4"/>
      <c r="I769" s="4"/>
      <c r="J769" s="101"/>
    </row>
    <row r="770" spans="1:10" s="1" customFormat="1" ht="15" customHeight="1" x14ac:dyDescent="0.25">
      <c r="A770" s="1" t="str">
        <f t="shared" si="0"/>
        <v xml:space="preserve"> </v>
      </c>
      <c r="B770" s="2"/>
      <c r="C770" s="4"/>
      <c r="D770" s="4"/>
      <c r="E770" s="4"/>
      <c r="F770" s="10"/>
      <c r="G770" s="4"/>
      <c r="H770" s="4"/>
      <c r="I770" s="4"/>
      <c r="J770" s="101"/>
    </row>
    <row r="771" spans="1:10" s="1" customFormat="1" ht="15" customHeight="1" x14ac:dyDescent="0.25">
      <c r="A771" s="1" t="str">
        <f t="shared" si="0"/>
        <v xml:space="preserve"> </v>
      </c>
      <c r="B771" s="2"/>
      <c r="C771" s="4"/>
      <c r="D771" s="4"/>
      <c r="E771" s="4"/>
      <c r="F771" s="10"/>
      <c r="G771" s="4"/>
      <c r="H771" s="4"/>
      <c r="I771" s="4"/>
      <c r="J771" s="101"/>
    </row>
    <row r="772" spans="1:10" s="1" customFormat="1" ht="15" customHeight="1" x14ac:dyDescent="0.25">
      <c r="A772" s="1" t="str">
        <f t="shared" si="0"/>
        <v xml:space="preserve"> </v>
      </c>
      <c r="B772" s="2"/>
      <c r="C772" s="4"/>
      <c r="D772" s="4"/>
      <c r="E772" s="4"/>
      <c r="F772" s="10"/>
      <c r="G772" s="4"/>
      <c r="H772" s="4"/>
      <c r="I772" s="4"/>
      <c r="J772" s="101"/>
    </row>
    <row r="773" spans="1:10" s="1" customFormat="1" ht="15" customHeight="1" x14ac:dyDescent="0.25">
      <c r="A773" s="1" t="str">
        <f t="shared" si="0"/>
        <v xml:space="preserve"> </v>
      </c>
      <c r="B773" s="2"/>
      <c r="C773" s="4"/>
      <c r="D773" s="4"/>
      <c r="E773" s="4"/>
      <c r="F773" s="10"/>
      <c r="G773" s="4"/>
      <c r="H773" s="4"/>
      <c r="I773" s="4"/>
      <c r="J773" s="101"/>
    </row>
    <row r="774" spans="1:10" s="1" customFormat="1" ht="15" customHeight="1" x14ac:dyDescent="0.25">
      <c r="A774" s="1" t="str">
        <f t="shared" si="0"/>
        <v xml:space="preserve"> </v>
      </c>
      <c r="B774" s="2"/>
      <c r="C774" s="4"/>
      <c r="D774" s="4"/>
      <c r="E774" s="4"/>
      <c r="F774" s="10"/>
      <c r="G774" s="4"/>
      <c r="H774" s="4"/>
      <c r="I774" s="4"/>
      <c r="J774" s="101"/>
    </row>
    <row r="775" spans="1:10" s="1" customFormat="1" ht="15" customHeight="1" x14ac:dyDescent="0.25">
      <c r="A775" s="1" t="str">
        <f t="shared" si="0"/>
        <v xml:space="preserve"> </v>
      </c>
      <c r="B775" s="2"/>
      <c r="C775" s="4"/>
      <c r="D775" s="4"/>
      <c r="E775" s="4"/>
      <c r="F775" s="10"/>
      <c r="G775" s="4"/>
      <c r="H775" s="4"/>
      <c r="I775" s="4"/>
      <c r="J775" s="101"/>
    </row>
    <row r="776" spans="1:10" s="1" customFormat="1" ht="15" customHeight="1" x14ac:dyDescent="0.25">
      <c r="A776" s="1" t="str">
        <f t="shared" si="0"/>
        <v xml:space="preserve"> </v>
      </c>
      <c r="B776" s="2"/>
      <c r="C776" s="4"/>
      <c r="D776" s="4"/>
      <c r="E776" s="4"/>
      <c r="F776" s="10"/>
      <c r="G776" s="4"/>
      <c r="H776" s="4"/>
      <c r="I776" s="4"/>
      <c r="J776" s="101"/>
    </row>
    <row r="777" spans="1:10" s="1" customFormat="1" ht="15" customHeight="1" x14ac:dyDescent="0.25">
      <c r="A777" s="1" t="str">
        <f t="shared" si="0"/>
        <v xml:space="preserve"> </v>
      </c>
      <c r="B777" s="2"/>
      <c r="C777" s="4"/>
      <c r="D777" s="4"/>
      <c r="E777" s="4"/>
      <c r="F777" s="10"/>
      <c r="G777" s="4"/>
      <c r="H777" s="4"/>
      <c r="I777" s="4"/>
      <c r="J777" s="101"/>
    </row>
    <row r="778" spans="1:10" s="1" customFormat="1" ht="15" customHeight="1" x14ac:dyDescent="0.25">
      <c r="A778" s="1" t="str">
        <f t="shared" si="0"/>
        <v xml:space="preserve"> </v>
      </c>
      <c r="B778" s="2"/>
      <c r="C778" s="4"/>
      <c r="D778" s="4"/>
      <c r="E778" s="4"/>
      <c r="F778" s="10"/>
      <c r="G778" s="4"/>
      <c r="H778" s="4"/>
      <c r="I778" s="4"/>
      <c r="J778" s="101"/>
    </row>
    <row r="779" spans="1:10" s="1" customFormat="1" ht="15" customHeight="1" x14ac:dyDescent="0.25">
      <c r="A779" s="1" t="str">
        <f t="shared" si="0"/>
        <v xml:space="preserve"> </v>
      </c>
      <c r="B779" s="2"/>
      <c r="C779" s="4"/>
      <c r="D779" s="4"/>
      <c r="E779" s="4"/>
      <c r="F779" s="10"/>
      <c r="G779" s="4"/>
      <c r="H779" s="4"/>
      <c r="I779" s="4"/>
      <c r="J779" s="101"/>
    </row>
    <row r="780" spans="1:10" s="1" customFormat="1" ht="15" customHeight="1" x14ac:dyDescent="0.25">
      <c r="A780" s="1" t="str">
        <f t="shared" si="0"/>
        <v xml:space="preserve"> </v>
      </c>
      <c r="B780" s="2"/>
      <c r="C780" s="4"/>
      <c r="D780" s="4"/>
      <c r="E780" s="4"/>
      <c r="F780" s="10"/>
      <c r="G780" s="4"/>
      <c r="H780" s="4"/>
      <c r="I780" s="4"/>
      <c r="J780" s="101"/>
    </row>
    <row r="781" spans="1:10" s="1" customFormat="1" ht="15" customHeight="1" x14ac:dyDescent="0.25">
      <c r="A781" s="1" t="str">
        <f t="shared" si="0"/>
        <v xml:space="preserve"> </v>
      </c>
      <c r="B781" s="2"/>
      <c r="C781" s="4"/>
      <c r="D781" s="4"/>
      <c r="E781" s="4"/>
      <c r="F781" s="10"/>
      <c r="G781" s="4"/>
      <c r="H781" s="4"/>
      <c r="I781" s="4"/>
      <c r="J781" s="101"/>
    </row>
    <row r="782" spans="1:10" s="1" customFormat="1" ht="15" customHeight="1" x14ac:dyDescent="0.25">
      <c r="A782" s="1" t="str">
        <f t="shared" si="0"/>
        <v xml:space="preserve"> </v>
      </c>
      <c r="B782" s="2"/>
      <c r="C782" s="4"/>
      <c r="D782" s="4"/>
      <c r="E782" s="4"/>
      <c r="F782" s="10"/>
      <c r="G782" s="4"/>
      <c r="H782" s="4"/>
      <c r="I782" s="4"/>
      <c r="J782" s="101"/>
    </row>
    <row r="783" spans="1:10" s="1" customFormat="1" ht="15" customHeight="1" x14ac:dyDescent="0.25">
      <c r="A783" s="1" t="str">
        <f t="shared" si="0"/>
        <v xml:space="preserve"> </v>
      </c>
      <c r="B783" s="2"/>
      <c r="C783" s="4"/>
      <c r="D783" s="4"/>
      <c r="E783" s="4"/>
      <c r="F783" s="10"/>
      <c r="G783" s="4"/>
      <c r="H783" s="4"/>
      <c r="I783" s="4"/>
      <c r="J783" s="101"/>
    </row>
    <row r="784" spans="1:10" s="1" customFormat="1" ht="15" customHeight="1" x14ac:dyDescent="0.25">
      <c r="A784" s="1" t="str">
        <f t="shared" si="0"/>
        <v xml:space="preserve"> </v>
      </c>
      <c r="B784" s="2"/>
      <c r="C784" s="4"/>
      <c r="D784" s="4"/>
      <c r="E784" s="4"/>
      <c r="F784" s="10"/>
      <c r="G784" s="4"/>
      <c r="H784" s="4"/>
      <c r="I784" s="4"/>
      <c r="J784" s="101"/>
    </row>
    <row r="785" spans="1:10" s="1" customFormat="1" ht="15" customHeight="1" x14ac:dyDescent="0.25">
      <c r="A785" s="1" t="str">
        <f t="shared" si="0"/>
        <v xml:space="preserve"> </v>
      </c>
      <c r="B785" s="2"/>
      <c r="C785" s="4"/>
      <c r="D785" s="4"/>
      <c r="E785" s="4"/>
      <c r="F785" s="10"/>
      <c r="G785" s="4"/>
      <c r="H785" s="4"/>
      <c r="I785" s="4"/>
      <c r="J785" s="101"/>
    </row>
    <row r="786" spans="1:10" s="1" customFormat="1" ht="15" customHeight="1" x14ac:dyDescent="0.25">
      <c r="A786" s="1" t="str">
        <f t="shared" si="0"/>
        <v xml:space="preserve"> </v>
      </c>
      <c r="B786" s="2"/>
      <c r="C786" s="4"/>
      <c r="D786" s="4"/>
      <c r="E786" s="4"/>
      <c r="F786" s="10"/>
      <c r="G786" s="4"/>
      <c r="H786" s="4"/>
      <c r="I786" s="4"/>
      <c r="J786" s="101"/>
    </row>
    <row r="787" spans="1:10" s="1" customFormat="1" ht="15" customHeight="1" x14ac:dyDescent="0.25">
      <c r="A787" s="1" t="str">
        <f t="shared" si="0"/>
        <v xml:space="preserve"> </v>
      </c>
      <c r="B787" s="2"/>
      <c r="C787" s="4"/>
      <c r="D787" s="4"/>
      <c r="E787" s="4"/>
      <c r="F787" s="10"/>
      <c r="G787" s="4"/>
      <c r="H787" s="4"/>
      <c r="I787" s="4"/>
      <c r="J787" s="101"/>
    </row>
    <row r="788" spans="1:10" s="1" customFormat="1" ht="15" customHeight="1" x14ac:dyDescent="0.25">
      <c r="A788" s="1" t="str">
        <f t="shared" si="0"/>
        <v xml:space="preserve"> </v>
      </c>
      <c r="B788" s="2"/>
      <c r="C788" s="4"/>
      <c r="D788" s="4"/>
      <c r="E788" s="4"/>
      <c r="F788" s="10"/>
      <c r="G788" s="4"/>
      <c r="H788" s="4"/>
      <c r="I788" s="4"/>
      <c r="J788" s="101"/>
    </row>
    <row r="789" spans="1:10" s="1" customFormat="1" ht="15" customHeight="1" x14ac:dyDescent="0.25">
      <c r="A789" s="1" t="str">
        <f t="shared" si="0"/>
        <v xml:space="preserve"> </v>
      </c>
      <c r="B789" s="2"/>
      <c r="C789" s="4"/>
      <c r="D789" s="4"/>
      <c r="E789" s="4"/>
      <c r="F789" s="10"/>
      <c r="G789" s="4"/>
      <c r="H789" s="4"/>
      <c r="I789" s="4"/>
      <c r="J789" s="101"/>
    </row>
    <row r="790" spans="1:10" s="1" customFormat="1" ht="15" customHeight="1" x14ac:dyDescent="0.25">
      <c r="A790" s="1" t="str">
        <f t="shared" si="0"/>
        <v xml:space="preserve"> </v>
      </c>
      <c r="B790" s="2"/>
      <c r="C790" s="4"/>
      <c r="D790" s="4"/>
      <c r="E790" s="4"/>
      <c r="F790" s="10"/>
      <c r="G790" s="4"/>
      <c r="H790" s="4"/>
      <c r="I790" s="4"/>
      <c r="J790" s="101"/>
    </row>
    <row r="791" spans="1:10" s="1" customFormat="1" ht="15" customHeight="1" x14ac:dyDescent="0.25">
      <c r="A791" s="1" t="str">
        <f t="shared" si="0"/>
        <v xml:space="preserve"> </v>
      </c>
      <c r="B791" s="2"/>
      <c r="C791" s="4"/>
      <c r="D791" s="4"/>
      <c r="E791" s="4"/>
      <c r="F791" s="10"/>
      <c r="G791" s="4"/>
      <c r="H791" s="4"/>
      <c r="I791" s="4"/>
      <c r="J791" s="101"/>
    </row>
    <row r="792" spans="1:10" s="1" customFormat="1" ht="15" customHeight="1" x14ac:dyDescent="0.25">
      <c r="A792" s="1" t="str">
        <f t="shared" si="0"/>
        <v xml:space="preserve"> </v>
      </c>
      <c r="B792" s="2"/>
      <c r="C792" s="4"/>
      <c r="D792" s="4"/>
      <c r="E792" s="4"/>
      <c r="F792" s="10"/>
      <c r="G792" s="4"/>
      <c r="H792" s="4"/>
      <c r="I792" s="4"/>
      <c r="J792" s="101"/>
    </row>
    <row r="793" spans="1:10" s="1" customFormat="1" ht="15" customHeight="1" x14ac:dyDescent="0.25">
      <c r="A793" s="1" t="str">
        <f t="shared" si="0"/>
        <v xml:space="preserve"> </v>
      </c>
      <c r="B793" s="2"/>
      <c r="C793" s="4"/>
      <c r="D793" s="4"/>
      <c r="E793" s="4"/>
      <c r="F793" s="10"/>
      <c r="G793" s="4"/>
      <c r="H793" s="4"/>
      <c r="I793" s="4"/>
      <c r="J793" s="101"/>
    </row>
    <row r="794" spans="1:10" s="1" customFormat="1" ht="15" customHeight="1" x14ac:dyDescent="0.25">
      <c r="A794" s="1" t="str">
        <f t="shared" si="0"/>
        <v xml:space="preserve"> </v>
      </c>
      <c r="B794" s="2"/>
      <c r="C794" s="4"/>
      <c r="D794" s="4"/>
      <c r="E794" s="4"/>
      <c r="F794" s="10"/>
      <c r="G794" s="4"/>
      <c r="H794" s="4"/>
      <c r="I794" s="4"/>
      <c r="J794" s="101"/>
    </row>
    <row r="795" spans="1:10" s="1" customFormat="1" ht="15" customHeight="1" x14ac:dyDescent="0.25">
      <c r="A795" s="1" t="str">
        <f t="shared" si="0"/>
        <v xml:space="preserve"> </v>
      </c>
      <c r="B795" s="2"/>
      <c r="C795" s="4"/>
      <c r="D795" s="4"/>
      <c r="E795" s="4"/>
      <c r="F795" s="10"/>
      <c r="G795" s="4"/>
      <c r="H795" s="4"/>
      <c r="I795" s="4"/>
      <c r="J795" s="101"/>
    </row>
    <row r="796" spans="1:10" s="1" customFormat="1" ht="15" customHeight="1" x14ac:dyDescent="0.25">
      <c r="A796" s="1" t="str">
        <f t="shared" si="0"/>
        <v xml:space="preserve"> </v>
      </c>
      <c r="B796" s="2"/>
      <c r="C796" s="4"/>
      <c r="D796" s="4"/>
      <c r="E796" s="4"/>
      <c r="F796" s="10"/>
      <c r="G796" s="4"/>
      <c r="H796" s="4"/>
      <c r="I796" s="4"/>
      <c r="J796" s="101"/>
    </row>
    <row r="797" spans="1:10" s="1" customFormat="1" ht="15" customHeight="1" x14ac:dyDescent="0.25">
      <c r="A797" s="1" t="str">
        <f t="shared" si="0"/>
        <v xml:space="preserve"> </v>
      </c>
      <c r="B797" s="2"/>
      <c r="C797" s="4"/>
      <c r="D797" s="4"/>
      <c r="E797" s="4"/>
      <c r="F797" s="10"/>
      <c r="G797" s="4"/>
      <c r="H797" s="4"/>
      <c r="I797" s="4"/>
      <c r="J797" s="101"/>
    </row>
    <row r="798" spans="1:10" s="1" customFormat="1" ht="15" customHeight="1" x14ac:dyDescent="0.25">
      <c r="A798" s="1" t="str">
        <f t="shared" si="0"/>
        <v xml:space="preserve"> </v>
      </c>
      <c r="B798" s="2"/>
      <c r="C798" s="4"/>
      <c r="D798" s="4"/>
      <c r="E798" s="4"/>
      <c r="F798" s="10"/>
      <c r="G798" s="4"/>
      <c r="H798" s="4"/>
      <c r="I798" s="4"/>
      <c r="J798" s="101"/>
    </row>
    <row r="799" spans="1:10" s="1" customFormat="1" ht="15" customHeight="1" x14ac:dyDescent="0.25">
      <c r="A799" s="1" t="str">
        <f t="shared" si="0"/>
        <v xml:space="preserve"> </v>
      </c>
      <c r="B799" s="2"/>
      <c r="C799" s="4"/>
      <c r="D799" s="4"/>
      <c r="E799" s="4"/>
      <c r="F799" s="10"/>
      <c r="G799" s="4"/>
      <c r="H799" s="4"/>
      <c r="I799" s="4"/>
      <c r="J799" s="101"/>
    </row>
    <row r="800" spans="1:10" s="1" customFormat="1" ht="15" customHeight="1" x14ac:dyDescent="0.25">
      <c r="A800" s="1" t="str">
        <f t="shared" si="0"/>
        <v xml:space="preserve"> </v>
      </c>
      <c r="B800" s="2"/>
      <c r="C800" s="4"/>
      <c r="D800" s="4"/>
      <c r="E800" s="4"/>
      <c r="F800" s="10"/>
      <c r="G800" s="4"/>
      <c r="H800" s="4"/>
      <c r="I800" s="4"/>
      <c r="J800" s="101"/>
    </row>
    <row r="801" spans="1:10" s="1" customFormat="1" ht="15" customHeight="1" x14ac:dyDescent="0.25">
      <c r="A801" s="1" t="str">
        <f t="shared" si="0"/>
        <v xml:space="preserve"> </v>
      </c>
      <c r="B801" s="2"/>
      <c r="C801" s="4"/>
      <c r="D801" s="4"/>
      <c r="E801" s="4"/>
      <c r="F801" s="10"/>
      <c r="G801" s="4"/>
      <c r="H801" s="4"/>
      <c r="I801" s="4"/>
      <c r="J801" s="101"/>
    </row>
    <row r="802" spans="1:10" s="1" customFormat="1" ht="15" customHeight="1" x14ac:dyDescent="0.25">
      <c r="A802" s="1" t="str">
        <f t="shared" si="0"/>
        <v xml:space="preserve"> </v>
      </c>
      <c r="B802" s="2"/>
      <c r="C802" s="4"/>
      <c r="D802" s="4"/>
      <c r="E802" s="4"/>
      <c r="F802" s="10"/>
      <c r="G802" s="4"/>
      <c r="H802" s="4"/>
      <c r="I802" s="4"/>
      <c r="J802" s="101"/>
    </row>
    <row r="803" spans="1:10" s="1" customFormat="1" ht="15" customHeight="1" x14ac:dyDescent="0.25">
      <c r="A803" s="1" t="str">
        <f t="shared" si="0"/>
        <v xml:space="preserve"> </v>
      </c>
      <c r="B803" s="2"/>
      <c r="C803" s="4"/>
      <c r="D803" s="4"/>
      <c r="E803" s="4"/>
      <c r="F803" s="10"/>
      <c r="G803" s="4"/>
      <c r="H803" s="4"/>
      <c r="I803" s="4"/>
      <c r="J803" s="101"/>
    </row>
    <row r="804" spans="1:10" s="1" customFormat="1" ht="15" customHeight="1" x14ac:dyDescent="0.25">
      <c r="A804" s="1" t="str">
        <f t="shared" si="0"/>
        <v xml:space="preserve"> </v>
      </c>
      <c r="B804" s="2"/>
      <c r="C804" s="4"/>
      <c r="D804" s="4"/>
      <c r="E804" s="4"/>
      <c r="F804" s="10"/>
      <c r="G804" s="4"/>
      <c r="H804" s="4"/>
      <c r="I804" s="4"/>
      <c r="J804" s="101"/>
    </row>
    <row r="805" spans="1:10" s="1" customFormat="1" ht="15" customHeight="1" x14ac:dyDescent="0.25">
      <c r="A805" s="1" t="str">
        <f t="shared" si="0"/>
        <v xml:space="preserve"> </v>
      </c>
      <c r="B805" s="2"/>
      <c r="C805" s="4"/>
      <c r="D805" s="4"/>
      <c r="E805" s="4"/>
      <c r="F805" s="10"/>
      <c r="G805" s="4"/>
      <c r="H805" s="4"/>
      <c r="I805" s="4"/>
      <c r="J805" s="101"/>
    </row>
    <row r="806" spans="1:10" s="1" customFormat="1" ht="15" customHeight="1" x14ac:dyDescent="0.25">
      <c r="A806" s="1" t="str">
        <f t="shared" si="0"/>
        <v xml:space="preserve"> </v>
      </c>
      <c r="B806" s="2"/>
      <c r="C806" s="4"/>
      <c r="D806" s="4"/>
      <c r="E806" s="4"/>
      <c r="F806" s="10"/>
      <c r="G806" s="4"/>
      <c r="H806" s="4"/>
      <c r="I806" s="4"/>
      <c r="J806" s="101"/>
    </row>
    <row r="807" spans="1:10" s="1" customFormat="1" ht="15" customHeight="1" x14ac:dyDescent="0.25">
      <c r="A807" s="1" t="str">
        <f t="shared" si="0"/>
        <v xml:space="preserve"> </v>
      </c>
      <c r="B807" s="2"/>
      <c r="C807" s="4"/>
      <c r="D807" s="4"/>
      <c r="E807" s="4"/>
      <c r="F807" s="10"/>
      <c r="G807" s="4"/>
      <c r="H807" s="4"/>
      <c r="I807" s="4"/>
      <c r="J807" s="101"/>
    </row>
    <row r="808" spans="1:10" s="1" customFormat="1" ht="15" customHeight="1" x14ac:dyDescent="0.25">
      <c r="A808" s="1" t="str">
        <f t="shared" si="0"/>
        <v xml:space="preserve"> </v>
      </c>
      <c r="B808" s="2"/>
      <c r="C808" s="4"/>
      <c r="D808" s="4"/>
      <c r="E808" s="4"/>
      <c r="F808" s="10"/>
      <c r="G808" s="4"/>
      <c r="H808" s="4"/>
      <c r="I808" s="4"/>
      <c r="J808" s="101"/>
    </row>
    <row r="809" spans="1:10" s="1" customFormat="1" ht="15" customHeight="1" x14ac:dyDescent="0.25">
      <c r="A809" s="1" t="str">
        <f t="shared" ref="A809:A872" si="1">CONCATENATE(B809," ",D809)</f>
        <v xml:space="preserve"> </v>
      </c>
      <c r="B809" s="2"/>
      <c r="C809" s="4"/>
      <c r="D809" s="4"/>
      <c r="E809" s="4"/>
      <c r="F809" s="10"/>
      <c r="G809" s="4"/>
      <c r="H809" s="4"/>
      <c r="I809" s="4"/>
      <c r="J809" s="101"/>
    </row>
    <row r="810" spans="1:10" s="1" customFormat="1" ht="15" customHeight="1" x14ac:dyDescent="0.25">
      <c r="A810" s="1" t="str">
        <f t="shared" si="1"/>
        <v xml:space="preserve"> </v>
      </c>
      <c r="B810" s="2"/>
      <c r="C810" s="4"/>
      <c r="D810" s="4"/>
      <c r="E810" s="4"/>
      <c r="F810" s="10"/>
      <c r="G810" s="4"/>
      <c r="H810" s="4"/>
      <c r="I810" s="4"/>
      <c r="J810" s="101"/>
    </row>
    <row r="811" spans="1:10" s="1" customFormat="1" ht="15" customHeight="1" x14ac:dyDescent="0.25">
      <c r="A811" s="1" t="str">
        <f t="shared" si="1"/>
        <v xml:space="preserve"> </v>
      </c>
      <c r="B811" s="2"/>
      <c r="C811" s="4"/>
      <c r="D811" s="4"/>
      <c r="E811" s="4"/>
      <c r="F811" s="10"/>
      <c r="G811" s="4"/>
      <c r="H811" s="4"/>
      <c r="I811" s="4"/>
      <c r="J811" s="101"/>
    </row>
    <row r="812" spans="1:10" s="1" customFormat="1" ht="15" customHeight="1" x14ac:dyDescent="0.25">
      <c r="A812" s="1" t="str">
        <f t="shared" si="1"/>
        <v xml:space="preserve"> </v>
      </c>
      <c r="B812" s="2"/>
      <c r="C812" s="4"/>
      <c r="D812" s="4"/>
      <c r="E812" s="4"/>
      <c r="F812" s="10"/>
      <c r="G812" s="4"/>
      <c r="H812" s="4"/>
      <c r="I812" s="4"/>
      <c r="J812" s="101"/>
    </row>
    <row r="813" spans="1:10" s="1" customFormat="1" ht="15" customHeight="1" x14ac:dyDescent="0.25">
      <c r="A813" s="1" t="str">
        <f t="shared" si="1"/>
        <v xml:space="preserve"> </v>
      </c>
      <c r="B813" s="2"/>
      <c r="C813" s="4"/>
      <c r="D813" s="4"/>
      <c r="E813" s="4"/>
      <c r="F813" s="10"/>
      <c r="G813" s="4"/>
      <c r="H813" s="4"/>
      <c r="I813" s="4"/>
      <c r="J813" s="101"/>
    </row>
    <row r="814" spans="1:10" s="1" customFormat="1" ht="15" customHeight="1" x14ac:dyDescent="0.25">
      <c r="A814" s="1" t="str">
        <f t="shared" si="1"/>
        <v xml:space="preserve"> </v>
      </c>
      <c r="B814" s="2"/>
      <c r="C814" s="4"/>
      <c r="D814" s="4"/>
      <c r="E814" s="4"/>
      <c r="F814" s="10"/>
      <c r="G814" s="4"/>
      <c r="H814" s="4"/>
      <c r="I814" s="4"/>
      <c r="J814" s="101"/>
    </row>
    <row r="815" spans="1:10" s="1" customFormat="1" ht="15" customHeight="1" x14ac:dyDescent="0.25">
      <c r="A815" s="1" t="str">
        <f t="shared" si="1"/>
        <v xml:space="preserve"> </v>
      </c>
      <c r="B815" s="2"/>
      <c r="C815" s="4"/>
      <c r="D815" s="4"/>
      <c r="E815" s="4"/>
      <c r="F815" s="10"/>
      <c r="G815" s="4"/>
      <c r="H815" s="4"/>
      <c r="I815" s="4"/>
      <c r="J815" s="101"/>
    </row>
    <row r="816" spans="1:10" s="1" customFormat="1" ht="15" customHeight="1" x14ac:dyDescent="0.25">
      <c r="A816" s="1" t="str">
        <f t="shared" si="1"/>
        <v xml:space="preserve"> </v>
      </c>
      <c r="B816" s="2"/>
      <c r="C816" s="4"/>
      <c r="D816" s="4"/>
      <c r="E816" s="4"/>
      <c r="F816" s="10"/>
      <c r="G816" s="4"/>
      <c r="H816" s="4"/>
      <c r="I816" s="4"/>
      <c r="J816" s="101"/>
    </row>
    <row r="817" spans="1:10" s="1" customFormat="1" ht="15" customHeight="1" x14ac:dyDescent="0.25">
      <c r="A817" s="1" t="str">
        <f t="shared" si="1"/>
        <v xml:space="preserve"> </v>
      </c>
      <c r="B817" s="2"/>
      <c r="C817" s="4"/>
      <c r="D817" s="4"/>
      <c r="E817" s="4"/>
      <c r="F817" s="10"/>
      <c r="G817" s="4"/>
      <c r="H817" s="4"/>
      <c r="I817" s="4"/>
      <c r="J817" s="101"/>
    </row>
    <row r="818" spans="1:10" s="1" customFormat="1" ht="15" customHeight="1" x14ac:dyDescent="0.25">
      <c r="A818" s="1" t="str">
        <f t="shared" si="1"/>
        <v xml:space="preserve"> </v>
      </c>
      <c r="B818" s="2"/>
      <c r="C818" s="4"/>
      <c r="D818" s="4"/>
      <c r="E818" s="4"/>
      <c r="F818" s="10"/>
      <c r="G818" s="4"/>
      <c r="H818" s="4"/>
      <c r="I818" s="4"/>
      <c r="J818" s="101"/>
    </row>
    <row r="819" spans="1:10" s="1" customFormat="1" ht="15" customHeight="1" x14ac:dyDescent="0.25">
      <c r="A819" s="1" t="str">
        <f t="shared" si="1"/>
        <v xml:space="preserve"> </v>
      </c>
      <c r="B819" s="2"/>
      <c r="C819" s="4"/>
      <c r="D819" s="4"/>
      <c r="E819" s="4"/>
      <c r="F819" s="10"/>
      <c r="G819" s="4"/>
      <c r="H819" s="4"/>
      <c r="I819" s="4"/>
      <c r="J819" s="101"/>
    </row>
    <row r="820" spans="1:10" s="1" customFormat="1" ht="15" customHeight="1" x14ac:dyDescent="0.25">
      <c r="A820" s="1" t="str">
        <f t="shared" si="1"/>
        <v xml:space="preserve"> </v>
      </c>
      <c r="B820" s="2"/>
      <c r="C820" s="4"/>
      <c r="D820" s="4"/>
      <c r="E820" s="4"/>
      <c r="F820" s="10"/>
      <c r="G820" s="4"/>
      <c r="H820" s="4"/>
      <c r="I820" s="4"/>
      <c r="J820" s="101"/>
    </row>
    <row r="821" spans="1:10" s="1" customFormat="1" ht="15" customHeight="1" x14ac:dyDescent="0.25">
      <c r="A821" s="1" t="str">
        <f t="shared" si="1"/>
        <v xml:space="preserve"> </v>
      </c>
      <c r="B821" s="2"/>
      <c r="C821" s="4"/>
      <c r="D821" s="4"/>
      <c r="E821" s="4"/>
      <c r="F821" s="10"/>
      <c r="G821" s="4"/>
      <c r="H821" s="4"/>
      <c r="I821" s="4"/>
      <c r="J821" s="101"/>
    </row>
    <row r="822" spans="1:10" s="1" customFormat="1" ht="15" customHeight="1" x14ac:dyDescent="0.25">
      <c r="A822" s="1" t="str">
        <f t="shared" si="1"/>
        <v xml:space="preserve"> </v>
      </c>
      <c r="B822" s="2"/>
      <c r="C822" s="4"/>
      <c r="D822" s="4"/>
      <c r="E822" s="4"/>
      <c r="F822" s="10"/>
      <c r="G822" s="4"/>
      <c r="H822" s="4"/>
      <c r="I822" s="4"/>
      <c r="J822" s="101"/>
    </row>
    <row r="823" spans="1:10" s="1" customFormat="1" ht="15" customHeight="1" x14ac:dyDescent="0.25">
      <c r="A823" s="1" t="str">
        <f t="shared" si="1"/>
        <v xml:space="preserve"> </v>
      </c>
      <c r="B823" s="2"/>
      <c r="C823" s="4"/>
      <c r="D823" s="4"/>
      <c r="E823" s="4"/>
      <c r="F823" s="10"/>
      <c r="G823" s="4"/>
      <c r="H823" s="4"/>
      <c r="I823" s="4"/>
      <c r="J823" s="101"/>
    </row>
    <row r="824" spans="1:10" s="1" customFormat="1" ht="15" customHeight="1" x14ac:dyDescent="0.25">
      <c r="A824" s="1" t="str">
        <f t="shared" si="1"/>
        <v xml:space="preserve"> </v>
      </c>
      <c r="B824" s="2"/>
      <c r="C824" s="4"/>
      <c r="D824" s="4"/>
      <c r="E824" s="4"/>
      <c r="F824" s="10"/>
      <c r="G824" s="4"/>
      <c r="H824" s="4"/>
      <c r="I824" s="4"/>
      <c r="J824" s="101"/>
    </row>
    <row r="825" spans="1:10" s="1" customFormat="1" ht="15" customHeight="1" x14ac:dyDescent="0.25">
      <c r="A825" s="1" t="str">
        <f t="shared" si="1"/>
        <v xml:space="preserve"> </v>
      </c>
      <c r="B825" s="2"/>
      <c r="C825" s="4"/>
      <c r="D825" s="4"/>
      <c r="E825" s="4"/>
      <c r="F825" s="10"/>
      <c r="G825" s="4"/>
      <c r="H825" s="4"/>
      <c r="I825" s="4"/>
      <c r="J825" s="101"/>
    </row>
    <row r="826" spans="1:10" s="1" customFormat="1" ht="15" customHeight="1" x14ac:dyDescent="0.25">
      <c r="A826" s="1" t="str">
        <f t="shared" si="1"/>
        <v xml:space="preserve"> </v>
      </c>
      <c r="B826" s="2"/>
      <c r="C826" s="4"/>
      <c r="D826" s="4"/>
      <c r="E826" s="4"/>
      <c r="F826" s="10"/>
      <c r="G826" s="4"/>
      <c r="H826" s="4"/>
      <c r="I826" s="4"/>
      <c r="J826" s="101"/>
    </row>
    <row r="827" spans="1:10" s="1" customFormat="1" ht="15" customHeight="1" x14ac:dyDescent="0.25">
      <c r="A827" s="1" t="str">
        <f t="shared" si="1"/>
        <v xml:space="preserve"> </v>
      </c>
      <c r="B827" s="2"/>
      <c r="C827" s="4"/>
      <c r="D827" s="4"/>
      <c r="E827" s="4"/>
      <c r="F827" s="10"/>
      <c r="G827" s="4"/>
      <c r="H827" s="4"/>
      <c r="I827" s="4"/>
      <c r="J827" s="101"/>
    </row>
    <row r="828" spans="1:10" s="1" customFormat="1" ht="15" customHeight="1" x14ac:dyDescent="0.25">
      <c r="A828" s="1" t="str">
        <f t="shared" si="1"/>
        <v xml:space="preserve"> </v>
      </c>
      <c r="B828" s="2"/>
      <c r="C828" s="4"/>
      <c r="D828" s="4"/>
      <c r="E828" s="4"/>
      <c r="F828" s="10"/>
      <c r="G828" s="4"/>
      <c r="H828" s="4"/>
      <c r="I828" s="4"/>
      <c r="J828" s="101"/>
    </row>
    <row r="829" spans="1:10" s="1" customFormat="1" ht="15" customHeight="1" x14ac:dyDescent="0.25">
      <c r="A829" s="1" t="str">
        <f t="shared" si="1"/>
        <v xml:space="preserve"> </v>
      </c>
      <c r="B829" s="2"/>
      <c r="C829" s="4"/>
      <c r="D829" s="4"/>
      <c r="E829" s="4"/>
      <c r="F829" s="10"/>
      <c r="G829" s="4"/>
      <c r="H829" s="4"/>
      <c r="I829" s="4"/>
      <c r="J829" s="101"/>
    </row>
    <row r="830" spans="1:10" s="1" customFormat="1" ht="15" customHeight="1" x14ac:dyDescent="0.25">
      <c r="A830" s="1" t="str">
        <f t="shared" si="1"/>
        <v xml:space="preserve"> </v>
      </c>
      <c r="B830" s="2"/>
      <c r="C830" s="4"/>
      <c r="D830" s="4"/>
      <c r="E830" s="4"/>
      <c r="F830" s="10"/>
      <c r="G830" s="4"/>
      <c r="H830" s="4"/>
      <c r="I830" s="4"/>
      <c r="J830" s="101"/>
    </row>
    <row r="831" spans="1:10" s="1" customFormat="1" ht="15" customHeight="1" x14ac:dyDescent="0.25">
      <c r="A831" s="1" t="str">
        <f t="shared" si="1"/>
        <v xml:space="preserve"> </v>
      </c>
      <c r="B831" s="2"/>
      <c r="C831" s="4"/>
      <c r="D831" s="4"/>
      <c r="E831" s="4"/>
      <c r="F831" s="10"/>
      <c r="G831" s="4"/>
      <c r="H831" s="4"/>
      <c r="I831" s="4"/>
      <c r="J831" s="101"/>
    </row>
    <row r="832" spans="1:10" s="1" customFormat="1" ht="15" customHeight="1" x14ac:dyDescent="0.25">
      <c r="A832" s="1" t="str">
        <f t="shared" si="1"/>
        <v xml:space="preserve"> </v>
      </c>
      <c r="B832" s="2"/>
      <c r="C832" s="4"/>
      <c r="D832" s="4"/>
      <c r="E832" s="4"/>
      <c r="F832" s="10"/>
      <c r="G832" s="4"/>
      <c r="H832" s="4"/>
      <c r="I832" s="4"/>
      <c r="J832" s="101"/>
    </row>
    <row r="833" spans="1:10" s="1" customFormat="1" ht="15" customHeight="1" x14ac:dyDescent="0.25">
      <c r="A833" s="1" t="str">
        <f t="shared" si="1"/>
        <v xml:space="preserve"> </v>
      </c>
      <c r="B833" s="2"/>
      <c r="C833" s="4"/>
      <c r="D833" s="4"/>
      <c r="E833" s="4"/>
      <c r="F833" s="10"/>
      <c r="G833" s="4"/>
      <c r="H833" s="4"/>
      <c r="I833" s="4"/>
      <c r="J833" s="101"/>
    </row>
    <row r="834" spans="1:10" s="1" customFormat="1" ht="15" customHeight="1" x14ac:dyDescent="0.25">
      <c r="A834" s="1" t="str">
        <f t="shared" si="1"/>
        <v xml:space="preserve"> </v>
      </c>
      <c r="B834" s="2"/>
      <c r="C834" s="4"/>
      <c r="D834" s="4"/>
      <c r="E834" s="4"/>
      <c r="F834" s="10"/>
      <c r="G834" s="4"/>
      <c r="H834" s="4"/>
      <c r="I834" s="4"/>
      <c r="J834" s="101"/>
    </row>
    <row r="835" spans="1:10" s="1" customFormat="1" ht="15" customHeight="1" x14ac:dyDescent="0.25">
      <c r="A835" s="1" t="str">
        <f t="shared" si="1"/>
        <v xml:space="preserve"> </v>
      </c>
      <c r="B835" s="2"/>
      <c r="C835" s="4"/>
      <c r="D835" s="4"/>
      <c r="E835" s="4"/>
      <c r="F835" s="10"/>
      <c r="G835" s="4"/>
      <c r="H835" s="4"/>
      <c r="I835" s="4"/>
      <c r="J835" s="101"/>
    </row>
    <row r="836" spans="1:10" s="1" customFormat="1" ht="15" customHeight="1" x14ac:dyDescent="0.25">
      <c r="A836" s="1" t="str">
        <f t="shared" si="1"/>
        <v xml:space="preserve"> </v>
      </c>
      <c r="B836" s="2"/>
      <c r="C836" s="4"/>
      <c r="D836" s="4"/>
      <c r="E836" s="4"/>
      <c r="F836" s="10"/>
      <c r="G836" s="4"/>
      <c r="H836" s="4"/>
      <c r="I836" s="4"/>
      <c r="J836" s="101"/>
    </row>
    <row r="837" spans="1:10" s="1" customFormat="1" ht="15" customHeight="1" x14ac:dyDescent="0.25">
      <c r="A837" s="1" t="str">
        <f t="shared" si="1"/>
        <v xml:space="preserve"> </v>
      </c>
      <c r="B837" s="2"/>
      <c r="C837" s="4"/>
      <c r="D837" s="4"/>
      <c r="E837" s="4"/>
      <c r="F837" s="10"/>
      <c r="G837" s="4"/>
      <c r="H837" s="4"/>
      <c r="I837" s="4"/>
      <c r="J837" s="101"/>
    </row>
    <row r="838" spans="1:10" s="1" customFormat="1" ht="15" customHeight="1" x14ac:dyDescent="0.25">
      <c r="A838" s="1" t="str">
        <f t="shared" si="1"/>
        <v xml:space="preserve"> </v>
      </c>
      <c r="B838" s="2"/>
      <c r="C838" s="4"/>
      <c r="D838" s="4"/>
      <c r="E838" s="4"/>
      <c r="F838" s="10"/>
      <c r="G838" s="4"/>
      <c r="H838" s="4"/>
      <c r="I838" s="4"/>
      <c r="J838" s="101"/>
    </row>
    <row r="839" spans="1:10" s="1" customFormat="1" ht="15" customHeight="1" x14ac:dyDescent="0.25">
      <c r="A839" s="1" t="str">
        <f t="shared" si="1"/>
        <v xml:space="preserve"> </v>
      </c>
      <c r="B839" s="2"/>
      <c r="C839" s="4"/>
      <c r="D839" s="4"/>
      <c r="E839" s="4"/>
      <c r="F839" s="10"/>
      <c r="G839" s="4"/>
      <c r="H839" s="4"/>
      <c r="I839" s="4"/>
      <c r="J839" s="101"/>
    </row>
    <row r="840" spans="1:10" s="1" customFormat="1" ht="15" customHeight="1" x14ac:dyDescent="0.25">
      <c r="A840" s="1" t="str">
        <f t="shared" si="1"/>
        <v xml:space="preserve"> </v>
      </c>
      <c r="B840" s="2"/>
      <c r="C840" s="4"/>
      <c r="D840" s="4"/>
      <c r="E840" s="4"/>
      <c r="F840" s="10"/>
      <c r="G840" s="4"/>
      <c r="H840" s="4"/>
      <c r="I840" s="4"/>
      <c r="J840" s="101"/>
    </row>
    <row r="841" spans="1:10" s="1" customFormat="1" ht="15" customHeight="1" x14ac:dyDescent="0.25">
      <c r="A841" s="1" t="str">
        <f t="shared" si="1"/>
        <v xml:space="preserve"> </v>
      </c>
      <c r="B841" s="2"/>
      <c r="C841" s="4"/>
      <c r="D841" s="4"/>
      <c r="E841" s="4"/>
      <c r="F841" s="10"/>
      <c r="G841" s="4"/>
      <c r="H841" s="4"/>
      <c r="I841" s="4"/>
      <c r="J841" s="101"/>
    </row>
    <row r="842" spans="1:10" s="1" customFormat="1" ht="15" customHeight="1" x14ac:dyDescent="0.25">
      <c r="A842" s="1" t="str">
        <f t="shared" si="1"/>
        <v xml:space="preserve"> </v>
      </c>
      <c r="B842" s="2"/>
      <c r="C842" s="4"/>
      <c r="D842" s="4"/>
      <c r="E842" s="4"/>
      <c r="F842" s="10"/>
      <c r="G842" s="4"/>
      <c r="H842" s="4"/>
      <c r="I842" s="4"/>
      <c r="J842" s="101"/>
    </row>
    <row r="843" spans="1:10" s="1" customFormat="1" ht="15" customHeight="1" x14ac:dyDescent="0.25">
      <c r="A843" s="1" t="str">
        <f t="shared" si="1"/>
        <v xml:space="preserve"> </v>
      </c>
      <c r="B843" s="2"/>
      <c r="C843" s="4"/>
      <c r="D843" s="4"/>
      <c r="E843" s="4"/>
      <c r="F843" s="10"/>
      <c r="G843" s="4"/>
      <c r="H843" s="4"/>
      <c r="I843" s="4"/>
      <c r="J843" s="101"/>
    </row>
    <row r="844" spans="1:10" s="1" customFormat="1" ht="15" customHeight="1" x14ac:dyDescent="0.25">
      <c r="A844" s="1" t="str">
        <f t="shared" si="1"/>
        <v xml:space="preserve"> </v>
      </c>
      <c r="B844" s="2"/>
      <c r="C844" s="4"/>
      <c r="D844" s="4"/>
      <c r="E844" s="4"/>
      <c r="F844" s="10"/>
      <c r="G844" s="4"/>
      <c r="H844" s="4"/>
      <c r="I844" s="4"/>
      <c r="J844" s="101"/>
    </row>
    <row r="845" spans="1:10" s="1" customFormat="1" ht="15" customHeight="1" x14ac:dyDescent="0.25">
      <c r="A845" s="1" t="str">
        <f t="shared" si="1"/>
        <v xml:space="preserve"> </v>
      </c>
      <c r="B845" s="2"/>
      <c r="C845" s="4"/>
      <c r="D845" s="4"/>
      <c r="E845" s="4"/>
      <c r="F845" s="10"/>
      <c r="G845" s="4"/>
      <c r="H845" s="4"/>
      <c r="I845" s="4"/>
      <c r="J845" s="101"/>
    </row>
    <row r="846" spans="1:10" s="1" customFormat="1" ht="15" customHeight="1" x14ac:dyDescent="0.25">
      <c r="A846" s="1" t="str">
        <f t="shared" si="1"/>
        <v xml:space="preserve"> </v>
      </c>
      <c r="B846" s="2"/>
      <c r="C846" s="4"/>
      <c r="D846" s="4"/>
      <c r="E846" s="4"/>
      <c r="F846" s="10"/>
      <c r="G846" s="4"/>
      <c r="H846" s="4"/>
      <c r="I846" s="4"/>
      <c r="J846" s="101"/>
    </row>
    <row r="847" spans="1:10" s="1" customFormat="1" ht="15" customHeight="1" x14ac:dyDescent="0.25">
      <c r="A847" s="1" t="str">
        <f t="shared" si="1"/>
        <v xml:space="preserve"> </v>
      </c>
      <c r="B847" s="2"/>
      <c r="C847" s="4"/>
      <c r="D847" s="4"/>
      <c r="E847" s="4"/>
      <c r="F847" s="10"/>
      <c r="G847" s="4"/>
      <c r="H847" s="4"/>
      <c r="I847" s="4"/>
      <c r="J847" s="101"/>
    </row>
    <row r="848" spans="1:10" s="1" customFormat="1" ht="15" customHeight="1" x14ac:dyDescent="0.25">
      <c r="A848" s="1" t="str">
        <f t="shared" si="1"/>
        <v xml:space="preserve"> </v>
      </c>
      <c r="B848" s="2"/>
      <c r="C848" s="4"/>
      <c r="D848" s="4"/>
      <c r="E848" s="4"/>
      <c r="F848" s="10"/>
      <c r="G848" s="4"/>
      <c r="H848" s="4"/>
      <c r="I848" s="4"/>
      <c r="J848" s="101"/>
    </row>
    <row r="849" spans="1:10" s="1" customFormat="1" ht="15" customHeight="1" x14ac:dyDescent="0.25">
      <c r="A849" s="1" t="str">
        <f t="shared" si="1"/>
        <v xml:space="preserve"> </v>
      </c>
      <c r="B849" s="2"/>
      <c r="C849" s="4"/>
      <c r="D849" s="4"/>
      <c r="E849" s="4"/>
      <c r="F849" s="10"/>
      <c r="G849" s="4"/>
      <c r="H849" s="4"/>
      <c r="I849" s="4"/>
      <c r="J849" s="101"/>
    </row>
    <row r="850" spans="1:10" s="1" customFormat="1" ht="15" customHeight="1" x14ac:dyDescent="0.25">
      <c r="A850" s="1" t="str">
        <f t="shared" si="1"/>
        <v xml:space="preserve"> </v>
      </c>
      <c r="B850" s="2"/>
      <c r="C850" s="4"/>
      <c r="D850" s="4"/>
      <c r="E850" s="4"/>
      <c r="F850" s="10"/>
      <c r="G850" s="4"/>
      <c r="H850" s="4"/>
      <c r="I850" s="4"/>
      <c r="J850" s="101"/>
    </row>
    <row r="851" spans="1:10" s="1" customFormat="1" ht="15" customHeight="1" x14ac:dyDescent="0.25">
      <c r="A851" s="1" t="str">
        <f t="shared" si="1"/>
        <v xml:space="preserve"> </v>
      </c>
      <c r="B851" s="2"/>
      <c r="C851" s="4"/>
      <c r="D851" s="4"/>
      <c r="E851" s="4"/>
      <c r="F851" s="10"/>
      <c r="G851" s="4"/>
      <c r="H851" s="4"/>
      <c r="I851" s="4"/>
      <c r="J851" s="101"/>
    </row>
    <row r="852" spans="1:10" s="1" customFormat="1" ht="15" customHeight="1" x14ac:dyDescent="0.25">
      <c r="A852" s="1" t="str">
        <f t="shared" si="1"/>
        <v xml:space="preserve"> </v>
      </c>
      <c r="B852" s="2"/>
      <c r="C852" s="4"/>
      <c r="D852" s="4"/>
      <c r="E852" s="4"/>
      <c r="F852" s="10"/>
      <c r="G852" s="4"/>
      <c r="H852" s="4"/>
      <c r="I852" s="4"/>
      <c r="J852" s="101"/>
    </row>
    <row r="853" spans="1:10" s="1" customFormat="1" ht="15" customHeight="1" x14ac:dyDescent="0.25">
      <c r="A853" s="1" t="str">
        <f t="shared" si="1"/>
        <v xml:space="preserve"> </v>
      </c>
      <c r="B853" s="2"/>
      <c r="C853" s="4"/>
      <c r="D853" s="4"/>
      <c r="E853" s="4"/>
      <c r="F853" s="10"/>
      <c r="G853" s="4"/>
      <c r="H853" s="4"/>
      <c r="I853" s="4"/>
      <c r="J853" s="101"/>
    </row>
    <row r="854" spans="1:10" s="1" customFormat="1" ht="15" customHeight="1" x14ac:dyDescent="0.25">
      <c r="A854" s="1" t="str">
        <f t="shared" si="1"/>
        <v xml:space="preserve"> </v>
      </c>
      <c r="B854" s="2"/>
      <c r="C854" s="4"/>
      <c r="D854" s="4"/>
      <c r="E854" s="4"/>
      <c r="F854" s="10"/>
      <c r="G854" s="4"/>
      <c r="H854" s="4"/>
      <c r="I854" s="4"/>
      <c r="J854" s="101"/>
    </row>
    <row r="855" spans="1:10" s="1" customFormat="1" ht="15" customHeight="1" x14ac:dyDescent="0.25">
      <c r="A855" s="1" t="str">
        <f t="shared" si="1"/>
        <v xml:space="preserve"> </v>
      </c>
      <c r="B855" s="2"/>
      <c r="C855" s="4"/>
      <c r="D855" s="4"/>
      <c r="E855" s="4"/>
      <c r="F855" s="10"/>
      <c r="G855" s="4"/>
      <c r="H855" s="4"/>
      <c r="I855" s="4"/>
      <c r="J855" s="101"/>
    </row>
    <row r="856" spans="1:10" s="1" customFormat="1" ht="15" customHeight="1" x14ac:dyDescent="0.25">
      <c r="A856" s="1" t="str">
        <f t="shared" si="1"/>
        <v xml:space="preserve"> </v>
      </c>
      <c r="B856" s="2"/>
      <c r="C856" s="4"/>
      <c r="D856" s="4"/>
      <c r="E856" s="4"/>
      <c r="F856" s="10"/>
      <c r="G856" s="4"/>
      <c r="H856" s="4"/>
      <c r="I856" s="4"/>
      <c r="J856" s="101"/>
    </row>
    <row r="857" spans="1:10" s="1" customFormat="1" ht="15" customHeight="1" x14ac:dyDescent="0.25">
      <c r="A857" s="1" t="str">
        <f t="shared" si="1"/>
        <v xml:space="preserve"> </v>
      </c>
      <c r="B857" s="2"/>
      <c r="C857" s="4"/>
      <c r="D857" s="4"/>
      <c r="E857" s="4"/>
      <c r="F857" s="10"/>
      <c r="G857" s="4"/>
      <c r="H857" s="4"/>
      <c r="I857" s="4"/>
      <c r="J857" s="101"/>
    </row>
    <row r="858" spans="1:10" s="1" customFormat="1" ht="15" customHeight="1" x14ac:dyDescent="0.25">
      <c r="A858" s="1" t="str">
        <f t="shared" si="1"/>
        <v xml:space="preserve"> </v>
      </c>
      <c r="B858" s="2"/>
      <c r="C858" s="4"/>
      <c r="D858" s="4"/>
      <c r="E858" s="4"/>
      <c r="F858" s="10"/>
      <c r="G858" s="4"/>
      <c r="H858" s="4"/>
      <c r="I858" s="4"/>
      <c r="J858" s="101"/>
    </row>
    <row r="859" spans="1:10" s="1" customFormat="1" ht="15" customHeight="1" x14ac:dyDescent="0.25">
      <c r="A859" s="1" t="str">
        <f t="shared" si="1"/>
        <v xml:space="preserve"> </v>
      </c>
      <c r="B859" s="2"/>
      <c r="C859" s="4"/>
      <c r="D859" s="4"/>
      <c r="E859" s="4"/>
      <c r="F859" s="10"/>
      <c r="G859" s="4"/>
      <c r="H859" s="4"/>
      <c r="I859" s="4"/>
      <c r="J859" s="101"/>
    </row>
    <row r="860" spans="1:10" s="1" customFormat="1" ht="15" customHeight="1" x14ac:dyDescent="0.25">
      <c r="A860" s="1" t="str">
        <f t="shared" si="1"/>
        <v xml:space="preserve"> </v>
      </c>
      <c r="B860" s="2"/>
      <c r="C860" s="4"/>
      <c r="D860" s="4"/>
      <c r="E860" s="4"/>
      <c r="F860" s="10"/>
      <c r="G860" s="4"/>
      <c r="H860" s="4"/>
      <c r="I860" s="4"/>
      <c r="J860" s="101"/>
    </row>
    <row r="861" spans="1:10" s="1" customFormat="1" ht="15" customHeight="1" x14ac:dyDescent="0.25">
      <c r="A861" s="1" t="str">
        <f t="shared" si="1"/>
        <v xml:space="preserve"> </v>
      </c>
      <c r="B861" s="2"/>
      <c r="C861" s="4"/>
      <c r="D861" s="4"/>
      <c r="E861" s="4"/>
      <c r="F861" s="10"/>
      <c r="G861" s="4"/>
      <c r="H861" s="4"/>
      <c r="I861" s="4"/>
      <c r="J861" s="101"/>
    </row>
    <row r="862" spans="1:10" s="1" customFormat="1" ht="15" customHeight="1" x14ac:dyDescent="0.25">
      <c r="A862" s="1" t="str">
        <f t="shared" si="1"/>
        <v xml:space="preserve"> </v>
      </c>
      <c r="B862" s="2"/>
      <c r="C862" s="4"/>
      <c r="D862" s="4"/>
      <c r="E862" s="4"/>
      <c r="F862" s="10"/>
      <c r="G862" s="4"/>
      <c r="H862" s="4"/>
      <c r="I862" s="4"/>
      <c r="J862" s="101"/>
    </row>
    <row r="863" spans="1:10" s="1" customFormat="1" ht="15" customHeight="1" x14ac:dyDescent="0.25">
      <c r="A863" s="1" t="str">
        <f t="shared" si="1"/>
        <v xml:space="preserve"> </v>
      </c>
      <c r="B863" s="2"/>
      <c r="C863" s="4"/>
      <c r="D863" s="4"/>
      <c r="E863" s="4"/>
      <c r="F863" s="10"/>
      <c r="G863" s="4"/>
      <c r="H863" s="4"/>
      <c r="I863" s="4"/>
      <c r="J863" s="101"/>
    </row>
    <row r="864" spans="1:10" s="1" customFormat="1" ht="15" customHeight="1" x14ac:dyDescent="0.25">
      <c r="A864" s="1" t="str">
        <f t="shared" si="1"/>
        <v xml:space="preserve"> </v>
      </c>
      <c r="B864" s="2"/>
      <c r="C864" s="4"/>
      <c r="D864" s="4"/>
      <c r="E864" s="4"/>
      <c r="F864" s="10"/>
      <c r="G864" s="4"/>
      <c r="H864" s="4"/>
      <c r="I864" s="4"/>
      <c r="J864" s="101"/>
    </row>
    <row r="865" spans="1:10" s="1" customFormat="1" ht="15" customHeight="1" x14ac:dyDescent="0.25">
      <c r="A865" s="1" t="str">
        <f t="shared" si="1"/>
        <v xml:space="preserve"> </v>
      </c>
      <c r="B865" s="2"/>
      <c r="C865" s="4"/>
      <c r="D865" s="4"/>
      <c r="E865" s="4"/>
      <c r="F865" s="10"/>
      <c r="G865" s="4"/>
      <c r="H865" s="4"/>
      <c r="I865" s="4"/>
      <c r="J865" s="101"/>
    </row>
    <row r="866" spans="1:10" s="1" customFormat="1" ht="15" customHeight="1" x14ac:dyDescent="0.25">
      <c r="A866" s="1" t="str">
        <f t="shared" si="1"/>
        <v xml:space="preserve"> </v>
      </c>
      <c r="B866" s="2"/>
      <c r="C866" s="4"/>
      <c r="D866" s="4"/>
      <c r="E866" s="4"/>
      <c r="F866" s="10"/>
      <c r="G866" s="4"/>
      <c r="H866" s="4"/>
      <c r="I866" s="4"/>
      <c r="J866" s="101"/>
    </row>
    <row r="867" spans="1:10" s="1" customFormat="1" ht="15" customHeight="1" x14ac:dyDescent="0.25">
      <c r="A867" s="1" t="str">
        <f t="shared" si="1"/>
        <v xml:space="preserve"> </v>
      </c>
      <c r="B867" s="2"/>
      <c r="C867" s="4"/>
      <c r="D867" s="4"/>
      <c r="E867" s="4"/>
      <c r="F867" s="10"/>
      <c r="G867" s="4"/>
      <c r="H867" s="4"/>
      <c r="I867" s="4"/>
      <c r="J867" s="101"/>
    </row>
    <row r="868" spans="1:10" s="1" customFormat="1" ht="15" customHeight="1" x14ac:dyDescent="0.25">
      <c r="A868" s="1" t="str">
        <f t="shared" si="1"/>
        <v xml:space="preserve"> </v>
      </c>
      <c r="B868" s="2"/>
      <c r="C868" s="4"/>
      <c r="D868" s="4"/>
      <c r="E868" s="4"/>
      <c r="F868" s="10"/>
      <c r="G868" s="4"/>
      <c r="H868" s="4"/>
      <c r="I868" s="4"/>
      <c r="J868" s="101"/>
    </row>
    <row r="869" spans="1:10" s="1" customFormat="1" ht="15" customHeight="1" x14ac:dyDescent="0.25">
      <c r="A869" s="1" t="str">
        <f t="shared" si="1"/>
        <v xml:space="preserve"> </v>
      </c>
      <c r="B869" s="2"/>
      <c r="C869" s="4"/>
      <c r="D869" s="4"/>
      <c r="E869" s="4"/>
      <c r="F869" s="10"/>
      <c r="G869" s="4"/>
      <c r="H869" s="4"/>
      <c r="I869" s="4"/>
      <c r="J869" s="101"/>
    </row>
    <row r="870" spans="1:10" s="1" customFormat="1" ht="15" customHeight="1" x14ac:dyDescent="0.25">
      <c r="A870" s="1" t="str">
        <f t="shared" si="1"/>
        <v xml:space="preserve"> </v>
      </c>
      <c r="B870" s="2"/>
      <c r="C870" s="4"/>
      <c r="D870" s="4"/>
      <c r="E870" s="4"/>
      <c r="F870" s="10"/>
      <c r="G870" s="4"/>
      <c r="H870" s="4"/>
      <c r="I870" s="4"/>
      <c r="J870" s="101"/>
    </row>
    <row r="871" spans="1:10" s="1" customFormat="1" ht="15" customHeight="1" x14ac:dyDescent="0.25">
      <c r="A871" s="1" t="str">
        <f t="shared" si="1"/>
        <v xml:space="preserve"> </v>
      </c>
      <c r="B871" s="2"/>
      <c r="C871" s="4"/>
      <c r="D871" s="4"/>
      <c r="E871" s="4"/>
      <c r="F871" s="10"/>
      <c r="G871" s="4"/>
      <c r="H871" s="4"/>
      <c r="I871" s="4"/>
      <c r="J871" s="101"/>
    </row>
    <row r="872" spans="1:10" s="1" customFormat="1" ht="15" customHeight="1" x14ac:dyDescent="0.25">
      <c r="A872" s="1" t="str">
        <f t="shared" si="1"/>
        <v xml:space="preserve"> </v>
      </c>
      <c r="B872" s="2"/>
      <c r="C872" s="4"/>
      <c r="D872" s="4"/>
      <c r="E872" s="4"/>
      <c r="F872" s="10"/>
      <c r="G872" s="4"/>
      <c r="H872" s="4"/>
      <c r="I872" s="4"/>
      <c r="J872" s="101"/>
    </row>
    <row r="873" spans="1:10" s="1" customFormat="1" ht="15" customHeight="1" x14ac:dyDescent="0.25">
      <c r="A873" s="1" t="str">
        <f t="shared" ref="A873:A936" si="2">CONCATENATE(B873," ",D873)</f>
        <v xml:space="preserve"> </v>
      </c>
      <c r="B873" s="2"/>
      <c r="C873" s="4"/>
      <c r="D873" s="4"/>
      <c r="E873" s="4"/>
      <c r="F873" s="10"/>
      <c r="G873" s="4"/>
      <c r="H873" s="4"/>
      <c r="I873" s="4"/>
      <c r="J873" s="101"/>
    </row>
    <row r="874" spans="1:10" s="1" customFormat="1" ht="15" customHeight="1" x14ac:dyDescent="0.25">
      <c r="A874" s="1" t="str">
        <f t="shared" si="2"/>
        <v xml:space="preserve"> </v>
      </c>
      <c r="B874" s="2"/>
      <c r="C874" s="4"/>
      <c r="D874" s="4"/>
      <c r="E874" s="4"/>
      <c r="F874" s="10"/>
      <c r="G874" s="4"/>
      <c r="H874" s="4"/>
      <c r="I874" s="4"/>
      <c r="J874" s="101"/>
    </row>
    <row r="875" spans="1:10" s="1" customFormat="1" ht="15" customHeight="1" x14ac:dyDescent="0.25">
      <c r="A875" s="1" t="str">
        <f t="shared" si="2"/>
        <v xml:space="preserve"> </v>
      </c>
      <c r="B875" s="2"/>
      <c r="C875" s="4"/>
      <c r="D875" s="4"/>
      <c r="E875" s="4"/>
      <c r="F875" s="10"/>
      <c r="G875" s="4"/>
      <c r="H875" s="4"/>
      <c r="I875" s="4"/>
      <c r="J875" s="101"/>
    </row>
    <row r="876" spans="1:10" s="1" customFormat="1" ht="15" customHeight="1" x14ac:dyDescent="0.25">
      <c r="A876" s="1" t="str">
        <f t="shared" si="2"/>
        <v xml:space="preserve"> </v>
      </c>
      <c r="B876" s="2"/>
      <c r="C876" s="4"/>
      <c r="D876" s="4"/>
      <c r="E876" s="4"/>
      <c r="F876" s="10"/>
      <c r="G876" s="4"/>
      <c r="H876" s="4"/>
      <c r="I876" s="4"/>
      <c r="J876" s="101"/>
    </row>
    <row r="877" spans="1:10" s="1" customFormat="1" ht="15" customHeight="1" x14ac:dyDescent="0.25">
      <c r="A877" s="1" t="str">
        <f t="shared" si="2"/>
        <v xml:space="preserve"> </v>
      </c>
      <c r="B877" s="2"/>
      <c r="C877" s="4"/>
      <c r="D877" s="4"/>
      <c r="E877" s="4"/>
      <c r="F877" s="10"/>
      <c r="G877" s="4"/>
      <c r="H877" s="4"/>
      <c r="I877" s="4"/>
      <c r="J877" s="101"/>
    </row>
    <row r="878" spans="1:10" s="1" customFormat="1" ht="15" customHeight="1" x14ac:dyDescent="0.25">
      <c r="A878" s="1" t="str">
        <f t="shared" si="2"/>
        <v xml:space="preserve"> </v>
      </c>
      <c r="B878" s="2"/>
      <c r="C878" s="4"/>
      <c r="D878" s="4"/>
      <c r="E878" s="4"/>
      <c r="F878" s="10"/>
      <c r="G878" s="4"/>
      <c r="H878" s="4"/>
      <c r="I878" s="4"/>
      <c r="J878" s="101"/>
    </row>
    <row r="879" spans="1:10" s="1" customFormat="1" ht="15" customHeight="1" x14ac:dyDescent="0.25">
      <c r="A879" s="1" t="str">
        <f t="shared" si="2"/>
        <v xml:space="preserve"> </v>
      </c>
      <c r="B879" s="2"/>
      <c r="C879" s="4"/>
      <c r="D879" s="4"/>
      <c r="E879" s="4"/>
      <c r="F879" s="10"/>
      <c r="G879" s="4"/>
      <c r="H879" s="4"/>
      <c r="I879" s="4"/>
      <c r="J879" s="101"/>
    </row>
    <row r="880" spans="1:10" s="1" customFormat="1" ht="15" customHeight="1" x14ac:dyDescent="0.25">
      <c r="A880" s="1" t="str">
        <f t="shared" si="2"/>
        <v xml:space="preserve"> </v>
      </c>
      <c r="B880" s="2"/>
      <c r="C880" s="4"/>
      <c r="D880" s="4"/>
      <c r="E880" s="4"/>
      <c r="F880" s="10"/>
      <c r="G880" s="4"/>
      <c r="H880" s="4"/>
      <c r="I880" s="4"/>
      <c r="J880" s="101"/>
    </row>
    <row r="881" spans="1:10" s="1" customFormat="1" ht="15" customHeight="1" x14ac:dyDescent="0.25">
      <c r="A881" s="1" t="str">
        <f t="shared" si="2"/>
        <v xml:space="preserve"> </v>
      </c>
      <c r="B881" s="2"/>
      <c r="C881" s="4"/>
      <c r="D881" s="4"/>
      <c r="E881" s="4"/>
      <c r="F881" s="10"/>
      <c r="G881" s="4"/>
      <c r="H881" s="4"/>
      <c r="I881" s="4"/>
      <c r="J881" s="101"/>
    </row>
    <row r="882" spans="1:10" s="1" customFormat="1" ht="15" customHeight="1" x14ac:dyDescent="0.25">
      <c r="A882" s="1" t="str">
        <f t="shared" si="2"/>
        <v xml:space="preserve"> </v>
      </c>
      <c r="B882" s="2"/>
      <c r="C882" s="4"/>
      <c r="D882" s="4"/>
      <c r="E882" s="4"/>
      <c r="F882" s="10"/>
      <c r="G882" s="4"/>
      <c r="H882" s="4"/>
      <c r="I882" s="4"/>
      <c r="J882" s="101"/>
    </row>
    <row r="883" spans="1:10" s="1" customFormat="1" ht="15" customHeight="1" x14ac:dyDescent="0.25">
      <c r="A883" s="1" t="str">
        <f t="shared" si="2"/>
        <v xml:space="preserve"> </v>
      </c>
      <c r="B883" s="2"/>
      <c r="C883" s="4"/>
      <c r="D883" s="4"/>
      <c r="E883" s="4"/>
      <c r="F883" s="10"/>
      <c r="G883" s="4"/>
      <c r="H883" s="4"/>
      <c r="I883" s="4"/>
      <c r="J883" s="101"/>
    </row>
    <row r="884" spans="1:10" s="1" customFormat="1" ht="15" customHeight="1" x14ac:dyDescent="0.25">
      <c r="A884" s="1" t="str">
        <f t="shared" si="2"/>
        <v xml:space="preserve"> </v>
      </c>
      <c r="B884" s="2"/>
      <c r="C884" s="4"/>
      <c r="D884" s="4"/>
      <c r="E884" s="4"/>
      <c r="F884" s="10"/>
      <c r="G884" s="4"/>
      <c r="H884" s="4"/>
      <c r="I884" s="4"/>
      <c r="J884" s="101"/>
    </row>
    <row r="885" spans="1:10" s="1" customFormat="1" ht="15" customHeight="1" x14ac:dyDescent="0.25">
      <c r="A885" s="1" t="str">
        <f t="shared" si="2"/>
        <v xml:space="preserve"> </v>
      </c>
      <c r="B885" s="2"/>
      <c r="C885" s="4"/>
      <c r="D885" s="4"/>
      <c r="E885" s="4"/>
      <c r="F885" s="10"/>
      <c r="G885" s="4"/>
      <c r="H885" s="4"/>
      <c r="I885" s="4"/>
      <c r="J885" s="101"/>
    </row>
    <row r="886" spans="1:10" s="1" customFormat="1" ht="15" customHeight="1" x14ac:dyDescent="0.25">
      <c r="A886" s="1" t="str">
        <f t="shared" si="2"/>
        <v xml:space="preserve"> </v>
      </c>
      <c r="B886" s="2"/>
      <c r="C886" s="4"/>
      <c r="D886" s="4"/>
      <c r="E886" s="4"/>
      <c r="F886" s="10"/>
      <c r="G886" s="4"/>
      <c r="H886" s="4"/>
      <c r="I886" s="4"/>
      <c r="J886" s="101"/>
    </row>
    <row r="887" spans="1:10" s="1" customFormat="1" ht="15" customHeight="1" x14ac:dyDescent="0.25">
      <c r="A887" s="1" t="str">
        <f t="shared" si="2"/>
        <v xml:space="preserve"> </v>
      </c>
      <c r="B887" s="2"/>
      <c r="C887" s="4"/>
      <c r="D887" s="4"/>
      <c r="E887" s="4"/>
      <c r="F887" s="10"/>
      <c r="G887" s="4"/>
      <c r="H887" s="4"/>
      <c r="I887" s="4"/>
      <c r="J887" s="101"/>
    </row>
    <row r="888" spans="1:10" s="1" customFormat="1" ht="15" customHeight="1" x14ac:dyDescent="0.25">
      <c r="A888" s="1" t="str">
        <f t="shared" si="2"/>
        <v xml:space="preserve"> </v>
      </c>
      <c r="B888" s="2"/>
      <c r="C888" s="4"/>
      <c r="D888" s="4"/>
      <c r="E888" s="4"/>
      <c r="F888" s="10"/>
      <c r="G888" s="4"/>
      <c r="H888" s="4"/>
      <c r="I888" s="4"/>
      <c r="J888" s="101"/>
    </row>
    <row r="889" spans="1:10" s="1" customFormat="1" ht="15" customHeight="1" x14ac:dyDescent="0.25">
      <c r="A889" s="1" t="str">
        <f t="shared" si="2"/>
        <v xml:space="preserve"> </v>
      </c>
      <c r="B889" s="2"/>
      <c r="C889" s="4"/>
      <c r="D889" s="4"/>
      <c r="E889" s="4"/>
      <c r="F889" s="10"/>
      <c r="G889" s="4"/>
      <c r="H889" s="4"/>
      <c r="I889" s="4"/>
      <c r="J889" s="101"/>
    </row>
    <row r="890" spans="1:10" s="1" customFormat="1" ht="15" customHeight="1" x14ac:dyDescent="0.25">
      <c r="A890" s="1" t="str">
        <f t="shared" si="2"/>
        <v xml:space="preserve"> </v>
      </c>
      <c r="B890" s="2"/>
      <c r="C890" s="4"/>
      <c r="D890" s="4"/>
      <c r="E890" s="4"/>
      <c r="F890" s="10"/>
      <c r="G890" s="4"/>
      <c r="H890" s="4"/>
      <c r="I890" s="4"/>
      <c r="J890" s="101"/>
    </row>
    <row r="891" spans="1:10" s="1" customFormat="1" ht="15" customHeight="1" x14ac:dyDescent="0.25">
      <c r="A891" s="1" t="str">
        <f t="shared" si="2"/>
        <v xml:space="preserve"> </v>
      </c>
      <c r="B891" s="2"/>
      <c r="C891" s="4"/>
      <c r="D891" s="4"/>
      <c r="E891" s="4"/>
      <c r="F891" s="10"/>
      <c r="G891" s="4"/>
      <c r="H891" s="4"/>
      <c r="I891" s="4"/>
      <c r="J891" s="101"/>
    </row>
    <row r="892" spans="1:10" s="1" customFormat="1" ht="15" customHeight="1" x14ac:dyDescent="0.25">
      <c r="A892" s="1" t="str">
        <f t="shared" si="2"/>
        <v xml:space="preserve"> </v>
      </c>
      <c r="B892" s="2"/>
      <c r="C892" s="4"/>
      <c r="D892" s="4"/>
      <c r="E892" s="4"/>
      <c r="F892" s="10"/>
      <c r="G892" s="4"/>
      <c r="H892" s="4"/>
      <c r="I892" s="4"/>
      <c r="J892" s="101"/>
    </row>
    <row r="893" spans="1:10" s="1" customFormat="1" ht="15" customHeight="1" x14ac:dyDescent="0.25">
      <c r="A893" s="1" t="str">
        <f t="shared" si="2"/>
        <v xml:space="preserve"> </v>
      </c>
      <c r="B893" s="2"/>
      <c r="C893" s="4"/>
      <c r="D893" s="4"/>
      <c r="E893" s="4"/>
      <c r="F893" s="10"/>
      <c r="G893" s="4"/>
      <c r="H893" s="4"/>
      <c r="I893" s="4"/>
      <c r="J893" s="101"/>
    </row>
    <row r="894" spans="1:10" s="1" customFormat="1" ht="15" customHeight="1" x14ac:dyDescent="0.25">
      <c r="A894" s="1" t="str">
        <f t="shared" si="2"/>
        <v xml:space="preserve"> </v>
      </c>
      <c r="B894" s="2"/>
      <c r="C894" s="4"/>
      <c r="D894" s="4"/>
      <c r="E894" s="4"/>
      <c r="F894" s="10"/>
      <c r="G894" s="4"/>
      <c r="H894" s="4"/>
      <c r="I894" s="4"/>
      <c r="J894" s="101"/>
    </row>
    <row r="895" spans="1:10" s="1" customFormat="1" ht="15" customHeight="1" x14ac:dyDescent="0.25">
      <c r="A895" s="1" t="str">
        <f t="shared" si="2"/>
        <v xml:space="preserve"> </v>
      </c>
      <c r="B895" s="2"/>
      <c r="C895" s="4"/>
      <c r="D895" s="4"/>
      <c r="E895" s="4"/>
      <c r="F895" s="10"/>
      <c r="G895" s="4"/>
      <c r="H895" s="4"/>
      <c r="I895" s="4"/>
      <c r="J895" s="101"/>
    </row>
    <row r="896" spans="1:10" s="1" customFormat="1" ht="15" customHeight="1" x14ac:dyDescent="0.25">
      <c r="A896" s="1" t="str">
        <f t="shared" si="2"/>
        <v xml:space="preserve"> </v>
      </c>
      <c r="B896" s="2"/>
      <c r="C896" s="4"/>
      <c r="D896" s="4"/>
      <c r="E896" s="4"/>
      <c r="F896" s="10"/>
      <c r="G896" s="4"/>
      <c r="H896" s="4"/>
      <c r="I896" s="4"/>
      <c r="J896" s="101"/>
    </row>
    <row r="897" spans="1:10" s="1" customFormat="1" ht="15" customHeight="1" x14ac:dyDescent="0.25">
      <c r="A897" s="1" t="str">
        <f t="shared" si="2"/>
        <v xml:space="preserve"> </v>
      </c>
      <c r="B897" s="2"/>
      <c r="C897" s="4"/>
      <c r="D897" s="4"/>
      <c r="E897" s="4"/>
      <c r="F897" s="10"/>
      <c r="G897" s="4"/>
      <c r="H897" s="4"/>
      <c r="I897" s="4"/>
      <c r="J897" s="101"/>
    </row>
    <row r="898" spans="1:10" s="1" customFormat="1" ht="15" customHeight="1" x14ac:dyDescent="0.25">
      <c r="A898" s="1" t="str">
        <f t="shared" si="2"/>
        <v xml:space="preserve"> </v>
      </c>
      <c r="B898" s="2"/>
      <c r="C898" s="4"/>
      <c r="D898" s="4"/>
      <c r="E898" s="4"/>
      <c r="F898" s="10"/>
      <c r="G898" s="4"/>
      <c r="H898" s="4"/>
      <c r="I898" s="4"/>
      <c r="J898" s="101"/>
    </row>
    <row r="899" spans="1:10" s="1" customFormat="1" ht="15" customHeight="1" x14ac:dyDescent="0.25">
      <c r="A899" s="1" t="str">
        <f t="shared" si="2"/>
        <v xml:space="preserve"> </v>
      </c>
      <c r="B899" s="2"/>
      <c r="C899" s="4"/>
      <c r="D899" s="4"/>
      <c r="E899" s="4"/>
      <c r="F899" s="10"/>
      <c r="G899" s="4"/>
      <c r="H899" s="4"/>
      <c r="I899" s="4"/>
      <c r="J899" s="101"/>
    </row>
    <row r="900" spans="1:10" s="1" customFormat="1" ht="15" customHeight="1" x14ac:dyDescent="0.25">
      <c r="A900" s="1" t="str">
        <f t="shared" si="2"/>
        <v xml:space="preserve"> </v>
      </c>
      <c r="B900" s="2"/>
      <c r="C900" s="4"/>
      <c r="D900" s="4"/>
      <c r="E900" s="4"/>
      <c r="F900" s="10"/>
      <c r="G900" s="4"/>
      <c r="H900" s="4"/>
      <c r="I900" s="4"/>
      <c r="J900" s="101"/>
    </row>
    <row r="901" spans="1:10" s="1" customFormat="1" ht="15" customHeight="1" x14ac:dyDescent="0.25">
      <c r="A901" s="1" t="str">
        <f t="shared" si="2"/>
        <v xml:space="preserve"> </v>
      </c>
      <c r="B901" s="2"/>
      <c r="C901" s="4"/>
      <c r="D901" s="4"/>
      <c r="E901" s="4"/>
      <c r="F901" s="10"/>
      <c r="G901" s="4"/>
      <c r="H901" s="4"/>
      <c r="I901" s="4"/>
      <c r="J901" s="101"/>
    </row>
    <row r="902" spans="1:10" s="1" customFormat="1" ht="15" customHeight="1" x14ac:dyDescent="0.25">
      <c r="A902" s="1" t="str">
        <f t="shared" si="2"/>
        <v xml:space="preserve"> </v>
      </c>
      <c r="B902" s="2"/>
      <c r="C902" s="4"/>
      <c r="D902" s="4"/>
      <c r="E902" s="4"/>
      <c r="F902" s="10"/>
      <c r="G902" s="4"/>
      <c r="H902" s="4"/>
      <c r="I902" s="4"/>
      <c r="J902" s="101"/>
    </row>
    <row r="903" spans="1:10" s="1" customFormat="1" ht="15" customHeight="1" x14ac:dyDescent="0.25">
      <c r="A903" s="1" t="str">
        <f t="shared" si="2"/>
        <v xml:space="preserve"> </v>
      </c>
      <c r="B903" s="2"/>
      <c r="C903" s="4"/>
      <c r="D903" s="4"/>
      <c r="E903" s="4"/>
      <c r="F903" s="10"/>
      <c r="G903" s="4"/>
      <c r="H903" s="4"/>
      <c r="I903" s="4"/>
      <c r="J903" s="101"/>
    </row>
    <row r="904" spans="1:10" s="1" customFormat="1" ht="15" customHeight="1" x14ac:dyDescent="0.25">
      <c r="A904" s="1" t="str">
        <f t="shared" si="2"/>
        <v xml:space="preserve"> </v>
      </c>
      <c r="B904" s="2"/>
      <c r="C904" s="4"/>
      <c r="D904" s="4"/>
      <c r="E904" s="4"/>
      <c r="F904" s="10"/>
      <c r="G904" s="4"/>
      <c r="H904" s="4"/>
      <c r="I904" s="4"/>
      <c r="J904" s="101"/>
    </row>
    <row r="905" spans="1:10" s="1" customFormat="1" ht="15" customHeight="1" x14ac:dyDescent="0.25">
      <c r="A905" s="1" t="str">
        <f t="shared" si="2"/>
        <v xml:space="preserve"> </v>
      </c>
      <c r="B905" s="2"/>
      <c r="C905" s="4"/>
      <c r="D905" s="4"/>
      <c r="E905" s="4"/>
      <c r="F905" s="10"/>
      <c r="G905" s="4"/>
      <c r="H905" s="4"/>
      <c r="I905" s="4"/>
      <c r="J905" s="101"/>
    </row>
    <row r="906" spans="1:10" s="1" customFormat="1" ht="15" customHeight="1" x14ac:dyDescent="0.25">
      <c r="A906" s="1" t="str">
        <f t="shared" si="2"/>
        <v xml:space="preserve"> </v>
      </c>
      <c r="B906" s="2"/>
      <c r="C906" s="4"/>
      <c r="D906" s="4"/>
      <c r="E906" s="4"/>
      <c r="F906" s="10"/>
      <c r="G906" s="4"/>
      <c r="H906" s="4"/>
      <c r="I906" s="4"/>
      <c r="J906" s="101"/>
    </row>
    <row r="907" spans="1:10" s="1" customFormat="1" ht="15" customHeight="1" x14ac:dyDescent="0.25">
      <c r="A907" s="1" t="str">
        <f t="shared" si="2"/>
        <v xml:space="preserve"> </v>
      </c>
      <c r="B907" s="2"/>
      <c r="C907" s="4"/>
      <c r="D907" s="4"/>
      <c r="E907" s="4"/>
      <c r="F907" s="10"/>
      <c r="G907" s="4"/>
      <c r="H907" s="4"/>
      <c r="I907" s="4"/>
      <c r="J907" s="101"/>
    </row>
    <row r="908" spans="1:10" s="1" customFormat="1" ht="15" customHeight="1" x14ac:dyDescent="0.25">
      <c r="A908" s="1" t="str">
        <f t="shared" si="2"/>
        <v xml:space="preserve"> </v>
      </c>
      <c r="B908" s="2"/>
      <c r="C908" s="4"/>
      <c r="D908" s="4"/>
      <c r="E908" s="4"/>
      <c r="F908" s="10"/>
      <c r="G908" s="4"/>
      <c r="H908" s="4"/>
      <c r="I908" s="4"/>
      <c r="J908" s="101"/>
    </row>
    <row r="909" spans="1:10" s="1" customFormat="1" ht="15" customHeight="1" x14ac:dyDescent="0.25">
      <c r="A909" s="1" t="str">
        <f t="shared" si="2"/>
        <v xml:space="preserve"> </v>
      </c>
      <c r="B909" s="2"/>
      <c r="C909" s="4"/>
      <c r="D909" s="4"/>
      <c r="E909" s="4"/>
      <c r="F909" s="10"/>
      <c r="G909" s="4"/>
      <c r="H909" s="4"/>
      <c r="I909" s="4"/>
      <c r="J909" s="101"/>
    </row>
    <row r="910" spans="1:10" s="1" customFormat="1" ht="15" customHeight="1" x14ac:dyDescent="0.25">
      <c r="A910" s="1" t="str">
        <f t="shared" si="2"/>
        <v xml:space="preserve"> </v>
      </c>
      <c r="B910" s="2"/>
      <c r="C910" s="4"/>
      <c r="D910" s="4"/>
      <c r="E910" s="4"/>
      <c r="F910" s="10"/>
      <c r="G910" s="4"/>
      <c r="H910" s="4"/>
      <c r="I910" s="4"/>
      <c r="J910" s="101"/>
    </row>
    <row r="911" spans="1:10" s="1" customFormat="1" ht="15" customHeight="1" x14ac:dyDescent="0.25">
      <c r="A911" s="1" t="str">
        <f t="shared" si="2"/>
        <v xml:space="preserve"> </v>
      </c>
      <c r="B911" s="2"/>
      <c r="C911" s="4"/>
      <c r="D911" s="4"/>
      <c r="E911" s="4"/>
      <c r="F911" s="10"/>
      <c r="G911" s="4"/>
      <c r="H911" s="4"/>
      <c r="I911" s="4"/>
      <c r="J911" s="101"/>
    </row>
    <row r="912" spans="1:10" s="1" customFormat="1" ht="15" customHeight="1" x14ac:dyDescent="0.25">
      <c r="A912" s="1" t="str">
        <f t="shared" si="2"/>
        <v xml:space="preserve"> </v>
      </c>
      <c r="B912" s="2"/>
      <c r="C912" s="4"/>
      <c r="D912" s="4"/>
      <c r="E912" s="4"/>
      <c r="F912" s="10"/>
      <c r="G912" s="4"/>
      <c r="H912" s="4"/>
      <c r="I912" s="4"/>
      <c r="J912" s="101"/>
    </row>
    <row r="913" spans="1:10" s="1" customFormat="1" ht="15" customHeight="1" x14ac:dyDescent="0.25">
      <c r="A913" s="1" t="str">
        <f t="shared" si="2"/>
        <v xml:space="preserve"> </v>
      </c>
      <c r="B913" s="2"/>
      <c r="C913" s="4"/>
      <c r="D913" s="4"/>
      <c r="E913" s="4"/>
      <c r="F913" s="10"/>
      <c r="G913" s="4"/>
      <c r="H913" s="4"/>
      <c r="I913" s="4"/>
      <c r="J913" s="101"/>
    </row>
    <row r="914" spans="1:10" s="1" customFormat="1" ht="15" customHeight="1" x14ac:dyDescent="0.25">
      <c r="A914" s="1" t="str">
        <f t="shared" si="2"/>
        <v xml:space="preserve"> </v>
      </c>
      <c r="B914" s="2"/>
      <c r="C914" s="4"/>
      <c r="D914" s="4"/>
      <c r="E914" s="4"/>
      <c r="F914" s="10"/>
      <c r="G914" s="4"/>
      <c r="H914" s="4"/>
      <c r="I914" s="4"/>
      <c r="J914" s="101"/>
    </row>
    <row r="915" spans="1:10" s="1" customFormat="1" ht="15" customHeight="1" x14ac:dyDescent="0.25">
      <c r="A915" s="1" t="str">
        <f t="shared" si="2"/>
        <v xml:space="preserve"> </v>
      </c>
      <c r="B915" s="2"/>
      <c r="C915" s="4"/>
      <c r="D915" s="4"/>
      <c r="E915" s="4"/>
      <c r="F915" s="10"/>
      <c r="G915" s="4"/>
      <c r="H915" s="4"/>
      <c r="I915" s="4"/>
      <c r="J915" s="101"/>
    </row>
    <row r="916" spans="1:10" s="1" customFormat="1" ht="15" customHeight="1" x14ac:dyDescent="0.25">
      <c r="A916" s="1" t="str">
        <f t="shared" si="2"/>
        <v xml:space="preserve"> </v>
      </c>
      <c r="B916" s="2"/>
      <c r="C916" s="4"/>
      <c r="D916" s="4"/>
      <c r="E916" s="4"/>
      <c r="F916" s="10"/>
      <c r="G916" s="4"/>
      <c r="H916" s="4"/>
      <c r="I916" s="4"/>
      <c r="J916" s="101"/>
    </row>
    <row r="917" spans="1:10" s="1" customFormat="1" ht="15" customHeight="1" x14ac:dyDescent="0.25">
      <c r="A917" s="1" t="str">
        <f t="shared" si="2"/>
        <v xml:space="preserve"> </v>
      </c>
      <c r="B917" s="2"/>
      <c r="C917" s="4"/>
      <c r="D917" s="4"/>
      <c r="E917" s="4"/>
      <c r="F917" s="10"/>
      <c r="G917" s="4"/>
      <c r="H917" s="4"/>
      <c r="I917" s="4"/>
      <c r="J917" s="101"/>
    </row>
    <row r="918" spans="1:10" s="1" customFormat="1" ht="15" customHeight="1" x14ac:dyDescent="0.25">
      <c r="A918" s="1" t="str">
        <f t="shared" si="2"/>
        <v xml:space="preserve"> </v>
      </c>
      <c r="B918" s="2"/>
      <c r="C918" s="4"/>
      <c r="D918" s="4"/>
      <c r="E918" s="4"/>
      <c r="F918" s="10"/>
      <c r="G918" s="4"/>
      <c r="H918" s="4"/>
      <c r="I918" s="4"/>
      <c r="J918" s="101"/>
    </row>
    <row r="919" spans="1:10" s="1" customFormat="1" ht="15" customHeight="1" x14ac:dyDescent="0.25">
      <c r="A919" s="1" t="str">
        <f t="shared" si="2"/>
        <v xml:space="preserve"> </v>
      </c>
      <c r="B919" s="2"/>
      <c r="C919" s="4"/>
      <c r="D919" s="4"/>
      <c r="E919" s="4"/>
      <c r="F919" s="10"/>
      <c r="G919" s="4"/>
      <c r="H919" s="4"/>
      <c r="I919" s="4"/>
      <c r="J919" s="101"/>
    </row>
    <row r="920" spans="1:10" s="1" customFormat="1" ht="15" customHeight="1" x14ac:dyDescent="0.25">
      <c r="A920" s="1" t="str">
        <f t="shared" si="2"/>
        <v xml:space="preserve"> </v>
      </c>
      <c r="B920" s="2"/>
      <c r="C920" s="4"/>
      <c r="D920" s="4"/>
      <c r="E920" s="4"/>
      <c r="F920" s="10"/>
      <c r="G920" s="4"/>
      <c r="H920" s="4"/>
      <c r="I920" s="4"/>
      <c r="J920" s="101"/>
    </row>
    <row r="921" spans="1:10" s="1" customFormat="1" ht="15" customHeight="1" x14ac:dyDescent="0.25">
      <c r="A921" s="1" t="str">
        <f t="shared" si="2"/>
        <v xml:space="preserve"> </v>
      </c>
      <c r="B921" s="2"/>
      <c r="C921" s="4"/>
      <c r="D921" s="4"/>
      <c r="E921" s="4"/>
      <c r="F921" s="10"/>
      <c r="G921" s="4"/>
      <c r="H921" s="4"/>
      <c r="I921" s="4"/>
      <c r="J921" s="101"/>
    </row>
    <row r="922" spans="1:10" s="1" customFormat="1" ht="15" customHeight="1" x14ac:dyDescent="0.25">
      <c r="A922" s="1" t="str">
        <f t="shared" si="2"/>
        <v xml:space="preserve"> </v>
      </c>
      <c r="B922" s="2"/>
      <c r="C922" s="4"/>
      <c r="D922" s="4"/>
      <c r="E922" s="4"/>
      <c r="F922" s="10"/>
      <c r="G922" s="4"/>
      <c r="H922" s="4"/>
      <c r="I922" s="4"/>
      <c r="J922" s="101"/>
    </row>
    <row r="923" spans="1:10" s="1" customFormat="1" ht="15" customHeight="1" x14ac:dyDescent="0.25">
      <c r="A923" s="1" t="str">
        <f t="shared" si="2"/>
        <v xml:space="preserve"> </v>
      </c>
      <c r="B923" s="2"/>
      <c r="C923" s="4"/>
      <c r="D923" s="4"/>
      <c r="E923" s="4"/>
      <c r="F923" s="10"/>
      <c r="G923" s="4"/>
      <c r="H923" s="4"/>
      <c r="I923" s="4"/>
      <c r="J923" s="101"/>
    </row>
    <row r="924" spans="1:10" s="1" customFormat="1" ht="15" customHeight="1" x14ac:dyDescent="0.25">
      <c r="A924" s="1" t="str">
        <f t="shared" si="2"/>
        <v xml:space="preserve"> </v>
      </c>
      <c r="B924" s="2"/>
      <c r="C924" s="4"/>
      <c r="D924" s="4"/>
      <c r="E924" s="4"/>
      <c r="F924" s="10"/>
      <c r="G924" s="4"/>
      <c r="H924" s="4"/>
      <c r="I924" s="4"/>
      <c r="J924" s="101"/>
    </row>
    <row r="925" spans="1:10" s="1" customFormat="1" ht="15" customHeight="1" x14ac:dyDescent="0.25">
      <c r="A925" s="1" t="str">
        <f t="shared" si="2"/>
        <v xml:space="preserve"> </v>
      </c>
      <c r="B925" s="2"/>
      <c r="C925" s="4"/>
      <c r="D925" s="4"/>
      <c r="E925" s="4"/>
      <c r="F925" s="10"/>
      <c r="G925" s="4"/>
      <c r="H925" s="4"/>
      <c r="I925" s="4"/>
      <c r="J925" s="101"/>
    </row>
    <row r="926" spans="1:10" s="1" customFormat="1" ht="15" customHeight="1" x14ac:dyDescent="0.25">
      <c r="A926" s="1" t="str">
        <f t="shared" si="2"/>
        <v xml:space="preserve"> </v>
      </c>
      <c r="B926" s="2"/>
      <c r="C926" s="4"/>
      <c r="D926" s="4"/>
      <c r="E926" s="4"/>
      <c r="F926" s="10"/>
      <c r="G926" s="4"/>
      <c r="H926" s="4"/>
      <c r="I926" s="4"/>
      <c r="J926" s="101"/>
    </row>
    <row r="927" spans="1:10" s="1" customFormat="1" ht="15" customHeight="1" x14ac:dyDescent="0.25">
      <c r="A927" s="1" t="str">
        <f t="shared" si="2"/>
        <v xml:space="preserve"> </v>
      </c>
      <c r="B927" s="2"/>
      <c r="C927" s="4"/>
      <c r="D927" s="4"/>
      <c r="E927" s="4"/>
      <c r="F927" s="10"/>
      <c r="G927" s="4"/>
      <c r="H927" s="4"/>
      <c r="I927" s="4"/>
      <c r="J927" s="101"/>
    </row>
    <row r="928" spans="1:10" s="1" customFormat="1" ht="15" customHeight="1" x14ac:dyDescent="0.25">
      <c r="A928" s="1" t="str">
        <f t="shared" si="2"/>
        <v xml:space="preserve"> </v>
      </c>
      <c r="B928" s="2"/>
      <c r="C928" s="4"/>
      <c r="D928" s="4"/>
      <c r="E928" s="4"/>
      <c r="F928" s="10"/>
      <c r="G928" s="4"/>
      <c r="H928" s="4"/>
      <c r="I928" s="4"/>
      <c r="J928" s="101"/>
    </row>
    <row r="929" spans="1:10" s="1" customFormat="1" ht="15" customHeight="1" x14ac:dyDescent="0.25">
      <c r="A929" s="1" t="str">
        <f t="shared" si="2"/>
        <v xml:space="preserve"> </v>
      </c>
      <c r="B929" s="2"/>
      <c r="C929" s="4"/>
      <c r="D929" s="4"/>
      <c r="E929" s="4"/>
      <c r="F929" s="10"/>
      <c r="G929" s="4"/>
      <c r="H929" s="4"/>
      <c r="I929" s="4"/>
      <c r="J929" s="101"/>
    </row>
    <row r="930" spans="1:10" s="1" customFormat="1" ht="15" customHeight="1" x14ac:dyDescent="0.25">
      <c r="A930" s="1" t="str">
        <f t="shared" si="2"/>
        <v xml:space="preserve"> </v>
      </c>
      <c r="B930" s="2"/>
      <c r="C930" s="4"/>
      <c r="D930" s="4"/>
      <c r="E930" s="4"/>
      <c r="F930" s="10"/>
      <c r="G930" s="4"/>
      <c r="H930" s="4"/>
      <c r="I930" s="4"/>
      <c r="J930" s="101"/>
    </row>
    <row r="931" spans="1:10" s="1" customFormat="1" ht="15" customHeight="1" x14ac:dyDescent="0.25">
      <c r="A931" s="1" t="str">
        <f t="shared" si="2"/>
        <v xml:space="preserve"> </v>
      </c>
      <c r="B931" s="2"/>
      <c r="C931" s="4"/>
      <c r="D931" s="4"/>
      <c r="E931" s="4"/>
      <c r="F931" s="10"/>
      <c r="G931" s="4"/>
      <c r="H931" s="4"/>
      <c r="I931" s="4"/>
      <c r="J931" s="101"/>
    </row>
    <row r="932" spans="1:10" s="1" customFormat="1" ht="15" customHeight="1" x14ac:dyDescent="0.25">
      <c r="A932" s="1" t="str">
        <f t="shared" si="2"/>
        <v xml:space="preserve"> </v>
      </c>
      <c r="B932" s="2"/>
      <c r="C932" s="4"/>
      <c r="D932" s="4"/>
      <c r="E932" s="4"/>
      <c r="F932" s="10"/>
      <c r="G932" s="4"/>
      <c r="H932" s="4"/>
      <c r="I932" s="4"/>
      <c r="J932" s="101"/>
    </row>
    <row r="933" spans="1:10" s="1" customFormat="1" ht="15" customHeight="1" x14ac:dyDescent="0.25">
      <c r="A933" s="1" t="str">
        <f t="shared" si="2"/>
        <v xml:space="preserve"> </v>
      </c>
      <c r="B933" s="2"/>
      <c r="C933" s="4"/>
      <c r="D933" s="4"/>
      <c r="E933" s="4"/>
      <c r="F933" s="10"/>
      <c r="G933" s="4"/>
      <c r="H933" s="4"/>
      <c r="I933" s="4"/>
      <c r="J933" s="101"/>
    </row>
    <row r="934" spans="1:10" s="1" customFormat="1" ht="15" customHeight="1" x14ac:dyDescent="0.25">
      <c r="A934" s="1" t="str">
        <f t="shared" si="2"/>
        <v xml:space="preserve"> </v>
      </c>
      <c r="B934" s="2"/>
      <c r="C934" s="4"/>
      <c r="D934" s="4"/>
      <c r="E934" s="4"/>
      <c r="F934" s="10"/>
      <c r="G934" s="4"/>
      <c r="H934" s="4"/>
      <c r="I934" s="4"/>
      <c r="J934" s="101"/>
    </row>
    <row r="935" spans="1:10" s="1" customFormat="1" ht="15" customHeight="1" x14ac:dyDescent="0.25">
      <c r="A935" s="1" t="str">
        <f t="shared" si="2"/>
        <v xml:space="preserve"> </v>
      </c>
      <c r="B935" s="2"/>
      <c r="C935" s="4"/>
      <c r="D935" s="4"/>
      <c r="E935" s="4"/>
      <c r="F935" s="10"/>
      <c r="G935" s="4"/>
      <c r="H935" s="4"/>
      <c r="I935" s="4"/>
      <c r="J935" s="101"/>
    </row>
    <row r="936" spans="1:10" s="1" customFormat="1" ht="15" customHeight="1" x14ac:dyDescent="0.25">
      <c r="A936" s="1" t="str">
        <f t="shared" si="2"/>
        <v xml:space="preserve"> </v>
      </c>
      <c r="B936" s="2"/>
      <c r="C936" s="4"/>
      <c r="D936" s="4"/>
      <c r="E936" s="4"/>
      <c r="F936" s="10"/>
      <c r="G936" s="4"/>
      <c r="H936" s="4"/>
      <c r="I936" s="4"/>
      <c r="J936" s="101"/>
    </row>
    <row r="937" spans="1:10" s="1" customFormat="1" ht="15" customHeight="1" x14ac:dyDescent="0.25">
      <c r="A937" s="1" t="str">
        <f t="shared" ref="A937:A1000" si="3">CONCATENATE(B937," ",D937)</f>
        <v xml:space="preserve"> </v>
      </c>
      <c r="B937" s="2"/>
      <c r="C937" s="4"/>
      <c r="D937" s="4"/>
      <c r="E937" s="4"/>
      <c r="F937" s="10"/>
      <c r="G937" s="4"/>
      <c r="H937" s="4"/>
      <c r="I937" s="4"/>
      <c r="J937" s="101"/>
    </row>
    <row r="938" spans="1:10" s="1" customFormat="1" ht="15" customHeight="1" x14ac:dyDescent="0.25">
      <c r="A938" s="1" t="str">
        <f t="shared" si="3"/>
        <v xml:space="preserve"> </v>
      </c>
      <c r="B938" s="2"/>
      <c r="C938" s="4"/>
      <c r="D938" s="4"/>
      <c r="E938" s="4"/>
      <c r="F938" s="10"/>
      <c r="G938" s="4"/>
      <c r="H938" s="4"/>
      <c r="I938" s="4"/>
      <c r="J938" s="101"/>
    </row>
    <row r="939" spans="1:10" s="1" customFormat="1" ht="15" customHeight="1" x14ac:dyDescent="0.25">
      <c r="A939" s="1" t="str">
        <f t="shared" si="3"/>
        <v xml:space="preserve"> </v>
      </c>
      <c r="B939" s="2"/>
      <c r="C939" s="4"/>
      <c r="D939" s="4"/>
      <c r="E939" s="4"/>
      <c r="F939" s="10"/>
      <c r="G939" s="4"/>
      <c r="H939" s="4"/>
      <c r="I939" s="4"/>
      <c r="J939" s="101"/>
    </row>
    <row r="940" spans="1:10" s="1" customFormat="1" ht="15" customHeight="1" x14ac:dyDescent="0.25">
      <c r="A940" s="1" t="str">
        <f t="shared" si="3"/>
        <v xml:space="preserve"> </v>
      </c>
      <c r="B940" s="2"/>
      <c r="C940" s="4"/>
      <c r="D940" s="4"/>
      <c r="E940" s="4"/>
      <c r="F940" s="10"/>
      <c r="G940" s="4"/>
      <c r="H940" s="4"/>
      <c r="I940" s="4"/>
      <c r="J940" s="101"/>
    </row>
    <row r="941" spans="1:10" s="1" customFormat="1" ht="15" customHeight="1" x14ac:dyDescent="0.25">
      <c r="A941" s="1" t="str">
        <f t="shared" si="3"/>
        <v xml:space="preserve"> </v>
      </c>
      <c r="B941" s="2"/>
      <c r="C941" s="4"/>
      <c r="D941" s="4"/>
      <c r="E941" s="4"/>
      <c r="F941" s="10"/>
      <c r="G941" s="4"/>
      <c r="H941" s="4"/>
      <c r="I941" s="4"/>
      <c r="J941" s="101"/>
    </row>
    <row r="942" spans="1:10" s="1" customFormat="1" ht="15" customHeight="1" x14ac:dyDescent="0.25">
      <c r="A942" s="1" t="str">
        <f t="shared" si="3"/>
        <v xml:space="preserve"> </v>
      </c>
      <c r="B942" s="2"/>
      <c r="C942" s="4"/>
      <c r="D942" s="4"/>
      <c r="E942" s="4"/>
      <c r="F942" s="10"/>
      <c r="G942" s="4"/>
      <c r="H942" s="4"/>
      <c r="I942" s="4"/>
      <c r="J942" s="101"/>
    </row>
    <row r="943" spans="1:10" s="1" customFormat="1" ht="15" customHeight="1" x14ac:dyDescent="0.25">
      <c r="A943" s="1" t="str">
        <f t="shared" si="3"/>
        <v xml:space="preserve"> </v>
      </c>
      <c r="B943" s="2"/>
      <c r="C943" s="4"/>
      <c r="D943" s="4"/>
      <c r="E943" s="4"/>
      <c r="F943" s="10"/>
      <c r="G943" s="4"/>
      <c r="H943" s="4"/>
      <c r="I943" s="4"/>
      <c r="J943" s="101"/>
    </row>
    <row r="944" spans="1:10" s="1" customFormat="1" ht="15" customHeight="1" x14ac:dyDescent="0.25">
      <c r="A944" s="1" t="str">
        <f t="shared" si="3"/>
        <v xml:space="preserve"> </v>
      </c>
      <c r="B944" s="2"/>
      <c r="C944" s="4"/>
      <c r="D944" s="4"/>
      <c r="E944" s="4"/>
      <c r="F944" s="10"/>
      <c r="G944" s="4"/>
      <c r="H944" s="4"/>
      <c r="I944" s="4"/>
      <c r="J944" s="101"/>
    </row>
    <row r="945" spans="1:10" s="1" customFormat="1" ht="15" customHeight="1" x14ac:dyDescent="0.25">
      <c r="A945" s="1" t="str">
        <f t="shared" si="3"/>
        <v xml:space="preserve"> </v>
      </c>
      <c r="B945" s="2"/>
      <c r="C945" s="4"/>
      <c r="D945" s="4"/>
      <c r="E945" s="4"/>
      <c r="F945" s="10"/>
      <c r="G945" s="4"/>
      <c r="H945" s="4"/>
      <c r="I945" s="4"/>
      <c r="J945" s="101"/>
    </row>
    <row r="946" spans="1:10" s="1" customFormat="1" ht="15" customHeight="1" x14ac:dyDescent="0.25">
      <c r="A946" s="1" t="str">
        <f t="shared" si="3"/>
        <v xml:space="preserve"> </v>
      </c>
      <c r="B946" s="2"/>
      <c r="C946" s="4"/>
      <c r="D946" s="4"/>
      <c r="E946" s="4"/>
      <c r="F946" s="10"/>
      <c r="G946" s="4"/>
      <c r="H946" s="4"/>
      <c r="I946" s="4"/>
      <c r="J946" s="101"/>
    </row>
    <row r="947" spans="1:10" s="1" customFormat="1" ht="15" customHeight="1" x14ac:dyDescent="0.25">
      <c r="A947" s="1" t="str">
        <f t="shared" si="3"/>
        <v xml:space="preserve"> </v>
      </c>
      <c r="B947" s="2"/>
      <c r="C947" s="4"/>
      <c r="D947" s="4"/>
      <c r="E947" s="4"/>
      <c r="F947" s="10"/>
      <c r="G947" s="4"/>
      <c r="H947" s="4"/>
      <c r="I947" s="4"/>
      <c r="J947" s="101"/>
    </row>
    <row r="948" spans="1:10" s="1" customFormat="1" ht="15" customHeight="1" x14ac:dyDescent="0.25">
      <c r="A948" s="1" t="str">
        <f t="shared" si="3"/>
        <v xml:space="preserve"> </v>
      </c>
      <c r="B948" s="2"/>
      <c r="C948" s="4"/>
      <c r="D948" s="4"/>
      <c r="E948" s="4"/>
      <c r="F948" s="10"/>
      <c r="G948" s="4"/>
      <c r="H948" s="4"/>
      <c r="I948" s="4"/>
      <c r="J948" s="101"/>
    </row>
    <row r="949" spans="1:10" s="1" customFormat="1" ht="15" customHeight="1" x14ac:dyDescent="0.25">
      <c r="A949" s="1" t="str">
        <f t="shared" si="3"/>
        <v xml:space="preserve"> </v>
      </c>
      <c r="B949" s="2"/>
      <c r="C949" s="4"/>
      <c r="D949" s="4"/>
      <c r="E949" s="4"/>
      <c r="F949" s="10"/>
      <c r="G949" s="4"/>
      <c r="H949" s="4"/>
      <c r="I949" s="4"/>
      <c r="J949" s="101"/>
    </row>
    <row r="950" spans="1:10" s="1" customFormat="1" ht="15" customHeight="1" x14ac:dyDescent="0.25">
      <c r="A950" s="1" t="str">
        <f t="shared" si="3"/>
        <v xml:space="preserve"> </v>
      </c>
      <c r="B950" s="2"/>
      <c r="C950" s="4"/>
      <c r="D950" s="4"/>
      <c r="E950" s="4"/>
      <c r="F950" s="10"/>
      <c r="G950" s="4"/>
      <c r="H950" s="4"/>
      <c r="I950" s="4"/>
      <c r="J950" s="101"/>
    </row>
    <row r="951" spans="1:10" s="1" customFormat="1" ht="15" customHeight="1" x14ac:dyDescent="0.25">
      <c r="A951" s="1" t="str">
        <f t="shared" si="3"/>
        <v xml:space="preserve"> </v>
      </c>
      <c r="B951" s="2"/>
      <c r="C951" s="4"/>
      <c r="D951" s="4"/>
      <c r="E951" s="4"/>
      <c r="F951" s="10"/>
      <c r="G951" s="4"/>
      <c r="H951" s="4"/>
      <c r="I951" s="4"/>
      <c r="J951" s="101"/>
    </row>
    <row r="952" spans="1:10" s="1" customFormat="1" ht="15" customHeight="1" x14ac:dyDescent="0.25">
      <c r="A952" s="1" t="str">
        <f t="shared" si="3"/>
        <v xml:space="preserve"> </v>
      </c>
      <c r="B952" s="2"/>
      <c r="C952" s="4"/>
      <c r="D952" s="4"/>
      <c r="E952" s="4"/>
      <c r="F952" s="10"/>
      <c r="G952" s="4"/>
      <c r="H952" s="4"/>
      <c r="I952" s="4"/>
      <c r="J952" s="101"/>
    </row>
    <row r="953" spans="1:10" s="1" customFormat="1" ht="15" customHeight="1" x14ac:dyDescent="0.25">
      <c r="A953" s="1" t="str">
        <f t="shared" si="3"/>
        <v xml:space="preserve"> </v>
      </c>
      <c r="B953" s="2"/>
      <c r="C953" s="4"/>
      <c r="D953" s="4"/>
      <c r="E953" s="4"/>
      <c r="F953" s="10"/>
      <c r="G953" s="4"/>
      <c r="H953" s="4"/>
      <c r="I953" s="4"/>
      <c r="J953" s="101"/>
    </row>
    <row r="954" spans="1:10" s="1" customFormat="1" ht="15" customHeight="1" x14ac:dyDescent="0.25">
      <c r="A954" s="1" t="str">
        <f t="shared" si="3"/>
        <v xml:space="preserve"> </v>
      </c>
      <c r="B954" s="2"/>
      <c r="C954" s="4"/>
      <c r="D954" s="4"/>
      <c r="E954" s="4"/>
      <c r="F954" s="10"/>
      <c r="G954" s="4"/>
      <c r="H954" s="4"/>
      <c r="I954" s="4"/>
      <c r="J954" s="101"/>
    </row>
    <row r="955" spans="1:10" s="1" customFormat="1" ht="15" customHeight="1" x14ac:dyDescent="0.25">
      <c r="A955" s="1" t="str">
        <f t="shared" si="3"/>
        <v xml:space="preserve"> </v>
      </c>
      <c r="B955" s="2"/>
      <c r="C955" s="4"/>
      <c r="D955" s="4"/>
      <c r="E955" s="4"/>
      <c r="F955" s="10"/>
      <c r="G955" s="4"/>
      <c r="H955" s="4"/>
      <c r="I955" s="4"/>
      <c r="J955" s="101"/>
    </row>
    <row r="956" spans="1:10" s="1" customFormat="1" ht="15" customHeight="1" x14ac:dyDescent="0.25">
      <c r="A956" s="1" t="str">
        <f t="shared" si="3"/>
        <v xml:space="preserve"> </v>
      </c>
      <c r="B956" s="2"/>
      <c r="C956" s="4"/>
      <c r="D956" s="4"/>
      <c r="E956" s="4"/>
      <c r="F956" s="10"/>
      <c r="G956" s="4"/>
      <c r="H956" s="4"/>
      <c r="I956" s="4"/>
      <c r="J956" s="101"/>
    </row>
    <row r="957" spans="1:10" s="1" customFormat="1" ht="15" customHeight="1" x14ac:dyDescent="0.25">
      <c r="A957" s="1" t="str">
        <f t="shared" si="3"/>
        <v xml:space="preserve"> </v>
      </c>
      <c r="B957" s="2"/>
      <c r="C957" s="4"/>
      <c r="D957" s="4"/>
      <c r="E957" s="4"/>
      <c r="F957" s="10"/>
      <c r="G957" s="4"/>
      <c r="H957" s="4"/>
      <c r="I957" s="4"/>
      <c r="J957" s="101"/>
    </row>
    <row r="958" spans="1:10" s="1" customFormat="1" ht="15" customHeight="1" x14ac:dyDescent="0.25">
      <c r="A958" s="1" t="str">
        <f t="shared" si="3"/>
        <v xml:space="preserve"> </v>
      </c>
      <c r="B958" s="2"/>
      <c r="C958" s="4"/>
      <c r="D958" s="4"/>
      <c r="E958" s="4"/>
      <c r="F958" s="10"/>
      <c r="G958" s="4"/>
      <c r="H958" s="4"/>
      <c r="I958" s="4"/>
      <c r="J958" s="101"/>
    </row>
    <row r="959" spans="1:10" s="1" customFormat="1" ht="15" customHeight="1" x14ac:dyDescent="0.25">
      <c r="A959" s="1" t="str">
        <f t="shared" si="3"/>
        <v xml:space="preserve"> </v>
      </c>
      <c r="B959" s="2"/>
      <c r="C959" s="4"/>
      <c r="D959" s="4"/>
      <c r="E959" s="4"/>
      <c r="F959" s="10"/>
      <c r="G959" s="4"/>
      <c r="H959" s="4"/>
      <c r="I959" s="4"/>
      <c r="J959" s="101"/>
    </row>
    <row r="960" spans="1:10" s="1" customFormat="1" ht="15" customHeight="1" x14ac:dyDescent="0.25">
      <c r="A960" s="1" t="str">
        <f t="shared" si="3"/>
        <v xml:space="preserve"> </v>
      </c>
      <c r="B960" s="2"/>
      <c r="C960" s="4"/>
      <c r="D960" s="4"/>
      <c r="E960" s="4"/>
      <c r="F960" s="10"/>
      <c r="G960" s="4"/>
      <c r="H960" s="4"/>
      <c r="I960" s="4"/>
      <c r="J960" s="101"/>
    </row>
    <row r="961" spans="1:10" s="1" customFormat="1" ht="15" customHeight="1" x14ac:dyDescent="0.25">
      <c r="A961" s="1" t="str">
        <f t="shared" si="3"/>
        <v xml:space="preserve"> </v>
      </c>
      <c r="B961" s="2"/>
      <c r="C961" s="4"/>
      <c r="D961" s="4"/>
      <c r="E961" s="4"/>
      <c r="F961" s="10"/>
      <c r="G961" s="4"/>
      <c r="H961" s="4"/>
      <c r="I961" s="4"/>
      <c r="J961" s="101"/>
    </row>
    <row r="962" spans="1:10" s="1" customFormat="1" ht="15" customHeight="1" x14ac:dyDescent="0.25">
      <c r="A962" s="1" t="str">
        <f t="shared" si="3"/>
        <v xml:space="preserve"> </v>
      </c>
      <c r="B962" s="2"/>
      <c r="C962" s="4"/>
      <c r="D962" s="4"/>
      <c r="E962" s="4"/>
      <c r="F962" s="10"/>
      <c r="G962" s="4"/>
      <c r="H962" s="4"/>
      <c r="I962" s="4"/>
      <c r="J962" s="101"/>
    </row>
    <row r="963" spans="1:10" s="1" customFormat="1" ht="15" customHeight="1" x14ac:dyDescent="0.25">
      <c r="A963" s="1" t="str">
        <f t="shared" si="3"/>
        <v xml:space="preserve"> </v>
      </c>
      <c r="B963" s="2"/>
      <c r="C963" s="4"/>
      <c r="D963" s="4"/>
      <c r="E963" s="4"/>
      <c r="F963" s="10"/>
      <c r="G963" s="4"/>
      <c r="H963" s="4"/>
      <c r="I963" s="4"/>
      <c r="J963" s="101"/>
    </row>
    <row r="964" spans="1:10" s="1" customFormat="1" ht="15" customHeight="1" x14ac:dyDescent="0.25">
      <c r="A964" s="1" t="str">
        <f t="shared" si="3"/>
        <v xml:space="preserve"> </v>
      </c>
      <c r="B964" s="2"/>
      <c r="C964" s="4"/>
      <c r="D964" s="4"/>
      <c r="E964" s="4"/>
      <c r="F964" s="10"/>
      <c r="G964" s="4"/>
      <c r="H964" s="4"/>
      <c r="I964" s="4"/>
      <c r="J964" s="101"/>
    </row>
    <row r="965" spans="1:10" s="1" customFormat="1" ht="15" customHeight="1" x14ac:dyDescent="0.25">
      <c r="A965" s="1" t="str">
        <f t="shared" si="3"/>
        <v xml:space="preserve"> </v>
      </c>
      <c r="B965" s="2"/>
      <c r="C965" s="4"/>
      <c r="D965" s="4"/>
      <c r="E965" s="4"/>
      <c r="F965" s="10"/>
      <c r="G965" s="4"/>
      <c r="H965" s="4"/>
      <c r="I965" s="4"/>
      <c r="J965" s="101"/>
    </row>
    <row r="966" spans="1:10" s="1" customFormat="1" ht="15" customHeight="1" x14ac:dyDescent="0.25">
      <c r="A966" s="1" t="str">
        <f t="shared" si="3"/>
        <v xml:space="preserve"> </v>
      </c>
      <c r="B966" s="2"/>
      <c r="C966" s="4"/>
      <c r="D966" s="4"/>
      <c r="E966" s="4"/>
      <c r="F966" s="10"/>
      <c r="G966" s="4"/>
      <c r="H966" s="4"/>
      <c r="I966" s="4"/>
      <c r="J966" s="101"/>
    </row>
    <row r="967" spans="1:10" s="1" customFormat="1" ht="15" customHeight="1" x14ac:dyDescent="0.25">
      <c r="A967" s="1" t="str">
        <f t="shared" si="3"/>
        <v xml:space="preserve"> </v>
      </c>
      <c r="B967" s="2"/>
      <c r="C967" s="4"/>
      <c r="D967" s="4"/>
      <c r="E967" s="4"/>
      <c r="F967" s="10"/>
      <c r="G967" s="4"/>
      <c r="H967" s="4"/>
      <c r="I967" s="4"/>
      <c r="J967" s="101"/>
    </row>
    <row r="968" spans="1:10" s="1" customFormat="1" ht="15" customHeight="1" x14ac:dyDescent="0.25">
      <c r="A968" s="1" t="str">
        <f t="shared" si="3"/>
        <v xml:space="preserve"> </v>
      </c>
      <c r="B968" s="2"/>
      <c r="C968" s="4"/>
      <c r="D968" s="4"/>
      <c r="E968" s="4"/>
      <c r="F968" s="10"/>
      <c r="G968" s="4"/>
      <c r="H968" s="4"/>
      <c r="I968" s="4"/>
      <c r="J968" s="101"/>
    </row>
    <row r="969" spans="1:10" s="1" customFormat="1" ht="15" customHeight="1" x14ac:dyDescent="0.25">
      <c r="A969" s="1" t="str">
        <f t="shared" si="3"/>
        <v xml:space="preserve"> </v>
      </c>
      <c r="B969" s="2"/>
      <c r="C969" s="4"/>
      <c r="D969" s="4"/>
      <c r="E969" s="4"/>
      <c r="F969" s="10"/>
      <c r="G969" s="4"/>
      <c r="H969" s="4"/>
      <c r="I969" s="4"/>
      <c r="J969" s="101"/>
    </row>
    <row r="970" spans="1:10" s="1" customFormat="1" ht="15" customHeight="1" x14ac:dyDescent="0.25">
      <c r="A970" s="1" t="str">
        <f t="shared" si="3"/>
        <v xml:space="preserve"> </v>
      </c>
      <c r="B970" s="2"/>
      <c r="C970" s="4"/>
      <c r="D970" s="4"/>
      <c r="E970" s="4"/>
      <c r="F970" s="10"/>
      <c r="G970" s="4"/>
      <c r="H970" s="4"/>
      <c r="I970" s="4"/>
      <c r="J970" s="101"/>
    </row>
    <row r="971" spans="1:10" s="1" customFormat="1" ht="15" customHeight="1" x14ac:dyDescent="0.25">
      <c r="A971" s="1" t="str">
        <f t="shared" si="3"/>
        <v xml:space="preserve"> </v>
      </c>
      <c r="B971" s="2"/>
      <c r="C971" s="4"/>
      <c r="D971" s="4"/>
      <c r="E971" s="4"/>
      <c r="F971" s="10"/>
      <c r="G971" s="4"/>
      <c r="H971" s="4"/>
      <c r="I971" s="4"/>
      <c r="J971" s="101"/>
    </row>
    <row r="972" spans="1:10" s="1" customFormat="1" ht="15" customHeight="1" x14ac:dyDescent="0.25">
      <c r="A972" s="1" t="str">
        <f t="shared" si="3"/>
        <v xml:space="preserve"> </v>
      </c>
      <c r="B972" s="2"/>
      <c r="C972" s="4"/>
      <c r="D972" s="4"/>
      <c r="E972" s="4"/>
      <c r="F972" s="10"/>
      <c r="G972" s="4"/>
      <c r="H972" s="4"/>
      <c r="I972" s="4"/>
      <c r="J972" s="101"/>
    </row>
    <row r="973" spans="1:10" s="1" customFormat="1" ht="15" customHeight="1" x14ac:dyDescent="0.25">
      <c r="A973" s="1" t="str">
        <f t="shared" si="3"/>
        <v xml:space="preserve"> </v>
      </c>
      <c r="B973" s="2"/>
      <c r="C973" s="4"/>
      <c r="D973" s="4"/>
      <c r="E973" s="4"/>
      <c r="F973" s="10"/>
      <c r="G973" s="4"/>
      <c r="H973" s="4"/>
      <c r="I973" s="4"/>
      <c r="J973" s="101"/>
    </row>
    <row r="974" spans="1:10" s="1" customFormat="1" ht="15" customHeight="1" x14ac:dyDescent="0.25">
      <c r="A974" s="1" t="str">
        <f t="shared" si="3"/>
        <v xml:space="preserve"> </v>
      </c>
      <c r="B974" s="2"/>
      <c r="C974" s="4"/>
      <c r="D974" s="4"/>
      <c r="E974" s="4"/>
      <c r="F974" s="10"/>
      <c r="G974" s="4"/>
      <c r="H974" s="4"/>
      <c r="I974" s="4"/>
      <c r="J974" s="101"/>
    </row>
    <row r="975" spans="1:10" s="1" customFormat="1" ht="15" customHeight="1" x14ac:dyDescent="0.25">
      <c r="A975" s="1" t="str">
        <f t="shared" si="3"/>
        <v xml:space="preserve"> </v>
      </c>
      <c r="B975" s="2"/>
      <c r="C975" s="4"/>
      <c r="D975" s="4"/>
      <c r="E975" s="4"/>
      <c r="F975" s="10"/>
      <c r="G975" s="4"/>
      <c r="H975" s="4"/>
      <c r="I975" s="4"/>
      <c r="J975" s="101"/>
    </row>
    <row r="976" spans="1:10" s="1" customFormat="1" ht="15" customHeight="1" x14ac:dyDescent="0.25">
      <c r="A976" s="1" t="str">
        <f t="shared" si="3"/>
        <v xml:space="preserve"> </v>
      </c>
      <c r="B976" s="2"/>
      <c r="C976" s="4"/>
      <c r="D976" s="4"/>
      <c r="E976" s="4"/>
      <c r="F976" s="10"/>
      <c r="G976" s="4"/>
      <c r="H976" s="4"/>
      <c r="I976" s="4"/>
      <c r="J976" s="101"/>
    </row>
    <row r="977" spans="1:10" s="1" customFormat="1" ht="15" customHeight="1" x14ac:dyDescent="0.25">
      <c r="A977" s="1" t="str">
        <f t="shared" si="3"/>
        <v xml:space="preserve"> </v>
      </c>
      <c r="B977" s="2"/>
      <c r="C977" s="4"/>
      <c r="D977" s="4"/>
      <c r="E977" s="4"/>
      <c r="F977" s="10"/>
      <c r="G977" s="4"/>
      <c r="H977" s="4"/>
      <c r="I977" s="4"/>
      <c r="J977" s="101"/>
    </row>
    <row r="978" spans="1:10" s="1" customFormat="1" ht="15" customHeight="1" x14ac:dyDescent="0.25">
      <c r="A978" s="1" t="str">
        <f t="shared" si="3"/>
        <v xml:space="preserve"> </v>
      </c>
      <c r="B978" s="2"/>
      <c r="C978" s="4"/>
      <c r="D978" s="4"/>
      <c r="E978" s="4"/>
      <c r="F978" s="10"/>
      <c r="G978" s="4"/>
      <c r="H978" s="4"/>
      <c r="I978" s="4"/>
      <c r="J978" s="101"/>
    </row>
    <row r="979" spans="1:10" s="1" customFormat="1" ht="15" customHeight="1" x14ac:dyDescent="0.25">
      <c r="A979" s="1" t="str">
        <f t="shared" si="3"/>
        <v xml:space="preserve"> </v>
      </c>
      <c r="B979" s="2"/>
      <c r="C979" s="4"/>
      <c r="D979" s="4"/>
      <c r="E979" s="4"/>
      <c r="F979" s="10"/>
      <c r="G979" s="4"/>
      <c r="H979" s="4"/>
      <c r="I979" s="4"/>
      <c r="J979" s="101"/>
    </row>
    <row r="980" spans="1:10" s="1" customFormat="1" ht="15" customHeight="1" x14ac:dyDescent="0.25">
      <c r="A980" s="1" t="str">
        <f t="shared" si="3"/>
        <v xml:space="preserve"> </v>
      </c>
      <c r="B980" s="2"/>
      <c r="C980" s="4"/>
      <c r="D980" s="4"/>
      <c r="E980" s="4"/>
      <c r="F980" s="10"/>
      <c r="G980" s="4"/>
      <c r="H980" s="4"/>
      <c r="I980" s="4"/>
      <c r="J980" s="101"/>
    </row>
    <row r="981" spans="1:10" s="1" customFormat="1" ht="15" customHeight="1" x14ac:dyDescent="0.25">
      <c r="A981" s="1" t="str">
        <f t="shared" si="3"/>
        <v xml:space="preserve"> </v>
      </c>
      <c r="B981" s="2"/>
      <c r="C981" s="4"/>
      <c r="D981" s="4"/>
      <c r="E981" s="4"/>
      <c r="F981" s="10"/>
      <c r="G981" s="4"/>
      <c r="H981" s="4"/>
      <c r="I981" s="4"/>
      <c r="J981" s="101"/>
    </row>
    <row r="982" spans="1:10" s="1" customFormat="1" ht="15" customHeight="1" x14ac:dyDescent="0.25">
      <c r="A982" s="1" t="str">
        <f t="shared" si="3"/>
        <v xml:space="preserve"> </v>
      </c>
      <c r="B982" s="2"/>
      <c r="C982" s="4"/>
      <c r="D982" s="4"/>
      <c r="E982" s="4"/>
      <c r="F982" s="10"/>
      <c r="G982" s="4"/>
      <c r="H982" s="4"/>
      <c r="I982" s="4"/>
      <c r="J982" s="101"/>
    </row>
    <row r="983" spans="1:10" s="1" customFormat="1" ht="15" customHeight="1" x14ac:dyDescent="0.25">
      <c r="A983" s="1" t="str">
        <f t="shared" si="3"/>
        <v xml:space="preserve"> </v>
      </c>
      <c r="B983" s="2"/>
      <c r="C983" s="4"/>
      <c r="D983" s="4"/>
      <c r="E983" s="4"/>
      <c r="F983" s="10"/>
      <c r="G983" s="4"/>
      <c r="H983" s="4"/>
      <c r="I983" s="4"/>
      <c r="J983" s="101"/>
    </row>
    <row r="984" spans="1:10" s="1" customFormat="1" ht="15" customHeight="1" x14ac:dyDescent="0.25">
      <c r="A984" s="1" t="str">
        <f t="shared" si="3"/>
        <v xml:space="preserve"> </v>
      </c>
      <c r="B984" s="2"/>
      <c r="C984" s="4"/>
      <c r="D984" s="4"/>
      <c r="E984" s="4"/>
      <c r="F984" s="10"/>
      <c r="G984" s="4"/>
      <c r="H984" s="4"/>
      <c r="I984" s="4"/>
      <c r="J984" s="101"/>
    </row>
    <row r="985" spans="1:10" s="1" customFormat="1" ht="15" customHeight="1" x14ac:dyDescent="0.25">
      <c r="A985" s="1" t="str">
        <f t="shared" si="3"/>
        <v xml:space="preserve"> </v>
      </c>
      <c r="B985" s="2"/>
      <c r="C985" s="4"/>
      <c r="D985" s="4"/>
      <c r="E985" s="4"/>
      <c r="F985" s="10"/>
      <c r="G985" s="4"/>
      <c r="H985" s="4"/>
      <c r="I985" s="4"/>
      <c r="J985" s="101"/>
    </row>
    <row r="986" spans="1:10" s="1" customFormat="1" ht="15" customHeight="1" x14ac:dyDescent="0.25">
      <c r="A986" s="1" t="str">
        <f t="shared" si="3"/>
        <v xml:space="preserve"> </v>
      </c>
      <c r="B986" s="2"/>
      <c r="C986" s="4"/>
      <c r="D986" s="4"/>
      <c r="E986" s="4"/>
      <c r="F986" s="10"/>
      <c r="G986" s="4"/>
      <c r="H986" s="4"/>
      <c r="I986" s="4"/>
      <c r="J986" s="101"/>
    </row>
    <row r="987" spans="1:10" s="1" customFormat="1" ht="15" customHeight="1" x14ac:dyDescent="0.25">
      <c r="A987" s="1" t="str">
        <f t="shared" si="3"/>
        <v xml:space="preserve"> </v>
      </c>
      <c r="B987" s="2"/>
      <c r="C987" s="4"/>
      <c r="D987" s="4"/>
      <c r="E987" s="4"/>
      <c r="F987" s="10"/>
      <c r="G987" s="4"/>
      <c r="H987" s="4"/>
      <c r="I987" s="4"/>
      <c r="J987" s="101"/>
    </row>
    <row r="988" spans="1:10" s="1" customFormat="1" ht="15" customHeight="1" x14ac:dyDescent="0.25">
      <c r="A988" s="1" t="str">
        <f t="shared" si="3"/>
        <v xml:space="preserve"> </v>
      </c>
      <c r="B988" s="2"/>
      <c r="C988" s="4"/>
      <c r="D988" s="4"/>
      <c r="E988" s="4"/>
      <c r="F988" s="10"/>
      <c r="G988" s="4"/>
      <c r="H988" s="4"/>
      <c r="I988" s="4"/>
      <c r="J988" s="101"/>
    </row>
    <row r="989" spans="1:10" s="1" customFormat="1" ht="15" customHeight="1" x14ac:dyDescent="0.25">
      <c r="A989" s="1" t="str">
        <f t="shared" si="3"/>
        <v xml:space="preserve"> </v>
      </c>
      <c r="B989" s="2"/>
      <c r="C989" s="4"/>
      <c r="D989" s="4"/>
      <c r="E989" s="4"/>
      <c r="F989" s="10"/>
      <c r="G989" s="4"/>
      <c r="H989" s="4"/>
      <c r="I989" s="4"/>
      <c r="J989" s="101"/>
    </row>
    <row r="990" spans="1:10" s="1" customFormat="1" ht="15" customHeight="1" x14ac:dyDescent="0.25">
      <c r="A990" s="1" t="str">
        <f t="shared" si="3"/>
        <v xml:space="preserve"> </v>
      </c>
      <c r="B990" s="2"/>
      <c r="C990" s="4"/>
      <c r="D990" s="4"/>
      <c r="E990" s="4"/>
      <c r="F990" s="10"/>
      <c r="G990" s="4"/>
      <c r="H990" s="4"/>
      <c r="I990" s="4"/>
      <c r="J990" s="101"/>
    </row>
    <row r="991" spans="1:10" s="1" customFormat="1" ht="15" customHeight="1" x14ac:dyDescent="0.25">
      <c r="A991" s="1" t="str">
        <f t="shared" si="3"/>
        <v xml:space="preserve"> </v>
      </c>
      <c r="B991" s="2"/>
      <c r="C991" s="4"/>
      <c r="D991" s="4"/>
      <c r="E991" s="4"/>
      <c r="F991" s="10"/>
      <c r="G991" s="4"/>
      <c r="H991" s="4"/>
      <c r="I991" s="4"/>
      <c r="J991" s="101"/>
    </row>
    <row r="992" spans="1:10" s="1" customFormat="1" ht="15" customHeight="1" x14ac:dyDescent="0.25">
      <c r="A992" s="1" t="str">
        <f t="shared" si="3"/>
        <v xml:space="preserve"> </v>
      </c>
      <c r="B992" s="2"/>
      <c r="C992" s="4"/>
      <c r="D992" s="4"/>
      <c r="E992" s="4"/>
      <c r="F992" s="10"/>
      <c r="G992" s="4"/>
      <c r="H992" s="4"/>
      <c r="I992" s="4"/>
      <c r="J992" s="101"/>
    </row>
    <row r="993" spans="1:10" s="1" customFormat="1" ht="15" customHeight="1" x14ac:dyDescent="0.25">
      <c r="A993" s="1" t="str">
        <f t="shared" si="3"/>
        <v xml:space="preserve"> </v>
      </c>
      <c r="B993" s="2"/>
      <c r="C993" s="4"/>
      <c r="D993" s="4"/>
      <c r="E993" s="4"/>
      <c r="F993" s="10"/>
      <c r="G993" s="4"/>
      <c r="H993" s="4"/>
      <c r="I993" s="4"/>
      <c r="J993" s="101"/>
    </row>
    <row r="994" spans="1:10" s="1" customFormat="1" ht="15" customHeight="1" x14ac:dyDescent="0.25">
      <c r="A994" s="1" t="str">
        <f t="shared" si="3"/>
        <v xml:space="preserve"> </v>
      </c>
      <c r="B994" s="2"/>
      <c r="C994" s="4"/>
      <c r="D994" s="4"/>
      <c r="E994" s="4"/>
      <c r="F994" s="10"/>
      <c r="G994" s="4"/>
      <c r="H994" s="4"/>
      <c r="I994" s="4"/>
      <c r="J994" s="101"/>
    </row>
    <row r="995" spans="1:10" s="1" customFormat="1" ht="15" customHeight="1" x14ac:dyDescent="0.25">
      <c r="A995" s="1" t="str">
        <f t="shared" si="3"/>
        <v xml:space="preserve"> </v>
      </c>
      <c r="B995" s="2"/>
      <c r="C995" s="4"/>
      <c r="D995" s="4"/>
      <c r="E995" s="4"/>
      <c r="F995" s="10"/>
      <c r="G995" s="4"/>
      <c r="H995" s="4"/>
      <c r="I995" s="4"/>
      <c r="J995" s="101"/>
    </row>
    <row r="996" spans="1:10" s="1" customFormat="1" ht="15" customHeight="1" x14ac:dyDescent="0.25">
      <c r="A996" s="1" t="str">
        <f t="shared" si="3"/>
        <v xml:space="preserve"> </v>
      </c>
      <c r="B996" s="2"/>
      <c r="C996" s="4"/>
      <c r="D996" s="4"/>
      <c r="E996" s="4"/>
      <c r="F996" s="10"/>
      <c r="G996" s="4"/>
      <c r="H996" s="4"/>
      <c r="I996" s="4"/>
      <c r="J996" s="101"/>
    </row>
    <row r="997" spans="1:10" s="1" customFormat="1" ht="15" customHeight="1" x14ac:dyDescent="0.25">
      <c r="A997" s="1" t="str">
        <f t="shared" si="3"/>
        <v xml:space="preserve"> </v>
      </c>
      <c r="B997" s="2"/>
      <c r="C997" s="4"/>
      <c r="D997" s="4"/>
      <c r="E997" s="4"/>
      <c r="F997" s="10"/>
      <c r="G997" s="4"/>
      <c r="H997" s="4"/>
      <c r="I997" s="4"/>
      <c r="J997" s="101"/>
    </row>
    <row r="998" spans="1:10" s="1" customFormat="1" ht="15" customHeight="1" x14ac:dyDescent="0.25">
      <c r="A998" s="1" t="str">
        <f t="shared" si="3"/>
        <v xml:space="preserve"> </v>
      </c>
      <c r="B998" s="2"/>
      <c r="C998" s="4"/>
      <c r="D998" s="4"/>
      <c r="E998" s="4"/>
      <c r="F998" s="10"/>
      <c r="G998" s="4"/>
      <c r="H998" s="4"/>
      <c r="I998" s="4"/>
      <c r="J998" s="101"/>
    </row>
    <row r="999" spans="1:10" s="1" customFormat="1" ht="15" customHeight="1" x14ac:dyDescent="0.25">
      <c r="A999" s="1" t="str">
        <f t="shared" si="3"/>
        <v xml:space="preserve"> </v>
      </c>
      <c r="B999" s="2"/>
      <c r="C999" s="4"/>
      <c r="D999" s="4"/>
      <c r="E999" s="4"/>
      <c r="F999" s="10"/>
      <c r="G999" s="4"/>
      <c r="H999" s="4"/>
      <c r="I999" s="4"/>
      <c r="J999" s="101"/>
    </row>
    <row r="1000" spans="1:10" s="1" customFormat="1" ht="15" customHeight="1" x14ac:dyDescent="0.25">
      <c r="A1000" s="1" t="str">
        <f t="shared" si="3"/>
        <v xml:space="preserve"> </v>
      </c>
      <c r="B1000" s="2"/>
      <c r="C1000" s="4"/>
      <c r="D1000" s="4"/>
      <c r="E1000" s="4"/>
      <c r="F1000" s="10"/>
      <c r="G1000" s="4"/>
      <c r="H1000" s="4"/>
      <c r="I1000" s="4"/>
      <c r="J1000" s="101"/>
    </row>
    <row r="1001" spans="1:10" s="1" customFormat="1" ht="15" customHeight="1" x14ac:dyDescent="0.25">
      <c r="A1001" s="1" t="str">
        <f t="shared" ref="A1001:A1031" si="4">CONCATENATE(B1001," ",D1001)</f>
        <v xml:space="preserve"> </v>
      </c>
      <c r="B1001" s="2"/>
      <c r="C1001" s="4"/>
      <c r="D1001" s="4"/>
      <c r="E1001" s="4"/>
      <c r="F1001" s="10"/>
      <c r="G1001" s="4"/>
      <c r="H1001" s="4"/>
      <c r="I1001" s="4"/>
      <c r="J1001" s="101"/>
    </row>
    <row r="1002" spans="1:10" s="1" customFormat="1" ht="15" customHeight="1" x14ac:dyDescent="0.25">
      <c r="A1002" s="1" t="str">
        <f t="shared" si="4"/>
        <v xml:space="preserve"> </v>
      </c>
      <c r="B1002" s="2"/>
      <c r="C1002" s="4"/>
      <c r="D1002" s="4"/>
      <c r="E1002" s="4"/>
      <c r="F1002" s="10"/>
      <c r="G1002" s="4"/>
      <c r="H1002" s="4"/>
      <c r="I1002" s="4"/>
      <c r="J1002" s="101"/>
    </row>
    <row r="1003" spans="1:10" s="1" customFormat="1" ht="15" customHeight="1" x14ac:dyDescent="0.25">
      <c r="A1003" s="1" t="str">
        <f t="shared" si="4"/>
        <v xml:space="preserve"> </v>
      </c>
      <c r="B1003" s="2"/>
      <c r="C1003" s="4"/>
      <c r="D1003" s="4"/>
      <c r="E1003" s="4"/>
      <c r="F1003" s="10"/>
      <c r="G1003" s="4"/>
      <c r="H1003" s="4"/>
      <c r="I1003" s="4"/>
      <c r="J1003" s="101"/>
    </row>
    <row r="1004" spans="1:10" s="1" customFormat="1" ht="15" customHeight="1" x14ac:dyDescent="0.25">
      <c r="A1004" s="1" t="str">
        <f t="shared" si="4"/>
        <v xml:space="preserve"> </v>
      </c>
      <c r="B1004" s="2"/>
      <c r="C1004" s="4"/>
      <c r="D1004" s="4"/>
      <c r="E1004" s="4"/>
      <c r="F1004" s="10"/>
      <c r="G1004" s="4"/>
      <c r="H1004" s="4"/>
      <c r="I1004" s="4"/>
      <c r="J1004" s="101"/>
    </row>
    <row r="1005" spans="1:10" s="1" customFormat="1" ht="15" customHeight="1" x14ac:dyDescent="0.25">
      <c r="A1005" s="1" t="str">
        <f t="shared" si="4"/>
        <v xml:space="preserve"> </v>
      </c>
      <c r="B1005" s="2"/>
      <c r="C1005" s="4"/>
      <c r="D1005" s="4"/>
      <c r="E1005" s="4"/>
      <c r="F1005" s="10"/>
      <c r="G1005" s="4"/>
      <c r="H1005" s="4"/>
      <c r="I1005" s="4"/>
      <c r="J1005" s="101"/>
    </row>
    <row r="1006" spans="1:10" s="1" customFormat="1" ht="15" customHeight="1" x14ac:dyDescent="0.25">
      <c r="A1006" s="1" t="str">
        <f t="shared" si="4"/>
        <v xml:space="preserve"> </v>
      </c>
      <c r="B1006" s="2"/>
      <c r="C1006" s="4"/>
      <c r="D1006" s="4"/>
      <c r="E1006" s="4"/>
      <c r="F1006" s="10"/>
      <c r="G1006" s="4"/>
      <c r="H1006" s="4"/>
      <c r="I1006" s="4"/>
      <c r="J1006" s="101"/>
    </row>
    <row r="1007" spans="1:10" s="1" customFormat="1" ht="15" customHeight="1" x14ac:dyDescent="0.25">
      <c r="A1007" s="1" t="str">
        <f t="shared" si="4"/>
        <v xml:space="preserve"> </v>
      </c>
      <c r="B1007" s="2"/>
      <c r="C1007" s="4"/>
      <c r="D1007" s="4"/>
      <c r="E1007" s="4"/>
      <c r="F1007" s="10"/>
      <c r="G1007" s="4"/>
      <c r="H1007" s="4"/>
      <c r="I1007" s="4"/>
      <c r="J1007" s="101"/>
    </row>
    <row r="1008" spans="1:10" s="1" customFormat="1" ht="15" customHeight="1" x14ac:dyDescent="0.25">
      <c r="A1008" s="1" t="str">
        <f t="shared" si="4"/>
        <v xml:space="preserve"> </v>
      </c>
      <c r="B1008" s="2"/>
      <c r="C1008" s="4"/>
      <c r="D1008" s="4"/>
      <c r="E1008" s="4"/>
      <c r="F1008" s="10"/>
      <c r="G1008" s="4"/>
      <c r="H1008" s="4"/>
      <c r="I1008" s="4"/>
      <c r="J1008" s="101"/>
    </row>
    <row r="1009" spans="1:10" s="1" customFormat="1" ht="15" customHeight="1" x14ac:dyDescent="0.25">
      <c r="A1009" s="1" t="str">
        <f t="shared" si="4"/>
        <v xml:space="preserve"> </v>
      </c>
      <c r="B1009" s="2"/>
      <c r="C1009" s="4"/>
      <c r="D1009" s="4"/>
      <c r="E1009" s="4"/>
      <c r="F1009" s="10"/>
      <c r="G1009" s="4"/>
      <c r="H1009" s="4"/>
      <c r="I1009" s="4"/>
      <c r="J1009" s="101"/>
    </row>
    <row r="1010" spans="1:10" s="1" customFormat="1" ht="15" customHeight="1" x14ac:dyDescent="0.25">
      <c r="A1010" s="1" t="str">
        <f t="shared" si="4"/>
        <v xml:space="preserve"> </v>
      </c>
      <c r="B1010" s="2"/>
      <c r="C1010" s="4"/>
      <c r="D1010" s="4"/>
      <c r="E1010" s="4"/>
      <c r="F1010" s="10"/>
      <c r="G1010" s="4"/>
      <c r="H1010" s="4"/>
      <c r="I1010" s="4"/>
      <c r="J1010" s="101"/>
    </row>
    <row r="1011" spans="1:10" s="1" customFormat="1" ht="15" customHeight="1" x14ac:dyDescent="0.25">
      <c r="A1011" s="1" t="str">
        <f t="shared" si="4"/>
        <v xml:space="preserve"> </v>
      </c>
      <c r="B1011" s="2"/>
      <c r="C1011" s="4"/>
      <c r="D1011" s="4"/>
      <c r="E1011" s="4"/>
      <c r="F1011" s="10"/>
      <c r="G1011" s="4"/>
      <c r="H1011" s="4"/>
      <c r="I1011" s="4"/>
      <c r="J1011" s="101"/>
    </row>
    <row r="1012" spans="1:10" s="1" customFormat="1" ht="15" customHeight="1" x14ac:dyDescent="0.25">
      <c r="A1012" s="1" t="str">
        <f t="shared" si="4"/>
        <v xml:space="preserve"> </v>
      </c>
      <c r="B1012" s="2"/>
      <c r="C1012" s="4"/>
      <c r="D1012" s="4"/>
      <c r="E1012" s="4"/>
      <c r="F1012" s="10"/>
      <c r="G1012" s="4"/>
      <c r="H1012" s="4"/>
      <c r="I1012" s="4"/>
      <c r="J1012" s="101"/>
    </row>
    <row r="1013" spans="1:10" s="1" customFormat="1" ht="15" customHeight="1" x14ac:dyDescent="0.25">
      <c r="A1013" s="1" t="str">
        <f t="shared" si="4"/>
        <v xml:space="preserve"> </v>
      </c>
      <c r="B1013" s="2"/>
      <c r="C1013" s="4"/>
      <c r="D1013" s="4"/>
      <c r="E1013" s="4"/>
      <c r="F1013" s="10"/>
      <c r="G1013" s="4"/>
      <c r="H1013" s="4"/>
      <c r="I1013" s="4"/>
      <c r="J1013" s="101"/>
    </row>
    <row r="1014" spans="1:10" s="1" customFormat="1" ht="15" customHeight="1" x14ac:dyDescent="0.25">
      <c r="A1014" s="1" t="str">
        <f t="shared" si="4"/>
        <v xml:space="preserve"> </v>
      </c>
      <c r="B1014" s="2"/>
      <c r="C1014" s="4"/>
      <c r="D1014" s="4"/>
      <c r="E1014" s="4"/>
      <c r="F1014" s="10"/>
      <c r="G1014" s="4"/>
      <c r="H1014" s="4"/>
      <c r="I1014" s="4"/>
      <c r="J1014" s="101"/>
    </row>
    <row r="1015" spans="1:10" s="1" customFormat="1" ht="15" customHeight="1" x14ac:dyDescent="0.25">
      <c r="A1015" s="1" t="str">
        <f t="shared" si="4"/>
        <v xml:space="preserve"> </v>
      </c>
      <c r="B1015" s="2"/>
      <c r="C1015" s="4"/>
      <c r="D1015" s="4"/>
      <c r="E1015" s="4"/>
      <c r="F1015" s="10"/>
      <c r="G1015" s="4"/>
      <c r="H1015" s="4"/>
      <c r="I1015" s="4"/>
      <c r="J1015" s="101"/>
    </row>
    <row r="1016" spans="1:10" s="1" customFormat="1" ht="15" customHeight="1" x14ac:dyDescent="0.25">
      <c r="A1016" s="1" t="str">
        <f t="shared" si="4"/>
        <v xml:space="preserve"> </v>
      </c>
      <c r="B1016" s="2"/>
      <c r="C1016" s="4"/>
      <c r="D1016" s="4"/>
      <c r="E1016" s="4"/>
      <c r="F1016" s="10"/>
      <c r="G1016" s="4"/>
      <c r="H1016" s="4"/>
      <c r="I1016" s="4"/>
      <c r="J1016" s="101"/>
    </row>
    <row r="1017" spans="1:10" s="1" customFormat="1" ht="15" customHeight="1" x14ac:dyDescent="0.25">
      <c r="A1017" s="1" t="str">
        <f t="shared" si="4"/>
        <v xml:space="preserve"> </v>
      </c>
      <c r="B1017" s="2"/>
      <c r="C1017" s="4"/>
      <c r="D1017" s="4"/>
      <c r="E1017" s="4"/>
      <c r="F1017" s="10"/>
      <c r="G1017" s="4"/>
      <c r="H1017" s="4"/>
      <c r="I1017" s="4"/>
      <c r="J1017" s="101"/>
    </row>
    <row r="1018" spans="1:10" s="1" customFormat="1" ht="15" customHeight="1" x14ac:dyDescent="0.25">
      <c r="A1018" s="1" t="str">
        <f t="shared" si="4"/>
        <v xml:space="preserve"> </v>
      </c>
      <c r="B1018" s="2"/>
      <c r="C1018" s="4"/>
      <c r="D1018" s="4"/>
      <c r="E1018" s="4"/>
      <c r="F1018" s="10"/>
      <c r="G1018" s="4"/>
      <c r="H1018" s="4"/>
      <c r="I1018" s="4"/>
      <c r="J1018" s="101"/>
    </row>
    <row r="1019" spans="1:10" s="1" customFormat="1" ht="15" customHeight="1" x14ac:dyDescent="0.25">
      <c r="A1019" s="1" t="str">
        <f t="shared" si="4"/>
        <v xml:space="preserve"> </v>
      </c>
      <c r="B1019" s="2"/>
      <c r="C1019" s="4"/>
      <c r="D1019" s="4"/>
      <c r="E1019" s="4"/>
      <c r="F1019" s="10"/>
      <c r="G1019" s="4"/>
      <c r="H1019" s="4"/>
      <c r="I1019" s="4"/>
      <c r="J1019" s="101"/>
    </row>
    <row r="1020" spans="1:10" s="1" customFormat="1" ht="15" customHeight="1" x14ac:dyDescent="0.25">
      <c r="A1020" s="1" t="str">
        <f t="shared" si="4"/>
        <v xml:space="preserve"> </v>
      </c>
      <c r="B1020" s="2"/>
      <c r="C1020" s="4"/>
      <c r="D1020" s="4"/>
      <c r="E1020" s="4"/>
      <c r="F1020" s="10"/>
      <c r="G1020" s="4"/>
      <c r="H1020" s="4"/>
      <c r="I1020" s="4"/>
      <c r="J1020" s="101"/>
    </row>
    <row r="1021" spans="1:10" s="1" customFormat="1" ht="15" customHeight="1" x14ac:dyDescent="0.25">
      <c r="A1021" s="1" t="str">
        <f t="shared" si="4"/>
        <v xml:space="preserve"> </v>
      </c>
      <c r="B1021" s="2"/>
      <c r="C1021" s="4"/>
      <c r="D1021" s="4"/>
      <c r="E1021" s="4"/>
      <c r="F1021" s="10"/>
      <c r="G1021" s="4"/>
      <c r="H1021" s="4"/>
      <c r="I1021" s="4"/>
      <c r="J1021" s="101"/>
    </row>
    <row r="1022" spans="1:10" s="1" customFormat="1" ht="15" customHeight="1" x14ac:dyDescent="0.25">
      <c r="A1022" s="1" t="str">
        <f t="shared" si="4"/>
        <v xml:space="preserve"> </v>
      </c>
      <c r="B1022" s="2"/>
      <c r="C1022" s="4"/>
      <c r="D1022" s="4"/>
      <c r="E1022" s="4"/>
      <c r="F1022" s="10"/>
      <c r="G1022" s="4"/>
      <c r="H1022" s="4"/>
      <c r="I1022" s="4"/>
      <c r="J1022" s="101"/>
    </row>
    <row r="1023" spans="1:10" s="1" customFormat="1" ht="15" customHeight="1" x14ac:dyDescent="0.25">
      <c r="A1023" s="1" t="str">
        <f t="shared" si="4"/>
        <v xml:space="preserve"> </v>
      </c>
      <c r="B1023" s="2"/>
      <c r="C1023" s="4"/>
      <c r="D1023" s="4"/>
      <c r="E1023" s="4"/>
      <c r="F1023" s="10"/>
      <c r="G1023" s="4"/>
      <c r="H1023" s="4"/>
      <c r="I1023" s="4"/>
      <c r="J1023" s="101"/>
    </row>
    <row r="1024" spans="1:10" s="1" customFormat="1" ht="15" customHeight="1" x14ac:dyDescent="0.25">
      <c r="A1024" s="1" t="str">
        <f t="shared" si="4"/>
        <v xml:space="preserve"> </v>
      </c>
      <c r="B1024" s="2"/>
      <c r="C1024" s="4"/>
      <c r="D1024" s="4"/>
      <c r="E1024" s="4"/>
      <c r="F1024" s="10"/>
      <c r="G1024" s="4"/>
      <c r="H1024" s="4"/>
      <c r="I1024" s="4"/>
      <c r="J1024" s="101"/>
    </row>
    <row r="1025" spans="1:10" s="1" customFormat="1" ht="15" customHeight="1" x14ac:dyDescent="0.25">
      <c r="A1025" s="1" t="str">
        <f t="shared" si="4"/>
        <v xml:space="preserve"> </v>
      </c>
      <c r="B1025" s="2"/>
      <c r="C1025" s="4"/>
      <c r="D1025" s="4"/>
      <c r="E1025" s="4"/>
      <c r="F1025" s="10"/>
      <c r="G1025" s="4"/>
      <c r="H1025" s="4"/>
      <c r="I1025" s="4"/>
      <c r="J1025" s="101"/>
    </row>
    <row r="1026" spans="1:10" s="1" customFormat="1" ht="15" customHeight="1" x14ac:dyDescent="0.25">
      <c r="A1026" s="1" t="str">
        <f t="shared" si="4"/>
        <v xml:space="preserve"> </v>
      </c>
      <c r="B1026" s="2"/>
      <c r="C1026" s="4"/>
      <c r="D1026" s="4"/>
      <c r="E1026" s="4"/>
      <c r="F1026" s="10"/>
      <c r="G1026" s="4"/>
      <c r="H1026" s="4"/>
      <c r="I1026" s="4"/>
      <c r="J1026" s="101"/>
    </row>
    <row r="1027" spans="1:10" s="1" customFormat="1" ht="15" customHeight="1" x14ac:dyDescent="0.25">
      <c r="A1027" s="1" t="str">
        <f t="shared" si="4"/>
        <v xml:space="preserve"> </v>
      </c>
      <c r="B1027" s="2"/>
      <c r="C1027" s="4"/>
      <c r="D1027" s="4"/>
      <c r="E1027" s="4"/>
      <c r="F1027" s="10"/>
      <c r="G1027" s="4"/>
      <c r="H1027" s="4"/>
      <c r="I1027" s="4"/>
      <c r="J1027" s="101"/>
    </row>
    <row r="1028" spans="1:10" s="1" customFormat="1" ht="15" customHeight="1" x14ac:dyDescent="0.25">
      <c r="A1028" s="1" t="str">
        <f t="shared" si="4"/>
        <v xml:space="preserve"> </v>
      </c>
      <c r="B1028" s="2"/>
      <c r="C1028" s="4"/>
      <c r="D1028" s="4"/>
      <c r="E1028" s="4"/>
      <c r="F1028" s="10"/>
      <c r="G1028" s="4"/>
      <c r="H1028" s="4"/>
      <c r="I1028" s="4"/>
      <c r="J1028" s="101"/>
    </row>
    <row r="1029" spans="1:10" s="1" customFormat="1" ht="15" customHeight="1" x14ac:dyDescent="0.25">
      <c r="A1029" s="1" t="str">
        <f t="shared" si="4"/>
        <v xml:space="preserve"> </v>
      </c>
      <c r="B1029" s="2"/>
      <c r="C1029" s="4"/>
      <c r="D1029" s="4"/>
      <c r="E1029" s="4"/>
      <c r="F1029" s="10"/>
      <c r="G1029" s="4"/>
      <c r="H1029" s="4"/>
      <c r="I1029" s="4"/>
      <c r="J1029" s="101"/>
    </row>
    <row r="1030" spans="1:10" s="1" customFormat="1" ht="15" customHeight="1" x14ac:dyDescent="0.25">
      <c r="A1030" s="1" t="str">
        <f t="shared" si="4"/>
        <v xml:space="preserve"> </v>
      </c>
      <c r="B1030" s="2"/>
      <c r="C1030" s="4"/>
      <c r="D1030" s="4"/>
      <c r="E1030" s="4"/>
      <c r="F1030" s="10"/>
      <c r="G1030" s="4"/>
      <c r="H1030" s="4"/>
      <c r="I1030" s="4"/>
      <c r="J1030" s="101"/>
    </row>
    <row r="1031" spans="1:10" s="1" customFormat="1" ht="15" customHeight="1" x14ac:dyDescent="0.25">
      <c r="A1031" s="1" t="str">
        <f t="shared" si="4"/>
        <v xml:space="preserve"> </v>
      </c>
      <c r="B1031" s="2"/>
      <c r="C1031" s="4"/>
      <c r="D1031" s="4"/>
      <c r="E1031" s="4"/>
      <c r="F1031" s="10"/>
      <c r="G1031" s="4"/>
      <c r="H1031" s="4"/>
      <c r="I1031" s="4"/>
      <c r="J1031" s="101"/>
    </row>
    <row r="1032" spans="1:10" s="1" customFormat="1" ht="15" customHeight="1" x14ac:dyDescent="0.25">
      <c r="A1032" s="1" t="str">
        <f t="shared" ref="A1032:A1290" si="5">CONCATENATE(B1032," ",D1032)</f>
        <v xml:space="preserve"> </v>
      </c>
      <c r="B1032" s="2"/>
      <c r="C1032" s="4"/>
      <c r="D1032" s="4"/>
      <c r="E1032" s="4"/>
      <c r="F1032" s="10"/>
      <c r="G1032" s="4"/>
      <c r="H1032" s="4"/>
      <c r="I1032" s="4"/>
      <c r="J1032" s="101"/>
    </row>
    <row r="1033" spans="1:10" x14ac:dyDescent="0.25">
      <c r="A1033" s="52" t="str">
        <f t="shared" ref="A1033:A1096" si="6">CONCATENATE(B1033," ",D1033)</f>
        <v xml:space="preserve"> </v>
      </c>
    </row>
    <row r="1034" spans="1:10" x14ac:dyDescent="0.25">
      <c r="A1034" s="52" t="str">
        <f t="shared" si="6"/>
        <v xml:space="preserve"> </v>
      </c>
    </row>
    <row r="1035" spans="1:10" x14ac:dyDescent="0.25">
      <c r="A1035" s="52" t="str">
        <f t="shared" si="6"/>
        <v xml:space="preserve"> </v>
      </c>
    </row>
    <row r="1036" spans="1:10" x14ac:dyDescent="0.25">
      <c r="A1036" s="52" t="str">
        <f t="shared" si="6"/>
        <v xml:space="preserve"> </v>
      </c>
    </row>
    <row r="1037" spans="1:10" x14ac:dyDescent="0.25">
      <c r="A1037" s="52" t="str">
        <f t="shared" si="6"/>
        <v xml:space="preserve"> </v>
      </c>
    </row>
    <row r="1038" spans="1:10" x14ac:dyDescent="0.25">
      <c r="A1038" s="52" t="str">
        <f t="shared" si="6"/>
        <v xml:space="preserve"> </v>
      </c>
    </row>
    <row r="1039" spans="1:10" x14ac:dyDescent="0.25">
      <c r="A1039" s="52" t="str">
        <f t="shared" si="6"/>
        <v xml:space="preserve"> </v>
      </c>
    </row>
    <row r="1040" spans="1:10" x14ac:dyDescent="0.25">
      <c r="A1040" s="52" t="str">
        <f t="shared" si="6"/>
        <v xml:space="preserve"> </v>
      </c>
    </row>
    <row r="1041" spans="1:1" x14ac:dyDescent="0.25">
      <c r="A1041" s="52" t="str">
        <f t="shared" si="6"/>
        <v xml:space="preserve"> </v>
      </c>
    </row>
    <row r="1042" spans="1:1" x14ac:dyDescent="0.25">
      <c r="A1042" s="52" t="str">
        <f t="shared" si="6"/>
        <v xml:space="preserve"> </v>
      </c>
    </row>
    <row r="1043" spans="1:1" x14ac:dyDescent="0.25">
      <c r="A1043" s="52" t="str">
        <f t="shared" si="6"/>
        <v xml:space="preserve"> </v>
      </c>
    </row>
    <row r="1044" spans="1:1" x14ac:dyDescent="0.25">
      <c r="A1044" s="52" t="str">
        <f t="shared" si="6"/>
        <v xml:space="preserve"> </v>
      </c>
    </row>
    <row r="1045" spans="1:1" x14ac:dyDescent="0.25">
      <c r="A1045" s="52" t="str">
        <f t="shared" si="6"/>
        <v xml:space="preserve"> </v>
      </c>
    </row>
    <row r="1046" spans="1:1" x14ac:dyDescent="0.25">
      <c r="A1046" s="52" t="str">
        <f t="shared" si="6"/>
        <v xml:space="preserve"> </v>
      </c>
    </row>
    <row r="1047" spans="1:1" x14ac:dyDescent="0.25">
      <c r="A1047" s="52" t="str">
        <f t="shared" si="6"/>
        <v xml:space="preserve"> </v>
      </c>
    </row>
    <row r="1048" spans="1:1" x14ac:dyDescent="0.25">
      <c r="A1048" s="52" t="str">
        <f t="shared" si="6"/>
        <v xml:space="preserve"> </v>
      </c>
    </row>
    <row r="1049" spans="1:1" x14ac:dyDescent="0.25">
      <c r="A1049" s="52" t="str">
        <f t="shared" si="6"/>
        <v xml:space="preserve"> </v>
      </c>
    </row>
    <row r="1050" spans="1:1" x14ac:dyDescent="0.25">
      <c r="A1050" s="52" t="str">
        <f t="shared" si="6"/>
        <v xml:space="preserve"> </v>
      </c>
    </row>
    <row r="1051" spans="1:1" x14ac:dyDescent="0.25">
      <c r="A1051" s="52" t="str">
        <f t="shared" si="6"/>
        <v xml:space="preserve"> </v>
      </c>
    </row>
    <row r="1052" spans="1:1" x14ac:dyDescent="0.25">
      <c r="A1052" s="52" t="str">
        <f t="shared" si="6"/>
        <v xml:space="preserve"> </v>
      </c>
    </row>
    <row r="1053" spans="1:1" x14ac:dyDescent="0.25">
      <c r="A1053" s="52" t="str">
        <f t="shared" si="6"/>
        <v xml:space="preserve"> </v>
      </c>
    </row>
    <row r="1054" spans="1:1" x14ac:dyDescent="0.25">
      <c r="A1054" s="52" t="str">
        <f t="shared" si="6"/>
        <v xml:space="preserve"> </v>
      </c>
    </row>
    <row r="1055" spans="1:1" x14ac:dyDescent="0.25">
      <c r="A1055" s="52" t="str">
        <f t="shared" si="6"/>
        <v xml:space="preserve"> </v>
      </c>
    </row>
    <row r="1056" spans="1:1" x14ac:dyDescent="0.25">
      <c r="A1056" s="52" t="str">
        <f t="shared" si="6"/>
        <v xml:space="preserve"> </v>
      </c>
    </row>
    <row r="1057" spans="1:1" x14ac:dyDescent="0.25">
      <c r="A1057" s="52" t="str">
        <f t="shared" si="6"/>
        <v xml:space="preserve"> </v>
      </c>
    </row>
    <row r="1058" spans="1:1" x14ac:dyDescent="0.25">
      <c r="A1058" s="52" t="str">
        <f t="shared" si="6"/>
        <v xml:space="preserve"> </v>
      </c>
    </row>
    <row r="1059" spans="1:1" x14ac:dyDescent="0.25">
      <c r="A1059" s="52" t="str">
        <f t="shared" si="6"/>
        <v xml:space="preserve"> </v>
      </c>
    </row>
    <row r="1060" spans="1:1" x14ac:dyDescent="0.25">
      <c r="A1060" s="52" t="str">
        <f t="shared" si="6"/>
        <v xml:space="preserve"> </v>
      </c>
    </row>
    <row r="1061" spans="1:1" x14ac:dyDescent="0.25">
      <c r="A1061" s="52" t="str">
        <f t="shared" si="6"/>
        <v xml:space="preserve"> </v>
      </c>
    </row>
    <row r="1062" spans="1:1" x14ac:dyDescent="0.25">
      <c r="A1062" s="52" t="str">
        <f t="shared" si="6"/>
        <v xml:space="preserve"> </v>
      </c>
    </row>
    <row r="1063" spans="1:1" x14ac:dyDescent="0.25">
      <c r="A1063" s="52" t="str">
        <f t="shared" si="6"/>
        <v xml:space="preserve"> </v>
      </c>
    </row>
    <row r="1064" spans="1:1" x14ac:dyDescent="0.25">
      <c r="A1064" s="52" t="str">
        <f t="shared" si="6"/>
        <v xml:space="preserve"> </v>
      </c>
    </row>
    <row r="1065" spans="1:1" x14ac:dyDescent="0.25">
      <c r="A1065" s="52" t="str">
        <f t="shared" si="6"/>
        <v xml:space="preserve"> </v>
      </c>
    </row>
    <row r="1066" spans="1:1" x14ac:dyDescent="0.25">
      <c r="A1066" s="52" t="str">
        <f t="shared" si="6"/>
        <v xml:space="preserve"> </v>
      </c>
    </row>
    <row r="1067" spans="1:1" x14ac:dyDescent="0.25">
      <c r="A1067" s="52" t="str">
        <f t="shared" si="6"/>
        <v xml:space="preserve"> </v>
      </c>
    </row>
    <row r="1068" spans="1:1" x14ac:dyDescent="0.25">
      <c r="A1068" s="52" t="str">
        <f t="shared" si="6"/>
        <v xml:space="preserve"> </v>
      </c>
    </row>
    <row r="1069" spans="1:1" x14ac:dyDescent="0.25">
      <c r="A1069" s="52" t="str">
        <f t="shared" si="6"/>
        <v xml:space="preserve"> </v>
      </c>
    </row>
    <row r="1070" spans="1:1" x14ac:dyDescent="0.25">
      <c r="A1070" s="52" t="str">
        <f t="shared" si="6"/>
        <v xml:space="preserve"> </v>
      </c>
    </row>
    <row r="1071" spans="1:1" x14ac:dyDescent="0.25">
      <c r="A1071" s="52" t="str">
        <f t="shared" si="6"/>
        <v xml:space="preserve"> </v>
      </c>
    </row>
    <row r="1072" spans="1:1" x14ac:dyDescent="0.25">
      <c r="A1072" s="52" t="str">
        <f t="shared" si="6"/>
        <v xml:space="preserve"> </v>
      </c>
    </row>
    <row r="1073" spans="1:1" x14ac:dyDescent="0.25">
      <c r="A1073" s="52" t="str">
        <f t="shared" si="6"/>
        <v xml:space="preserve"> </v>
      </c>
    </row>
    <row r="1074" spans="1:1" x14ac:dyDescent="0.25">
      <c r="A1074" s="52" t="str">
        <f t="shared" si="6"/>
        <v xml:space="preserve"> </v>
      </c>
    </row>
    <row r="1075" spans="1:1" x14ac:dyDescent="0.25">
      <c r="A1075" s="52" t="str">
        <f t="shared" si="6"/>
        <v xml:space="preserve"> </v>
      </c>
    </row>
    <row r="1076" spans="1:1" x14ac:dyDescent="0.25">
      <c r="A1076" s="52" t="str">
        <f t="shared" si="6"/>
        <v xml:space="preserve"> </v>
      </c>
    </row>
    <row r="1077" spans="1:1" x14ac:dyDescent="0.25">
      <c r="A1077" s="52" t="str">
        <f t="shared" si="6"/>
        <v xml:space="preserve"> </v>
      </c>
    </row>
    <row r="1078" spans="1:1" x14ac:dyDescent="0.25">
      <c r="A1078" s="52" t="str">
        <f t="shared" si="6"/>
        <v xml:space="preserve"> </v>
      </c>
    </row>
    <row r="1079" spans="1:1" x14ac:dyDescent="0.25">
      <c r="A1079" s="52" t="str">
        <f t="shared" si="6"/>
        <v xml:space="preserve"> </v>
      </c>
    </row>
    <row r="1080" spans="1:1" x14ac:dyDescent="0.25">
      <c r="A1080" s="52" t="str">
        <f t="shared" si="6"/>
        <v xml:space="preserve"> </v>
      </c>
    </row>
    <row r="1081" spans="1:1" x14ac:dyDescent="0.25">
      <c r="A1081" s="52" t="str">
        <f t="shared" si="6"/>
        <v xml:space="preserve"> </v>
      </c>
    </row>
    <row r="1082" spans="1:1" x14ac:dyDescent="0.25">
      <c r="A1082" s="52" t="str">
        <f t="shared" si="6"/>
        <v xml:space="preserve"> </v>
      </c>
    </row>
    <row r="1083" spans="1:1" x14ac:dyDescent="0.25">
      <c r="A1083" s="52" t="str">
        <f t="shared" si="6"/>
        <v xml:space="preserve"> </v>
      </c>
    </row>
    <row r="1084" spans="1:1" x14ac:dyDescent="0.25">
      <c r="A1084" s="52" t="str">
        <f t="shared" si="6"/>
        <v xml:space="preserve"> </v>
      </c>
    </row>
    <row r="1085" spans="1:1" x14ac:dyDescent="0.25">
      <c r="A1085" s="52" t="str">
        <f t="shared" si="6"/>
        <v xml:space="preserve"> </v>
      </c>
    </row>
    <row r="1086" spans="1:1" x14ac:dyDescent="0.25">
      <c r="A1086" s="52" t="str">
        <f t="shared" si="6"/>
        <v xml:space="preserve"> </v>
      </c>
    </row>
    <row r="1087" spans="1:1" x14ac:dyDescent="0.25">
      <c r="A1087" s="52" t="str">
        <f t="shared" si="6"/>
        <v xml:space="preserve"> </v>
      </c>
    </row>
    <row r="1088" spans="1:1" x14ac:dyDescent="0.25">
      <c r="A1088" s="52" t="str">
        <f t="shared" si="6"/>
        <v xml:space="preserve"> </v>
      </c>
    </row>
    <row r="1089" spans="1:1" x14ac:dyDescent="0.25">
      <c r="A1089" s="52" t="str">
        <f t="shared" si="6"/>
        <v xml:space="preserve"> </v>
      </c>
    </row>
    <row r="1090" spans="1:1" x14ac:dyDescent="0.25">
      <c r="A1090" s="52" t="str">
        <f t="shared" si="6"/>
        <v xml:space="preserve"> </v>
      </c>
    </row>
    <row r="1091" spans="1:1" x14ac:dyDescent="0.25">
      <c r="A1091" s="52" t="str">
        <f t="shared" si="6"/>
        <v xml:space="preserve"> </v>
      </c>
    </row>
    <row r="1092" spans="1:1" x14ac:dyDescent="0.25">
      <c r="A1092" s="52" t="str">
        <f t="shared" si="6"/>
        <v xml:space="preserve"> </v>
      </c>
    </row>
    <row r="1093" spans="1:1" x14ac:dyDescent="0.25">
      <c r="A1093" s="52" t="str">
        <f t="shared" si="6"/>
        <v xml:space="preserve"> </v>
      </c>
    </row>
    <row r="1094" spans="1:1" x14ac:dyDescent="0.25">
      <c r="A1094" s="52" t="str">
        <f t="shared" si="6"/>
        <v xml:space="preserve"> </v>
      </c>
    </row>
    <row r="1095" spans="1:1" x14ac:dyDescent="0.25">
      <c r="A1095" s="52" t="str">
        <f t="shared" si="6"/>
        <v xml:space="preserve"> </v>
      </c>
    </row>
    <row r="1096" spans="1:1" x14ac:dyDescent="0.25">
      <c r="A1096" s="52" t="str">
        <f t="shared" si="6"/>
        <v xml:space="preserve"> </v>
      </c>
    </row>
    <row r="1097" spans="1:1" x14ac:dyDescent="0.25">
      <c r="A1097" s="52" t="str">
        <f t="shared" ref="A1097:A1160" si="7">CONCATENATE(B1097," ",D1097)</f>
        <v xml:space="preserve"> </v>
      </c>
    </row>
    <row r="1098" spans="1:1" x14ac:dyDescent="0.25">
      <c r="A1098" s="52" t="str">
        <f t="shared" si="7"/>
        <v xml:space="preserve"> </v>
      </c>
    </row>
    <row r="1099" spans="1:1" x14ac:dyDescent="0.25">
      <c r="A1099" s="52" t="str">
        <f t="shared" si="7"/>
        <v xml:space="preserve"> </v>
      </c>
    </row>
    <row r="1100" spans="1:1" x14ac:dyDescent="0.25">
      <c r="A1100" s="52" t="str">
        <f t="shared" si="7"/>
        <v xml:space="preserve"> </v>
      </c>
    </row>
    <row r="1101" spans="1:1" x14ac:dyDescent="0.25">
      <c r="A1101" s="52" t="str">
        <f t="shared" si="7"/>
        <v xml:space="preserve"> </v>
      </c>
    </row>
    <row r="1102" spans="1:1" x14ac:dyDescent="0.25">
      <c r="A1102" s="52" t="str">
        <f t="shared" si="7"/>
        <v xml:space="preserve"> </v>
      </c>
    </row>
    <row r="1103" spans="1:1" x14ac:dyDescent="0.25">
      <c r="A1103" s="52" t="str">
        <f t="shared" si="7"/>
        <v xml:space="preserve"> </v>
      </c>
    </row>
    <row r="1104" spans="1:1" x14ac:dyDescent="0.25">
      <c r="A1104" s="52" t="str">
        <f t="shared" si="7"/>
        <v xml:space="preserve"> </v>
      </c>
    </row>
    <row r="1105" spans="1:1" x14ac:dyDescent="0.25">
      <c r="A1105" s="52" t="str">
        <f t="shared" si="7"/>
        <v xml:space="preserve"> </v>
      </c>
    </row>
    <row r="1106" spans="1:1" x14ac:dyDescent="0.25">
      <c r="A1106" s="52" t="str">
        <f t="shared" si="7"/>
        <v xml:space="preserve"> </v>
      </c>
    </row>
    <row r="1107" spans="1:1" x14ac:dyDescent="0.25">
      <c r="A1107" s="52" t="str">
        <f t="shared" si="7"/>
        <v xml:space="preserve"> </v>
      </c>
    </row>
    <row r="1108" spans="1:1" x14ac:dyDescent="0.25">
      <c r="A1108" s="52" t="str">
        <f t="shared" si="7"/>
        <v xml:space="preserve"> </v>
      </c>
    </row>
    <row r="1109" spans="1:1" x14ac:dyDescent="0.25">
      <c r="A1109" s="52" t="str">
        <f t="shared" si="7"/>
        <v xml:space="preserve"> </v>
      </c>
    </row>
    <row r="1110" spans="1:1" x14ac:dyDescent="0.25">
      <c r="A1110" s="52" t="str">
        <f t="shared" si="7"/>
        <v xml:space="preserve"> </v>
      </c>
    </row>
    <row r="1111" spans="1:1" x14ac:dyDescent="0.25">
      <c r="A1111" s="52" t="str">
        <f t="shared" si="7"/>
        <v xml:space="preserve"> </v>
      </c>
    </row>
    <row r="1112" spans="1:1" x14ac:dyDescent="0.25">
      <c r="A1112" s="52" t="str">
        <f t="shared" si="7"/>
        <v xml:space="preserve"> </v>
      </c>
    </row>
    <row r="1113" spans="1:1" x14ac:dyDescent="0.25">
      <c r="A1113" s="52" t="str">
        <f t="shared" si="7"/>
        <v xml:space="preserve"> </v>
      </c>
    </row>
    <row r="1114" spans="1:1" x14ac:dyDescent="0.25">
      <c r="A1114" s="52" t="str">
        <f t="shared" si="7"/>
        <v xml:space="preserve"> </v>
      </c>
    </row>
    <row r="1115" spans="1:1" x14ac:dyDescent="0.25">
      <c r="A1115" s="52" t="str">
        <f t="shared" si="7"/>
        <v xml:space="preserve"> </v>
      </c>
    </row>
    <row r="1116" spans="1:1" x14ac:dyDescent="0.25">
      <c r="A1116" s="52" t="str">
        <f t="shared" si="7"/>
        <v xml:space="preserve"> </v>
      </c>
    </row>
    <row r="1117" spans="1:1" x14ac:dyDescent="0.25">
      <c r="A1117" s="52" t="str">
        <f t="shared" si="7"/>
        <v xml:space="preserve"> </v>
      </c>
    </row>
    <row r="1118" spans="1:1" x14ac:dyDescent="0.25">
      <c r="A1118" s="52" t="str">
        <f t="shared" si="7"/>
        <v xml:space="preserve"> </v>
      </c>
    </row>
    <row r="1119" spans="1:1" x14ac:dyDescent="0.25">
      <c r="A1119" s="52" t="str">
        <f t="shared" si="7"/>
        <v xml:space="preserve"> </v>
      </c>
    </row>
    <row r="1120" spans="1:1" x14ac:dyDescent="0.25">
      <c r="A1120" s="52" t="str">
        <f t="shared" si="7"/>
        <v xml:space="preserve"> </v>
      </c>
    </row>
    <row r="1121" spans="1:1" x14ac:dyDescent="0.25">
      <c r="A1121" s="52" t="str">
        <f t="shared" si="7"/>
        <v xml:space="preserve"> </v>
      </c>
    </row>
    <row r="1122" spans="1:1" x14ac:dyDescent="0.25">
      <c r="A1122" s="52" t="str">
        <f t="shared" si="7"/>
        <v xml:space="preserve"> </v>
      </c>
    </row>
    <row r="1123" spans="1:1" x14ac:dyDescent="0.25">
      <c r="A1123" s="52" t="str">
        <f t="shared" si="7"/>
        <v xml:space="preserve"> </v>
      </c>
    </row>
    <row r="1124" spans="1:1" x14ac:dyDescent="0.25">
      <c r="A1124" s="52" t="str">
        <f t="shared" si="7"/>
        <v xml:space="preserve"> </v>
      </c>
    </row>
    <row r="1125" spans="1:1" x14ac:dyDescent="0.25">
      <c r="A1125" s="52" t="str">
        <f t="shared" si="7"/>
        <v xml:space="preserve"> </v>
      </c>
    </row>
    <row r="1126" spans="1:1" x14ac:dyDescent="0.25">
      <c r="A1126" s="52" t="str">
        <f t="shared" si="7"/>
        <v xml:space="preserve"> </v>
      </c>
    </row>
    <row r="1127" spans="1:1" x14ac:dyDescent="0.25">
      <c r="A1127" s="52" t="str">
        <f t="shared" si="7"/>
        <v xml:space="preserve"> </v>
      </c>
    </row>
    <row r="1128" spans="1:1" x14ac:dyDescent="0.25">
      <c r="A1128" s="52" t="str">
        <f t="shared" si="7"/>
        <v xml:space="preserve"> </v>
      </c>
    </row>
    <row r="1129" spans="1:1" x14ac:dyDescent="0.25">
      <c r="A1129" s="52" t="str">
        <f t="shared" si="7"/>
        <v xml:space="preserve"> </v>
      </c>
    </row>
    <row r="1130" spans="1:1" x14ac:dyDescent="0.25">
      <c r="A1130" s="52" t="str">
        <f t="shared" si="7"/>
        <v xml:space="preserve"> </v>
      </c>
    </row>
    <row r="1131" spans="1:1" x14ac:dyDescent="0.25">
      <c r="A1131" s="52" t="str">
        <f t="shared" si="7"/>
        <v xml:space="preserve"> </v>
      </c>
    </row>
    <row r="1132" spans="1:1" x14ac:dyDescent="0.25">
      <c r="A1132" s="52" t="str">
        <f t="shared" si="7"/>
        <v xml:space="preserve"> </v>
      </c>
    </row>
    <row r="1133" spans="1:1" x14ac:dyDescent="0.25">
      <c r="A1133" s="52" t="str">
        <f t="shared" si="7"/>
        <v xml:space="preserve"> </v>
      </c>
    </row>
    <row r="1134" spans="1:1" x14ac:dyDescent="0.25">
      <c r="A1134" s="52" t="str">
        <f t="shared" si="7"/>
        <v xml:space="preserve"> </v>
      </c>
    </row>
    <row r="1135" spans="1:1" x14ac:dyDescent="0.25">
      <c r="A1135" s="52" t="str">
        <f t="shared" si="7"/>
        <v xml:space="preserve"> </v>
      </c>
    </row>
    <row r="1136" spans="1:1" x14ac:dyDescent="0.25">
      <c r="A1136" s="52" t="str">
        <f t="shared" si="7"/>
        <v xml:space="preserve"> </v>
      </c>
    </row>
    <row r="1137" spans="1:1" x14ac:dyDescent="0.25">
      <c r="A1137" s="52" t="str">
        <f t="shared" si="7"/>
        <v xml:space="preserve"> </v>
      </c>
    </row>
    <row r="1138" spans="1:1" x14ac:dyDescent="0.25">
      <c r="A1138" s="52" t="str">
        <f t="shared" si="7"/>
        <v xml:space="preserve"> </v>
      </c>
    </row>
    <row r="1139" spans="1:1" x14ac:dyDescent="0.25">
      <c r="A1139" s="52" t="str">
        <f t="shared" si="7"/>
        <v xml:space="preserve"> </v>
      </c>
    </row>
    <row r="1140" spans="1:1" x14ac:dyDescent="0.25">
      <c r="A1140" s="52" t="str">
        <f t="shared" si="7"/>
        <v xml:space="preserve"> </v>
      </c>
    </row>
    <row r="1141" spans="1:1" x14ac:dyDescent="0.25">
      <c r="A1141" s="52" t="str">
        <f t="shared" si="7"/>
        <v xml:space="preserve"> </v>
      </c>
    </row>
    <row r="1142" spans="1:1" x14ac:dyDescent="0.25">
      <c r="A1142" s="52" t="str">
        <f t="shared" si="7"/>
        <v xml:space="preserve"> </v>
      </c>
    </row>
    <row r="1143" spans="1:1" x14ac:dyDescent="0.25">
      <c r="A1143" s="52" t="str">
        <f t="shared" si="7"/>
        <v xml:space="preserve"> </v>
      </c>
    </row>
    <row r="1144" spans="1:1" x14ac:dyDescent="0.25">
      <c r="A1144" s="52" t="str">
        <f t="shared" si="7"/>
        <v xml:space="preserve"> </v>
      </c>
    </row>
    <row r="1145" spans="1:1" x14ac:dyDescent="0.25">
      <c r="A1145" s="52" t="str">
        <f t="shared" si="7"/>
        <v xml:space="preserve"> </v>
      </c>
    </row>
    <row r="1146" spans="1:1" x14ac:dyDescent="0.25">
      <c r="A1146" s="52" t="str">
        <f t="shared" si="7"/>
        <v xml:space="preserve"> </v>
      </c>
    </row>
    <row r="1147" spans="1:1" x14ac:dyDescent="0.25">
      <c r="A1147" s="52" t="str">
        <f t="shared" si="7"/>
        <v xml:space="preserve"> </v>
      </c>
    </row>
    <row r="1148" spans="1:1" x14ac:dyDescent="0.25">
      <c r="A1148" s="52" t="str">
        <f t="shared" si="7"/>
        <v xml:space="preserve"> </v>
      </c>
    </row>
    <row r="1149" spans="1:1" x14ac:dyDescent="0.25">
      <c r="A1149" s="52" t="str">
        <f t="shared" si="7"/>
        <v xml:space="preserve"> </v>
      </c>
    </row>
    <row r="1150" spans="1:1" x14ac:dyDescent="0.25">
      <c r="A1150" s="52" t="str">
        <f t="shared" si="7"/>
        <v xml:space="preserve"> </v>
      </c>
    </row>
    <row r="1151" spans="1:1" x14ac:dyDescent="0.25">
      <c r="A1151" s="52" t="str">
        <f t="shared" si="7"/>
        <v xml:space="preserve"> </v>
      </c>
    </row>
    <row r="1152" spans="1:1" x14ac:dyDescent="0.25">
      <c r="A1152" s="52" t="str">
        <f t="shared" si="7"/>
        <v xml:space="preserve"> </v>
      </c>
    </row>
    <row r="1153" spans="1:1" x14ac:dyDescent="0.25">
      <c r="A1153" s="52" t="str">
        <f t="shared" si="7"/>
        <v xml:space="preserve"> </v>
      </c>
    </row>
    <row r="1154" spans="1:1" x14ac:dyDescent="0.25">
      <c r="A1154" s="52" t="str">
        <f t="shared" si="7"/>
        <v xml:space="preserve"> </v>
      </c>
    </row>
    <row r="1155" spans="1:1" x14ac:dyDescent="0.25">
      <c r="A1155" s="52" t="str">
        <f t="shared" si="7"/>
        <v xml:space="preserve"> </v>
      </c>
    </row>
    <row r="1156" spans="1:1" x14ac:dyDescent="0.25">
      <c r="A1156" s="52" t="str">
        <f t="shared" si="7"/>
        <v xml:space="preserve"> </v>
      </c>
    </row>
    <row r="1157" spans="1:1" x14ac:dyDescent="0.25">
      <c r="A1157" s="52" t="str">
        <f t="shared" si="7"/>
        <v xml:space="preserve"> </v>
      </c>
    </row>
    <row r="1158" spans="1:1" x14ac:dyDescent="0.25">
      <c r="A1158" s="52" t="str">
        <f t="shared" si="7"/>
        <v xml:space="preserve"> </v>
      </c>
    </row>
    <row r="1159" spans="1:1" x14ac:dyDescent="0.25">
      <c r="A1159" s="52" t="str">
        <f t="shared" si="7"/>
        <v xml:space="preserve"> </v>
      </c>
    </row>
    <row r="1160" spans="1:1" x14ac:dyDescent="0.25">
      <c r="A1160" s="52" t="str">
        <f t="shared" si="7"/>
        <v xml:space="preserve"> </v>
      </c>
    </row>
    <row r="1161" spans="1:1" x14ac:dyDescent="0.25">
      <c r="A1161" s="52" t="str">
        <f t="shared" ref="A1161:A1224" si="8">CONCATENATE(B1161," ",D1161)</f>
        <v xml:space="preserve"> </v>
      </c>
    </row>
    <row r="1162" spans="1:1" x14ac:dyDescent="0.25">
      <c r="A1162" s="52" t="str">
        <f t="shared" si="8"/>
        <v xml:space="preserve"> </v>
      </c>
    </row>
    <row r="1163" spans="1:1" x14ac:dyDescent="0.25">
      <c r="A1163" s="52" t="str">
        <f t="shared" si="8"/>
        <v xml:space="preserve"> </v>
      </c>
    </row>
    <row r="1164" spans="1:1" x14ac:dyDescent="0.25">
      <c r="A1164" s="52" t="str">
        <f t="shared" si="8"/>
        <v xml:space="preserve"> </v>
      </c>
    </row>
    <row r="1165" spans="1:1" x14ac:dyDescent="0.25">
      <c r="A1165" s="52" t="str">
        <f t="shared" si="8"/>
        <v xml:space="preserve"> </v>
      </c>
    </row>
    <row r="1166" spans="1:1" x14ac:dyDescent="0.25">
      <c r="A1166" s="52" t="str">
        <f t="shared" si="8"/>
        <v xml:space="preserve"> </v>
      </c>
    </row>
    <row r="1167" spans="1:1" x14ac:dyDescent="0.25">
      <c r="A1167" s="52" t="str">
        <f t="shared" si="8"/>
        <v xml:space="preserve"> </v>
      </c>
    </row>
    <row r="1168" spans="1:1" x14ac:dyDescent="0.25">
      <c r="A1168" s="52" t="str">
        <f t="shared" si="8"/>
        <v xml:space="preserve"> </v>
      </c>
    </row>
    <row r="1169" spans="1:1" x14ac:dyDescent="0.25">
      <c r="A1169" s="52" t="str">
        <f t="shared" si="8"/>
        <v xml:space="preserve"> </v>
      </c>
    </row>
    <row r="1170" spans="1:1" x14ac:dyDescent="0.25">
      <c r="A1170" s="52" t="str">
        <f t="shared" si="8"/>
        <v xml:space="preserve"> </v>
      </c>
    </row>
    <row r="1171" spans="1:1" x14ac:dyDescent="0.25">
      <c r="A1171" s="52" t="str">
        <f t="shared" si="8"/>
        <v xml:space="preserve"> </v>
      </c>
    </row>
    <row r="1172" spans="1:1" x14ac:dyDescent="0.25">
      <c r="A1172" s="52" t="str">
        <f t="shared" si="8"/>
        <v xml:space="preserve"> </v>
      </c>
    </row>
    <row r="1173" spans="1:1" x14ac:dyDescent="0.25">
      <c r="A1173" s="52" t="str">
        <f t="shared" si="8"/>
        <v xml:space="preserve"> </v>
      </c>
    </row>
    <row r="1174" spans="1:1" x14ac:dyDescent="0.25">
      <c r="A1174" s="52" t="str">
        <f t="shared" si="8"/>
        <v xml:space="preserve"> </v>
      </c>
    </row>
    <row r="1175" spans="1:1" x14ac:dyDescent="0.25">
      <c r="A1175" s="52" t="str">
        <f t="shared" si="8"/>
        <v xml:space="preserve"> </v>
      </c>
    </row>
    <row r="1176" spans="1:1" x14ac:dyDescent="0.25">
      <c r="A1176" s="52" t="str">
        <f t="shared" si="8"/>
        <v xml:space="preserve"> </v>
      </c>
    </row>
    <row r="1177" spans="1:1" x14ac:dyDescent="0.25">
      <c r="A1177" s="52" t="str">
        <f t="shared" si="8"/>
        <v xml:space="preserve"> </v>
      </c>
    </row>
    <row r="1178" spans="1:1" x14ac:dyDescent="0.25">
      <c r="A1178" s="52" t="str">
        <f t="shared" si="8"/>
        <v xml:space="preserve"> </v>
      </c>
    </row>
    <row r="1179" spans="1:1" x14ac:dyDescent="0.25">
      <c r="A1179" s="52" t="str">
        <f t="shared" si="8"/>
        <v xml:space="preserve"> </v>
      </c>
    </row>
    <row r="1180" spans="1:1" x14ac:dyDescent="0.25">
      <c r="A1180" s="52" t="str">
        <f t="shared" si="8"/>
        <v xml:space="preserve"> </v>
      </c>
    </row>
    <row r="1181" spans="1:1" x14ac:dyDescent="0.25">
      <c r="A1181" s="52" t="str">
        <f t="shared" si="8"/>
        <v xml:space="preserve"> </v>
      </c>
    </row>
    <row r="1182" spans="1:1" x14ac:dyDescent="0.25">
      <c r="A1182" s="52" t="str">
        <f t="shared" si="8"/>
        <v xml:space="preserve"> </v>
      </c>
    </row>
    <row r="1183" spans="1:1" x14ac:dyDescent="0.25">
      <c r="A1183" s="52" t="str">
        <f t="shared" si="8"/>
        <v xml:space="preserve"> </v>
      </c>
    </row>
    <row r="1184" spans="1:1" x14ac:dyDescent="0.25">
      <c r="A1184" s="52" t="str">
        <f t="shared" si="8"/>
        <v xml:space="preserve"> </v>
      </c>
    </row>
    <row r="1185" spans="1:1" x14ac:dyDescent="0.25">
      <c r="A1185" s="52" t="str">
        <f t="shared" si="8"/>
        <v xml:space="preserve"> </v>
      </c>
    </row>
    <row r="1186" spans="1:1" x14ac:dyDescent="0.25">
      <c r="A1186" s="52" t="str">
        <f t="shared" si="8"/>
        <v xml:space="preserve"> </v>
      </c>
    </row>
    <row r="1187" spans="1:1" x14ac:dyDescent="0.25">
      <c r="A1187" s="52" t="str">
        <f t="shared" si="8"/>
        <v xml:space="preserve"> </v>
      </c>
    </row>
    <row r="1188" spans="1:1" x14ac:dyDescent="0.25">
      <c r="A1188" s="52" t="str">
        <f t="shared" si="8"/>
        <v xml:space="preserve"> </v>
      </c>
    </row>
    <row r="1189" spans="1:1" x14ac:dyDescent="0.25">
      <c r="A1189" s="52" t="str">
        <f t="shared" si="8"/>
        <v xml:space="preserve"> </v>
      </c>
    </row>
    <row r="1190" spans="1:1" x14ac:dyDescent="0.25">
      <c r="A1190" s="52" t="str">
        <f t="shared" si="8"/>
        <v xml:space="preserve"> </v>
      </c>
    </row>
    <row r="1191" spans="1:1" x14ac:dyDescent="0.25">
      <c r="A1191" s="52" t="str">
        <f t="shared" si="8"/>
        <v xml:space="preserve"> </v>
      </c>
    </row>
    <row r="1192" spans="1:1" x14ac:dyDescent="0.25">
      <c r="A1192" s="52" t="str">
        <f t="shared" si="8"/>
        <v xml:space="preserve"> </v>
      </c>
    </row>
    <row r="1193" spans="1:1" x14ac:dyDescent="0.25">
      <c r="A1193" s="52" t="str">
        <f t="shared" si="8"/>
        <v xml:space="preserve"> </v>
      </c>
    </row>
    <row r="1194" spans="1:1" x14ac:dyDescent="0.25">
      <c r="A1194" s="52" t="str">
        <f t="shared" si="8"/>
        <v xml:space="preserve"> </v>
      </c>
    </row>
    <row r="1195" spans="1:1" x14ac:dyDescent="0.25">
      <c r="A1195" s="52" t="str">
        <f t="shared" si="8"/>
        <v xml:space="preserve"> </v>
      </c>
    </row>
    <row r="1196" spans="1:1" x14ac:dyDescent="0.25">
      <c r="A1196" s="52" t="str">
        <f t="shared" si="8"/>
        <v xml:space="preserve"> </v>
      </c>
    </row>
    <row r="1197" spans="1:1" x14ac:dyDescent="0.25">
      <c r="A1197" s="52" t="str">
        <f t="shared" si="8"/>
        <v xml:space="preserve"> </v>
      </c>
    </row>
    <row r="1198" spans="1:1" x14ac:dyDescent="0.25">
      <c r="A1198" s="52" t="str">
        <f t="shared" si="8"/>
        <v xml:space="preserve"> </v>
      </c>
    </row>
    <row r="1199" spans="1:1" x14ac:dyDescent="0.25">
      <c r="A1199" s="52" t="str">
        <f t="shared" si="8"/>
        <v xml:space="preserve"> </v>
      </c>
    </row>
    <row r="1200" spans="1:1" x14ac:dyDescent="0.25">
      <c r="A1200" s="52" t="str">
        <f t="shared" si="8"/>
        <v xml:space="preserve"> </v>
      </c>
    </row>
    <row r="1201" spans="1:1" x14ac:dyDescent="0.25">
      <c r="A1201" s="52" t="str">
        <f t="shared" si="8"/>
        <v xml:space="preserve"> </v>
      </c>
    </row>
    <row r="1202" spans="1:1" x14ac:dyDescent="0.25">
      <c r="A1202" s="52" t="str">
        <f t="shared" si="8"/>
        <v xml:space="preserve"> </v>
      </c>
    </row>
    <row r="1203" spans="1:1" x14ac:dyDescent="0.25">
      <c r="A1203" s="52" t="str">
        <f t="shared" si="8"/>
        <v xml:space="preserve"> </v>
      </c>
    </row>
    <row r="1204" spans="1:1" x14ac:dyDescent="0.25">
      <c r="A1204" s="52" t="str">
        <f t="shared" si="8"/>
        <v xml:space="preserve"> </v>
      </c>
    </row>
    <row r="1205" spans="1:1" x14ac:dyDescent="0.25">
      <c r="A1205" s="52" t="str">
        <f t="shared" si="8"/>
        <v xml:space="preserve"> </v>
      </c>
    </row>
    <row r="1206" spans="1:1" x14ac:dyDescent="0.25">
      <c r="A1206" s="52" t="str">
        <f t="shared" si="8"/>
        <v xml:space="preserve"> </v>
      </c>
    </row>
    <row r="1207" spans="1:1" x14ac:dyDescent="0.25">
      <c r="A1207" s="52" t="str">
        <f t="shared" si="8"/>
        <v xml:space="preserve"> </v>
      </c>
    </row>
    <row r="1208" spans="1:1" x14ac:dyDescent="0.25">
      <c r="A1208" s="52" t="str">
        <f t="shared" si="8"/>
        <v xml:space="preserve"> </v>
      </c>
    </row>
    <row r="1209" spans="1:1" x14ac:dyDescent="0.25">
      <c r="A1209" s="52" t="str">
        <f t="shared" si="8"/>
        <v xml:space="preserve"> </v>
      </c>
    </row>
    <row r="1210" spans="1:1" x14ac:dyDescent="0.25">
      <c r="A1210" s="52" t="str">
        <f t="shared" si="8"/>
        <v xml:space="preserve"> </v>
      </c>
    </row>
    <row r="1211" spans="1:1" x14ac:dyDescent="0.25">
      <c r="A1211" s="52" t="str">
        <f t="shared" si="8"/>
        <v xml:space="preserve"> </v>
      </c>
    </row>
    <row r="1212" spans="1:1" x14ac:dyDescent="0.25">
      <c r="A1212" s="52" t="str">
        <f t="shared" si="8"/>
        <v xml:space="preserve"> </v>
      </c>
    </row>
    <row r="1213" spans="1:1" x14ac:dyDescent="0.25">
      <c r="A1213" s="52" t="str">
        <f t="shared" si="8"/>
        <v xml:space="preserve"> </v>
      </c>
    </row>
    <row r="1214" spans="1:1" x14ac:dyDescent="0.25">
      <c r="A1214" s="52" t="str">
        <f t="shared" si="8"/>
        <v xml:space="preserve"> </v>
      </c>
    </row>
    <row r="1215" spans="1:1" x14ac:dyDescent="0.25">
      <c r="A1215" s="52" t="str">
        <f t="shared" si="8"/>
        <v xml:space="preserve"> </v>
      </c>
    </row>
    <row r="1216" spans="1:1" x14ac:dyDescent="0.25">
      <c r="A1216" s="52" t="str">
        <f t="shared" si="8"/>
        <v xml:space="preserve"> </v>
      </c>
    </row>
    <row r="1217" spans="1:1" x14ac:dyDescent="0.25">
      <c r="A1217" s="52" t="str">
        <f t="shared" si="8"/>
        <v xml:space="preserve"> </v>
      </c>
    </row>
    <row r="1218" spans="1:1" x14ac:dyDescent="0.25">
      <c r="A1218" s="52" t="str">
        <f t="shared" si="8"/>
        <v xml:space="preserve"> </v>
      </c>
    </row>
    <row r="1219" spans="1:1" x14ac:dyDescent="0.25">
      <c r="A1219" s="52" t="str">
        <f t="shared" si="8"/>
        <v xml:space="preserve"> </v>
      </c>
    </row>
    <row r="1220" spans="1:1" x14ac:dyDescent="0.25">
      <c r="A1220" s="52" t="str">
        <f t="shared" si="8"/>
        <v xml:space="preserve"> </v>
      </c>
    </row>
    <row r="1221" spans="1:1" x14ac:dyDescent="0.25">
      <c r="A1221" s="52" t="str">
        <f t="shared" si="8"/>
        <v xml:space="preserve"> </v>
      </c>
    </row>
    <row r="1222" spans="1:1" x14ac:dyDescent="0.25">
      <c r="A1222" s="52" t="str">
        <f t="shared" si="8"/>
        <v xml:space="preserve"> </v>
      </c>
    </row>
    <row r="1223" spans="1:1" x14ac:dyDescent="0.25">
      <c r="A1223" s="52" t="str">
        <f t="shared" si="8"/>
        <v xml:space="preserve"> </v>
      </c>
    </row>
    <row r="1224" spans="1:1" x14ac:dyDescent="0.25">
      <c r="A1224" s="52" t="str">
        <f t="shared" si="8"/>
        <v xml:space="preserve"> </v>
      </c>
    </row>
    <row r="1225" spans="1:1" x14ac:dyDescent="0.25">
      <c r="A1225" s="52" t="str">
        <f t="shared" ref="A1225:A1288" si="9">CONCATENATE(B1225," ",D1225)</f>
        <v xml:space="preserve"> </v>
      </c>
    </row>
    <row r="1226" spans="1:1" x14ac:dyDescent="0.25">
      <c r="A1226" s="52" t="str">
        <f t="shared" si="9"/>
        <v xml:space="preserve"> </v>
      </c>
    </row>
    <row r="1227" spans="1:1" x14ac:dyDescent="0.25">
      <c r="A1227" s="52" t="str">
        <f t="shared" si="9"/>
        <v xml:space="preserve"> </v>
      </c>
    </row>
    <row r="1228" spans="1:1" x14ac:dyDescent="0.25">
      <c r="A1228" s="52" t="str">
        <f t="shared" si="9"/>
        <v xml:space="preserve"> </v>
      </c>
    </row>
    <row r="1229" spans="1:1" x14ac:dyDescent="0.25">
      <c r="A1229" s="52" t="str">
        <f t="shared" si="9"/>
        <v xml:space="preserve"> </v>
      </c>
    </row>
    <row r="1230" spans="1:1" x14ac:dyDescent="0.25">
      <c r="A1230" s="52" t="str">
        <f t="shared" si="9"/>
        <v xml:space="preserve"> </v>
      </c>
    </row>
    <row r="1231" spans="1:1" x14ac:dyDescent="0.25">
      <c r="A1231" s="52" t="str">
        <f t="shared" si="9"/>
        <v xml:space="preserve"> </v>
      </c>
    </row>
    <row r="1232" spans="1:1" x14ac:dyDescent="0.25">
      <c r="A1232" s="52" t="str">
        <f t="shared" si="9"/>
        <v xml:space="preserve"> </v>
      </c>
    </row>
    <row r="1233" spans="1:1" x14ac:dyDescent="0.25">
      <c r="A1233" s="52" t="str">
        <f t="shared" si="9"/>
        <v xml:space="preserve"> </v>
      </c>
    </row>
    <row r="1234" spans="1:1" x14ac:dyDescent="0.25">
      <c r="A1234" s="52" t="str">
        <f t="shared" si="9"/>
        <v xml:space="preserve"> </v>
      </c>
    </row>
    <row r="1235" spans="1:1" x14ac:dyDescent="0.25">
      <c r="A1235" s="52" t="str">
        <f t="shared" si="9"/>
        <v xml:space="preserve"> </v>
      </c>
    </row>
    <row r="1236" spans="1:1" x14ac:dyDescent="0.25">
      <c r="A1236" s="52" t="str">
        <f t="shared" si="9"/>
        <v xml:space="preserve"> </v>
      </c>
    </row>
    <row r="1237" spans="1:1" x14ac:dyDescent="0.25">
      <c r="A1237" s="52" t="str">
        <f t="shared" si="9"/>
        <v xml:space="preserve"> </v>
      </c>
    </row>
    <row r="1238" spans="1:1" x14ac:dyDescent="0.25">
      <c r="A1238" s="52" t="str">
        <f t="shared" si="9"/>
        <v xml:space="preserve"> </v>
      </c>
    </row>
    <row r="1239" spans="1:1" x14ac:dyDescent="0.25">
      <c r="A1239" s="52" t="str">
        <f t="shared" si="9"/>
        <v xml:space="preserve"> </v>
      </c>
    </row>
    <row r="1240" spans="1:1" x14ac:dyDescent="0.25">
      <c r="A1240" s="52" t="str">
        <f t="shared" si="9"/>
        <v xml:space="preserve"> </v>
      </c>
    </row>
    <row r="1241" spans="1:1" x14ac:dyDescent="0.25">
      <c r="A1241" s="52" t="str">
        <f t="shared" si="9"/>
        <v xml:space="preserve"> </v>
      </c>
    </row>
    <row r="1242" spans="1:1" x14ac:dyDescent="0.25">
      <c r="A1242" s="52" t="str">
        <f t="shared" si="9"/>
        <v xml:space="preserve"> </v>
      </c>
    </row>
    <row r="1243" spans="1:1" x14ac:dyDescent="0.25">
      <c r="A1243" s="52" t="str">
        <f t="shared" si="9"/>
        <v xml:space="preserve"> </v>
      </c>
    </row>
    <row r="1244" spans="1:1" x14ac:dyDescent="0.25">
      <c r="A1244" s="52" t="str">
        <f t="shared" si="9"/>
        <v xml:space="preserve"> </v>
      </c>
    </row>
    <row r="1245" spans="1:1" x14ac:dyDescent="0.25">
      <c r="A1245" s="52" t="str">
        <f t="shared" si="9"/>
        <v xml:space="preserve"> </v>
      </c>
    </row>
    <row r="1246" spans="1:1" x14ac:dyDescent="0.25">
      <c r="A1246" s="52" t="str">
        <f t="shared" si="9"/>
        <v xml:space="preserve"> </v>
      </c>
    </row>
    <row r="1247" spans="1:1" x14ac:dyDescent="0.25">
      <c r="A1247" s="52" t="str">
        <f t="shared" si="9"/>
        <v xml:space="preserve"> </v>
      </c>
    </row>
    <row r="1248" spans="1:1" x14ac:dyDescent="0.25">
      <c r="A1248" s="52" t="str">
        <f t="shared" si="9"/>
        <v xml:space="preserve"> </v>
      </c>
    </row>
    <row r="1249" spans="1:1" x14ac:dyDescent="0.25">
      <c r="A1249" s="52" t="str">
        <f t="shared" si="9"/>
        <v xml:space="preserve"> </v>
      </c>
    </row>
    <row r="1250" spans="1:1" x14ac:dyDescent="0.25">
      <c r="A1250" s="52" t="str">
        <f t="shared" si="9"/>
        <v xml:space="preserve"> </v>
      </c>
    </row>
    <row r="1251" spans="1:1" x14ac:dyDescent="0.25">
      <c r="A1251" s="52" t="str">
        <f t="shared" si="9"/>
        <v xml:space="preserve"> </v>
      </c>
    </row>
    <row r="1252" spans="1:1" x14ac:dyDescent="0.25">
      <c r="A1252" s="52" t="str">
        <f t="shared" si="9"/>
        <v xml:space="preserve"> </v>
      </c>
    </row>
    <row r="1253" spans="1:1" x14ac:dyDescent="0.25">
      <c r="A1253" s="52" t="str">
        <f t="shared" si="9"/>
        <v xml:space="preserve"> </v>
      </c>
    </row>
    <row r="1254" spans="1:1" x14ac:dyDescent="0.25">
      <c r="A1254" s="52" t="str">
        <f t="shared" si="9"/>
        <v xml:space="preserve"> </v>
      </c>
    </row>
    <row r="1255" spans="1:1" x14ac:dyDescent="0.25">
      <c r="A1255" s="52" t="str">
        <f t="shared" si="9"/>
        <v xml:space="preserve"> </v>
      </c>
    </row>
    <row r="1256" spans="1:1" x14ac:dyDescent="0.25">
      <c r="A1256" s="52" t="str">
        <f t="shared" si="9"/>
        <v xml:space="preserve"> </v>
      </c>
    </row>
    <row r="1257" spans="1:1" x14ac:dyDescent="0.25">
      <c r="A1257" s="52" t="str">
        <f t="shared" si="9"/>
        <v xml:space="preserve"> </v>
      </c>
    </row>
    <row r="1258" spans="1:1" x14ac:dyDescent="0.25">
      <c r="A1258" s="52" t="str">
        <f t="shared" si="9"/>
        <v xml:space="preserve"> </v>
      </c>
    </row>
    <row r="1259" spans="1:1" x14ac:dyDescent="0.25">
      <c r="A1259" s="52" t="str">
        <f t="shared" si="9"/>
        <v xml:space="preserve"> </v>
      </c>
    </row>
    <row r="1260" spans="1:1" x14ac:dyDescent="0.25">
      <c r="A1260" s="52" t="str">
        <f t="shared" si="9"/>
        <v xml:space="preserve"> </v>
      </c>
    </row>
    <row r="1261" spans="1:1" x14ac:dyDescent="0.25">
      <c r="A1261" s="52" t="str">
        <f t="shared" si="9"/>
        <v xml:space="preserve"> </v>
      </c>
    </row>
    <row r="1262" spans="1:1" x14ac:dyDescent="0.25">
      <c r="A1262" s="52" t="str">
        <f t="shared" si="9"/>
        <v xml:space="preserve"> </v>
      </c>
    </row>
    <row r="1263" spans="1:1" x14ac:dyDescent="0.25">
      <c r="A1263" s="52" t="str">
        <f t="shared" si="9"/>
        <v xml:space="preserve"> </v>
      </c>
    </row>
    <row r="1264" spans="1:1" x14ac:dyDescent="0.25">
      <c r="A1264" s="52" t="str">
        <f t="shared" si="9"/>
        <v xml:space="preserve"> </v>
      </c>
    </row>
    <row r="1265" spans="1:1" x14ac:dyDescent="0.25">
      <c r="A1265" s="52" t="str">
        <f t="shared" si="9"/>
        <v xml:space="preserve"> </v>
      </c>
    </row>
    <row r="1266" spans="1:1" x14ac:dyDescent="0.25">
      <c r="A1266" s="52" t="str">
        <f t="shared" si="9"/>
        <v xml:space="preserve"> </v>
      </c>
    </row>
    <row r="1267" spans="1:1" x14ac:dyDescent="0.25">
      <c r="A1267" s="52" t="str">
        <f t="shared" si="9"/>
        <v xml:space="preserve"> </v>
      </c>
    </row>
    <row r="1268" spans="1:1" x14ac:dyDescent="0.25">
      <c r="A1268" s="52" t="str">
        <f t="shared" si="9"/>
        <v xml:space="preserve"> </v>
      </c>
    </row>
    <row r="1269" spans="1:1" x14ac:dyDescent="0.25">
      <c r="A1269" s="52" t="str">
        <f t="shared" si="9"/>
        <v xml:space="preserve"> </v>
      </c>
    </row>
    <row r="1270" spans="1:1" x14ac:dyDescent="0.25">
      <c r="A1270" s="52" t="str">
        <f t="shared" si="9"/>
        <v xml:space="preserve"> </v>
      </c>
    </row>
    <row r="1271" spans="1:1" x14ac:dyDescent="0.25">
      <c r="A1271" s="52" t="str">
        <f t="shared" si="9"/>
        <v xml:space="preserve"> </v>
      </c>
    </row>
    <row r="1272" spans="1:1" x14ac:dyDescent="0.25">
      <c r="A1272" s="52" t="str">
        <f t="shared" si="9"/>
        <v xml:space="preserve"> </v>
      </c>
    </row>
    <row r="1273" spans="1:1" x14ac:dyDescent="0.25">
      <c r="A1273" s="52" t="str">
        <f t="shared" si="9"/>
        <v xml:space="preserve"> </v>
      </c>
    </row>
    <row r="1274" spans="1:1" x14ac:dyDescent="0.25">
      <c r="A1274" s="52" t="str">
        <f t="shared" si="9"/>
        <v xml:space="preserve"> </v>
      </c>
    </row>
    <row r="1275" spans="1:1" x14ac:dyDescent="0.25">
      <c r="A1275" s="52" t="str">
        <f t="shared" si="9"/>
        <v xml:space="preserve"> </v>
      </c>
    </row>
    <row r="1276" spans="1:1" x14ac:dyDescent="0.25">
      <c r="A1276" s="52" t="str">
        <f t="shared" si="9"/>
        <v xml:space="preserve"> </v>
      </c>
    </row>
    <row r="1277" spans="1:1" x14ac:dyDescent="0.25">
      <c r="A1277" s="52" t="str">
        <f t="shared" si="9"/>
        <v xml:space="preserve"> </v>
      </c>
    </row>
    <row r="1278" spans="1:1" x14ac:dyDescent="0.25">
      <c r="A1278" s="52" t="str">
        <f t="shared" si="9"/>
        <v xml:space="preserve"> </v>
      </c>
    </row>
    <row r="1279" spans="1:1" x14ac:dyDescent="0.25">
      <c r="A1279" s="52" t="str">
        <f t="shared" si="9"/>
        <v xml:space="preserve"> </v>
      </c>
    </row>
    <row r="1280" spans="1:1" x14ac:dyDescent="0.25">
      <c r="A1280" s="52" t="str">
        <f t="shared" si="9"/>
        <v xml:space="preserve"> </v>
      </c>
    </row>
    <row r="1281" spans="1:1" x14ac:dyDescent="0.25">
      <c r="A1281" s="52" t="str">
        <f t="shared" si="9"/>
        <v xml:space="preserve"> </v>
      </c>
    </row>
    <row r="1282" spans="1:1" x14ac:dyDescent="0.25">
      <c r="A1282" s="52" t="str">
        <f t="shared" si="9"/>
        <v xml:space="preserve"> </v>
      </c>
    </row>
    <row r="1283" spans="1:1" x14ac:dyDescent="0.25">
      <c r="A1283" s="52" t="str">
        <f t="shared" si="9"/>
        <v xml:space="preserve"> </v>
      </c>
    </row>
    <row r="1284" spans="1:1" x14ac:dyDescent="0.25">
      <c r="A1284" s="52" t="str">
        <f t="shared" si="9"/>
        <v xml:space="preserve"> </v>
      </c>
    </row>
    <row r="1285" spans="1:1" x14ac:dyDescent="0.25">
      <c r="A1285" s="52" t="str">
        <f t="shared" si="9"/>
        <v xml:space="preserve"> </v>
      </c>
    </row>
    <row r="1286" spans="1:1" x14ac:dyDescent="0.25">
      <c r="A1286" s="52" t="str">
        <f t="shared" si="9"/>
        <v xml:space="preserve"> </v>
      </c>
    </row>
    <row r="1287" spans="1:1" x14ac:dyDescent="0.25">
      <c r="A1287" s="52" t="str">
        <f t="shared" si="9"/>
        <v xml:space="preserve"> </v>
      </c>
    </row>
    <row r="1288" spans="1:1" x14ac:dyDescent="0.25">
      <c r="A1288" s="52" t="str">
        <f t="shared" si="9"/>
        <v xml:space="preserve"> </v>
      </c>
    </row>
    <row r="1289" spans="1:1" x14ac:dyDescent="0.25">
      <c r="A1289" s="52" t="str">
        <f t="shared" si="5"/>
        <v xml:space="preserve"> </v>
      </c>
    </row>
    <row r="1290" spans="1:1" x14ac:dyDescent="0.25">
      <c r="A1290" s="52" t="str">
        <f t="shared" si="5"/>
        <v xml:space="preserve"> </v>
      </c>
    </row>
  </sheetData>
  <sortState xmlns:xlrd2="http://schemas.microsoft.com/office/spreadsheetml/2017/richdata2" ref="A2:J759">
    <sortCondition ref="B2:B759"/>
    <sortCondition descending="1" ref="F2:F759"/>
  </sortState>
  <conditionalFormatting sqref="D2:D222 D224:D301 D450:D695 D406:D448 D321:D393 D303:D319 D709:D744 D1032">
    <cfRule type="cellIs" dxfId="78" priority="70" operator="equal">
      <formula>"MIN"</formula>
    </cfRule>
    <cfRule type="cellIs" dxfId="77" priority="71" operator="equal">
      <formula>"MAS"</formula>
    </cfRule>
    <cfRule type="cellIs" dxfId="76" priority="72" operator="equal">
      <formula>"SEN"</formula>
    </cfRule>
    <cfRule type="cellIs" dxfId="75" priority="73" operator="equal">
      <formula>"JUN"</formula>
    </cfRule>
    <cfRule type="cellIs" dxfId="74" priority="74" operator="equal">
      <formula>"ANO"</formula>
    </cfRule>
    <cfRule type="cellIs" dxfId="73" priority="75" operator="equal">
      <formula>"INO"</formula>
    </cfRule>
    <cfRule type="cellIs" dxfId="72" priority="76" operator="equal">
      <formula>"BNO"</formula>
    </cfRule>
  </conditionalFormatting>
  <conditionalFormatting sqref="A2:F2 A4:F6 A8:F8 A11:F15 A18:F21 A23:F26 A29:F37 A39:F49 A51:F51 A53:F56 A58:F58 A65:F67 A70:F72 A75:F77 A79:F80 A82:F87 A89:F89 A91:F93 A95:F95 A97:F102 A105:F114 A116:F116 A118:F118 A122:F129 A132:F132 A135:F137 A139:F140 A142:F145 A147:F147 A150:F160 A162:F164 A168:F168 A170:F172 A174:F174 A176:F177 A179:F180 A182:F185 A187:F187 A189:F189 A191:F191 A194:F201 A203:F205 A207:F209 A211:F216 A218:F221 A230:F230 A232:F232 A234:F234 A236:F238 A240:F249 A251:F253 A255:F256 A258:F258 A261:F266 A268:F272 A274:F277 A280:F286 A291:F291 A294:F298 A307:F307 A310:F310 A313:F313 A315:F316 A324:F324 A326:F333 A336:F337 A339:F341 A343:F344 A346:F348 A351:F354 A356:F359 A362:F369 A371:F372 A374:F387 A225:F228 H225:J228 H374:J387 H371:J372 H362:J369 H356:J359 H351:J354 H346:J348 H343:J344 H339:J341 H336:J337 H326:J333 H324:J324 H315:J316 H313:J313 H310:J310 H307:J307 H294:J298 H291:J291 H280:J286 H274:J277 H268:J272 H261:J266 H258:J258 H255:J256 H251:J253 H240:J249 H236:J238 H234:J234 H232:J232 H230:J230 H218:J221 H211:J216 H207:J209 H203:J205 H194:J201 H191:J191 H189:J189 H187:J187 H182:J185 H179:J180 H176:J177 H174:J174 H170:J172 H168:J168 H162:J164 H150:J160 H147:J147 H142:J145 H139:J140 H135:J137 H132:J132 H122:J129 H118:J118 H116:J116 H105:J114 H97:J102 H95:J95 H91:J93 H89:J89 H82:J87 H79:J80 H75:J77 H70:J72 H65:J67 H58:J58 H53:J56 H51:J51 H39:J49 H29:J37 H23:J26 H18:J21 H11:J15 H8:J8 H4:J6 H2:J2 A407:J448 A391:J405 A318:J319 A322:J322 A300:J301 A451:J695 A1290 A709:J744">
    <cfRule type="expression" dxfId="71" priority="79">
      <formula>($F2&lt;&gt;$F1)</formula>
    </cfRule>
  </conditionalFormatting>
  <conditionalFormatting sqref="A3:F3 A7:F7 A9:F10 A16:F17 A22:F22 A27:F28 A38:F38 A50:F50 A52:F52 A57:F57 A59:F64 A68:F69 A73:F74 A78:F78 A81:F81 A88:F88 A90:F90 A94:F94 A96:F96 A103:F104 A115:F115 A117:F117 A119:F121 A130:F131 A133:F134 A138:F138 A141:F141 A146:F146 A148:F149 A161:F161 A165:F167 A169:F169 A173:F173 A175:F175 A178:F178 A181:F181 A186:F186 A188:F188 A190:F190 A192:F193 A202:F202 A206:F206 A210:F210 A217:F217 A222:F222 A229:F229 A231:F231 A233:F233 A235:F235 A239:F239 A250:F250 A254:F254 A257:F257 A259:F260 A267:F267 A273:F273 A278:F279 A287:F290 A292:F293 A299:F299 A304:F306 A308:F309 A311:F312 A314:F314 A317:F317 A323:F323 A325:F325 A334:F335 A338:F338 A342:F342 A345:F345 A349:F350 A355:F355 A360:F361 A370:F370 A373:F373 A388:F390 H388:J390 H373:J373 H370:J370 H360:J361 H355:J355 H349:J350 H345:J345 H342:J342 H338:J338 H334:J335 H325:J325 H323:J323 H317:J317 H314:J314 H311:J312 H308:J309 H304:J306 H299:J299 H292:J293 H287:J290 H278:J279 H273:J273 H267:J267 H259:J260 H257:J257 H254:J254 H250:J250 H239:J239 H235:J235 H233:J233 H231:J231 H229:J229 H222:J222 H217:J217 H210:J210 H206:J206 H202:J202 H192:J193 H190:J190 H188:J188 H186:J186 H181:J181 H178:J178 H175:J175 H173:J173 H169:J169 H165:J167 H161:J161 H148:J149 H146:J146 H141:J141 H138:J138 H133:J134 H130:J131 H119:J121 H117:J117 H115:J115 H103:J104 H96:J96 H94:J94 H90:J90 H88:J88 H81:J81 H78:J78 H73:J74 H68:J69 H59:J64 H57:J57 H52:J52 H50:J50 H38:J38 H27:J28 H22:J22 H16:J17 H9:J10 H7:J7 H3:J3">
    <cfRule type="expression" dxfId="70" priority="1376">
      <formula>($F3&lt;&gt;#REF!)</formula>
    </cfRule>
  </conditionalFormatting>
  <conditionalFormatting sqref="A224:F224 H224:J224 A450:J450 A321:J321 A303:J303">
    <cfRule type="expression" dxfId="69" priority="1377">
      <formula>($F224&lt;&gt;$F222)</formula>
    </cfRule>
  </conditionalFormatting>
  <conditionalFormatting sqref="D223">
    <cfRule type="cellIs" dxfId="68" priority="62" operator="equal">
      <formula>"MIN"</formula>
    </cfRule>
    <cfRule type="cellIs" dxfId="67" priority="63" operator="equal">
      <formula>"MAS"</formula>
    </cfRule>
    <cfRule type="cellIs" dxfId="66" priority="64" operator="equal">
      <formula>"SEN"</formula>
    </cfRule>
    <cfRule type="cellIs" dxfId="65" priority="65" operator="equal">
      <formula>"JUN"</formula>
    </cfRule>
    <cfRule type="cellIs" dxfId="64" priority="66" operator="equal">
      <formula>"ANO"</formula>
    </cfRule>
    <cfRule type="cellIs" dxfId="63" priority="67" operator="equal">
      <formula>"INO"</formula>
    </cfRule>
    <cfRule type="cellIs" dxfId="62" priority="68" operator="equal">
      <formula>"BNO"</formula>
    </cfRule>
  </conditionalFormatting>
  <conditionalFormatting sqref="A223:F223 H223:J223">
    <cfRule type="expression" dxfId="61" priority="69">
      <formula>($F223&lt;&gt;#REF!)</formula>
    </cfRule>
  </conditionalFormatting>
  <conditionalFormatting sqref="G2 G4:G6 G8 G11:G15 G18:G21 G23:G26 G29:G37 G39:G49 G51 G53:G56 G58 G65:G67 G70:G72 G75:G77 G79:G80 G82:G87 G89 G91:G93 G95 G97:G102 G105:G114 G116 G118 G122:G129 G132 G135:G137 G139:G140 G142:G145 G147 G150:G160 G162:G164 G168 G170:G172 G174 G176:G177 G179:G180 G182:G185 G187 G189 G191 G194:G201 G203:G205 G207:G209 G211:G216 G218:G221 G230 G232 G234 G236:G238 G240:G249 G251:G253 G255:G256 G258 G261:G266 G268:G272 G274:G277 G280:G286 G291 G294:G298 G307 G310 G313 G315:G316 G324 G326:G333 G336:G337 G339:G341 G343:G344 G346:G348 G351:G354 G356:G359 G362:G369 G371:G372 G374:G387 G225:G228">
    <cfRule type="expression" dxfId="60" priority="59">
      <formula>($F2&lt;&gt;$F1)</formula>
    </cfRule>
  </conditionalFormatting>
  <conditionalFormatting sqref="G3 G7 G9:G10 G16:G17 G22 G27:G28 G38 G50 G52 G57 G59:G64 G68:G69 G73:G74 G78 G81 G88 G90 G94 G96 G103:G104 G115 G117 G119:G121 G130:G131 G133:G134 G138 G141 G146 G148:G149 G161 G165:G167 G169 G173 G175 G178 G181 G186 G188 G190 G192:G193 G202 G206 G210 G217 G222 G229 G231 G233 G235 G239 G250 G254 G257 G259:G260 G267 G273 G278:G279 G287:G290 G292:G293 G299 G304:G306 G308:G309 G311:G312 G314 G317 G323 G325 G334:G335 G338 G342 G345 G349:G350 G355 G360:G361 G370 G373 G388:G390">
    <cfRule type="expression" dxfId="59" priority="60">
      <formula>($F3&lt;&gt;#REF!)</formula>
    </cfRule>
  </conditionalFormatting>
  <conditionalFormatting sqref="G224">
    <cfRule type="expression" dxfId="58" priority="61">
      <formula>($F224&lt;&gt;$F222)</formula>
    </cfRule>
  </conditionalFormatting>
  <conditionalFormatting sqref="G223">
    <cfRule type="expression" dxfId="57" priority="58">
      <formula>($F223&lt;&gt;#REF!)</formula>
    </cfRule>
  </conditionalFormatting>
  <conditionalFormatting sqref="D449">
    <cfRule type="cellIs" dxfId="56" priority="50" operator="equal">
      <formula>"MIN"</formula>
    </cfRule>
    <cfRule type="cellIs" dxfId="55" priority="51" operator="equal">
      <formula>"MAS"</formula>
    </cfRule>
    <cfRule type="cellIs" dxfId="54" priority="52" operator="equal">
      <formula>"SEN"</formula>
    </cfRule>
    <cfRule type="cellIs" dxfId="53" priority="53" operator="equal">
      <formula>"JUN"</formula>
    </cfRule>
    <cfRule type="cellIs" dxfId="52" priority="54" operator="equal">
      <formula>"ANO"</formula>
    </cfRule>
    <cfRule type="cellIs" dxfId="51" priority="55" operator="equal">
      <formula>"INO"</formula>
    </cfRule>
    <cfRule type="cellIs" dxfId="50" priority="56" operator="equal">
      <formula>"BNO"</formula>
    </cfRule>
  </conditionalFormatting>
  <conditionalFormatting sqref="A449:J449">
    <cfRule type="expression" dxfId="49" priority="57">
      <formula>($F449&lt;&gt;$F448)</formula>
    </cfRule>
  </conditionalFormatting>
  <conditionalFormatting sqref="D394:D405">
    <cfRule type="cellIs" dxfId="48" priority="42" operator="equal">
      <formula>"MIN"</formula>
    </cfRule>
    <cfRule type="cellIs" dxfId="47" priority="43" operator="equal">
      <formula>"MAS"</formula>
    </cfRule>
    <cfRule type="cellIs" dxfId="46" priority="44" operator="equal">
      <formula>"SEN"</formula>
    </cfRule>
    <cfRule type="cellIs" dxfId="45" priority="45" operator="equal">
      <formula>"JUN"</formula>
    </cfRule>
    <cfRule type="cellIs" dxfId="44" priority="46" operator="equal">
      <formula>"ANO"</formula>
    </cfRule>
    <cfRule type="cellIs" dxfId="43" priority="47" operator="equal">
      <formula>"INO"</formula>
    </cfRule>
    <cfRule type="cellIs" dxfId="42" priority="48" operator="equal">
      <formula>"BNO"</formula>
    </cfRule>
  </conditionalFormatting>
  <conditionalFormatting sqref="A406:J406">
    <cfRule type="expression" dxfId="41" priority="1620">
      <formula>($F406&lt;&gt;$F392)</formula>
    </cfRule>
  </conditionalFormatting>
  <conditionalFormatting sqref="D320">
    <cfRule type="cellIs" dxfId="40" priority="34" operator="equal">
      <formula>"MIN"</formula>
    </cfRule>
    <cfRule type="cellIs" dxfId="39" priority="35" operator="equal">
      <formula>"MAS"</formula>
    </cfRule>
    <cfRule type="cellIs" dxfId="38" priority="36" operator="equal">
      <formula>"SEN"</formula>
    </cfRule>
    <cfRule type="cellIs" dxfId="37" priority="37" operator="equal">
      <formula>"JUN"</formula>
    </cfRule>
    <cfRule type="cellIs" dxfId="36" priority="38" operator="equal">
      <formula>"ANO"</formula>
    </cfRule>
    <cfRule type="cellIs" dxfId="35" priority="39" operator="equal">
      <formula>"INO"</formula>
    </cfRule>
    <cfRule type="cellIs" dxfId="34" priority="40" operator="equal">
      <formula>"BNO"</formula>
    </cfRule>
  </conditionalFormatting>
  <conditionalFormatting sqref="A320:J320">
    <cfRule type="expression" dxfId="33" priority="41">
      <formula>($F320&lt;&gt;$F318)</formula>
    </cfRule>
  </conditionalFormatting>
  <conditionalFormatting sqref="D302">
    <cfRule type="cellIs" dxfId="32" priority="26" operator="equal">
      <formula>"MIN"</formula>
    </cfRule>
    <cfRule type="cellIs" dxfId="31" priority="27" operator="equal">
      <formula>"MAS"</formula>
    </cfRule>
    <cfRule type="cellIs" dxfId="30" priority="28" operator="equal">
      <formula>"SEN"</formula>
    </cfRule>
    <cfRule type="cellIs" dxfId="29" priority="29" operator="equal">
      <formula>"JUN"</formula>
    </cfRule>
    <cfRule type="cellIs" dxfId="28" priority="30" operator="equal">
      <formula>"ANO"</formula>
    </cfRule>
    <cfRule type="cellIs" dxfId="27" priority="31" operator="equal">
      <formula>"INO"</formula>
    </cfRule>
    <cfRule type="cellIs" dxfId="26" priority="32" operator="equal">
      <formula>"BNO"</formula>
    </cfRule>
  </conditionalFormatting>
  <conditionalFormatting sqref="A302:J302">
    <cfRule type="expression" dxfId="25" priority="33">
      <formula>($F302&lt;&gt;$F300)</formula>
    </cfRule>
  </conditionalFormatting>
  <conditionalFormatting sqref="D696:D708">
    <cfRule type="cellIs" dxfId="24" priority="10" operator="equal">
      <formula>"MIN"</formula>
    </cfRule>
    <cfRule type="cellIs" dxfId="23" priority="11" operator="equal">
      <formula>"MAS"</formula>
    </cfRule>
    <cfRule type="cellIs" dxfId="22" priority="12" operator="equal">
      <formula>"SEN"</formula>
    </cfRule>
    <cfRule type="cellIs" dxfId="21" priority="13" operator="equal">
      <formula>"JUN"</formula>
    </cfRule>
    <cfRule type="cellIs" dxfId="20" priority="14" operator="equal">
      <formula>"ANO"</formula>
    </cfRule>
    <cfRule type="cellIs" dxfId="19" priority="15" operator="equal">
      <formula>"INO"</formula>
    </cfRule>
    <cfRule type="cellIs" dxfId="18" priority="16" operator="equal">
      <formula>"BNO"</formula>
    </cfRule>
  </conditionalFormatting>
  <conditionalFormatting sqref="A696:J708">
    <cfRule type="expression" dxfId="17" priority="17">
      <formula>($F696&lt;&gt;$F695)</formula>
    </cfRule>
  </conditionalFormatting>
  <conditionalFormatting sqref="A1289">
    <cfRule type="expression" dxfId="16" priority="2481">
      <formula>($F1289&lt;&gt;$F1032)</formula>
    </cfRule>
  </conditionalFormatting>
  <conditionalFormatting sqref="A1032:J1032">
    <cfRule type="expression" dxfId="15" priority="2483">
      <formula>($F1032&lt;&gt;$F744)</formula>
    </cfRule>
  </conditionalFormatting>
  <conditionalFormatting sqref="A1033:A1288">
    <cfRule type="expression" dxfId="14" priority="2484">
      <formula>($F1033&lt;&gt;$F489)</formula>
    </cfRule>
  </conditionalFormatting>
  <conditionalFormatting sqref="D745:D1031">
    <cfRule type="cellIs" dxfId="13" priority="1" operator="equal">
      <formula>"MIN"</formula>
    </cfRule>
    <cfRule type="cellIs" dxfId="12" priority="2" operator="equal">
      <formula>"MAS"</formula>
    </cfRule>
    <cfRule type="cellIs" dxfId="11" priority="3" operator="equal">
      <formula>"SEN"</formula>
    </cfRule>
    <cfRule type="cellIs" dxfId="10" priority="4" operator="equal">
      <formula>"JUN"</formula>
    </cfRule>
    <cfRule type="cellIs" dxfId="9" priority="5" operator="equal">
      <formula>"ANO"</formula>
    </cfRule>
    <cfRule type="cellIs" dxfId="8" priority="6" operator="equal">
      <formula>"INO"</formula>
    </cfRule>
    <cfRule type="cellIs" dxfId="7" priority="7" operator="equal">
      <formula>"BNO"</formula>
    </cfRule>
  </conditionalFormatting>
  <conditionalFormatting sqref="A745:J1031">
    <cfRule type="expression" dxfId="6" priority="8">
      <formula>($F745&lt;&gt;$F744)</formula>
    </cfRule>
  </conditionalFormatting>
  <pageMargins left="0.70866141732283472" right="0.70866141732283472" top="0.74803149606299213" bottom="0.94488188976377963" header="0.31496062992125984" footer="0.31496062992125984"/>
  <pageSetup paperSize="9" scale="99" fitToHeight="0" orientation="landscape" horizontalDpi="4294967293" verticalDpi="0" r:id="rId1"/>
  <headerFooter>
    <oddFooter>&amp;L&amp;D, &amp;T&amp;C&amp;P van &amp;N&amp;Rsecretariaat.kbkf@telenet.be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'Testen en levels'!$B$4:$B$10</xm:f>
          </x14:formula1>
          <xm:sqref>D2:D1032</xm:sqref>
        </x14:dataValidation>
        <x14:dataValidation type="list" allowBlank="1" showInputMessage="1" showErrorMessage="1" xr:uid="{00000000-0002-0000-0300-000001000000}">
          <x14:formula1>
            <xm:f>'Listing Competitieven'!$E$2:$E$478</xm:f>
          </x14:formula1>
          <xm:sqref>B2:B1032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workbookViewId="0">
      <selection activeCell="B1" sqref="B1"/>
    </sheetView>
  </sheetViews>
  <sheetFormatPr defaultRowHeight="15" x14ac:dyDescent="0.25"/>
  <cols>
    <col min="1" max="1" width="6.7109375" style="9" customWidth="1"/>
    <col min="2" max="2" width="16.7109375" style="195" customWidth="1"/>
    <col min="3" max="8" width="5.7109375" style="9" customWidth="1"/>
    <col min="11" max="11" width="6.7109375" customWidth="1"/>
    <col min="12" max="12" width="6.7109375" style="196" customWidth="1"/>
    <col min="14" max="14" width="16.7109375" style="51" customWidth="1"/>
    <col min="15" max="15" width="6.7109375" style="196" customWidth="1"/>
  </cols>
  <sheetData>
    <row r="1" spans="1:15" x14ac:dyDescent="0.25">
      <c r="A1" s="9">
        <v>4</v>
      </c>
      <c r="B1" s="195" t="s">
        <v>586</v>
      </c>
      <c r="C1" s="9" t="s">
        <v>2</v>
      </c>
      <c r="D1" s="9" t="s">
        <v>563</v>
      </c>
      <c r="E1" s="9" t="s">
        <v>564</v>
      </c>
      <c r="K1" t="s">
        <v>537</v>
      </c>
      <c r="L1" s="196">
        <v>0</v>
      </c>
      <c r="N1" s="51" t="s">
        <v>586</v>
      </c>
      <c r="O1" s="196">
        <v>1</v>
      </c>
    </row>
    <row r="2" spans="1:15" x14ac:dyDescent="0.25">
      <c r="A2" s="9">
        <f>A1+1</f>
        <v>5</v>
      </c>
      <c r="B2" s="195" t="s">
        <v>586</v>
      </c>
      <c r="C2" s="9" t="s">
        <v>2</v>
      </c>
      <c r="D2" s="9" t="s">
        <v>563</v>
      </c>
      <c r="E2" s="9" t="s">
        <v>564</v>
      </c>
      <c r="K2" t="s">
        <v>1</v>
      </c>
      <c r="L2" s="196">
        <v>1</v>
      </c>
      <c r="N2" s="51" t="s">
        <v>583</v>
      </c>
      <c r="O2" s="196">
        <v>2</v>
      </c>
    </row>
    <row r="3" spans="1:15" x14ac:dyDescent="0.25">
      <c r="A3" s="9">
        <f t="shared" ref="A3:A27" si="0">A2+1</f>
        <v>6</v>
      </c>
      <c r="B3" s="195" t="s">
        <v>586</v>
      </c>
      <c r="C3" s="9" t="s">
        <v>2</v>
      </c>
      <c r="D3" s="9" t="s">
        <v>563</v>
      </c>
      <c r="E3" s="9" t="s">
        <v>564</v>
      </c>
      <c r="K3" t="s">
        <v>2</v>
      </c>
      <c r="L3" s="196">
        <v>2</v>
      </c>
      <c r="N3" s="51" t="s">
        <v>584</v>
      </c>
      <c r="O3" s="196">
        <v>3</v>
      </c>
    </row>
    <row r="4" spans="1:15" x14ac:dyDescent="0.25">
      <c r="A4" s="9">
        <f t="shared" si="0"/>
        <v>7</v>
      </c>
      <c r="B4" s="195" t="s">
        <v>586</v>
      </c>
      <c r="C4" s="9" t="s">
        <v>2</v>
      </c>
      <c r="D4" s="9" t="s">
        <v>563</v>
      </c>
      <c r="E4" s="9" t="s">
        <v>564</v>
      </c>
      <c r="K4" t="s">
        <v>563</v>
      </c>
      <c r="L4" s="196">
        <v>3</v>
      </c>
      <c r="N4" s="51" t="s">
        <v>585</v>
      </c>
      <c r="O4" s="196">
        <v>4</v>
      </c>
    </row>
    <row r="5" spans="1:15" x14ac:dyDescent="0.25">
      <c r="A5" s="9">
        <f t="shared" si="0"/>
        <v>8</v>
      </c>
      <c r="B5" s="195" t="s">
        <v>586</v>
      </c>
      <c r="C5" s="9" t="s">
        <v>2</v>
      </c>
      <c r="D5" s="9" t="s">
        <v>563</v>
      </c>
      <c r="E5" s="9" t="s">
        <v>564</v>
      </c>
      <c r="K5" t="s">
        <v>564</v>
      </c>
      <c r="L5" s="196">
        <v>4</v>
      </c>
      <c r="N5" s="51" t="s">
        <v>7</v>
      </c>
      <c r="O5" s="196">
        <v>5</v>
      </c>
    </row>
    <row r="6" spans="1:15" x14ac:dyDescent="0.25">
      <c r="A6" s="9">
        <f t="shared" si="0"/>
        <v>9</v>
      </c>
      <c r="B6" s="195" t="s">
        <v>586</v>
      </c>
      <c r="C6" s="9" t="s">
        <v>2</v>
      </c>
      <c r="D6" s="9" t="s">
        <v>563</v>
      </c>
      <c r="E6" s="9" t="s">
        <v>564</v>
      </c>
      <c r="K6" t="s">
        <v>565</v>
      </c>
      <c r="L6" s="196">
        <v>5</v>
      </c>
    </row>
    <row r="7" spans="1:15" x14ac:dyDescent="0.25">
      <c r="A7" s="9">
        <f t="shared" si="0"/>
        <v>10</v>
      </c>
      <c r="B7" s="195" t="s">
        <v>583</v>
      </c>
      <c r="D7" s="9" t="s">
        <v>563</v>
      </c>
      <c r="E7" s="9" t="s">
        <v>564</v>
      </c>
      <c r="F7" s="9" t="s">
        <v>565</v>
      </c>
      <c r="K7" t="s">
        <v>6</v>
      </c>
      <c r="L7" s="196">
        <v>6</v>
      </c>
    </row>
    <row r="8" spans="1:15" x14ac:dyDescent="0.25">
      <c r="A8" s="9">
        <f t="shared" si="0"/>
        <v>11</v>
      </c>
      <c r="B8" s="195" t="s">
        <v>583</v>
      </c>
      <c r="D8" s="9" t="s">
        <v>563</v>
      </c>
      <c r="E8" s="9" t="s">
        <v>564</v>
      </c>
      <c r="F8" s="9" t="s">
        <v>565</v>
      </c>
      <c r="K8" t="s">
        <v>7</v>
      </c>
      <c r="L8" s="196">
        <v>7</v>
      </c>
    </row>
    <row r="9" spans="1:15" x14ac:dyDescent="0.25">
      <c r="A9" s="9">
        <f t="shared" si="0"/>
        <v>12</v>
      </c>
      <c r="B9" s="195" t="s">
        <v>583</v>
      </c>
      <c r="D9" s="9" t="s">
        <v>563</v>
      </c>
      <c r="E9" s="9" t="s">
        <v>564</v>
      </c>
      <c r="F9" s="9" t="s">
        <v>565</v>
      </c>
      <c r="K9" t="s">
        <v>8</v>
      </c>
      <c r="L9" s="196">
        <v>8</v>
      </c>
    </row>
    <row r="10" spans="1:15" x14ac:dyDescent="0.25">
      <c r="A10" s="9">
        <f t="shared" si="0"/>
        <v>13</v>
      </c>
      <c r="B10" s="195" t="s">
        <v>584</v>
      </c>
      <c r="E10" s="9" t="s">
        <v>564</v>
      </c>
      <c r="F10" s="9" t="s">
        <v>565</v>
      </c>
      <c r="G10" s="9" t="s">
        <v>6</v>
      </c>
    </row>
    <row r="11" spans="1:15" x14ac:dyDescent="0.25">
      <c r="A11" s="9">
        <f t="shared" si="0"/>
        <v>14</v>
      </c>
      <c r="B11" s="195" t="s">
        <v>584</v>
      </c>
      <c r="E11" s="9" t="s">
        <v>564</v>
      </c>
      <c r="F11" s="9" t="s">
        <v>565</v>
      </c>
      <c r="G11" s="9" t="s">
        <v>6</v>
      </c>
    </row>
    <row r="12" spans="1:15" x14ac:dyDescent="0.25">
      <c r="A12" s="9">
        <f t="shared" si="0"/>
        <v>15</v>
      </c>
      <c r="B12" s="195" t="s">
        <v>585</v>
      </c>
      <c r="G12" s="9" t="s">
        <v>6</v>
      </c>
      <c r="H12" s="9" t="s">
        <v>7</v>
      </c>
    </row>
    <row r="13" spans="1:15" x14ac:dyDescent="0.25">
      <c r="A13" s="9">
        <f t="shared" si="0"/>
        <v>16</v>
      </c>
      <c r="B13" s="195" t="s">
        <v>585</v>
      </c>
      <c r="G13" s="9" t="s">
        <v>6</v>
      </c>
      <c r="H13" s="9" t="s">
        <v>7</v>
      </c>
    </row>
    <row r="14" spans="1:15" x14ac:dyDescent="0.25">
      <c r="A14" s="9">
        <f t="shared" si="0"/>
        <v>17</v>
      </c>
      <c r="B14" s="195" t="s">
        <v>585</v>
      </c>
      <c r="G14" s="9" t="s">
        <v>6</v>
      </c>
      <c r="H14" s="9" t="s">
        <v>7</v>
      </c>
    </row>
    <row r="15" spans="1:15" x14ac:dyDescent="0.25">
      <c r="A15" s="9">
        <f t="shared" si="0"/>
        <v>18</v>
      </c>
      <c r="B15" s="195" t="s">
        <v>585</v>
      </c>
      <c r="G15" s="9" t="s">
        <v>6</v>
      </c>
      <c r="H15" s="9" t="s">
        <v>7</v>
      </c>
    </row>
    <row r="16" spans="1:15" x14ac:dyDescent="0.25">
      <c r="A16" s="9">
        <f t="shared" si="0"/>
        <v>19</v>
      </c>
      <c r="B16" s="195" t="s">
        <v>7</v>
      </c>
      <c r="H16" s="9" t="s">
        <v>7</v>
      </c>
    </row>
    <row r="17" spans="1:8" x14ac:dyDescent="0.25">
      <c r="A17" s="9">
        <f t="shared" si="0"/>
        <v>20</v>
      </c>
      <c r="B17" s="195" t="s">
        <v>7</v>
      </c>
      <c r="H17" s="9" t="s">
        <v>7</v>
      </c>
    </row>
    <row r="18" spans="1:8" x14ac:dyDescent="0.25">
      <c r="A18" s="9">
        <f t="shared" si="0"/>
        <v>21</v>
      </c>
      <c r="B18" s="195" t="s">
        <v>7</v>
      </c>
      <c r="H18" s="9" t="s">
        <v>7</v>
      </c>
    </row>
    <row r="19" spans="1:8" x14ac:dyDescent="0.25">
      <c r="A19" s="9">
        <f t="shared" si="0"/>
        <v>22</v>
      </c>
      <c r="B19" s="195" t="s">
        <v>7</v>
      </c>
      <c r="H19" s="9" t="s">
        <v>7</v>
      </c>
    </row>
    <row r="20" spans="1:8" x14ac:dyDescent="0.25">
      <c r="A20" s="9">
        <f t="shared" si="0"/>
        <v>23</v>
      </c>
      <c r="B20" s="195" t="s">
        <v>7</v>
      </c>
      <c r="H20" s="9" t="s">
        <v>7</v>
      </c>
    </row>
    <row r="21" spans="1:8" x14ac:dyDescent="0.25">
      <c r="A21" s="9">
        <f t="shared" si="0"/>
        <v>24</v>
      </c>
      <c r="B21" s="195" t="s">
        <v>7</v>
      </c>
      <c r="H21" s="9" t="s">
        <v>7</v>
      </c>
    </row>
    <row r="22" spans="1:8" x14ac:dyDescent="0.25">
      <c r="A22" s="9">
        <f t="shared" si="0"/>
        <v>25</v>
      </c>
      <c r="B22" s="195" t="s">
        <v>7</v>
      </c>
      <c r="H22" s="9" t="s">
        <v>7</v>
      </c>
    </row>
    <row r="23" spans="1:8" x14ac:dyDescent="0.25">
      <c r="A23" s="9">
        <f t="shared" si="0"/>
        <v>26</v>
      </c>
      <c r="B23" s="195" t="s">
        <v>7</v>
      </c>
      <c r="H23" s="9" t="s">
        <v>7</v>
      </c>
    </row>
    <row r="24" spans="1:8" x14ac:dyDescent="0.25">
      <c r="A24" s="9">
        <f t="shared" si="0"/>
        <v>27</v>
      </c>
      <c r="B24" s="195" t="s">
        <v>7</v>
      </c>
      <c r="H24" s="9" t="s">
        <v>7</v>
      </c>
    </row>
    <row r="25" spans="1:8" x14ac:dyDescent="0.25">
      <c r="A25" s="9">
        <f t="shared" si="0"/>
        <v>28</v>
      </c>
      <c r="B25" s="195" t="s">
        <v>7</v>
      </c>
      <c r="H25" s="9" t="s">
        <v>7</v>
      </c>
    </row>
    <row r="26" spans="1:8" x14ac:dyDescent="0.25">
      <c r="A26" s="9">
        <f t="shared" si="0"/>
        <v>29</v>
      </c>
      <c r="B26" s="195" t="s">
        <v>7</v>
      </c>
      <c r="H26" s="9" t="s">
        <v>7</v>
      </c>
    </row>
    <row r="27" spans="1:8" x14ac:dyDescent="0.25">
      <c r="A27" s="9">
        <f t="shared" si="0"/>
        <v>30</v>
      </c>
      <c r="B27" s="195" t="s">
        <v>7</v>
      </c>
      <c r="H27" s="9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6"/>
  <sheetViews>
    <sheetView topLeftCell="A80" zoomScaleNormal="100" workbookViewId="0">
      <selection activeCell="T105" sqref="T105"/>
    </sheetView>
  </sheetViews>
  <sheetFormatPr defaultRowHeight="15" x14ac:dyDescent="0.25"/>
  <cols>
    <col min="1" max="1" width="2.7109375" customWidth="1"/>
    <col min="2" max="2" width="26.140625" bestFit="1" customWidth="1"/>
    <col min="3" max="10" width="10.7109375" customWidth="1"/>
    <col min="11" max="16" width="5.7109375" customWidth="1"/>
    <col min="17" max="18" width="5.7109375" hidden="1" customWidth="1"/>
    <col min="19" max="19" width="4.7109375" hidden="1" customWidth="1"/>
  </cols>
  <sheetData>
    <row r="1" spans="1:19" s="118" customFormat="1" ht="30" customHeight="1" x14ac:dyDescent="0.4">
      <c r="A1" s="115"/>
      <c r="B1" s="116" t="s">
        <v>382</v>
      </c>
      <c r="C1" s="117"/>
      <c r="D1" s="117"/>
      <c r="E1" s="117"/>
      <c r="F1" s="117"/>
      <c r="G1" s="117"/>
      <c r="H1" s="117"/>
      <c r="I1" s="117"/>
      <c r="J1" s="117"/>
    </row>
    <row r="2" spans="1:19" s="122" customFormat="1" x14ac:dyDescent="0.25">
      <c r="A2" s="119"/>
      <c r="B2" s="120"/>
      <c r="C2" s="121"/>
      <c r="D2" s="121"/>
      <c r="E2" s="121"/>
      <c r="F2" s="121"/>
      <c r="G2" s="121"/>
      <c r="H2" s="121"/>
      <c r="I2" s="121"/>
      <c r="J2" s="121"/>
    </row>
    <row r="4" spans="1:19" x14ac:dyDescent="0.25">
      <c r="A4" s="8"/>
      <c r="B4" s="7" t="s">
        <v>378</v>
      </c>
      <c r="C4" s="6" t="s">
        <v>377</v>
      </c>
      <c r="D4" s="35" t="s">
        <v>191</v>
      </c>
      <c r="E4" s="6" t="s">
        <v>192</v>
      </c>
      <c r="F4" s="11"/>
      <c r="G4" s="43" t="s">
        <v>374</v>
      </c>
      <c r="H4" s="43" t="s">
        <v>375</v>
      </c>
      <c r="I4" s="43" t="s">
        <v>376</v>
      </c>
      <c r="J4" s="43" t="s">
        <v>672</v>
      </c>
      <c r="L4" s="55" t="s">
        <v>1</v>
      </c>
      <c r="M4" s="56" t="s">
        <v>1</v>
      </c>
      <c r="N4" s="56" t="s">
        <v>2</v>
      </c>
      <c r="O4" s="57" t="s">
        <v>3</v>
      </c>
      <c r="P4" s="56" t="s">
        <v>4</v>
      </c>
      <c r="Q4" s="56" t="s">
        <v>5</v>
      </c>
      <c r="R4" s="56" t="s">
        <v>6</v>
      </c>
      <c r="S4" s="56" t="s">
        <v>7</v>
      </c>
    </row>
    <row r="5" spans="1:19" x14ac:dyDescent="0.25">
      <c r="A5" s="8"/>
      <c r="B5" s="24">
        <v>42287</v>
      </c>
      <c r="C5" s="25">
        <f>COUNTIFS('Listing TES'!$F$2:$F$1247,Statistieken!$B5,'Listing TES'!$G$2:$G$1247,"Competition Level Test")</f>
        <v>11</v>
      </c>
      <c r="D5" s="36">
        <f>COUNTIFS('Listing TES'!$F$2:$F$1247,Statistieken!$B5,'Listing TES'!$G$2:$G$1247,"Competition Level Test",'Listing TES'!$D$2:$D$1247,"PRE")</f>
        <v>4</v>
      </c>
      <c r="E5" s="26">
        <f>D5/C5</f>
        <v>0.36363636363636365</v>
      </c>
      <c r="F5" s="11"/>
      <c r="G5" s="40">
        <f>COUNTIFS('Listing TES'!$F$2:$F$1247,Statistieken!$B5,'Listing TES'!$G$2:$G$1247,"Competition Level Test",'Listing TES'!$D$2:$D$1247,"PRE",'Listing TES'!$I$2:$I$1247,"1")</f>
        <v>4</v>
      </c>
      <c r="H5" s="40">
        <f>COUNTIFS('Listing TES'!$F$2:$F$1247,Statistieken!$B5,'Listing TES'!$G$2:$G$1247,"Competition Level Test",'Listing TES'!$D$2:$D$1247,"PRE",'Listing TES'!$I$2:$I$1247,"2")</f>
        <v>0</v>
      </c>
      <c r="I5" s="40">
        <f>COUNTIFS('Listing TES'!$F$2:$F$1247,Statistieken!$B5,'Listing TES'!$G$2:$G$1247,"Competition Level Test",'Listing TES'!$D$2:$D$1247,"PRE",'Listing TES'!$I$2:$I$1247,"3")</f>
        <v>0</v>
      </c>
      <c r="J5" s="40">
        <f>COUNTIFS('Listing TES'!$F$2:$F$1247,Statistieken!$B5,'Listing TES'!$G$2:$G$1247,"Competition Level Test",'Listing TES'!$D$2:$D$1247,"PRE",'Listing TES'!$I$2:$I$1247,"4")</f>
        <v>0</v>
      </c>
      <c r="L5" s="124">
        <f>COUNTIFS('Listing Competitieven'!$V$2:$V$478,$B5)</f>
        <v>4</v>
      </c>
      <c r="M5" s="58">
        <f>COUNTIFS('Listing Competitieven'!$V$2:$V$478,$B5,'Listing Competitieven'!$K$2:$K$478,M$13)</f>
        <v>0</v>
      </c>
      <c r="N5" s="58">
        <f>COUNTIFS('Listing Competitieven'!$V$2:$V$478,$B5,'Listing Competitieven'!$K$2:$K$478,N$13)</f>
        <v>1</v>
      </c>
      <c r="O5" s="58">
        <f>COUNTIFS('Listing Competitieven'!$V$2:$V$478,$B5,'Listing Competitieven'!$K$2:$K$478,O$13)</f>
        <v>0</v>
      </c>
      <c r="P5" s="58">
        <f>COUNTIFS('Listing Competitieven'!$V$2:$V$478,$B5,'Listing Competitieven'!$K$2:$K$478,P$13)</f>
        <v>3</v>
      </c>
      <c r="Q5" s="59">
        <f>COUNTIFS('Listing Competitieven'!$V$2:$V$478,$B5,'Listing Competitieven'!$K$2:$K$478,Q$13)</f>
        <v>0</v>
      </c>
      <c r="R5" s="59">
        <f>COUNTIFS('Listing Competitieven'!$V$2:$V$478,$B5,'Listing Competitieven'!$K$2:$K$478,R$13)</f>
        <v>0</v>
      </c>
      <c r="S5" s="59">
        <f>COUNTIFS('Listing Competitieven'!$V$2:$V$478,$B5,'Listing Competitieven'!$K$2:$K$478,S$13)</f>
        <v>0</v>
      </c>
    </row>
    <row r="6" spans="1:19" x14ac:dyDescent="0.25">
      <c r="A6" s="8"/>
      <c r="B6" s="27">
        <v>42323</v>
      </c>
      <c r="C6" s="28">
        <f>COUNTIFS('Listing TES'!$F$2:$F$1247,Statistieken!$B6,'Listing TES'!$G$2:$G$1247,"Competition Level Test")</f>
        <v>25</v>
      </c>
      <c r="D6" s="37">
        <f>COUNTIFS('Listing TES'!$F$2:$F$1247,Statistieken!$B6,'Listing TES'!$G$2:$G$1247,"Competition Level Test",'Listing TES'!$D$2:$D$1247,"PRE")</f>
        <v>13</v>
      </c>
      <c r="E6" s="29">
        <f>D6/C6</f>
        <v>0.52</v>
      </c>
      <c r="F6" s="11"/>
      <c r="G6" s="41">
        <f>COUNTIFS('Listing TES'!$F$2:$F$1247,Statistieken!$B6,'Listing TES'!$G$2:$G$1247,"Competition Level Test",'Listing TES'!$D$2:$D$1247,"PRE",'Listing TES'!$I$2:$I$1247,"1")</f>
        <v>10</v>
      </c>
      <c r="H6" s="41">
        <f>COUNTIFS('Listing TES'!$F$2:$F$1247,Statistieken!$B6,'Listing TES'!$G$2:$G$1247,"Competition Level Test",'Listing TES'!$D$2:$D$1247,"PRE",'Listing TES'!$I$2:$I$1247,"2")</f>
        <v>3</v>
      </c>
      <c r="I6" s="41">
        <f>COUNTIFS('Listing TES'!$F$2:$F$1247,Statistieken!$B6,'Listing TES'!$G$2:$G$1247,"Competition Level Test",'Listing TES'!$D$2:$D$1247,"PRE",'Listing TES'!$I$2:$I$1247,"3")</f>
        <v>0</v>
      </c>
      <c r="J6" s="41">
        <f>COUNTIFS('Listing TES'!$F$2:$F$1247,Statistieken!$B6,'Listing TES'!$G$2:$G$1247,"Competition Level Test",'Listing TES'!$D$2:$D$1247,"PRE",'Listing TES'!$I$2:$I$1247,"4")</f>
        <v>0</v>
      </c>
      <c r="L6" s="125">
        <f>COUNTIFS('Listing Competitieven'!$V$2:$V$478,$B6)</f>
        <v>13</v>
      </c>
      <c r="M6" s="60">
        <f>COUNTIFS('Listing Competitieven'!$V$2:$V$478,$B6,'Listing Competitieven'!$K$2:$K$478,M$13)</f>
        <v>4</v>
      </c>
      <c r="N6" s="60">
        <f>COUNTIFS('Listing Competitieven'!$V$2:$V$478,$B6,'Listing Competitieven'!$K$2:$K$478,N$13)</f>
        <v>2</v>
      </c>
      <c r="O6" s="60">
        <f>COUNTIFS('Listing Competitieven'!$V$2:$V$478,$B6,'Listing Competitieven'!$K$2:$K$478,O$13)</f>
        <v>1</v>
      </c>
      <c r="P6" s="60">
        <f>COUNTIFS('Listing Competitieven'!$V$2:$V$478,$B6,'Listing Competitieven'!$K$2:$K$478,P$13)</f>
        <v>3</v>
      </c>
      <c r="Q6" s="61">
        <f>COUNTIFS('Listing Competitieven'!$V$2:$V$478,$B6,'Listing Competitieven'!$K$2:$K$478,Q$13)</f>
        <v>0</v>
      </c>
      <c r="R6" s="61">
        <f>COUNTIFS('Listing Competitieven'!$V$2:$V$478,$B6,'Listing Competitieven'!$K$2:$K$478,R$13)</f>
        <v>2</v>
      </c>
      <c r="S6" s="61">
        <f>COUNTIFS('Listing Competitieven'!$V$2:$V$478,$B6,'Listing Competitieven'!$K$2:$K$478,S$13)</f>
        <v>0</v>
      </c>
    </row>
    <row r="7" spans="1:19" x14ac:dyDescent="0.25">
      <c r="A7" s="8"/>
      <c r="B7" s="27">
        <v>42448</v>
      </c>
      <c r="C7" s="28">
        <f>COUNTIFS('Listing TES'!$F$2:$F$1247,Statistieken!$B7,'Listing TES'!$G$2:$G$1247,"Competition Level Test")</f>
        <v>27</v>
      </c>
      <c r="D7" s="37">
        <f>COUNTIFS('Listing TES'!$F$2:$F$1247,Statistieken!$B7,'Listing TES'!$G$2:$G$1247,"Competition Level Test",'Listing TES'!$D$2:$D$1247,"PRE")</f>
        <v>21</v>
      </c>
      <c r="E7" s="29">
        <f>D7/C7</f>
        <v>0.77777777777777779</v>
      </c>
      <c r="F7" s="11"/>
      <c r="G7" s="41">
        <f>COUNTIFS('Listing TES'!$F$2:$F$1247,Statistieken!$B7,'Listing TES'!$G$2:$G$1247,"Competition Level Test",'Listing TES'!$D$2:$D$1247,"PRE",'Listing TES'!$I$2:$I$1247,"1")</f>
        <v>12</v>
      </c>
      <c r="H7" s="41">
        <f>COUNTIFS('Listing TES'!$F$2:$F$1247,Statistieken!$B7,'Listing TES'!$G$2:$G$1247,"Competition Level Test",'Listing TES'!$D$2:$D$1247,"PRE",'Listing TES'!$I$2:$I$1247,"2")</f>
        <v>5</v>
      </c>
      <c r="I7" s="41">
        <f>COUNTIFS('Listing TES'!$F$2:$F$1247,Statistieken!$B7,'Listing TES'!$G$2:$G$1247,"Competition Level Test",'Listing TES'!$D$2:$D$1247,"PRE",'Listing TES'!$I$2:$I$1247,"3")</f>
        <v>4</v>
      </c>
      <c r="J7" s="41">
        <f>COUNTIFS('Listing TES'!$F$2:$F$1247,Statistieken!$B7,'Listing TES'!$G$2:$G$1247,"Competition Level Test",'Listing TES'!$D$2:$D$1247,"PRE",'Listing TES'!$I$2:$I$1247,"4")</f>
        <v>0</v>
      </c>
      <c r="L7" s="125">
        <f>COUNTIFS('Listing Competitieven'!$V$2:$V$478,$B7)</f>
        <v>21</v>
      </c>
      <c r="M7" s="60">
        <f>COUNTIFS('Listing Competitieven'!$V$2:$V$478,$B7,'Listing Competitieven'!$K$2:$K$478,M$13)</f>
        <v>6</v>
      </c>
      <c r="N7" s="60">
        <f>COUNTIFS('Listing Competitieven'!$V$2:$V$478,$B7,'Listing Competitieven'!$K$2:$K$478,N$13)</f>
        <v>2</v>
      </c>
      <c r="O7" s="60">
        <f>COUNTIFS('Listing Competitieven'!$V$2:$V$478,$B7,'Listing Competitieven'!$K$2:$K$478,O$13)</f>
        <v>0</v>
      </c>
      <c r="P7" s="60">
        <f>COUNTIFS('Listing Competitieven'!$V$2:$V$478,$B7,'Listing Competitieven'!$K$2:$K$478,P$13)</f>
        <v>10</v>
      </c>
      <c r="Q7" s="61">
        <f>COUNTIFS('Listing Competitieven'!$V$2:$V$478,$B7,'Listing Competitieven'!$K$2:$K$478,Q$13)</f>
        <v>0</v>
      </c>
      <c r="R7" s="61">
        <f>COUNTIFS('Listing Competitieven'!$V$2:$V$478,$B7,'Listing Competitieven'!$K$2:$K$478,R$13)</f>
        <v>2</v>
      </c>
      <c r="S7" s="61">
        <f>COUNTIFS('Listing Competitieven'!$V$2:$V$478,$B7,'Listing Competitieven'!$K$2:$K$478,S$13)</f>
        <v>0</v>
      </c>
    </row>
    <row r="8" spans="1:19" x14ac:dyDescent="0.25">
      <c r="A8" s="8"/>
      <c r="B8" s="27">
        <v>42469</v>
      </c>
      <c r="C8" s="28">
        <f>COUNTIFS('Listing TES'!$F$2:$F$1247,Statistieken!$B8,'Listing TES'!$G$2:$G$1247,"Competition Level Test")</f>
        <v>23</v>
      </c>
      <c r="D8" s="37">
        <f>COUNTIFS('Listing TES'!$F$2:$F$1247,Statistieken!$B8,'Listing TES'!$G$2:$G$1247,"Competition Level Test",'Listing TES'!$D$2:$D$1247,"PRE")</f>
        <v>12</v>
      </c>
      <c r="E8" s="29">
        <f>D8/C8</f>
        <v>0.52173913043478259</v>
      </c>
      <c r="F8" s="11"/>
      <c r="G8" s="41">
        <f>COUNTIFS('Listing TES'!$F$2:$F$1247,Statistieken!$B8,'Listing TES'!$G$2:$G$1247,"Competition Level Test",'Listing TES'!$D$2:$D$1247,"PRE",'Listing TES'!$I$2:$I$1247,"1")</f>
        <v>10</v>
      </c>
      <c r="H8" s="41">
        <f>COUNTIFS('Listing TES'!$F$2:$F$1247,Statistieken!$B8,'Listing TES'!$G$2:$G$1247,"Competition Level Test",'Listing TES'!$D$2:$D$1247,"PRE",'Listing TES'!$I$2:$I$1247,"2")</f>
        <v>2</v>
      </c>
      <c r="I8" s="41">
        <f>COUNTIFS('Listing TES'!$F$2:$F$1247,Statistieken!$B8,'Listing TES'!$G$2:$G$1247,"Competition Level Test",'Listing TES'!$D$2:$D$1247,"PRE",'Listing TES'!$I$2:$I$1247,"3")</f>
        <v>0</v>
      </c>
      <c r="J8" s="41">
        <f>COUNTIFS('Listing TES'!$F$2:$F$1247,Statistieken!$B8,'Listing TES'!$G$2:$G$1247,"Competition Level Test",'Listing TES'!$D$2:$D$1247,"PRE",'Listing TES'!$I$2:$I$1247,"4")</f>
        <v>0</v>
      </c>
      <c r="K8" s="52"/>
      <c r="L8" s="125">
        <f>COUNTIFS('Listing Competitieven'!$V$2:$V$478,$B8)</f>
        <v>12</v>
      </c>
      <c r="M8" s="60">
        <f>COUNTIFS('Listing Competitieven'!$V$2:$V$478,$B8,'Listing Competitieven'!$K$2:$K$478,M$13)</f>
        <v>3</v>
      </c>
      <c r="N8" s="60">
        <f>COUNTIFS('Listing Competitieven'!$V$2:$V$478,$B8,'Listing Competitieven'!$K$2:$K$478,N$13)</f>
        <v>3</v>
      </c>
      <c r="O8" s="60">
        <f>COUNTIFS('Listing Competitieven'!$V$2:$V$478,$B8,'Listing Competitieven'!$K$2:$K$478,O$13)</f>
        <v>1</v>
      </c>
      <c r="P8" s="60">
        <f>COUNTIFS('Listing Competitieven'!$V$2:$V$478,$B8,'Listing Competitieven'!$K$2:$K$478,P$13)</f>
        <v>5</v>
      </c>
      <c r="Q8" s="61">
        <f>COUNTIFS('Listing Competitieven'!$V$2:$V$478,$B8,'Listing Competitieven'!$K$2:$K$478,Q$13)</f>
        <v>0</v>
      </c>
      <c r="R8" s="61">
        <f>COUNTIFS('Listing Competitieven'!$V$2:$V$478,$B8,'Listing Competitieven'!$K$2:$K$478,R$13)</f>
        <v>0</v>
      </c>
      <c r="S8" s="61">
        <f>COUNTIFS('Listing Competitieven'!$V$2:$V$478,$B8,'Listing Competitieven'!$K$2:$K$478,S$13)</f>
        <v>0</v>
      </c>
    </row>
    <row r="9" spans="1:19" x14ac:dyDescent="0.25">
      <c r="A9" s="8"/>
      <c r="B9" s="7" t="s">
        <v>78</v>
      </c>
      <c r="C9" s="33">
        <f>SUM(C5:C8)</f>
        <v>86</v>
      </c>
      <c r="D9" s="39">
        <f>SUM(D5:D8)</f>
        <v>50</v>
      </c>
      <c r="E9" s="34">
        <f>D9/C9</f>
        <v>0.58139534883720934</v>
      </c>
      <c r="F9" s="11"/>
      <c r="G9" s="44" t="str">
        <f>CONCATENATE(TEXT(SUM(G5:G8),"0"),"  (=",TEXT(SUM(G5:G8)/$D9,"0 %"),")")</f>
        <v>36  (=72 %)</v>
      </c>
      <c r="H9" s="44" t="str">
        <f>CONCATENATE(TEXT(SUM(H5:H8),"0"),"  (=",TEXT(SUM(H5:H8)/$D9,"0 %"),")")</f>
        <v>10  (=20 %)</v>
      </c>
      <c r="I9" s="44" t="str">
        <f>CONCATENATE(TEXT(SUM(I5:I8),"0"),"  (=",TEXT(SUM(I5:I8)/$D9,"0 %"),")")</f>
        <v>4  (=8 %)</v>
      </c>
      <c r="J9" s="44" t="str">
        <f>CONCATENATE(TEXT(SUM(J5:J8),"0"),"  (=",TEXT(SUM(J5:J8)/$D9,"0 %"),")")</f>
        <v>0  (=0 %)</v>
      </c>
      <c r="L9" s="55">
        <f t="shared" ref="L9:Q9" si="0">SUM(L5:L8)</f>
        <v>50</v>
      </c>
      <c r="M9" s="56">
        <f t="shared" si="0"/>
        <v>13</v>
      </c>
      <c r="N9" s="56">
        <f t="shared" si="0"/>
        <v>8</v>
      </c>
      <c r="O9" s="56">
        <f t="shared" si="0"/>
        <v>2</v>
      </c>
      <c r="P9" s="56">
        <f t="shared" si="0"/>
        <v>21</v>
      </c>
      <c r="Q9" s="64">
        <f t="shared" si="0"/>
        <v>0</v>
      </c>
      <c r="R9" s="64">
        <f>SUM(R5:R8)</f>
        <v>4</v>
      </c>
      <c r="S9" s="64">
        <f>SUM(S5:S8)</f>
        <v>0</v>
      </c>
    </row>
    <row r="10" spans="1:19" s="52" customFormat="1" ht="30" customHeight="1" x14ac:dyDescent="0.25">
      <c r="A10" s="65"/>
      <c r="B10" s="107"/>
      <c r="C10" s="108"/>
      <c r="D10" s="109"/>
      <c r="E10" s="110"/>
      <c r="F10" s="66"/>
      <c r="G10" s="111"/>
      <c r="H10" s="111"/>
      <c r="I10" s="111"/>
      <c r="J10" s="111"/>
      <c r="L10" s="112"/>
      <c r="M10" s="113"/>
      <c r="N10" s="113"/>
      <c r="O10" s="113"/>
      <c r="P10" s="113"/>
      <c r="Q10" s="114"/>
      <c r="R10" s="114"/>
      <c r="S10" s="114"/>
    </row>
    <row r="11" spans="1:19" s="118" customFormat="1" ht="30" customHeight="1" x14ac:dyDescent="0.4">
      <c r="A11" s="115"/>
      <c r="B11" s="116" t="s">
        <v>383</v>
      </c>
      <c r="C11" s="117"/>
      <c r="D11" s="117"/>
      <c r="E11" s="117"/>
      <c r="F11" s="117"/>
      <c r="G11" s="117"/>
      <c r="H11" s="117"/>
      <c r="I11" s="117"/>
      <c r="J11" s="117"/>
    </row>
    <row r="12" spans="1:19" s="122" customFormat="1" x14ac:dyDescent="0.25">
      <c r="A12" s="119"/>
      <c r="B12" s="120"/>
      <c r="C12" s="121"/>
      <c r="D12" s="121"/>
      <c r="E12" s="121"/>
      <c r="F12" s="121"/>
      <c r="G12" s="121"/>
      <c r="H12" s="121"/>
      <c r="I12" s="121"/>
      <c r="J12" s="121"/>
    </row>
    <row r="13" spans="1:19" x14ac:dyDescent="0.25">
      <c r="A13" s="8"/>
      <c r="B13" s="7" t="s">
        <v>378</v>
      </c>
      <c r="C13" s="6" t="s">
        <v>377</v>
      </c>
      <c r="D13" s="35" t="s">
        <v>191</v>
      </c>
      <c r="E13" s="6" t="s">
        <v>192</v>
      </c>
      <c r="F13" s="11"/>
      <c r="G13" s="43" t="s">
        <v>374</v>
      </c>
      <c r="H13" s="43" t="s">
        <v>375</v>
      </c>
      <c r="I13" s="43" t="s">
        <v>376</v>
      </c>
      <c r="J13" s="43" t="s">
        <v>672</v>
      </c>
      <c r="L13" s="55" t="s">
        <v>1</v>
      </c>
      <c r="M13" s="56" t="s">
        <v>1</v>
      </c>
      <c r="N13" s="56" t="s">
        <v>2</v>
      </c>
      <c r="O13" s="57" t="s">
        <v>563</v>
      </c>
      <c r="P13" s="56" t="s">
        <v>564</v>
      </c>
      <c r="Q13" s="56" t="s">
        <v>5</v>
      </c>
      <c r="R13" s="56" t="s">
        <v>6</v>
      </c>
      <c r="S13" s="56" t="s">
        <v>7</v>
      </c>
    </row>
    <row r="14" spans="1:19" x14ac:dyDescent="0.25">
      <c r="A14" s="8"/>
      <c r="B14" s="24">
        <v>42637</v>
      </c>
      <c r="C14" s="25">
        <f>COUNTIFS('Listing TES'!$F$2:$F$1247,Statistieken!$B14,'Listing TES'!$G$2:$G$1247,"Competition Level Test")</f>
        <v>6</v>
      </c>
      <c r="D14" s="36">
        <f>COUNTIFS('Listing TES'!$F$2:$F$1247,Statistieken!$B14,'Listing TES'!$G$2:$G$1247,"Competition Level Test",'Listing TES'!$D$2:$D$1247,"PRE")</f>
        <v>4</v>
      </c>
      <c r="E14" s="26">
        <f t="shared" ref="E14:E19" si="1">D14/C14</f>
        <v>0.66666666666666663</v>
      </c>
      <c r="F14" s="11"/>
      <c r="G14" s="40">
        <f>COUNTIFS('Listing TES'!$F$2:$F$1247,Statistieken!$B14,'Listing TES'!$G$2:$G$1247,"Competition Level Test",'Listing TES'!$D$2:$D$1247,"PRE",'Listing TES'!$I$2:$I$1247,"1")</f>
        <v>3</v>
      </c>
      <c r="H14" s="40">
        <f>COUNTIFS('Listing TES'!$F$2:$F$1247,Statistieken!$B14,'Listing TES'!$G$2:$G$1247,"Competition Level Test",'Listing TES'!$D$2:$D$1247,"PRE",'Listing TES'!$I$2:$I$1247,"2")</f>
        <v>1</v>
      </c>
      <c r="I14" s="40">
        <f>COUNTIFS('Listing TES'!$F$2:$F$1247,Statistieken!$B14,'Listing TES'!$G$2:$G$1247,"Competition Level Test",'Listing TES'!$D$2:$D$1247,"PRE",'Listing TES'!$I$2:$I$1247,"3")</f>
        <v>0</v>
      </c>
      <c r="J14" s="40">
        <f>COUNTIFS('Listing TES'!$F$2:$F$1247,Statistieken!$B14,'Listing TES'!$G$2:$G$1247,"Competition Level Test",'Listing TES'!$D$2:$D$1247,"PRE",'Listing TES'!$I$2:$I$1247,"4")</f>
        <v>0</v>
      </c>
      <c r="L14" s="124">
        <f>COUNTIFS('Listing Competitieven'!$V$2:$V$478,$B14)</f>
        <v>4</v>
      </c>
      <c r="M14" s="58">
        <f>COUNTIFS('Listing Competitieven'!$V$2:$V$478,$B14,'Listing Competitieven'!$K$2:$K$478,M$13)</f>
        <v>0</v>
      </c>
      <c r="N14" s="58">
        <f>COUNTIFS('Listing Competitieven'!$V$2:$V$478,$B14,'Listing Competitieven'!$K$2:$K$478,N$13)</f>
        <v>0</v>
      </c>
      <c r="O14" s="58">
        <f>COUNTIFS('Listing Competitieven'!$V$2:$V$478,$B14,'Listing Competitieven'!$K$2:$K$478,O$13)</f>
        <v>1</v>
      </c>
      <c r="P14" s="58">
        <f>COUNTIFS('Listing Competitieven'!$V$2:$V$478,$B14,'Listing Competitieven'!$K$2:$K$478,P$13)</f>
        <v>2</v>
      </c>
      <c r="Q14" s="59">
        <f>COUNTIFS('Listing Competitieven'!$V$2:$V$478,$B14,'Listing Competitieven'!$K$2:$K$478,Q$13)</f>
        <v>0</v>
      </c>
      <c r="R14" s="59">
        <f>COUNTIFS('Listing Competitieven'!$V$2:$V$478,$B14,'Listing Competitieven'!$K$2:$K$478,R$13)</f>
        <v>0</v>
      </c>
      <c r="S14" s="59">
        <f>COUNTIFS('Listing Competitieven'!$V$2:$V$478,$B14,'Listing Competitieven'!$K$2:$K$478,S$13)</f>
        <v>0</v>
      </c>
    </row>
    <row r="15" spans="1:19" x14ac:dyDescent="0.25">
      <c r="A15" s="8"/>
      <c r="B15" s="27">
        <v>42680</v>
      </c>
      <c r="C15" s="28">
        <f>COUNTIFS('Listing TES'!$F$2:$F$1247,Statistieken!$B15,'Listing TES'!$G$2:$G$1247,"Competition Level Test")</f>
        <v>14</v>
      </c>
      <c r="D15" s="37">
        <f>COUNTIFS('Listing TES'!$F$2:$F$1247,Statistieken!$B15,'Listing TES'!$G$2:$G$1247,"Competition Level Test",'Listing TES'!$D$2:$D$1247,"PRE")</f>
        <v>11</v>
      </c>
      <c r="E15" s="29">
        <f t="shared" si="1"/>
        <v>0.7857142857142857</v>
      </c>
      <c r="F15" s="11"/>
      <c r="G15" s="41">
        <f>COUNTIFS('Listing TES'!$F$2:$F$1247,Statistieken!$B15,'Listing TES'!$G$2:$G$1247,"Competition Level Test",'Listing TES'!$D$2:$D$1247,"PRE",'Listing TES'!$I$2:$I$1247,"1")</f>
        <v>9</v>
      </c>
      <c r="H15" s="41">
        <f>COUNTIFS('Listing TES'!$F$2:$F$1247,Statistieken!$B15,'Listing TES'!$G$2:$G$1247,"Competition Level Test",'Listing TES'!$D$2:$D$1247,"PRE",'Listing TES'!$I$2:$I$1247,"2")</f>
        <v>2</v>
      </c>
      <c r="I15" s="41">
        <f>COUNTIFS('Listing TES'!$F$2:$F$1247,Statistieken!$B15,'Listing TES'!$G$2:$G$1247,"Competition Level Test",'Listing TES'!$D$2:$D$1247,"PRE",'Listing TES'!$I$2:$I$1247,"3")</f>
        <v>0</v>
      </c>
      <c r="J15" s="41">
        <f>COUNTIFS('Listing TES'!$F$2:$F$1247,Statistieken!$B15,'Listing TES'!$G$2:$G$1247,"Competition Level Test",'Listing TES'!$D$2:$D$1247,"PRE",'Listing TES'!$I$2:$I$1247,"4")</f>
        <v>0</v>
      </c>
      <c r="L15" s="125">
        <f>COUNTIFS('Listing Competitieven'!$V$2:$V$478,$B15)</f>
        <v>11</v>
      </c>
      <c r="M15" s="60">
        <f>COUNTIFS('Listing Competitieven'!$V$2:$V$478,$B15,'Listing Competitieven'!$K$2:$K$478,M$13)</f>
        <v>1</v>
      </c>
      <c r="N15" s="60">
        <f>COUNTIFS('Listing Competitieven'!$V$2:$V$478,$B15,'Listing Competitieven'!$K$2:$K$478,N$13)</f>
        <v>3</v>
      </c>
      <c r="O15" s="60">
        <f>COUNTIFS('Listing Competitieven'!$V$2:$V$478,$B15,'Listing Competitieven'!$K$2:$K$478,O$13)</f>
        <v>3</v>
      </c>
      <c r="P15" s="60">
        <f>COUNTIFS('Listing Competitieven'!$V$2:$V$478,$B15,'Listing Competitieven'!$K$2:$K$478,P$13)</f>
        <v>0</v>
      </c>
      <c r="Q15" s="61">
        <f>COUNTIFS('Listing Competitieven'!$V$2:$V$478,$B15,'Listing Competitieven'!$K$2:$K$478,Q$13)</f>
        <v>0</v>
      </c>
      <c r="R15" s="61">
        <f>COUNTIFS('Listing Competitieven'!$V$2:$V$478,$B15,'Listing Competitieven'!$K$2:$K$478,R$13)</f>
        <v>1</v>
      </c>
      <c r="S15" s="61">
        <f>COUNTIFS('Listing Competitieven'!$V$2:$V$478,$B15,'Listing Competitieven'!$K$2:$K$478,S$13)</f>
        <v>0</v>
      </c>
    </row>
    <row r="16" spans="1:19" x14ac:dyDescent="0.25">
      <c r="A16" s="8"/>
      <c r="B16" s="27">
        <v>42714</v>
      </c>
      <c r="C16" s="28">
        <f>COUNTIFS('Listing TES'!$F$2:$F$1247,Statistieken!$B16,'Listing TES'!$G$2:$G$1247,"Competition Level Test")</f>
        <v>17</v>
      </c>
      <c r="D16" s="37">
        <f>COUNTIFS('Listing TES'!$F$2:$F$1247,Statistieken!$B16,'Listing TES'!$G$2:$G$1247,"Competition Level Test",'Listing TES'!$D$2:$D$1247,"PRE")</f>
        <v>6</v>
      </c>
      <c r="E16" s="29">
        <f t="shared" si="1"/>
        <v>0.35294117647058826</v>
      </c>
      <c r="F16" s="11"/>
      <c r="G16" s="41">
        <f>COUNTIFS('Listing TES'!$F$2:$F$1247,Statistieken!$B16,'Listing TES'!$G$2:$G$1247,"Competition Level Test",'Listing TES'!$D$2:$D$1247,"PRE",'Listing TES'!$I$2:$I$1247,"1")</f>
        <v>3</v>
      </c>
      <c r="H16" s="41">
        <f>COUNTIFS('Listing TES'!$F$2:$F$1247,Statistieken!$B16,'Listing TES'!$G$2:$G$1247,"Competition Level Test",'Listing TES'!$D$2:$D$1247,"PRE",'Listing TES'!$I$2:$I$1247,"2")</f>
        <v>3</v>
      </c>
      <c r="I16" s="41">
        <f>COUNTIFS('Listing TES'!$F$2:$F$1247,Statistieken!$B16,'Listing TES'!$G$2:$G$1247,"Competition Level Test",'Listing TES'!$D$2:$D$1247,"PRE",'Listing TES'!$I$2:$I$1247,"3")</f>
        <v>0</v>
      </c>
      <c r="J16" s="41">
        <f>COUNTIFS('Listing TES'!$F$2:$F$1247,Statistieken!$B16,'Listing TES'!$G$2:$G$1247,"Competition Level Test",'Listing TES'!$D$2:$D$1247,"PRE",'Listing TES'!$I$2:$I$1247,"4")</f>
        <v>0</v>
      </c>
      <c r="L16" s="125">
        <f>COUNTIFS('Listing Competitieven'!$V$2:$V$478,$B16)</f>
        <v>6</v>
      </c>
      <c r="M16" s="60">
        <f>COUNTIFS('Listing Competitieven'!$V$2:$V$478,$B16,'Listing Competitieven'!$K$2:$K$478,M$13)</f>
        <v>4</v>
      </c>
      <c r="N16" s="60">
        <f>COUNTIFS('Listing Competitieven'!$V$2:$V$478,$B16,'Listing Competitieven'!$K$2:$K$478,N$13)</f>
        <v>0</v>
      </c>
      <c r="O16" s="60">
        <f>COUNTIFS('Listing Competitieven'!$V$2:$V$478,$B16,'Listing Competitieven'!$K$2:$K$478,O$13)</f>
        <v>1</v>
      </c>
      <c r="P16" s="60">
        <f>COUNTIFS('Listing Competitieven'!$V$2:$V$478,$B16,'Listing Competitieven'!$K$2:$K$478,P$13)</f>
        <v>1</v>
      </c>
      <c r="Q16" s="61">
        <f>COUNTIFS('Listing Competitieven'!$V$2:$V$478,$B16,'Listing Competitieven'!$K$2:$K$478,Q$13)</f>
        <v>0</v>
      </c>
      <c r="R16" s="61">
        <f>COUNTIFS('Listing Competitieven'!$V$2:$V$478,$B16,'Listing Competitieven'!$K$2:$K$478,R$13)</f>
        <v>0</v>
      </c>
      <c r="S16" s="61">
        <f>COUNTIFS('Listing Competitieven'!$V$2:$V$478,$B16,'Listing Competitieven'!$K$2:$K$478,S$13)</f>
        <v>0</v>
      </c>
    </row>
    <row r="17" spans="1:19" x14ac:dyDescent="0.25">
      <c r="A17" s="8"/>
      <c r="B17" s="27">
        <v>42756</v>
      </c>
      <c r="C17" s="28">
        <f>COUNTIFS('Listing TES'!$F$2:$F$1247,Statistieken!$B17,'Listing TES'!$G$2:$G$1247,"Competition Level Test")</f>
        <v>17</v>
      </c>
      <c r="D17" s="37">
        <f>COUNTIFS('Listing TES'!$F$2:$F$1247,Statistieken!$B17,'Listing TES'!$G$2:$G$1247,"Competition Level Test",'Listing TES'!$D$2:$D$1247,"PRE")</f>
        <v>11</v>
      </c>
      <c r="E17" s="29">
        <f t="shared" si="1"/>
        <v>0.6470588235294118</v>
      </c>
      <c r="F17" s="11"/>
      <c r="G17" s="41">
        <f>COUNTIFS('Listing TES'!$F$2:$F$1247,Statistieken!$B17,'Listing TES'!$G$2:$G$1247,"Competition Level Test",'Listing TES'!$D$2:$D$1247,"PRE",'Listing TES'!$I$2:$I$1247,"1")</f>
        <v>7</v>
      </c>
      <c r="H17" s="41">
        <f>COUNTIFS('Listing TES'!$F$2:$F$1247,Statistieken!$B17,'Listing TES'!$G$2:$G$1247,"Competition Level Test",'Listing TES'!$D$2:$D$1247,"PRE",'Listing TES'!$I$2:$I$1247,"2")</f>
        <v>3</v>
      </c>
      <c r="I17" s="41">
        <f>COUNTIFS('Listing TES'!$F$2:$F$1247,Statistieken!$B17,'Listing TES'!$G$2:$G$1247,"Competition Level Test",'Listing TES'!$D$2:$D$1247,"PRE",'Listing TES'!$I$2:$I$1247,"3")</f>
        <v>1</v>
      </c>
      <c r="J17" s="41">
        <f>COUNTIFS('Listing TES'!$F$2:$F$1247,Statistieken!$B17,'Listing TES'!$G$2:$G$1247,"Competition Level Test",'Listing TES'!$D$2:$D$1247,"PRE",'Listing TES'!$I$2:$I$1247,"4")</f>
        <v>0</v>
      </c>
      <c r="K17" s="52"/>
      <c r="L17" s="125">
        <f>COUNTIFS('Listing Competitieven'!$V$2:$V$478,$B17)</f>
        <v>11</v>
      </c>
      <c r="M17" s="60">
        <f>COUNTIFS('Listing Competitieven'!$V$2:$V$478,$B17,'Listing Competitieven'!$K$2:$K$478,M$13)</f>
        <v>2</v>
      </c>
      <c r="N17" s="60">
        <f>COUNTIFS('Listing Competitieven'!$V$2:$V$478,$B17,'Listing Competitieven'!$K$2:$K$478,N$13)</f>
        <v>0</v>
      </c>
      <c r="O17" s="60">
        <f>COUNTIFS('Listing Competitieven'!$V$2:$V$478,$B17,'Listing Competitieven'!$K$2:$K$478,O$13)</f>
        <v>3</v>
      </c>
      <c r="P17" s="60">
        <f>COUNTIFS('Listing Competitieven'!$V$2:$V$478,$B17,'Listing Competitieven'!$K$2:$K$478,P$13)</f>
        <v>5</v>
      </c>
      <c r="Q17" s="61">
        <f>COUNTIFS('Listing Competitieven'!$V$2:$V$478,$B17,'Listing Competitieven'!$K$2:$K$478,Q$13)</f>
        <v>0</v>
      </c>
      <c r="R17" s="61">
        <f>COUNTIFS('Listing Competitieven'!$V$2:$V$478,$B17,'Listing Competitieven'!$K$2:$K$478,R$13)</f>
        <v>1</v>
      </c>
      <c r="S17" s="61">
        <f>COUNTIFS('Listing Competitieven'!$V$2:$V$478,$B17,'Listing Competitieven'!$K$2:$K$478,S$13)</f>
        <v>0</v>
      </c>
    </row>
    <row r="18" spans="1:19" x14ac:dyDescent="0.25">
      <c r="A18" s="8"/>
      <c r="B18" s="30">
        <v>42813</v>
      </c>
      <c r="C18" s="31">
        <f>COUNTIFS('Listing TES'!$F$2:$F$1247,Statistieken!$B18,'Listing TES'!$G$2:$G$1247,"Competition Level Test")</f>
        <v>23</v>
      </c>
      <c r="D18" s="38">
        <f>COUNTIFS('Listing TES'!$F$2:$F$1247,Statistieken!$B18,'Listing TES'!$G$2:$G$1247,"Competition Level Test",'Listing TES'!$D$2:$D$1247,"PRE")</f>
        <v>14</v>
      </c>
      <c r="E18" s="32">
        <f t="shared" si="1"/>
        <v>0.60869565217391308</v>
      </c>
      <c r="F18" s="11"/>
      <c r="G18" s="42">
        <f>COUNTIFS('Listing TES'!$F$2:$F$1247,Statistieken!$B18,'Listing TES'!$G$2:$G$1247,"Competition Level Test",'Listing TES'!$D$2:$D$1247,"PRE",'Listing TES'!$I$2:$I$1247,"1")</f>
        <v>4</v>
      </c>
      <c r="H18" s="42">
        <f>COUNTIFS('Listing TES'!$F$2:$F$1247,Statistieken!$B18,'Listing TES'!$G$2:$G$1247,"Competition Level Test",'Listing TES'!$D$2:$D$1247,"PRE",'Listing TES'!$I$2:$I$1247,"2")</f>
        <v>8</v>
      </c>
      <c r="I18" s="42">
        <f>COUNTIFS('Listing TES'!$F$2:$F$1247,Statistieken!$B18,'Listing TES'!$G$2:$G$1247,"Competition Level Test",'Listing TES'!$D$2:$D$1247,"PRE",'Listing TES'!$I$2:$I$1247,"3")</f>
        <v>2</v>
      </c>
      <c r="J18" s="42">
        <f>COUNTIFS('Listing TES'!$F$2:$F$1247,Statistieken!$B18,'Listing TES'!$G$2:$G$1247,"Competition Level Test",'Listing TES'!$D$2:$D$1247,"PRE",'Listing TES'!$I$2:$I$1247,"4")</f>
        <v>0</v>
      </c>
      <c r="L18" s="126">
        <f>COUNTIFS('Listing Competitieven'!$V$2:$V$478,$B18)</f>
        <v>14</v>
      </c>
      <c r="M18" s="62">
        <f>COUNTIFS('Listing Competitieven'!$V$2:$V$478,$B18,'Listing Competitieven'!$K$2:$K$478,M$13)</f>
        <v>5</v>
      </c>
      <c r="N18" s="62">
        <f>COUNTIFS('Listing Competitieven'!$V$2:$V$478,$B18,'Listing Competitieven'!$K$2:$K$478,N$13)</f>
        <v>1</v>
      </c>
      <c r="O18" s="62">
        <f>COUNTIFS('Listing Competitieven'!$V$2:$V$478,$B18,'Listing Competitieven'!$K$2:$K$478,O$13)</f>
        <v>4</v>
      </c>
      <c r="P18" s="62">
        <f>COUNTIFS('Listing Competitieven'!$V$2:$V$478,$B18,'Listing Competitieven'!$K$2:$K$478,P$13)</f>
        <v>3</v>
      </c>
      <c r="Q18" s="63">
        <f>COUNTIFS('Listing Competitieven'!$V$2:$V$478,$B18,'Listing Competitieven'!$K$2:$K$478,Q$13)</f>
        <v>0</v>
      </c>
      <c r="R18" s="63">
        <f>COUNTIFS('Listing Competitieven'!$V$2:$V$478,$B18,'Listing Competitieven'!$K$2:$K$478,R$13)</f>
        <v>1</v>
      </c>
      <c r="S18" s="63">
        <f>COUNTIFS('Listing Competitieven'!$V$2:$V$478,$B18,'Listing Competitieven'!$K$2:$K$478,S$13)</f>
        <v>0</v>
      </c>
    </row>
    <row r="19" spans="1:19" x14ac:dyDescent="0.25">
      <c r="A19" s="8"/>
      <c r="B19" s="7" t="s">
        <v>78</v>
      </c>
      <c r="C19" s="33">
        <f>SUM(C14:C18)</f>
        <v>77</v>
      </c>
      <c r="D19" s="39">
        <f>SUM(D14:D18)</f>
        <v>46</v>
      </c>
      <c r="E19" s="34">
        <f t="shared" si="1"/>
        <v>0.59740259740259738</v>
      </c>
      <c r="F19" s="11"/>
      <c r="G19" s="44" t="str">
        <f>CONCATENATE(TEXT(SUM(G14:G18),"0"),"  (",TEXT(SUM(G14:G18)/$D19,"0 %"),")")</f>
        <v>26  (57 %)</v>
      </c>
      <c r="H19" s="44" t="str">
        <f>CONCATENATE(TEXT(SUM(H14:H18),"0"),"  (",TEXT(SUM(H14:H18)/$D19,"0 %"),")")</f>
        <v>17  (37 %)</v>
      </c>
      <c r="I19" s="44" t="str">
        <f>CONCATENATE(TEXT(SUM(I14:I18),"0"),"  (",TEXT(SUM(I14:I18)/$D19,"0 %"),")")</f>
        <v>3  (7 %)</v>
      </c>
      <c r="J19" s="44" t="str">
        <f>CONCATENATE(TEXT(SUM(J14:J18),"0"),"  (",TEXT(SUM(J14:J18)/$D19,"0 %"),")")</f>
        <v>0  (0 %)</v>
      </c>
      <c r="L19" s="55">
        <f t="shared" ref="L19:Q19" si="2">SUM(L14:L18)</f>
        <v>46</v>
      </c>
      <c r="M19" s="56">
        <f t="shared" si="2"/>
        <v>12</v>
      </c>
      <c r="N19" s="56">
        <f t="shared" si="2"/>
        <v>4</v>
      </c>
      <c r="O19" s="56">
        <f t="shared" si="2"/>
        <v>12</v>
      </c>
      <c r="P19" s="56">
        <f t="shared" si="2"/>
        <v>11</v>
      </c>
      <c r="Q19" s="64">
        <f t="shared" si="2"/>
        <v>0</v>
      </c>
      <c r="R19" s="64">
        <f>SUM(R14:R18)</f>
        <v>3</v>
      </c>
      <c r="S19" s="64">
        <f>SUM(S14:S18)</f>
        <v>0</v>
      </c>
    </row>
    <row r="20" spans="1:19" ht="30" customHeight="1" x14ac:dyDescent="0.25">
      <c r="A20" s="8"/>
      <c r="C20" s="11"/>
      <c r="D20" s="11"/>
      <c r="E20" s="11"/>
      <c r="F20" s="11"/>
      <c r="G20" s="11"/>
      <c r="H20" s="11"/>
      <c r="I20" s="11"/>
      <c r="J20" s="11"/>
    </row>
    <row r="21" spans="1:19" x14ac:dyDescent="0.25">
      <c r="A21" s="8"/>
      <c r="B21" s="7" t="s">
        <v>379</v>
      </c>
      <c r="C21" s="6" t="s">
        <v>377</v>
      </c>
      <c r="D21" s="35" t="s">
        <v>191</v>
      </c>
      <c r="E21" s="7"/>
      <c r="F21" s="11"/>
      <c r="G21" s="11"/>
      <c r="H21" s="11"/>
      <c r="I21" s="11"/>
      <c r="J21" s="11"/>
    </row>
    <row r="22" spans="1:19" x14ac:dyDescent="0.25">
      <c r="A22" s="8"/>
      <c r="B22" s="27">
        <v>42714</v>
      </c>
      <c r="C22" s="28">
        <v>1</v>
      </c>
      <c r="D22" s="37">
        <v>1</v>
      </c>
      <c r="E22" s="29">
        <f>D22/C22</f>
        <v>1</v>
      </c>
      <c r="F22" s="11"/>
      <c r="G22" s="11"/>
      <c r="H22" s="11"/>
      <c r="I22" s="11"/>
      <c r="J22" s="11"/>
    </row>
    <row r="23" spans="1:19" x14ac:dyDescent="0.25">
      <c r="A23" s="8"/>
      <c r="B23" s="30">
        <v>42813</v>
      </c>
      <c r="C23" s="31">
        <v>8</v>
      </c>
      <c r="D23" s="38">
        <v>2</v>
      </c>
      <c r="E23" s="32">
        <f>D23/C23</f>
        <v>0.25</v>
      </c>
      <c r="F23" s="11"/>
      <c r="G23" s="11"/>
      <c r="H23" s="11"/>
      <c r="I23" s="11"/>
      <c r="J23" s="11"/>
    </row>
    <row r="24" spans="1:19" x14ac:dyDescent="0.25">
      <c r="A24" s="8"/>
      <c r="B24" s="7" t="s">
        <v>78</v>
      </c>
      <c r="C24" s="33">
        <f>SUM(C22:C23)</f>
        <v>9</v>
      </c>
      <c r="D24" s="39">
        <f>SUM(D22:D23)</f>
        <v>3</v>
      </c>
      <c r="E24" s="34">
        <f>D24/C24</f>
        <v>0.33333333333333331</v>
      </c>
      <c r="F24" s="11"/>
      <c r="G24" s="11"/>
      <c r="H24" s="11"/>
      <c r="I24" s="11"/>
      <c r="J24" s="11"/>
    </row>
    <row r="25" spans="1:19" ht="30" customHeight="1" x14ac:dyDescent="0.25">
      <c r="A25" s="8"/>
      <c r="C25" s="11"/>
      <c r="D25" s="11"/>
      <c r="E25" s="11"/>
      <c r="F25" s="11"/>
      <c r="G25" s="11"/>
      <c r="H25" s="11"/>
      <c r="I25" s="11"/>
      <c r="J25" s="11"/>
    </row>
    <row r="26" spans="1:19" s="106" customFormat="1" ht="30" customHeight="1" x14ac:dyDescent="0.4">
      <c r="A26" s="8"/>
      <c r="B26" s="105" t="s">
        <v>531</v>
      </c>
      <c r="C26" s="11"/>
      <c r="D26" s="11"/>
      <c r="E26" s="11"/>
      <c r="F26" s="11"/>
      <c r="G26" s="11"/>
      <c r="H26" s="11"/>
      <c r="I26" s="11"/>
      <c r="J26" s="11"/>
    </row>
    <row r="27" spans="1:19" s="122" customFormat="1" x14ac:dyDescent="0.25">
      <c r="A27" s="119"/>
      <c r="B27" s="120"/>
      <c r="C27" s="121"/>
      <c r="D27" s="121"/>
      <c r="E27" s="121"/>
      <c r="F27" s="121"/>
      <c r="G27" s="121"/>
      <c r="H27" s="121"/>
      <c r="I27" s="121"/>
      <c r="J27" s="121"/>
    </row>
    <row r="28" spans="1:19" x14ac:dyDescent="0.25">
      <c r="A28" s="8"/>
      <c r="B28" s="7" t="s">
        <v>378</v>
      </c>
      <c r="C28" s="6" t="s">
        <v>377</v>
      </c>
      <c r="D28" s="35" t="s">
        <v>191</v>
      </c>
      <c r="E28" s="6" t="s">
        <v>192</v>
      </c>
      <c r="F28" s="11"/>
      <c r="G28" s="43" t="s">
        <v>374</v>
      </c>
      <c r="H28" s="43" t="s">
        <v>375</v>
      </c>
      <c r="I28" s="43" t="s">
        <v>376</v>
      </c>
      <c r="J28" s="43" t="s">
        <v>672</v>
      </c>
      <c r="L28" s="55" t="s">
        <v>1</v>
      </c>
      <c r="M28" s="56" t="s">
        <v>1</v>
      </c>
      <c r="N28" s="56" t="s">
        <v>2</v>
      </c>
      <c r="O28" s="57" t="s">
        <v>563</v>
      </c>
      <c r="P28" s="56" t="s">
        <v>564</v>
      </c>
      <c r="Q28" s="56" t="s">
        <v>5</v>
      </c>
      <c r="R28" s="56" t="s">
        <v>6</v>
      </c>
      <c r="S28" s="56" t="s">
        <v>7</v>
      </c>
    </row>
    <row r="29" spans="1:19" x14ac:dyDescent="0.25">
      <c r="A29" s="8"/>
      <c r="B29" s="24">
        <v>43008</v>
      </c>
      <c r="C29" s="25">
        <f>COUNTIFS('Listing TES'!$F$2:$F$1247,Statistieken!$B29,'Listing TES'!$G$2:$G$1247,"Competition Level Test")</f>
        <v>20</v>
      </c>
      <c r="D29" s="36">
        <f>COUNTIFS('Listing TES'!$F$2:$F$1247,Statistieken!$B29,'Listing TES'!$G$2:$G$1247,"Competition Level Test",'Listing TES'!$D$2:$D$1247,"PRE")</f>
        <v>12</v>
      </c>
      <c r="E29" s="26">
        <f t="shared" ref="E29:E34" si="3">D29/C29</f>
        <v>0.6</v>
      </c>
      <c r="F29" s="11"/>
      <c r="G29" s="40">
        <f>COUNTIFS('Listing TES'!$F$2:$F$1247,Statistieken!$B29,'Listing TES'!$G$2:$G$1247,"Competition Level Test",'Listing TES'!$D$2:$D$1247,"PRE",'Listing TES'!$I$2:$I$1247,"1")</f>
        <v>9</v>
      </c>
      <c r="H29" s="40">
        <f>COUNTIFS('Listing TES'!$F$2:$F$1247,Statistieken!$B29,'Listing TES'!$G$2:$G$1247,"Competition Level Test",'Listing TES'!$D$2:$D$1247,"PRE",'Listing TES'!$I$2:$I$1247,"2")</f>
        <v>3</v>
      </c>
      <c r="I29" s="40">
        <f>COUNTIFS('Listing TES'!$F$2:$F$1247,Statistieken!$B29,'Listing TES'!$G$2:$G$1247,"Competition Level Test",'Listing TES'!$D$2:$D$1247,"PRE",'Listing TES'!$I$2:$I$1247,"3")</f>
        <v>0</v>
      </c>
      <c r="J29" s="40">
        <f>COUNTIFS('Listing TES'!$F$2:$F$1247,Statistieken!$B29,'Listing TES'!$G$2:$G$1247,"Competition Level Test",'Listing TES'!$D$2:$D$1247,"PRE",'Listing TES'!$I$2:$I$1247,"4")</f>
        <v>0</v>
      </c>
      <c r="L29" s="124">
        <f>COUNTIFS('Listing Competitieven'!$V$2:$V$478,$B29)</f>
        <v>12</v>
      </c>
      <c r="M29" s="58">
        <f>COUNTIFS('Listing Competitieven'!$V$2:$V$478,$B29,'Listing Competitieven'!$K$2:$K$478,M$13)</f>
        <v>1</v>
      </c>
      <c r="N29" s="58">
        <f>COUNTIFS('Listing Competitieven'!$V$2:$V$478,$B29,'Listing Competitieven'!$K$2:$K$478,N$13)</f>
        <v>2</v>
      </c>
      <c r="O29" s="58">
        <f>COUNTIFS('Listing Competitieven'!$V$2:$V$478,$B29,'Listing Competitieven'!$K$2:$K$478,O$13)</f>
        <v>3</v>
      </c>
      <c r="P29" s="58">
        <f>COUNTIFS('Listing Competitieven'!$V$2:$V$478,$B29,'Listing Competitieven'!$K$2:$K$478,P$13)</f>
        <v>3</v>
      </c>
      <c r="Q29" s="59">
        <f>COUNTIFS('Listing Competitieven'!$V$2:$V$478,$B29,'Listing Competitieven'!$K$2:$K$478,Q$13)</f>
        <v>0</v>
      </c>
      <c r="R29" s="59">
        <f>COUNTIFS('Listing Competitieven'!$V$2:$V$478,$B29,'Listing Competitieven'!$K$2:$K$478,R$13)</f>
        <v>1</v>
      </c>
      <c r="S29" s="59">
        <f>COUNTIFS('Listing Competitieven'!$V$2:$V$478,$B29,'Listing Competitieven'!$K$2:$K$478,S$13)</f>
        <v>0</v>
      </c>
    </row>
    <row r="30" spans="1:19" x14ac:dyDescent="0.25">
      <c r="A30" s="8"/>
      <c r="B30" s="27">
        <v>43065</v>
      </c>
      <c r="C30" s="28">
        <f>COUNTIFS('Listing TES'!$F$2:$F$1247,Statistieken!$B30,'Listing TES'!$G$2:$G$1247,"Competition Level Test")</f>
        <v>25</v>
      </c>
      <c r="D30" s="37">
        <f>COUNTIFS('Listing TES'!$F$2:$F$1247,Statistieken!$B30,'Listing TES'!$G$2:$G$1247,"Competition Level Test",'Listing TES'!$D$2:$D$1247,"PRE")</f>
        <v>12</v>
      </c>
      <c r="E30" s="29">
        <f t="shared" si="3"/>
        <v>0.48</v>
      </c>
      <c r="F30" s="11"/>
      <c r="G30" s="41">
        <f>COUNTIFS('Listing TES'!$F$2:$F$1247,Statistieken!$B30,'Listing TES'!$G$2:$G$1247,"Competition Level Test",'Listing TES'!$D$2:$D$1247,"PRE",'Listing TES'!$I$2:$I$1247,"1")</f>
        <v>6</v>
      </c>
      <c r="H30" s="41">
        <f>COUNTIFS('Listing TES'!$F$2:$F$1247,Statistieken!$B30,'Listing TES'!$G$2:$G$1247,"Competition Level Test",'Listing TES'!$D$2:$D$1247,"PRE",'Listing TES'!$I$2:$I$1247,"2")</f>
        <v>4</v>
      </c>
      <c r="I30" s="41">
        <f>COUNTIFS('Listing TES'!$F$2:$F$1247,Statistieken!$B30,'Listing TES'!$G$2:$G$1247,"Competition Level Test",'Listing TES'!$D$2:$D$1247,"PRE",'Listing TES'!$I$2:$I$1247,"3")</f>
        <v>2</v>
      </c>
      <c r="J30" s="41">
        <f>COUNTIFS('Listing TES'!$F$2:$F$1247,Statistieken!$B30,'Listing TES'!$G$2:$G$1247,"Competition Level Test",'Listing TES'!$D$2:$D$1247,"PRE",'Listing TES'!$I$2:$I$1247,"4")</f>
        <v>0</v>
      </c>
      <c r="L30" s="125">
        <f>COUNTIFS('Listing Competitieven'!$V$2:$V$478,$B30)</f>
        <v>12</v>
      </c>
      <c r="M30" s="60">
        <f>COUNTIFS('Listing Competitieven'!$V$2:$V$478,$B30,'Listing Competitieven'!$K$2:$K$478,M$13)</f>
        <v>0</v>
      </c>
      <c r="N30" s="60">
        <f>COUNTIFS('Listing Competitieven'!$V$2:$V$478,$B30,'Listing Competitieven'!$K$2:$K$478,N$13)</f>
        <v>2</v>
      </c>
      <c r="O30" s="60">
        <f>COUNTIFS('Listing Competitieven'!$V$2:$V$478,$B30,'Listing Competitieven'!$K$2:$K$478,O$13)</f>
        <v>6</v>
      </c>
      <c r="P30" s="60">
        <f>COUNTIFS('Listing Competitieven'!$V$2:$V$478,$B30,'Listing Competitieven'!$K$2:$K$478,P$13)</f>
        <v>3</v>
      </c>
      <c r="Q30" s="61">
        <f>COUNTIFS('Listing Competitieven'!$V$2:$V$478,$B30,'Listing Competitieven'!$K$2:$K$478,Q$13)</f>
        <v>0</v>
      </c>
      <c r="R30" s="61">
        <f>COUNTIFS('Listing Competitieven'!$V$2:$V$478,$B30,'Listing Competitieven'!$K$2:$K$478,R$13)</f>
        <v>0</v>
      </c>
      <c r="S30" s="61">
        <f>COUNTIFS('Listing Competitieven'!$V$2:$V$478,$B30,'Listing Competitieven'!$K$2:$K$478,S$13)</f>
        <v>0</v>
      </c>
    </row>
    <row r="31" spans="1:19" x14ac:dyDescent="0.25">
      <c r="A31" s="8"/>
      <c r="B31" s="27">
        <v>43127</v>
      </c>
      <c r="C31" s="28">
        <f>COUNTIFS('Listing TES'!$F$2:$F$1247,Statistieken!$B31,'Listing TES'!$G$2:$G$1247,"Competition Level Test")</f>
        <v>22</v>
      </c>
      <c r="D31" s="37">
        <f>COUNTIFS('Listing TES'!$F$2:$F$1247,Statistieken!$B31,'Listing TES'!$G$2:$G$1247,"Competition Level Test",'Listing TES'!$D$2:$D$1247,"PRE")</f>
        <v>16</v>
      </c>
      <c r="E31" s="29">
        <f t="shared" si="3"/>
        <v>0.72727272727272729</v>
      </c>
      <c r="F31" s="11"/>
      <c r="G31" s="41">
        <f>COUNTIFS('Listing TES'!$F$2:$F$1247,Statistieken!$B31,'Listing TES'!$G$2:$G$1247,"Competition Level Test",'Listing TES'!$D$2:$D$1247,"PRE",'Listing TES'!$I$2:$I$1247,"1")</f>
        <v>9</v>
      </c>
      <c r="H31" s="41">
        <f>COUNTIFS('Listing TES'!$F$2:$F$1247,Statistieken!$B31,'Listing TES'!$G$2:$G$1247,"Competition Level Test",'Listing TES'!$D$2:$D$1247,"PRE",'Listing TES'!$I$2:$I$1247,"2")</f>
        <v>7</v>
      </c>
      <c r="I31" s="41">
        <f>COUNTIFS('Listing TES'!$F$2:$F$1247,Statistieken!$B31,'Listing TES'!$G$2:$G$1247,"Competition Level Test",'Listing TES'!$D$2:$D$1247,"PRE",'Listing TES'!$I$2:$I$1247,"3")</f>
        <v>0</v>
      </c>
      <c r="J31" s="41">
        <f>COUNTIFS('Listing TES'!$F$2:$F$1247,Statistieken!$B31,'Listing TES'!$G$2:$G$1247,"Competition Level Test",'Listing TES'!$D$2:$D$1247,"PRE",'Listing TES'!$I$2:$I$1247,"4")</f>
        <v>0</v>
      </c>
      <c r="L31" s="125">
        <f>COUNTIFS('Listing Competitieven'!$V$2:$V$478,$B31)</f>
        <v>16</v>
      </c>
      <c r="M31" s="60">
        <f>COUNTIFS('Listing Competitieven'!$V$2:$V$478,$B31,'Listing Competitieven'!$K$2:$K$478,M$13)</f>
        <v>2</v>
      </c>
      <c r="N31" s="60">
        <f>COUNTIFS('Listing Competitieven'!$V$2:$V$478,$B31,'Listing Competitieven'!$K$2:$K$478,N$13)</f>
        <v>9</v>
      </c>
      <c r="O31" s="60">
        <f>COUNTIFS('Listing Competitieven'!$V$2:$V$478,$B31,'Listing Competitieven'!$K$2:$K$478,O$13)</f>
        <v>3</v>
      </c>
      <c r="P31" s="60">
        <f>COUNTIFS('Listing Competitieven'!$V$2:$V$478,$B31,'Listing Competitieven'!$K$2:$K$478,P$13)</f>
        <v>2</v>
      </c>
      <c r="Q31" s="61">
        <f>COUNTIFS('Listing Competitieven'!$V$2:$V$478,$B31,'Listing Competitieven'!$K$2:$K$478,Q$13)</f>
        <v>0</v>
      </c>
      <c r="R31" s="61">
        <f>COUNTIFS('Listing Competitieven'!$V$2:$V$478,$B31,'Listing Competitieven'!$K$2:$K$478,R$13)</f>
        <v>0</v>
      </c>
      <c r="S31" s="61">
        <f>COUNTIFS('Listing Competitieven'!$V$2:$V$478,$B31,'Listing Competitieven'!$K$2:$K$478,S$13)</f>
        <v>0</v>
      </c>
    </row>
    <row r="32" spans="1:19" x14ac:dyDescent="0.25">
      <c r="A32" s="8"/>
      <c r="B32" s="27">
        <v>43190</v>
      </c>
      <c r="C32" s="28">
        <f>COUNTIFS('Listing TES'!$F$2:$F$1247,Statistieken!$B32,'Listing TES'!$G$2:$G$1247,"Competition Level Test")</f>
        <v>20</v>
      </c>
      <c r="D32" s="37">
        <f>COUNTIFS('Listing TES'!$F$2:$F$1247,Statistieken!$B32,'Listing TES'!$G$2:$G$1247,"Competition Level Test",'Listing TES'!$D$2:$D$1247,"PRE")</f>
        <v>13</v>
      </c>
      <c r="E32" s="29">
        <f t="shared" si="3"/>
        <v>0.65</v>
      </c>
      <c r="F32" s="11"/>
      <c r="G32" s="41">
        <f>COUNTIFS('Listing TES'!$F$2:$F$1247,Statistieken!$B32,'Listing TES'!$G$2:$G$1247,"Competition Level Test",'Listing TES'!$D$2:$D$1247,"PRE",'Listing TES'!$I$2:$I$1247,"1")</f>
        <v>7</v>
      </c>
      <c r="H32" s="41">
        <f>COUNTIFS('Listing TES'!$F$2:$F$1247,Statistieken!$B32,'Listing TES'!$G$2:$G$1247,"Competition Level Test",'Listing TES'!$D$2:$D$1247,"PRE",'Listing TES'!$I$2:$I$1247,"2")</f>
        <v>3</v>
      </c>
      <c r="I32" s="41">
        <f>COUNTIFS('Listing TES'!$F$2:$F$1247,Statistieken!$B32,'Listing TES'!$G$2:$G$1247,"Competition Level Test",'Listing TES'!$D$2:$D$1247,"PRE",'Listing TES'!$I$2:$I$1247,"3")</f>
        <v>3</v>
      </c>
      <c r="J32" s="41">
        <f>COUNTIFS('Listing TES'!$F$2:$F$1247,Statistieken!$B32,'Listing TES'!$G$2:$G$1247,"Competition Level Test",'Listing TES'!$D$2:$D$1247,"PRE",'Listing TES'!$I$2:$I$1247,"4")</f>
        <v>0</v>
      </c>
      <c r="K32" s="52"/>
      <c r="L32" s="125">
        <f>COUNTIFS('Listing Competitieven'!$V$2:$V$478,$B32)</f>
        <v>13</v>
      </c>
      <c r="M32" s="60">
        <f>COUNTIFS('Listing Competitieven'!$V$2:$V$478,$B32,'Listing Competitieven'!$K$2:$K$478,M$13)</f>
        <v>4</v>
      </c>
      <c r="N32" s="60">
        <f>COUNTIFS('Listing Competitieven'!$V$2:$V$478,$B32,'Listing Competitieven'!$K$2:$K$478,N$13)</f>
        <v>3</v>
      </c>
      <c r="O32" s="60">
        <f>COUNTIFS('Listing Competitieven'!$V$2:$V$478,$B32,'Listing Competitieven'!$K$2:$K$478,O$13)</f>
        <v>4</v>
      </c>
      <c r="P32" s="60">
        <f>COUNTIFS('Listing Competitieven'!$V$2:$V$478,$B32,'Listing Competitieven'!$K$2:$K$478,P$13)</f>
        <v>2</v>
      </c>
      <c r="Q32" s="61">
        <f>COUNTIFS('Listing Competitieven'!$V$2:$V$478,$B32,'Listing Competitieven'!$K$2:$K$478,Q$13)</f>
        <v>0</v>
      </c>
      <c r="R32" s="61">
        <f>COUNTIFS('Listing Competitieven'!$V$2:$V$478,$B32,'Listing Competitieven'!$K$2:$K$478,R$13)</f>
        <v>0</v>
      </c>
      <c r="S32" s="61">
        <f>COUNTIFS('Listing Competitieven'!$V$2:$V$478,$B32,'Listing Competitieven'!$K$2:$K$478,S$13)</f>
        <v>0</v>
      </c>
    </row>
    <row r="33" spans="1:19" x14ac:dyDescent="0.25">
      <c r="A33" s="8"/>
      <c r="B33" s="30">
        <v>43239</v>
      </c>
      <c r="C33" s="31">
        <f>COUNTIFS('Listing TES'!$F$2:$F$1247,Statistieken!$B33,'Listing TES'!$G$2:$G$1247,"Competition Level Test")</f>
        <v>11</v>
      </c>
      <c r="D33" s="38">
        <f>COUNTIFS('Listing TES'!$F$2:$F$1247,Statistieken!$B33,'Listing TES'!$G$2:$G$1247,"Competition Level Test",'Listing TES'!$D$2:$D$1247,"PRE")</f>
        <v>6</v>
      </c>
      <c r="E33" s="32">
        <f t="shared" si="3"/>
        <v>0.54545454545454541</v>
      </c>
      <c r="F33" s="11"/>
      <c r="G33" s="42">
        <f>COUNTIFS('Listing TES'!$F$2:$F$1247,Statistieken!$B33,'Listing TES'!$G$2:$G$1247,"Competition Level Test",'Listing TES'!$D$2:$D$1247,"PRE",'Listing TES'!$I$2:$I$1247,"1")</f>
        <v>5</v>
      </c>
      <c r="H33" s="42">
        <f>COUNTIFS('Listing TES'!$F$2:$F$1247,Statistieken!$B33,'Listing TES'!$G$2:$G$1247,"Competition Level Test",'Listing TES'!$D$2:$D$1247,"PRE",'Listing TES'!$I$2:$I$1247,"2")</f>
        <v>1</v>
      </c>
      <c r="I33" s="42">
        <f>COUNTIFS('Listing TES'!$F$2:$F$1247,Statistieken!$B33,'Listing TES'!$G$2:$G$1247,"Competition Level Test",'Listing TES'!$D$2:$D$1247,"PRE",'Listing TES'!$I$2:$I$1247,"3")</f>
        <v>0</v>
      </c>
      <c r="J33" s="42">
        <f>COUNTIFS('Listing TES'!$F$2:$F$1247,Statistieken!$B33,'Listing TES'!$G$2:$G$1247,"Competition Level Test",'Listing TES'!$D$2:$D$1247,"PRE",'Listing TES'!$I$2:$I$1247,"4")</f>
        <v>0</v>
      </c>
      <c r="L33" s="126">
        <f>COUNTIFS('Listing Competitieven'!$V$2:$V$478,$B33)</f>
        <v>6</v>
      </c>
      <c r="M33" s="62">
        <f>COUNTIFS('Listing Competitieven'!$V$2:$V$478,$B33,'Listing Competitieven'!$K$2:$K$478,M$13)</f>
        <v>2</v>
      </c>
      <c r="N33" s="62">
        <f>COUNTIFS('Listing Competitieven'!$V$2:$V$478,$B33,'Listing Competitieven'!$K$2:$K$478,N$13)</f>
        <v>3</v>
      </c>
      <c r="O33" s="62">
        <f>COUNTIFS('Listing Competitieven'!$V$2:$V$478,$B33,'Listing Competitieven'!$K$2:$K$478,O$13)</f>
        <v>1</v>
      </c>
      <c r="P33" s="62">
        <f>COUNTIFS('Listing Competitieven'!$V$2:$V$478,$B33,'Listing Competitieven'!$K$2:$K$478,P$13)</f>
        <v>0</v>
      </c>
      <c r="Q33" s="63">
        <f>COUNTIFS('Listing Competitieven'!$V$2:$V$478,$B33,'Listing Competitieven'!$K$2:$K$478,Q$13)</f>
        <v>0</v>
      </c>
      <c r="R33" s="63">
        <f>COUNTIFS('Listing Competitieven'!$V$2:$V$478,$B33,'Listing Competitieven'!$K$2:$K$478,R$13)</f>
        <v>0</v>
      </c>
      <c r="S33" s="63">
        <f>COUNTIFS('Listing Competitieven'!$V$2:$V$478,$B33,'Listing Competitieven'!$K$2:$K$478,S$13)</f>
        <v>0</v>
      </c>
    </row>
    <row r="34" spans="1:19" x14ac:dyDescent="0.25">
      <c r="A34" s="8"/>
      <c r="B34" s="7" t="s">
        <v>532</v>
      </c>
      <c r="C34" s="33">
        <f>SUM(C29:C33)</f>
        <v>98</v>
      </c>
      <c r="D34" s="39">
        <f>SUM(D29:D33)</f>
        <v>59</v>
      </c>
      <c r="E34" s="34">
        <f t="shared" si="3"/>
        <v>0.60204081632653061</v>
      </c>
      <c r="F34" s="11"/>
      <c r="G34" s="44" t="str">
        <f>CONCATENATE(TEXT(SUM(G29:G33),"0"),"  (",TEXT(SUM(G29:G33)/$D34,"0 %"),")")</f>
        <v>36  (61 %)</v>
      </c>
      <c r="H34" s="44" t="str">
        <f>CONCATENATE(TEXT(SUM(H29:H33),"0"),"  (",TEXT(SUM(H29:H33)/$D34,"0 %"),")")</f>
        <v>18  (31 %)</v>
      </c>
      <c r="I34" s="44" t="str">
        <f>CONCATENATE(TEXT(SUM(I29:I33),"0"),"  (",TEXT(SUM(I29:I33)/$D34,"0 %"),")")</f>
        <v>5  (8 %)</v>
      </c>
      <c r="J34" s="44" t="str">
        <f>CONCATENATE(TEXT(SUM(J29:J33),"0"),"  (",TEXT(SUM(J29:J33)/$D34,"0 %"),")")</f>
        <v>0  (0 %)</v>
      </c>
      <c r="L34" s="55">
        <f t="shared" ref="L34:Q34" si="4">SUM(L29:L33)</f>
        <v>59</v>
      </c>
      <c r="M34" s="56">
        <f t="shared" si="4"/>
        <v>9</v>
      </c>
      <c r="N34" s="56">
        <f t="shared" si="4"/>
        <v>19</v>
      </c>
      <c r="O34" s="56">
        <f t="shared" si="4"/>
        <v>17</v>
      </c>
      <c r="P34" s="56">
        <f t="shared" si="4"/>
        <v>10</v>
      </c>
      <c r="Q34" s="64">
        <f t="shared" si="4"/>
        <v>0</v>
      </c>
      <c r="R34" s="64">
        <f t="shared" ref="R34:S36" si="5">SUM(R29:R33)</f>
        <v>1</v>
      </c>
      <c r="S34" s="64">
        <f t="shared" si="5"/>
        <v>0</v>
      </c>
    </row>
    <row r="35" spans="1:19" s="135" customFormat="1" ht="3.95" customHeight="1" x14ac:dyDescent="0.25">
      <c r="A35" s="134"/>
      <c r="B35" s="127"/>
      <c r="C35" s="128"/>
      <c r="D35" s="129"/>
      <c r="E35" s="130"/>
      <c r="F35" s="78"/>
      <c r="G35" s="131"/>
      <c r="H35" s="131"/>
      <c r="I35" s="131"/>
      <c r="J35" s="131"/>
      <c r="L35" s="132"/>
      <c r="M35" s="133"/>
      <c r="N35" s="133"/>
      <c r="O35" s="133"/>
      <c r="P35" s="133"/>
      <c r="Q35" s="123"/>
      <c r="R35" s="123"/>
      <c r="S35" s="123"/>
    </row>
    <row r="36" spans="1:19" x14ac:dyDescent="0.25">
      <c r="A36" s="8"/>
      <c r="B36" s="136" t="s">
        <v>533</v>
      </c>
      <c r="C36" s="137">
        <f>C19</f>
        <v>77</v>
      </c>
      <c r="D36" s="137">
        <f>D19</f>
        <v>46</v>
      </c>
      <c r="E36" s="138">
        <f>E19</f>
        <v>0.59740259740259738</v>
      </c>
      <c r="F36" s="11"/>
      <c r="G36" s="139" t="str">
        <f>G19</f>
        <v>26  (57 %)</v>
      </c>
      <c r="H36" s="139" t="str">
        <f>H19</f>
        <v>17  (37 %)</v>
      </c>
      <c r="I36" s="139" t="str">
        <f>I19</f>
        <v>3  (7 %)</v>
      </c>
      <c r="J36" s="139" t="str">
        <f>J19</f>
        <v>0  (0 %)</v>
      </c>
      <c r="L36" s="137">
        <f>L19</f>
        <v>46</v>
      </c>
      <c r="M36" s="137">
        <f>M19</f>
        <v>12</v>
      </c>
      <c r="N36" s="137">
        <f>N19</f>
        <v>4</v>
      </c>
      <c r="O36" s="137">
        <f>O19</f>
        <v>12</v>
      </c>
      <c r="P36" s="137">
        <f>P19</f>
        <v>11</v>
      </c>
      <c r="Q36" s="64">
        <f>SUM(Q31:Q35)</f>
        <v>0</v>
      </c>
      <c r="R36" s="64">
        <f t="shared" si="5"/>
        <v>1</v>
      </c>
      <c r="S36" s="64">
        <f t="shared" si="5"/>
        <v>0</v>
      </c>
    </row>
    <row r="37" spans="1:19" ht="30" customHeight="1" x14ac:dyDescent="0.25">
      <c r="A37" s="8"/>
      <c r="C37" s="11"/>
      <c r="D37" s="11"/>
      <c r="E37" s="11"/>
      <c r="F37" s="11"/>
      <c r="G37" s="11"/>
      <c r="H37" s="11"/>
      <c r="I37" s="11"/>
      <c r="J37" s="11"/>
    </row>
    <row r="38" spans="1:19" s="106" customFormat="1" ht="30" customHeight="1" x14ac:dyDescent="0.4">
      <c r="A38" s="8"/>
      <c r="B38" s="105" t="s">
        <v>670</v>
      </c>
      <c r="C38" s="11"/>
      <c r="D38" s="11"/>
      <c r="E38" s="11"/>
      <c r="F38" s="11"/>
      <c r="G38" s="11"/>
      <c r="H38" s="11"/>
      <c r="I38" s="11"/>
      <c r="J38" s="11"/>
    </row>
    <row r="39" spans="1:19" s="122" customFormat="1" x14ac:dyDescent="0.25">
      <c r="A39" s="119"/>
      <c r="B39" s="120"/>
      <c r="C39" s="121"/>
      <c r="D39" s="121"/>
      <c r="E39" s="121"/>
      <c r="F39" s="121"/>
      <c r="G39" s="121"/>
      <c r="H39" s="121"/>
      <c r="I39" s="121"/>
      <c r="J39" s="121"/>
    </row>
    <row r="40" spans="1:19" x14ac:dyDescent="0.25">
      <c r="A40" s="8"/>
      <c r="B40" s="7" t="s">
        <v>378</v>
      </c>
      <c r="C40" s="6" t="s">
        <v>377</v>
      </c>
      <c r="D40" s="35" t="s">
        <v>191</v>
      </c>
      <c r="E40" s="6" t="s">
        <v>192</v>
      </c>
      <c r="F40" s="11"/>
      <c r="G40" s="43" t="s">
        <v>374</v>
      </c>
      <c r="H40" s="43" t="s">
        <v>375</v>
      </c>
      <c r="I40" s="43" t="s">
        <v>376</v>
      </c>
      <c r="J40" s="43" t="s">
        <v>672</v>
      </c>
      <c r="L40" s="55" t="s">
        <v>1</v>
      </c>
      <c r="M40" s="56" t="s">
        <v>1</v>
      </c>
      <c r="N40" s="56" t="s">
        <v>2</v>
      </c>
      <c r="O40" s="57" t="s">
        <v>563</v>
      </c>
      <c r="P40" s="56" t="s">
        <v>564</v>
      </c>
      <c r="Q40" s="56" t="s">
        <v>5</v>
      </c>
      <c r="R40" s="56" t="s">
        <v>6</v>
      </c>
      <c r="S40" s="56" t="s">
        <v>7</v>
      </c>
    </row>
    <row r="41" spans="1:19" x14ac:dyDescent="0.25">
      <c r="A41" s="8"/>
      <c r="B41" s="24">
        <v>43372</v>
      </c>
      <c r="C41" s="25">
        <f>COUNTIFS('Listing TES'!$F$2:$F$1247,Statistieken!$B41,'Listing TES'!$G$2:$G$1247,"Competition Level Test")</f>
        <v>13</v>
      </c>
      <c r="D41" s="36">
        <f>COUNTIFS('Listing TES'!$F$2:$F$1247,Statistieken!$B41,'Listing TES'!$G$2:$G$1247,"Competition Level Test",'Listing TES'!$D$2:$D$1247,"PRE")</f>
        <v>6</v>
      </c>
      <c r="E41" s="26">
        <f t="shared" ref="E41:E45" si="6">D41/C41</f>
        <v>0.46153846153846156</v>
      </c>
      <c r="F41" s="11"/>
      <c r="G41" s="40">
        <f>COUNTIFS('Listing TES'!$F$2:$F$1247,Statistieken!$B41,'Listing TES'!$G$2:$G$1247,"Competition Level Test",'Listing TES'!$D$2:$D$1247,"PRE",'Listing TES'!$I$2:$I$1247,"1")</f>
        <v>4</v>
      </c>
      <c r="H41" s="40">
        <f>COUNTIFS('Listing TES'!$F$2:$F$1247,Statistieken!$B41,'Listing TES'!$G$2:$G$1247,"Competition Level Test",'Listing TES'!$D$2:$D$1247,"PRE",'Listing TES'!$I$2:$I$1247,"2")</f>
        <v>1</v>
      </c>
      <c r="I41" s="40">
        <f>COUNTIFS('Listing TES'!$F$2:$F$1247,Statistieken!$B41,'Listing TES'!$G$2:$G$1247,"Competition Level Test",'Listing TES'!$D$2:$D$1247,"PRE",'Listing TES'!$I$2:$I$1247,"3")</f>
        <v>1</v>
      </c>
      <c r="J41" s="40">
        <f>COUNTIFS('Listing TES'!$F$2:$F$1247,Statistieken!$B41,'Listing TES'!$G$2:$G$1247,"Competition Level Test",'Listing TES'!$D$2:$D$1247,"PRE",'Listing TES'!$I$2:$I$1247,"4")</f>
        <v>0</v>
      </c>
      <c r="L41" s="124">
        <f>COUNTIFS('Listing Competitieven'!$V$2:$V$478,$B41)</f>
        <v>6</v>
      </c>
      <c r="M41" s="58">
        <f>COUNTIFS('Listing Competitieven'!$V$2:$V$478,$B41,'Listing Competitieven'!$K$2:$K$478,M$13)</f>
        <v>1</v>
      </c>
      <c r="N41" s="58">
        <f>COUNTIFS('Listing Competitieven'!$V$2:$V$478,$B41,'Listing Competitieven'!$K$2:$K$478,N$13)</f>
        <v>2</v>
      </c>
      <c r="O41" s="58">
        <f>COUNTIFS('Listing Competitieven'!$V$2:$V$478,$B41,'Listing Competitieven'!$K$2:$K$478,O$13)</f>
        <v>2</v>
      </c>
      <c r="P41" s="58">
        <f>COUNTIFS('Listing Competitieven'!$V$2:$V$478,$B41,'Listing Competitieven'!$K$2:$K$478,P$13)</f>
        <v>1</v>
      </c>
      <c r="Q41" s="59">
        <f>COUNTIFS('Listing Competitieven'!$V$2:$V$478,$B41,'Listing Competitieven'!$K$2:$K$478,Q$13)</f>
        <v>0</v>
      </c>
      <c r="R41" s="59">
        <f>COUNTIFS('Listing Competitieven'!$V$2:$V$478,$B41,'Listing Competitieven'!$K$2:$K$478,R$13)</f>
        <v>0</v>
      </c>
      <c r="S41" s="59">
        <f>COUNTIFS('Listing Competitieven'!$V$2:$V$478,$B41,'Listing Competitieven'!$K$2:$K$478,S$13)</f>
        <v>0</v>
      </c>
    </row>
    <row r="42" spans="1:19" x14ac:dyDescent="0.25">
      <c r="A42" s="8"/>
      <c r="B42" s="27">
        <v>43428</v>
      </c>
      <c r="C42" s="28">
        <f>COUNTIFS('Listing TES'!$F$2:$F$1247,Statistieken!$B42,'Listing TES'!$G$2:$G$1247,"Competition Level Test")</f>
        <v>19</v>
      </c>
      <c r="D42" s="37">
        <f>COUNTIFS('Listing TES'!$F$2:$F$1247,Statistieken!$B42,'Listing TES'!$G$2:$G$1247,"Competition Level Test",'Listing TES'!$D$2:$D$1247,"PRE")</f>
        <v>10</v>
      </c>
      <c r="E42" s="29">
        <f t="shared" si="6"/>
        <v>0.52631578947368418</v>
      </c>
      <c r="F42" s="11"/>
      <c r="G42" s="41">
        <f>COUNTIFS('Listing TES'!$F$2:$F$1247,Statistieken!$B42,'Listing TES'!$G$2:$G$1247,"Competition Level Test",'Listing TES'!$D$2:$D$1247,"PRE",'Listing TES'!$I$2:$I$1247,"1")</f>
        <v>5</v>
      </c>
      <c r="H42" s="41">
        <f>COUNTIFS('Listing TES'!$F$2:$F$1247,Statistieken!$B42,'Listing TES'!$G$2:$G$1247,"Competition Level Test",'Listing TES'!$D$2:$D$1247,"PRE",'Listing TES'!$I$2:$I$1247,"2")</f>
        <v>5</v>
      </c>
      <c r="I42" s="41">
        <f>COUNTIFS('Listing TES'!$F$2:$F$1247,Statistieken!$B42,'Listing TES'!$G$2:$G$1247,"Competition Level Test",'Listing TES'!$D$2:$D$1247,"PRE",'Listing TES'!$I$2:$I$1247,"3")</f>
        <v>0</v>
      </c>
      <c r="J42" s="41">
        <f>COUNTIFS('Listing TES'!$F$2:$F$1247,Statistieken!$B42,'Listing TES'!$G$2:$G$1247,"Competition Level Test",'Listing TES'!$D$2:$D$1247,"PRE",'Listing TES'!$I$2:$I$1247,"4")</f>
        <v>0</v>
      </c>
      <c r="L42" s="125">
        <f>COUNTIFS('Listing Competitieven'!$V$2:$V$478,$B42)</f>
        <v>10</v>
      </c>
      <c r="M42" s="60">
        <f>COUNTIFS('Listing Competitieven'!$V$2:$V$478,$B42,'Listing Competitieven'!$K$2:$K$478,M$13)</f>
        <v>5</v>
      </c>
      <c r="N42" s="60">
        <f>COUNTIFS('Listing Competitieven'!$V$2:$V$478,$B42,'Listing Competitieven'!$K$2:$K$478,N$13)</f>
        <v>1</v>
      </c>
      <c r="O42" s="60">
        <f>COUNTIFS('Listing Competitieven'!$V$2:$V$478,$B42,'Listing Competitieven'!$K$2:$K$478,O$13)</f>
        <v>4</v>
      </c>
      <c r="P42" s="60">
        <f>COUNTIFS('Listing Competitieven'!$V$2:$V$478,$B42,'Listing Competitieven'!$K$2:$K$478,P$13)</f>
        <v>0</v>
      </c>
      <c r="Q42" s="61">
        <f>COUNTIFS('Listing Competitieven'!$V$2:$V$478,$B42,'Listing Competitieven'!$K$2:$K$478,Q$13)</f>
        <v>0</v>
      </c>
      <c r="R42" s="61">
        <f>COUNTIFS('Listing Competitieven'!$V$2:$V$478,$B42,'Listing Competitieven'!$K$2:$K$478,R$13)</f>
        <v>0</v>
      </c>
      <c r="S42" s="61">
        <f>COUNTIFS('Listing Competitieven'!$V$2:$V$478,$B42,'Listing Competitieven'!$K$2:$K$478,S$13)</f>
        <v>0</v>
      </c>
    </row>
    <row r="43" spans="1:19" x14ac:dyDescent="0.25">
      <c r="A43" s="8"/>
      <c r="B43" s="27">
        <v>43491</v>
      </c>
      <c r="C43" s="28">
        <f>COUNTIFS('Listing TES'!$F$2:$F$1247,Statistieken!$B43,'Listing TES'!$G$2:$G$1247,"Competition Level Test")</f>
        <v>30</v>
      </c>
      <c r="D43" s="37">
        <f>COUNTIFS('Listing TES'!$F$2:$F$1247,Statistieken!$B43,'Listing TES'!$G$2:$G$1247,"Competition Level Test",'Listing TES'!$D$2:$D$1247,"PRE")</f>
        <v>16</v>
      </c>
      <c r="E43" s="29">
        <f t="shared" si="6"/>
        <v>0.53333333333333333</v>
      </c>
      <c r="F43" s="11"/>
      <c r="G43" s="41">
        <f>COUNTIFS('Listing TES'!$F$2:$F$1247,Statistieken!$B43,'Listing TES'!$G$2:$G$1247,"Competition Level Test",'Listing TES'!$D$2:$D$1247,"PRE",'Listing TES'!$I$2:$I$1247,"1")</f>
        <v>12</v>
      </c>
      <c r="H43" s="41">
        <f>COUNTIFS('Listing TES'!$F$2:$F$1247,Statistieken!$B43,'Listing TES'!$G$2:$G$1247,"Competition Level Test",'Listing TES'!$D$2:$D$1247,"PRE",'Listing TES'!$I$2:$I$1247,"2")</f>
        <v>2</v>
      </c>
      <c r="I43" s="41">
        <f>COUNTIFS('Listing TES'!$F$2:$F$1247,Statistieken!$B43,'Listing TES'!$G$2:$G$1247,"Competition Level Test",'Listing TES'!$D$2:$D$1247,"PRE",'Listing TES'!$I$2:$I$1247,"3")</f>
        <v>2</v>
      </c>
      <c r="J43" s="41">
        <f>COUNTIFS('Listing TES'!$F$2:$F$1247,Statistieken!$B43,'Listing TES'!$G$2:$G$1247,"Competition Level Test",'Listing TES'!$D$2:$D$1247,"PRE",'Listing TES'!$I$2:$I$1247,"4")</f>
        <v>0</v>
      </c>
      <c r="L43" s="125">
        <f>COUNTIFS('Listing Competitieven'!$V$2:$V$478,$B43)</f>
        <v>16</v>
      </c>
      <c r="M43" s="60">
        <f>COUNTIFS('Listing Competitieven'!$V$2:$V$478,$B43,'Listing Competitieven'!$K$2:$K$478,M$13)</f>
        <v>6</v>
      </c>
      <c r="N43" s="60">
        <f>COUNTIFS('Listing Competitieven'!$V$2:$V$478,$B43,'Listing Competitieven'!$K$2:$K$478,N$13)</f>
        <v>6</v>
      </c>
      <c r="O43" s="60">
        <f>COUNTIFS('Listing Competitieven'!$V$2:$V$478,$B43,'Listing Competitieven'!$K$2:$K$478,O$13)</f>
        <v>4</v>
      </c>
      <c r="P43" s="60">
        <f>COUNTIFS('Listing Competitieven'!$V$2:$V$478,$B43,'Listing Competitieven'!$K$2:$K$478,P$13)</f>
        <v>0</v>
      </c>
      <c r="Q43" s="61">
        <f>COUNTIFS('Listing Competitieven'!$V$2:$V$478,$B43,'Listing Competitieven'!$K$2:$K$478,Q$13)</f>
        <v>0</v>
      </c>
      <c r="R43" s="61">
        <f>COUNTIFS('Listing Competitieven'!$V$2:$V$478,$B43,'Listing Competitieven'!$K$2:$K$478,R$13)</f>
        <v>0</v>
      </c>
      <c r="S43" s="61">
        <f>COUNTIFS('Listing Competitieven'!$V$2:$V$478,$B43,'Listing Competitieven'!$K$2:$K$478,S$13)</f>
        <v>0</v>
      </c>
    </row>
    <row r="44" spans="1:19" x14ac:dyDescent="0.25">
      <c r="A44" s="8"/>
      <c r="B44" s="27">
        <v>43526</v>
      </c>
      <c r="C44" s="28">
        <f>COUNTIFS('Listing TES'!$F$2:$F$1247,Statistieken!$B44,'Listing TES'!$G$2:$G$1247,"Competition Level Test")</f>
        <v>17</v>
      </c>
      <c r="D44" s="37">
        <f>COUNTIFS('Listing TES'!$F$2:$F$1247,Statistieken!$B44,'Listing TES'!$G$2:$G$1247,"Competition Level Test",'Listing TES'!$D$2:$D$1247,"PRE")</f>
        <v>12</v>
      </c>
      <c r="E44" s="29">
        <f t="shared" si="6"/>
        <v>0.70588235294117652</v>
      </c>
      <c r="F44" s="11"/>
      <c r="G44" s="41">
        <f>COUNTIFS('Listing TES'!$F$2:$F$1247,Statistieken!$B44,'Listing TES'!$G$2:$G$1247,"Competition Level Test",'Listing TES'!$D$2:$D$1247,"PRE",'Listing TES'!$I$2:$I$1247,"1")</f>
        <v>2</v>
      </c>
      <c r="H44" s="41">
        <f>COUNTIFS('Listing TES'!$F$2:$F$1247,Statistieken!$B44,'Listing TES'!$G$2:$G$1247,"Competition Level Test",'Listing TES'!$D$2:$D$1247,"PRE",'Listing TES'!$I$2:$I$1247,"2")</f>
        <v>7</v>
      </c>
      <c r="I44" s="41">
        <f>COUNTIFS('Listing TES'!$F$2:$F$1247,Statistieken!$B44,'Listing TES'!$G$2:$G$1247,"Competition Level Test",'Listing TES'!$D$2:$D$1247,"PRE",'Listing TES'!$I$2:$I$1247,"3")</f>
        <v>2</v>
      </c>
      <c r="J44" s="41">
        <f>COUNTIFS('Listing TES'!$F$2:$F$1247,Statistieken!$B44,'Listing TES'!$G$2:$G$1247,"Competition Level Test",'Listing TES'!$D$2:$D$1247,"PRE",'Listing TES'!$I$2:$I$1247,"4")</f>
        <v>1</v>
      </c>
      <c r="K44" s="52"/>
      <c r="L44" s="125">
        <f>COUNTIFS('Listing Competitieven'!$V$2:$V$478,$B44)</f>
        <v>12</v>
      </c>
      <c r="M44" s="60">
        <f>COUNTIFS('Listing Competitieven'!$V$2:$V$478,$B44,'Listing Competitieven'!$K$2:$K$478,M$13)</f>
        <v>5</v>
      </c>
      <c r="N44" s="60">
        <f>COUNTIFS('Listing Competitieven'!$V$2:$V$478,$B44,'Listing Competitieven'!$K$2:$K$478,N$13)</f>
        <v>6</v>
      </c>
      <c r="O44" s="60">
        <f>COUNTIFS('Listing Competitieven'!$V$2:$V$478,$B44,'Listing Competitieven'!$K$2:$K$478,O$13)</f>
        <v>1</v>
      </c>
      <c r="P44" s="60">
        <f>COUNTIFS('Listing Competitieven'!$V$2:$V$478,$B44,'Listing Competitieven'!$K$2:$K$478,P$13)</f>
        <v>0</v>
      </c>
      <c r="Q44" s="61">
        <f>COUNTIFS('Listing Competitieven'!$V$2:$V$478,$B44,'Listing Competitieven'!$K$2:$K$478,Q$13)</f>
        <v>0</v>
      </c>
      <c r="R44" s="61">
        <f>COUNTIFS('Listing Competitieven'!$V$2:$V$478,$B44,'Listing Competitieven'!$K$2:$K$478,R$13)</f>
        <v>0</v>
      </c>
      <c r="S44" s="61">
        <f>COUNTIFS('Listing Competitieven'!$V$2:$V$478,$B44,'Listing Competitieven'!$K$2:$K$478,S$13)</f>
        <v>0</v>
      </c>
    </row>
    <row r="45" spans="1:19" x14ac:dyDescent="0.25">
      <c r="A45" s="8"/>
      <c r="B45" s="7" t="s">
        <v>671</v>
      </c>
      <c r="C45" s="33">
        <f>SUM(C41:C44)</f>
        <v>79</v>
      </c>
      <c r="D45" s="39">
        <f>SUM(D41:D44)</f>
        <v>44</v>
      </c>
      <c r="E45" s="34">
        <f t="shared" si="6"/>
        <v>0.55696202531645567</v>
      </c>
      <c r="F45" s="11"/>
      <c r="G45" s="44" t="str">
        <f>CONCATENATE(TEXT(SUM(G41:G44),"0"),"  (",TEXT(SUM(G41:G44)/$D45,"0 %"),")")</f>
        <v>23  (52 %)</v>
      </c>
      <c r="H45" s="44" t="str">
        <f>CONCATENATE(TEXT(SUM(H41:H44),"0"),"  (",TEXT(SUM(H41:H44)/$D45,"0 %"),")")</f>
        <v>15  (34 %)</v>
      </c>
      <c r="I45" s="44" t="str">
        <f>CONCATENATE(TEXT(SUM(I41:I44),"0"),"  (",TEXT(SUM(I41:I44)/$D45,"0 %"),")")</f>
        <v>5  (11 %)</v>
      </c>
      <c r="J45" s="44" t="str">
        <f>CONCATENATE(TEXT(SUM(J41:J44),"0"),"  (",TEXT(SUM(J41:J44)/$D45,"0 %"),")")</f>
        <v>1  (2 %)</v>
      </c>
      <c r="L45" s="55">
        <f t="shared" ref="L45:S45" si="7">SUM(L41:L44)</f>
        <v>44</v>
      </c>
      <c r="M45" s="56">
        <f t="shared" si="7"/>
        <v>17</v>
      </c>
      <c r="N45" s="56">
        <f t="shared" si="7"/>
        <v>15</v>
      </c>
      <c r="O45" s="56">
        <f t="shared" si="7"/>
        <v>11</v>
      </c>
      <c r="P45" s="56">
        <f t="shared" si="7"/>
        <v>1</v>
      </c>
      <c r="Q45" s="64">
        <f t="shared" si="7"/>
        <v>0</v>
      </c>
      <c r="R45" s="64">
        <f t="shared" si="7"/>
        <v>0</v>
      </c>
      <c r="S45" s="64">
        <f t="shared" si="7"/>
        <v>0</v>
      </c>
    </row>
    <row r="46" spans="1:19" s="135" customFormat="1" ht="3.95" customHeight="1" x14ac:dyDescent="0.25">
      <c r="A46" s="134"/>
      <c r="B46" s="127"/>
      <c r="C46" s="128"/>
      <c r="D46" s="129"/>
      <c r="E46" s="130"/>
      <c r="F46" s="78"/>
      <c r="G46" s="131"/>
      <c r="H46" s="131"/>
      <c r="I46" s="131"/>
      <c r="J46" s="131"/>
      <c r="L46" s="132"/>
      <c r="M46" s="133"/>
      <c r="N46" s="133"/>
      <c r="O46" s="133"/>
      <c r="P46" s="133"/>
      <c r="Q46" s="123"/>
      <c r="R46" s="123"/>
      <c r="S46" s="123"/>
    </row>
    <row r="47" spans="1:19" x14ac:dyDescent="0.25">
      <c r="A47" s="8"/>
      <c r="B47" s="136" t="s">
        <v>533</v>
      </c>
      <c r="C47" s="137">
        <f>C34</f>
        <v>98</v>
      </c>
      <c r="D47" s="137">
        <f t="shared" ref="D47:E47" si="8">D34</f>
        <v>59</v>
      </c>
      <c r="E47" s="138">
        <f t="shared" si="8"/>
        <v>0.60204081632653061</v>
      </c>
      <c r="F47" s="11"/>
      <c r="G47" s="139" t="str">
        <f t="shared" ref="G47:I47" si="9">G34</f>
        <v>36  (61 %)</v>
      </c>
      <c r="H47" s="139" t="str">
        <f t="shared" si="9"/>
        <v>18  (31 %)</v>
      </c>
      <c r="I47" s="139" t="str">
        <f t="shared" si="9"/>
        <v>5  (8 %)</v>
      </c>
      <c r="J47" s="139" t="str">
        <f t="shared" ref="J47" si="10">J34</f>
        <v>0  (0 %)</v>
      </c>
      <c r="L47" s="137">
        <f t="shared" ref="L47:P47" si="11">L34</f>
        <v>59</v>
      </c>
      <c r="M47" s="137">
        <f t="shared" si="11"/>
        <v>9</v>
      </c>
      <c r="N47" s="137">
        <f t="shared" si="11"/>
        <v>19</v>
      </c>
      <c r="O47" s="137">
        <f t="shared" si="11"/>
        <v>17</v>
      </c>
      <c r="P47" s="137">
        <f t="shared" si="11"/>
        <v>10</v>
      </c>
      <c r="Q47" s="64">
        <f>SUM(Q43:Q46)</f>
        <v>0</v>
      </c>
      <c r="R47" s="64">
        <f>SUM(R43:R46)</f>
        <v>0</v>
      </c>
      <c r="S47" s="64">
        <f>SUM(S43:S46)</f>
        <v>0</v>
      </c>
    </row>
    <row r="48" spans="1:19" ht="30" customHeight="1" x14ac:dyDescent="0.25">
      <c r="A48" s="8"/>
      <c r="C48" s="11"/>
      <c r="D48" s="11"/>
      <c r="E48" s="11"/>
      <c r="F48" s="11"/>
      <c r="G48" s="11"/>
      <c r="H48" s="11"/>
      <c r="I48" s="11"/>
      <c r="J48" s="11"/>
    </row>
    <row r="49" spans="1:19" ht="30" customHeight="1" x14ac:dyDescent="0.4">
      <c r="A49" s="8"/>
      <c r="B49" s="104" t="s">
        <v>378</v>
      </c>
      <c r="C49" s="11"/>
      <c r="D49" s="11"/>
      <c r="E49" s="11"/>
      <c r="F49" s="11"/>
      <c r="G49" s="11"/>
      <c r="H49" s="11"/>
      <c r="I49" s="11"/>
      <c r="J49" s="11"/>
    </row>
    <row r="50" spans="1:19" x14ac:dyDescent="0.25">
      <c r="A50" s="8"/>
      <c r="C50" s="11"/>
      <c r="D50" s="11"/>
      <c r="E50" s="11"/>
      <c r="F50" s="11"/>
      <c r="G50" s="11"/>
      <c r="H50" s="11"/>
      <c r="I50" s="11"/>
      <c r="J50" s="11"/>
    </row>
    <row r="51" spans="1:19" x14ac:dyDescent="0.25">
      <c r="A51" s="8"/>
      <c r="B51" s="7" t="s">
        <v>378</v>
      </c>
      <c r="C51" s="6" t="s">
        <v>377</v>
      </c>
      <c r="D51" s="35" t="s">
        <v>191</v>
      </c>
      <c r="E51" s="6" t="s">
        <v>192</v>
      </c>
      <c r="F51" s="11"/>
      <c r="G51" s="43" t="s">
        <v>374</v>
      </c>
      <c r="H51" s="43" t="s">
        <v>375</v>
      </c>
      <c r="I51" s="43" t="s">
        <v>376</v>
      </c>
      <c r="J51" s="43" t="s">
        <v>672</v>
      </c>
      <c r="L51" s="55" t="s">
        <v>1</v>
      </c>
      <c r="M51" s="56" t="s">
        <v>1</v>
      </c>
      <c r="N51" s="56" t="s">
        <v>2</v>
      </c>
      <c r="O51" s="57" t="s">
        <v>563</v>
      </c>
      <c r="P51" s="56" t="s">
        <v>564</v>
      </c>
      <c r="Q51" s="56" t="s">
        <v>5</v>
      </c>
      <c r="R51" s="56" t="s">
        <v>6</v>
      </c>
      <c r="S51" s="56" t="s">
        <v>7</v>
      </c>
    </row>
    <row r="52" spans="1:19" x14ac:dyDescent="0.25">
      <c r="A52" s="8"/>
      <c r="B52" s="24">
        <v>42287</v>
      </c>
      <c r="C52" s="25">
        <f>COUNTIFS('Listing TES'!$F$2:$F$1247,Statistieken!$B52,'Listing TES'!$G$2:$G$1247,"Competition Level Test")</f>
        <v>11</v>
      </c>
      <c r="D52" s="36">
        <f>COUNTIFS('Listing TES'!$F$2:$F$1247,Statistieken!$B52,'Listing TES'!$G$2:$G$1247,"Competition Level Test",'Listing TES'!$D$2:$D$1247,"PRE")</f>
        <v>4</v>
      </c>
      <c r="E52" s="26">
        <f>D52/C52</f>
        <v>0.36363636363636365</v>
      </c>
      <c r="F52" s="11"/>
      <c r="G52" s="40">
        <f>COUNTIFS('Listing TES'!$F$2:$F$1247,Statistieken!$B52,'Listing TES'!$G$2:$G$1247,"Competition Level Test",'Listing TES'!$D$2:$D$1247,"PRE",'Listing TES'!$I$2:$I$1247,"1")</f>
        <v>4</v>
      </c>
      <c r="H52" s="40">
        <f>COUNTIFS('Listing TES'!$F$2:$F$1247,Statistieken!$B52,'Listing TES'!$G$2:$G$1247,"Competition Level Test",'Listing TES'!$D$2:$D$1247,"PRE",'Listing TES'!$I$2:$I$1247,"2")</f>
        <v>0</v>
      </c>
      <c r="I52" s="40">
        <f>COUNTIFS('Listing TES'!$F$2:$F$1247,Statistieken!$B52,'Listing TES'!$G$2:$G$1247,"Competition Level Test",'Listing TES'!$D$2:$D$1247,"PRE",'Listing TES'!$I$2:$I$1247,"3")</f>
        <v>0</v>
      </c>
      <c r="J52" s="40">
        <f>COUNTIFS('Listing TES'!$F$2:$F$1247,Statistieken!$B52,'Listing TES'!$G$2:$G$1247,"Competition Level Test",'Listing TES'!$D$2:$D$1247,"PRE",'Listing TES'!$I$2:$I$1247,"4")</f>
        <v>0</v>
      </c>
      <c r="L52" s="124">
        <f>COUNTIFS('Listing Competitieven'!$V$2:$V$478,$B52)</f>
        <v>4</v>
      </c>
      <c r="M52" s="58">
        <f>COUNTIFS('Listing Competitieven'!$V$2:$V$478,$B52,'Listing Competitieven'!$K$2:$K$478,M$13)</f>
        <v>0</v>
      </c>
      <c r="N52" s="58">
        <f>COUNTIFS('Listing Competitieven'!$V$2:$V$478,$B52,'Listing Competitieven'!$K$2:$K$478,N$13)</f>
        <v>1</v>
      </c>
      <c r="O52" s="58">
        <f>COUNTIFS('Listing Competitieven'!$V$2:$V$478,$B52,'Listing Competitieven'!$K$2:$K$478,O$13)</f>
        <v>0</v>
      </c>
      <c r="P52" s="58">
        <f>COUNTIFS('Listing Competitieven'!$V$2:$V$478,$B52,'Listing Competitieven'!$K$2:$K$478,P$13)</f>
        <v>3</v>
      </c>
      <c r="Q52" s="59">
        <f>COUNTIFS('Listing Competitieven'!$V$2:$V$478,$B52,'Listing Competitieven'!$K$2:$K$478,Q$13)</f>
        <v>0</v>
      </c>
      <c r="R52" s="59">
        <f>COUNTIFS('Listing Competitieven'!$V$2:$V$478,$B52,'Listing Competitieven'!$K$2:$K$478,R$13)</f>
        <v>0</v>
      </c>
      <c r="S52" s="59">
        <f>COUNTIFS('Listing Competitieven'!$V$2:$V$478,$B52,'Listing Competitieven'!$K$2:$K$478,S$13)</f>
        <v>0</v>
      </c>
    </row>
    <row r="53" spans="1:19" x14ac:dyDescent="0.25">
      <c r="A53" s="8"/>
      <c r="B53" s="27">
        <v>42323</v>
      </c>
      <c r="C53" s="28">
        <f>COUNTIFS('Listing TES'!$F$2:$F$1247,Statistieken!$B53,'Listing TES'!$G$2:$G$1247,"Competition Level Test")</f>
        <v>25</v>
      </c>
      <c r="D53" s="37">
        <f>COUNTIFS('Listing TES'!$F$2:$F$1247,Statistieken!$B53,'Listing TES'!$G$2:$G$1247,"Competition Level Test",'Listing TES'!$D$2:$D$1247,"PRE")</f>
        <v>13</v>
      </c>
      <c r="E53" s="29">
        <f>D53/C53</f>
        <v>0.52</v>
      </c>
      <c r="F53" s="11"/>
      <c r="G53" s="41">
        <f>COUNTIFS('Listing TES'!$F$2:$F$1247,Statistieken!$B53,'Listing TES'!$G$2:$G$1247,"Competition Level Test",'Listing TES'!$D$2:$D$1247,"PRE",'Listing TES'!$I$2:$I$1247,"1")</f>
        <v>10</v>
      </c>
      <c r="H53" s="41">
        <f>COUNTIFS('Listing TES'!$F$2:$F$1247,Statistieken!$B53,'Listing TES'!$G$2:$G$1247,"Competition Level Test",'Listing TES'!$D$2:$D$1247,"PRE",'Listing TES'!$I$2:$I$1247,"2")</f>
        <v>3</v>
      </c>
      <c r="I53" s="41">
        <f>COUNTIFS('Listing TES'!$F$2:$F$1247,Statistieken!$B53,'Listing TES'!$G$2:$G$1247,"Competition Level Test",'Listing TES'!$D$2:$D$1247,"PRE",'Listing TES'!$I$2:$I$1247,"3")</f>
        <v>0</v>
      </c>
      <c r="J53" s="41">
        <f>COUNTIFS('Listing TES'!$F$2:$F$1247,Statistieken!$B53,'Listing TES'!$G$2:$G$1247,"Competition Level Test",'Listing TES'!$D$2:$D$1247,"PRE",'Listing TES'!$I$2:$I$1247,"4")</f>
        <v>0</v>
      </c>
      <c r="L53" s="125">
        <f>COUNTIFS('Listing Competitieven'!$V$2:$V$478,$B53)</f>
        <v>13</v>
      </c>
      <c r="M53" s="60">
        <f>COUNTIFS('Listing Competitieven'!$V$2:$V$478,$B53,'Listing Competitieven'!$K$2:$K$478,M$13)</f>
        <v>4</v>
      </c>
      <c r="N53" s="60">
        <f>COUNTIFS('Listing Competitieven'!$V$2:$V$478,$B53,'Listing Competitieven'!$K$2:$K$478,N$13)</f>
        <v>2</v>
      </c>
      <c r="O53" s="60">
        <f>COUNTIFS('Listing Competitieven'!$V$2:$V$478,$B53,'Listing Competitieven'!$K$2:$K$478,O$13)</f>
        <v>1</v>
      </c>
      <c r="P53" s="60">
        <f>COUNTIFS('Listing Competitieven'!$V$2:$V$478,$B53,'Listing Competitieven'!$K$2:$K$478,P$13)</f>
        <v>3</v>
      </c>
      <c r="Q53" s="61">
        <f>COUNTIFS('Listing Competitieven'!$V$2:$V$478,$B53,'Listing Competitieven'!$K$2:$K$478,Q$13)</f>
        <v>0</v>
      </c>
      <c r="R53" s="61">
        <f>COUNTIFS('Listing Competitieven'!$V$2:$V$478,$B53,'Listing Competitieven'!$K$2:$K$478,R$13)</f>
        <v>2</v>
      </c>
      <c r="S53" s="61">
        <f>COUNTIFS('Listing Competitieven'!$V$2:$V$478,$B53,'Listing Competitieven'!$K$2:$K$478,S$13)</f>
        <v>0</v>
      </c>
    </row>
    <row r="54" spans="1:19" x14ac:dyDescent="0.25">
      <c r="A54" s="8"/>
      <c r="B54" s="27">
        <v>42448</v>
      </c>
      <c r="C54" s="28">
        <f>COUNTIFS('Listing TES'!$F$2:$F$1247,Statistieken!$B54,'Listing TES'!$G$2:$G$1247,"Competition Level Test")</f>
        <v>27</v>
      </c>
      <c r="D54" s="37">
        <f>COUNTIFS('Listing TES'!$F$2:$F$1247,Statistieken!$B54,'Listing TES'!$G$2:$G$1247,"Competition Level Test",'Listing TES'!$D$2:$D$1247,"PRE")</f>
        <v>21</v>
      </c>
      <c r="E54" s="29">
        <f>D54/C54</f>
        <v>0.77777777777777779</v>
      </c>
      <c r="F54" s="11"/>
      <c r="G54" s="41">
        <f>COUNTIFS('Listing TES'!$F$2:$F$1247,Statistieken!$B54,'Listing TES'!$G$2:$G$1247,"Competition Level Test",'Listing TES'!$D$2:$D$1247,"PRE",'Listing TES'!$I$2:$I$1247,"1")</f>
        <v>12</v>
      </c>
      <c r="H54" s="41">
        <f>COUNTIFS('Listing TES'!$F$2:$F$1247,Statistieken!$B54,'Listing TES'!$G$2:$G$1247,"Competition Level Test",'Listing TES'!$D$2:$D$1247,"PRE",'Listing TES'!$I$2:$I$1247,"2")</f>
        <v>5</v>
      </c>
      <c r="I54" s="41">
        <f>COUNTIFS('Listing TES'!$F$2:$F$1247,Statistieken!$B54,'Listing TES'!$G$2:$G$1247,"Competition Level Test",'Listing TES'!$D$2:$D$1247,"PRE",'Listing TES'!$I$2:$I$1247,"3")</f>
        <v>4</v>
      </c>
      <c r="J54" s="41">
        <f>COUNTIFS('Listing TES'!$F$2:$F$1247,Statistieken!$B54,'Listing TES'!$G$2:$G$1247,"Competition Level Test",'Listing TES'!$D$2:$D$1247,"PRE",'Listing TES'!$I$2:$I$1247,"4")</f>
        <v>0</v>
      </c>
      <c r="L54" s="125">
        <f>COUNTIFS('Listing Competitieven'!$V$2:$V$478,$B54)</f>
        <v>21</v>
      </c>
      <c r="M54" s="60">
        <f>COUNTIFS('Listing Competitieven'!$V$2:$V$478,$B54,'Listing Competitieven'!$K$2:$K$478,M$13)</f>
        <v>6</v>
      </c>
      <c r="N54" s="60">
        <f>COUNTIFS('Listing Competitieven'!$V$2:$V$478,$B54,'Listing Competitieven'!$K$2:$K$478,N$13)</f>
        <v>2</v>
      </c>
      <c r="O54" s="60">
        <f>COUNTIFS('Listing Competitieven'!$V$2:$V$478,$B54,'Listing Competitieven'!$K$2:$K$478,O$13)</f>
        <v>0</v>
      </c>
      <c r="P54" s="60">
        <f>COUNTIFS('Listing Competitieven'!$V$2:$V$478,$B54,'Listing Competitieven'!$K$2:$K$478,P$13)</f>
        <v>10</v>
      </c>
      <c r="Q54" s="61">
        <f>COUNTIFS('Listing Competitieven'!$V$2:$V$478,$B54,'Listing Competitieven'!$K$2:$K$478,Q$13)</f>
        <v>0</v>
      </c>
      <c r="R54" s="61">
        <f>COUNTIFS('Listing Competitieven'!$V$2:$V$478,$B54,'Listing Competitieven'!$K$2:$K$478,R$13)</f>
        <v>2</v>
      </c>
      <c r="S54" s="61">
        <f>COUNTIFS('Listing Competitieven'!$V$2:$V$478,$B54,'Listing Competitieven'!$K$2:$K$478,S$13)</f>
        <v>0</v>
      </c>
    </row>
    <row r="55" spans="1:19" x14ac:dyDescent="0.25">
      <c r="A55" s="8"/>
      <c r="B55" s="27">
        <v>42469</v>
      </c>
      <c r="C55" s="28">
        <f>COUNTIFS('Listing TES'!$F$2:$F$1247,Statistieken!$B55,'Listing TES'!$G$2:$G$1247,"Competition Level Test")</f>
        <v>23</v>
      </c>
      <c r="D55" s="37">
        <f>COUNTIFS('Listing TES'!$F$2:$F$1247,Statistieken!$B55,'Listing TES'!$G$2:$G$1247,"Competition Level Test",'Listing TES'!$D$2:$D$1247,"PRE")</f>
        <v>12</v>
      </c>
      <c r="E55" s="29">
        <f>D55/C55</f>
        <v>0.52173913043478259</v>
      </c>
      <c r="F55" s="11"/>
      <c r="G55" s="41">
        <f>COUNTIFS('Listing TES'!$F$2:$F$1247,Statistieken!$B55,'Listing TES'!$G$2:$G$1247,"Competition Level Test",'Listing TES'!$D$2:$D$1247,"PRE",'Listing TES'!$I$2:$I$1247,"1")</f>
        <v>10</v>
      </c>
      <c r="H55" s="41">
        <f>COUNTIFS('Listing TES'!$F$2:$F$1247,Statistieken!$B55,'Listing TES'!$G$2:$G$1247,"Competition Level Test",'Listing TES'!$D$2:$D$1247,"PRE",'Listing TES'!$I$2:$I$1247,"2")</f>
        <v>2</v>
      </c>
      <c r="I55" s="41">
        <f>COUNTIFS('Listing TES'!$F$2:$F$1247,Statistieken!$B55,'Listing TES'!$G$2:$G$1247,"Competition Level Test",'Listing TES'!$D$2:$D$1247,"PRE",'Listing TES'!$I$2:$I$1247,"3")</f>
        <v>0</v>
      </c>
      <c r="J55" s="41">
        <f>COUNTIFS('Listing TES'!$F$2:$F$1247,Statistieken!$B55,'Listing TES'!$G$2:$G$1247,"Competition Level Test",'Listing TES'!$D$2:$D$1247,"PRE",'Listing TES'!$I$2:$I$1247,"4")</f>
        <v>0</v>
      </c>
      <c r="K55" s="52"/>
      <c r="L55" s="125">
        <f>COUNTIFS('Listing Competitieven'!$V$2:$V$478,$B55)</f>
        <v>12</v>
      </c>
      <c r="M55" s="60">
        <f>COUNTIFS('Listing Competitieven'!$V$2:$V$478,$B55,'Listing Competitieven'!$K$2:$K$478,M$13)</f>
        <v>3</v>
      </c>
      <c r="N55" s="60">
        <f>COUNTIFS('Listing Competitieven'!$V$2:$V$478,$B55,'Listing Competitieven'!$K$2:$K$478,N$13)</f>
        <v>3</v>
      </c>
      <c r="O55" s="60">
        <f>COUNTIFS('Listing Competitieven'!$V$2:$V$478,$B55,'Listing Competitieven'!$K$2:$K$478,O$13)</f>
        <v>1</v>
      </c>
      <c r="P55" s="60">
        <f>COUNTIFS('Listing Competitieven'!$V$2:$V$478,$B55,'Listing Competitieven'!$K$2:$K$478,P$13)</f>
        <v>5</v>
      </c>
      <c r="Q55" s="61">
        <f>COUNTIFS('Listing Competitieven'!$V$2:$V$478,$B55,'Listing Competitieven'!$K$2:$K$478,Q$13)</f>
        <v>0</v>
      </c>
      <c r="R55" s="61">
        <f>COUNTIFS('Listing Competitieven'!$V$2:$V$478,$B55,'Listing Competitieven'!$K$2:$K$478,R$13)</f>
        <v>0</v>
      </c>
      <c r="S55" s="61">
        <f>COUNTIFS('Listing Competitieven'!$V$2:$V$478,$B55,'Listing Competitieven'!$K$2:$K$478,S$13)</f>
        <v>0</v>
      </c>
    </row>
    <row r="56" spans="1:19" x14ac:dyDescent="0.25">
      <c r="A56" s="8"/>
      <c r="B56" s="7" t="s">
        <v>572</v>
      </c>
      <c r="C56" s="33">
        <f>SUM(C52:C55)</f>
        <v>86</v>
      </c>
      <c r="D56" s="39">
        <f>SUM(D52:D55)</f>
        <v>50</v>
      </c>
      <c r="E56" s="34">
        <f>D56/C56</f>
        <v>0.58139534883720934</v>
      </c>
      <c r="F56" s="11"/>
      <c r="G56" s="44" t="str">
        <f>CONCATENATE(TEXT(SUM(G52:G55),"0"),"  (",TEXT(SUM(G52:G55)/$D56,"0 %"),")")</f>
        <v>36  (72 %)</v>
      </c>
      <c r="H56" s="44" t="str">
        <f>CONCATENATE(TEXT(SUM(H52:H55),"0"),"  (",TEXT(SUM(H52:H55)/$D56,"0 %"),")")</f>
        <v>10  (20 %)</v>
      </c>
      <c r="I56" s="44" t="str">
        <f>CONCATENATE(TEXT(SUM(I52:I55),"0"),"  (",TEXT(SUM(I52:I55)/$D56,"0 %"),")")</f>
        <v>4  (8 %)</v>
      </c>
      <c r="J56" s="44" t="str">
        <f>CONCATENATE(TEXT(SUM(J52:J55),"0"),"  (",TEXT(SUM(J52:J55)/$D56,"0 %"),")")</f>
        <v>0  (0 %)</v>
      </c>
      <c r="L56" s="55">
        <f>SUM(L52:L55)</f>
        <v>50</v>
      </c>
      <c r="M56" s="56">
        <f>SUM(M52:M55)</f>
        <v>13</v>
      </c>
      <c r="N56" s="56">
        <f>SUM(N52:N55)</f>
        <v>8</v>
      </c>
      <c r="O56" s="56">
        <f>SUM(O52:O55)</f>
        <v>2</v>
      </c>
      <c r="P56" s="56">
        <f>SUM(P52:P55)</f>
        <v>21</v>
      </c>
      <c r="Q56" s="64">
        <f>SUM(Q34:Q55)</f>
        <v>0</v>
      </c>
      <c r="R56" s="64">
        <f>SUM(R34:R55)</f>
        <v>6</v>
      </c>
      <c r="S56" s="64">
        <f>SUM(S34:S55)</f>
        <v>0</v>
      </c>
    </row>
    <row r="57" spans="1:19" x14ac:dyDescent="0.25">
      <c r="A57" s="8"/>
      <c r="B57" s="24">
        <v>42637</v>
      </c>
      <c r="C57" s="25">
        <f>COUNTIFS('Listing TES'!$F$2:$F$1247,Statistieken!$B57,'Listing TES'!$G$2:$G$1247,"Competition Level Test")</f>
        <v>6</v>
      </c>
      <c r="D57" s="36">
        <f>COUNTIFS('Listing TES'!$F$2:$F$1247,Statistieken!$B57,'Listing TES'!$G$2:$G$1247,"Competition Level Test",'Listing TES'!$D$2:$D$1247,"PRE")</f>
        <v>4</v>
      </c>
      <c r="E57" s="26">
        <f t="shared" ref="E57:E62" si="12">D57/C57</f>
        <v>0.66666666666666663</v>
      </c>
      <c r="F57" s="11"/>
      <c r="G57" s="40">
        <f>COUNTIFS('Listing TES'!$F$2:$F$1247,Statistieken!$B57,'Listing TES'!$G$2:$G$1247,"Competition Level Test",'Listing TES'!$D$2:$D$1247,"PRE",'Listing TES'!$I$2:$I$1247,"1")</f>
        <v>3</v>
      </c>
      <c r="H57" s="40">
        <f>COUNTIFS('Listing TES'!$F$2:$F$1247,Statistieken!$B57,'Listing TES'!$G$2:$G$1247,"Competition Level Test",'Listing TES'!$D$2:$D$1247,"PRE",'Listing TES'!$I$2:$I$1247,"2")</f>
        <v>1</v>
      </c>
      <c r="I57" s="40">
        <f>COUNTIFS('Listing TES'!$F$2:$F$1247,Statistieken!$B57,'Listing TES'!$G$2:$G$1247,"Competition Level Test",'Listing TES'!$D$2:$D$1247,"PRE",'Listing TES'!$I$2:$I$1247,"3")</f>
        <v>0</v>
      </c>
      <c r="J57" s="40">
        <f>COUNTIFS('Listing TES'!$F$2:$F$1247,Statistieken!$B57,'Listing TES'!$G$2:$G$1247,"Competition Level Test",'Listing TES'!$D$2:$D$1247,"PRE",'Listing TES'!$I$2:$I$1247,"4")</f>
        <v>0</v>
      </c>
      <c r="L57" s="124">
        <f>COUNTIFS('Listing Competitieven'!$V$2:$V$478,$B57)</f>
        <v>4</v>
      </c>
      <c r="M57" s="58">
        <f>COUNTIFS('Listing Competitieven'!$V$2:$V$478,$B57,'Listing Competitieven'!$K$2:$K$478,M$13)</f>
        <v>0</v>
      </c>
      <c r="N57" s="58">
        <f>COUNTIFS('Listing Competitieven'!$V$2:$V$478,$B57,'Listing Competitieven'!$K$2:$K$478,N$13)</f>
        <v>0</v>
      </c>
      <c r="O57" s="58">
        <f>COUNTIFS('Listing Competitieven'!$V$2:$V$478,$B57,'Listing Competitieven'!$K$2:$K$478,O$13)</f>
        <v>1</v>
      </c>
      <c r="P57" s="58">
        <f>COUNTIFS('Listing Competitieven'!$V$2:$V$478,$B57,'Listing Competitieven'!$K$2:$K$478,P$13)</f>
        <v>2</v>
      </c>
      <c r="Q57" s="59">
        <f>COUNTIFS('Listing Competitieven'!$V$2:$V$478,$B57,'Listing Competitieven'!$K$2:$K$478,Q$13)</f>
        <v>0</v>
      </c>
      <c r="R57" s="59">
        <f>COUNTIFS('Listing Competitieven'!$V$2:$V$478,$B57,'Listing Competitieven'!$K$2:$K$478,R$13)</f>
        <v>0</v>
      </c>
      <c r="S57" s="59">
        <f>COUNTIFS('Listing Competitieven'!$V$2:$V$478,$B57,'Listing Competitieven'!$K$2:$K$478,S$13)</f>
        <v>0</v>
      </c>
    </row>
    <row r="58" spans="1:19" x14ac:dyDescent="0.25">
      <c r="A58" s="8"/>
      <c r="B58" s="27">
        <v>42680</v>
      </c>
      <c r="C58" s="28">
        <f>COUNTIFS('Listing TES'!$F$2:$F$1247,Statistieken!$B58,'Listing TES'!$G$2:$G$1247,"Competition Level Test")</f>
        <v>14</v>
      </c>
      <c r="D58" s="37">
        <f>COUNTIFS('Listing TES'!$F$2:$F$1247,Statistieken!$B58,'Listing TES'!$G$2:$G$1247,"Competition Level Test",'Listing TES'!$D$2:$D$1247,"PRE")</f>
        <v>11</v>
      </c>
      <c r="E58" s="29">
        <f t="shared" si="12"/>
        <v>0.7857142857142857</v>
      </c>
      <c r="F58" s="11"/>
      <c r="G58" s="41">
        <f>COUNTIFS('Listing TES'!$F$2:$F$1247,Statistieken!$B58,'Listing TES'!$G$2:$G$1247,"Competition Level Test",'Listing TES'!$D$2:$D$1247,"PRE",'Listing TES'!$I$2:$I$1247,"1")</f>
        <v>9</v>
      </c>
      <c r="H58" s="41">
        <f>COUNTIFS('Listing TES'!$F$2:$F$1247,Statistieken!$B58,'Listing TES'!$G$2:$G$1247,"Competition Level Test",'Listing TES'!$D$2:$D$1247,"PRE",'Listing TES'!$I$2:$I$1247,"2")</f>
        <v>2</v>
      </c>
      <c r="I58" s="41">
        <f>COUNTIFS('Listing TES'!$F$2:$F$1247,Statistieken!$B58,'Listing TES'!$G$2:$G$1247,"Competition Level Test",'Listing TES'!$D$2:$D$1247,"PRE",'Listing TES'!$I$2:$I$1247,"3")</f>
        <v>0</v>
      </c>
      <c r="J58" s="41">
        <f>COUNTIFS('Listing TES'!$F$2:$F$1247,Statistieken!$B58,'Listing TES'!$G$2:$G$1247,"Competition Level Test",'Listing TES'!$D$2:$D$1247,"PRE",'Listing TES'!$I$2:$I$1247,"4")</f>
        <v>0</v>
      </c>
      <c r="L58" s="125">
        <f>COUNTIFS('Listing Competitieven'!$V$2:$V$478,$B58)</f>
        <v>11</v>
      </c>
      <c r="M58" s="60">
        <f>COUNTIFS('Listing Competitieven'!$V$2:$V$478,$B58,'Listing Competitieven'!$K$2:$K$478,M$13)</f>
        <v>1</v>
      </c>
      <c r="N58" s="60">
        <f>COUNTIFS('Listing Competitieven'!$V$2:$V$478,$B58,'Listing Competitieven'!$K$2:$K$478,N$13)</f>
        <v>3</v>
      </c>
      <c r="O58" s="60">
        <f>COUNTIFS('Listing Competitieven'!$V$2:$V$478,$B58,'Listing Competitieven'!$K$2:$K$478,O$13)</f>
        <v>3</v>
      </c>
      <c r="P58" s="60">
        <f>COUNTIFS('Listing Competitieven'!$V$2:$V$478,$B58,'Listing Competitieven'!$K$2:$K$478,P$13)</f>
        <v>0</v>
      </c>
      <c r="Q58" s="61">
        <f>COUNTIFS('Listing Competitieven'!$V$2:$V$478,$B58,'Listing Competitieven'!$K$2:$K$478,Q$13)</f>
        <v>0</v>
      </c>
      <c r="R58" s="61">
        <f>COUNTIFS('Listing Competitieven'!$V$2:$V$478,$B58,'Listing Competitieven'!$K$2:$K$478,R$13)</f>
        <v>1</v>
      </c>
      <c r="S58" s="61">
        <f>COUNTIFS('Listing Competitieven'!$V$2:$V$478,$B58,'Listing Competitieven'!$K$2:$K$478,S$13)</f>
        <v>0</v>
      </c>
    </row>
    <row r="59" spans="1:19" x14ac:dyDescent="0.25">
      <c r="A59" s="8"/>
      <c r="B59" s="27">
        <v>42714</v>
      </c>
      <c r="C59" s="28">
        <f>COUNTIFS('Listing TES'!$F$2:$F$1247,Statistieken!$B59,'Listing TES'!$G$2:$G$1247,"Competition Level Test")</f>
        <v>17</v>
      </c>
      <c r="D59" s="37">
        <f>COUNTIFS('Listing TES'!$F$2:$F$1247,Statistieken!$B59,'Listing TES'!$G$2:$G$1247,"Competition Level Test",'Listing TES'!$D$2:$D$1247,"PRE")</f>
        <v>6</v>
      </c>
      <c r="E59" s="29">
        <f t="shared" si="12"/>
        <v>0.35294117647058826</v>
      </c>
      <c r="F59" s="11"/>
      <c r="G59" s="41">
        <f>COUNTIFS('Listing TES'!$F$2:$F$1247,Statistieken!$B59,'Listing TES'!$G$2:$G$1247,"Competition Level Test",'Listing TES'!$D$2:$D$1247,"PRE",'Listing TES'!$I$2:$I$1247,"1")</f>
        <v>3</v>
      </c>
      <c r="H59" s="41">
        <f>COUNTIFS('Listing TES'!$F$2:$F$1247,Statistieken!$B59,'Listing TES'!$G$2:$G$1247,"Competition Level Test",'Listing TES'!$D$2:$D$1247,"PRE",'Listing TES'!$I$2:$I$1247,"2")</f>
        <v>3</v>
      </c>
      <c r="I59" s="41">
        <f>COUNTIFS('Listing TES'!$F$2:$F$1247,Statistieken!$B59,'Listing TES'!$G$2:$G$1247,"Competition Level Test",'Listing TES'!$D$2:$D$1247,"PRE",'Listing TES'!$I$2:$I$1247,"3")</f>
        <v>0</v>
      </c>
      <c r="J59" s="41">
        <f>COUNTIFS('Listing TES'!$F$2:$F$1247,Statistieken!$B59,'Listing TES'!$G$2:$G$1247,"Competition Level Test",'Listing TES'!$D$2:$D$1247,"PRE",'Listing TES'!$I$2:$I$1247,"4")</f>
        <v>0</v>
      </c>
      <c r="L59" s="125">
        <f>COUNTIFS('Listing Competitieven'!$V$2:$V$478,$B59)</f>
        <v>6</v>
      </c>
      <c r="M59" s="60">
        <f>COUNTIFS('Listing Competitieven'!$V$2:$V$478,$B59,'Listing Competitieven'!$K$2:$K$478,M$13)</f>
        <v>4</v>
      </c>
      <c r="N59" s="60">
        <f>COUNTIFS('Listing Competitieven'!$V$2:$V$478,$B59,'Listing Competitieven'!$K$2:$K$478,N$13)</f>
        <v>0</v>
      </c>
      <c r="O59" s="60">
        <f>COUNTIFS('Listing Competitieven'!$V$2:$V$478,$B59,'Listing Competitieven'!$K$2:$K$478,O$13)</f>
        <v>1</v>
      </c>
      <c r="P59" s="60">
        <f>COUNTIFS('Listing Competitieven'!$V$2:$V$478,$B59,'Listing Competitieven'!$K$2:$K$478,P$13)</f>
        <v>1</v>
      </c>
      <c r="Q59" s="61">
        <f>COUNTIFS('Listing Competitieven'!$V$2:$V$478,$B59,'Listing Competitieven'!$K$2:$K$478,Q$13)</f>
        <v>0</v>
      </c>
      <c r="R59" s="61">
        <f>COUNTIFS('Listing Competitieven'!$V$2:$V$478,$B59,'Listing Competitieven'!$K$2:$K$478,R$13)</f>
        <v>0</v>
      </c>
      <c r="S59" s="61">
        <f>COUNTIFS('Listing Competitieven'!$V$2:$V$478,$B59,'Listing Competitieven'!$K$2:$K$478,S$13)</f>
        <v>0</v>
      </c>
    </row>
    <row r="60" spans="1:19" x14ac:dyDescent="0.25">
      <c r="A60" s="8"/>
      <c r="B60" s="27">
        <v>42756</v>
      </c>
      <c r="C60" s="28">
        <f>COUNTIFS('Listing TES'!$F$2:$F$1247,Statistieken!$B60,'Listing TES'!$G$2:$G$1247,"Competition Level Test")</f>
        <v>17</v>
      </c>
      <c r="D60" s="37">
        <f>COUNTIFS('Listing TES'!$F$2:$F$1247,Statistieken!$B60,'Listing TES'!$G$2:$G$1247,"Competition Level Test",'Listing TES'!$D$2:$D$1247,"PRE")</f>
        <v>11</v>
      </c>
      <c r="E60" s="29">
        <f t="shared" si="12"/>
        <v>0.6470588235294118</v>
      </c>
      <c r="F60" s="11"/>
      <c r="G60" s="41">
        <f>COUNTIFS('Listing TES'!$F$2:$F$1247,Statistieken!$B60,'Listing TES'!$G$2:$G$1247,"Competition Level Test",'Listing TES'!$D$2:$D$1247,"PRE",'Listing TES'!$I$2:$I$1247,"1")</f>
        <v>7</v>
      </c>
      <c r="H60" s="41">
        <f>COUNTIFS('Listing TES'!$F$2:$F$1247,Statistieken!$B60,'Listing TES'!$G$2:$G$1247,"Competition Level Test",'Listing TES'!$D$2:$D$1247,"PRE",'Listing TES'!$I$2:$I$1247,"2")</f>
        <v>3</v>
      </c>
      <c r="I60" s="41">
        <f>COUNTIFS('Listing TES'!$F$2:$F$1247,Statistieken!$B60,'Listing TES'!$G$2:$G$1247,"Competition Level Test",'Listing TES'!$D$2:$D$1247,"PRE",'Listing TES'!$I$2:$I$1247,"3")</f>
        <v>1</v>
      </c>
      <c r="J60" s="41">
        <f>COUNTIFS('Listing TES'!$F$2:$F$1247,Statistieken!$B60,'Listing TES'!$G$2:$G$1247,"Competition Level Test",'Listing TES'!$D$2:$D$1247,"PRE",'Listing TES'!$I$2:$I$1247,"4")</f>
        <v>0</v>
      </c>
      <c r="K60" s="52"/>
      <c r="L60" s="125">
        <f>COUNTIFS('Listing Competitieven'!$V$2:$V$478,$B60)</f>
        <v>11</v>
      </c>
      <c r="M60" s="60">
        <f>COUNTIFS('Listing Competitieven'!$V$2:$V$478,$B60,'Listing Competitieven'!$K$2:$K$478,M$13)</f>
        <v>2</v>
      </c>
      <c r="N60" s="60">
        <f>COUNTIFS('Listing Competitieven'!$V$2:$V$478,$B60,'Listing Competitieven'!$K$2:$K$478,N$13)</f>
        <v>0</v>
      </c>
      <c r="O60" s="60">
        <f>COUNTIFS('Listing Competitieven'!$V$2:$V$478,$B60,'Listing Competitieven'!$K$2:$K$478,O$13)</f>
        <v>3</v>
      </c>
      <c r="P60" s="60">
        <f>COUNTIFS('Listing Competitieven'!$V$2:$V$478,$B60,'Listing Competitieven'!$K$2:$K$478,P$13)</f>
        <v>5</v>
      </c>
      <c r="Q60" s="61">
        <f>COUNTIFS('Listing Competitieven'!$V$2:$V$478,$B60,'Listing Competitieven'!$K$2:$K$478,Q$13)</f>
        <v>0</v>
      </c>
      <c r="R60" s="61">
        <f>COUNTIFS('Listing Competitieven'!$V$2:$V$478,$B60,'Listing Competitieven'!$K$2:$K$478,R$13)</f>
        <v>1</v>
      </c>
      <c r="S60" s="61">
        <f>COUNTIFS('Listing Competitieven'!$V$2:$V$478,$B60,'Listing Competitieven'!$K$2:$K$478,S$13)</f>
        <v>0</v>
      </c>
    </row>
    <row r="61" spans="1:19" x14ac:dyDescent="0.25">
      <c r="A61" s="8"/>
      <c r="B61" s="30">
        <v>42813</v>
      </c>
      <c r="C61" s="31">
        <f>COUNTIFS('Listing TES'!$F$2:$F$1247,Statistieken!$B61,'Listing TES'!$G$2:$G$1247,"Competition Level Test")</f>
        <v>23</v>
      </c>
      <c r="D61" s="38">
        <f>COUNTIFS('Listing TES'!$F$2:$F$1247,Statistieken!$B61,'Listing TES'!$G$2:$G$1247,"Competition Level Test",'Listing TES'!$D$2:$D$1247,"PRE")</f>
        <v>14</v>
      </c>
      <c r="E61" s="32">
        <f t="shared" si="12"/>
        <v>0.60869565217391308</v>
      </c>
      <c r="F61" s="11"/>
      <c r="G61" s="42">
        <f>COUNTIFS('Listing TES'!$F$2:$F$1247,Statistieken!$B61,'Listing TES'!$G$2:$G$1247,"Competition Level Test",'Listing TES'!$D$2:$D$1247,"PRE",'Listing TES'!$I$2:$I$1247,"1")</f>
        <v>4</v>
      </c>
      <c r="H61" s="42">
        <f>COUNTIFS('Listing TES'!$F$2:$F$1247,Statistieken!$B61,'Listing TES'!$G$2:$G$1247,"Competition Level Test",'Listing TES'!$D$2:$D$1247,"PRE",'Listing TES'!$I$2:$I$1247,"2")</f>
        <v>8</v>
      </c>
      <c r="I61" s="42">
        <f>COUNTIFS('Listing TES'!$F$2:$F$1247,Statistieken!$B61,'Listing TES'!$G$2:$G$1247,"Competition Level Test",'Listing TES'!$D$2:$D$1247,"PRE",'Listing TES'!$I$2:$I$1247,"3")</f>
        <v>2</v>
      </c>
      <c r="J61" s="42">
        <f>COUNTIFS('Listing TES'!$F$2:$F$1247,Statistieken!$B61,'Listing TES'!$G$2:$G$1247,"Competition Level Test",'Listing TES'!$D$2:$D$1247,"PRE",'Listing TES'!$I$2:$I$1247,"4")</f>
        <v>0</v>
      </c>
      <c r="L61" s="126">
        <f>COUNTIFS('Listing Competitieven'!$V$2:$V$478,$B61)</f>
        <v>14</v>
      </c>
      <c r="M61" s="62">
        <f>COUNTIFS('Listing Competitieven'!$V$2:$V$478,$B61,'Listing Competitieven'!$K$2:$K$478,M$13)</f>
        <v>5</v>
      </c>
      <c r="N61" s="62">
        <f>COUNTIFS('Listing Competitieven'!$V$2:$V$478,$B61,'Listing Competitieven'!$K$2:$K$478,N$13)</f>
        <v>1</v>
      </c>
      <c r="O61" s="62">
        <f>COUNTIFS('Listing Competitieven'!$V$2:$V$478,$B61,'Listing Competitieven'!$K$2:$K$478,O$13)</f>
        <v>4</v>
      </c>
      <c r="P61" s="62">
        <f>COUNTIFS('Listing Competitieven'!$V$2:$V$478,$B61,'Listing Competitieven'!$K$2:$K$478,P$13)</f>
        <v>3</v>
      </c>
      <c r="Q61" s="63">
        <f>COUNTIFS('Listing Competitieven'!$V$2:$V$478,$B61,'Listing Competitieven'!$K$2:$K$478,Q$13)</f>
        <v>0</v>
      </c>
      <c r="R61" s="63">
        <f>COUNTIFS('Listing Competitieven'!$V$2:$V$478,$B61,'Listing Competitieven'!$K$2:$K$478,R$13)</f>
        <v>1</v>
      </c>
      <c r="S61" s="63">
        <f>COUNTIFS('Listing Competitieven'!$V$2:$V$478,$B61,'Listing Competitieven'!$K$2:$K$478,S$13)</f>
        <v>0</v>
      </c>
    </row>
    <row r="62" spans="1:19" x14ac:dyDescent="0.25">
      <c r="A62" s="8"/>
      <c r="B62" s="7" t="s">
        <v>573</v>
      </c>
      <c r="C62" s="33">
        <f>SUM(C57:C61)</f>
        <v>77</v>
      </c>
      <c r="D62" s="39">
        <f>SUM(D57:D61)</f>
        <v>46</v>
      </c>
      <c r="E62" s="34">
        <f t="shared" si="12"/>
        <v>0.59740259740259738</v>
      </c>
      <c r="F62" s="11"/>
      <c r="G62" s="44" t="str">
        <f>CONCATENATE(TEXT(SUM(G57:G61),"0"),"  (",TEXT(SUM(G57:G61)/$D62,"0 %"),")")</f>
        <v>26  (57 %)</v>
      </c>
      <c r="H62" s="44" t="str">
        <f>CONCATENATE(TEXT(SUM(H57:H61),"0"),"  (",TEXT(SUM(H57:H61)/$D62,"0 %"),")")</f>
        <v>17  (37 %)</v>
      </c>
      <c r="I62" s="44" t="str">
        <f>CONCATENATE(TEXT(SUM(I57:I61),"0"),"  (",TEXT(SUM(I57:I61)/$D62,"0 %"),")")</f>
        <v>3  (7 %)</v>
      </c>
      <c r="J62" s="44" t="str">
        <f>CONCATENATE(TEXT(SUM(J57:J61),"0"),"  (",TEXT(SUM(J57:J61)/$D62,"0 %"),")")</f>
        <v>0  (0 %)</v>
      </c>
      <c r="L62" s="55">
        <f>SUM(L57:L61)</f>
        <v>46</v>
      </c>
      <c r="M62" s="56">
        <f>SUM(M57:M61)</f>
        <v>12</v>
      </c>
      <c r="N62" s="56">
        <f>SUM(N57:N61)</f>
        <v>4</v>
      </c>
      <c r="O62" s="56">
        <f>SUM(O57:O61)</f>
        <v>12</v>
      </c>
      <c r="P62" s="56">
        <f>SUM(P57:P61)</f>
        <v>11</v>
      </c>
      <c r="Q62" s="64">
        <f>SUM(Q48:Q61)</f>
        <v>0</v>
      </c>
      <c r="R62" s="64">
        <f>SUM(R48:R61)</f>
        <v>13</v>
      </c>
      <c r="S62" s="64">
        <f>SUM(S48:S61)</f>
        <v>0</v>
      </c>
    </row>
    <row r="63" spans="1:19" x14ac:dyDescent="0.25">
      <c r="A63" s="8"/>
      <c r="B63" s="24">
        <v>43008</v>
      </c>
      <c r="C63" s="25">
        <f>COUNTIFS('Listing TES'!$F$2:$F$1247,Statistieken!$B63,'Listing TES'!$G$2:$G$1247,"Competition Level Test")</f>
        <v>20</v>
      </c>
      <c r="D63" s="36">
        <f>COUNTIFS('Listing TES'!$F$2:$F$1247,Statistieken!$B63,'Listing TES'!$G$2:$G$1247,"Competition Level Test",'Listing TES'!$D$2:$D$1247,"PRE")</f>
        <v>12</v>
      </c>
      <c r="E63" s="26">
        <f t="shared" ref="E63:E68" si="13">D63/C63</f>
        <v>0.6</v>
      </c>
      <c r="F63" s="11"/>
      <c r="G63" s="40">
        <f>COUNTIFS('Listing TES'!$F$2:$F$1247,Statistieken!$B63,'Listing TES'!$G$2:$G$1247,"Competition Level Test",'Listing TES'!$D$2:$D$1247,"PRE",'Listing TES'!$I$2:$I$1247,"1")</f>
        <v>9</v>
      </c>
      <c r="H63" s="40">
        <f>COUNTIFS('Listing TES'!$F$2:$F$1247,Statistieken!$B63,'Listing TES'!$G$2:$G$1247,"Competition Level Test",'Listing TES'!$D$2:$D$1247,"PRE",'Listing TES'!$I$2:$I$1247,"2")</f>
        <v>3</v>
      </c>
      <c r="I63" s="40">
        <f>COUNTIFS('Listing TES'!$F$2:$F$1247,Statistieken!$B63,'Listing TES'!$G$2:$G$1247,"Competition Level Test",'Listing TES'!$D$2:$D$1247,"PRE",'Listing TES'!$I$2:$I$1247,"3")</f>
        <v>0</v>
      </c>
      <c r="J63" s="40">
        <f>COUNTIFS('Listing TES'!$F$2:$F$1247,Statistieken!$B63,'Listing TES'!$G$2:$G$1247,"Competition Level Test",'Listing TES'!$D$2:$D$1247,"PRE",'Listing TES'!$I$2:$I$1247,"4")</f>
        <v>0</v>
      </c>
      <c r="L63" s="124">
        <f>COUNTIFS('Listing Competitieven'!$V$2:$V$478,$B63)</f>
        <v>12</v>
      </c>
      <c r="M63" s="58">
        <f>COUNTIFS('Listing Competitieven'!$V$2:$V$478,$B63,'Listing Competitieven'!$K$2:$K$478,M$13)</f>
        <v>1</v>
      </c>
      <c r="N63" s="58">
        <f>COUNTIFS('Listing Competitieven'!$V$2:$V$478,$B63,'Listing Competitieven'!$K$2:$K$478,N$13)</f>
        <v>2</v>
      </c>
      <c r="O63" s="58">
        <f>COUNTIFS('Listing Competitieven'!$V$2:$V$478,$B63,'Listing Competitieven'!$K$2:$K$478,O$13)</f>
        <v>3</v>
      </c>
      <c r="P63" s="58">
        <f>COUNTIFS('Listing Competitieven'!$V$2:$V$478,$B63,'Listing Competitieven'!$K$2:$K$478,P$13)</f>
        <v>3</v>
      </c>
      <c r="Q63" s="59">
        <f>COUNTIFS('Listing Competitieven'!$V$2:$V$478,$B63,'Listing Competitieven'!$K$2:$K$478,Q$13)</f>
        <v>0</v>
      </c>
      <c r="R63" s="59">
        <f>COUNTIFS('Listing Competitieven'!$V$2:$V$478,$B63,'Listing Competitieven'!$K$2:$K$478,R$13)</f>
        <v>1</v>
      </c>
      <c r="S63" s="59">
        <f>COUNTIFS('Listing Competitieven'!$V$2:$V$478,$B63,'Listing Competitieven'!$K$2:$K$478,S$13)</f>
        <v>0</v>
      </c>
    </row>
    <row r="64" spans="1:19" x14ac:dyDescent="0.25">
      <c r="A64" s="8"/>
      <c r="B64" s="27">
        <v>43065</v>
      </c>
      <c r="C64" s="28">
        <f>COUNTIFS('Listing TES'!$F$2:$F$1247,Statistieken!$B64,'Listing TES'!$G$2:$G$1247,"Competition Level Test")</f>
        <v>25</v>
      </c>
      <c r="D64" s="37">
        <f>COUNTIFS('Listing TES'!$F$2:$F$1247,Statistieken!$B64,'Listing TES'!$G$2:$G$1247,"Competition Level Test",'Listing TES'!$D$2:$D$1247,"PRE")</f>
        <v>12</v>
      </c>
      <c r="E64" s="29">
        <f t="shared" si="13"/>
        <v>0.48</v>
      </c>
      <c r="F64" s="11"/>
      <c r="G64" s="41">
        <f>COUNTIFS('Listing TES'!$F$2:$F$1247,Statistieken!$B64,'Listing TES'!$G$2:$G$1247,"Competition Level Test",'Listing TES'!$D$2:$D$1247,"PRE",'Listing TES'!$I$2:$I$1247,"1")</f>
        <v>6</v>
      </c>
      <c r="H64" s="41">
        <f>COUNTIFS('Listing TES'!$F$2:$F$1247,Statistieken!$B64,'Listing TES'!$G$2:$G$1247,"Competition Level Test",'Listing TES'!$D$2:$D$1247,"PRE",'Listing TES'!$I$2:$I$1247,"2")</f>
        <v>4</v>
      </c>
      <c r="I64" s="41">
        <f>COUNTIFS('Listing TES'!$F$2:$F$1247,Statistieken!$B64,'Listing TES'!$G$2:$G$1247,"Competition Level Test",'Listing TES'!$D$2:$D$1247,"PRE",'Listing TES'!$I$2:$I$1247,"3")</f>
        <v>2</v>
      </c>
      <c r="J64" s="41">
        <f>COUNTIFS('Listing TES'!$F$2:$F$1247,Statistieken!$B64,'Listing TES'!$G$2:$G$1247,"Competition Level Test",'Listing TES'!$D$2:$D$1247,"PRE",'Listing TES'!$I$2:$I$1247,"4")</f>
        <v>0</v>
      </c>
      <c r="L64" s="125">
        <f>COUNTIFS('Listing Competitieven'!$V$2:$V$478,$B64)</f>
        <v>12</v>
      </c>
      <c r="M64" s="60">
        <f>COUNTIFS('Listing Competitieven'!$V$2:$V$478,$B64,'Listing Competitieven'!$K$2:$K$478,M$13)</f>
        <v>0</v>
      </c>
      <c r="N64" s="60">
        <f>COUNTIFS('Listing Competitieven'!$V$2:$V$478,$B64,'Listing Competitieven'!$K$2:$K$478,N$13)</f>
        <v>2</v>
      </c>
      <c r="O64" s="60">
        <f>COUNTIFS('Listing Competitieven'!$V$2:$V$478,$B64,'Listing Competitieven'!$K$2:$K$478,O$13)</f>
        <v>6</v>
      </c>
      <c r="P64" s="60">
        <f>COUNTIFS('Listing Competitieven'!$V$2:$V$478,$B64,'Listing Competitieven'!$K$2:$K$478,P$13)</f>
        <v>3</v>
      </c>
      <c r="Q64" s="61">
        <f>COUNTIFS('Listing Competitieven'!$V$2:$V$478,$B64,'Listing Competitieven'!$K$2:$K$478,Q$13)</f>
        <v>0</v>
      </c>
      <c r="R64" s="61">
        <f>COUNTIFS('Listing Competitieven'!$V$2:$V$478,$B64,'Listing Competitieven'!$K$2:$K$478,R$13)</f>
        <v>0</v>
      </c>
      <c r="S64" s="61">
        <f>COUNTIFS('Listing Competitieven'!$V$2:$V$478,$B64,'Listing Competitieven'!$K$2:$K$478,S$13)</f>
        <v>0</v>
      </c>
    </row>
    <row r="65" spans="1:19" x14ac:dyDescent="0.25">
      <c r="A65" s="8"/>
      <c r="B65" s="27">
        <v>43127</v>
      </c>
      <c r="C65" s="28">
        <f>COUNTIFS('Listing TES'!$F$2:$F$1247,Statistieken!$B65,'Listing TES'!$G$2:$G$1247,"Competition Level Test")</f>
        <v>22</v>
      </c>
      <c r="D65" s="37">
        <f>COUNTIFS('Listing TES'!$F$2:$F$1247,Statistieken!$B65,'Listing TES'!$G$2:$G$1247,"Competition Level Test",'Listing TES'!$D$2:$D$1247,"PRE")</f>
        <v>16</v>
      </c>
      <c r="E65" s="29">
        <f t="shared" si="13"/>
        <v>0.72727272727272729</v>
      </c>
      <c r="F65" s="11"/>
      <c r="G65" s="41">
        <f>COUNTIFS('Listing TES'!$F$2:$F$1247,Statistieken!$B65,'Listing TES'!$G$2:$G$1247,"Competition Level Test",'Listing TES'!$D$2:$D$1247,"PRE",'Listing TES'!$I$2:$I$1247,"1")</f>
        <v>9</v>
      </c>
      <c r="H65" s="41">
        <f>COUNTIFS('Listing TES'!$F$2:$F$1247,Statistieken!$B65,'Listing TES'!$G$2:$G$1247,"Competition Level Test",'Listing TES'!$D$2:$D$1247,"PRE",'Listing TES'!$I$2:$I$1247,"2")</f>
        <v>7</v>
      </c>
      <c r="I65" s="41">
        <f>COUNTIFS('Listing TES'!$F$2:$F$1247,Statistieken!$B65,'Listing TES'!$G$2:$G$1247,"Competition Level Test",'Listing TES'!$D$2:$D$1247,"PRE",'Listing TES'!$I$2:$I$1247,"3")</f>
        <v>0</v>
      </c>
      <c r="J65" s="41">
        <f>COUNTIFS('Listing TES'!$F$2:$F$1247,Statistieken!$B65,'Listing TES'!$G$2:$G$1247,"Competition Level Test",'Listing TES'!$D$2:$D$1247,"PRE",'Listing TES'!$I$2:$I$1247,"4")</f>
        <v>0</v>
      </c>
      <c r="L65" s="125">
        <f>COUNTIFS('Listing Competitieven'!$V$2:$V$478,$B65)</f>
        <v>16</v>
      </c>
      <c r="M65" s="60">
        <f>COUNTIFS('Listing Competitieven'!$V$2:$V$478,$B65,'Listing Competitieven'!$K$2:$K$478,M$13)</f>
        <v>2</v>
      </c>
      <c r="N65" s="60">
        <f>COUNTIFS('Listing Competitieven'!$V$2:$V$478,$B65,'Listing Competitieven'!$K$2:$K$478,N$13)</f>
        <v>9</v>
      </c>
      <c r="O65" s="60">
        <f>COUNTIFS('Listing Competitieven'!$V$2:$V$478,$B65,'Listing Competitieven'!$K$2:$K$478,O$13)</f>
        <v>3</v>
      </c>
      <c r="P65" s="60">
        <f>COUNTIFS('Listing Competitieven'!$V$2:$V$478,$B65,'Listing Competitieven'!$K$2:$K$478,P$13)</f>
        <v>2</v>
      </c>
      <c r="Q65" s="61">
        <f>COUNTIFS('Listing Competitieven'!$V$2:$V$478,$B65,'Listing Competitieven'!$K$2:$K$478,Q$13)</f>
        <v>0</v>
      </c>
      <c r="R65" s="61">
        <f>COUNTIFS('Listing Competitieven'!$V$2:$V$478,$B65,'Listing Competitieven'!$K$2:$K$478,R$13)</f>
        <v>0</v>
      </c>
      <c r="S65" s="61">
        <f>COUNTIFS('Listing Competitieven'!$V$2:$V$478,$B65,'Listing Competitieven'!$K$2:$K$478,S$13)</f>
        <v>0</v>
      </c>
    </row>
    <row r="66" spans="1:19" x14ac:dyDescent="0.25">
      <c r="A66" s="8"/>
      <c r="B66" s="27">
        <v>43190</v>
      </c>
      <c r="C66" s="28">
        <f>COUNTIFS('Listing TES'!$F$2:$F$1247,Statistieken!$B66,'Listing TES'!$G$2:$G$1247,"Competition Level Test")</f>
        <v>20</v>
      </c>
      <c r="D66" s="37">
        <f>COUNTIFS('Listing TES'!$F$2:$F$1247,Statistieken!$B66,'Listing TES'!$G$2:$G$1247,"Competition Level Test",'Listing TES'!$D$2:$D$1247,"PRE")</f>
        <v>13</v>
      </c>
      <c r="E66" s="29">
        <f t="shared" si="13"/>
        <v>0.65</v>
      </c>
      <c r="F66" s="11"/>
      <c r="G66" s="41">
        <f>COUNTIFS('Listing TES'!$F$2:$F$1247,Statistieken!$B66,'Listing TES'!$G$2:$G$1247,"Competition Level Test",'Listing TES'!$D$2:$D$1247,"PRE",'Listing TES'!$I$2:$I$1247,"1")</f>
        <v>7</v>
      </c>
      <c r="H66" s="41">
        <f>COUNTIFS('Listing TES'!$F$2:$F$1247,Statistieken!$B66,'Listing TES'!$G$2:$G$1247,"Competition Level Test",'Listing TES'!$D$2:$D$1247,"PRE",'Listing TES'!$I$2:$I$1247,"2")</f>
        <v>3</v>
      </c>
      <c r="I66" s="41">
        <f>COUNTIFS('Listing TES'!$F$2:$F$1247,Statistieken!$B66,'Listing TES'!$G$2:$G$1247,"Competition Level Test",'Listing TES'!$D$2:$D$1247,"PRE",'Listing TES'!$I$2:$I$1247,"3")</f>
        <v>3</v>
      </c>
      <c r="J66" s="41">
        <f>COUNTIFS('Listing TES'!$F$2:$F$1247,Statistieken!$B66,'Listing TES'!$G$2:$G$1247,"Competition Level Test",'Listing TES'!$D$2:$D$1247,"PRE",'Listing TES'!$I$2:$I$1247,"4")</f>
        <v>0</v>
      </c>
      <c r="K66" s="52"/>
      <c r="L66" s="125">
        <f>COUNTIFS('Listing Competitieven'!$V$2:$V$478,$B66)</f>
        <v>13</v>
      </c>
      <c r="M66" s="60">
        <f>COUNTIFS('Listing Competitieven'!$V$2:$V$478,$B66,'Listing Competitieven'!$K$2:$K$478,M$13)</f>
        <v>4</v>
      </c>
      <c r="N66" s="60">
        <f>COUNTIFS('Listing Competitieven'!$V$2:$V$478,$B66,'Listing Competitieven'!$K$2:$K$478,N$13)</f>
        <v>3</v>
      </c>
      <c r="O66" s="60">
        <f>COUNTIFS('Listing Competitieven'!$V$2:$V$478,$B66,'Listing Competitieven'!$K$2:$K$478,O$13)</f>
        <v>4</v>
      </c>
      <c r="P66" s="60">
        <f>COUNTIFS('Listing Competitieven'!$V$2:$V$478,$B66,'Listing Competitieven'!$K$2:$K$478,P$13)</f>
        <v>2</v>
      </c>
      <c r="Q66" s="61">
        <f>COUNTIFS('Listing Competitieven'!$V$2:$V$478,$B66,'Listing Competitieven'!$K$2:$K$478,Q$13)</f>
        <v>0</v>
      </c>
      <c r="R66" s="61">
        <f>COUNTIFS('Listing Competitieven'!$V$2:$V$478,$B66,'Listing Competitieven'!$K$2:$K$478,R$13)</f>
        <v>0</v>
      </c>
      <c r="S66" s="61">
        <f>COUNTIFS('Listing Competitieven'!$V$2:$V$478,$B66,'Listing Competitieven'!$K$2:$K$478,S$13)</f>
        <v>0</v>
      </c>
    </row>
    <row r="67" spans="1:19" x14ac:dyDescent="0.25">
      <c r="A67" s="8"/>
      <c r="B67" s="30">
        <v>43239</v>
      </c>
      <c r="C67" s="31">
        <f>COUNTIFS('Listing TES'!$F$2:$F$1247,Statistieken!$B67,'Listing TES'!$G$2:$G$1247,"Competition Level Test")</f>
        <v>11</v>
      </c>
      <c r="D67" s="38">
        <f>COUNTIFS('Listing TES'!$F$2:$F$1247,Statistieken!$B67,'Listing TES'!$G$2:$G$1247,"Competition Level Test",'Listing TES'!$D$2:$D$1247,"PRE")</f>
        <v>6</v>
      </c>
      <c r="E67" s="32">
        <f t="shared" si="13"/>
        <v>0.54545454545454541</v>
      </c>
      <c r="F67" s="11"/>
      <c r="G67" s="42">
        <f>COUNTIFS('Listing TES'!$F$2:$F$1247,Statistieken!$B67,'Listing TES'!$G$2:$G$1247,"Competition Level Test",'Listing TES'!$D$2:$D$1247,"PRE",'Listing TES'!$I$2:$I$1247,"1")</f>
        <v>5</v>
      </c>
      <c r="H67" s="42">
        <f>COUNTIFS('Listing TES'!$F$2:$F$1247,Statistieken!$B67,'Listing TES'!$G$2:$G$1247,"Competition Level Test",'Listing TES'!$D$2:$D$1247,"PRE",'Listing TES'!$I$2:$I$1247,"2")</f>
        <v>1</v>
      </c>
      <c r="I67" s="42">
        <f>COUNTIFS('Listing TES'!$F$2:$F$1247,Statistieken!$B67,'Listing TES'!$G$2:$G$1247,"Competition Level Test",'Listing TES'!$D$2:$D$1247,"PRE",'Listing TES'!$I$2:$I$1247,"3")</f>
        <v>0</v>
      </c>
      <c r="J67" s="42">
        <f>COUNTIFS('Listing TES'!$F$2:$F$1247,Statistieken!$B67,'Listing TES'!$G$2:$G$1247,"Competition Level Test",'Listing TES'!$D$2:$D$1247,"PRE",'Listing TES'!$I$2:$I$1247,"4")</f>
        <v>0</v>
      </c>
      <c r="L67" s="126">
        <f>COUNTIFS('Listing Competitieven'!$V$2:$V$478,$B67)</f>
        <v>6</v>
      </c>
      <c r="M67" s="62">
        <f>COUNTIFS('Listing Competitieven'!$V$2:$V$478,$B67,'Listing Competitieven'!$K$2:$K$478,M$13)</f>
        <v>2</v>
      </c>
      <c r="N67" s="62">
        <f>COUNTIFS('Listing Competitieven'!$V$2:$V$478,$B67,'Listing Competitieven'!$K$2:$K$478,N$13)</f>
        <v>3</v>
      </c>
      <c r="O67" s="62">
        <f>COUNTIFS('Listing Competitieven'!$V$2:$V$478,$B67,'Listing Competitieven'!$K$2:$K$478,O$13)</f>
        <v>1</v>
      </c>
      <c r="P67" s="62">
        <f>COUNTIFS('Listing Competitieven'!$V$2:$V$478,$B67,'Listing Competitieven'!$K$2:$K$478,P$13)</f>
        <v>0</v>
      </c>
      <c r="Q67" s="63">
        <f>COUNTIFS('Listing Competitieven'!$V$2:$V$478,$B67,'Listing Competitieven'!$K$2:$K$478,Q$13)</f>
        <v>0</v>
      </c>
      <c r="R67" s="63">
        <f>COUNTIFS('Listing Competitieven'!$V$2:$V$478,$B67,'Listing Competitieven'!$K$2:$K$478,R$13)</f>
        <v>0</v>
      </c>
      <c r="S67" s="63">
        <f>COUNTIFS('Listing Competitieven'!$V$2:$V$478,$B67,'Listing Competitieven'!$K$2:$K$478,S$13)</f>
        <v>0</v>
      </c>
    </row>
    <row r="68" spans="1:19" x14ac:dyDescent="0.25">
      <c r="A68" s="8"/>
      <c r="B68" s="7" t="s">
        <v>532</v>
      </c>
      <c r="C68" s="33">
        <f>SUM(C63:C67)</f>
        <v>98</v>
      </c>
      <c r="D68" s="39">
        <f>SUM(D63:D67)</f>
        <v>59</v>
      </c>
      <c r="E68" s="34">
        <f t="shared" si="13"/>
        <v>0.60204081632653061</v>
      </c>
      <c r="F68" s="11"/>
      <c r="G68" s="44" t="str">
        <f>CONCATENATE(TEXT(SUM(G63:G67),"0"),"  (",TEXT(SUM(G63:G67)/$D68,"0 %"),")")</f>
        <v>36  (61 %)</v>
      </c>
      <c r="H68" s="44" t="str">
        <f>CONCATENATE(TEXT(SUM(H63:H67),"0"),"  (",TEXT(SUM(H63:H67)/$D68,"0 %"),")")</f>
        <v>18  (31 %)</v>
      </c>
      <c r="I68" s="44" t="str">
        <f>CONCATENATE(TEXT(SUM(I63:I67),"0"),"  (",TEXT(SUM(I63:I67)/$D68,"0 %"),")")</f>
        <v>5  (8 %)</v>
      </c>
      <c r="J68" s="44" t="str">
        <f>CONCATENATE(TEXT(SUM(J63:J67),"0"),"  (",TEXT(SUM(J63:J67)/$D68,"0 %"),")")</f>
        <v>0  (0 %)</v>
      </c>
      <c r="L68" s="55">
        <f>SUM(L63:L67)</f>
        <v>59</v>
      </c>
      <c r="M68" s="56">
        <f>SUM(M63:M67)</f>
        <v>9</v>
      </c>
      <c r="N68" s="56">
        <f>SUM(N63:N67)</f>
        <v>19</v>
      </c>
      <c r="O68" s="56">
        <f>SUM(O63:O67)</f>
        <v>17</v>
      </c>
      <c r="P68" s="56">
        <f>SUM(P63:P67)</f>
        <v>10</v>
      </c>
      <c r="Q68" s="64">
        <f>SUM(Q52:Q67)</f>
        <v>0</v>
      </c>
      <c r="R68" s="64">
        <f>SUM(R52:R67)</f>
        <v>27</v>
      </c>
      <c r="S68" s="64">
        <f>SUM(S52:S67)</f>
        <v>0</v>
      </c>
    </row>
    <row r="69" spans="1:19" x14ac:dyDescent="0.25">
      <c r="A69" s="8"/>
      <c r="B69" s="24">
        <v>43372</v>
      </c>
      <c r="C69" s="25">
        <f>COUNTIFS('Listing TES'!$F$2:$F$1247,Statistieken!$B69,'Listing TES'!$G$2:$G$1247,"Competition Level Test")</f>
        <v>13</v>
      </c>
      <c r="D69" s="36">
        <f>COUNTIFS('Listing TES'!$F$2:$F$1247,Statistieken!$B69,'Listing TES'!$G$2:$G$1247,"Competition Level Test",'Listing TES'!$D$2:$D$1247,"PRE")</f>
        <v>6</v>
      </c>
      <c r="E69" s="26">
        <f t="shared" ref="E69:E73" si="14">D69/C69</f>
        <v>0.46153846153846156</v>
      </c>
      <c r="F69" s="11"/>
      <c r="G69" s="40">
        <f>COUNTIFS('Listing TES'!$F$2:$F$1247,Statistieken!$B69,'Listing TES'!$G$2:$G$1247,"Competition Level Test",'Listing TES'!$D$2:$D$1247,"PRE",'Listing TES'!$I$2:$I$1247,"1")</f>
        <v>4</v>
      </c>
      <c r="H69" s="40">
        <f>COUNTIFS('Listing TES'!$F$2:$F$1247,Statistieken!$B69,'Listing TES'!$G$2:$G$1247,"Competition Level Test",'Listing TES'!$D$2:$D$1247,"PRE",'Listing TES'!$I$2:$I$1247,"2")</f>
        <v>1</v>
      </c>
      <c r="I69" s="40">
        <f>COUNTIFS('Listing TES'!$F$2:$F$1247,Statistieken!$B69,'Listing TES'!$G$2:$G$1247,"Competition Level Test",'Listing TES'!$D$2:$D$1247,"PRE",'Listing TES'!$I$2:$I$1247,"3")</f>
        <v>1</v>
      </c>
      <c r="J69" s="40">
        <f>COUNTIFS('Listing TES'!$F$2:$F$1247,Statistieken!$B69,'Listing TES'!$G$2:$G$1247,"Competition Level Test",'Listing TES'!$D$2:$D$1247,"PRE",'Listing TES'!$I$2:$I$1247,"4")</f>
        <v>0</v>
      </c>
      <c r="L69" s="124">
        <f>COUNTIFS('Listing Competitieven'!$V$2:$V$478,$B69)</f>
        <v>6</v>
      </c>
      <c r="M69" s="58">
        <f>COUNTIFS('Listing Competitieven'!$V$2:$V$478,$B69,'Listing Competitieven'!$K$2:$K$478,M$13)</f>
        <v>1</v>
      </c>
      <c r="N69" s="58">
        <f>COUNTIFS('Listing Competitieven'!$V$2:$V$478,$B69,'Listing Competitieven'!$K$2:$K$478,N$13)</f>
        <v>2</v>
      </c>
      <c r="O69" s="58">
        <f>COUNTIFS('Listing Competitieven'!$V$2:$V$478,$B69,'Listing Competitieven'!$K$2:$K$478,O$13)</f>
        <v>2</v>
      </c>
      <c r="P69" s="58">
        <f>COUNTIFS('Listing Competitieven'!$V$2:$V$478,$B69,'Listing Competitieven'!$K$2:$K$478,P$13)</f>
        <v>1</v>
      </c>
      <c r="Q69" s="59">
        <f>COUNTIFS('Listing Competitieven'!$V$2:$V$478,$B69,'Listing Competitieven'!$K$2:$K$478,Q$13)</f>
        <v>0</v>
      </c>
      <c r="R69" s="59">
        <f>COUNTIFS('Listing Competitieven'!$V$2:$V$478,$B69,'Listing Competitieven'!$K$2:$K$478,R$13)</f>
        <v>0</v>
      </c>
      <c r="S69" s="59">
        <f>COUNTIFS('Listing Competitieven'!$V$2:$V$478,$B69,'Listing Competitieven'!$K$2:$K$478,S$13)</f>
        <v>0</v>
      </c>
    </row>
    <row r="70" spans="1:19" x14ac:dyDescent="0.25">
      <c r="A70" s="8"/>
      <c r="B70" s="27">
        <v>43428</v>
      </c>
      <c r="C70" s="28">
        <f>COUNTIFS('Listing TES'!$F$2:$F$1247,Statistieken!$B70,'Listing TES'!$G$2:$G$1247,"Competition Level Test")</f>
        <v>19</v>
      </c>
      <c r="D70" s="37">
        <f>COUNTIFS('Listing TES'!$F$2:$F$1247,Statistieken!$B70,'Listing TES'!$G$2:$G$1247,"Competition Level Test",'Listing TES'!$D$2:$D$1247,"PRE")</f>
        <v>10</v>
      </c>
      <c r="E70" s="29">
        <f t="shared" si="14"/>
        <v>0.52631578947368418</v>
      </c>
      <c r="F70" s="11"/>
      <c r="G70" s="41">
        <f>COUNTIFS('Listing TES'!$F$2:$F$1247,Statistieken!$B70,'Listing TES'!$G$2:$G$1247,"Competition Level Test",'Listing TES'!$D$2:$D$1247,"PRE",'Listing TES'!$I$2:$I$1247,"1")</f>
        <v>5</v>
      </c>
      <c r="H70" s="41">
        <f>COUNTIFS('Listing TES'!$F$2:$F$1247,Statistieken!$B70,'Listing TES'!$G$2:$G$1247,"Competition Level Test",'Listing TES'!$D$2:$D$1247,"PRE",'Listing TES'!$I$2:$I$1247,"2")</f>
        <v>5</v>
      </c>
      <c r="I70" s="41">
        <f>COUNTIFS('Listing TES'!$F$2:$F$1247,Statistieken!$B70,'Listing TES'!$G$2:$G$1247,"Competition Level Test",'Listing TES'!$D$2:$D$1247,"PRE",'Listing TES'!$I$2:$I$1247,"3")</f>
        <v>0</v>
      </c>
      <c r="J70" s="41">
        <f>COUNTIFS('Listing TES'!$F$2:$F$1247,Statistieken!$B70,'Listing TES'!$G$2:$G$1247,"Competition Level Test",'Listing TES'!$D$2:$D$1247,"PRE",'Listing TES'!$I$2:$I$1247,"4")</f>
        <v>0</v>
      </c>
      <c r="L70" s="125">
        <f>COUNTIFS('Listing Competitieven'!$V$2:$V$478,$B70)</f>
        <v>10</v>
      </c>
      <c r="M70" s="60">
        <f>COUNTIFS('Listing Competitieven'!$V$2:$V$478,$B70,'Listing Competitieven'!$K$2:$K$478,M$13)</f>
        <v>5</v>
      </c>
      <c r="N70" s="60">
        <f>COUNTIFS('Listing Competitieven'!$V$2:$V$478,$B70,'Listing Competitieven'!$K$2:$K$478,N$13)</f>
        <v>1</v>
      </c>
      <c r="O70" s="60">
        <f>COUNTIFS('Listing Competitieven'!$V$2:$V$478,$B70,'Listing Competitieven'!$K$2:$K$478,O$13)</f>
        <v>4</v>
      </c>
      <c r="P70" s="60">
        <f>COUNTIFS('Listing Competitieven'!$V$2:$V$478,$B70,'Listing Competitieven'!$K$2:$K$478,P$13)</f>
        <v>0</v>
      </c>
      <c r="Q70" s="61">
        <f>COUNTIFS('Listing Competitieven'!$V$2:$V$478,$B70,'Listing Competitieven'!$K$2:$K$478,Q$13)</f>
        <v>0</v>
      </c>
      <c r="R70" s="61">
        <f>COUNTIFS('Listing Competitieven'!$V$2:$V$478,$B70,'Listing Competitieven'!$K$2:$K$478,R$13)</f>
        <v>0</v>
      </c>
      <c r="S70" s="61">
        <f>COUNTIFS('Listing Competitieven'!$V$2:$V$478,$B70,'Listing Competitieven'!$K$2:$K$478,S$13)</f>
        <v>0</v>
      </c>
    </row>
    <row r="71" spans="1:19" x14ac:dyDescent="0.25">
      <c r="A71" s="8"/>
      <c r="B71" s="27">
        <v>43491</v>
      </c>
      <c r="C71" s="28">
        <f>COUNTIFS('Listing TES'!$F$2:$F$1247,Statistieken!$B71,'Listing TES'!$G$2:$G$1247,"Competition Level Test")</f>
        <v>30</v>
      </c>
      <c r="D71" s="37">
        <f>COUNTIFS('Listing TES'!$F$2:$F$1247,Statistieken!$B71,'Listing TES'!$G$2:$G$1247,"Competition Level Test",'Listing TES'!$D$2:$D$1247,"PRE")</f>
        <v>16</v>
      </c>
      <c r="E71" s="29">
        <f t="shared" si="14"/>
        <v>0.53333333333333333</v>
      </c>
      <c r="F71" s="11"/>
      <c r="G71" s="41">
        <f>COUNTIFS('Listing TES'!$F$2:$F$1247,Statistieken!$B71,'Listing TES'!$G$2:$G$1247,"Competition Level Test",'Listing TES'!$D$2:$D$1247,"PRE",'Listing TES'!$I$2:$I$1247,"1")</f>
        <v>12</v>
      </c>
      <c r="H71" s="41">
        <f>COUNTIFS('Listing TES'!$F$2:$F$1247,Statistieken!$B71,'Listing TES'!$G$2:$G$1247,"Competition Level Test",'Listing TES'!$D$2:$D$1247,"PRE",'Listing TES'!$I$2:$I$1247,"2")</f>
        <v>2</v>
      </c>
      <c r="I71" s="41">
        <f>COUNTIFS('Listing TES'!$F$2:$F$1247,Statistieken!$B71,'Listing TES'!$G$2:$G$1247,"Competition Level Test",'Listing TES'!$D$2:$D$1247,"PRE",'Listing TES'!$I$2:$I$1247,"3")</f>
        <v>2</v>
      </c>
      <c r="J71" s="41">
        <f>COUNTIFS('Listing TES'!$F$2:$F$1247,Statistieken!$B71,'Listing TES'!$G$2:$G$1247,"Competition Level Test",'Listing TES'!$D$2:$D$1247,"PRE",'Listing TES'!$I$2:$I$1247,"4")</f>
        <v>0</v>
      </c>
      <c r="L71" s="125">
        <f>COUNTIFS('Listing Competitieven'!$V$2:$V$478,$B71)</f>
        <v>16</v>
      </c>
      <c r="M71" s="60">
        <f>COUNTIFS('Listing Competitieven'!$V$2:$V$478,$B71,'Listing Competitieven'!$K$2:$K$478,M$13)</f>
        <v>6</v>
      </c>
      <c r="N71" s="60">
        <f>COUNTIFS('Listing Competitieven'!$V$2:$V$478,$B71,'Listing Competitieven'!$K$2:$K$478,N$13)</f>
        <v>6</v>
      </c>
      <c r="O71" s="60">
        <f>COUNTIFS('Listing Competitieven'!$V$2:$V$478,$B71,'Listing Competitieven'!$K$2:$K$478,O$13)</f>
        <v>4</v>
      </c>
      <c r="P71" s="60">
        <f>COUNTIFS('Listing Competitieven'!$V$2:$V$478,$B71,'Listing Competitieven'!$K$2:$K$478,P$13)</f>
        <v>0</v>
      </c>
      <c r="Q71" s="61">
        <f>COUNTIFS('Listing Competitieven'!$V$2:$V$478,$B71,'Listing Competitieven'!$K$2:$K$478,Q$13)</f>
        <v>0</v>
      </c>
      <c r="R71" s="61">
        <f>COUNTIFS('Listing Competitieven'!$V$2:$V$478,$B71,'Listing Competitieven'!$K$2:$K$478,R$13)</f>
        <v>0</v>
      </c>
      <c r="S71" s="61">
        <f>COUNTIFS('Listing Competitieven'!$V$2:$V$478,$B71,'Listing Competitieven'!$K$2:$K$478,S$13)</f>
        <v>0</v>
      </c>
    </row>
    <row r="72" spans="1:19" x14ac:dyDescent="0.25">
      <c r="A72" s="8"/>
      <c r="B72" s="27">
        <v>43526</v>
      </c>
      <c r="C72" s="28">
        <f>COUNTIFS('Listing TES'!$F$2:$F$1247,Statistieken!$B72,'Listing TES'!$G$2:$G$1247,"Competition Level Test")</f>
        <v>17</v>
      </c>
      <c r="D72" s="37">
        <f>COUNTIFS('Listing TES'!$F$2:$F$1247,Statistieken!$B72,'Listing TES'!$G$2:$G$1247,"Competition Level Test",'Listing TES'!$D$2:$D$1247,"PRE")</f>
        <v>12</v>
      </c>
      <c r="E72" s="29">
        <f t="shared" si="14"/>
        <v>0.70588235294117652</v>
      </c>
      <c r="F72" s="11"/>
      <c r="G72" s="41">
        <f>COUNTIFS('Listing TES'!$F$2:$F$1247,Statistieken!$B72,'Listing TES'!$G$2:$G$1247,"Competition Level Test",'Listing TES'!$D$2:$D$1247,"PRE",'Listing TES'!$I$2:$I$1247,"1")</f>
        <v>2</v>
      </c>
      <c r="H72" s="41">
        <f>COUNTIFS('Listing TES'!$F$2:$F$1247,Statistieken!$B72,'Listing TES'!$G$2:$G$1247,"Competition Level Test",'Listing TES'!$D$2:$D$1247,"PRE",'Listing TES'!$I$2:$I$1247,"2")</f>
        <v>7</v>
      </c>
      <c r="I72" s="41">
        <f>COUNTIFS('Listing TES'!$F$2:$F$1247,Statistieken!$B72,'Listing TES'!$G$2:$G$1247,"Competition Level Test",'Listing TES'!$D$2:$D$1247,"PRE",'Listing TES'!$I$2:$I$1247,"3")</f>
        <v>2</v>
      </c>
      <c r="J72" s="41">
        <f>COUNTIFS('Listing TES'!$F$2:$F$1247,Statistieken!$B72,'Listing TES'!$G$2:$G$1247,"Competition Level Test",'Listing TES'!$D$2:$D$1247,"PRE",'Listing TES'!$I$2:$I$1247,"4")</f>
        <v>1</v>
      </c>
      <c r="K72" s="52"/>
      <c r="L72" s="125">
        <f>COUNTIFS('Listing Competitieven'!$V$2:$V$478,$B72)</f>
        <v>12</v>
      </c>
      <c r="M72" s="60">
        <f>COUNTIFS('Listing Competitieven'!$V$2:$V$478,$B72,'Listing Competitieven'!$K$2:$K$478,M$13)</f>
        <v>5</v>
      </c>
      <c r="N72" s="60">
        <f>COUNTIFS('Listing Competitieven'!$V$2:$V$478,$B72,'Listing Competitieven'!$K$2:$K$478,N$13)</f>
        <v>6</v>
      </c>
      <c r="O72" s="60">
        <f>COUNTIFS('Listing Competitieven'!$V$2:$V$478,$B72,'Listing Competitieven'!$K$2:$K$478,O$13)</f>
        <v>1</v>
      </c>
      <c r="P72" s="60">
        <f>COUNTIFS('Listing Competitieven'!$V$2:$V$478,$B72,'Listing Competitieven'!$K$2:$K$478,P$13)</f>
        <v>0</v>
      </c>
      <c r="Q72" s="61">
        <f>COUNTIFS('Listing Competitieven'!$V$2:$V$478,$B72,'Listing Competitieven'!$K$2:$K$478,Q$13)</f>
        <v>0</v>
      </c>
      <c r="R72" s="61">
        <f>COUNTIFS('Listing Competitieven'!$V$2:$V$478,$B72,'Listing Competitieven'!$K$2:$K$478,R$13)</f>
        <v>0</v>
      </c>
      <c r="S72" s="61">
        <f>COUNTIFS('Listing Competitieven'!$V$2:$V$478,$B72,'Listing Competitieven'!$K$2:$K$478,S$13)</f>
        <v>0</v>
      </c>
    </row>
    <row r="73" spans="1:19" x14ac:dyDescent="0.25">
      <c r="A73" s="8"/>
      <c r="B73" s="7" t="s">
        <v>671</v>
      </c>
      <c r="C73" s="33">
        <f>SUM(C69:C72)</f>
        <v>79</v>
      </c>
      <c r="D73" s="39">
        <f>SUM(D69:D72)</f>
        <v>44</v>
      </c>
      <c r="E73" s="34">
        <f t="shared" si="14"/>
        <v>0.55696202531645567</v>
      </c>
      <c r="F73" s="11"/>
      <c r="G73" s="44" t="str">
        <f>CONCATENATE(TEXT(SUM(G69:G72),"0"),"  (",TEXT(SUM(G69:G72)/$D73,"0 %"),")")</f>
        <v>23  (52 %)</v>
      </c>
      <c r="H73" s="44" t="str">
        <f>CONCATENATE(TEXT(SUM(H69:H72),"0"),"  (",TEXT(SUM(H69:H72)/$D73,"0 %"),")")</f>
        <v>15  (34 %)</v>
      </c>
      <c r="I73" s="44" t="str">
        <f>CONCATENATE(TEXT(SUM(I69:I72),"0"),"  (",TEXT(SUM(I69:I72)/$D73,"0 %"),")")</f>
        <v>5  (11 %)</v>
      </c>
      <c r="J73" s="44" t="str">
        <f>CONCATENATE(TEXT(SUM(J69:J72),"0"),"  (",TEXT(SUM(J69:J72)/$D73,"0 %"),")")</f>
        <v>1  (2 %)</v>
      </c>
      <c r="L73" s="55">
        <f>SUM(L69:L72)</f>
        <v>44</v>
      </c>
      <c r="M73" s="56">
        <f>SUM(M69:M72)</f>
        <v>17</v>
      </c>
      <c r="N73" s="56">
        <f>SUM(N69:N72)</f>
        <v>15</v>
      </c>
      <c r="O73" s="56">
        <f>SUM(O69:O72)</f>
        <v>11</v>
      </c>
      <c r="P73" s="56">
        <f>SUM(P69:P72)</f>
        <v>1</v>
      </c>
      <c r="Q73" s="64">
        <f>SUM(Q58:Q72)</f>
        <v>0</v>
      </c>
      <c r="R73" s="64">
        <f>SUM(R58:R72)</f>
        <v>44</v>
      </c>
      <c r="S73" s="64">
        <f>SUM(S58:S72)</f>
        <v>0</v>
      </c>
    </row>
    <row r="74" spans="1:19" s="135" customFormat="1" ht="26.25" x14ac:dyDescent="0.4">
      <c r="A74" s="134"/>
      <c r="B74" s="140"/>
      <c r="C74" s="128"/>
      <c r="D74" s="129"/>
      <c r="E74" s="130"/>
      <c r="F74" s="78"/>
      <c r="G74" s="131"/>
      <c r="H74" s="131"/>
      <c r="I74" s="131"/>
      <c r="J74" s="131"/>
      <c r="L74" s="132"/>
      <c r="M74" s="133"/>
      <c r="N74" s="133"/>
      <c r="O74" s="133"/>
      <c r="P74" s="133"/>
      <c r="Q74" s="123"/>
      <c r="R74" s="123"/>
      <c r="S74" s="123"/>
    </row>
    <row r="75" spans="1:19" ht="30" customHeight="1" x14ac:dyDescent="0.4">
      <c r="A75" s="8"/>
      <c r="B75" s="104" t="s">
        <v>380</v>
      </c>
      <c r="C75" s="11"/>
      <c r="D75" s="11"/>
      <c r="E75" s="11"/>
      <c r="F75" s="11"/>
      <c r="G75" s="11"/>
      <c r="H75" s="11"/>
      <c r="I75" s="11"/>
    </row>
    <row r="76" spans="1:19" x14ac:dyDescent="0.25">
      <c r="A76" s="8"/>
      <c r="C76" s="11"/>
      <c r="D76" s="11"/>
      <c r="E76" s="11"/>
      <c r="F76" s="11"/>
      <c r="G76" s="11"/>
      <c r="H76" s="11"/>
      <c r="I76" s="11"/>
    </row>
    <row r="77" spans="1:19" x14ac:dyDescent="0.25">
      <c r="A77" s="8"/>
      <c r="B77" s="7" t="s">
        <v>380</v>
      </c>
      <c r="C77" s="43" t="s">
        <v>2</v>
      </c>
      <c r="D77" s="67" t="s">
        <v>563</v>
      </c>
      <c r="E77" s="43" t="s">
        <v>564</v>
      </c>
      <c r="F77" s="43" t="s">
        <v>565</v>
      </c>
      <c r="G77" s="43" t="s">
        <v>6</v>
      </c>
      <c r="H77" s="43" t="s">
        <v>7</v>
      </c>
      <c r="I77" s="11"/>
      <c r="J77" s="43" t="s">
        <v>373</v>
      </c>
    </row>
    <row r="78" spans="1:19" x14ac:dyDescent="0.25">
      <c r="A78" s="8"/>
      <c r="B78" s="68" t="s">
        <v>381</v>
      </c>
      <c r="C78" s="54">
        <f>COUNTIF('Listing TES'!$D$42:$D$135,C$77)</f>
        <v>0</v>
      </c>
      <c r="D78" s="54">
        <f>COUNTIF('Listing TES'!$D$42:$D$135,D$77)</f>
        <v>29</v>
      </c>
      <c r="E78" s="54">
        <f>COUNTIF('Listing TES'!$D$42:$D$135,E$77)</f>
        <v>17</v>
      </c>
      <c r="F78" s="54">
        <f>COUNTIF('Listing TES'!$D$42:$D$135,F$77)</f>
        <v>17</v>
      </c>
      <c r="G78" s="54">
        <f>COUNTIF('Listing TES'!$D$42:$D$135,G$77)</f>
        <v>10</v>
      </c>
      <c r="H78" s="54">
        <f>COUNTIF('Listing TES'!$D$42:$D$135,H$77)</f>
        <v>1</v>
      </c>
      <c r="I78" s="11"/>
      <c r="J78" s="53">
        <f>SUM(C78:H78)</f>
        <v>74</v>
      </c>
    </row>
    <row r="79" spans="1:19" x14ac:dyDescent="0.25">
      <c r="A79" s="8"/>
      <c r="B79" s="69" t="s">
        <v>382</v>
      </c>
      <c r="C79" s="70">
        <f>COUNTIF('Listing TES'!$D$136:$D$386,C$77)</f>
        <v>50</v>
      </c>
      <c r="D79" s="70">
        <f>COUNTIF('Listing TES'!$D$136:$D$386,D$77)</f>
        <v>29</v>
      </c>
      <c r="E79" s="70">
        <f>COUNTIF('Listing TES'!$D$136:$D$386,E$77)</f>
        <v>28</v>
      </c>
      <c r="F79" s="70">
        <f>COUNTIF('Listing TES'!$D$136:$D$386,F$77)</f>
        <v>19</v>
      </c>
      <c r="G79" s="70">
        <f>COUNTIF('Listing TES'!$D$136:$D$386,G$77)</f>
        <v>22</v>
      </c>
      <c r="H79" s="70">
        <f>COUNTIF('Listing TES'!$D$136:$D$386,H$77)</f>
        <v>4</v>
      </c>
      <c r="I79" s="11"/>
      <c r="J79" s="71">
        <f>SUM(C79:H79)</f>
        <v>152</v>
      </c>
    </row>
    <row r="80" spans="1:19" x14ac:dyDescent="0.25">
      <c r="A80" s="8"/>
      <c r="B80" s="68" t="s">
        <v>383</v>
      </c>
      <c r="C80" s="54">
        <f>COUNTIF('Listing TES'!$D$387:$D$592,C$77)</f>
        <v>35</v>
      </c>
      <c r="D80" s="54">
        <f>COUNTIF('Listing TES'!$D$387:$D$592,D$77)</f>
        <v>35</v>
      </c>
      <c r="E80" s="54">
        <f>COUNTIF('Listing TES'!$D$387:$D$592,E$77)</f>
        <v>24</v>
      </c>
      <c r="F80" s="54">
        <f>COUNTIF('Listing TES'!$D$387:$D$592,F$77)</f>
        <v>10</v>
      </c>
      <c r="G80" s="54">
        <f>COUNTIF('Listing TES'!$D$387:$D$592,G$77)</f>
        <v>10</v>
      </c>
      <c r="H80" s="54">
        <f>COUNTIF('Listing TES'!$D$387:$D$592,H$77)</f>
        <v>5</v>
      </c>
      <c r="I80" s="11"/>
      <c r="J80" s="54">
        <f>SUM(C80:H80)</f>
        <v>119</v>
      </c>
    </row>
    <row r="81" spans="1:10" s="51" customFormat="1" x14ac:dyDescent="0.25">
      <c r="A81" s="218"/>
      <c r="B81" s="220" t="s">
        <v>531</v>
      </c>
      <c r="C81" s="54">
        <f>COUNTIF('Listing TES'!$D$593:$D$854,C$77)</f>
        <v>52</v>
      </c>
      <c r="D81" s="54">
        <f>COUNTIF('Listing TES'!$D$593:$D$854,D$77)</f>
        <v>50</v>
      </c>
      <c r="E81" s="54">
        <f>COUNTIF('Listing TES'!$D$593:$D$854,E$77)</f>
        <v>36</v>
      </c>
      <c r="F81" s="54">
        <f>COUNTIF('Listing TES'!$D$593:$D$854,F$77)</f>
        <v>8</v>
      </c>
      <c r="G81" s="54">
        <f>COUNTIF('Listing TES'!$D$593:$D$854,G$77)</f>
        <v>13</v>
      </c>
      <c r="H81" s="54">
        <f>COUNTIF('Listing TES'!$D$593:$D$854,H$77)</f>
        <v>2</v>
      </c>
      <c r="I81" s="219"/>
      <c r="J81" s="54">
        <f>SUM(C81:H81)</f>
        <v>161</v>
      </c>
    </row>
    <row r="82" spans="1:10" s="217" customFormat="1" x14ac:dyDescent="0.25">
      <c r="A82" s="213"/>
      <c r="B82" s="214" t="s">
        <v>670</v>
      </c>
      <c r="C82" s="215">
        <f>COUNTIF('Listing TES'!$D$855:$D$1058,C$77)</f>
        <v>36</v>
      </c>
      <c r="D82" s="215">
        <f>COUNTIF('Listing TES'!$D$855:$D$1058,D$77)</f>
        <v>23</v>
      </c>
      <c r="E82" s="215">
        <f>COUNTIF('Listing TES'!$D$855:$D$1058,E$77)</f>
        <v>32</v>
      </c>
      <c r="F82" s="215">
        <f>COUNTIF('Listing TES'!$D$855:$D$1058,F$77)</f>
        <v>19</v>
      </c>
      <c r="G82" s="215">
        <f>COUNTIF('Listing TES'!$D$855:$D$1058,G$77)</f>
        <v>11</v>
      </c>
      <c r="H82" s="215">
        <f>COUNTIF('Listing TES'!$D$855:$D$1058,H$77)</f>
        <v>3</v>
      </c>
      <c r="I82" s="216"/>
      <c r="J82" s="215">
        <f>SUM(C82:H82)</f>
        <v>124</v>
      </c>
    </row>
    <row r="83" spans="1:10" x14ac:dyDescent="0.25">
      <c r="J83" s="11"/>
    </row>
    <row r="84" spans="1:10" x14ac:dyDescent="0.25">
      <c r="J84" s="11"/>
    </row>
    <row r="85" spans="1:10" ht="26.25" x14ac:dyDescent="0.4">
      <c r="B85" s="104" t="s">
        <v>550</v>
      </c>
      <c r="J85" s="11"/>
    </row>
    <row r="86" spans="1:10" x14ac:dyDescent="0.25">
      <c r="C86" s="9"/>
      <c r="D86" s="11"/>
      <c r="E86" s="11"/>
      <c r="F86" s="11"/>
      <c r="G86" s="11"/>
      <c r="H86" s="11"/>
      <c r="I86" s="11"/>
      <c r="J86" s="11"/>
    </row>
  </sheetData>
  <conditionalFormatting sqref="L51:S55 L57:S61 L63:S67 Q68:S68">
    <cfRule type="cellIs" dxfId="5" priority="7" operator="equal">
      <formula>0</formula>
    </cfRule>
  </conditionalFormatting>
  <conditionalFormatting sqref="L56:S56">
    <cfRule type="cellIs" dxfId="4" priority="6" operator="equal">
      <formula>0</formula>
    </cfRule>
  </conditionalFormatting>
  <conditionalFormatting sqref="L62:S62">
    <cfRule type="cellIs" dxfId="3" priority="4" operator="equal">
      <formula>0</formula>
    </cfRule>
  </conditionalFormatting>
  <conditionalFormatting sqref="L68:P68">
    <cfRule type="cellIs" dxfId="2" priority="3" operator="equal">
      <formula>0</formula>
    </cfRule>
  </conditionalFormatting>
  <conditionalFormatting sqref="L69:S72 Q73:S73">
    <cfRule type="cellIs" dxfId="1" priority="2" operator="equal">
      <formula>0</formula>
    </cfRule>
  </conditionalFormatting>
  <conditionalFormatting sqref="L73:P73">
    <cfRule type="cellIs" dxfId="0" priority="1" operator="equal">
      <formula>0</formula>
    </cfRule>
  </conditionalFormatting>
  <pageMargins left="0.7" right="0.7" top="0.75" bottom="0.75" header="0.3" footer="0.3"/>
  <pageSetup paperSize="9" scale="91" fitToHeight="0" orientation="landscape" horizontalDpi="4294967293" verticalDpi="0" r:id="rId1"/>
  <rowBreaks count="2" manualBreakCount="2">
    <brk id="25" max="16383" man="1"/>
    <brk id="4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201"/>
  <sheetViews>
    <sheetView workbookViewId="0">
      <selection activeCell="A10" sqref="A10"/>
    </sheetView>
  </sheetViews>
  <sheetFormatPr defaultRowHeight="15" x14ac:dyDescent="0.25"/>
  <cols>
    <col min="2" max="6" width="9.140625" style="145"/>
    <col min="10" max="10" width="9.140625" style="145"/>
  </cols>
  <sheetData>
    <row r="1" spans="1:15" x14ac:dyDescent="0.25">
      <c r="A1" t="s">
        <v>551</v>
      </c>
      <c r="B1" s="146" t="s">
        <v>534</v>
      </c>
      <c r="C1" s="146" t="s">
        <v>566</v>
      </c>
      <c r="D1" s="145" t="s">
        <v>570</v>
      </c>
      <c r="E1" s="146" t="s">
        <v>571</v>
      </c>
      <c r="F1" s="146" t="s">
        <v>535</v>
      </c>
      <c r="G1" s="142" t="s">
        <v>536</v>
      </c>
      <c r="I1" t="s">
        <v>551</v>
      </c>
      <c r="J1" s="146" t="s">
        <v>534</v>
      </c>
      <c r="K1" t="s">
        <v>566</v>
      </c>
      <c r="L1" t="s">
        <v>570</v>
      </c>
      <c r="M1" t="s">
        <v>571</v>
      </c>
      <c r="N1" t="s">
        <v>535</v>
      </c>
      <c r="O1" t="s">
        <v>536</v>
      </c>
    </row>
    <row r="2" spans="1:15" x14ac:dyDescent="0.25">
      <c r="A2">
        <v>1</v>
      </c>
      <c r="B2" s="145" t="str">
        <f>IF(COUNTIF('Listing Competitieven'!AF$2:AF$479,$A2)=0,"",COUNTIF('Listing Competitieven'!AF$2:AF$479,$A2))</f>
        <v/>
      </c>
      <c r="C2" s="145" t="str">
        <f>IF(COUNTIF('Listing Competitieven'!AG$2:AG$479,$A2)=0,"",COUNTIF('Listing Competitieven'!AG$2:AG$479,$A2))</f>
        <v/>
      </c>
      <c r="D2" s="145" t="str">
        <f>IF(COUNTIF('Listing Competitieven'!AH$2:AH$479,$A2)=0,"",COUNTIF('Listing Competitieven'!AH$2:AH$479,$A2))</f>
        <v/>
      </c>
      <c r="E2" s="145" t="str">
        <f>IF(COUNTIF('Listing Competitieven'!AI$2:AI$479,$A2)=0,"",COUNTIF('Listing Competitieven'!AI$2:AI$479,$A2))</f>
        <v/>
      </c>
      <c r="F2" s="145" t="str">
        <f>IF(COUNTIF('Listing Competitieven'!AJ$2:AJ$479,$A2)=0,"",COUNTIF('Listing Competitieven'!AJ$2:AJ$479,$A2))</f>
        <v/>
      </c>
      <c r="G2" s="145" t="str">
        <f>IF(COUNTIF('Listing Competitieven'!AK$2:AK$479,$A2)=0,"",COUNTIF('Listing Competitieven'!AK$2:AK$479,$A2))</f>
        <v/>
      </c>
      <c r="I2">
        <v>1</v>
      </c>
      <c r="J2" s="145">
        <f>SUM(B2:B$2)</f>
        <v>0</v>
      </c>
      <c r="K2" s="145">
        <f>SUM(C2:C$2)</f>
        <v>0</v>
      </c>
      <c r="L2" s="145">
        <f>SUM(D2:D$2)</f>
        <v>0</v>
      </c>
      <c r="M2" s="145">
        <f>SUM(E2:E$2)</f>
        <v>0</v>
      </c>
      <c r="N2" s="145">
        <f>SUM(F2:F$2)</f>
        <v>0</v>
      </c>
      <c r="O2" s="145">
        <f>SUM(G2:G$2)</f>
        <v>0</v>
      </c>
    </row>
    <row r="3" spans="1:15" x14ac:dyDescent="0.25">
      <c r="A3">
        <v>2</v>
      </c>
      <c r="B3" s="145" t="str">
        <f>IF(COUNTIF('Listing Competitieven'!AF$2:AF$479,$A3)=0,"",COUNTIF('Listing Competitieven'!AF$2:AF$479,$A3))</f>
        <v/>
      </c>
      <c r="C3" s="145" t="str">
        <f>IF(COUNTIF('Listing Competitieven'!AG$2:AG$479,$A3)=0,"",COUNTIF('Listing Competitieven'!AG$2:AG$479,$A3))</f>
        <v/>
      </c>
      <c r="D3" s="145" t="str">
        <f>IF(COUNTIF('Listing Competitieven'!AH$2:AH$479,$A3)=0,"",COUNTIF('Listing Competitieven'!AH$2:AH$479,$A3))</f>
        <v/>
      </c>
      <c r="E3" s="145" t="str">
        <f>IF(COUNTIF('Listing Competitieven'!AI$2:AI$479,$A3)=0,"",COUNTIF('Listing Competitieven'!AI$2:AI$479,$A3))</f>
        <v/>
      </c>
      <c r="F3" s="145" t="str">
        <f>IF(COUNTIF('Listing Competitieven'!AJ$2:AJ$479,$A3)=0,"",COUNTIF('Listing Competitieven'!AJ$2:AJ$479,$A3))</f>
        <v/>
      </c>
      <c r="G3" s="145" t="str">
        <f>IF(COUNTIF('Listing Competitieven'!AK$2:AK$479,$A3)=0,"",COUNTIF('Listing Competitieven'!AK$2:AK$479,$A3))</f>
        <v/>
      </c>
      <c r="I3">
        <v>2</v>
      </c>
      <c r="J3" s="145">
        <f>SUM(B$2:B3)</f>
        <v>0</v>
      </c>
      <c r="K3" s="145">
        <f>SUM(C$2:C3)</f>
        <v>0</v>
      </c>
      <c r="L3" s="145">
        <f>SUM(D$2:D3)</f>
        <v>0</v>
      </c>
      <c r="M3" s="145">
        <f>SUM(E$2:E3)</f>
        <v>0</v>
      </c>
      <c r="N3" s="145">
        <f>SUM(F$2:F3)</f>
        <v>0</v>
      </c>
      <c r="O3" s="145">
        <f>SUM(G$2:G3)</f>
        <v>0</v>
      </c>
    </row>
    <row r="4" spans="1:15" x14ac:dyDescent="0.25">
      <c r="A4">
        <v>3</v>
      </c>
      <c r="B4" s="145" t="str">
        <f>IF(COUNTIF('Listing Competitieven'!AF$2:AF$479,$A4)=0,"",COUNTIF('Listing Competitieven'!AF$2:AF$479,$A4))</f>
        <v/>
      </c>
      <c r="C4" s="145" t="str">
        <f>IF(COUNTIF('Listing Competitieven'!AG$2:AG$479,$A4)=0,"",COUNTIF('Listing Competitieven'!AG$2:AG$479,$A4))</f>
        <v/>
      </c>
      <c r="D4" s="145" t="str">
        <f>IF(COUNTIF('Listing Competitieven'!AH$2:AH$479,$A4)=0,"",COUNTIF('Listing Competitieven'!AH$2:AH$479,$A4))</f>
        <v/>
      </c>
      <c r="E4" s="145" t="str">
        <f>IF(COUNTIF('Listing Competitieven'!AI$2:AI$479,$A4)=0,"",COUNTIF('Listing Competitieven'!AI$2:AI$479,$A4))</f>
        <v/>
      </c>
      <c r="F4" s="145" t="str">
        <f>IF(COUNTIF('Listing Competitieven'!AJ$2:AJ$479,$A4)=0,"",COUNTIF('Listing Competitieven'!AJ$2:AJ$479,$A4))</f>
        <v/>
      </c>
      <c r="G4" s="145" t="str">
        <f>IF(COUNTIF('Listing Competitieven'!AK$2:AK$479,$A4)=0,"",COUNTIF('Listing Competitieven'!AK$2:AK$479,$A4))</f>
        <v/>
      </c>
      <c r="I4">
        <v>3</v>
      </c>
      <c r="J4" s="145">
        <f>SUM(B$2:B4)</f>
        <v>0</v>
      </c>
      <c r="K4" s="145">
        <f>SUM(C$2:C4)</f>
        <v>0</v>
      </c>
      <c r="L4" s="145">
        <f>SUM(D$2:D4)</f>
        <v>0</v>
      </c>
      <c r="M4" s="145">
        <f>SUM(E$2:E4)</f>
        <v>0</v>
      </c>
      <c r="N4" s="145">
        <f>SUM(F$2:F4)</f>
        <v>0</v>
      </c>
      <c r="O4" s="145">
        <f>SUM(G$2:G4)</f>
        <v>0</v>
      </c>
    </row>
    <row r="5" spans="1:15" x14ac:dyDescent="0.25">
      <c r="A5">
        <v>4</v>
      </c>
      <c r="B5" s="145" t="str">
        <f>IF(COUNTIF('Listing Competitieven'!AF$2:AF$479,$A5)=0,"",COUNTIF('Listing Competitieven'!AF$2:AF$479,$A5))</f>
        <v/>
      </c>
      <c r="C5" s="145" t="str">
        <f>IF(COUNTIF('Listing Competitieven'!AG$2:AG$479,$A5)=0,"",COUNTIF('Listing Competitieven'!AG$2:AG$479,$A5))</f>
        <v/>
      </c>
      <c r="D5" s="145" t="str">
        <f>IF(COUNTIF('Listing Competitieven'!AH$2:AH$479,$A5)=0,"",COUNTIF('Listing Competitieven'!AH$2:AH$479,$A5))</f>
        <v/>
      </c>
      <c r="E5" s="145" t="str">
        <f>IF(COUNTIF('Listing Competitieven'!AI$2:AI$479,$A5)=0,"",COUNTIF('Listing Competitieven'!AI$2:AI$479,$A5))</f>
        <v/>
      </c>
      <c r="F5" s="145" t="str">
        <f>IF(COUNTIF('Listing Competitieven'!AJ$2:AJ$479,$A5)=0,"",COUNTIF('Listing Competitieven'!AJ$2:AJ$479,$A5))</f>
        <v/>
      </c>
      <c r="G5" s="145" t="str">
        <f>IF(COUNTIF('Listing Competitieven'!AK$2:AK$479,$A5)=0,"",COUNTIF('Listing Competitieven'!AK$2:AK$479,$A5))</f>
        <v/>
      </c>
      <c r="I5">
        <v>4</v>
      </c>
      <c r="J5" s="145">
        <f>SUM(B$2:B5)</f>
        <v>0</v>
      </c>
      <c r="K5" s="145">
        <f>SUM(C$2:C5)</f>
        <v>0</v>
      </c>
      <c r="L5" s="145">
        <f>SUM(D$2:D5)</f>
        <v>0</v>
      </c>
      <c r="M5" s="145">
        <f>SUM(E$2:E5)</f>
        <v>0</v>
      </c>
      <c r="N5" s="145">
        <f>SUM(F$2:F5)</f>
        <v>0</v>
      </c>
      <c r="O5" s="145">
        <f>SUM(G$2:G5)</f>
        <v>0</v>
      </c>
    </row>
    <row r="6" spans="1:15" x14ac:dyDescent="0.25">
      <c r="A6">
        <v>5</v>
      </c>
      <c r="B6" s="145" t="str">
        <f>IF(COUNTIF('Listing Competitieven'!AF$2:AF$479,$A6)=0,"",COUNTIF('Listing Competitieven'!AF$2:AF$479,$A6))</f>
        <v/>
      </c>
      <c r="C6" s="145">
        <f>IF(COUNTIF('Listing Competitieven'!AG$2:AG$479,$A6)=0,"",COUNTIF('Listing Competitieven'!AG$2:AG$479,$A6))</f>
        <v>1</v>
      </c>
      <c r="D6" s="145" t="str">
        <f>IF(COUNTIF('Listing Competitieven'!AH$2:AH$479,$A6)=0,"",COUNTIF('Listing Competitieven'!AH$2:AH$479,$A6))</f>
        <v/>
      </c>
      <c r="E6" s="145" t="str">
        <f>IF(COUNTIF('Listing Competitieven'!AI$2:AI$479,$A6)=0,"",COUNTIF('Listing Competitieven'!AI$2:AI$479,$A6))</f>
        <v/>
      </c>
      <c r="F6" s="145" t="str">
        <f>IF(COUNTIF('Listing Competitieven'!AJ$2:AJ$479,$A6)=0,"",COUNTIF('Listing Competitieven'!AJ$2:AJ$479,$A6))</f>
        <v/>
      </c>
      <c r="G6" s="145" t="str">
        <f>IF(COUNTIF('Listing Competitieven'!AK$2:AK$479,$A6)=0,"",COUNTIF('Listing Competitieven'!AK$2:AK$479,$A6))</f>
        <v/>
      </c>
      <c r="I6">
        <v>5</v>
      </c>
      <c r="J6" s="145">
        <f>SUM(B$2:B6)</f>
        <v>0</v>
      </c>
      <c r="K6" s="145">
        <f>SUM(C$2:C6)</f>
        <v>1</v>
      </c>
      <c r="L6" s="145">
        <f>SUM(D$2:D6)</f>
        <v>0</v>
      </c>
      <c r="M6" s="145">
        <f>SUM(E$2:E6)</f>
        <v>0</v>
      </c>
      <c r="N6" s="145">
        <f>SUM(F$2:F6)</f>
        <v>0</v>
      </c>
      <c r="O6" s="145">
        <f>SUM(G$2:G6)</f>
        <v>0</v>
      </c>
    </row>
    <row r="7" spans="1:15" x14ac:dyDescent="0.25">
      <c r="A7">
        <v>6</v>
      </c>
      <c r="B7" s="145" t="str">
        <f>IF(COUNTIF('Listing Competitieven'!AF$2:AF$479,$A7)=0,"",COUNTIF('Listing Competitieven'!AF$2:AF$479,$A7))</f>
        <v/>
      </c>
      <c r="C7" s="145" t="str">
        <f>IF(COUNTIF('Listing Competitieven'!AG$2:AG$479,$A7)=0,"",COUNTIF('Listing Competitieven'!AG$2:AG$479,$A7))</f>
        <v/>
      </c>
      <c r="D7" s="145" t="str">
        <f>IF(COUNTIF('Listing Competitieven'!AH$2:AH$479,$A7)=0,"",COUNTIF('Listing Competitieven'!AH$2:AH$479,$A7))</f>
        <v/>
      </c>
      <c r="E7" s="145" t="str">
        <f>IF(COUNTIF('Listing Competitieven'!AI$2:AI$479,$A7)=0,"",COUNTIF('Listing Competitieven'!AI$2:AI$479,$A7))</f>
        <v/>
      </c>
      <c r="F7" s="145" t="str">
        <f>IF(COUNTIF('Listing Competitieven'!AJ$2:AJ$479,$A7)=0,"",COUNTIF('Listing Competitieven'!AJ$2:AJ$479,$A7))</f>
        <v/>
      </c>
      <c r="G7" s="145" t="str">
        <f>IF(COUNTIF('Listing Competitieven'!AK$2:AK$479,$A7)=0,"",COUNTIF('Listing Competitieven'!AK$2:AK$479,$A7))</f>
        <v/>
      </c>
      <c r="I7">
        <v>6</v>
      </c>
      <c r="J7" s="145">
        <f>SUM(B$2:B7)</f>
        <v>0</v>
      </c>
      <c r="K7" s="145">
        <f>SUM(C$2:C7)</f>
        <v>1</v>
      </c>
      <c r="L7" s="145">
        <f>SUM(D$2:D7)</f>
        <v>0</v>
      </c>
      <c r="M7" s="145">
        <f>SUM(E$2:E7)</f>
        <v>0</v>
      </c>
      <c r="N7" s="145">
        <f>SUM(F$2:F7)</f>
        <v>0</v>
      </c>
      <c r="O7" s="145">
        <f>SUM(G$2:G7)</f>
        <v>0</v>
      </c>
    </row>
    <row r="8" spans="1:15" x14ac:dyDescent="0.25">
      <c r="A8">
        <v>7</v>
      </c>
      <c r="B8" s="145" t="str">
        <f>IF(COUNTIF('Listing Competitieven'!AF$2:AF$479,$A8)=0,"",COUNTIF('Listing Competitieven'!AF$2:AF$479,$A8))</f>
        <v/>
      </c>
      <c r="C8" s="145">
        <f>IF(COUNTIF('Listing Competitieven'!AG$2:AG$479,$A8)=0,"",COUNTIF('Listing Competitieven'!AG$2:AG$479,$A8))</f>
        <v>1</v>
      </c>
      <c r="D8" s="145" t="str">
        <f>IF(COUNTIF('Listing Competitieven'!AH$2:AH$479,$A8)=0,"",COUNTIF('Listing Competitieven'!AH$2:AH$479,$A8))</f>
        <v/>
      </c>
      <c r="E8" s="145" t="str">
        <f>IF(COUNTIF('Listing Competitieven'!AI$2:AI$479,$A8)=0,"",COUNTIF('Listing Competitieven'!AI$2:AI$479,$A8))</f>
        <v/>
      </c>
      <c r="F8" s="145" t="str">
        <f>IF(COUNTIF('Listing Competitieven'!AJ$2:AJ$479,$A8)=0,"",COUNTIF('Listing Competitieven'!AJ$2:AJ$479,$A8))</f>
        <v/>
      </c>
      <c r="G8" s="145" t="str">
        <f>IF(COUNTIF('Listing Competitieven'!AK$2:AK$479,$A8)=0,"",COUNTIF('Listing Competitieven'!AK$2:AK$479,$A8))</f>
        <v/>
      </c>
      <c r="I8">
        <v>7</v>
      </c>
      <c r="J8" s="145">
        <f>SUM(B$2:B8)</f>
        <v>0</v>
      </c>
      <c r="K8" s="145">
        <f>SUM(C$2:C8)</f>
        <v>2</v>
      </c>
      <c r="L8" s="145">
        <f>SUM(D$2:D8)</f>
        <v>0</v>
      </c>
      <c r="M8" s="145">
        <f>SUM(E$2:E8)</f>
        <v>0</v>
      </c>
      <c r="N8" s="145">
        <f>SUM(F$2:F8)</f>
        <v>0</v>
      </c>
      <c r="O8" s="145">
        <f>SUM(G$2:G8)</f>
        <v>0</v>
      </c>
    </row>
    <row r="9" spans="1:15" x14ac:dyDescent="0.25">
      <c r="A9">
        <v>8</v>
      </c>
      <c r="B9" s="145" t="str">
        <f>IF(COUNTIF('Listing Competitieven'!AF$2:AF$479,$A9)=0,"",COUNTIF('Listing Competitieven'!AF$2:AF$479,$A9))</f>
        <v/>
      </c>
      <c r="C9" s="145" t="str">
        <f>IF(COUNTIF('Listing Competitieven'!AG$2:AG$479,$A9)=0,"",COUNTIF('Listing Competitieven'!AG$2:AG$479,$A9))</f>
        <v/>
      </c>
      <c r="D9" s="145" t="str">
        <f>IF(COUNTIF('Listing Competitieven'!AH$2:AH$479,$A9)=0,"",COUNTIF('Listing Competitieven'!AH$2:AH$479,$A9))</f>
        <v/>
      </c>
      <c r="E9" s="145" t="str">
        <f>IF(COUNTIF('Listing Competitieven'!AI$2:AI$479,$A9)=0,"",COUNTIF('Listing Competitieven'!AI$2:AI$479,$A9))</f>
        <v/>
      </c>
      <c r="F9" s="145" t="str">
        <f>IF(COUNTIF('Listing Competitieven'!AJ$2:AJ$479,$A9)=0,"",COUNTIF('Listing Competitieven'!AJ$2:AJ$479,$A9))</f>
        <v/>
      </c>
      <c r="G9" s="145" t="str">
        <f>IF(COUNTIF('Listing Competitieven'!AK$2:AK$479,$A9)=0,"",COUNTIF('Listing Competitieven'!AK$2:AK$479,$A9))</f>
        <v/>
      </c>
      <c r="I9">
        <v>8</v>
      </c>
      <c r="J9" s="145">
        <f>SUM(B$2:B9)</f>
        <v>0</v>
      </c>
      <c r="K9" s="145">
        <f>SUM(C$2:C9)</f>
        <v>2</v>
      </c>
      <c r="L9" s="145">
        <f>SUM(D$2:D9)</f>
        <v>0</v>
      </c>
      <c r="M9" s="145">
        <f>SUM(E$2:E9)</f>
        <v>0</v>
      </c>
      <c r="N9" s="145">
        <f>SUM(F$2:F9)</f>
        <v>0</v>
      </c>
      <c r="O9" s="145">
        <f>SUM(G$2:G9)</f>
        <v>0</v>
      </c>
    </row>
    <row r="10" spans="1:15" x14ac:dyDescent="0.25">
      <c r="A10">
        <v>9</v>
      </c>
      <c r="B10" s="145" t="str">
        <f>IF(COUNTIF('Listing Competitieven'!AF$2:AF$479,$A10)=0,"",COUNTIF('Listing Competitieven'!AF$2:AF$479,$A10))</f>
        <v/>
      </c>
      <c r="C10" s="145" t="str">
        <f>IF(COUNTIF('Listing Competitieven'!AG$2:AG$479,$A10)=0,"",COUNTIF('Listing Competitieven'!AG$2:AG$479,$A10))</f>
        <v/>
      </c>
      <c r="D10" s="145" t="str">
        <f>IF(COUNTIF('Listing Competitieven'!AH$2:AH$479,$A10)=0,"",COUNTIF('Listing Competitieven'!AH$2:AH$479,$A10))</f>
        <v/>
      </c>
      <c r="E10" s="145" t="str">
        <f>IF(COUNTIF('Listing Competitieven'!AI$2:AI$479,$A10)=0,"",COUNTIF('Listing Competitieven'!AI$2:AI$479,$A10))</f>
        <v/>
      </c>
      <c r="F10" s="145" t="str">
        <f>IF(COUNTIF('Listing Competitieven'!AJ$2:AJ$479,$A10)=0,"",COUNTIF('Listing Competitieven'!AJ$2:AJ$479,$A10))</f>
        <v/>
      </c>
      <c r="G10" s="145" t="str">
        <f>IF(COUNTIF('Listing Competitieven'!AK$2:AK$479,$A10)=0,"",COUNTIF('Listing Competitieven'!AK$2:AK$479,$A10))</f>
        <v/>
      </c>
      <c r="I10">
        <v>9</v>
      </c>
      <c r="J10" s="145">
        <f>SUM(B$2:B10)</f>
        <v>0</v>
      </c>
      <c r="K10" s="145">
        <f>SUM(C$2:C10)</f>
        <v>2</v>
      </c>
      <c r="L10" s="145">
        <f>SUM(D$2:D10)</f>
        <v>0</v>
      </c>
      <c r="M10" s="145">
        <f>SUM(E$2:E10)</f>
        <v>0</v>
      </c>
      <c r="N10" s="145">
        <f>SUM(F$2:F10)</f>
        <v>0</v>
      </c>
      <c r="O10" s="145">
        <f>SUM(G$2:G10)</f>
        <v>0</v>
      </c>
    </row>
    <row r="11" spans="1:15" x14ac:dyDescent="0.25">
      <c r="A11">
        <v>10</v>
      </c>
      <c r="B11" s="145" t="str">
        <f>IF(COUNTIF('Listing Competitieven'!AF$2:AF$479,$A11)=0,"",COUNTIF('Listing Competitieven'!AF$2:AF$479,$A11))</f>
        <v/>
      </c>
      <c r="C11" s="145" t="str">
        <f>IF(COUNTIF('Listing Competitieven'!AG$2:AG$479,$A11)=0,"",COUNTIF('Listing Competitieven'!AG$2:AG$479,$A11))</f>
        <v/>
      </c>
      <c r="D11" s="145" t="str">
        <f>IF(COUNTIF('Listing Competitieven'!AH$2:AH$479,$A11)=0,"",COUNTIF('Listing Competitieven'!AH$2:AH$479,$A11))</f>
        <v/>
      </c>
      <c r="E11" s="145" t="str">
        <f>IF(COUNTIF('Listing Competitieven'!AI$2:AI$479,$A11)=0,"",COUNTIF('Listing Competitieven'!AI$2:AI$479,$A11))</f>
        <v/>
      </c>
      <c r="F11" s="145" t="str">
        <f>IF(COUNTIF('Listing Competitieven'!AJ$2:AJ$479,$A11)=0,"",COUNTIF('Listing Competitieven'!AJ$2:AJ$479,$A11))</f>
        <v/>
      </c>
      <c r="G11" s="145" t="str">
        <f>IF(COUNTIF('Listing Competitieven'!AK$2:AK$479,$A11)=0,"",COUNTIF('Listing Competitieven'!AK$2:AK$479,$A11))</f>
        <v/>
      </c>
      <c r="I11">
        <v>10</v>
      </c>
      <c r="J11" s="145">
        <f>SUM(B$2:B11)</f>
        <v>0</v>
      </c>
      <c r="K11" s="145">
        <f>SUM(C$2:C11)</f>
        <v>2</v>
      </c>
      <c r="L11" s="145">
        <f>SUM(D$2:D11)</f>
        <v>0</v>
      </c>
      <c r="M11" s="145">
        <f>SUM(E$2:E11)</f>
        <v>0</v>
      </c>
      <c r="N11" s="145">
        <f>SUM(F$2:F11)</f>
        <v>0</v>
      </c>
      <c r="O11" s="145">
        <f>SUM(G$2:G11)</f>
        <v>0</v>
      </c>
    </row>
    <row r="12" spans="1:15" x14ac:dyDescent="0.25">
      <c r="A12">
        <v>11</v>
      </c>
      <c r="B12" s="145" t="str">
        <f>IF(COUNTIF('Listing Competitieven'!AF$2:AF$479,$A12)=0,"",COUNTIF('Listing Competitieven'!AF$2:AF$479,$A12))</f>
        <v/>
      </c>
      <c r="C12" s="145" t="str">
        <f>IF(COUNTIF('Listing Competitieven'!AG$2:AG$479,$A12)=0,"",COUNTIF('Listing Competitieven'!AG$2:AG$479,$A12))</f>
        <v/>
      </c>
      <c r="D12" s="145" t="str">
        <f>IF(COUNTIF('Listing Competitieven'!AH$2:AH$479,$A12)=0,"",COUNTIF('Listing Competitieven'!AH$2:AH$479,$A12))</f>
        <v/>
      </c>
      <c r="E12" s="145" t="str">
        <f>IF(COUNTIF('Listing Competitieven'!AI$2:AI$479,$A12)=0,"",COUNTIF('Listing Competitieven'!AI$2:AI$479,$A12))</f>
        <v/>
      </c>
      <c r="F12" s="145" t="str">
        <f>IF(COUNTIF('Listing Competitieven'!AJ$2:AJ$479,$A12)=0,"",COUNTIF('Listing Competitieven'!AJ$2:AJ$479,$A12))</f>
        <v/>
      </c>
      <c r="G12" s="145" t="str">
        <f>IF(COUNTIF('Listing Competitieven'!AK$2:AK$479,$A12)=0,"",COUNTIF('Listing Competitieven'!AK$2:AK$479,$A12))</f>
        <v/>
      </c>
      <c r="I12">
        <v>11</v>
      </c>
      <c r="J12" s="145">
        <f>SUM(B$2:B12)</f>
        <v>0</v>
      </c>
      <c r="K12" s="145">
        <f>SUM(C$2:C12)</f>
        <v>2</v>
      </c>
      <c r="L12" s="145">
        <f>SUM(D$2:D12)</f>
        <v>0</v>
      </c>
      <c r="M12" s="145">
        <f>SUM(E$2:E12)</f>
        <v>0</v>
      </c>
      <c r="N12" s="145">
        <f>SUM(F$2:F12)</f>
        <v>0</v>
      </c>
      <c r="O12" s="145">
        <f>SUM(G$2:G12)</f>
        <v>0</v>
      </c>
    </row>
    <row r="13" spans="1:15" x14ac:dyDescent="0.25">
      <c r="A13">
        <v>12</v>
      </c>
      <c r="B13" s="145" t="str">
        <f>IF(COUNTIF('Listing Competitieven'!AF$2:AF$479,$A13)=0,"",COUNTIF('Listing Competitieven'!AF$2:AF$479,$A13))</f>
        <v/>
      </c>
      <c r="C13" s="145" t="str">
        <f>IF(COUNTIF('Listing Competitieven'!AG$2:AG$479,$A13)=0,"",COUNTIF('Listing Competitieven'!AG$2:AG$479,$A13))</f>
        <v/>
      </c>
      <c r="D13" s="145" t="str">
        <f>IF(COUNTIF('Listing Competitieven'!AH$2:AH$479,$A13)=0,"",COUNTIF('Listing Competitieven'!AH$2:AH$479,$A13))</f>
        <v/>
      </c>
      <c r="E13" s="145" t="str">
        <f>IF(COUNTIF('Listing Competitieven'!AI$2:AI$479,$A13)=0,"",COUNTIF('Listing Competitieven'!AI$2:AI$479,$A13))</f>
        <v/>
      </c>
      <c r="F13" s="145" t="str">
        <f>IF(COUNTIF('Listing Competitieven'!AJ$2:AJ$479,$A13)=0,"",COUNTIF('Listing Competitieven'!AJ$2:AJ$479,$A13))</f>
        <v/>
      </c>
      <c r="G13" s="145" t="str">
        <f>IF(COUNTIF('Listing Competitieven'!AK$2:AK$479,$A13)=0,"",COUNTIF('Listing Competitieven'!AK$2:AK$479,$A13))</f>
        <v/>
      </c>
      <c r="I13">
        <v>12</v>
      </c>
      <c r="J13" s="145">
        <f>SUM(B$2:B13)</f>
        <v>0</v>
      </c>
      <c r="K13" s="145">
        <f>SUM(C$2:C13)</f>
        <v>2</v>
      </c>
      <c r="L13" s="145">
        <f>SUM(D$2:D13)</f>
        <v>0</v>
      </c>
      <c r="M13" s="145">
        <f>SUM(E$2:E13)</f>
        <v>0</v>
      </c>
      <c r="N13" s="145">
        <f>SUM(F$2:F13)</f>
        <v>0</v>
      </c>
      <c r="O13" s="145">
        <f>SUM(G$2:G13)</f>
        <v>0</v>
      </c>
    </row>
    <row r="14" spans="1:15" x14ac:dyDescent="0.25">
      <c r="A14">
        <v>13</v>
      </c>
      <c r="B14" s="145" t="str">
        <f>IF(COUNTIF('Listing Competitieven'!AF$2:AF$479,$A14)=0,"",COUNTIF('Listing Competitieven'!AF$2:AF$479,$A14))</f>
        <v/>
      </c>
      <c r="C14" s="145">
        <f>IF(COUNTIF('Listing Competitieven'!AG$2:AG$479,$A14)=0,"",COUNTIF('Listing Competitieven'!AG$2:AG$479,$A14))</f>
        <v>1</v>
      </c>
      <c r="D14" s="145" t="str">
        <f>IF(COUNTIF('Listing Competitieven'!AH$2:AH$479,$A14)=0,"",COUNTIF('Listing Competitieven'!AH$2:AH$479,$A14))</f>
        <v/>
      </c>
      <c r="E14" s="145" t="str">
        <f>IF(COUNTIF('Listing Competitieven'!AI$2:AI$479,$A14)=0,"",COUNTIF('Listing Competitieven'!AI$2:AI$479,$A14))</f>
        <v/>
      </c>
      <c r="F14" s="145" t="str">
        <f>IF(COUNTIF('Listing Competitieven'!AJ$2:AJ$479,$A14)=0,"",COUNTIF('Listing Competitieven'!AJ$2:AJ$479,$A14))</f>
        <v/>
      </c>
      <c r="G14" s="145" t="str">
        <f>IF(COUNTIF('Listing Competitieven'!AK$2:AK$479,$A14)=0,"",COUNTIF('Listing Competitieven'!AK$2:AK$479,$A14))</f>
        <v/>
      </c>
      <c r="I14">
        <v>13</v>
      </c>
      <c r="J14" s="145">
        <f>SUM(B$2:B14)</f>
        <v>0</v>
      </c>
      <c r="K14" s="145">
        <f>SUM(C$2:C14)</f>
        <v>3</v>
      </c>
      <c r="L14" s="145">
        <f>SUM(D$2:D14)</f>
        <v>0</v>
      </c>
      <c r="M14" s="145">
        <f>SUM(E$2:E14)</f>
        <v>0</v>
      </c>
      <c r="N14" s="145">
        <f>SUM(F$2:F14)</f>
        <v>0</v>
      </c>
      <c r="O14" s="145">
        <f>SUM(G$2:G14)</f>
        <v>0</v>
      </c>
    </row>
    <row r="15" spans="1:15" x14ac:dyDescent="0.25">
      <c r="A15">
        <v>14</v>
      </c>
      <c r="B15" s="145">
        <f>IF(COUNTIF('Listing Competitieven'!AF$2:AF$479,$A15)=0,"",COUNTIF('Listing Competitieven'!AF$2:AF$479,$A15))</f>
        <v>2</v>
      </c>
      <c r="C15" s="145">
        <f>IF(COUNTIF('Listing Competitieven'!AG$2:AG$479,$A15)=0,"",COUNTIF('Listing Competitieven'!AG$2:AG$479,$A15))</f>
        <v>3</v>
      </c>
      <c r="D15" s="145" t="str">
        <f>IF(COUNTIF('Listing Competitieven'!AH$2:AH$479,$A15)=0,"",COUNTIF('Listing Competitieven'!AH$2:AH$479,$A15))</f>
        <v/>
      </c>
      <c r="E15" s="145" t="str">
        <f>IF(COUNTIF('Listing Competitieven'!AI$2:AI$479,$A15)=0,"",COUNTIF('Listing Competitieven'!AI$2:AI$479,$A15))</f>
        <v/>
      </c>
      <c r="F15" s="145" t="str">
        <f>IF(COUNTIF('Listing Competitieven'!AJ$2:AJ$479,$A15)=0,"",COUNTIF('Listing Competitieven'!AJ$2:AJ$479,$A15))</f>
        <v/>
      </c>
      <c r="G15" s="145" t="str">
        <f>IF(COUNTIF('Listing Competitieven'!AK$2:AK$479,$A15)=0,"",COUNTIF('Listing Competitieven'!AK$2:AK$479,$A15))</f>
        <v/>
      </c>
      <c r="I15">
        <v>14</v>
      </c>
      <c r="J15" s="145">
        <f>SUM(B$2:B15)</f>
        <v>2</v>
      </c>
      <c r="K15" s="145">
        <f>SUM(C$2:C15)</f>
        <v>6</v>
      </c>
      <c r="L15" s="145">
        <f>SUM(D$2:D15)</f>
        <v>0</v>
      </c>
      <c r="M15" s="145">
        <f>SUM(E$2:E15)</f>
        <v>0</v>
      </c>
      <c r="N15" s="145">
        <f>SUM(F$2:F15)</f>
        <v>0</v>
      </c>
      <c r="O15" s="145">
        <f>SUM(G$2:G15)</f>
        <v>0</v>
      </c>
    </row>
    <row r="16" spans="1:15" x14ac:dyDescent="0.25">
      <c r="A16">
        <v>15</v>
      </c>
      <c r="B16" s="145" t="str">
        <f>IF(COUNTIF('Listing Competitieven'!AF$2:AF$479,$A16)=0,"",COUNTIF('Listing Competitieven'!AF$2:AF$479,$A16))</f>
        <v/>
      </c>
      <c r="C16" s="145">
        <f>IF(COUNTIF('Listing Competitieven'!AG$2:AG$479,$A16)=0,"",COUNTIF('Listing Competitieven'!AG$2:AG$479,$A16))</f>
        <v>1</v>
      </c>
      <c r="D16" s="145" t="str">
        <f>IF(COUNTIF('Listing Competitieven'!AH$2:AH$479,$A16)=0,"",COUNTIF('Listing Competitieven'!AH$2:AH$479,$A16))</f>
        <v/>
      </c>
      <c r="E16" s="145" t="str">
        <f>IF(COUNTIF('Listing Competitieven'!AI$2:AI$479,$A16)=0,"",COUNTIF('Listing Competitieven'!AI$2:AI$479,$A16))</f>
        <v/>
      </c>
      <c r="F16" s="145" t="str">
        <f>IF(COUNTIF('Listing Competitieven'!AJ$2:AJ$479,$A16)=0,"",COUNTIF('Listing Competitieven'!AJ$2:AJ$479,$A16))</f>
        <v/>
      </c>
      <c r="G16" s="145" t="str">
        <f>IF(COUNTIF('Listing Competitieven'!AK$2:AK$479,$A16)=0,"",COUNTIF('Listing Competitieven'!AK$2:AK$479,$A16))</f>
        <v/>
      </c>
      <c r="I16">
        <v>15</v>
      </c>
      <c r="J16" s="145">
        <f>SUM(B$2:B16)</f>
        <v>2</v>
      </c>
      <c r="K16" s="145">
        <f>SUM(C$2:C16)</f>
        <v>7</v>
      </c>
      <c r="L16" s="145">
        <f>SUM(D$2:D16)</f>
        <v>0</v>
      </c>
      <c r="M16" s="145">
        <f>SUM(E$2:E16)</f>
        <v>0</v>
      </c>
      <c r="N16" s="145">
        <f>SUM(F$2:F16)</f>
        <v>0</v>
      </c>
      <c r="O16" s="145">
        <f>SUM(G$2:G16)</f>
        <v>0</v>
      </c>
    </row>
    <row r="17" spans="1:15" x14ac:dyDescent="0.25">
      <c r="A17">
        <v>16</v>
      </c>
      <c r="B17" s="145" t="str">
        <f>IF(COUNTIF('Listing Competitieven'!AF$2:AF$479,$A17)=0,"",COUNTIF('Listing Competitieven'!AF$2:AF$479,$A17))</f>
        <v/>
      </c>
      <c r="C17" s="145" t="str">
        <f>IF(COUNTIF('Listing Competitieven'!AG$2:AG$479,$A17)=0,"",COUNTIF('Listing Competitieven'!AG$2:AG$479,$A17))</f>
        <v/>
      </c>
      <c r="D17" s="145" t="str">
        <f>IF(COUNTIF('Listing Competitieven'!AH$2:AH$479,$A17)=0,"",COUNTIF('Listing Competitieven'!AH$2:AH$479,$A17))</f>
        <v/>
      </c>
      <c r="E17" s="145" t="str">
        <f>IF(COUNTIF('Listing Competitieven'!AI$2:AI$479,$A17)=0,"",COUNTIF('Listing Competitieven'!AI$2:AI$479,$A17))</f>
        <v/>
      </c>
      <c r="F17" s="145" t="str">
        <f>IF(COUNTIF('Listing Competitieven'!AJ$2:AJ$479,$A17)=0,"",COUNTIF('Listing Competitieven'!AJ$2:AJ$479,$A17))</f>
        <v/>
      </c>
      <c r="G17" s="145" t="str">
        <f>IF(COUNTIF('Listing Competitieven'!AK$2:AK$479,$A17)=0,"",COUNTIF('Listing Competitieven'!AK$2:AK$479,$A17))</f>
        <v/>
      </c>
      <c r="I17">
        <v>16</v>
      </c>
      <c r="J17" s="145">
        <f>SUM(B$2:B17)</f>
        <v>2</v>
      </c>
      <c r="K17" s="145">
        <f>SUM(C$2:C17)</f>
        <v>7</v>
      </c>
      <c r="L17" s="145">
        <f>SUM(D$2:D17)</f>
        <v>0</v>
      </c>
      <c r="M17" s="145">
        <f>SUM(E$2:E17)</f>
        <v>0</v>
      </c>
      <c r="N17" s="145">
        <f>SUM(F$2:F17)</f>
        <v>0</v>
      </c>
      <c r="O17" s="145">
        <f>SUM(G$2:G17)</f>
        <v>0</v>
      </c>
    </row>
    <row r="18" spans="1:15" x14ac:dyDescent="0.25">
      <c r="A18">
        <v>17</v>
      </c>
      <c r="B18" s="145" t="str">
        <f>IF(COUNTIF('Listing Competitieven'!AF$2:AF$479,$A18)=0,"",COUNTIF('Listing Competitieven'!AF$2:AF$479,$A18))</f>
        <v/>
      </c>
      <c r="C18" s="145" t="str">
        <f>IF(COUNTIF('Listing Competitieven'!AG$2:AG$479,$A18)=0,"",COUNTIF('Listing Competitieven'!AG$2:AG$479,$A18))</f>
        <v/>
      </c>
      <c r="D18" s="145" t="str">
        <f>IF(COUNTIF('Listing Competitieven'!AH$2:AH$479,$A18)=0,"",COUNTIF('Listing Competitieven'!AH$2:AH$479,$A18))</f>
        <v/>
      </c>
      <c r="E18" s="145" t="str">
        <f>IF(COUNTIF('Listing Competitieven'!AI$2:AI$479,$A18)=0,"",COUNTIF('Listing Competitieven'!AI$2:AI$479,$A18))</f>
        <v/>
      </c>
      <c r="F18" s="145" t="str">
        <f>IF(COUNTIF('Listing Competitieven'!AJ$2:AJ$479,$A18)=0,"",COUNTIF('Listing Competitieven'!AJ$2:AJ$479,$A18))</f>
        <v/>
      </c>
      <c r="G18" s="145" t="str">
        <f>IF(COUNTIF('Listing Competitieven'!AK$2:AK$479,$A18)=0,"",COUNTIF('Listing Competitieven'!AK$2:AK$479,$A18))</f>
        <v/>
      </c>
      <c r="I18">
        <v>17</v>
      </c>
      <c r="J18" s="145">
        <f>SUM(B$2:B18)</f>
        <v>2</v>
      </c>
      <c r="K18" s="145">
        <f>SUM(C$2:C18)</f>
        <v>7</v>
      </c>
      <c r="L18" s="145">
        <f>SUM(D$2:D18)</f>
        <v>0</v>
      </c>
      <c r="M18" s="145">
        <f>SUM(E$2:E18)</f>
        <v>0</v>
      </c>
      <c r="N18" s="145">
        <f>SUM(F$2:F18)</f>
        <v>0</v>
      </c>
      <c r="O18" s="145">
        <f>SUM(G$2:G18)</f>
        <v>0</v>
      </c>
    </row>
    <row r="19" spans="1:15" x14ac:dyDescent="0.25">
      <c r="A19">
        <v>18</v>
      </c>
      <c r="B19" s="145" t="str">
        <f>IF(COUNTIF('Listing Competitieven'!AF$2:AF$479,$A19)=0,"",COUNTIF('Listing Competitieven'!AF$2:AF$479,$A19))</f>
        <v/>
      </c>
      <c r="C19" s="145" t="str">
        <f>IF(COUNTIF('Listing Competitieven'!AG$2:AG$479,$A19)=0,"",COUNTIF('Listing Competitieven'!AG$2:AG$479,$A19))</f>
        <v/>
      </c>
      <c r="D19" s="145" t="str">
        <f>IF(COUNTIF('Listing Competitieven'!AH$2:AH$479,$A19)=0,"",COUNTIF('Listing Competitieven'!AH$2:AH$479,$A19))</f>
        <v/>
      </c>
      <c r="E19" s="145" t="str">
        <f>IF(COUNTIF('Listing Competitieven'!AI$2:AI$479,$A19)=0,"",COUNTIF('Listing Competitieven'!AI$2:AI$479,$A19))</f>
        <v/>
      </c>
      <c r="F19" s="145" t="str">
        <f>IF(COUNTIF('Listing Competitieven'!AJ$2:AJ$479,$A19)=0,"",COUNTIF('Listing Competitieven'!AJ$2:AJ$479,$A19))</f>
        <v/>
      </c>
      <c r="G19" s="145" t="str">
        <f>IF(COUNTIF('Listing Competitieven'!AK$2:AK$479,$A19)=0,"",COUNTIF('Listing Competitieven'!AK$2:AK$479,$A19))</f>
        <v/>
      </c>
      <c r="I19">
        <v>18</v>
      </c>
      <c r="J19" s="145">
        <f>SUM(B$2:B19)</f>
        <v>2</v>
      </c>
      <c r="K19" s="145">
        <f>SUM(C$2:C19)</f>
        <v>7</v>
      </c>
      <c r="L19" s="145">
        <f>SUM(D$2:D19)</f>
        <v>0</v>
      </c>
      <c r="M19" s="145">
        <f>SUM(E$2:E19)</f>
        <v>0</v>
      </c>
      <c r="N19" s="145">
        <f>SUM(F$2:F19)</f>
        <v>0</v>
      </c>
      <c r="O19" s="145">
        <f>SUM(G$2:G19)</f>
        <v>0</v>
      </c>
    </row>
    <row r="20" spans="1:15" x14ac:dyDescent="0.25">
      <c r="A20">
        <v>19</v>
      </c>
      <c r="B20" s="145" t="str">
        <f>IF(COUNTIF('Listing Competitieven'!AF$2:AF$479,$A20)=0,"",COUNTIF('Listing Competitieven'!AF$2:AF$479,$A20))</f>
        <v/>
      </c>
      <c r="C20" s="145" t="str">
        <f>IF(COUNTIF('Listing Competitieven'!AG$2:AG$479,$A20)=0,"",COUNTIF('Listing Competitieven'!AG$2:AG$479,$A20))</f>
        <v/>
      </c>
      <c r="D20" s="145" t="str">
        <f>IF(COUNTIF('Listing Competitieven'!AH$2:AH$479,$A20)=0,"",COUNTIF('Listing Competitieven'!AH$2:AH$479,$A20))</f>
        <v/>
      </c>
      <c r="E20" s="145" t="str">
        <f>IF(COUNTIF('Listing Competitieven'!AI$2:AI$479,$A20)=0,"",COUNTIF('Listing Competitieven'!AI$2:AI$479,$A20))</f>
        <v/>
      </c>
      <c r="F20" s="145" t="str">
        <f>IF(COUNTIF('Listing Competitieven'!AJ$2:AJ$479,$A20)=0,"",COUNTIF('Listing Competitieven'!AJ$2:AJ$479,$A20))</f>
        <v/>
      </c>
      <c r="G20" s="145" t="str">
        <f>IF(COUNTIF('Listing Competitieven'!AK$2:AK$479,$A20)=0,"",COUNTIF('Listing Competitieven'!AK$2:AK$479,$A20))</f>
        <v/>
      </c>
      <c r="I20">
        <v>19</v>
      </c>
      <c r="J20" s="145">
        <f>SUM(B$2:B20)</f>
        <v>2</v>
      </c>
      <c r="K20" s="145">
        <f>SUM(C$2:C20)</f>
        <v>7</v>
      </c>
      <c r="L20" s="145">
        <f>SUM(D$2:D20)</f>
        <v>0</v>
      </c>
      <c r="M20" s="145">
        <f>SUM(E$2:E20)</f>
        <v>0</v>
      </c>
      <c r="N20" s="145">
        <f>SUM(F$2:F20)</f>
        <v>0</v>
      </c>
      <c r="O20" s="145">
        <f>SUM(G$2:G20)</f>
        <v>0</v>
      </c>
    </row>
    <row r="21" spans="1:15" x14ac:dyDescent="0.25">
      <c r="A21">
        <v>20</v>
      </c>
      <c r="B21" s="145">
        <f>IF(COUNTIF('Listing Competitieven'!AF$2:AF$479,$A21)=0,"",COUNTIF('Listing Competitieven'!AF$2:AF$479,$A21))</f>
        <v>1</v>
      </c>
      <c r="C21" s="145" t="str">
        <f>IF(COUNTIF('Listing Competitieven'!AG$2:AG$479,$A21)=0,"",COUNTIF('Listing Competitieven'!AG$2:AG$479,$A21))</f>
        <v/>
      </c>
      <c r="D21" s="145" t="str">
        <f>IF(COUNTIF('Listing Competitieven'!AH$2:AH$479,$A21)=0,"",COUNTIF('Listing Competitieven'!AH$2:AH$479,$A21))</f>
        <v/>
      </c>
      <c r="E21" s="145" t="str">
        <f>IF(COUNTIF('Listing Competitieven'!AI$2:AI$479,$A21)=0,"",COUNTIF('Listing Competitieven'!AI$2:AI$479,$A21))</f>
        <v/>
      </c>
      <c r="F21" s="145" t="str">
        <f>IF(COUNTIF('Listing Competitieven'!AJ$2:AJ$479,$A21)=0,"",COUNTIF('Listing Competitieven'!AJ$2:AJ$479,$A21))</f>
        <v/>
      </c>
      <c r="G21" s="145" t="str">
        <f>IF(COUNTIF('Listing Competitieven'!AK$2:AK$479,$A21)=0,"",COUNTIF('Listing Competitieven'!AK$2:AK$479,$A21))</f>
        <v/>
      </c>
      <c r="I21">
        <v>20</v>
      </c>
      <c r="J21" s="145">
        <f>SUM(B$2:B21)</f>
        <v>3</v>
      </c>
      <c r="K21" s="145">
        <f>SUM(C$2:C21)</f>
        <v>7</v>
      </c>
      <c r="L21" s="145">
        <f>SUM(D$2:D21)</f>
        <v>0</v>
      </c>
      <c r="M21" s="145">
        <f>SUM(E$2:E21)</f>
        <v>0</v>
      </c>
      <c r="N21" s="145">
        <f>SUM(F$2:F21)</f>
        <v>0</v>
      </c>
      <c r="O21" s="145">
        <f>SUM(G$2:G21)</f>
        <v>0</v>
      </c>
    </row>
    <row r="22" spans="1:15" x14ac:dyDescent="0.25">
      <c r="A22">
        <v>21</v>
      </c>
      <c r="B22" s="145">
        <f>IF(COUNTIF('Listing Competitieven'!AF$2:AF$479,$A22)=0,"",COUNTIF('Listing Competitieven'!AF$2:AF$479,$A22))</f>
        <v>1</v>
      </c>
      <c r="C22" s="145">
        <f>IF(COUNTIF('Listing Competitieven'!AG$2:AG$479,$A22)=0,"",COUNTIF('Listing Competitieven'!AG$2:AG$479,$A22))</f>
        <v>3</v>
      </c>
      <c r="D22" s="145" t="str">
        <f>IF(COUNTIF('Listing Competitieven'!AH$2:AH$479,$A22)=0,"",COUNTIF('Listing Competitieven'!AH$2:AH$479,$A22))</f>
        <v/>
      </c>
      <c r="E22" s="145" t="str">
        <f>IF(COUNTIF('Listing Competitieven'!AI$2:AI$479,$A22)=0,"",COUNTIF('Listing Competitieven'!AI$2:AI$479,$A22))</f>
        <v/>
      </c>
      <c r="F22" s="145" t="str">
        <f>IF(COUNTIF('Listing Competitieven'!AJ$2:AJ$479,$A22)=0,"",COUNTIF('Listing Competitieven'!AJ$2:AJ$479,$A22))</f>
        <v/>
      </c>
      <c r="G22" s="145" t="str">
        <f>IF(COUNTIF('Listing Competitieven'!AK$2:AK$479,$A22)=0,"",COUNTIF('Listing Competitieven'!AK$2:AK$479,$A22))</f>
        <v/>
      </c>
      <c r="I22">
        <v>21</v>
      </c>
      <c r="J22" s="145">
        <f>SUM(B$2:B22)</f>
        <v>4</v>
      </c>
      <c r="K22" s="145">
        <f>SUM(C$2:C22)</f>
        <v>10</v>
      </c>
      <c r="L22" s="145">
        <f>SUM(D$2:D22)</f>
        <v>0</v>
      </c>
      <c r="M22" s="145">
        <f>SUM(E$2:E22)</f>
        <v>0</v>
      </c>
      <c r="N22" s="145">
        <f>SUM(F$2:F22)</f>
        <v>0</v>
      </c>
      <c r="O22" s="145">
        <f>SUM(G$2:G22)</f>
        <v>0</v>
      </c>
    </row>
    <row r="23" spans="1:15" x14ac:dyDescent="0.25">
      <c r="A23">
        <v>22</v>
      </c>
      <c r="B23" s="145" t="str">
        <f>IF(COUNTIF('Listing Competitieven'!AF$2:AF$479,$A23)=0,"",COUNTIF('Listing Competitieven'!AF$2:AF$479,$A23))</f>
        <v/>
      </c>
      <c r="C23" s="145" t="str">
        <f>IF(COUNTIF('Listing Competitieven'!AG$2:AG$479,$A23)=0,"",COUNTIF('Listing Competitieven'!AG$2:AG$479,$A23))</f>
        <v/>
      </c>
      <c r="D23" s="145" t="str">
        <f>IF(COUNTIF('Listing Competitieven'!AH$2:AH$479,$A23)=0,"",COUNTIF('Listing Competitieven'!AH$2:AH$479,$A23))</f>
        <v/>
      </c>
      <c r="E23" s="145" t="str">
        <f>IF(COUNTIF('Listing Competitieven'!AI$2:AI$479,$A23)=0,"",COUNTIF('Listing Competitieven'!AI$2:AI$479,$A23))</f>
        <v/>
      </c>
      <c r="F23" s="145" t="str">
        <f>IF(COUNTIF('Listing Competitieven'!AJ$2:AJ$479,$A23)=0,"",COUNTIF('Listing Competitieven'!AJ$2:AJ$479,$A23))</f>
        <v/>
      </c>
      <c r="G23" s="145" t="str">
        <f>IF(COUNTIF('Listing Competitieven'!AK$2:AK$479,$A23)=0,"",COUNTIF('Listing Competitieven'!AK$2:AK$479,$A23))</f>
        <v/>
      </c>
      <c r="I23">
        <v>22</v>
      </c>
      <c r="J23" s="145">
        <f>SUM(B$2:B23)</f>
        <v>4</v>
      </c>
      <c r="K23" s="145">
        <f>SUM(C$2:C23)</f>
        <v>10</v>
      </c>
      <c r="L23" s="145">
        <f>SUM(D$2:D23)</f>
        <v>0</v>
      </c>
      <c r="M23" s="145">
        <f>SUM(E$2:E23)</f>
        <v>0</v>
      </c>
      <c r="N23" s="145">
        <f>SUM(F$2:F23)</f>
        <v>0</v>
      </c>
      <c r="O23" s="145">
        <f>SUM(G$2:G23)</f>
        <v>0</v>
      </c>
    </row>
    <row r="24" spans="1:15" x14ac:dyDescent="0.25">
      <c r="A24">
        <v>23</v>
      </c>
      <c r="B24" s="145" t="str">
        <f>IF(COUNTIF('Listing Competitieven'!AF$2:AF$479,$A24)=0,"",COUNTIF('Listing Competitieven'!AF$2:AF$479,$A24))</f>
        <v/>
      </c>
      <c r="C24" s="145" t="str">
        <f>IF(COUNTIF('Listing Competitieven'!AG$2:AG$479,$A24)=0,"",COUNTIF('Listing Competitieven'!AG$2:AG$479,$A24))</f>
        <v/>
      </c>
      <c r="D24" s="145" t="str">
        <f>IF(COUNTIF('Listing Competitieven'!AH$2:AH$479,$A24)=0,"",COUNTIF('Listing Competitieven'!AH$2:AH$479,$A24))</f>
        <v/>
      </c>
      <c r="E24" s="145" t="str">
        <f>IF(COUNTIF('Listing Competitieven'!AI$2:AI$479,$A24)=0,"",COUNTIF('Listing Competitieven'!AI$2:AI$479,$A24))</f>
        <v/>
      </c>
      <c r="F24" s="145" t="str">
        <f>IF(COUNTIF('Listing Competitieven'!AJ$2:AJ$479,$A24)=0,"",COUNTIF('Listing Competitieven'!AJ$2:AJ$479,$A24))</f>
        <v/>
      </c>
      <c r="G24" s="145" t="str">
        <f>IF(COUNTIF('Listing Competitieven'!AK$2:AK$479,$A24)=0,"",COUNTIF('Listing Competitieven'!AK$2:AK$479,$A24))</f>
        <v/>
      </c>
      <c r="I24">
        <v>23</v>
      </c>
      <c r="J24" s="145">
        <f>SUM(B$2:B24)</f>
        <v>4</v>
      </c>
      <c r="K24" s="145">
        <f>SUM(C$2:C24)</f>
        <v>10</v>
      </c>
      <c r="L24" s="145">
        <f>SUM(D$2:D24)</f>
        <v>0</v>
      </c>
      <c r="M24" s="145">
        <f>SUM(E$2:E24)</f>
        <v>0</v>
      </c>
      <c r="N24" s="145">
        <f>SUM(F$2:F24)</f>
        <v>0</v>
      </c>
      <c r="O24" s="145">
        <f>SUM(G$2:G24)</f>
        <v>0</v>
      </c>
    </row>
    <row r="25" spans="1:15" x14ac:dyDescent="0.25">
      <c r="A25">
        <v>24</v>
      </c>
      <c r="B25" s="145" t="str">
        <f>IF(COUNTIF('Listing Competitieven'!AF$2:AF$479,$A25)=0,"",COUNTIF('Listing Competitieven'!AF$2:AF$479,$A25))</f>
        <v/>
      </c>
      <c r="C25" s="145" t="str">
        <f>IF(COUNTIF('Listing Competitieven'!AG$2:AG$479,$A25)=0,"",COUNTIF('Listing Competitieven'!AG$2:AG$479,$A25))</f>
        <v/>
      </c>
      <c r="D25" s="145" t="str">
        <f>IF(COUNTIF('Listing Competitieven'!AH$2:AH$479,$A25)=0,"",COUNTIF('Listing Competitieven'!AH$2:AH$479,$A25))</f>
        <v/>
      </c>
      <c r="E25" s="145" t="str">
        <f>IF(COUNTIF('Listing Competitieven'!AI$2:AI$479,$A25)=0,"",COUNTIF('Listing Competitieven'!AI$2:AI$479,$A25))</f>
        <v/>
      </c>
      <c r="F25" s="145" t="str">
        <f>IF(COUNTIF('Listing Competitieven'!AJ$2:AJ$479,$A25)=0,"",COUNTIF('Listing Competitieven'!AJ$2:AJ$479,$A25))</f>
        <v/>
      </c>
      <c r="G25" s="145" t="str">
        <f>IF(COUNTIF('Listing Competitieven'!AK$2:AK$479,$A25)=0,"",COUNTIF('Listing Competitieven'!AK$2:AK$479,$A25))</f>
        <v/>
      </c>
      <c r="I25">
        <v>24</v>
      </c>
      <c r="J25" s="145">
        <f>SUM(B$2:B25)</f>
        <v>4</v>
      </c>
      <c r="K25" s="145">
        <f>SUM(C$2:C25)</f>
        <v>10</v>
      </c>
      <c r="L25" s="145">
        <f>SUM(D$2:D25)</f>
        <v>0</v>
      </c>
      <c r="M25" s="145">
        <f>SUM(E$2:E25)</f>
        <v>0</v>
      </c>
      <c r="N25" s="145">
        <f>SUM(F$2:F25)</f>
        <v>0</v>
      </c>
      <c r="O25" s="145">
        <f>SUM(G$2:G25)</f>
        <v>0</v>
      </c>
    </row>
    <row r="26" spans="1:15" x14ac:dyDescent="0.25">
      <c r="A26">
        <v>25</v>
      </c>
      <c r="B26" s="145" t="str">
        <f>IF(COUNTIF('Listing Competitieven'!AF$2:AF$479,$A26)=0,"",COUNTIF('Listing Competitieven'!AF$2:AF$479,$A26))</f>
        <v/>
      </c>
      <c r="C26" s="145" t="str">
        <f>IF(COUNTIF('Listing Competitieven'!AG$2:AG$479,$A26)=0,"",COUNTIF('Listing Competitieven'!AG$2:AG$479,$A26))</f>
        <v/>
      </c>
      <c r="D26" s="145" t="str">
        <f>IF(COUNTIF('Listing Competitieven'!AH$2:AH$479,$A26)=0,"",COUNTIF('Listing Competitieven'!AH$2:AH$479,$A26))</f>
        <v/>
      </c>
      <c r="E26" s="145" t="str">
        <f>IF(COUNTIF('Listing Competitieven'!AI$2:AI$479,$A26)=0,"",COUNTIF('Listing Competitieven'!AI$2:AI$479,$A26))</f>
        <v/>
      </c>
      <c r="F26" s="145" t="str">
        <f>IF(COUNTIF('Listing Competitieven'!AJ$2:AJ$479,$A26)=0,"",COUNTIF('Listing Competitieven'!AJ$2:AJ$479,$A26))</f>
        <v/>
      </c>
      <c r="G26" s="145" t="str">
        <f>IF(COUNTIF('Listing Competitieven'!AK$2:AK$479,$A26)=0,"",COUNTIF('Listing Competitieven'!AK$2:AK$479,$A26))</f>
        <v/>
      </c>
      <c r="I26">
        <v>25</v>
      </c>
      <c r="J26" s="145">
        <f>SUM(B$2:B26)</f>
        <v>4</v>
      </c>
      <c r="K26" s="145">
        <f>SUM(C$2:C26)</f>
        <v>10</v>
      </c>
      <c r="L26" s="145">
        <f>SUM(D$2:D26)</f>
        <v>0</v>
      </c>
      <c r="M26" s="145">
        <f>SUM(E$2:E26)</f>
        <v>0</v>
      </c>
      <c r="N26" s="145">
        <f>SUM(F$2:F26)</f>
        <v>0</v>
      </c>
      <c r="O26" s="145">
        <f>SUM(G$2:G26)</f>
        <v>0</v>
      </c>
    </row>
    <row r="27" spans="1:15" x14ac:dyDescent="0.25">
      <c r="A27">
        <v>26</v>
      </c>
      <c r="B27" s="145" t="str">
        <f>IF(COUNTIF('Listing Competitieven'!AF$2:AF$479,$A27)=0,"",COUNTIF('Listing Competitieven'!AF$2:AF$479,$A27))</f>
        <v/>
      </c>
      <c r="C27" s="145" t="str">
        <f>IF(COUNTIF('Listing Competitieven'!AG$2:AG$479,$A27)=0,"",COUNTIF('Listing Competitieven'!AG$2:AG$479,$A27))</f>
        <v/>
      </c>
      <c r="D27" s="145" t="str">
        <f>IF(COUNTIF('Listing Competitieven'!AH$2:AH$479,$A27)=0,"",COUNTIF('Listing Competitieven'!AH$2:AH$479,$A27))</f>
        <v/>
      </c>
      <c r="E27" s="145" t="str">
        <f>IF(COUNTIF('Listing Competitieven'!AI$2:AI$479,$A27)=0,"",COUNTIF('Listing Competitieven'!AI$2:AI$479,$A27))</f>
        <v/>
      </c>
      <c r="F27" s="145" t="str">
        <f>IF(COUNTIF('Listing Competitieven'!AJ$2:AJ$479,$A27)=0,"",COUNTIF('Listing Competitieven'!AJ$2:AJ$479,$A27))</f>
        <v/>
      </c>
      <c r="G27" s="145" t="str">
        <f>IF(COUNTIF('Listing Competitieven'!AK$2:AK$479,$A27)=0,"",COUNTIF('Listing Competitieven'!AK$2:AK$479,$A27))</f>
        <v/>
      </c>
      <c r="I27">
        <v>26</v>
      </c>
      <c r="J27" s="145">
        <f>SUM(B$2:B27)</f>
        <v>4</v>
      </c>
      <c r="K27" s="145">
        <f>SUM(C$2:C27)</f>
        <v>10</v>
      </c>
      <c r="L27" s="145">
        <f>SUM(D$2:D27)</f>
        <v>0</v>
      </c>
      <c r="M27" s="145">
        <f>SUM(E$2:E27)</f>
        <v>0</v>
      </c>
      <c r="N27" s="145">
        <f>SUM(F$2:F27)</f>
        <v>0</v>
      </c>
      <c r="O27" s="145">
        <f>SUM(G$2:G27)</f>
        <v>0</v>
      </c>
    </row>
    <row r="28" spans="1:15" x14ac:dyDescent="0.25">
      <c r="A28">
        <v>27</v>
      </c>
      <c r="B28" s="145" t="str">
        <f>IF(COUNTIF('Listing Competitieven'!AF$2:AF$479,$A28)=0,"",COUNTIF('Listing Competitieven'!AF$2:AF$479,$A28))</f>
        <v/>
      </c>
      <c r="C28" s="145" t="str">
        <f>IF(COUNTIF('Listing Competitieven'!AG$2:AG$479,$A28)=0,"",COUNTIF('Listing Competitieven'!AG$2:AG$479,$A28))</f>
        <v/>
      </c>
      <c r="D28" s="145" t="str">
        <f>IF(COUNTIF('Listing Competitieven'!AH$2:AH$479,$A28)=0,"",COUNTIF('Listing Competitieven'!AH$2:AH$479,$A28))</f>
        <v/>
      </c>
      <c r="E28" s="145" t="str">
        <f>IF(COUNTIF('Listing Competitieven'!AI$2:AI$479,$A28)=0,"",COUNTIF('Listing Competitieven'!AI$2:AI$479,$A28))</f>
        <v/>
      </c>
      <c r="F28" s="145" t="str">
        <f>IF(COUNTIF('Listing Competitieven'!AJ$2:AJ$479,$A28)=0,"",COUNTIF('Listing Competitieven'!AJ$2:AJ$479,$A28))</f>
        <v/>
      </c>
      <c r="G28" s="145" t="str">
        <f>IF(COUNTIF('Listing Competitieven'!AK$2:AK$479,$A28)=0,"",COUNTIF('Listing Competitieven'!AK$2:AK$479,$A28))</f>
        <v/>
      </c>
      <c r="I28">
        <v>27</v>
      </c>
      <c r="J28" s="145">
        <f>SUM(B$2:B28)</f>
        <v>4</v>
      </c>
      <c r="K28" s="145">
        <f>SUM(C$2:C28)</f>
        <v>10</v>
      </c>
      <c r="L28" s="145">
        <f>SUM(D$2:D28)</f>
        <v>0</v>
      </c>
      <c r="M28" s="145">
        <f>SUM(E$2:E28)</f>
        <v>0</v>
      </c>
      <c r="N28" s="145">
        <f>SUM(F$2:F28)</f>
        <v>0</v>
      </c>
      <c r="O28" s="145">
        <f>SUM(G$2:G28)</f>
        <v>0</v>
      </c>
    </row>
    <row r="29" spans="1:15" x14ac:dyDescent="0.25">
      <c r="A29">
        <v>28</v>
      </c>
      <c r="B29" s="145" t="str">
        <f>IF(COUNTIF('Listing Competitieven'!AF$2:AF$479,$A29)=0,"",COUNTIF('Listing Competitieven'!AF$2:AF$479,$A29))</f>
        <v/>
      </c>
      <c r="C29" s="145">
        <f>IF(COUNTIF('Listing Competitieven'!AG$2:AG$479,$A29)=0,"",COUNTIF('Listing Competitieven'!AG$2:AG$479,$A29))</f>
        <v>8</v>
      </c>
      <c r="D29" s="145" t="str">
        <f>IF(COUNTIF('Listing Competitieven'!AH$2:AH$479,$A29)=0,"",COUNTIF('Listing Competitieven'!AH$2:AH$479,$A29))</f>
        <v/>
      </c>
      <c r="E29" s="145" t="str">
        <f>IF(COUNTIF('Listing Competitieven'!AI$2:AI$479,$A29)=0,"",COUNTIF('Listing Competitieven'!AI$2:AI$479,$A29))</f>
        <v/>
      </c>
      <c r="F29" s="145">
        <f>IF(COUNTIF('Listing Competitieven'!AJ$2:AJ$479,$A29)=0,"",COUNTIF('Listing Competitieven'!AJ$2:AJ$479,$A29))</f>
        <v>3</v>
      </c>
      <c r="G29" s="145" t="str">
        <f>IF(COUNTIF('Listing Competitieven'!AK$2:AK$479,$A29)=0,"",COUNTIF('Listing Competitieven'!AK$2:AK$479,$A29))</f>
        <v/>
      </c>
      <c r="I29">
        <v>28</v>
      </c>
      <c r="J29" s="145">
        <f>SUM(B$2:B29)</f>
        <v>4</v>
      </c>
      <c r="K29" s="145">
        <f>SUM(C$2:C29)</f>
        <v>18</v>
      </c>
      <c r="L29" s="145">
        <f>SUM(D$2:D29)</f>
        <v>0</v>
      </c>
      <c r="M29" s="145">
        <f>SUM(E$2:E29)</f>
        <v>0</v>
      </c>
      <c r="N29" s="145">
        <f>SUM(F$2:F29)</f>
        <v>3</v>
      </c>
      <c r="O29" s="145">
        <f>SUM(G$2:G29)</f>
        <v>0</v>
      </c>
    </row>
    <row r="30" spans="1:15" x14ac:dyDescent="0.25">
      <c r="A30">
        <v>29</v>
      </c>
      <c r="B30" s="145" t="str">
        <f>IF(COUNTIF('Listing Competitieven'!AF$2:AF$479,$A30)=0,"",COUNTIF('Listing Competitieven'!AF$2:AF$479,$A30))</f>
        <v/>
      </c>
      <c r="C30" s="145" t="str">
        <f>IF(COUNTIF('Listing Competitieven'!AG$2:AG$479,$A30)=0,"",COUNTIF('Listing Competitieven'!AG$2:AG$479,$A30))</f>
        <v/>
      </c>
      <c r="D30" s="145" t="str">
        <f>IF(COUNTIF('Listing Competitieven'!AH$2:AH$479,$A30)=0,"",COUNTIF('Listing Competitieven'!AH$2:AH$479,$A30))</f>
        <v/>
      </c>
      <c r="E30" s="145" t="str">
        <f>IF(COUNTIF('Listing Competitieven'!AI$2:AI$479,$A30)=0,"",COUNTIF('Listing Competitieven'!AI$2:AI$479,$A30))</f>
        <v/>
      </c>
      <c r="F30" s="145" t="str">
        <f>IF(COUNTIF('Listing Competitieven'!AJ$2:AJ$479,$A30)=0,"",COUNTIF('Listing Competitieven'!AJ$2:AJ$479,$A30))</f>
        <v/>
      </c>
      <c r="G30" s="145" t="str">
        <f>IF(COUNTIF('Listing Competitieven'!AK$2:AK$479,$A30)=0,"",COUNTIF('Listing Competitieven'!AK$2:AK$479,$A30))</f>
        <v/>
      </c>
      <c r="I30">
        <v>29</v>
      </c>
      <c r="J30" s="145">
        <f>SUM(B$2:B30)</f>
        <v>4</v>
      </c>
      <c r="K30" s="145">
        <f>SUM(C$2:C30)</f>
        <v>18</v>
      </c>
      <c r="L30" s="145">
        <f>SUM(D$2:D30)</f>
        <v>0</v>
      </c>
      <c r="M30" s="145">
        <f>SUM(E$2:E30)</f>
        <v>0</v>
      </c>
      <c r="N30" s="145">
        <f>SUM(F$2:F30)</f>
        <v>3</v>
      </c>
      <c r="O30" s="145">
        <f>SUM(G$2:G30)</f>
        <v>0</v>
      </c>
    </row>
    <row r="31" spans="1:15" x14ac:dyDescent="0.25">
      <c r="A31">
        <v>30</v>
      </c>
      <c r="B31" s="145" t="str">
        <f>IF(COUNTIF('Listing Competitieven'!AF$2:AF$479,$A31)=0,"",COUNTIF('Listing Competitieven'!AF$2:AF$479,$A31))</f>
        <v/>
      </c>
      <c r="C31" s="145" t="str">
        <f>IF(COUNTIF('Listing Competitieven'!AG$2:AG$479,$A31)=0,"",COUNTIF('Listing Competitieven'!AG$2:AG$479,$A31))</f>
        <v/>
      </c>
      <c r="D31" s="145" t="str">
        <f>IF(COUNTIF('Listing Competitieven'!AH$2:AH$479,$A31)=0,"",COUNTIF('Listing Competitieven'!AH$2:AH$479,$A31))</f>
        <v/>
      </c>
      <c r="E31" s="145" t="str">
        <f>IF(COUNTIF('Listing Competitieven'!AI$2:AI$479,$A31)=0,"",COUNTIF('Listing Competitieven'!AI$2:AI$479,$A31))</f>
        <v/>
      </c>
      <c r="F31" s="145" t="str">
        <f>IF(COUNTIF('Listing Competitieven'!AJ$2:AJ$479,$A31)=0,"",COUNTIF('Listing Competitieven'!AJ$2:AJ$479,$A31))</f>
        <v/>
      </c>
      <c r="G31" s="145" t="str">
        <f>IF(COUNTIF('Listing Competitieven'!AK$2:AK$479,$A31)=0,"",COUNTIF('Listing Competitieven'!AK$2:AK$479,$A31))</f>
        <v/>
      </c>
      <c r="I31">
        <v>30</v>
      </c>
      <c r="J31" s="145">
        <f>SUM(B$2:B31)</f>
        <v>4</v>
      </c>
      <c r="K31" s="145">
        <f>SUM(C$2:C31)</f>
        <v>18</v>
      </c>
      <c r="L31" s="145">
        <f>SUM(D$2:D31)</f>
        <v>0</v>
      </c>
      <c r="M31" s="145">
        <f>SUM(E$2:E31)</f>
        <v>0</v>
      </c>
      <c r="N31" s="145">
        <f>SUM(F$2:F31)</f>
        <v>3</v>
      </c>
      <c r="O31" s="145">
        <f>SUM(G$2:G31)</f>
        <v>0</v>
      </c>
    </row>
    <row r="32" spans="1:15" x14ac:dyDescent="0.25">
      <c r="A32">
        <v>31</v>
      </c>
      <c r="B32" s="145" t="str">
        <f>IF(COUNTIF('Listing Competitieven'!AF$2:AF$479,$A32)=0,"",COUNTIF('Listing Competitieven'!AF$2:AF$479,$A32))</f>
        <v/>
      </c>
      <c r="C32" s="145" t="str">
        <f>IF(COUNTIF('Listing Competitieven'!AG$2:AG$479,$A32)=0,"",COUNTIF('Listing Competitieven'!AG$2:AG$479,$A32))</f>
        <v/>
      </c>
      <c r="D32" s="145" t="str">
        <f>IF(COUNTIF('Listing Competitieven'!AH$2:AH$479,$A32)=0,"",COUNTIF('Listing Competitieven'!AH$2:AH$479,$A32))</f>
        <v/>
      </c>
      <c r="E32" s="145" t="str">
        <f>IF(COUNTIF('Listing Competitieven'!AI$2:AI$479,$A32)=0,"",COUNTIF('Listing Competitieven'!AI$2:AI$479,$A32))</f>
        <v/>
      </c>
      <c r="F32" s="145" t="str">
        <f>IF(COUNTIF('Listing Competitieven'!AJ$2:AJ$479,$A32)=0,"",COUNTIF('Listing Competitieven'!AJ$2:AJ$479,$A32))</f>
        <v/>
      </c>
      <c r="G32" s="145" t="str">
        <f>IF(COUNTIF('Listing Competitieven'!AK$2:AK$479,$A32)=0,"",COUNTIF('Listing Competitieven'!AK$2:AK$479,$A32))</f>
        <v/>
      </c>
      <c r="I32">
        <v>31</v>
      </c>
      <c r="J32" s="145">
        <f>SUM(B$2:B32)</f>
        <v>4</v>
      </c>
      <c r="K32" s="145">
        <f>SUM(C$2:C32)</f>
        <v>18</v>
      </c>
      <c r="L32" s="145">
        <f>SUM(D$2:D32)</f>
        <v>0</v>
      </c>
      <c r="M32" s="145">
        <f>SUM(E$2:E32)</f>
        <v>0</v>
      </c>
      <c r="N32" s="145">
        <f>SUM(F$2:F32)</f>
        <v>3</v>
      </c>
      <c r="O32" s="145">
        <f>SUM(G$2:G32)</f>
        <v>0</v>
      </c>
    </row>
    <row r="33" spans="1:15" x14ac:dyDescent="0.25">
      <c r="A33">
        <v>32</v>
      </c>
      <c r="B33" s="145" t="str">
        <f>IF(COUNTIF('Listing Competitieven'!AF$2:AF$479,$A33)=0,"",COUNTIF('Listing Competitieven'!AF$2:AF$479,$A33))</f>
        <v/>
      </c>
      <c r="C33" s="145" t="str">
        <f>IF(COUNTIF('Listing Competitieven'!AG$2:AG$479,$A33)=0,"",COUNTIF('Listing Competitieven'!AG$2:AG$479,$A33))</f>
        <v/>
      </c>
      <c r="D33" s="145" t="str">
        <f>IF(COUNTIF('Listing Competitieven'!AH$2:AH$479,$A33)=0,"",COUNTIF('Listing Competitieven'!AH$2:AH$479,$A33))</f>
        <v/>
      </c>
      <c r="E33" s="145" t="str">
        <f>IF(COUNTIF('Listing Competitieven'!AI$2:AI$479,$A33)=0,"",COUNTIF('Listing Competitieven'!AI$2:AI$479,$A33))</f>
        <v/>
      </c>
      <c r="F33" s="145" t="str">
        <f>IF(COUNTIF('Listing Competitieven'!AJ$2:AJ$479,$A33)=0,"",COUNTIF('Listing Competitieven'!AJ$2:AJ$479,$A33))</f>
        <v/>
      </c>
      <c r="G33" s="145" t="str">
        <f>IF(COUNTIF('Listing Competitieven'!AK$2:AK$479,$A33)=0,"",COUNTIF('Listing Competitieven'!AK$2:AK$479,$A33))</f>
        <v/>
      </c>
      <c r="I33">
        <v>32</v>
      </c>
      <c r="J33" s="145">
        <f>SUM(B$2:B33)</f>
        <v>4</v>
      </c>
      <c r="K33" s="145">
        <f>SUM(C$2:C33)</f>
        <v>18</v>
      </c>
      <c r="L33" s="145">
        <f>SUM(D$2:D33)</f>
        <v>0</v>
      </c>
      <c r="M33" s="145">
        <f>SUM(E$2:E33)</f>
        <v>0</v>
      </c>
      <c r="N33" s="145">
        <f>SUM(F$2:F33)</f>
        <v>3</v>
      </c>
      <c r="O33" s="145">
        <f>SUM(G$2:G33)</f>
        <v>0</v>
      </c>
    </row>
    <row r="34" spans="1:15" x14ac:dyDescent="0.25">
      <c r="A34">
        <v>33</v>
      </c>
      <c r="B34" s="145" t="str">
        <f>IF(COUNTIF('Listing Competitieven'!AF$2:AF$479,$A34)=0,"",COUNTIF('Listing Competitieven'!AF$2:AF$479,$A34))</f>
        <v/>
      </c>
      <c r="C34" s="145" t="str">
        <f>IF(COUNTIF('Listing Competitieven'!AG$2:AG$479,$A34)=0,"",COUNTIF('Listing Competitieven'!AG$2:AG$479,$A34))</f>
        <v/>
      </c>
      <c r="D34" s="145" t="str">
        <f>IF(COUNTIF('Listing Competitieven'!AH$2:AH$479,$A34)=0,"",COUNTIF('Listing Competitieven'!AH$2:AH$479,$A34))</f>
        <v/>
      </c>
      <c r="E34" s="145" t="str">
        <f>IF(COUNTIF('Listing Competitieven'!AI$2:AI$479,$A34)=0,"",COUNTIF('Listing Competitieven'!AI$2:AI$479,$A34))</f>
        <v/>
      </c>
      <c r="F34" s="145" t="str">
        <f>IF(COUNTIF('Listing Competitieven'!AJ$2:AJ$479,$A34)=0,"",COUNTIF('Listing Competitieven'!AJ$2:AJ$479,$A34))</f>
        <v/>
      </c>
      <c r="G34" s="145" t="str">
        <f>IF(COUNTIF('Listing Competitieven'!AK$2:AK$479,$A34)=0,"",COUNTIF('Listing Competitieven'!AK$2:AK$479,$A34))</f>
        <v/>
      </c>
      <c r="I34">
        <v>33</v>
      </c>
      <c r="J34" s="145">
        <f>SUM(B$2:B34)</f>
        <v>4</v>
      </c>
      <c r="K34" s="145">
        <f>SUM(C$2:C34)</f>
        <v>18</v>
      </c>
      <c r="L34" s="145">
        <f>SUM(D$2:D34)</f>
        <v>0</v>
      </c>
      <c r="M34" s="145">
        <f>SUM(E$2:E34)</f>
        <v>0</v>
      </c>
      <c r="N34" s="145">
        <f>SUM(F$2:F34)</f>
        <v>3</v>
      </c>
      <c r="O34" s="145">
        <f>SUM(G$2:G34)</f>
        <v>0</v>
      </c>
    </row>
    <row r="35" spans="1:15" x14ac:dyDescent="0.25">
      <c r="A35">
        <v>34</v>
      </c>
      <c r="B35" s="145" t="str">
        <f>IF(COUNTIF('Listing Competitieven'!AF$2:AF$479,$A35)=0,"",COUNTIF('Listing Competitieven'!AF$2:AF$479,$A35))</f>
        <v/>
      </c>
      <c r="C35" s="145" t="str">
        <f>IF(COUNTIF('Listing Competitieven'!AG$2:AG$479,$A35)=0,"",COUNTIF('Listing Competitieven'!AG$2:AG$479,$A35))</f>
        <v/>
      </c>
      <c r="D35" s="145" t="str">
        <f>IF(COUNTIF('Listing Competitieven'!AH$2:AH$479,$A35)=0,"",COUNTIF('Listing Competitieven'!AH$2:AH$479,$A35))</f>
        <v/>
      </c>
      <c r="E35" s="145" t="str">
        <f>IF(COUNTIF('Listing Competitieven'!AI$2:AI$479,$A35)=0,"",COUNTIF('Listing Competitieven'!AI$2:AI$479,$A35))</f>
        <v/>
      </c>
      <c r="F35" s="145" t="str">
        <f>IF(COUNTIF('Listing Competitieven'!AJ$2:AJ$479,$A35)=0,"",COUNTIF('Listing Competitieven'!AJ$2:AJ$479,$A35))</f>
        <v/>
      </c>
      <c r="G35" s="145" t="str">
        <f>IF(COUNTIF('Listing Competitieven'!AK$2:AK$479,$A35)=0,"",COUNTIF('Listing Competitieven'!AK$2:AK$479,$A35))</f>
        <v/>
      </c>
      <c r="I35">
        <v>34</v>
      </c>
      <c r="J35" s="145">
        <f>SUM(B$2:B35)</f>
        <v>4</v>
      </c>
      <c r="K35" s="145">
        <f>SUM(C$2:C35)</f>
        <v>18</v>
      </c>
      <c r="L35" s="145">
        <f>SUM(D$2:D35)</f>
        <v>0</v>
      </c>
      <c r="M35" s="145">
        <f>SUM(E$2:E35)</f>
        <v>0</v>
      </c>
      <c r="N35" s="145">
        <f>SUM(F$2:F35)</f>
        <v>3</v>
      </c>
      <c r="O35" s="145">
        <f>SUM(G$2:G35)</f>
        <v>0</v>
      </c>
    </row>
    <row r="36" spans="1:15" x14ac:dyDescent="0.25">
      <c r="A36">
        <v>35</v>
      </c>
      <c r="B36" s="145">
        <f>IF(COUNTIF('Listing Competitieven'!AF$2:AF$479,$A36)=0,"",COUNTIF('Listing Competitieven'!AF$2:AF$479,$A36))</f>
        <v>9</v>
      </c>
      <c r="C36" s="145">
        <f>IF(COUNTIF('Listing Competitieven'!AG$2:AG$479,$A36)=0,"",COUNTIF('Listing Competitieven'!AG$2:AG$479,$A36))</f>
        <v>3</v>
      </c>
      <c r="D36" s="145" t="str">
        <f>IF(COUNTIF('Listing Competitieven'!AH$2:AH$479,$A36)=0,"",COUNTIF('Listing Competitieven'!AH$2:AH$479,$A36))</f>
        <v/>
      </c>
      <c r="E36" s="145" t="str">
        <f>IF(COUNTIF('Listing Competitieven'!AI$2:AI$479,$A36)=0,"",COUNTIF('Listing Competitieven'!AI$2:AI$479,$A36))</f>
        <v/>
      </c>
      <c r="F36" s="145">
        <f>IF(COUNTIF('Listing Competitieven'!AJ$2:AJ$479,$A36)=0,"",COUNTIF('Listing Competitieven'!AJ$2:AJ$479,$A36))</f>
        <v>2</v>
      </c>
      <c r="G36" s="145" t="str">
        <f>IF(COUNTIF('Listing Competitieven'!AK$2:AK$479,$A36)=0,"",COUNTIF('Listing Competitieven'!AK$2:AK$479,$A36))</f>
        <v/>
      </c>
      <c r="I36">
        <v>35</v>
      </c>
      <c r="J36" s="145">
        <f>SUM(B$2:B36)</f>
        <v>13</v>
      </c>
      <c r="K36" s="145">
        <f>SUM(C$2:C36)</f>
        <v>21</v>
      </c>
      <c r="L36" s="145">
        <f>SUM(D$2:D36)</f>
        <v>0</v>
      </c>
      <c r="M36" s="145">
        <f>SUM(E$2:E36)</f>
        <v>0</v>
      </c>
      <c r="N36" s="145">
        <f>SUM(F$2:F36)</f>
        <v>5</v>
      </c>
      <c r="O36" s="145">
        <f>SUM(G$2:G36)</f>
        <v>0</v>
      </c>
    </row>
    <row r="37" spans="1:15" x14ac:dyDescent="0.25">
      <c r="A37">
        <v>36</v>
      </c>
      <c r="B37" s="145" t="str">
        <f>IF(COUNTIF('Listing Competitieven'!AF$2:AF$479,$A37)=0,"",COUNTIF('Listing Competitieven'!AF$2:AF$479,$A37))</f>
        <v/>
      </c>
      <c r="C37" s="145" t="str">
        <f>IF(COUNTIF('Listing Competitieven'!AG$2:AG$479,$A37)=0,"",COUNTIF('Listing Competitieven'!AG$2:AG$479,$A37))</f>
        <v/>
      </c>
      <c r="D37" s="145" t="str">
        <f>IF(COUNTIF('Listing Competitieven'!AH$2:AH$479,$A37)=0,"",COUNTIF('Listing Competitieven'!AH$2:AH$479,$A37))</f>
        <v/>
      </c>
      <c r="E37" s="145" t="str">
        <f>IF(COUNTIF('Listing Competitieven'!AI$2:AI$479,$A37)=0,"",COUNTIF('Listing Competitieven'!AI$2:AI$479,$A37))</f>
        <v/>
      </c>
      <c r="F37" s="145" t="str">
        <f>IF(COUNTIF('Listing Competitieven'!AJ$2:AJ$479,$A37)=0,"",COUNTIF('Listing Competitieven'!AJ$2:AJ$479,$A37))</f>
        <v/>
      </c>
      <c r="G37" s="145" t="str">
        <f>IF(COUNTIF('Listing Competitieven'!AK$2:AK$479,$A37)=0,"",COUNTIF('Listing Competitieven'!AK$2:AK$479,$A37))</f>
        <v/>
      </c>
      <c r="I37">
        <v>36</v>
      </c>
      <c r="J37" s="145">
        <f>SUM(B$2:B37)</f>
        <v>13</v>
      </c>
      <c r="K37" s="145">
        <f>SUM(C$2:C37)</f>
        <v>21</v>
      </c>
      <c r="L37" s="145">
        <f>SUM(D$2:D37)</f>
        <v>0</v>
      </c>
      <c r="M37" s="145">
        <f>SUM(E$2:E37)</f>
        <v>0</v>
      </c>
      <c r="N37" s="145">
        <f>SUM(F$2:F37)</f>
        <v>5</v>
      </c>
      <c r="O37" s="145">
        <f>SUM(G$2:G37)</f>
        <v>0</v>
      </c>
    </row>
    <row r="38" spans="1:15" x14ac:dyDescent="0.25">
      <c r="A38">
        <v>37</v>
      </c>
      <c r="B38" s="145" t="str">
        <f>IF(COUNTIF('Listing Competitieven'!AF$2:AF$479,$A38)=0,"",COUNTIF('Listing Competitieven'!AF$2:AF$479,$A38))</f>
        <v/>
      </c>
      <c r="C38" s="145" t="str">
        <f>IF(COUNTIF('Listing Competitieven'!AG$2:AG$479,$A38)=0,"",COUNTIF('Listing Competitieven'!AG$2:AG$479,$A38))</f>
        <v/>
      </c>
      <c r="D38" s="145" t="str">
        <f>IF(COUNTIF('Listing Competitieven'!AH$2:AH$479,$A38)=0,"",COUNTIF('Listing Competitieven'!AH$2:AH$479,$A38))</f>
        <v/>
      </c>
      <c r="E38" s="145" t="str">
        <f>IF(COUNTIF('Listing Competitieven'!AI$2:AI$479,$A38)=0,"",COUNTIF('Listing Competitieven'!AI$2:AI$479,$A38))</f>
        <v/>
      </c>
      <c r="F38" s="145" t="str">
        <f>IF(COUNTIF('Listing Competitieven'!AJ$2:AJ$479,$A38)=0,"",COUNTIF('Listing Competitieven'!AJ$2:AJ$479,$A38))</f>
        <v/>
      </c>
      <c r="G38" s="145" t="str">
        <f>IF(COUNTIF('Listing Competitieven'!AK$2:AK$479,$A38)=0,"",COUNTIF('Listing Competitieven'!AK$2:AK$479,$A38))</f>
        <v/>
      </c>
      <c r="I38">
        <v>37</v>
      </c>
      <c r="J38" s="145">
        <f>SUM(B$2:B38)</f>
        <v>13</v>
      </c>
      <c r="K38" s="145">
        <f>SUM(C$2:C38)</f>
        <v>21</v>
      </c>
      <c r="L38" s="145">
        <f>SUM(D$2:D38)</f>
        <v>0</v>
      </c>
      <c r="M38" s="145">
        <f>SUM(E$2:E38)</f>
        <v>0</v>
      </c>
      <c r="N38" s="145">
        <f>SUM(F$2:F38)</f>
        <v>5</v>
      </c>
      <c r="O38" s="145">
        <f>SUM(G$2:G38)</f>
        <v>0</v>
      </c>
    </row>
    <row r="39" spans="1:15" x14ac:dyDescent="0.25">
      <c r="A39">
        <v>38</v>
      </c>
      <c r="B39" s="145" t="str">
        <f>IF(COUNTIF('Listing Competitieven'!AF$2:AF$479,$A39)=0,"",COUNTIF('Listing Competitieven'!AF$2:AF$479,$A39))</f>
        <v/>
      </c>
      <c r="C39" s="145" t="str">
        <f>IF(COUNTIF('Listing Competitieven'!AG$2:AG$479,$A39)=0,"",COUNTIF('Listing Competitieven'!AG$2:AG$479,$A39))</f>
        <v/>
      </c>
      <c r="D39" s="145" t="str">
        <f>IF(COUNTIF('Listing Competitieven'!AH$2:AH$479,$A39)=0,"",COUNTIF('Listing Competitieven'!AH$2:AH$479,$A39))</f>
        <v/>
      </c>
      <c r="E39" s="145" t="str">
        <f>IF(COUNTIF('Listing Competitieven'!AI$2:AI$479,$A39)=0,"",COUNTIF('Listing Competitieven'!AI$2:AI$479,$A39))</f>
        <v/>
      </c>
      <c r="F39" s="145" t="str">
        <f>IF(COUNTIF('Listing Competitieven'!AJ$2:AJ$479,$A39)=0,"",COUNTIF('Listing Competitieven'!AJ$2:AJ$479,$A39))</f>
        <v/>
      </c>
      <c r="G39" s="145" t="str">
        <f>IF(COUNTIF('Listing Competitieven'!AK$2:AK$479,$A39)=0,"",COUNTIF('Listing Competitieven'!AK$2:AK$479,$A39))</f>
        <v/>
      </c>
      <c r="I39">
        <v>38</v>
      </c>
      <c r="J39" s="145">
        <f>SUM(B$2:B39)</f>
        <v>13</v>
      </c>
      <c r="K39" s="145">
        <f>SUM(C$2:C39)</f>
        <v>21</v>
      </c>
      <c r="L39" s="145">
        <f>SUM(D$2:D39)</f>
        <v>0</v>
      </c>
      <c r="M39" s="145">
        <f>SUM(E$2:E39)</f>
        <v>0</v>
      </c>
      <c r="N39" s="145">
        <f>SUM(F$2:F39)</f>
        <v>5</v>
      </c>
      <c r="O39" s="145">
        <f>SUM(G$2:G39)</f>
        <v>0</v>
      </c>
    </row>
    <row r="40" spans="1:15" x14ac:dyDescent="0.25">
      <c r="A40">
        <v>39</v>
      </c>
      <c r="B40" s="145" t="str">
        <f>IF(COUNTIF('Listing Competitieven'!AF$2:AF$479,$A40)=0,"",COUNTIF('Listing Competitieven'!AF$2:AF$479,$A40))</f>
        <v/>
      </c>
      <c r="C40" s="145" t="str">
        <f>IF(COUNTIF('Listing Competitieven'!AG$2:AG$479,$A40)=0,"",COUNTIF('Listing Competitieven'!AG$2:AG$479,$A40))</f>
        <v/>
      </c>
      <c r="D40" s="145" t="str">
        <f>IF(COUNTIF('Listing Competitieven'!AH$2:AH$479,$A40)=0,"",COUNTIF('Listing Competitieven'!AH$2:AH$479,$A40))</f>
        <v/>
      </c>
      <c r="E40" s="145" t="str">
        <f>IF(COUNTIF('Listing Competitieven'!AI$2:AI$479,$A40)=0,"",COUNTIF('Listing Competitieven'!AI$2:AI$479,$A40))</f>
        <v/>
      </c>
      <c r="F40" s="145" t="str">
        <f>IF(COUNTIF('Listing Competitieven'!AJ$2:AJ$479,$A40)=0,"",COUNTIF('Listing Competitieven'!AJ$2:AJ$479,$A40))</f>
        <v/>
      </c>
      <c r="G40" s="145" t="str">
        <f>IF(COUNTIF('Listing Competitieven'!AK$2:AK$479,$A40)=0,"",COUNTIF('Listing Competitieven'!AK$2:AK$479,$A40))</f>
        <v/>
      </c>
      <c r="I40">
        <v>39</v>
      </c>
      <c r="J40" s="145">
        <f>SUM(B$2:B40)</f>
        <v>13</v>
      </c>
      <c r="K40" s="145">
        <f>SUM(C$2:C40)</f>
        <v>21</v>
      </c>
      <c r="L40" s="145">
        <f>SUM(D$2:D40)</f>
        <v>0</v>
      </c>
      <c r="M40" s="145">
        <f>SUM(E$2:E40)</f>
        <v>0</v>
      </c>
      <c r="N40" s="145">
        <f>SUM(F$2:F40)</f>
        <v>5</v>
      </c>
      <c r="O40" s="145">
        <f>SUM(G$2:G40)</f>
        <v>0</v>
      </c>
    </row>
    <row r="41" spans="1:15" x14ac:dyDescent="0.25">
      <c r="A41">
        <v>40</v>
      </c>
      <c r="B41" s="145" t="str">
        <f>IF(COUNTIF('Listing Competitieven'!AF$2:AF$479,$A41)=0,"",COUNTIF('Listing Competitieven'!AF$2:AF$479,$A41))</f>
        <v/>
      </c>
      <c r="C41" s="145" t="str">
        <f>IF(COUNTIF('Listing Competitieven'!AG$2:AG$479,$A41)=0,"",COUNTIF('Listing Competitieven'!AG$2:AG$479,$A41))</f>
        <v/>
      </c>
      <c r="D41" s="145" t="str">
        <f>IF(COUNTIF('Listing Competitieven'!AH$2:AH$479,$A41)=0,"",COUNTIF('Listing Competitieven'!AH$2:AH$479,$A41))</f>
        <v/>
      </c>
      <c r="E41" s="145" t="str">
        <f>IF(COUNTIF('Listing Competitieven'!AI$2:AI$479,$A41)=0,"",COUNTIF('Listing Competitieven'!AI$2:AI$479,$A41))</f>
        <v/>
      </c>
      <c r="F41" s="145" t="str">
        <f>IF(COUNTIF('Listing Competitieven'!AJ$2:AJ$479,$A41)=0,"",COUNTIF('Listing Competitieven'!AJ$2:AJ$479,$A41))</f>
        <v/>
      </c>
      <c r="G41" s="145" t="str">
        <f>IF(COUNTIF('Listing Competitieven'!AK$2:AK$479,$A41)=0,"",COUNTIF('Listing Competitieven'!AK$2:AK$479,$A41))</f>
        <v/>
      </c>
      <c r="I41">
        <v>40</v>
      </c>
      <c r="J41" s="145">
        <f>SUM(B$2:B41)</f>
        <v>13</v>
      </c>
      <c r="K41" s="145">
        <f>SUM(C$2:C41)</f>
        <v>21</v>
      </c>
      <c r="L41" s="145">
        <f>SUM(D$2:D41)</f>
        <v>0</v>
      </c>
      <c r="M41" s="145">
        <f>SUM(E$2:E41)</f>
        <v>0</v>
      </c>
      <c r="N41" s="145">
        <f>SUM(F$2:F41)</f>
        <v>5</v>
      </c>
      <c r="O41" s="145">
        <f>SUM(G$2:G41)</f>
        <v>0</v>
      </c>
    </row>
    <row r="42" spans="1:15" x14ac:dyDescent="0.25">
      <c r="A42">
        <v>41</v>
      </c>
      <c r="B42" s="145" t="str">
        <f>IF(COUNTIF('Listing Competitieven'!AF$2:AF$479,$A42)=0,"",COUNTIF('Listing Competitieven'!AF$2:AF$479,$A42))</f>
        <v/>
      </c>
      <c r="C42" s="145" t="str">
        <f>IF(COUNTIF('Listing Competitieven'!AG$2:AG$479,$A42)=0,"",COUNTIF('Listing Competitieven'!AG$2:AG$479,$A42))</f>
        <v/>
      </c>
      <c r="D42" s="145" t="str">
        <f>IF(COUNTIF('Listing Competitieven'!AH$2:AH$479,$A42)=0,"",COUNTIF('Listing Competitieven'!AH$2:AH$479,$A42))</f>
        <v/>
      </c>
      <c r="E42" s="145" t="str">
        <f>IF(COUNTIF('Listing Competitieven'!AI$2:AI$479,$A42)=0,"",COUNTIF('Listing Competitieven'!AI$2:AI$479,$A42))</f>
        <v/>
      </c>
      <c r="F42" s="145" t="str">
        <f>IF(COUNTIF('Listing Competitieven'!AJ$2:AJ$479,$A42)=0,"",COUNTIF('Listing Competitieven'!AJ$2:AJ$479,$A42))</f>
        <v/>
      </c>
      <c r="G42" s="145" t="str">
        <f>IF(COUNTIF('Listing Competitieven'!AK$2:AK$479,$A42)=0,"",COUNTIF('Listing Competitieven'!AK$2:AK$479,$A42))</f>
        <v/>
      </c>
      <c r="I42">
        <v>41</v>
      </c>
      <c r="J42" s="145">
        <f>SUM(B$2:B42)</f>
        <v>13</v>
      </c>
      <c r="K42" s="145">
        <f>SUM(C$2:C42)</f>
        <v>21</v>
      </c>
      <c r="L42" s="145">
        <f>SUM(D$2:D42)</f>
        <v>0</v>
      </c>
      <c r="M42" s="145">
        <f>SUM(E$2:E42)</f>
        <v>0</v>
      </c>
      <c r="N42" s="145">
        <f>SUM(F$2:F42)</f>
        <v>5</v>
      </c>
      <c r="O42" s="145">
        <f>SUM(G$2:G42)</f>
        <v>0</v>
      </c>
    </row>
    <row r="43" spans="1:15" x14ac:dyDescent="0.25">
      <c r="A43">
        <v>42</v>
      </c>
      <c r="B43" s="145">
        <f>IF(COUNTIF('Listing Competitieven'!AF$2:AF$479,$A43)=0,"",COUNTIF('Listing Competitieven'!AF$2:AF$479,$A43))</f>
        <v>6</v>
      </c>
      <c r="C43" s="145">
        <f>IF(COUNTIF('Listing Competitieven'!AG$2:AG$479,$A43)=0,"",COUNTIF('Listing Competitieven'!AG$2:AG$479,$A43))</f>
        <v>6</v>
      </c>
      <c r="D43" s="145" t="str">
        <f>IF(COUNTIF('Listing Competitieven'!AH$2:AH$479,$A43)=0,"",COUNTIF('Listing Competitieven'!AH$2:AH$479,$A43))</f>
        <v/>
      </c>
      <c r="E43" s="145" t="str">
        <f>IF(COUNTIF('Listing Competitieven'!AI$2:AI$479,$A43)=0,"",COUNTIF('Listing Competitieven'!AI$2:AI$479,$A43))</f>
        <v/>
      </c>
      <c r="F43" s="145">
        <f>IF(COUNTIF('Listing Competitieven'!AJ$2:AJ$479,$A43)=0,"",COUNTIF('Listing Competitieven'!AJ$2:AJ$479,$A43))</f>
        <v>3</v>
      </c>
      <c r="G43" s="145" t="str">
        <f>IF(COUNTIF('Listing Competitieven'!AK$2:AK$479,$A43)=0,"",COUNTIF('Listing Competitieven'!AK$2:AK$479,$A43))</f>
        <v/>
      </c>
      <c r="I43">
        <v>42</v>
      </c>
      <c r="J43" s="145">
        <f>SUM(B$2:B43)</f>
        <v>19</v>
      </c>
      <c r="K43" s="145">
        <f>SUM(C$2:C43)</f>
        <v>27</v>
      </c>
      <c r="L43" s="145">
        <f>SUM(D$2:D43)</f>
        <v>0</v>
      </c>
      <c r="M43" s="145">
        <f>SUM(E$2:E43)</f>
        <v>0</v>
      </c>
      <c r="N43" s="145">
        <f>SUM(F$2:F43)</f>
        <v>8</v>
      </c>
      <c r="O43" s="145">
        <f>SUM(G$2:G43)</f>
        <v>0</v>
      </c>
    </row>
    <row r="44" spans="1:15" x14ac:dyDescent="0.25">
      <c r="A44">
        <v>43</v>
      </c>
      <c r="B44" s="145" t="str">
        <f>IF(COUNTIF('Listing Competitieven'!AF$2:AF$479,$A44)=0,"",COUNTIF('Listing Competitieven'!AF$2:AF$479,$A44))</f>
        <v/>
      </c>
      <c r="C44" s="145" t="str">
        <f>IF(COUNTIF('Listing Competitieven'!AG$2:AG$479,$A44)=0,"",COUNTIF('Listing Competitieven'!AG$2:AG$479,$A44))</f>
        <v/>
      </c>
      <c r="D44" s="145" t="str">
        <f>IF(COUNTIF('Listing Competitieven'!AH$2:AH$479,$A44)=0,"",COUNTIF('Listing Competitieven'!AH$2:AH$479,$A44))</f>
        <v/>
      </c>
      <c r="E44" s="145" t="str">
        <f>IF(COUNTIF('Listing Competitieven'!AI$2:AI$479,$A44)=0,"",COUNTIF('Listing Competitieven'!AI$2:AI$479,$A44))</f>
        <v/>
      </c>
      <c r="F44" s="145" t="str">
        <f>IF(COUNTIF('Listing Competitieven'!AJ$2:AJ$479,$A44)=0,"",COUNTIF('Listing Competitieven'!AJ$2:AJ$479,$A44))</f>
        <v/>
      </c>
      <c r="G44" s="145" t="str">
        <f>IF(COUNTIF('Listing Competitieven'!AK$2:AK$479,$A44)=0,"",COUNTIF('Listing Competitieven'!AK$2:AK$479,$A44))</f>
        <v/>
      </c>
      <c r="I44">
        <v>43</v>
      </c>
      <c r="J44" s="145">
        <f>SUM(B$2:B44)</f>
        <v>19</v>
      </c>
      <c r="K44" s="145">
        <f>SUM(C$2:C44)</f>
        <v>27</v>
      </c>
      <c r="L44" s="145">
        <f>SUM(D$2:D44)</f>
        <v>0</v>
      </c>
      <c r="M44" s="145">
        <f>SUM(E$2:E44)</f>
        <v>0</v>
      </c>
      <c r="N44" s="145">
        <f>SUM(F$2:F44)</f>
        <v>8</v>
      </c>
      <c r="O44" s="145">
        <f>SUM(G$2:G44)</f>
        <v>0</v>
      </c>
    </row>
    <row r="45" spans="1:15" x14ac:dyDescent="0.25">
      <c r="A45">
        <v>44</v>
      </c>
      <c r="B45" s="145" t="str">
        <f>IF(COUNTIF('Listing Competitieven'!AF$2:AF$479,$A45)=0,"",COUNTIF('Listing Competitieven'!AF$2:AF$479,$A45))</f>
        <v/>
      </c>
      <c r="C45" s="145" t="str">
        <f>IF(COUNTIF('Listing Competitieven'!AG$2:AG$479,$A45)=0,"",COUNTIF('Listing Competitieven'!AG$2:AG$479,$A45))</f>
        <v/>
      </c>
      <c r="D45" s="145" t="str">
        <f>IF(COUNTIF('Listing Competitieven'!AH$2:AH$479,$A45)=0,"",COUNTIF('Listing Competitieven'!AH$2:AH$479,$A45))</f>
        <v/>
      </c>
      <c r="E45" s="145" t="str">
        <f>IF(COUNTIF('Listing Competitieven'!AI$2:AI$479,$A45)=0,"",COUNTIF('Listing Competitieven'!AI$2:AI$479,$A45))</f>
        <v/>
      </c>
      <c r="F45" s="145" t="str">
        <f>IF(COUNTIF('Listing Competitieven'!AJ$2:AJ$479,$A45)=0,"",COUNTIF('Listing Competitieven'!AJ$2:AJ$479,$A45))</f>
        <v/>
      </c>
      <c r="G45" s="145" t="str">
        <f>IF(COUNTIF('Listing Competitieven'!AK$2:AK$479,$A45)=0,"",COUNTIF('Listing Competitieven'!AK$2:AK$479,$A45))</f>
        <v/>
      </c>
      <c r="I45">
        <v>44</v>
      </c>
      <c r="J45" s="145">
        <f>SUM(B$2:B45)</f>
        <v>19</v>
      </c>
      <c r="K45" s="145">
        <f>SUM(C$2:C45)</f>
        <v>27</v>
      </c>
      <c r="L45" s="145">
        <f>SUM(D$2:D45)</f>
        <v>0</v>
      </c>
      <c r="M45" s="145">
        <f>SUM(E$2:E45)</f>
        <v>0</v>
      </c>
      <c r="N45" s="145">
        <f>SUM(F$2:F45)</f>
        <v>8</v>
      </c>
      <c r="O45" s="145">
        <f>SUM(G$2:G45)</f>
        <v>0</v>
      </c>
    </row>
    <row r="46" spans="1:15" x14ac:dyDescent="0.25">
      <c r="A46">
        <v>45</v>
      </c>
      <c r="B46" s="145" t="str">
        <f>IF(COUNTIF('Listing Competitieven'!AF$2:AF$479,$A46)=0,"",COUNTIF('Listing Competitieven'!AF$2:AF$479,$A46))</f>
        <v/>
      </c>
      <c r="C46" s="145" t="str">
        <f>IF(COUNTIF('Listing Competitieven'!AG$2:AG$479,$A46)=0,"",COUNTIF('Listing Competitieven'!AG$2:AG$479,$A46))</f>
        <v/>
      </c>
      <c r="D46" s="145" t="str">
        <f>IF(COUNTIF('Listing Competitieven'!AH$2:AH$479,$A46)=0,"",COUNTIF('Listing Competitieven'!AH$2:AH$479,$A46))</f>
        <v/>
      </c>
      <c r="E46" s="145" t="str">
        <f>IF(COUNTIF('Listing Competitieven'!AI$2:AI$479,$A46)=0,"",COUNTIF('Listing Competitieven'!AI$2:AI$479,$A46))</f>
        <v/>
      </c>
      <c r="F46" s="145" t="str">
        <f>IF(COUNTIF('Listing Competitieven'!AJ$2:AJ$479,$A46)=0,"",COUNTIF('Listing Competitieven'!AJ$2:AJ$479,$A46))</f>
        <v/>
      </c>
      <c r="G46" s="145" t="str">
        <f>IF(COUNTIF('Listing Competitieven'!AK$2:AK$479,$A46)=0,"",COUNTIF('Listing Competitieven'!AK$2:AK$479,$A46))</f>
        <v/>
      </c>
      <c r="I46">
        <v>45</v>
      </c>
      <c r="J46" s="145">
        <f>SUM(B$2:B46)</f>
        <v>19</v>
      </c>
      <c r="K46" s="145">
        <f>SUM(C$2:C46)</f>
        <v>27</v>
      </c>
      <c r="L46" s="145">
        <f>SUM(D$2:D46)</f>
        <v>0</v>
      </c>
      <c r="M46" s="145">
        <f>SUM(E$2:E46)</f>
        <v>0</v>
      </c>
      <c r="N46" s="145">
        <f>SUM(F$2:F46)</f>
        <v>8</v>
      </c>
      <c r="O46" s="145">
        <f>SUM(G$2:G46)</f>
        <v>0</v>
      </c>
    </row>
    <row r="47" spans="1:15" x14ac:dyDescent="0.25">
      <c r="A47">
        <v>46</v>
      </c>
      <c r="B47" s="145" t="str">
        <f>IF(COUNTIF('Listing Competitieven'!AF$2:AF$479,$A47)=0,"",COUNTIF('Listing Competitieven'!AF$2:AF$479,$A47))</f>
        <v/>
      </c>
      <c r="C47" s="145" t="str">
        <f>IF(COUNTIF('Listing Competitieven'!AG$2:AG$479,$A47)=0,"",COUNTIF('Listing Competitieven'!AG$2:AG$479,$A47))</f>
        <v/>
      </c>
      <c r="D47" s="145" t="str">
        <f>IF(COUNTIF('Listing Competitieven'!AH$2:AH$479,$A47)=0,"",COUNTIF('Listing Competitieven'!AH$2:AH$479,$A47))</f>
        <v/>
      </c>
      <c r="E47" s="145" t="str">
        <f>IF(COUNTIF('Listing Competitieven'!AI$2:AI$479,$A47)=0,"",COUNTIF('Listing Competitieven'!AI$2:AI$479,$A47))</f>
        <v/>
      </c>
      <c r="F47" s="145" t="str">
        <f>IF(COUNTIF('Listing Competitieven'!AJ$2:AJ$479,$A47)=0,"",COUNTIF('Listing Competitieven'!AJ$2:AJ$479,$A47))</f>
        <v/>
      </c>
      <c r="G47" s="145" t="str">
        <f>IF(COUNTIF('Listing Competitieven'!AK$2:AK$479,$A47)=0,"",COUNTIF('Listing Competitieven'!AK$2:AK$479,$A47))</f>
        <v/>
      </c>
      <c r="I47">
        <v>46</v>
      </c>
      <c r="J47" s="145">
        <f>SUM(B$2:B47)</f>
        <v>19</v>
      </c>
      <c r="K47" s="145">
        <f>SUM(C$2:C47)</f>
        <v>27</v>
      </c>
      <c r="L47" s="145">
        <f>SUM(D$2:D47)</f>
        <v>0</v>
      </c>
      <c r="M47" s="145">
        <f>SUM(E$2:E47)</f>
        <v>0</v>
      </c>
      <c r="N47" s="145">
        <f>SUM(F$2:F47)</f>
        <v>8</v>
      </c>
      <c r="O47" s="145">
        <f>SUM(G$2:G47)</f>
        <v>0</v>
      </c>
    </row>
    <row r="48" spans="1:15" x14ac:dyDescent="0.25">
      <c r="A48">
        <v>47</v>
      </c>
      <c r="B48" s="145" t="str">
        <f>IF(COUNTIF('Listing Competitieven'!AF$2:AF$479,$A48)=0,"",COUNTIF('Listing Competitieven'!AF$2:AF$479,$A48))</f>
        <v/>
      </c>
      <c r="C48" s="145" t="str">
        <f>IF(COUNTIF('Listing Competitieven'!AG$2:AG$479,$A48)=0,"",COUNTIF('Listing Competitieven'!AG$2:AG$479,$A48))</f>
        <v/>
      </c>
      <c r="D48" s="145" t="str">
        <f>IF(COUNTIF('Listing Competitieven'!AH$2:AH$479,$A48)=0,"",COUNTIF('Listing Competitieven'!AH$2:AH$479,$A48))</f>
        <v/>
      </c>
      <c r="E48" s="145" t="str">
        <f>IF(COUNTIF('Listing Competitieven'!AI$2:AI$479,$A48)=0,"",COUNTIF('Listing Competitieven'!AI$2:AI$479,$A48))</f>
        <v/>
      </c>
      <c r="F48" s="145" t="str">
        <f>IF(COUNTIF('Listing Competitieven'!AJ$2:AJ$479,$A48)=0,"",COUNTIF('Listing Competitieven'!AJ$2:AJ$479,$A48))</f>
        <v/>
      </c>
      <c r="G48" s="145" t="str">
        <f>IF(COUNTIF('Listing Competitieven'!AK$2:AK$479,$A48)=0,"",COUNTIF('Listing Competitieven'!AK$2:AK$479,$A48))</f>
        <v/>
      </c>
      <c r="I48">
        <v>47</v>
      </c>
      <c r="J48" s="145">
        <f>SUM(B$2:B48)</f>
        <v>19</v>
      </c>
      <c r="K48" s="145">
        <f>SUM(C$2:C48)</f>
        <v>27</v>
      </c>
      <c r="L48" s="145">
        <f>SUM(D$2:D48)</f>
        <v>0</v>
      </c>
      <c r="M48" s="145">
        <f>SUM(E$2:E48)</f>
        <v>0</v>
      </c>
      <c r="N48" s="145">
        <f>SUM(F$2:F48)</f>
        <v>8</v>
      </c>
      <c r="O48" s="145">
        <f>SUM(G$2:G48)</f>
        <v>0</v>
      </c>
    </row>
    <row r="49" spans="1:15" x14ac:dyDescent="0.25">
      <c r="A49">
        <v>48</v>
      </c>
      <c r="B49" s="145">
        <f>IF(COUNTIF('Listing Competitieven'!AF$2:AF$479,$A49)=0,"",COUNTIF('Listing Competitieven'!AF$2:AF$479,$A49))</f>
        <v>2</v>
      </c>
      <c r="C49" s="145" t="str">
        <f>IF(COUNTIF('Listing Competitieven'!AG$2:AG$479,$A49)=0,"",COUNTIF('Listing Competitieven'!AG$2:AG$479,$A49))</f>
        <v/>
      </c>
      <c r="D49" s="145" t="str">
        <f>IF(COUNTIF('Listing Competitieven'!AH$2:AH$479,$A49)=0,"",COUNTIF('Listing Competitieven'!AH$2:AH$479,$A49))</f>
        <v/>
      </c>
      <c r="E49" s="145" t="str">
        <f>IF(COUNTIF('Listing Competitieven'!AI$2:AI$479,$A49)=0,"",COUNTIF('Listing Competitieven'!AI$2:AI$479,$A49))</f>
        <v/>
      </c>
      <c r="F49" s="145" t="str">
        <f>IF(COUNTIF('Listing Competitieven'!AJ$2:AJ$479,$A49)=0,"",COUNTIF('Listing Competitieven'!AJ$2:AJ$479,$A49))</f>
        <v/>
      </c>
      <c r="G49" s="145" t="str">
        <f>IF(COUNTIF('Listing Competitieven'!AK$2:AK$479,$A49)=0,"",COUNTIF('Listing Competitieven'!AK$2:AK$479,$A49))</f>
        <v/>
      </c>
      <c r="I49">
        <v>48</v>
      </c>
      <c r="J49" s="145">
        <f>SUM(B$2:B49)</f>
        <v>21</v>
      </c>
      <c r="K49" s="145">
        <f>SUM(C$2:C49)</f>
        <v>27</v>
      </c>
      <c r="L49" s="145">
        <f>SUM(D$2:D49)</f>
        <v>0</v>
      </c>
      <c r="M49" s="145">
        <f>SUM(E$2:E49)</f>
        <v>0</v>
      </c>
      <c r="N49" s="145">
        <f>SUM(F$2:F49)</f>
        <v>8</v>
      </c>
      <c r="O49" s="145">
        <f>SUM(G$2:G49)</f>
        <v>0</v>
      </c>
    </row>
    <row r="50" spans="1:15" x14ac:dyDescent="0.25">
      <c r="A50">
        <v>49</v>
      </c>
      <c r="B50" s="145">
        <f>IF(COUNTIF('Listing Competitieven'!AF$2:AF$479,$A50)=0,"",COUNTIF('Listing Competitieven'!AF$2:AF$479,$A50))</f>
        <v>3</v>
      </c>
      <c r="C50" s="145">
        <f>IF(COUNTIF('Listing Competitieven'!AG$2:AG$479,$A50)=0,"",COUNTIF('Listing Competitieven'!AG$2:AG$479,$A50))</f>
        <v>1</v>
      </c>
      <c r="D50" s="145">
        <f>IF(COUNTIF('Listing Competitieven'!AH$2:AH$479,$A50)=0,"",COUNTIF('Listing Competitieven'!AH$2:AH$479,$A50))</f>
        <v>1</v>
      </c>
      <c r="E50" s="145" t="str">
        <f>IF(COUNTIF('Listing Competitieven'!AI$2:AI$479,$A50)=0,"",COUNTIF('Listing Competitieven'!AI$2:AI$479,$A50))</f>
        <v/>
      </c>
      <c r="F50" s="145" t="str">
        <f>IF(COUNTIF('Listing Competitieven'!AJ$2:AJ$479,$A50)=0,"",COUNTIF('Listing Competitieven'!AJ$2:AJ$479,$A50))</f>
        <v/>
      </c>
      <c r="G50" s="145" t="str">
        <f>IF(COUNTIF('Listing Competitieven'!AK$2:AK$479,$A50)=0,"",COUNTIF('Listing Competitieven'!AK$2:AK$479,$A50))</f>
        <v/>
      </c>
      <c r="I50">
        <v>49</v>
      </c>
      <c r="J50" s="145">
        <f>SUM(B$2:B50)</f>
        <v>24</v>
      </c>
      <c r="K50" s="145">
        <f>SUM(C$2:C50)</f>
        <v>28</v>
      </c>
      <c r="L50" s="145">
        <f>SUM(D$2:D50)</f>
        <v>1</v>
      </c>
      <c r="M50" s="145">
        <f>SUM(E$2:E50)</f>
        <v>0</v>
      </c>
      <c r="N50" s="145">
        <f>SUM(F$2:F50)</f>
        <v>8</v>
      </c>
      <c r="O50" s="145">
        <f>SUM(G$2:G50)</f>
        <v>0</v>
      </c>
    </row>
    <row r="51" spans="1:15" x14ac:dyDescent="0.25">
      <c r="A51">
        <v>50</v>
      </c>
      <c r="B51" s="145" t="str">
        <f>IF(COUNTIF('Listing Competitieven'!AF$2:AF$479,$A51)=0,"",COUNTIF('Listing Competitieven'!AF$2:AF$479,$A51))</f>
        <v/>
      </c>
      <c r="C51" s="145" t="str">
        <f>IF(COUNTIF('Listing Competitieven'!AG$2:AG$479,$A51)=0,"",COUNTIF('Listing Competitieven'!AG$2:AG$479,$A51))</f>
        <v/>
      </c>
      <c r="D51" s="145" t="str">
        <f>IF(COUNTIF('Listing Competitieven'!AH$2:AH$479,$A51)=0,"",COUNTIF('Listing Competitieven'!AH$2:AH$479,$A51))</f>
        <v/>
      </c>
      <c r="E51" s="145" t="str">
        <f>IF(COUNTIF('Listing Competitieven'!AI$2:AI$479,$A51)=0,"",COUNTIF('Listing Competitieven'!AI$2:AI$479,$A51))</f>
        <v/>
      </c>
      <c r="F51" s="145" t="str">
        <f>IF(COUNTIF('Listing Competitieven'!AJ$2:AJ$479,$A51)=0,"",COUNTIF('Listing Competitieven'!AJ$2:AJ$479,$A51))</f>
        <v/>
      </c>
      <c r="G51" s="145" t="str">
        <f>IF(COUNTIF('Listing Competitieven'!AK$2:AK$479,$A51)=0,"",COUNTIF('Listing Competitieven'!AK$2:AK$479,$A51))</f>
        <v/>
      </c>
      <c r="I51">
        <v>50</v>
      </c>
      <c r="J51" s="145">
        <f>SUM(B$2:B51)</f>
        <v>24</v>
      </c>
      <c r="K51" s="145">
        <f>SUM(C$2:C51)</f>
        <v>28</v>
      </c>
      <c r="L51" s="145">
        <f>SUM(D$2:D51)</f>
        <v>1</v>
      </c>
      <c r="M51" s="145">
        <f>SUM(E$2:E51)</f>
        <v>0</v>
      </c>
      <c r="N51" s="145">
        <f>SUM(F$2:F51)</f>
        <v>8</v>
      </c>
      <c r="O51" s="145">
        <f>SUM(G$2:G51)</f>
        <v>0</v>
      </c>
    </row>
    <row r="52" spans="1:15" x14ac:dyDescent="0.25">
      <c r="A52">
        <v>51</v>
      </c>
      <c r="B52" s="145" t="str">
        <f>IF(COUNTIF('Listing Competitieven'!AF$2:AF$479,$A52)=0,"",COUNTIF('Listing Competitieven'!AF$2:AF$479,$A52))</f>
        <v/>
      </c>
      <c r="C52" s="145" t="str">
        <f>IF(COUNTIF('Listing Competitieven'!AG$2:AG$479,$A52)=0,"",COUNTIF('Listing Competitieven'!AG$2:AG$479,$A52))</f>
        <v/>
      </c>
      <c r="D52" s="145" t="str">
        <f>IF(COUNTIF('Listing Competitieven'!AH$2:AH$479,$A52)=0,"",COUNTIF('Listing Competitieven'!AH$2:AH$479,$A52))</f>
        <v/>
      </c>
      <c r="E52" s="145" t="str">
        <f>IF(COUNTIF('Listing Competitieven'!AI$2:AI$479,$A52)=0,"",COUNTIF('Listing Competitieven'!AI$2:AI$479,$A52))</f>
        <v/>
      </c>
      <c r="F52" s="145">
        <f>IF(COUNTIF('Listing Competitieven'!AJ$2:AJ$479,$A52)=0,"",COUNTIF('Listing Competitieven'!AJ$2:AJ$479,$A52))</f>
        <v>1</v>
      </c>
      <c r="G52" s="145" t="str">
        <f>IF(COUNTIF('Listing Competitieven'!AK$2:AK$479,$A52)=0,"",COUNTIF('Listing Competitieven'!AK$2:AK$479,$A52))</f>
        <v/>
      </c>
      <c r="I52">
        <v>51</v>
      </c>
      <c r="J52" s="145">
        <f>SUM(B$2:B52)</f>
        <v>24</v>
      </c>
      <c r="K52" s="145">
        <f>SUM(C$2:C52)</f>
        <v>28</v>
      </c>
      <c r="L52" s="145">
        <f>SUM(D$2:D52)</f>
        <v>1</v>
      </c>
      <c r="M52" s="145">
        <f>SUM(E$2:E52)</f>
        <v>0</v>
      </c>
      <c r="N52" s="145">
        <f>SUM(F$2:F52)</f>
        <v>9</v>
      </c>
      <c r="O52" s="145">
        <f>SUM(G$2:G52)</f>
        <v>0</v>
      </c>
    </row>
    <row r="53" spans="1:15" x14ac:dyDescent="0.25">
      <c r="A53">
        <v>52</v>
      </c>
      <c r="B53" s="145" t="str">
        <f>IF(COUNTIF('Listing Competitieven'!AF$2:AF$479,$A53)=0,"",COUNTIF('Listing Competitieven'!AF$2:AF$479,$A53))</f>
        <v/>
      </c>
      <c r="C53" s="145" t="str">
        <f>IF(COUNTIF('Listing Competitieven'!AG$2:AG$479,$A53)=0,"",COUNTIF('Listing Competitieven'!AG$2:AG$479,$A53))</f>
        <v/>
      </c>
      <c r="D53" s="145" t="str">
        <f>IF(COUNTIF('Listing Competitieven'!AH$2:AH$479,$A53)=0,"",COUNTIF('Listing Competitieven'!AH$2:AH$479,$A53))</f>
        <v/>
      </c>
      <c r="E53" s="145" t="str">
        <f>IF(COUNTIF('Listing Competitieven'!AI$2:AI$479,$A53)=0,"",COUNTIF('Listing Competitieven'!AI$2:AI$479,$A53))</f>
        <v/>
      </c>
      <c r="F53" s="145" t="str">
        <f>IF(COUNTIF('Listing Competitieven'!AJ$2:AJ$479,$A53)=0,"",COUNTIF('Listing Competitieven'!AJ$2:AJ$479,$A53))</f>
        <v/>
      </c>
      <c r="G53" s="145" t="str">
        <f>IF(COUNTIF('Listing Competitieven'!AK$2:AK$479,$A53)=0,"",COUNTIF('Listing Competitieven'!AK$2:AK$479,$A53))</f>
        <v/>
      </c>
      <c r="I53">
        <v>52</v>
      </c>
      <c r="J53" s="145">
        <f>SUM(B$2:B53)</f>
        <v>24</v>
      </c>
      <c r="K53" s="145">
        <f>SUM(C$2:C53)</f>
        <v>28</v>
      </c>
      <c r="L53" s="145">
        <f>SUM(D$2:D53)</f>
        <v>1</v>
      </c>
      <c r="M53" s="145">
        <f>SUM(E$2:E53)</f>
        <v>0</v>
      </c>
      <c r="N53" s="145">
        <f>SUM(F$2:F53)</f>
        <v>9</v>
      </c>
      <c r="O53" s="145">
        <f>SUM(G$2:G53)</f>
        <v>0</v>
      </c>
    </row>
    <row r="54" spans="1:15" x14ac:dyDescent="0.25">
      <c r="A54">
        <v>53</v>
      </c>
      <c r="B54" s="145" t="str">
        <f>IF(COUNTIF('Listing Competitieven'!AF$2:AF$479,$A54)=0,"",COUNTIF('Listing Competitieven'!AF$2:AF$479,$A54))</f>
        <v/>
      </c>
      <c r="C54" s="145" t="str">
        <f>IF(COUNTIF('Listing Competitieven'!AG$2:AG$479,$A54)=0,"",COUNTIF('Listing Competitieven'!AG$2:AG$479,$A54))</f>
        <v/>
      </c>
      <c r="D54" s="145" t="str">
        <f>IF(COUNTIF('Listing Competitieven'!AH$2:AH$479,$A54)=0,"",COUNTIF('Listing Competitieven'!AH$2:AH$479,$A54))</f>
        <v/>
      </c>
      <c r="E54" s="145" t="str">
        <f>IF(COUNTIF('Listing Competitieven'!AI$2:AI$479,$A54)=0,"",COUNTIF('Listing Competitieven'!AI$2:AI$479,$A54))</f>
        <v/>
      </c>
      <c r="F54" s="145" t="str">
        <f>IF(COUNTIF('Listing Competitieven'!AJ$2:AJ$479,$A54)=0,"",COUNTIF('Listing Competitieven'!AJ$2:AJ$479,$A54))</f>
        <v/>
      </c>
      <c r="G54" s="145" t="str">
        <f>IF(COUNTIF('Listing Competitieven'!AK$2:AK$479,$A54)=0,"",COUNTIF('Listing Competitieven'!AK$2:AK$479,$A54))</f>
        <v/>
      </c>
      <c r="I54">
        <v>53</v>
      </c>
      <c r="J54" s="145">
        <f>SUM(B$2:B54)</f>
        <v>24</v>
      </c>
      <c r="K54" s="145">
        <f>SUM(C$2:C54)</f>
        <v>28</v>
      </c>
      <c r="L54" s="145">
        <f>SUM(D$2:D54)</f>
        <v>1</v>
      </c>
      <c r="M54" s="145">
        <f>SUM(E$2:E54)</f>
        <v>0</v>
      </c>
      <c r="N54" s="145">
        <f>SUM(F$2:F54)</f>
        <v>9</v>
      </c>
      <c r="O54" s="145">
        <f>SUM(G$2:G54)</f>
        <v>0</v>
      </c>
    </row>
    <row r="55" spans="1:15" x14ac:dyDescent="0.25">
      <c r="A55">
        <v>54</v>
      </c>
      <c r="B55" s="145" t="str">
        <f>IF(COUNTIF('Listing Competitieven'!AF$2:AF$479,$A55)=0,"",COUNTIF('Listing Competitieven'!AF$2:AF$479,$A55))</f>
        <v/>
      </c>
      <c r="C55" s="145" t="str">
        <f>IF(COUNTIF('Listing Competitieven'!AG$2:AG$479,$A55)=0,"",COUNTIF('Listing Competitieven'!AG$2:AG$479,$A55))</f>
        <v/>
      </c>
      <c r="D55" s="145" t="str">
        <f>IF(COUNTIF('Listing Competitieven'!AH$2:AH$479,$A55)=0,"",COUNTIF('Listing Competitieven'!AH$2:AH$479,$A55))</f>
        <v/>
      </c>
      <c r="E55" s="145" t="str">
        <f>IF(COUNTIF('Listing Competitieven'!AI$2:AI$479,$A55)=0,"",COUNTIF('Listing Competitieven'!AI$2:AI$479,$A55))</f>
        <v/>
      </c>
      <c r="F55" s="145" t="str">
        <f>IF(COUNTIF('Listing Competitieven'!AJ$2:AJ$479,$A55)=0,"",COUNTIF('Listing Competitieven'!AJ$2:AJ$479,$A55))</f>
        <v/>
      </c>
      <c r="G55" s="145" t="str">
        <f>IF(COUNTIF('Listing Competitieven'!AK$2:AK$479,$A55)=0,"",COUNTIF('Listing Competitieven'!AK$2:AK$479,$A55))</f>
        <v/>
      </c>
      <c r="I55">
        <v>54</v>
      </c>
      <c r="J55" s="145">
        <f>SUM(B$2:B55)</f>
        <v>24</v>
      </c>
      <c r="K55" s="145">
        <f>SUM(C$2:C55)</f>
        <v>28</v>
      </c>
      <c r="L55" s="145">
        <f>SUM(D$2:D55)</f>
        <v>1</v>
      </c>
      <c r="M55" s="145">
        <f>SUM(E$2:E55)</f>
        <v>0</v>
      </c>
      <c r="N55" s="145">
        <f>SUM(F$2:F55)</f>
        <v>9</v>
      </c>
      <c r="O55" s="145">
        <f>SUM(G$2:G55)</f>
        <v>0</v>
      </c>
    </row>
    <row r="56" spans="1:15" x14ac:dyDescent="0.25">
      <c r="A56">
        <v>55</v>
      </c>
      <c r="B56" s="145">
        <f>IF(COUNTIF('Listing Competitieven'!AF$2:AF$479,$A56)=0,"",COUNTIF('Listing Competitieven'!AF$2:AF$479,$A56))</f>
        <v>2</v>
      </c>
      <c r="C56" s="145" t="str">
        <f>IF(COUNTIF('Listing Competitieven'!AG$2:AG$479,$A56)=0,"",COUNTIF('Listing Competitieven'!AG$2:AG$479,$A56))</f>
        <v/>
      </c>
      <c r="D56" s="145" t="str">
        <f>IF(COUNTIF('Listing Competitieven'!AH$2:AH$479,$A56)=0,"",COUNTIF('Listing Competitieven'!AH$2:AH$479,$A56))</f>
        <v/>
      </c>
      <c r="E56" s="145" t="str">
        <f>IF(COUNTIF('Listing Competitieven'!AI$2:AI$479,$A56)=0,"",COUNTIF('Listing Competitieven'!AI$2:AI$479,$A56))</f>
        <v/>
      </c>
      <c r="F56" s="145" t="str">
        <f>IF(COUNTIF('Listing Competitieven'!AJ$2:AJ$479,$A56)=0,"",COUNTIF('Listing Competitieven'!AJ$2:AJ$479,$A56))</f>
        <v/>
      </c>
      <c r="G56" s="145" t="str">
        <f>IF(COUNTIF('Listing Competitieven'!AK$2:AK$479,$A56)=0,"",COUNTIF('Listing Competitieven'!AK$2:AK$479,$A56))</f>
        <v/>
      </c>
      <c r="I56">
        <v>55</v>
      </c>
      <c r="J56" s="145">
        <f>SUM(B$2:B56)</f>
        <v>26</v>
      </c>
      <c r="K56" s="145">
        <f>SUM(C$2:C56)</f>
        <v>28</v>
      </c>
      <c r="L56" s="145">
        <f>SUM(D$2:D56)</f>
        <v>1</v>
      </c>
      <c r="M56" s="145">
        <f>SUM(E$2:E56)</f>
        <v>0</v>
      </c>
      <c r="N56" s="145">
        <f>SUM(F$2:F56)</f>
        <v>9</v>
      </c>
      <c r="O56" s="145">
        <f>SUM(G$2:G56)</f>
        <v>0</v>
      </c>
    </row>
    <row r="57" spans="1:15" x14ac:dyDescent="0.25">
      <c r="A57">
        <v>56</v>
      </c>
      <c r="B57" s="145">
        <f>IF(COUNTIF('Listing Competitieven'!AF$2:AF$479,$A57)=0,"",COUNTIF('Listing Competitieven'!AF$2:AF$479,$A57))</f>
        <v>3</v>
      </c>
      <c r="C57" s="145" t="str">
        <f>IF(COUNTIF('Listing Competitieven'!AG$2:AG$479,$A57)=0,"",COUNTIF('Listing Competitieven'!AG$2:AG$479,$A57))</f>
        <v/>
      </c>
      <c r="D57" s="145">
        <f>IF(COUNTIF('Listing Competitieven'!AH$2:AH$479,$A57)=0,"",COUNTIF('Listing Competitieven'!AH$2:AH$479,$A57))</f>
        <v>1</v>
      </c>
      <c r="E57" s="145" t="str">
        <f>IF(COUNTIF('Listing Competitieven'!AI$2:AI$479,$A57)=0,"",COUNTIF('Listing Competitieven'!AI$2:AI$479,$A57))</f>
        <v/>
      </c>
      <c r="F57" s="145" t="str">
        <f>IF(COUNTIF('Listing Competitieven'!AJ$2:AJ$479,$A57)=0,"",COUNTIF('Listing Competitieven'!AJ$2:AJ$479,$A57))</f>
        <v/>
      </c>
      <c r="G57" s="145" t="str">
        <f>IF(COUNTIF('Listing Competitieven'!AK$2:AK$479,$A57)=0,"",COUNTIF('Listing Competitieven'!AK$2:AK$479,$A57))</f>
        <v/>
      </c>
      <c r="I57">
        <v>56</v>
      </c>
      <c r="J57" s="145">
        <f>SUM(B$2:B57)</f>
        <v>29</v>
      </c>
      <c r="K57" s="145">
        <f>SUM(C$2:C57)</f>
        <v>28</v>
      </c>
      <c r="L57" s="145">
        <f>SUM(D$2:D57)</f>
        <v>2</v>
      </c>
      <c r="M57" s="145">
        <f>SUM(E$2:E57)</f>
        <v>0</v>
      </c>
      <c r="N57" s="145">
        <f>SUM(F$2:F57)</f>
        <v>9</v>
      </c>
      <c r="O57" s="145">
        <f>SUM(G$2:G57)</f>
        <v>0</v>
      </c>
    </row>
    <row r="58" spans="1:15" x14ac:dyDescent="0.25">
      <c r="A58">
        <v>57</v>
      </c>
      <c r="B58" s="145" t="str">
        <f>IF(COUNTIF('Listing Competitieven'!AF$2:AF$479,$A58)=0,"",COUNTIF('Listing Competitieven'!AF$2:AF$479,$A58))</f>
        <v/>
      </c>
      <c r="C58" s="145" t="str">
        <f>IF(COUNTIF('Listing Competitieven'!AG$2:AG$479,$A58)=0,"",COUNTIF('Listing Competitieven'!AG$2:AG$479,$A58))</f>
        <v/>
      </c>
      <c r="D58" s="145" t="str">
        <f>IF(COUNTIF('Listing Competitieven'!AH$2:AH$479,$A58)=0,"",COUNTIF('Listing Competitieven'!AH$2:AH$479,$A58))</f>
        <v/>
      </c>
      <c r="E58" s="145" t="str">
        <f>IF(COUNTIF('Listing Competitieven'!AI$2:AI$479,$A58)=0,"",COUNTIF('Listing Competitieven'!AI$2:AI$479,$A58))</f>
        <v/>
      </c>
      <c r="F58" s="145" t="str">
        <f>IF(COUNTIF('Listing Competitieven'!AJ$2:AJ$479,$A58)=0,"",COUNTIF('Listing Competitieven'!AJ$2:AJ$479,$A58))</f>
        <v/>
      </c>
      <c r="G58" s="145" t="str">
        <f>IF(COUNTIF('Listing Competitieven'!AK$2:AK$479,$A58)=0,"",COUNTIF('Listing Competitieven'!AK$2:AK$479,$A58))</f>
        <v/>
      </c>
      <c r="I58">
        <v>57</v>
      </c>
      <c r="J58" s="145">
        <f>SUM(B$2:B58)</f>
        <v>29</v>
      </c>
      <c r="K58" s="145">
        <f>SUM(C$2:C58)</f>
        <v>28</v>
      </c>
      <c r="L58" s="145">
        <f>SUM(D$2:D58)</f>
        <v>2</v>
      </c>
      <c r="M58" s="145">
        <f>SUM(E$2:E58)</f>
        <v>0</v>
      </c>
      <c r="N58" s="145">
        <f>SUM(F$2:F58)</f>
        <v>9</v>
      </c>
      <c r="O58" s="145">
        <f>SUM(G$2:G58)</f>
        <v>0</v>
      </c>
    </row>
    <row r="59" spans="1:15" x14ac:dyDescent="0.25">
      <c r="A59">
        <v>58</v>
      </c>
      <c r="B59" s="145" t="str">
        <f>IF(COUNTIF('Listing Competitieven'!AF$2:AF$479,$A59)=0,"",COUNTIF('Listing Competitieven'!AF$2:AF$479,$A59))</f>
        <v/>
      </c>
      <c r="C59" s="145" t="str">
        <f>IF(COUNTIF('Listing Competitieven'!AG$2:AG$479,$A59)=0,"",COUNTIF('Listing Competitieven'!AG$2:AG$479,$A59))</f>
        <v/>
      </c>
      <c r="D59" s="145" t="str">
        <f>IF(COUNTIF('Listing Competitieven'!AH$2:AH$479,$A59)=0,"",COUNTIF('Listing Competitieven'!AH$2:AH$479,$A59))</f>
        <v/>
      </c>
      <c r="E59" s="145" t="str">
        <f>IF(COUNTIF('Listing Competitieven'!AI$2:AI$479,$A59)=0,"",COUNTIF('Listing Competitieven'!AI$2:AI$479,$A59))</f>
        <v/>
      </c>
      <c r="F59" s="145" t="str">
        <f>IF(COUNTIF('Listing Competitieven'!AJ$2:AJ$479,$A59)=0,"",COUNTIF('Listing Competitieven'!AJ$2:AJ$479,$A59))</f>
        <v/>
      </c>
      <c r="G59" s="145" t="str">
        <f>IF(COUNTIF('Listing Competitieven'!AK$2:AK$479,$A59)=0,"",COUNTIF('Listing Competitieven'!AK$2:AK$479,$A59))</f>
        <v/>
      </c>
      <c r="I59">
        <v>58</v>
      </c>
      <c r="J59" s="145">
        <f>SUM(B$2:B59)</f>
        <v>29</v>
      </c>
      <c r="K59" s="145">
        <f>SUM(C$2:C59)</f>
        <v>28</v>
      </c>
      <c r="L59" s="145">
        <f>SUM(D$2:D59)</f>
        <v>2</v>
      </c>
      <c r="M59" s="145">
        <f>SUM(E$2:E59)</f>
        <v>0</v>
      </c>
      <c r="N59" s="145">
        <f>SUM(F$2:F59)</f>
        <v>9</v>
      </c>
      <c r="O59" s="145">
        <f>SUM(G$2:G59)</f>
        <v>0</v>
      </c>
    </row>
    <row r="60" spans="1:15" x14ac:dyDescent="0.25">
      <c r="A60">
        <v>59</v>
      </c>
      <c r="B60" s="145" t="str">
        <f>IF(COUNTIF('Listing Competitieven'!AF$2:AF$479,$A60)=0,"",COUNTIF('Listing Competitieven'!AF$2:AF$479,$A60))</f>
        <v/>
      </c>
      <c r="C60" s="145" t="str">
        <f>IF(COUNTIF('Listing Competitieven'!AG$2:AG$479,$A60)=0,"",COUNTIF('Listing Competitieven'!AG$2:AG$479,$A60))</f>
        <v/>
      </c>
      <c r="D60" s="145" t="str">
        <f>IF(COUNTIF('Listing Competitieven'!AH$2:AH$479,$A60)=0,"",COUNTIF('Listing Competitieven'!AH$2:AH$479,$A60))</f>
        <v/>
      </c>
      <c r="E60" s="145" t="str">
        <f>IF(COUNTIF('Listing Competitieven'!AI$2:AI$479,$A60)=0,"",COUNTIF('Listing Competitieven'!AI$2:AI$479,$A60))</f>
        <v/>
      </c>
      <c r="F60" s="145" t="str">
        <f>IF(COUNTIF('Listing Competitieven'!AJ$2:AJ$479,$A60)=0,"",COUNTIF('Listing Competitieven'!AJ$2:AJ$479,$A60))</f>
        <v/>
      </c>
      <c r="G60" s="145" t="str">
        <f>IF(COUNTIF('Listing Competitieven'!AK$2:AK$479,$A60)=0,"",COUNTIF('Listing Competitieven'!AK$2:AK$479,$A60))</f>
        <v/>
      </c>
      <c r="I60">
        <v>59</v>
      </c>
      <c r="J60" s="145">
        <f>SUM(B$2:B60)</f>
        <v>29</v>
      </c>
      <c r="K60" s="145">
        <f>SUM(C$2:C60)</f>
        <v>28</v>
      </c>
      <c r="L60" s="145">
        <f>SUM(D$2:D60)</f>
        <v>2</v>
      </c>
      <c r="M60" s="145">
        <f>SUM(E$2:E60)</f>
        <v>0</v>
      </c>
      <c r="N60" s="145">
        <f>SUM(F$2:F60)</f>
        <v>9</v>
      </c>
      <c r="O60" s="145">
        <f>SUM(G$2:G60)</f>
        <v>0</v>
      </c>
    </row>
    <row r="61" spans="1:15" x14ac:dyDescent="0.25">
      <c r="A61">
        <v>60</v>
      </c>
      <c r="B61" s="145" t="str">
        <f>IF(COUNTIF('Listing Competitieven'!AF$2:AF$479,$A61)=0,"",COUNTIF('Listing Competitieven'!AF$2:AF$479,$A61))</f>
        <v/>
      </c>
      <c r="C61" s="145" t="str">
        <f>IF(COUNTIF('Listing Competitieven'!AG$2:AG$479,$A61)=0,"",COUNTIF('Listing Competitieven'!AG$2:AG$479,$A61))</f>
        <v/>
      </c>
      <c r="D61" s="145" t="str">
        <f>IF(COUNTIF('Listing Competitieven'!AH$2:AH$479,$A61)=0,"",COUNTIF('Listing Competitieven'!AH$2:AH$479,$A61))</f>
        <v/>
      </c>
      <c r="E61" s="145" t="str">
        <f>IF(COUNTIF('Listing Competitieven'!AI$2:AI$479,$A61)=0,"",COUNTIF('Listing Competitieven'!AI$2:AI$479,$A61))</f>
        <v/>
      </c>
      <c r="F61" s="145" t="str">
        <f>IF(COUNTIF('Listing Competitieven'!AJ$2:AJ$479,$A61)=0,"",COUNTIF('Listing Competitieven'!AJ$2:AJ$479,$A61))</f>
        <v/>
      </c>
      <c r="G61" s="145" t="str">
        <f>IF(COUNTIF('Listing Competitieven'!AK$2:AK$479,$A61)=0,"",COUNTIF('Listing Competitieven'!AK$2:AK$479,$A61))</f>
        <v/>
      </c>
      <c r="I61">
        <v>60</v>
      </c>
      <c r="J61" s="145">
        <f>SUM(B$2:B61)</f>
        <v>29</v>
      </c>
      <c r="K61" s="145">
        <f>SUM(C$2:C61)</f>
        <v>28</v>
      </c>
      <c r="L61" s="145">
        <f>SUM(D$2:D61)</f>
        <v>2</v>
      </c>
      <c r="M61" s="145">
        <f>SUM(E$2:E61)</f>
        <v>0</v>
      </c>
      <c r="N61" s="145">
        <f>SUM(F$2:F61)</f>
        <v>9</v>
      </c>
      <c r="O61" s="145">
        <f>SUM(G$2:G61)</f>
        <v>0</v>
      </c>
    </row>
    <row r="62" spans="1:15" x14ac:dyDescent="0.25">
      <c r="A62">
        <v>61</v>
      </c>
      <c r="B62" s="145" t="str">
        <f>IF(COUNTIF('Listing Competitieven'!AF$2:AF$479,$A62)=0,"",COUNTIF('Listing Competitieven'!AF$2:AF$479,$A62))</f>
        <v/>
      </c>
      <c r="C62" s="145" t="str">
        <f>IF(COUNTIF('Listing Competitieven'!AG$2:AG$479,$A62)=0,"",COUNTIF('Listing Competitieven'!AG$2:AG$479,$A62))</f>
        <v/>
      </c>
      <c r="D62" s="145" t="str">
        <f>IF(COUNTIF('Listing Competitieven'!AH$2:AH$479,$A62)=0,"",COUNTIF('Listing Competitieven'!AH$2:AH$479,$A62))</f>
        <v/>
      </c>
      <c r="E62" s="145" t="str">
        <f>IF(COUNTIF('Listing Competitieven'!AI$2:AI$479,$A62)=0,"",COUNTIF('Listing Competitieven'!AI$2:AI$479,$A62))</f>
        <v/>
      </c>
      <c r="F62" s="145" t="str">
        <f>IF(COUNTIF('Listing Competitieven'!AJ$2:AJ$479,$A62)=0,"",COUNTIF('Listing Competitieven'!AJ$2:AJ$479,$A62))</f>
        <v/>
      </c>
      <c r="G62" s="145" t="str">
        <f>IF(COUNTIF('Listing Competitieven'!AK$2:AK$479,$A62)=0,"",COUNTIF('Listing Competitieven'!AK$2:AK$479,$A62))</f>
        <v/>
      </c>
      <c r="I62">
        <v>61</v>
      </c>
      <c r="J62" s="145">
        <f>SUM(B$2:B62)</f>
        <v>29</v>
      </c>
      <c r="K62" s="145">
        <f>SUM(C$2:C62)</f>
        <v>28</v>
      </c>
      <c r="L62" s="145">
        <f>SUM(D$2:D62)</f>
        <v>2</v>
      </c>
      <c r="M62" s="145">
        <f>SUM(E$2:E62)</f>
        <v>0</v>
      </c>
      <c r="N62" s="145">
        <f>SUM(F$2:F62)</f>
        <v>9</v>
      </c>
      <c r="O62" s="145">
        <f>SUM(G$2:G62)</f>
        <v>0</v>
      </c>
    </row>
    <row r="63" spans="1:15" x14ac:dyDescent="0.25">
      <c r="A63">
        <v>62</v>
      </c>
      <c r="B63" s="145">
        <f>IF(COUNTIF('Listing Competitieven'!AF$2:AF$479,$A63)=0,"",COUNTIF('Listing Competitieven'!AF$2:AF$479,$A63))</f>
        <v>1</v>
      </c>
      <c r="C63" s="145" t="str">
        <f>IF(COUNTIF('Listing Competitieven'!AG$2:AG$479,$A63)=0,"",COUNTIF('Listing Competitieven'!AG$2:AG$479,$A63))</f>
        <v/>
      </c>
      <c r="D63" s="145" t="str">
        <f>IF(COUNTIF('Listing Competitieven'!AH$2:AH$479,$A63)=0,"",COUNTIF('Listing Competitieven'!AH$2:AH$479,$A63))</f>
        <v/>
      </c>
      <c r="E63" s="145" t="str">
        <f>IF(COUNTIF('Listing Competitieven'!AI$2:AI$479,$A63)=0,"",COUNTIF('Listing Competitieven'!AI$2:AI$479,$A63))</f>
        <v/>
      </c>
      <c r="F63" s="145" t="str">
        <f>IF(COUNTIF('Listing Competitieven'!AJ$2:AJ$479,$A63)=0,"",COUNTIF('Listing Competitieven'!AJ$2:AJ$479,$A63))</f>
        <v/>
      </c>
      <c r="G63" s="145" t="str">
        <f>IF(COUNTIF('Listing Competitieven'!AK$2:AK$479,$A63)=0,"",COUNTIF('Listing Competitieven'!AK$2:AK$479,$A63))</f>
        <v/>
      </c>
      <c r="I63">
        <v>62</v>
      </c>
      <c r="J63" s="145">
        <f>SUM(B$2:B63)</f>
        <v>30</v>
      </c>
      <c r="K63" s="145">
        <f>SUM(C$2:C63)</f>
        <v>28</v>
      </c>
      <c r="L63" s="145">
        <f>SUM(D$2:D63)</f>
        <v>2</v>
      </c>
      <c r="M63" s="145">
        <f>SUM(E$2:E63)</f>
        <v>0</v>
      </c>
      <c r="N63" s="145">
        <f>SUM(F$2:F63)</f>
        <v>9</v>
      </c>
      <c r="O63" s="145">
        <f>SUM(G$2:G63)</f>
        <v>0</v>
      </c>
    </row>
    <row r="64" spans="1:15" x14ac:dyDescent="0.25">
      <c r="A64">
        <v>63</v>
      </c>
      <c r="B64" s="145">
        <f>IF(COUNTIF('Listing Competitieven'!AF$2:AF$479,$A64)=0,"",COUNTIF('Listing Competitieven'!AF$2:AF$479,$A64))</f>
        <v>3</v>
      </c>
      <c r="C64" s="145" t="str">
        <f>IF(COUNTIF('Listing Competitieven'!AG$2:AG$479,$A64)=0,"",COUNTIF('Listing Competitieven'!AG$2:AG$479,$A64))</f>
        <v/>
      </c>
      <c r="D64" s="145" t="str">
        <f>IF(COUNTIF('Listing Competitieven'!AH$2:AH$479,$A64)=0,"",COUNTIF('Listing Competitieven'!AH$2:AH$479,$A64))</f>
        <v/>
      </c>
      <c r="E64" s="145">
        <f>IF(COUNTIF('Listing Competitieven'!AI$2:AI$479,$A64)=0,"",COUNTIF('Listing Competitieven'!AI$2:AI$479,$A64))</f>
        <v>1</v>
      </c>
      <c r="F64" s="145" t="str">
        <f>IF(COUNTIF('Listing Competitieven'!AJ$2:AJ$479,$A64)=0,"",COUNTIF('Listing Competitieven'!AJ$2:AJ$479,$A64))</f>
        <v/>
      </c>
      <c r="G64" s="145" t="str">
        <f>IF(COUNTIF('Listing Competitieven'!AK$2:AK$479,$A64)=0,"",COUNTIF('Listing Competitieven'!AK$2:AK$479,$A64))</f>
        <v/>
      </c>
      <c r="I64">
        <v>63</v>
      </c>
      <c r="J64" s="145">
        <f>SUM(B$2:B64)</f>
        <v>33</v>
      </c>
      <c r="K64" s="145">
        <f>SUM(C$2:C64)</f>
        <v>28</v>
      </c>
      <c r="L64" s="145">
        <f>SUM(D$2:D64)</f>
        <v>2</v>
      </c>
      <c r="M64" s="145">
        <f>SUM(E$2:E64)</f>
        <v>1</v>
      </c>
      <c r="N64" s="145">
        <f>SUM(F$2:F64)</f>
        <v>9</v>
      </c>
      <c r="O64" s="145">
        <f>SUM(G$2:G64)</f>
        <v>0</v>
      </c>
    </row>
    <row r="65" spans="1:15" x14ac:dyDescent="0.25">
      <c r="A65">
        <v>64</v>
      </c>
      <c r="B65" s="145" t="str">
        <f>IF(COUNTIF('Listing Competitieven'!AF$2:AF$479,$A65)=0,"",COUNTIF('Listing Competitieven'!AF$2:AF$479,$A65))</f>
        <v/>
      </c>
      <c r="C65" s="145" t="str">
        <f>IF(COUNTIF('Listing Competitieven'!AG$2:AG$479,$A65)=0,"",COUNTIF('Listing Competitieven'!AG$2:AG$479,$A65))</f>
        <v/>
      </c>
      <c r="D65" s="145" t="str">
        <f>IF(COUNTIF('Listing Competitieven'!AH$2:AH$479,$A65)=0,"",COUNTIF('Listing Competitieven'!AH$2:AH$479,$A65))</f>
        <v/>
      </c>
      <c r="E65" s="145" t="str">
        <f>IF(COUNTIF('Listing Competitieven'!AI$2:AI$479,$A65)=0,"",COUNTIF('Listing Competitieven'!AI$2:AI$479,$A65))</f>
        <v/>
      </c>
      <c r="F65" s="145" t="str">
        <f>IF(COUNTIF('Listing Competitieven'!AJ$2:AJ$479,$A65)=0,"",COUNTIF('Listing Competitieven'!AJ$2:AJ$479,$A65))</f>
        <v/>
      </c>
      <c r="G65" s="145" t="str">
        <f>IF(COUNTIF('Listing Competitieven'!AK$2:AK$479,$A65)=0,"",COUNTIF('Listing Competitieven'!AK$2:AK$479,$A65))</f>
        <v/>
      </c>
      <c r="I65">
        <v>64</v>
      </c>
      <c r="J65" s="145">
        <f>SUM(B$2:B65)</f>
        <v>33</v>
      </c>
      <c r="K65" s="145">
        <f>SUM(C$2:C65)</f>
        <v>28</v>
      </c>
      <c r="L65" s="145">
        <f>SUM(D$2:D65)</f>
        <v>2</v>
      </c>
      <c r="M65" s="145">
        <f>SUM(E$2:E65)</f>
        <v>1</v>
      </c>
      <c r="N65" s="145">
        <f>SUM(F$2:F65)</f>
        <v>9</v>
      </c>
      <c r="O65" s="145">
        <f>SUM(G$2:G65)</f>
        <v>0</v>
      </c>
    </row>
    <row r="66" spans="1:15" x14ac:dyDescent="0.25">
      <c r="A66">
        <v>65</v>
      </c>
      <c r="B66" s="145">
        <f>IF(COUNTIF('Listing Competitieven'!AF$2:AF$479,$A66)=0,"",COUNTIF('Listing Competitieven'!AF$2:AF$479,$A66))</f>
        <v>2</v>
      </c>
      <c r="C66" s="145" t="str">
        <f>IF(COUNTIF('Listing Competitieven'!AG$2:AG$479,$A66)=0,"",COUNTIF('Listing Competitieven'!AG$2:AG$479,$A66))</f>
        <v/>
      </c>
      <c r="D66" s="145" t="str">
        <f>IF(COUNTIF('Listing Competitieven'!AH$2:AH$479,$A66)=0,"",COUNTIF('Listing Competitieven'!AH$2:AH$479,$A66))</f>
        <v/>
      </c>
      <c r="E66" s="145" t="str">
        <f>IF(COUNTIF('Listing Competitieven'!AI$2:AI$479,$A66)=0,"",COUNTIF('Listing Competitieven'!AI$2:AI$479,$A66))</f>
        <v/>
      </c>
      <c r="F66" s="145" t="str">
        <f>IF(COUNTIF('Listing Competitieven'!AJ$2:AJ$479,$A66)=0,"",COUNTIF('Listing Competitieven'!AJ$2:AJ$479,$A66))</f>
        <v/>
      </c>
      <c r="G66" s="145" t="str">
        <f>IF(COUNTIF('Listing Competitieven'!AK$2:AK$479,$A66)=0,"",COUNTIF('Listing Competitieven'!AK$2:AK$479,$A66))</f>
        <v/>
      </c>
      <c r="I66">
        <v>65</v>
      </c>
      <c r="J66" s="145">
        <f>SUM(B$2:B66)</f>
        <v>35</v>
      </c>
      <c r="K66" s="145">
        <f>SUM(C$2:C66)</f>
        <v>28</v>
      </c>
      <c r="L66" s="145">
        <f>SUM(D$2:D66)</f>
        <v>2</v>
      </c>
      <c r="M66" s="145">
        <f>SUM(E$2:E66)</f>
        <v>1</v>
      </c>
      <c r="N66" s="145">
        <f>SUM(F$2:F66)</f>
        <v>9</v>
      </c>
      <c r="O66" s="145">
        <f>SUM(G$2:G66)</f>
        <v>0</v>
      </c>
    </row>
    <row r="67" spans="1:15" x14ac:dyDescent="0.25">
      <c r="A67">
        <v>66</v>
      </c>
      <c r="B67" s="145" t="str">
        <f>IF(COUNTIF('Listing Competitieven'!AF$2:AF$479,$A67)=0,"",COUNTIF('Listing Competitieven'!AF$2:AF$479,$A67))</f>
        <v/>
      </c>
      <c r="C67" s="145" t="str">
        <f>IF(COUNTIF('Listing Competitieven'!AG$2:AG$479,$A67)=0,"",COUNTIF('Listing Competitieven'!AG$2:AG$479,$A67))</f>
        <v/>
      </c>
      <c r="D67" s="145" t="str">
        <f>IF(COUNTIF('Listing Competitieven'!AH$2:AH$479,$A67)=0,"",COUNTIF('Listing Competitieven'!AH$2:AH$479,$A67))</f>
        <v/>
      </c>
      <c r="E67" s="145" t="str">
        <f>IF(COUNTIF('Listing Competitieven'!AI$2:AI$479,$A67)=0,"",COUNTIF('Listing Competitieven'!AI$2:AI$479,$A67))</f>
        <v/>
      </c>
      <c r="F67" s="145" t="str">
        <f>IF(COUNTIF('Listing Competitieven'!AJ$2:AJ$479,$A67)=0,"",COUNTIF('Listing Competitieven'!AJ$2:AJ$479,$A67))</f>
        <v/>
      </c>
      <c r="G67" s="145" t="str">
        <f>IF(COUNTIF('Listing Competitieven'!AK$2:AK$479,$A67)=0,"",COUNTIF('Listing Competitieven'!AK$2:AK$479,$A67))</f>
        <v/>
      </c>
      <c r="I67">
        <v>66</v>
      </c>
      <c r="J67" s="145">
        <f>SUM(B$2:B67)</f>
        <v>35</v>
      </c>
      <c r="K67" s="145">
        <f>SUM(C$2:C67)</f>
        <v>28</v>
      </c>
      <c r="L67" s="145">
        <f>SUM(D$2:D67)</f>
        <v>2</v>
      </c>
      <c r="M67" s="145">
        <f>SUM(E$2:E67)</f>
        <v>1</v>
      </c>
      <c r="N67" s="145">
        <f>SUM(F$2:F67)</f>
        <v>9</v>
      </c>
      <c r="O67" s="145">
        <f>SUM(G$2:G67)</f>
        <v>0</v>
      </c>
    </row>
    <row r="68" spans="1:15" x14ac:dyDescent="0.25">
      <c r="A68">
        <v>67</v>
      </c>
      <c r="B68" s="145" t="str">
        <f>IF(COUNTIF('Listing Competitieven'!AF$2:AF$479,$A68)=0,"",COUNTIF('Listing Competitieven'!AF$2:AF$479,$A68))</f>
        <v/>
      </c>
      <c r="C68" s="145" t="str">
        <f>IF(COUNTIF('Listing Competitieven'!AG$2:AG$479,$A68)=0,"",COUNTIF('Listing Competitieven'!AG$2:AG$479,$A68))</f>
        <v/>
      </c>
      <c r="D68" s="145" t="str">
        <f>IF(COUNTIF('Listing Competitieven'!AH$2:AH$479,$A68)=0,"",COUNTIF('Listing Competitieven'!AH$2:AH$479,$A68))</f>
        <v/>
      </c>
      <c r="E68" s="145" t="str">
        <f>IF(COUNTIF('Listing Competitieven'!AI$2:AI$479,$A68)=0,"",COUNTIF('Listing Competitieven'!AI$2:AI$479,$A68))</f>
        <v/>
      </c>
      <c r="F68" s="145" t="str">
        <f>IF(COUNTIF('Listing Competitieven'!AJ$2:AJ$479,$A68)=0,"",COUNTIF('Listing Competitieven'!AJ$2:AJ$479,$A68))</f>
        <v/>
      </c>
      <c r="G68" s="145" t="str">
        <f>IF(COUNTIF('Listing Competitieven'!AK$2:AK$479,$A68)=0,"",COUNTIF('Listing Competitieven'!AK$2:AK$479,$A68))</f>
        <v/>
      </c>
      <c r="I68">
        <v>67</v>
      </c>
      <c r="J68" s="145">
        <f>SUM(B$2:B68)</f>
        <v>35</v>
      </c>
      <c r="K68" s="145">
        <f>SUM(C$2:C68)</f>
        <v>28</v>
      </c>
      <c r="L68" s="145">
        <f>SUM(D$2:D68)</f>
        <v>2</v>
      </c>
      <c r="M68" s="145">
        <f>SUM(E$2:E68)</f>
        <v>1</v>
      </c>
      <c r="N68" s="145">
        <f>SUM(F$2:F68)</f>
        <v>9</v>
      </c>
      <c r="O68" s="145">
        <f>SUM(G$2:G68)</f>
        <v>0</v>
      </c>
    </row>
    <row r="69" spans="1:15" x14ac:dyDescent="0.25">
      <c r="A69">
        <v>68</v>
      </c>
      <c r="B69" s="145" t="str">
        <f>IF(COUNTIF('Listing Competitieven'!AF$2:AF$479,$A69)=0,"",COUNTIF('Listing Competitieven'!AF$2:AF$479,$A69))</f>
        <v/>
      </c>
      <c r="C69" s="145" t="str">
        <f>IF(COUNTIF('Listing Competitieven'!AG$2:AG$479,$A69)=0,"",COUNTIF('Listing Competitieven'!AG$2:AG$479,$A69))</f>
        <v/>
      </c>
      <c r="D69" s="145" t="str">
        <f>IF(COUNTIF('Listing Competitieven'!AH$2:AH$479,$A69)=0,"",COUNTIF('Listing Competitieven'!AH$2:AH$479,$A69))</f>
        <v/>
      </c>
      <c r="E69" s="145" t="str">
        <f>IF(COUNTIF('Listing Competitieven'!AI$2:AI$479,$A69)=0,"",COUNTIF('Listing Competitieven'!AI$2:AI$479,$A69))</f>
        <v/>
      </c>
      <c r="F69" s="145" t="str">
        <f>IF(COUNTIF('Listing Competitieven'!AJ$2:AJ$479,$A69)=0,"",COUNTIF('Listing Competitieven'!AJ$2:AJ$479,$A69))</f>
        <v/>
      </c>
      <c r="G69" s="145" t="str">
        <f>IF(COUNTIF('Listing Competitieven'!AK$2:AK$479,$A69)=0,"",COUNTIF('Listing Competitieven'!AK$2:AK$479,$A69))</f>
        <v/>
      </c>
      <c r="I69">
        <v>68</v>
      </c>
      <c r="J69" s="145">
        <f>SUM(B$2:B69)</f>
        <v>35</v>
      </c>
      <c r="K69" s="145">
        <f>SUM(C$2:C69)</f>
        <v>28</v>
      </c>
      <c r="L69" s="145">
        <f>SUM(D$2:D69)</f>
        <v>2</v>
      </c>
      <c r="M69" s="145">
        <f>SUM(E$2:E69)</f>
        <v>1</v>
      </c>
      <c r="N69" s="145">
        <f>SUM(F$2:F69)</f>
        <v>9</v>
      </c>
      <c r="O69" s="145">
        <f>SUM(G$2:G69)</f>
        <v>0</v>
      </c>
    </row>
    <row r="70" spans="1:15" x14ac:dyDescent="0.25">
      <c r="A70">
        <v>69</v>
      </c>
      <c r="B70" s="145">
        <f>IF(COUNTIF('Listing Competitieven'!AF$2:AF$479,$A70)=0,"",COUNTIF('Listing Competitieven'!AF$2:AF$479,$A70))</f>
        <v>1</v>
      </c>
      <c r="C70" s="145" t="str">
        <f>IF(COUNTIF('Listing Competitieven'!AG$2:AG$479,$A70)=0,"",COUNTIF('Listing Competitieven'!AG$2:AG$479,$A70))</f>
        <v/>
      </c>
      <c r="D70" s="145" t="str">
        <f>IF(COUNTIF('Listing Competitieven'!AH$2:AH$479,$A70)=0,"",COUNTIF('Listing Competitieven'!AH$2:AH$479,$A70))</f>
        <v/>
      </c>
      <c r="E70" s="145" t="str">
        <f>IF(COUNTIF('Listing Competitieven'!AI$2:AI$479,$A70)=0,"",COUNTIF('Listing Competitieven'!AI$2:AI$479,$A70))</f>
        <v/>
      </c>
      <c r="F70" s="145" t="str">
        <f>IF(COUNTIF('Listing Competitieven'!AJ$2:AJ$479,$A70)=0,"",COUNTIF('Listing Competitieven'!AJ$2:AJ$479,$A70))</f>
        <v/>
      </c>
      <c r="G70" s="145" t="str">
        <f>IF(COUNTIF('Listing Competitieven'!AK$2:AK$479,$A70)=0,"",COUNTIF('Listing Competitieven'!AK$2:AK$479,$A70))</f>
        <v/>
      </c>
      <c r="I70">
        <v>69</v>
      </c>
      <c r="J70" s="145">
        <f>SUM(B$2:B70)</f>
        <v>36</v>
      </c>
      <c r="K70" s="145">
        <f>SUM(C$2:C70)</f>
        <v>28</v>
      </c>
      <c r="L70" s="145">
        <f>SUM(D$2:D70)</f>
        <v>2</v>
      </c>
      <c r="M70" s="145">
        <f>SUM(E$2:E70)</f>
        <v>1</v>
      </c>
      <c r="N70" s="145">
        <f>SUM(F$2:F70)</f>
        <v>9</v>
      </c>
      <c r="O70" s="145">
        <f>SUM(G$2:G70)</f>
        <v>0</v>
      </c>
    </row>
    <row r="71" spans="1:15" x14ac:dyDescent="0.25">
      <c r="A71">
        <v>70</v>
      </c>
      <c r="B71" s="145">
        <f>IF(COUNTIF('Listing Competitieven'!AF$2:AF$479,$A71)=0,"",COUNTIF('Listing Competitieven'!AF$2:AF$479,$A71))</f>
        <v>2</v>
      </c>
      <c r="C71" s="145">
        <f>IF(COUNTIF('Listing Competitieven'!AG$2:AG$479,$A71)=0,"",COUNTIF('Listing Competitieven'!AG$2:AG$479,$A71))</f>
        <v>2</v>
      </c>
      <c r="D71" s="145">
        <f>IF(COUNTIF('Listing Competitieven'!AH$2:AH$479,$A71)=0,"",COUNTIF('Listing Competitieven'!AH$2:AH$479,$A71))</f>
        <v>1</v>
      </c>
      <c r="E71" s="145" t="str">
        <f>IF(COUNTIF('Listing Competitieven'!AI$2:AI$479,$A71)=0,"",COUNTIF('Listing Competitieven'!AI$2:AI$479,$A71))</f>
        <v/>
      </c>
      <c r="F71" s="145">
        <f>IF(COUNTIF('Listing Competitieven'!AJ$2:AJ$479,$A71)=0,"",COUNTIF('Listing Competitieven'!AJ$2:AJ$479,$A71))</f>
        <v>1</v>
      </c>
      <c r="G71" s="145" t="str">
        <f>IF(COUNTIF('Listing Competitieven'!AK$2:AK$479,$A71)=0,"",COUNTIF('Listing Competitieven'!AK$2:AK$479,$A71))</f>
        <v/>
      </c>
      <c r="I71">
        <v>70</v>
      </c>
      <c r="J71" s="145">
        <f>SUM(B$2:B71)</f>
        <v>38</v>
      </c>
      <c r="K71" s="145">
        <f>SUM(C$2:C71)</f>
        <v>30</v>
      </c>
      <c r="L71" s="145">
        <f>SUM(D$2:D71)</f>
        <v>3</v>
      </c>
      <c r="M71" s="145">
        <f>SUM(E$2:E71)</f>
        <v>1</v>
      </c>
      <c r="N71" s="145">
        <f>SUM(F$2:F71)</f>
        <v>10</v>
      </c>
      <c r="O71" s="145">
        <f>SUM(G$2:G71)</f>
        <v>0</v>
      </c>
    </row>
    <row r="72" spans="1:15" x14ac:dyDescent="0.25">
      <c r="A72">
        <v>71</v>
      </c>
      <c r="B72" s="145" t="str">
        <f>IF(COUNTIF('Listing Competitieven'!AF$2:AF$479,$A72)=0,"",COUNTIF('Listing Competitieven'!AF$2:AF$479,$A72))</f>
        <v/>
      </c>
      <c r="C72" s="145" t="str">
        <f>IF(COUNTIF('Listing Competitieven'!AG$2:AG$479,$A72)=0,"",COUNTIF('Listing Competitieven'!AG$2:AG$479,$A72))</f>
        <v/>
      </c>
      <c r="D72" s="145" t="str">
        <f>IF(COUNTIF('Listing Competitieven'!AH$2:AH$479,$A72)=0,"",COUNTIF('Listing Competitieven'!AH$2:AH$479,$A72))</f>
        <v/>
      </c>
      <c r="E72" s="145" t="str">
        <f>IF(COUNTIF('Listing Competitieven'!AI$2:AI$479,$A72)=0,"",COUNTIF('Listing Competitieven'!AI$2:AI$479,$A72))</f>
        <v/>
      </c>
      <c r="F72" s="145" t="str">
        <f>IF(COUNTIF('Listing Competitieven'!AJ$2:AJ$479,$A72)=0,"",COUNTIF('Listing Competitieven'!AJ$2:AJ$479,$A72))</f>
        <v/>
      </c>
      <c r="G72" s="145" t="str">
        <f>IF(COUNTIF('Listing Competitieven'!AK$2:AK$479,$A72)=0,"",COUNTIF('Listing Competitieven'!AK$2:AK$479,$A72))</f>
        <v/>
      </c>
      <c r="I72">
        <v>71</v>
      </c>
      <c r="J72" s="145">
        <f>SUM(B$2:B72)</f>
        <v>38</v>
      </c>
      <c r="K72" s="145">
        <f>SUM(C$2:C72)</f>
        <v>30</v>
      </c>
      <c r="L72" s="145">
        <f>SUM(D$2:D72)</f>
        <v>3</v>
      </c>
      <c r="M72" s="145">
        <f>SUM(E$2:E72)</f>
        <v>1</v>
      </c>
      <c r="N72" s="145">
        <f>SUM(F$2:F72)</f>
        <v>10</v>
      </c>
      <c r="O72" s="145">
        <f>SUM(G$2:G72)</f>
        <v>0</v>
      </c>
    </row>
    <row r="73" spans="1:15" x14ac:dyDescent="0.25">
      <c r="A73">
        <v>72</v>
      </c>
      <c r="B73" s="145" t="str">
        <f>IF(COUNTIF('Listing Competitieven'!AF$2:AF$479,$A73)=0,"",COUNTIF('Listing Competitieven'!AF$2:AF$479,$A73))</f>
        <v/>
      </c>
      <c r="C73" s="145" t="str">
        <f>IF(COUNTIF('Listing Competitieven'!AG$2:AG$479,$A73)=0,"",COUNTIF('Listing Competitieven'!AG$2:AG$479,$A73))</f>
        <v/>
      </c>
      <c r="D73" s="145" t="str">
        <f>IF(COUNTIF('Listing Competitieven'!AH$2:AH$479,$A73)=0,"",COUNTIF('Listing Competitieven'!AH$2:AH$479,$A73))</f>
        <v/>
      </c>
      <c r="E73" s="145" t="str">
        <f>IF(COUNTIF('Listing Competitieven'!AI$2:AI$479,$A73)=0,"",COUNTIF('Listing Competitieven'!AI$2:AI$479,$A73))</f>
        <v/>
      </c>
      <c r="F73" s="145" t="str">
        <f>IF(COUNTIF('Listing Competitieven'!AJ$2:AJ$479,$A73)=0,"",COUNTIF('Listing Competitieven'!AJ$2:AJ$479,$A73))</f>
        <v/>
      </c>
      <c r="G73" s="145" t="str">
        <f>IF(COUNTIF('Listing Competitieven'!AK$2:AK$479,$A73)=0,"",COUNTIF('Listing Competitieven'!AK$2:AK$479,$A73))</f>
        <v/>
      </c>
      <c r="I73">
        <v>72</v>
      </c>
      <c r="J73" s="145">
        <f>SUM(B$2:B73)</f>
        <v>38</v>
      </c>
      <c r="K73" s="145">
        <f>SUM(C$2:C73)</f>
        <v>30</v>
      </c>
      <c r="L73" s="145">
        <f>SUM(D$2:D73)</f>
        <v>3</v>
      </c>
      <c r="M73" s="145">
        <f>SUM(E$2:E73)</f>
        <v>1</v>
      </c>
      <c r="N73" s="145">
        <f>SUM(F$2:F73)</f>
        <v>10</v>
      </c>
      <c r="O73" s="145">
        <f>SUM(G$2:G73)</f>
        <v>0</v>
      </c>
    </row>
    <row r="74" spans="1:15" x14ac:dyDescent="0.25">
      <c r="A74">
        <v>73</v>
      </c>
      <c r="B74" s="145">
        <f>IF(COUNTIF('Listing Competitieven'!AF$2:AF$479,$A74)=0,"",COUNTIF('Listing Competitieven'!AF$2:AF$479,$A74))</f>
        <v>1</v>
      </c>
      <c r="C74" s="145" t="str">
        <f>IF(COUNTIF('Listing Competitieven'!AG$2:AG$479,$A74)=0,"",COUNTIF('Listing Competitieven'!AG$2:AG$479,$A74))</f>
        <v/>
      </c>
      <c r="D74" s="145" t="str">
        <f>IF(COUNTIF('Listing Competitieven'!AH$2:AH$479,$A74)=0,"",COUNTIF('Listing Competitieven'!AH$2:AH$479,$A74))</f>
        <v/>
      </c>
      <c r="E74" s="145" t="str">
        <f>IF(COUNTIF('Listing Competitieven'!AI$2:AI$479,$A74)=0,"",COUNTIF('Listing Competitieven'!AI$2:AI$479,$A74))</f>
        <v/>
      </c>
      <c r="F74" s="145" t="str">
        <f>IF(COUNTIF('Listing Competitieven'!AJ$2:AJ$479,$A74)=0,"",COUNTIF('Listing Competitieven'!AJ$2:AJ$479,$A74))</f>
        <v/>
      </c>
      <c r="G74" s="145" t="str">
        <f>IF(COUNTIF('Listing Competitieven'!AK$2:AK$479,$A74)=0,"",COUNTIF('Listing Competitieven'!AK$2:AK$479,$A74))</f>
        <v/>
      </c>
      <c r="I74">
        <v>73</v>
      </c>
      <c r="J74" s="145">
        <f>SUM(B$2:B74)</f>
        <v>39</v>
      </c>
      <c r="K74" s="145">
        <f>SUM(C$2:C74)</f>
        <v>30</v>
      </c>
      <c r="L74" s="145">
        <f>SUM(D$2:D74)</f>
        <v>3</v>
      </c>
      <c r="M74" s="145">
        <f>SUM(E$2:E74)</f>
        <v>1</v>
      </c>
      <c r="N74" s="145">
        <f>SUM(F$2:F74)</f>
        <v>10</v>
      </c>
      <c r="O74" s="145">
        <f>SUM(G$2:G74)</f>
        <v>0</v>
      </c>
    </row>
    <row r="75" spans="1:15" x14ac:dyDescent="0.25">
      <c r="A75">
        <v>74</v>
      </c>
      <c r="B75" s="145" t="str">
        <f>IF(COUNTIF('Listing Competitieven'!AF$2:AF$479,$A75)=0,"",COUNTIF('Listing Competitieven'!AF$2:AF$479,$A75))</f>
        <v/>
      </c>
      <c r="C75" s="145" t="str">
        <f>IF(COUNTIF('Listing Competitieven'!AG$2:AG$479,$A75)=0,"",COUNTIF('Listing Competitieven'!AG$2:AG$479,$A75))</f>
        <v/>
      </c>
      <c r="D75" s="145" t="str">
        <f>IF(COUNTIF('Listing Competitieven'!AH$2:AH$479,$A75)=0,"",COUNTIF('Listing Competitieven'!AH$2:AH$479,$A75))</f>
        <v/>
      </c>
      <c r="E75" s="145" t="str">
        <f>IF(COUNTIF('Listing Competitieven'!AI$2:AI$479,$A75)=0,"",COUNTIF('Listing Competitieven'!AI$2:AI$479,$A75))</f>
        <v/>
      </c>
      <c r="F75" s="145" t="str">
        <f>IF(COUNTIF('Listing Competitieven'!AJ$2:AJ$479,$A75)=0,"",COUNTIF('Listing Competitieven'!AJ$2:AJ$479,$A75))</f>
        <v/>
      </c>
      <c r="G75" s="145" t="str">
        <f>IF(COUNTIF('Listing Competitieven'!AK$2:AK$479,$A75)=0,"",COUNTIF('Listing Competitieven'!AK$2:AK$479,$A75))</f>
        <v/>
      </c>
      <c r="I75">
        <v>74</v>
      </c>
      <c r="J75" s="145">
        <f>SUM(B$2:B75)</f>
        <v>39</v>
      </c>
      <c r="K75" s="145">
        <f>SUM(C$2:C75)</f>
        <v>30</v>
      </c>
      <c r="L75" s="145">
        <f>SUM(D$2:D75)</f>
        <v>3</v>
      </c>
      <c r="M75" s="145">
        <f>SUM(E$2:E75)</f>
        <v>1</v>
      </c>
      <c r="N75" s="145">
        <f>SUM(F$2:F75)</f>
        <v>10</v>
      </c>
      <c r="O75" s="145">
        <f>SUM(G$2:G75)</f>
        <v>0</v>
      </c>
    </row>
    <row r="76" spans="1:15" x14ac:dyDescent="0.25">
      <c r="A76">
        <v>75</v>
      </c>
      <c r="B76" s="145" t="str">
        <f>IF(COUNTIF('Listing Competitieven'!AF$2:AF$479,$A76)=0,"",COUNTIF('Listing Competitieven'!AF$2:AF$479,$A76))</f>
        <v/>
      </c>
      <c r="C76" s="145" t="str">
        <f>IF(COUNTIF('Listing Competitieven'!AG$2:AG$479,$A76)=0,"",COUNTIF('Listing Competitieven'!AG$2:AG$479,$A76))</f>
        <v/>
      </c>
      <c r="D76" s="145" t="str">
        <f>IF(COUNTIF('Listing Competitieven'!AH$2:AH$479,$A76)=0,"",COUNTIF('Listing Competitieven'!AH$2:AH$479,$A76))</f>
        <v/>
      </c>
      <c r="E76" s="145" t="str">
        <f>IF(COUNTIF('Listing Competitieven'!AI$2:AI$479,$A76)=0,"",COUNTIF('Listing Competitieven'!AI$2:AI$479,$A76))</f>
        <v/>
      </c>
      <c r="F76" s="145" t="str">
        <f>IF(COUNTIF('Listing Competitieven'!AJ$2:AJ$479,$A76)=0,"",COUNTIF('Listing Competitieven'!AJ$2:AJ$479,$A76))</f>
        <v/>
      </c>
      <c r="G76" s="145" t="str">
        <f>IF(COUNTIF('Listing Competitieven'!AK$2:AK$479,$A76)=0,"",COUNTIF('Listing Competitieven'!AK$2:AK$479,$A76))</f>
        <v/>
      </c>
      <c r="I76">
        <v>75</v>
      </c>
      <c r="J76" s="145">
        <f>SUM(B$2:B76)</f>
        <v>39</v>
      </c>
      <c r="K76" s="145">
        <f>SUM(C$2:C76)</f>
        <v>30</v>
      </c>
      <c r="L76" s="145">
        <f>SUM(D$2:D76)</f>
        <v>3</v>
      </c>
      <c r="M76" s="145">
        <f>SUM(E$2:E76)</f>
        <v>1</v>
      </c>
      <c r="N76" s="145">
        <f>SUM(F$2:F76)</f>
        <v>10</v>
      </c>
      <c r="O76" s="145">
        <f>SUM(G$2:G76)</f>
        <v>0</v>
      </c>
    </row>
    <row r="77" spans="1:15" x14ac:dyDescent="0.25">
      <c r="A77">
        <v>76</v>
      </c>
      <c r="B77" s="145" t="str">
        <f>IF(COUNTIF('Listing Competitieven'!AF$2:AF$479,$A77)=0,"",COUNTIF('Listing Competitieven'!AF$2:AF$479,$A77))</f>
        <v/>
      </c>
      <c r="C77" s="145" t="str">
        <f>IF(COUNTIF('Listing Competitieven'!AG$2:AG$479,$A77)=0,"",COUNTIF('Listing Competitieven'!AG$2:AG$479,$A77))</f>
        <v/>
      </c>
      <c r="D77" s="145" t="str">
        <f>IF(COUNTIF('Listing Competitieven'!AH$2:AH$479,$A77)=0,"",COUNTIF('Listing Competitieven'!AH$2:AH$479,$A77))</f>
        <v/>
      </c>
      <c r="E77" s="145" t="str">
        <f>IF(COUNTIF('Listing Competitieven'!AI$2:AI$479,$A77)=0,"",COUNTIF('Listing Competitieven'!AI$2:AI$479,$A77))</f>
        <v/>
      </c>
      <c r="F77" s="145">
        <f>IF(COUNTIF('Listing Competitieven'!AJ$2:AJ$479,$A77)=0,"",COUNTIF('Listing Competitieven'!AJ$2:AJ$479,$A77))</f>
        <v>1</v>
      </c>
      <c r="G77" s="145" t="str">
        <f>IF(COUNTIF('Listing Competitieven'!AK$2:AK$479,$A77)=0,"",COUNTIF('Listing Competitieven'!AK$2:AK$479,$A77))</f>
        <v/>
      </c>
      <c r="I77">
        <v>76</v>
      </c>
      <c r="J77" s="145">
        <f>SUM(B$2:B77)</f>
        <v>39</v>
      </c>
      <c r="K77" s="145">
        <f>SUM(C$2:C77)</f>
        <v>30</v>
      </c>
      <c r="L77" s="145">
        <f>SUM(D$2:D77)</f>
        <v>3</v>
      </c>
      <c r="M77" s="145">
        <f>SUM(E$2:E77)</f>
        <v>1</v>
      </c>
      <c r="N77" s="145">
        <f>SUM(F$2:F77)</f>
        <v>11</v>
      </c>
      <c r="O77" s="145">
        <f>SUM(G$2:G77)</f>
        <v>0</v>
      </c>
    </row>
    <row r="78" spans="1:15" x14ac:dyDescent="0.25">
      <c r="A78">
        <v>77</v>
      </c>
      <c r="B78" s="145">
        <f>IF(COUNTIF('Listing Competitieven'!AF$2:AF$479,$A78)=0,"",COUNTIF('Listing Competitieven'!AF$2:AF$479,$A78))</f>
        <v>8</v>
      </c>
      <c r="C78" s="145">
        <f>IF(COUNTIF('Listing Competitieven'!AG$2:AG$479,$A78)=0,"",COUNTIF('Listing Competitieven'!AG$2:AG$479,$A78))</f>
        <v>3</v>
      </c>
      <c r="D78" s="145">
        <f>IF(COUNTIF('Listing Competitieven'!AH$2:AH$479,$A78)=0,"",COUNTIF('Listing Competitieven'!AH$2:AH$479,$A78))</f>
        <v>1</v>
      </c>
      <c r="E78" s="145" t="str">
        <f>IF(COUNTIF('Listing Competitieven'!AI$2:AI$479,$A78)=0,"",COUNTIF('Listing Competitieven'!AI$2:AI$479,$A78))</f>
        <v/>
      </c>
      <c r="F78" s="145">
        <f>IF(COUNTIF('Listing Competitieven'!AJ$2:AJ$479,$A78)=0,"",COUNTIF('Listing Competitieven'!AJ$2:AJ$479,$A78))</f>
        <v>1</v>
      </c>
      <c r="G78" s="145" t="str">
        <f>IF(COUNTIF('Listing Competitieven'!AK$2:AK$479,$A78)=0,"",COUNTIF('Listing Competitieven'!AK$2:AK$479,$A78))</f>
        <v/>
      </c>
      <c r="I78">
        <v>77</v>
      </c>
      <c r="J78" s="145">
        <f>SUM(B$2:B78)</f>
        <v>47</v>
      </c>
      <c r="K78" s="145">
        <f>SUM(C$2:C78)</f>
        <v>33</v>
      </c>
      <c r="L78" s="145">
        <f>SUM(D$2:D78)</f>
        <v>4</v>
      </c>
      <c r="M78" s="145">
        <f>SUM(E$2:E78)</f>
        <v>1</v>
      </c>
      <c r="N78" s="145">
        <f>SUM(F$2:F78)</f>
        <v>12</v>
      </c>
      <c r="O78" s="145">
        <f>SUM(G$2:G78)</f>
        <v>0</v>
      </c>
    </row>
    <row r="79" spans="1:15" x14ac:dyDescent="0.25">
      <c r="A79">
        <v>78</v>
      </c>
      <c r="B79" s="145" t="str">
        <f>IF(COUNTIF('Listing Competitieven'!AF$2:AF$479,$A79)=0,"",COUNTIF('Listing Competitieven'!AF$2:AF$479,$A79))</f>
        <v/>
      </c>
      <c r="C79" s="145" t="str">
        <f>IF(COUNTIF('Listing Competitieven'!AG$2:AG$479,$A79)=0,"",COUNTIF('Listing Competitieven'!AG$2:AG$479,$A79))</f>
        <v/>
      </c>
      <c r="D79" s="145" t="str">
        <f>IF(COUNTIF('Listing Competitieven'!AH$2:AH$479,$A79)=0,"",COUNTIF('Listing Competitieven'!AH$2:AH$479,$A79))</f>
        <v/>
      </c>
      <c r="E79" s="145" t="str">
        <f>IF(COUNTIF('Listing Competitieven'!AI$2:AI$479,$A79)=0,"",COUNTIF('Listing Competitieven'!AI$2:AI$479,$A79))</f>
        <v/>
      </c>
      <c r="F79" s="145" t="str">
        <f>IF(COUNTIF('Listing Competitieven'!AJ$2:AJ$479,$A79)=0,"",COUNTIF('Listing Competitieven'!AJ$2:AJ$479,$A79))</f>
        <v/>
      </c>
      <c r="G79" s="145" t="str">
        <f>IF(COUNTIF('Listing Competitieven'!AK$2:AK$479,$A79)=0,"",COUNTIF('Listing Competitieven'!AK$2:AK$479,$A79))</f>
        <v/>
      </c>
      <c r="I79">
        <v>78</v>
      </c>
      <c r="J79" s="145">
        <f>SUM(B$2:B79)</f>
        <v>47</v>
      </c>
      <c r="K79" s="145">
        <f>SUM(C$2:C79)</f>
        <v>33</v>
      </c>
      <c r="L79" s="145">
        <f>SUM(D$2:D79)</f>
        <v>4</v>
      </c>
      <c r="M79" s="145">
        <f>SUM(E$2:E79)</f>
        <v>1</v>
      </c>
      <c r="N79" s="145">
        <f>SUM(F$2:F79)</f>
        <v>12</v>
      </c>
      <c r="O79" s="145">
        <f>SUM(G$2:G79)</f>
        <v>0</v>
      </c>
    </row>
    <row r="80" spans="1:15" x14ac:dyDescent="0.25">
      <c r="A80">
        <v>79</v>
      </c>
      <c r="B80" s="145" t="str">
        <f>IF(COUNTIF('Listing Competitieven'!AF$2:AF$479,$A80)=0,"",COUNTIF('Listing Competitieven'!AF$2:AF$479,$A80))</f>
        <v/>
      </c>
      <c r="C80" s="145" t="str">
        <f>IF(COUNTIF('Listing Competitieven'!AG$2:AG$479,$A80)=0,"",COUNTIF('Listing Competitieven'!AG$2:AG$479,$A80))</f>
        <v/>
      </c>
      <c r="D80" s="145" t="str">
        <f>IF(COUNTIF('Listing Competitieven'!AH$2:AH$479,$A80)=0,"",COUNTIF('Listing Competitieven'!AH$2:AH$479,$A80))</f>
        <v/>
      </c>
      <c r="E80" s="145" t="str">
        <f>IF(COUNTIF('Listing Competitieven'!AI$2:AI$479,$A80)=0,"",COUNTIF('Listing Competitieven'!AI$2:AI$479,$A80))</f>
        <v/>
      </c>
      <c r="F80" s="145">
        <f>IF(COUNTIF('Listing Competitieven'!AJ$2:AJ$479,$A80)=0,"",COUNTIF('Listing Competitieven'!AJ$2:AJ$479,$A80))</f>
        <v>1</v>
      </c>
      <c r="G80" s="145" t="str">
        <f>IF(COUNTIF('Listing Competitieven'!AK$2:AK$479,$A80)=0,"",COUNTIF('Listing Competitieven'!AK$2:AK$479,$A80))</f>
        <v/>
      </c>
      <c r="I80">
        <v>79</v>
      </c>
      <c r="J80" s="145">
        <f>SUM(B$2:B80)</f>
        <v>47</v>
      </c>
      <c r="K80" s="145">
        <f>SUM(C$2:C80)</f>
        <v>33</v>
      </c>
      <c r="L80" s="145">
        <f>SUM(D$2:D80)</f>
        <v>4</v>
      </c>
      <c r="M80" s="145">
        <f>SUM(E$2:E80)</f>
        <v>1</v>
      </c>
      <c r="N80" s="145">
        <f>SUM(F$2:F80)</f>
        <v>13</v>
      </c>
      <c r="O80" s="145">
        <f>SUM(G$2:G80)</f>
        <v>0</v>
      </c>
    </row>
    <row r="81" spans="1:15" x14ac:dyDescent="0.25">
      <c r="A81">
        <v>80</v>
      </c>
      <c r="B81" s="145" t="str">
        <f>IF(COUNTIF('Listing Competitieven'!AF$2:AF$479,$A81)=0,"",COUNTIF('Listing Competitieven'!AF$2:AF$479,$A81))</f>
        <v/>
      </c>
      <c r="C81" s="145" t="str">
        <f>IF(COUNTIF('Listing Competitieven'!AG$2:AG$479,$A81)=0,"",COUNTIF('Listing Competitieven'!AG$2:AG$479,$A81))</f>
        <v/>
      </c>
      <c r="D81" s="145" t="str">
        <f>IF(COUNTIF('Listing Competitieven'!AH$2:AH$479,$A81)=0,"",COUNTIF('Listing Competitieven'!AH$2:AH$479,$A81))</f>
        <v/>
      </c>
      <c r="E81" s="145" t="str">
        <f>IF(COUNTIF('Listing Competitieven'!AI$2:AI$479,$A81)=0,"",COUNTIF('Listing Competitieven'!AI$2:AI$479,$A81))</f>
        <v/>
      </c>
      <c r="F81" s="145" t="str">
        <f>IF(COUNTIF('Listing Competitieven'!AJ$2:AJ$479,$A81)=0,"",COUNTIF('Listing Competitieven'!AJ$2:AJ$479,$A81))</f>
        <v/>
      </c>
      <c r="G81" s="145" t="str">
        <f>IF(COUNTIF('Listing Competitieven'!AK$2:AK$479,$A81)=0,"",COUNTIF('Listing Competitieven'!AK$2:AK$479,$A81))</f>
        <v/>
      </c>
      <c r="I81">
        <v>80</v>
      </c>
      <c r="J81" s="145">
        <f>SUM(B$2:B81)</f>
        <v>47</v>
      </c>
      <c r="K81" s="145">
        <f>SUM(C$2:C81)</f>
        <v>33</v>
      </c>
      <c r="L81" s="145">
        <f>SUM(D$2:D81)</f>
        <v>4</v>
      </c>
      <c r="M81" s="145">
        <f>SUM(E$2:E81)</f>
        <v>1</v>
      </c>
      <c r="N81" s="145">
        <f>SUM(F$2:F81)</f>
        <v>13</v>
      </c>
      <c r="O81" s="145">
        <f>SUM(G$2:G81)</f>
        <v>0</v>
      </c>
    </row>
    <row r="82" spans="1:15" x14ac:dyDescent="0.25">
      <c r="A82">
        <v>81</v>
      </c>
      <c r="B82" s="145" t="str">
        <f>IF(COUNTIF('Listing Competitieven'!AF$2:AF$479,$A82)=0,"",COUNTIF('Listing Competitieven'!AF$2:AF$479,$A82))</f>
        <v/>
      </c>
      <c r="C82" s="145" t="str">
        <f>IF(COUNTIF('Listing Competitieven'!AG$2:AG$479,$A82)=0,"",COUNTIF('Listing Competitieven'!AG$2:AG$479,$A82))</f>
        <v/>
      </c>
      <c r="D82" s="145" t="str">
        <f>IF(COUNTIF('Listing Competitieven'!AH$2:AH$479,$A82)=0,"",COUNTIF('Listing Competitieven'!AH$2:AH$479,$A82))</f>
        <v/>
      </c>
      <c r="E82" s="145" t="str">
        <f>IF(COUNTIF('Listing Competitieven'!AI$2:AI$479,$A82)=0,"",COUNTIF('Listing Competitieven'!AI$2:AI$479,$A82))</f>
        <v/>
      </c>
      <c r="F82" s="145" t="str">
        <f>IF(COUNTIF('Listing Competitieven'!AJ$2:AJ$479,$A82)=0,"",COUNTIF('Listing Competitieven'!AJ$2:AJ$479,$A82))</f>
        <v/>
      </c>
      <c r="G82" s="145" t="str">
        <f>IF(COUNTIF('Listing Competitieven'!AK$2:AK$479,$A82)=0,"",COUNTIF('Listing Competitieven'!AK$2:AK$479,$A82))</f>
        <v/>
      </c>
      <c r="I82">
        <v>81</v>
      </c>
      <c r="J82" s="145">
        <f>SUM(B$2:B82)</f>
        <v>47</v>
      </c>
      <c r="K82" s="145">
        <f>SUM(C$2:C82)</f>
        <v>33</v>
      </c>
      <c r="L82" s="145">
        <f>SUM(D$2:D82)</f>
        <v>4</v>
      </c>
      <c r="M82" s="145">
        <f>SUM(E$2:E82)</f>
        <v>1</v>
      </c>
      <c r="N82" s="145">
        <f>SUM(F$2:F82)</f>
        <v>13</v>
      </c>
      <c r="O82" s="145">
        <f>SUM(G$2:G82)</f>
        <v>0</v>
      </c>
    </row>
    <row r="83" spans="1:15" x14ac:dyDescent="0.25">
      <c r="A83">
        <v>82</v>
      </c>
      <c r="B83" s="145" t="str">
        <f>IF(COUNTIF('Listing Competitieven'!AF$2:AF$479,$A83)=0,"",COUNTIF('Listing Competitieven'!AF$2:AF$479,$A83))</f>
        <v/>
      </c>
      <c r="C83" s="145" t="str">
        <f>IF(COUNTIF('Listing Competitieven'!AG$2:AG$479,$A83)=0,"",COUNTIF('Listing Competitieven'!AG$2:AG$479,$A83))</f>
        <v/>
      </c>
      <c r="D83" s="145" t="str">
        <f>IF(COUNTIF('Listing Competitieven'!AH$2:AH$479,$A83)=0,"",COUNTIF('Listing Competitieven'!AH$2:AH$479,$A83))</f>
        <v/>
      </c>
      <c r="E83" s="145" t="str">
        <f>IF(COUNTIF('Listing Competitieven'!AI$2:AI$479,$A83)=0,"",COUNTIF('Listing Competitieven'!AI$2:AI$479,$A83))</f>
        <v/>
      </c>
      <c r="F83" s="145" t="str">
        <f>IF(COUNTIF('Listing Competitieven'!AJ$2:AJ$479,$A83)=0,"",COUNTIF('Listing Competitieven'!AJ$2:AJ$479,$A83))</f>
        <v/>
      </c>
      <c r="G83" s="145" t="str">
        <f>IF(COUNTIF('Listing Competitieven'!AK$2:AK$479,$A83)=0,"",COUNTIF('Listing Competitieven'!AK$2:AK$479,$A83))</f>
        <v/>
      </c>
      <c r="I83">
        <v>82</v>
      </c>
      <c r="J83" s="145">
        <f>SUM(B$2:B83)</f>
        <v>47</v>
      </c>
      <c r="K83" s="145">
        <f>SUM(C$2:C83)</f>
        <v>33</v>
      </c>
      <c r="L83" s="145">
        <f>SUM(D$2:D83)</f>
        <v>4</v>
      </c>
      <c r="M83" s="145">
        <f>SUM(E$2:E83)</f>
        <v>1</v>
      </c>
      <c r="N83" s="145">
        <f>SUM(F$2:F83)</f>
        <v>13</v>
      </c>
      <c r="O83" s="145">
        <f>SUM(G$2:G83)</f>
        <v>0</v>
      </c>
    </row>
    <row r="84" spans="1:15" x14ac:dyDescent="0.25">
      <c r="A84">
        <v>83</v>
      </c>
      <c r="B84" s="145" t="str">
        <f>IF(COUNTIF('Listing Competitieven'!AF$2:AF$479,$A84)=0,"",COUNTIF('Listing Competitieven'!AF$2:AF$479,$A84))</f>
        <v/>
      </c>
      <c r="C84" s="145" t="str">
        <f>IF(COUNTIF('Listing Competitieven'!AG$2:AG$479,$A84)=0,"",COUNTIF('Listing Competitieven'!AG$2:AG$479,$A84))</f>
        <v/>
      </c>
      <c r="D84" s="145" t="str">
        <f>IF(COUNTIF('Listing Competitieven'!AH$2:AH$479,$A84)=0,"",COUNTIF('Listing Competitieven'!AH$2:AH$479,$A84))</f>
        <v/>
      </c>
      <c r="E84" s="145" t="str">
        <f>IF(COUNTIF('Listing Competitieven'!AI$2:AI$479,$A84)=0,"",COUNTIF('Listing Competitieven'!AI$2:AI$479,$A84))</f>
        <v/>
      </c>
      <c r="F84" s="145" t="str">
        <f>IF(COUNTIF('Listing Competitieven'!AJ$2:AJ$479,$A84)=0,"",COUNTIF('Listing Competitieven'!AJ$2:AJ$479,$A84))</f>
        <v/>
      </c>
      <c r="G84" s="145" t="str">
        <f>IF(COUNTIF('Listing Competitieven'!AK$2:AK$479,$A84)=0,"",COUNTIF('Listing Competitieven'!AK$2:AK$479,$A84))</f>
        <v/>
      </c>
      <c r="I84">
        <v>83</v>
      </c>
      <c r="J84" s="145">
        <f>SUM(B$2:B84)</f>
        <v>47</v>
      </c>
      <c r="K84" s="145">
        <f>SUM(C$2:C84)</f>
        <v>33</v>
      </c>
      <c r="L84" s="145">
        <f>SUM(D$2:D84)</f>
        <v>4</v>
      </c>
      <c r="M84" s="145">
        <f>SUM(E$2:E84)</f>
        <v>1</v>
      </c>
      <c r="N84" s="145">
        <f>SUM(F$2:F84)</f>
        <v>13</v>
      </c>
      <c r="O84" s="145">
        <f>SUM(G$2:G84)</f>
        <v>0</v>
      </c>
    </row>
    <row r="85" spans="1:15" x14ac:dyDescent="0.25">
      <c r="A85">
        <v>84</v>
      </c>
      <c r="B85" s="145" t="str">
        <f>IF(COUNTIF('Listing Competitieven'!AF$2:AF$479,$A85)=0,"",COUNTIF('Listing Competitieven'!AF$2:AF$479,$A85))</f>
        <v/>
      </c>
      <c r="C85" s="145">
        <f>IF(COUNTIF('Listing Competitieven'!AG$2:AG$479,$A85)=0,"",COUNTIF('Listing Competitieven'!AG$2:AG$479,$A85))</f>
        <v>2</v>
      </c>
      <c r="D85" s="145" t="str">
        <f>IF(COUNTIF('Listing Competitieven'!AH$2:AH$479,$A85)=0,"",COUNTIF('Listing Competitieven'!AH$2:AH$479,$A85))</f>
        <v/>
      </c>
      <c r="E85" s="145">
        <f>IF(COUNTIF('Listing Competitieven'!AI$2:AI$479,$A85)=0,"",COUNTIF('Listing Competitieven'!AI$2:AI$479,$A85))</f>
        <v>1</v>
      </c>
      <c r="F85" s="145">
        <f>IF(COUNTIF('Listing Competitieven'!AJ$2:AJ$479,$A85)=0,"",COUNTIF('Listing Competitieven'!AJ$2:AJ$479,$A85))</f>
        <v>1</v>
      </c>
      <c r="G85" s="145" t="str">
        <f>IF(COUNTIF('Listing Competitieven'!AK$2:AK$479,$A85)=0,"",COUNTIF('Listing Competitieven'!AK$2:AK$479,$A85))</f>
        <v/>
      </c>
      <c r="I85">
        <v>84</v>
      </c>
      <c r="J85" s="145">
        <f>SUM(B$2:B85)</f>
        <v>47</v>
      </c>
      <c r="K85" s="145">
        <f>SUM(C$2:C85)</f>
        <v>35</v>
      </c>
      <c r="L85" s="145">
        <f>SUM(D$2:D85)</f>
        <v>4</v>
      </c>
      <c r="M85" s="145">
        <f>SUM(E$2:E85)</f>
        <v>2</v>
      </c>
      <c r="N85" s="145">
        <f>SUM(F$2:F85)</f>
        <v>14</v>
      </c>
      <c r="O85" s="145">
        <f>SUM(G$2:G85)</f>
        <v>0</v>
      </c>
    </row>
    <row r="86" spans="1:15" x14ac:dyDescent="0.25">
      <c r="A86">
        <v>85</v>
      </c>
      <c r="B86" s="145" t="str">
        <f>IF(COUNTIF('Listing Competitieven'!AF$2:AF$479,$A86)=0,"",COUNTIF('Listing Competitieven'!AF$2:AF$479,$A86))</f>
        <v/>
      </c>
      <c r="C86" s="145" t="str">
        <f>IF(COUNTIF('Listing Competitieven'!AG$2:AG$479,$A86)=0,"",COUNTIF('Listing Competitieven'!AG$2:AG$479,$A86))</f>
        <v/>
      </c>
      <c r="D86" s="145" t="str">
        <f>IF(COUNTIF('Listing Competitieven'!AH$2:AH$479,$A86)=0,"",COUNTIF('Listing Competitieven'!AH$2:AH$479,$A86))</f>
        <v/>
      </c>
      <c r="E86" s="145" t="str">
        <f>IF(COUNTIF('Listing Competitieven'!AI$2:AI$479,$A86)=0,"",COUNTIF('Listing Competitieven'!AI$2:AI$479,$A86))</f>
        <v/>
      </c>
      <c r="F86" s="145" t="str">
        <f>IF(COUNTIF('Listing Competitieven'!AJ$2:AJ$479,$A86)=0,"",COUNTIF('Listing Competitieven'!AJ$2:AJ$479,$A86))</f>
        <v/>
      </c>
      <c r="G86" s="145" t="str">
        <f>IF(COUNTIF('Listing Competitieven'!AK$2:AK$479,$A86)=0,"",COUNTIF('Listing Competitieven'!AK$2:AK$479,$A86))</f>
        <v/>
      </c>
      <c r="I86">
        <v>85</v>
      </c>
      <c r="J86" s="145">
        <f>SUM(B$2:B86)</f>
        <v>47</v>
      </c>
      <c r="K86" s="145">
        <f>SUM(C$2:C86)</f>
        <v>35</v>
      </c>
      <c r="L86" s="145">
        <f>SUM(D$2:D86)</f>
        <v>4</v>
      </c>
      <c r="M86" s="145">
        <f>SUM(E$2:E86)</f>
        <v>2</v>
      </c>
      <c r="N86" s="145">
        <f>SUM(F$2:F86)</f>
        <v>14</v>
      </c>
      <c r="O86" s="145">
        <f>SUM(G$2:G86)</f>
        <v>0</v>
      </c>
    </row>
    <row r="87" spans="1:15" x14ac:dyDescent="0.25">
      <c r="A87">
        <v>86</v>
      </c>
      <c r="B87" s="145">
        <f>IF(COUNTIF('Listing Competitieven'!AF$2:AF$479,$A87)=0,"",COUNTIF('Listing Competitieven'!AF$2:AF$479,$A87))</f>
        <v>2</v>
      </c>
      <c r="C87" s="145" t="str">
        <f>IF(COUNTIF('Listing Competitieven'!AG$2:AG$479,$A87)=0,"",COUNTIF('Listing Competitieven'!AG$2:AG$479,$A87))</f>
        <v/>
      </c>
      <c r="D87" s="145" t="str">
        <f>IF(COUNTIF('Listing Competitieven'!AH$2:AH$479,$A87)=0,"",COUNTIF('Listing Competitieven'!AH$2:AH$479,$A87))</f>
        <v/>
      </c>
      <c r="E87" s="145" t="str">
        <f>IF(COUNTIF('Listing Competitieven'!AI$2:AI$479,$A87)=0,"",COUNTIF('Listing Competitieven'!AI$2:AI$479,$A87))</f>
        <v/>
      </c>
      <c r="F87" s="145" t="str">
        <f>IF(COUNTIF('Listing Competitieven'!AJ$2:AJ$479,$A87)=0,"",COUNTIF('Listing Competitieven'!AJ$2:AJ$479,$A87))</f>
        <v/>
      </c>
      <c r="G87" s="145" t="str">
        <f>IF(COUNTIF('Listing Competitieven'!AK$2:AK$479,$A87)=0,"",COUNTIF('Listing Competitieven'!AK$2:AK$479,$A87))</f>
        <v/>
      </c>
      <c r="I87">
        <v>86</v>
      </c>
      <c r="J87" s="145">
        <f>SUM(B$2:B87)</f>
        <v>49</v>
      </c>
      <c r="K87" s="145">
        <f>SUM(C$2:C87)</f>
        <v>35</v>
      </c>
      <c r="L87" s="145">
        <f>SUM(D$2:D87)</f>
        <v>4</v>
      </c>
      <c r="M87" s="145">
        <f>SUM(E$2:E87)</f>
        <v>2</v>
      </c>
      <c r="N87" s="145">
        <f>SUM(F$2:F87)</f>
        <v>14</v>
      </c>
      <c r="O87" s="145">
        <f>SUM(G$2:G87)</f>
        <v>0</v>
      </c>
    </row>
    <row r="88" spans="1:15" x14ac:dyDescent="0.25">
      <c r="A88">
        <v>87</v>
      </c>
      <c r="B88" s="145" t="str">
        <f>IF(COUNTIF('Listing Competitieven'!AF$2:AF$479,$A88)=0,"",COUNTIF('Listing Competitieven'!AF$2:AF$479,$A88))</f>
        <v/>
      </c>
      <c r="C88" s="145" t="str">
        <f>IF(COUNTIF('Listing Competitieven'!AG$2:AG$479,$A88)=0,"",COUNTIF('Listing Competitieven'!AG$2:AG$479,$A88))</f>
        <v/>
      </c>
      <c r="D88" s="145" t="str">
        <f>IF(COUNTIF('Listing Competitieven'!AH$2:AH$479,$A88)=0,"",COUNTIF('Listing Competitieven'!AH$2:AH$479,$A88))</f>
        <v/>
      </c>
      <c r="E88" s="145" t="str">
        <f>IF(COUNTIF('Listing Competitieven'!AI$2:AI$479,$A88)=0,"",COUNTIF('Listing Competitieven'!AI$2:AI$479,$A88))</f>
        <v/>
      </c>
      <c r="F88" s="145" t="str">
        <f>IF(COUNTIF('Listing Competitieven'!AJ$2:AJ$479,$A88)=0,"",COUNTIF('Listing Competitieven'!AJ$2:AJ$479,$A88))</f>
        <v/>
      </c>
      <c r="G88" s="145" t="str">
        <f>IF(COUNTIF('Listing Competitieven'!AK$2:AK$479,$A88)=0,"",COUNTIF('Listing Competitieven'!AK$2:AK$479,$A88))</f>
        <v/>
      </c>
      <c r="I88">
        <v>87</v>
      </c>
      <c r="J88" s="145">
        <f>SUM(B$2:B88)</f>
        <v>49</v>
      </c>
      <c r="K88" s="145">
        <f>SUM(C$2:C88)</f>
        <v>35</v>
      </c>
      <c r="L88" s="145">
        <f>SUM(D$2:D88)</f>
        <v>4</v>
      </c>
      <c r="M88" s="145">
        <f>SUM(E$2:E88)</f>
        <v>2</v>
      </c>
      <c r="N88" s="145">
        <f>SUM(F$2:F88)</f>
        <v>14</v>
      </c>
      <c r="O88" s="145">
        <f>SUM(G$2:G88)</f>
        <v>0</v>
      </c>
    </row>
    <row r="89" spans="1:15" x14ac:dyDescent="0.25">
      <c r="A89">
        <v>88</v>
      </c>
      <c r="B89" s="145" t="str">
        <f>IF(COUNTIF('Listing Competitieven'!AF$2:AF$479,$A89)=0,"",COUNTIF('Listing Competitieven'!AF$2:AF$479,$A89))</f>
        <v/>
      </c>
      <c r="C89" s="145" t="str">
        <f>IF(COUNTIF('Listing Competitieven'!AG$2:AG$479,$A89)=0,"",COUNTIF('Listing Competitieven'!AG$2:AG$479,$A89))</f>
        <v/>
      </c>
      <c r="D89" s="145" t="str">
        <f>IF(COUNTIF('Listing Competitieven'!AH$2:AH$479,$A89)=0,"",COUNTIF('Listing Competitieven'!AH$2:AH$479,$A89))</f>
        <v/>
      </c>
      <c r="E89" s="145" t="str">
        <f>IF(COUNTIF('Listing Competitieven'!AI$2:AI$479,$A89)=0,"",COUNTIF('Listing Competitieven'!AI$2:AI$479,$A89))</f>
        <v/>
      </c>
      <c r="F89" s="145" t="str">
        <f>IF(COUNTIF('Listing Competitieven'!AJ$2:AJ$479,$A89)=0,"",COUNTIF('Listing Competitieven'!AJ$2:AJ$479,$A89))</f>
        <v/>
      </c>
      <c r="G89" s="145" t="str">
        <f>IF(COUNTIF('Listing Competitieven'!AK$2:AK$479,$A89)=0,"",COUNTIF('Listing Competitieven'!AK$2:AK$479,$A89))</f>
        <v/>
      </c>
      <c r="I89">
        <v>88</v>
      </c>
      <c r="J89" s="145">
        <f>SUM(B$2:B89)</f>
        <v>49</v>
      </c>
      <c r="K89" s="145">
        <f>SUM(C$2:C89)</f>
        <v>35</v>
      </c>
      <c r="L89" s="145">
        <f>SUM(D$2:D89)</f>
        <v>4</v>
      </c>
      <c r="M89" s="145">
        <f>SUM(E$2:E89)</f>
        <v>2</v>
      </c>
      <c r="N89" s="145">
        <f>SUM(F$2:F89)</f>
        <v>14</v>
      </c>
      <c r="O89" s="145">
        <f>SUM(G$2:G89)</f>
        <v>0</v>
      </c>
    </row>
    <row r="90" spans="1:15" x14ac:dyDescent="0.25">
      <c r="A90">
        <v>89</v>
      </c>
      <c r="B90" s="145" t="str">
        <f>IF(COUNTIF('Listing Competitieven'!AF$2:AF$479,$A90)=0,"",COUNTIF('Listing Competitieven'!AF$2:AF$479,$A90))</f>
        <v/>
      </c>
      <c r="C90" s="145" t="str">
        <f>IF(COUNTIF('Listing Competitieven'!AG$2:AG$479,$A90)=0,"",COUNTIF('Listing Competitieven'!AG$2:AG$479,$A90))</f>
        <v/>
      </c>
      <c r="D90" s="145" t="str">
        <f>IF(COUNTIF('Listing Competitieven'!AH$2:AH$479,$A90)=0,"",COUNTIF('Listing Competitieven'!AH$2:AH$479,$A90))</f>
        <v/>
      </c>
      <c r="E90" s="145" t="str">
        <f>IF(COUNTIF('Listing Competitieven'!AI$2:AI$479,$A90)=0,"",COUNTIF('Listing Competitieven'!AI$2:AI$479,$A90))</f>
        <v/>
      </c>
      <c r="F90" s="145" t="str">
        <f>IF(COUNTIF('Listing Competitieven'!AJ$2:AJ$479,$A90)=0,"",COUNTIF('Listing Competitieven'!AJ$2:AJ$479,$A90))</f>
        <v/>
      </c>
      <c r="G90" s="145" t="str">
        <f>IF(COUNTIF('Listing Competitieven'!AK$2:AK$479,$A90)=0,"",COUNTIF('Listing Competitieven'!AK$2:AK$479,$A90))</f>
        <v/>
      </c>
      <c r="I90">
        <v>89</v>
      </c>
      <c r="J90" s="145">
        <f>SUM(B$2:B90)</f>
        <v>49</v>
      </c>
      <c r="K90" s="145">
        <f>SUM(C$2:C90)</f>
        <v>35</v>
      </c>
      <c r="L90" s="145">
        <f>SUM(D$2:D90)</f>
        <v>4</v>
      </c>
      <c r="M90" s="145">
        <f>SUM(E$2:E90)</f>
        <v>2</v>
      </c>
      <c r="N90" s="145">
        <f>SUM(F$2:F90)</f>
        <v>14</v>
      </c>
      <c r="O90" s="145">
        <f>SUM(G$2:G90)</f>
        <v>0</v>
      </c>
    </row>
    <row r="91" spans="1:15" x14ac:dyDescent="0.25">
      <c r="A91">
        <v>90</v>
      </c>
      <c r="B91" s="145" t="str">
        <f>IF(COUNTIF('Listing Competitieven'!AF$2:AF$479,$A91)=0,"",COUNTIF('Listing Competitieven'!AF$2:AF$479,$A91))</f>
        <v/>
      </c>
      <c r="C91" s="145" t="str">
        <f>IF(COUNTIF('Listing Competitieven'!AG$2:AG$479,$A91)=0,"",COUNTIF('Listing Competitieven'!AG$2:AG$479,$A91))</f>
        <v/>
      </c>
      <c r="D91" s="145" t="str">
        <f>IF(COUNTIF('Listing Competitieven'!AH$2:AH$479,$A91)=0,"",COUNTIF('Listing Competitieven'!AH$2:AH$479,$A91))</f>
        <v/>
      </c>
      <c r="E91" s="145" t="str">
        <f>IF(COUNTIF('Listing Competitieven'!AI$2:AI$479,$A91)=0,"",COUNTIF('Listing Competitieven'!AI$2:AI$479,$A91))</f>
        <v/>
      </c>
      <c r="F91" s="145" t="str">
        <f>IF(COUNTIF('Listing Competitieven'!AJ$2:AJ$479,$A91)=0,"",COUNTIF('Listing Competitieven'!AJ$2:AJ$479,$A91))</f>
        <v/>
      </c>
      <c r="G91" s="145" t="str">
        <f>IF(COUNTIF('Listing Competitieven'!AK$2:AK$479,$A91)=0,"",COUNTIF('Listing Competitieven'!AK$2:AK$479,$A91))</f>
        <v/>
      </c>
      <c r="I91">
        <v>90</v>
      </c>
      <c r="J91" s="145">
        <f>SUM(B$2:B91)</f>
        <v>49</v>
      </c>
      <c r="K91" s="145">
        <f>SUM(C$2:C91)</f>
        <v>35</v>
      </c>
      <c r="L91" s="145">
        <f>SUM(D$2:D91)</f>
        <v>4</v>
      </c>
      <c r="M91" s="145">
        <f>SUM(E$2:E91)</f>
        <v>2</v>
      </c>
      <c r="N91" s="145">
        <f>SUM(F$2:F91)</f>
        <v>14</v>
      </c>
      <c r="O91" s="145">
        <f>SUM(G$2:G91)</f>
        <v>0</v>
      </c>
    </row>
    <row r="92" spans="1:15" x14ac:dyDescent="0.25">
      <c r="A92">
        <v>91</v>
      </c>
      <c r="B92" s="145">
        <f>IF(COUNTIF('Listing Competitieven'!AF$2:AF$479,$A92)=0,"",COUNTIF('Listing Competitieven'!AF$2:AF$479,$A92))</f>
        <v>1</v>
      </c>
      <c r="C92" s="145">
        <f>IF(COUNTIF('Listing Competitieven'!AG$2:AG$479,$A92)=0,"",COUNTIF('Listing Competitieven'!AG$2:AG$479,$A92))</f>
        <v>2</v>
      </c>
      <c r="D92" s="145" t="str">
        <f>IF(COUNTIF('Listing Competitieven'!AH$2:AH$479,$A92)=0,"",COUNTIF('Listing Competitieven'!AH$2:AH$479,$A92))</f>
        <v/>
      </c>
      <c r="E92" s="145">
        <f>IF(COUNTIF('Listing Competitieven'!AI$2:AI$479,$A92)=0,"",COUNTIF('Listing Competitieven'!AI$2:AI$479,$A92))</f>
        <v>1</v>
      </c>
      <c r="F92" s="145" t="str">
        <f>IF(COUNTIF('Listing Competitieven'!AJ$2:AJ$479,$A92)=0,"",COUNTIF('Listing Competitieven'!AJ$2:AJ$479,$A92))</f>
        <v/>
      </c>
      <c r="G92" s="145" t="str">
        <f>IF(COUNTIF('Listing Competitieven'!AK$2:AK$479,$A92)=0,"",COUNTIF('Listing Competitieven'!AK$2:AK$479,$A92))</f>
        <v/>
      </c>
      <c r="I92">
        <v>91</v>
      </c>
      <c r="J92" s="145">
        <f>SUM(B$2:B92)</f>
        <v>50</v>
      </c>
      <c r="K92" s="145">
        <f>SUM(C$2:C92)</f>
        <v>37</v>
      </c>
      <c r="L92" s="145">
        <f>SUM(D$2:D92)</f>
        <v>4</v>
      </c>
      <c r="M92" s="145">
        <f>SUM(E$2:E92)</f>
        <v>3</v>
      </c>
      <c r="N92" s="145">
        <f>SUM(F$2:F92)</f>
        <v>14</v>
      </c>
      <c r="O92" s="145">
        <f>SUM(G$2:G92)</f>
        <v>0</v>
      </c>
    </row>
    <row r="93" spans="1:15" x14ac:dyDescent="0.25">
      <c r="A93">
        <v>92</v>
      </c>
      <c r="B93" s="145" t="str">
        <f>IF(COUNTIF('Listing Competitieven'!AF$2:AF$479,$A93)=0,"",COUNTIF('Listing Competitieven'!AF$2:AF$479,$A93))</f>
        <v/>
      </c>
      <c r="C93" s="145" t="str">
        <f>IF(COUNTIF('Listing Competitieven'!AG$2:AG$479,$A93)=0,"",COUNTIF('Listing Competitieven'!AG$2:AG$479,$A93))</f>
        <v/>
      </c>
      <c r="D93" s="145" t="str">
        <f>IF(COUNTIF('Listing Competitieven'!AH$2:AH$479,$A93)=0,"",COUNTIF('Listing Competitieven'!AH$2:AH$479,$A93))</f>
        <v/>
      </c>
      <c r="E93" s="145" t="str">
        <f>IF(COUNTIF('Listing Competitieven'!AI$2:AI$479,$A93)=0,"",COUNTIF('Listing Competitieven'!AI$2:AI$479,$A93))</f>
        <v/>
      </c>
      <c r="F93" s="145" t="str">
        <f>IF(COUNTIF('Listing Competitieven'!AJ$2:AJ$479,$A93)=0,"",COUNTIF('Listing Competitieven'!AJ$2:AJ$479,$A93))</f>
        <v/>
      </c>
      <c r="G93" s="145" t="str">
        <f>IF(COUNTIF('Listing Competitieven'!AK$2:AK$479,$A93)=0,"",COUNTIF('Listing Competitieven'!AK$2:AK$479,$A93))</f>
        <v/>
      </c>
      <c r="I93">
        <v>92</v>
      </c>
      <c r="J93" s="145">
        <f>SUM(B$2:B93)</f>
        <v>50</v>
      </c>
      <c r="K93" s="145">
        <f>SUM(C$2:C93)</f>
        <v>37</v>
      </c>
      <c r="L93" s="145">
        <f>SUM(D$2:D93)</f>
        <v>4</v>
      </c>
      <c r="M93" s="145">
        <f>SUM(E$2:E93)</f>
        <v>3</v>
      </c>
      <c r="N93" s="145">
        <f>SUM(F$2:F93)</f>
        <v>14</v>
      </c>
      <c r="O93" s="145">
        <f>SUM(G$2:G93)</f>
        <v>0</v>
      </c>
    </row>
    <row r="94" spans="1:15" x14ac:dyDescent="0.25">
      <c r="A94">
        <v>93</v>
      </c>
      <c r="B94" s="145" t="str">
        <f>IF(COUNTIF('Listing Competitieven'!AF$2:AF$479,$A94)=0,"",COUNTIF('Listing Competitieven'!AF$2:AF$479,$A94))</f>
        <v/>
      </c>
      <c r="C94" s="145" t="str">
        <f>IF(COUNTIF('Listing Competitieven'!AG$2:AG$479,$A94)=0,"",COUNTIF('Listing Competitieven'!AG$2:AG$479,$A94))</f>
        <v/>
      </c>
      <c r="D94" s="145" t="str">
        <f>IF(COUNTIF('Listing Competitieven'!AH$2:AH$479,$A94)=0,"",COUNTIF('Listing Competitieven'!AH$2:AH$479,$A94))</f>
        <v/>
      </c>
      <c r="E94" s="145" t="str">
        <f>IF(COUNTIF('Listing Competitieven'!AI$2:AI$479,$A94)=0,"",COUNTIF('Listing Competitieven'!AI$2:AI$479,$A94))</f>
        <v/>
      </c>
      <c r="F94" s="145" t="str">
        <f>IF(COUNTIF('Listing Competitieven'!AJ$2:AJ$479,$A94)=0,"",COUNTIF('Listing Competitieven'!AJ$2:AJ$479,$A94))</f>
        <v/>
      </c>
      <c r="G94" s="145" t="str">
        <f>IF(COUNTIF('Listing Competitieven'!AK$2:AK$479,$A94)=0,"",COUNTIF('Listing Competitieven'!AK$2:AK$479,$A94))</f>
        <v/>
      </c>
      <c r="I94">
        <v>93</v>
      </c>
      <c r="J94" s="145">
        <f>SUM(B$2:B94)</f>
        <v>50</v>
      </c>
      <c r="K94" s="145">
        <f>SUM(C$2:C94)</f>
        <v>37</v>
      </c>
      <c r="L94" s="145">
        <f>SUM(D$2:D94)</f>
        <v>4</v>
      </c>
      <c r="M94" s="145">
        <f>SUM(E$2:E94)</f>
        <v>3</v>
      </c>
      <c r="N94" s="145">
        <f>SUM(F$2:F94)</f>
        <v>14</v>
      </c>
      <c r="O94" s="145">
        <f>SUM(G$2:G94)</f>
        <v>0</v>
      </c>
    </row>
    <row r="95" spans="1:15" x14ac:dyDescent="0.25">
      <c r="A95">
        <v>94</v>
      </c>
      <c r="B95" s="145" t="str">
        <f>IF(COUNTIF('Listing Competitieven'!AF$2:AF$479,$A95)=0,"",COUNTIF('Listing Competitieven'!AF$2:AF$479,$A95))</f>
        <v/>
      </c>
      <c r="C95" s="145" t="str">
        <f>IF(COUNTIF('Listing Competitieven'!AG$2:AG$479,$A95)=0,"",COUNTIF('Listing Competitieven'!AG$2:AG$479,$A95))</f>
        <v/>
      </c>
      <c r="D95" s="145" t="str">
        <f>IF(COUNTIF('Listing Competitieven'!AH$2:AH$479,$A95)=0,"",COUNTIF('Listing Competitieven'!AH$2:AH$479,$A95))</f>
        <v/>
      </c>
      <c r="E95" s="145" t="str">
        <f>IF(COUNTIF('Listing Competitieven'!AI$2:AI$479,$A95)=0,"",COUNTIF('Listing Competitieven'!AI$2:AI$479,$A95))</f>
        <v/>
      </c>
      <c r="F95" s="145" t="str">
        <f>IF(COUNTIF('Listing Competitieven'!AJ$2:AJ$479,$A95)=0,"",COUNTIF('Listing Competitieven'!AJ$2:AJ$479,$A95))</f>
        <v/>
      </c>
      <c r="G95" s="145" t="str">
        <f>IF(COUNTIF('Listing Competitieven'!AK$2:AK$479,$A95)=0,"",COUNTIF('Listing Competitieven'!AK$2:AK$479,$A95))</f>
        <v/>
      </c>
      <c r="I95">
        <v>94</v>
      </c>
      <c r="J95" s="145">
        <f>SUM(B$2:B95)</f>
        <v>50</v>
      </c>
      <c r="K95" s="145">
        <f>SUM(C$2:C95)</f>
        <v>37</v>
      </c>
      <c r="L95" s="145">
        <f>SUM(D$2:D95)</f>
        <v>4</v>
      </c>
      <c r="M95" s="145">
        <f>SUM(E$2:E95)</f>
        <v>3</v>
      </c>
      <c r="N95" s="145">
        <f>SUM(F$2:F95)</f>
        <v>14</v>
      </c>
      <c r="O95" s="145">
        <f>SUM(G$2:G95)</f>
        <v>0</v>
      </c>
    </row>
    <row r="96" spans="1:15" x14ac:dyDescent="0.25">
      <c r="A96">
        <v>95</v>
      </c>
      <c r="B96" s="145" t="str">
        <f>IF(COUNTIF('Listing Competitieven'!AF$2:AF$479,$A96)=0,"",COUNTIF('Listing Competitieven'!AF$2:AF$479,$A96))</f>
        <v/>
      </c>
      <c r="C96" s="145" t="str">
        <f>IF(COUNTIF('Listing Competitieven'!AG$2:AG$479,$A96)=0,"",COUNTIF('Listing Competitieven'!AG$2:AG$479,$A96))</f>
        <v/>
      </c>
      <c r="D96" s="145" t="str">
        <f>IF(COUNTIF('Listing Competitieven'!AH$2:AH$479,$A96)=0,"",COUNTIF('Listing Competitieven'!AH$2:AH$479,$A96))</f>
        <v/>
      </c>
      <c r="E96" s="145" t="str">
        <f>IF(COUNTIF('Listing Competitieven'!AI$2:AI$479,$A96)=0,"",COUNTIF('Listing Competitieven'!AI$2:AI$479,$A96))</f>
        <v/>
      </c>
      <c r="F96" s="145" t="str">
        <f>IF(COUNTIF('Listing Competitieven'!AJ$2:AJ$479,$A96)=0,"",COUNTIF('Listing Competitieven'!AJ$2:AJ$479,$A96))</f>
        <v/>
      </c>
      <c r="G96" s="145" t="str">
        <f>IF(COUNTIF('Listing Competitieven'!AK$2:AK$479,$A96)=0,"",COUNTIF('Listing Competitieven'!AK$2:AK$479,$A96))</f>
        <v/>
      </c>
      <c r="I96">
        <v>95</v>
      </c>
      <c r="J96" s="145">
        <f>SUM(B$2:B96)</f>
        <v>50</v>
      </c>
      <c r="K96" s="145">
        <f>SUM(C$2:C96)</f>
        <v>37</v>
      </c>
      <c r="L96" s="145">
        <f>SUM(D$2:D96)</f>
        <v>4</v>
      </c>
      <c r="M96" s="145">
        <f>SUM(E$2:E96)</f>
        <v>3</v>
      </c>
      <c r="N96" s="145">
        <f>SUM(F$2:F96)</f>
        <v>14</v>
      </c>
      <c r="O96" s="145">
        <f>SUM(G$2:G96)</f>
        <v>0</v>
      </c>
    </row>
    <row r="97" spans="1:15" x14ac:dyDescent="0.25">
      <c r="A97">
        <v>96</v>
      </c>
      <c r="B97" s="145" t="str">
        <f>IF(COUNTIF('Listing Competitieven'!AF$2:AF$479,$A97)=0,"",COUNTIF('Listing Competitieven'!AF$2:AF$479,$A97))</f>
        <v/>
      </c>
      <c r="C97" s="145" t="str">
        <f>IF(COUNTIF('Listing Competitieven'!AG$2:AG$479,$A97)=0,"",COUNTIF('Listing Competitieven'!AG$2:AG$479,$A97))</f>
        <v/>
      </c>
      <c r="D97" s="145" t="str">
        <f>IF(COUNTIF('Listing Competitieven'!AH$2:AH$479,$A97)=0,"",COUNTIF('Listing Competitieven'!AH$2:AH$479,$A97))</f>
        <v/>
      </c>
      <c r="E97" s="145" t="str">
        <f>IF(COUNTIF('Listing Competitieven'!AI$2:AI$479,$A97)=0,"",COUNTIF('Listing Competitieven'!AI$2:AI$479,$A97))</f>
        <v/>
      </c>
      <c r="F97" s="145" t="str">
        <f>IF(COUNTIF('Listing Competitieven'!AJ$2:AJ$479,$A97)=0,"",COUNTIF('Listing Competitieven'!AJ$2:AJ$479,$A97))</f>
        <v/>
      </c>
      <c r="G97" s="145" t="str">
        <f>IF(COUNTIF('Listing Competitieven'!AK$2:AK$479,$A97)=0,"",COUNTIF('Listing Competitieven'!AK$2:AK$479,$A97))</f>
        <v/>
      </c>
      <c r="I97">
        <v>96</v>
      </c>
      <c r="J97" s="145">
        <f>SUM(B$2:B97)</f>
        <v>50</v>
      </c>
      <c r="K97" s="145">
        <f>SUM(C$2:C97)</f>
        <v>37</v>
      </c>
      <c r="L97" s="145">
        <f>SUM(D$2:D97)</f>
        <v>4</v>
      </c>
      <c r="M97" s="145">
        <f>SUM(E$2:E97)</f>
        <v>3</v>
      </c>
      <c r="N97" s="145">
        <f>SUM(F$2:F97)</f>
        <v>14</v>
      </c>
      <c r="O97" s="145">
        <f>SUM(G$2:G97)</f>
        <v>0</v>
      </c>
    </row>
    <row r="98" spans="1:15" x14ac:dyDescent="0.25">
      <c r="A98">
        <v>97</v>
      </c>
      <c r="B98" s="145" t="str">
        <f>IF(COUNTIF('Listing Competitieven'!AF$2:AF$479,$A98)=0,"",COUNTIF('Listing Competitieven'!AF$2:AF$479,$A98))</f>
        <v/>
      </c>
      <c r="C98" s="145" t="str">
        <f>IF(COUNTIF('Listing Competitieven'!AG$2:AG$479,$A98)=0,"",COUNTIF('Listing Competitieven'!AG$2:AG$479,$A98))</f>
        <v/>
      </c>
      <c r="D98" s="145" t="str">
        <f>IF(COUNTIF('Listing Competitieven'!AH$2:AH$479,$A98)=0,"",COUNTIF('Listing Competitieven'!AH$2:AH$479,$A98))</f>
        <v/>
      </c>
      <c r="E98" s="145" t="str">
        <f>IF(COUNTIF('Listing Competitieven'!AI$2:AI$479,$A98)=0,"",COUNTIF('Listing Competitieven'!AI$2:AI$479,$A98))</f>
        <v/>
      </c>
      <c r="F98" s="145">
        <f>IF(COUNTIF('Listing Competitieven'!AJ$2:AJ$479,$A98)=0,"",COUNTIF('Listing Competitieven'!AJ$2:AJ$479,$A98))</f>
        <v>1</v>
      </c>
      <c r="G98" s="145" t="str">
        <f>IF(COUNTIF('Listing Competitieven'!AK$2:AK$479,$A98)=0,"",COUNTIF('Listing Competitieven'!AK$2:AK$479,$A98))</f>
        <v/>
      </c>
      <c r="I98">
        <v>97</v>
      </c>
      <c r="J98" s="145">
        <f>SUM(B$2:B98)</f>
        <v>50</v>
      </c>
      <c r="K98" s="145">
        <f>SUM(C$2:C98)</f>
        <v>37</v>
      </c>
      <c r="L98" s="145">
        <f>SUM(D$2:D98)</f>
        <v>4</v>
      </c>
      <c r="M98" s="145">
        <f>SUM(E$2:E98)</f>
        <v>3</v>
      </c>
      <c r="N98" s="145">
        <f>SUM(F$2:F98)</f>
        <v>15</v>
      </c>
      <c r="O98" s="145">
        <f>SUM(G$2:G98)</f>
        <v>0</v>
      </c>
    </row>
    <row r="99" spans="1:15" x14ac:dyDescent="0.25">
      <c r="A99">
        <v>98</v>
      </c>
      <c r="B99" s="145">
        <f>IF(COUNTIF('Listing Competitieven'!AF$2:AF$479,$A99)=0,"",COUNTIF('Listing Competitieven'!AF$2:AF$479,$A99))</f>
        <v>4</v>
      </c>
      <c r="C99" s="145">
        <f>IF(COUNTIF('Listing Competitieven'!AG$2:AG$479,$A99)=0,"",COUNTIF('Listing Competitieven'!AG$2:AG$479,$A99))</f>
        <v>3</v>
      </c>
      <c r="D99" s="145">
        <f>IF(COUNTIF('Listing Competitieven'!AH$2:AH$479,$A99)=0,"",COUNTIF('Listing Competitieven'!AH$2:AH$479,$A99))</f>
        <v>2</v>
      </c>
      <c r="E99" s="145" t="str">
        <f>IF(COUNTIF('Listing Competitieven'!AI$2:AI$479,$A99)=0,"",COUNTIF('Listing Competitieven'!AI$2:AI$479,$A99))</f>
        <v/>
      </c>
      <c r="F99" s="145" t="str">
        <f>IF(COUNTIF('Listing Competitieven'!AJ$2:AJ$479,$A99)=0,"",COUNTIF('Listing Competitieven'!AJ$2:AJ$479,$A99))</f>
        <v/>
      </c>
      <c r="G99" s="145" t="str">
        <f>IF(COUNTIF('Listing Competitieven'!AK$2:AK$479,$A99)=0,"",COUNTIF('Listing Competitieven'!AK$2:AK$479,$A99))</f>
        <v/>
      </c>
      <c r="I99">
        <v>98</v>
      </c>
      <c r="J99" s="145">
        <f>SUM(B$2:B99)</f>
        <v>54</v>
      </c>
      <c r="K99" s="145">
        <f>SUM(C$2:C99)</f>
        <v>40</v>
      </c>
      <c r="L99" s="145">
        <f>SUM(D$2:D99)</f>
        <v>6</v>
      </c>
      <c r="M99" s="145">
        <f>SUM(E$2:E99)</f>
        <v>3</v>
      </c>
      <c r="N99" s="145">
        <f>SUM(F$2:F99)</f>
        <v>15</v>
      </c>
      <c r="O99" s="145">
        <f>SUM(G$2:G99)</f>
        <v>0</v>
      </c>
    </row>
    <row r="100" spans="1:15" x14ac:dyDescent="0.25">
      <c r="A100">
        <v>99</v>
      </c>
      <c r="B100" s="145" t="str">
        <f>IF(COUNTIF('Listing Competitieven'!AF$2:AF$479,$A100)=0,"",COUNTIF('Listing Competitieven'!AF$2:AF$479,$A100))</f>
        <v/>
      </c>
      <c r="C100" s="145" t="str">
        <f>IF(COUNTIF('Listing Competitieven'!AG$2:AG$479,$A100)=0,"",COUNTIF('Listing Competitieven'!AG$2:AG$479,$A100))</f>
        <v/>
      </c>
      <c r="D100" s="145" t="str">
        <f>IF(COUNTIF('Listing Competitieven'!AH$2:AH$479,$A100)=0,"",COUNTIF('Listing Competitieven'!AH$2:AH$479,$A100))</f>
        <v/>
      </c>
      <c r="E100" s="145" t="str">
        <f>IF(COUNTIF('Listing Competitieven'!AI$2:AI$479,$A100)=0,"",COUNTIF('Listing Competitieven'!AI$2:AI$479,$A100))</f>
        <v/>
      </c>
      <c r="F100" s="145" t="str">
        <f>IF(COUNTIF('Listing Competitieven'!AJ$2:AJ$479,$A100)=0,"",COUNTIF('Listing Competitieven'!AJ$2:AJ$479,$A100))</f>
        <v/>
      </c>
      <c r="G100" s="145" t="str">
        <f>IF(COUNTIF('Listing Competitieven'!AK$2:AK$479,$A100)=0,"",COUNTIF('Listing Competitieven'!AK$2:AK$479,$A100))</f>
        <v/>
      </c>
      <c r="I100">
        <v>99</v>
      </c>
      <c r="J100" s="145">
        <f>SUM(B$2:B100)</f>
        <v>54</v>
      </c>
      <c r="K100" s="145">
        <f>SUM(C$2:C100)</f>
        <v>40</v>
      </c>
      <c r="L100" s="145">
        <f>SUM(D$2:D100)</f>
        <v>6</v>
      </c>
      <c r="M100" s="145">
        <f>SUM(E$2:E100)</f>
        <v>3</v>
      </c>
      <c r="N100" s="145">
        <f>SUM(F$2:F100)</f>
        <v>15</v>
      </c>
      <c r="O100" s="145">
        <f>SUM(G$2:G100)</f>
        <v>0</v>
      </c>
    </row>
    <row r="101" spans="1:15" x14ac:dyDescent="0.25">
      <c r="A101">
        <v>100</v>
      </c>
      <c r="B101" s="145" t="str">
        <f>IF(COUNTIF('Listing Competitieven'!AF$2:AF$479,$A101)=0,"",COUNTIF('Listing Competitieven'!AF$2:AF$479,$A101))</f>
        <v/>
      </c>
      <c r="C101" s="145" t="str">
        <f>IF(COUNTIF('Listing Competitieven'!AG$2:AG$479,$A101)=0,"",COUNTIF('Listing Competitieven'!AG$2:AG$479,$A101))</f>
        <v/>
      </c>
      <c r="D101" s="145" t="str">
        <f>IF(COUNTIF('Listing Competitieven'!AH$2:AH$479,$A101)=0,"",COUNTIF('Listing Competitieven'!AH$2:AH$479,$A101))</f>
        <v/>
      </c>
      <c r="E101" s="145" t="str">
        <f>IF(COUNTIF('Listing Competitieven'!AI$2:AI$479,$A101)=0,"",COUNTIF('Listing Competitieven'!AI$2:AI$479,$A101))</f>
        <v/>
      </c>
      <c r="F101" s="145" t="str">
        <f>IF(COUNTIF('Listing Competitieven'!AJ$2:AJ$479,$A101)=0,"",COUNTIF('Listing Competitieven'!AJ$2:AJ$479,$A101))</f>
        <v/>
      </c>
      <c r="G101" s="145" t="str">
        <f>IF(COUNTIF('Listing Competitieven'!AK$2:AK$479,$A101)=0,"",COUNTIF('Listing Competitieven'!AK$2:AK$479,$A101))</f>
        <v/>
      </c>
      <c r="I101">
        <v>100</v>
      </c>
      <c r="J101" s="145">
        <f>SUM(B$2:B101)</f>
        <v>54</v>
      </c>
      <c r="K101" s="145">
        <f>SUM(C$2:C101)</f>
        <v>40</v>
      </c>
      <c r="L101" s="145">
        <f>SUM(D$2:D101)</f>
        <v>6</v>
      </c>
      <c r="M101" s="145">
        <f>SUM(E$2:E101)</f>
        <v>3</v>
      </c>
      <c r="N101" s="145">
        <f>SUM(F$2:F101)</f>
        <v>15</v>
      </c>
      <c r="O101" s="145">
        <f>SUM(G$2:G101)</f>
        <v>0</v>
      </c>
    </row>
    <row r="102" spans="1:15" x14ac:dyDescent="0.25">
      <c r="A102">
        <v>101</v>
      </c>
      <c r="B102" s="145" t="str">
        <f>IF(COUNTIF('Listing Competitieven'!AF$2:AF$479,$A102)=0,"",COUNTIF('Listing Competitieven'!AF$2:AF$479,$A102))</f>
        <v/>
      </c>
      <c r="C102" s="145" t="str">
        <f>IF(COUNTIF('Listing Competitieven'!AG$2:AG$479,$A102)=0,"",COUNTIF('Listing Competitieven'!AG$2:AG$479,$A102))</f>
        <v/>
      </c>
      <c r="D102" s="145" t="str">
        <f>IF(COUNTIF('Listing Competitieven'!AH$2:AH$479,$A102)=0,"",COUNTIF('Listing Competitieven'!AH$2:AH$479,$A102))</f>
        <v/>
      </c>
      <c r="E102" s="145" t="str">
        <f>IF(COUNTIF('Listing Competitieven'!AI$2:AI$479,$A102)=0,"",COUNTIF('Listing Competitieven'!AI$2:AI$479,$A102))</f>
        <v/>
      </c>
      <c r="F102" s="145" t="str">
        <f>IF(COUNTIF('Listing Competitieven'!AJ$2:AJ$479,$A102)=0,"",COUNTIF('Listing Competitieven'!AJ$2:AJ$479,$A102))</f>
        <v/>
      </c>
      <c r="G102" s="145" t="str">
        <f>IF(COUNTIF('Listing Competitieven'!AK$2:AK$479,$A102)=0,"",COUNTIF('Listing Competitieven'!AK$2:AK$479,$A102))</f>
        <v/>
      </c>
      <c r="I102">
        <v>101</v>
      </c>
      <c r="J102" s="145">
        <f>SUM(B$2:B102)</f>
        <v>54</v>
      </c>
      <c r="K102" s="145">
        <f>SUM(C$2:C102)</f>
        <v>40</v>
      </c>
      <c r="L102" s="145">
        <f>SUM(D$2:D102)</f>
        <v>6</v>
      </c>
      <c r="M102" s="145">
        <f>SUM(E$2:E102)</f>
        <v>3</v>
      </c>
      <c r="N102" s="145">
        <f>SUM(F$2:F102)</f>
        <v>15</v>
      </c>
      <c r="O102" s="145">
        <f>SUM(G$2:G102)</f>
        <v>0</v>
      </c>
    </row>
    <row r="103" spans="1:15" x14ac:dyDescent="0.25">
      <c r="A103">
        <v>102</v>
      </c>
      <c r="B103" s="145" t="str">
        <f>IF(COUNTIF('Listing Competitieven'!AF$2:AF$479,$A103)=0,"",COUNTIF('Listing Competitieven'!AF$2:AF$479,$A103))</f>
        <v/>
      </c>
      <c r="C103" s="145" t="str">
        <f>IF(COUNTIF('Listing Competitieven'!AG$2:AG$479,$A103)=0,"",COUNTIF('Listing Competitieven'!AG$2:AG$479,$A103))</f>
        <v/>
      </c>
      <c r="D103" s="145" t="str">
        <f>IF(COUNTIF('Listing Competitieven'!AH$2:AH$479,$A103)=0,"",COUNTIF('Listing Competitieven'!AH$2:AH$479,$A103))</f>
        <v/>
      </c>
      <c r="E103" s="145" t="str">
        <f>IF(COUNTIF('Listing Competitieven'!AI$2:AI$479,$A103)=0,"",COUNTIF('Listing Competitieven'!AI$2:AI$479,$A103))</f>
        <v/>
      </c>
      <c r="F103" s="145" t="str">
        <f>IF(COUNTIF('Listing Competitieven'!AJ$2:AJ$479,$A103)=0,"",COUNTIF('Listing Competitieven'!AJ$2:AJ$479,$A103))</f>
        <v/>
      </c>
      <c r="G103" s="145" t="str">
        <f>IF(COUNTIF('Listing Competitieven'!AK$2:AK$479,$A103)=0,"",COUNTIF('Listing Competitieven'!AK$2:AK$479,$A103))</f>
        <v/>
      </c>
      <c r="I103">
        <v>102</v>
      </c>
      <c r="J103" s="145">
        <f>SUM(B$2:B103)</f>
        <v>54</v>
      </c>
      <c r="K103" s="145">
        <f>SUM(C$2:C103)</f>
        <v>40</v>
      </c>
      <c r="L103" s="145">
        <f>SUM(D$2:D103)</f>
        <v>6</v>
      </c>
      <c r="M103" s="145">
        <f>SUM(E$2:E103)</f>
        <v>3</v>
      </c>
      <c r="N103" s="145">
        <f>SUM(F$2:F103)</f>
        <v>15</v>
      </c>
      <c r="O103" s="145">
        <f>SUM(G$2:G103)</f>
        <v>0</v>
      </c>
    </row>
    <row r="104" spans="1:15" x14ac:dyDescent="0.25">
      <c r="A104">
        <v>103</v>
      </c>
      <c r="B104" s="145" t="str">
        <f>IF(COUNTIF('Listing Competitieven'!AF$2:AF$479,$A104)=0,"",COUNTIF('Listing Competitieven'!AF$2:AF$479,$A104))</f>
        <v/>
      </c>
      <c r="C104" s="145" t="str">
        <f>IF(COUNTIF('Listing Competitieven'!AG$2:AG$479,$A104)=0,"",COUNTIF('Listing Competitieven'!AG$2:AG$479,$A104))</f>
        <v/>
      </c>
      <c r="D104" s="145" t="str">
        <f>IF(COUNTIF('Listing Competitieven'!AH$2:AH$479,$A104)=0,"",COUNTIF('Listing Competitieven'!AH$2:AH$479,$A104))</f>
        <v/>
      </c>
      <c r="E104" s="145">
        <f>IF(COUNTIF('Listing Competitieven'!AI$2:AI$479,$A104)=0,"",COUNTIF('Listing Competitieven'!AI$2:AI$479,$A104))</f>
        <v>1</v>
      </c>
      <c r="F104" s="145" t="str">
        <f>IF(COUNTIF('Listing Competitieven'!AJ$2:AJ$479,$A104)=0,"",COUNTIF('Listing Competitieven'!AJ$2:AJ$479,$A104))</f>
        <v/>
      </c>
      <c r="G104" s="145" t="str">
        <f>IF(COUNTIF('Listing Competitieven'!AK$2:AK$479,$A104)=0,"",COUNTIF('Listing Competitieven'!AK$2:AK$479,$A104))</f>
        <v/>
      </c>
      <c r="I104">
        <v>103</v>
      </c>
      <c r="J104" s="145">
        <f>SUM(B$2:B104)</f>
        <v>54</v>
      </c>
      <c r="K104" s="145">
        <f>SUM(C$2:C104)</f>
        <v>40</v>
      </c>
      <c r="L104" s="145">
        <f>SUM(D$2:D104)</f>
        <v>6</v>
      </c>
      <c r="M104" s="145">
        <f>SUM(E$2:E104)</f>
        <v>4</v>
      </c>
      <c r="N104" s="145">
        <f>SUM(F$2:F104)</f>
        <v>15</v>
      </c>
      <c r="O104" s="145">
        <f>SUM(G$2:G104)</f>
        <v>0</v>
      </c>
    </row>
    <row r="105" spans="1:15" x14ac:dyDescent="0.25">
      <c r="A105">
        <v>104</v>
      </c>
      <c r="B105" s="145" t="str">
        <f>IF(COUNTIF('Listing Competitieven'!AF$2:AF$479,$A105)=0,"",COUNTIF('Listing Competitieven'!AF$2:AF$479,$A105))</f>
        <v/>
      </c>
      <c r="C105" s="145" t="str">
        <f>IF(COUNTIF('Listing Competitieven'!AG$2:AG$479,$A105)=0,"",COUNTIF('Listing Competitieven'!AG$2:AG$479,$A105))</f>
        <v/>
      </c>
      <c r="D105" s="145" t="str">
        <f>IF(COUNTIF('Listing Competitieven'!AH$2:AH$479,$A105)=0,"",COUNTIF('Listing Competitieven'!AH$2:AH$479,$A105))</f>
        <v/>
      </c>
      <c r="E105" s="145" t="str">
        <f>IF(COUNTIF('Listing Competitieven'!AI$2:AI$479,$A105)=0,"",COUNTIF('Listing Competitieven'!AI$2:AI$479,$A105))</f>
        <v/>
      </c>
      <c r="F105" s="145" t="str">
        <f>IF(COUNTIF('Listing Competitieven'!AJ$2:AJ$479,$A105)=0,"",COUNTIF('Listing Competitieven'!AJ$2:AJ$479,$A105))</f>
        <v/>
      </c>
      <c r="G105" s="145" t="str">
        <f>IF(COUNTIF('Listing Competitieven'!AK$2:AK$479,$A105)=0,"",COUNTIF('Listing Competitieven'!AK$2:AK$479,$A105))</f>
        <v/>
      </c>
      <c r="I105">
        <v>104</v>
      </c>
      <c r="J105" s="145">
        <f>SUM(B$2:B105)</f>
        <v>54</v>
      </c>
      <c r="K105" s="145">
        <f>SUM(C$2:C105)</f>
        <v>40</v>
      </c>
      <c r="L105" s="145">
        <f>SUM(D$2:D105)</f>
        <v>6</v>
      </c>
      <c r="M105" s="145">
        <f>SUM(E$2:E105)</f>
        <v>4</v>
      </c>
      <c r="N105" s="145">
        <f>SUM(F$2:F105)</f>
        <v>15</v>
      </c>
      <c r="O105" s="145">
        <f>SUM(G$2:G105)</f>
        <v>0</v>
      </c>
    </row>
    <row r="106" spans="1:15" x14ac:dyDescent="0.25">
      <c r="A106">
        <v>105</v>
      </c>
      <c r="B106" s="145" t="str">
        <f>IF(COUNTIF('Listing Competitieven'!AF$2:AF$479,$A106)=0,"",COUNTIF('Listing Competitieven'!AF$2:AF$479,$A106))</f>
        <v/>
      </c>
      <c r="C106" s="145">
        <f>IF(COUNTIF('Listing Competitieven'!AG$2:AG$479,$A106)=0,"",COUNTIF('Listing Competitieven'!AG$2:AG$479,$A106))</f>
        <v>3</v>
      </c>
      <c r="D106" s="145" t="str">
        <f>IF(COUNTIF('Listing Competitieven'!AH$2:AH$479,$A106)=0,"",COUNTIF('Listing Competitieven'!AH$2:AH$479,$A106))</f>
        <v/>
      </c>
      <c r="E106" s="145" t="str">
        <f>IF(COUNTIF('Listing Competitieven'!AI$2:AI$479,$A106)=0,"",COUNTIF('Listing Competitieven'!AI$2:AI$479,$A106))</f>
        <v/>
      </c>
      <c r="F106" s="145" t="str">
        <f>IF(COUNTIF('Listing Competitieven'!AJ$2:AJ$479,$A106)=0,"",COUNTIF('Listing Competitieven'!AJ$2:AJ$479,$A106))</f>
        <v/>
      </c>
      <c r="G106" s="145" t="str">
        <f>IF(COUNTIF('Listing Competitieven'!AK$2:AK$479,$A106)=0,"",COUNTIF('Listing Competitieven'!AK$2:AK$479,$A106))</f>
        <v/>
      </c>
      <c r="I106">
        <v>105</v>
      </c>
      <c r="J106" s="145">
        <f>SUM(B$2:B106)</f>
        <v>54</v>
      </c>
      <c r="K106" s="145">
        <f>SUM(C$2:C106)</f>
        <v>43</v>
      </c>
      <c r="L106" s="145">
        <f>SUM(D$2:D106)</f>
        <v>6</v>
      </c>
      <c r="M106" s="145">
        <f>SUM(E$2:E106)</f>
        <v>4</v>
      </c>
      <c r="N106" s="145">
        <f>SUM(F$2:F106)</f>
        <v>15</v>
      </c>
      <c r="O106" s="145">
        <f>SUM(G$2:G106)</f>
        <v>0</v>
      </c>
    </row>
    <row r="107" spans="1:15" x14ac:dyDescent="0.25">
      <c r="A107">
        <v>106</v>
      </c>
      <c r="B107" s="145" t="str">
        <f>IF(COUNTIF('Listing Competitieven'!AF$2:AF$479,$A107)=0,"",COUNTIF('Listing Competitieven'!AF$2:AF$479,$A107))</f>
        <v/>
      </c>
      <c r="C107" s="145" t="str">
        <f>IF(COUNTIF('Listing Competitieven'!AG$2:AG$479,$A107)=0,"",COUNTIF('Listing Competitieven'!AG$2:AG$479,$A107))</f>
        <v/>
      </c>
      <c r="D107" s="145" t="str">
        <f>IF(COUNTIF('Listing Competitieven'!AH$2:AH$479,$A107)=0,"",COUNTIF('Listing Competitieven'!AH$2:AH$479,$A107))</f>
        <v/>
      </c>
      <c r="E107" s="145" t="str">
        <f>IF(COUNTIF('Listing Competitieven'!AI$2:AI$479,$A107)=0,"",COUNTIF('Listing Competitieven'!AI$2:AI$479,$A107))</f>
        <v/>
      </c>
      <c r="F107" s="145" t="str">
        <f>IF(COUNTIF('Listing Competitieven'!AJ$2:AJ$479,$A107)=0,"",COUNTIF('Listing Competitieven'!AJ$2:AJ$479,$A107))</f>
        <v/>
      </c>
      <c r="G107" s="145" t="str">
        <f>IF(COUNTIF('Listing Competitieven'!AK$2:AK$479,$A107)=0,"",COUNTIF('Listing Competitieven'!AK$2:AK$479,$A107))</f>
        <v/>
      </c>
      <c r="I107">
        <v>106</v>
      </c>
      <c r="J107" s="145">
        <f>SUM(B$2:B107)</f>
        <v>54</v>
      </c>
      <c r="K107" s="145">
        <f>SUM(C$2:C107)</f>
        <v>43</v>
      </c>
      <c r="L107" s="145">
        <f>SUM(D$2:D107)</f>
        <v>6</v>
      </c>
      <c r="M107" s="145">
        <f>SUM(E$2:E107)</f>
        <v>4</v>
      </c>
      <c r="N107" s="145">
        <f>SUM(F$2:F107)</f>
        <v>15</v>
      </c>
      <c r="O107" s="145">
        <f>SUM(G$2:G107)</f>
        <v>0</v>
      </c>
    </row>
    <row r="108" spans="1:15" x14ac:dyDescent="0.25">
      <c r="A108">
        <v>107</v>
      </c>
      <c r="B108" s="145" t="str">
        <f>IF(COUNTIF('Listing Competitieven'!AF$2:AF$479,$A108)=0,"",COUNTIF('Listing Competitieven'!AF$2:AF$479,$A108))</f>
        <v/>
      </c>
      <c r="C108" s="145" t="str">
        <f>IF(COUNTIF('Listing Competitieven'!AG$2:AG$479,$A108)=0,"",COUNTIF('Listing Competitieven'!AG$2:AG$479,$A108))</f>
        <v/>
      </c>
      <c r="D108" s="145" t="str">
        <f>IF(COUNTIF('Listing Competitieven'!AH$2:AH$479,$A108)=0,"",COUNTIF('Listing Competitieven'!AH$2:AH$479,$A108))</f>
        <v/>
      </c>
      <c r="E108" s="145" t="str">
        <f>IF(COUNTIF('Listing Competitieven'!AI$2:AI$479,$A108)=0,"",COUNTIF('Listing Competitieven'!AI$2:AI$479,$A108))</f>
        <v/>
      </c>
      <c r="F108" s="145" t="str">
        <f>IF(COUNTIF('Listing Competitieven'!AJ$2:AJ$479,$A108)=0,"",COUNTIF('Listing Competitieven'!AJ$2:AJ$479,$A108))</f>
        <v/>
      </c>
      <c r="G108" s="145" t="str">
        <f>IF(COUNTIF('Listing Competitieven'!AK$2:AK$479,$A108)=0,"",COUNTIF('Listing Competitieven'!AK$2:AK$479,$A108))</f>
        <v/>
      </c>
      <c r="I108">
        <v>107</v>
      </c>
      <c r="J108" s="145">
        <f>SUM(B$2:B108)</f>
        <v>54</v>
      </c>
      <c r="K108" s="145">
        <f>SUM(C$2:C108)</f>
        <v>43</v>
      </c>
      <c r="L108" s="145">
        <f>SUM(D$2:D108)</f>
        <v>6</v>
      </c>
      <c r="M108" s="145">
        <f>SUM(E$2:E108)</f>
        <v>4</v>
      </c>
      <c r="N108" s="145">
        <f>SUM(F$2:F108)</f>
        <v>15</v>
      </c>
      <c r="O108" s="145">
        <f>SUM(G$2:G108)</f>
        <v>0</v>
      </c>
    </row>
    <row r="109" spans="1:15" x14ac:dyDescent="0.25">
      <c r="A109">
        <v>108</v>
      </c>
      <c r="B109" s="145" t="str">
        <f>IF(COUNTIF('Listing Competitieven'!AF$2:AF$479,$A109)=0,"",COUNTIF('Listing Competitieven'!AF$2:AF$479,$A109))</f>
        <v/>
      </c>
      <c r="C109" s="145" t="str">
        <f>IF(COUNTIF('Listing Competitieven'!AG$2:AG$479,$A109)=0,"",COUNTIF('Listing Competitieven'!AG$2:AG$479,$A109))</f>
        <v/>
      </c>
      <c r="D109" s="145" t="str">
        <f>IF(COUNTIF('Listing Competitieven'!AH$2:AH$479,$A109)=0,"",COUNTIF('Listing Competitieven'!AH$2:AH$479,$A109))</f>
        <v/>
      </c>
      <c r="E109" s="145" t="str">
        <f>IF(COUNTIF('Listing Competitieven'!AI$2:AI$479,$A109)=0,"",COUNTIF('Listing Competitieven'!AI$2:AI$479,$A109))</f>
        <v/>
      </c>
      <c r="F109" s="145" t="str">
        <f>IF(COUNTIF('Listing Competitieven'!AJ$2:AJ$479,$A109)=0,"",COUNTIF('Listing Competitieven'!AJ$2:AJ$479,$A109))</f>
        <v/>
      </c>
      <c r="G109" s="145" t="str">
        <f>IF(COUNTIF('Listing Competitieven'!AK$2:AK$479,$A109)=0,"",COUNTIF('Listing Competitieven'!AK$2:AK$479,$A109))</f>
        <v/>
      </c>
      <c r="I109">
        <v>108</v>
      </c>
      <c r="J109" s="145">
        <f>SUM(B$2:B109)</f>
        <v>54</v>
      </c>
      <c r="K109" s="145">
        <f>SUM(C$2:C109)</f>
        <v>43</v>
      </c>
      <c r="L109" s="145">
        <f>SUM(D$2:D109)</f>
        <v>6</v>
      </c>
      <c r="M109" s="145">
        <f>SUM(E$2:E109)</f>
        <v>4</v>
      </c>
      <c r="N109" s="145">
        <f>SUM(F$2:F109)</f>
        <v>15</v>
      </c>
      <c r="O109" s="145">
        <f>SUM(G$2:G109)</f>
        <v>0</v>
      </c>
    </row>
    <row r="110" spans="1:15" x14ac:dyDescent="0.25">
      <c r="A110">
        <v>109</v>
      </c>
      <c r="B110" s="145" t="str">
        <f>IF(COUNTIF('Listing Competitieven'!AF$2:AF$479,$A110)=0,"",COUNTIF('Listing Competitieven'!AF$2:AF$479,$A110))</f>
        <v/>
      </c>
      <c r="C110" s="145" t="str">
        <f>IF(COUNTIF('Listing Competitieven'!AG$2:AG$479,$A110)=0,"",COUNTIF('Listing Competitieven'!AG$2:AG$479,$A110))</f>
        <v/>
      </c>
      <c r="D110" s="145" t="str">
        <f>IF(COUNTIF('Listing Competitieven'!AH$2:AH$479,$A110)=0,"",COUNTIF('Listing Competitieven'!AH$2:AH$479,$A110))</f>
        <v/>
      </c>
      <c r="E110" s="145" t="str">
        <f>IF(COUNTIF('Listing Competitieven'!AI$2:AI$479,$A110)=0,"",COUNTIF('Listing Competitieven'!AI$2:AI$479,$A110))</f>
        <v/>
      </c>
      <c r="F110" s="145" t="str">
        <f>IF(COUNTIF('Listing Competitieven'!AJ$2:AJ$479,$A110)=0,"",COUNTIF('Listing Competitieven'!AJ$2:AJ$479,$A110))</f>
        <v/>
      </c>
      <c r="G110" s="145" t="str">
        <f>IF(COUNTIF('Listing Competitieven'!AK$2:AK$479,$A110)=0,"",COUNTIF('Listing Competitieven'!AK$2:AK$479,$A110))</f>
        <v/>
      </c>
      <c r="I110">
        <v>109</v>
      </c>
      <c r="J110" s="145">
        <f>SUM(B$2:B110)</f>
        <v>54</v>
      </c>
      <c r="K110" s="145">
        <f>SUM(C$2:C110)</f>
        <v>43</v>
      </c>
      <c r="L110" s="145">
        <f>SUM(D$2:D110)</f>
        <v>6</v>
      </c>
      <c r="M110" s="145">
        <f>SUM(E$2:E110)</f>
        <v>4</v>
      </c>
      <c r="N110" s="145">
        <f>SUM(F$2:F110)</f>
        <v>15</v>
      </c>
      <c r="O110" s="145">
        <f>SUM(G$2:G110)</f>
        <v>0</v>
      </c>
    </row>
    <row r="111" spans="1:15" x14ac:dyDescent="0.25">
      <c r="A111">
        <v>110</v>
      </c>
      <c r="B111" s="145" t="str">
        <f>IF(COUNTIF('Listing Competitieven'!AF$2:AF$479,$A111)=0,"",COUNTIF('Listing Competitieven'!AF$2:AF$479,$A111))</f>
        <v/>
      </c>
      <c r="C111" s="145" t="str">
        <f>IF(COUNTIF('Listing Competitieven'!AG$2:AG$479,$A111)=0,"",COUNTIF('Listing Competitieven'!AG$2:AG$479,$A111))</f>
        <v/>
      </c>
      <c r="D111" s="145" t="str">
        <f>IF(COUNTIF('Listing Competitieven'!AH$2:AH$479,$A111)=0,"",COUNTIF('Listing Competitieven'!AH$2:AH$479,$A111))</f>
        <v/>
      </c>
      <c r="E111" s="145" t="str">
        <f>IF(COUNTIF('Listing Competitieven'!AI$2:AI$479,$A111)=0,"",COUNTIF('Listing Competitieven'!AI$2:AI$479,$A111))</f>
        <v/>
      </c>
      <c r="F111" s="145" t="str">
        <f>IF(COUNTIF('Listing Competitieven'!AJ$2:AJ$479,$A111)=0,"",COUNTIF('Listing Competitieven'!AJ$2:AJ$479,$A111))</f>
        <v/>
      </c>
      <c r="G111" s="145" t="str">
        <f>IF(COUNTIF('Listing Competitieven'!AK$2:AK$479,$A111)=0,"",COUNTIF('Listing Competitieven'!AK$2:AK$479,$A111))</f>
        <v/>
      </c>
      <c r="I111">
        <v>110</v>
      </c>
      <c r="J111" s="145">
        <f>SUM(B$2:B111)</f>
        <v>54</v>
      </c>
      <c r="K111" s="145">
        <f>SUM(C$2:C111)</f>
        <v>43</v>
      </c>
      <c r="L111" s="145">
        <f>SUM(D$2:D111)</f>
        <v>6</v>
      </c>
      <c r="M111" s="145">
        <f>SUM(E$2:E111)</f>
        <v>4</v>
      </c>
      <c r="N111" s="145">
        <f>SUM(F$2:F111)</f>
        <v>15</v>
      </c>
      <c r="O111" s="145">
        <f>SUM(G$2:G111)</f>
        <v>0</v>
      </c>
    </row>
    <row r="112" spans="1:15" x14ac:dyDescent="0.25">
      <c r="A112">
        <v>111</v>
      </c>
      <c r="B112" s="145" t="str">
        <f>IF(COUNTIF('Listing Competitieven'!AF$2:AF$479,$A112)=0,"",COUNTIF('Listing Competitieven'!AF$2:AF$479,$A112))</f>
        <v/>
      </c>
      <c r="C112" s="145" t="str">
        <f>IF(COUNTIF('Listing Competitieven'!AG$2:AG$479,$A112)=0,"",COUNTIF('Listing Competitieven'!AG$2:AG$479,$A112))</f>
        <v/>
      </c>
      <c r="D112" s="145" t="str">
        <f>IF(COUNTIF('Listing Competitieven'!AH$2:AH$479,$A112)=0,"",COUNTIF('Listing Competitieven'!AH$2:AH$479,$A112))</f>
        <v/>
      </c>
      <c r="E112" s="145" t="str">
        <f>IF(COUNTIF('Listing Competitieven'!AI$2:AI$479,$A112)=0,"",COUNTIF('Listing Competitieven'!AI$2:AI$479,$A112))</f>
        <v/>
      </c>
      <c r="F112" s="145" t="str">
        <f>IF(COUNTIF('Listing Competitieven'!AJ$2:AJ$479,$A112)=0,"",COUNTIF('Listing Competitieven'!AJ$2:AJ$479,$A112))</f>
        <v/>
      </c>
      <c r="G112" s="145" t="str">
        <f>IF(COUNTIF('Listing Competitieven'!AK$2:AK$479,$A112)=0,"",COUNTIF('Listing Competitieven'!AK$2:AK$479,$A112))</f>
        <v/>
      </c>
      <c r="I112">
        <v>111</v>
      </c>
      <c r="J112" s="145">
        <f>SUM(B$2:B112)</f>
        <v>54</v>
      </c>
      <c r="K112" s="145">
        <f>SUM(C$2:C112)</f>
        <v>43</v>
      </c>
      <c r="L112" s="145">
        <f>SUM(D$2:D112)</f>
        <v>6</v>
      </c>
      <c r="M112" s="145">
        <f>SUM(E$2:E112)</f>
        <v>4</v>
      </c>
      <c r="N112" s="145">
        <f>SUM(F$2:F112)</f>
        <v>15</v>
      </c>
      <c r="O112" s="145">
        <f>SUM(G$2:G112)</f>
        <v>0</v>
      </c>
    </row>
    <row r="113" spans="1:15" x14ac:dyDescent="0.25">
      <c r="A113">
        <v>112</v>
      </c>
      <c r="B113" s="145">
        <f>IF(COUNTIF('Listing Competitieven'!AF$2:AF$479,$A113)=0,"",COUNTIF('Listing Competitieven'!AF$2:AF$479,$A113))</f>
        <v>3</v>
      </c>
      <c r="C113" s="145">
        <f>IF(COUNTIF('Listing Competitieven'!AG$2:AG$479,$A113)=0,"",COUNTIF('Listing Competitieven'!AG$2:AG$479,$A113))</f>
        <v>4</v>
      </c>
      <c r="D113" s="145" t="str">
        <f>IF(COUNTIF('Listing Competitieven'!AH$2:AH$479,$A113)=0,"",COUNTIF('Listing Competitieven'!AH$2:AH$479,$A113))</f>
        <v/>
      </c>
      <c r="E113" s="145" t="str">
        <f>IF(COUNTIF('Listing Competitieven'!AI$2:AI$479,$A113)=0,"",COUNTIF('Listing Competitieven'!AI$2:AI$479,$A113))</f>
        <v/>
      </c>
      <c r="F113" s="145" t="str">
        <f>IF(COUNTIF('Listing Competitieven'!AJ$2:AJ$479,$A113)=0,"",COUNTIF('Listing Competitieven'!AJ$2:AJ$479,$A113))</f>
        <v/>
      </c>
      <c r="G113" s="145" t="str">
        <f>IF(COUNTIF('Listing Competitieven'!AK$2:AK$479,$A113)=0,"",COUNTIF('Listing Competitieven'!AK$2:AK$479,$A113))</f>
        <v/>
      </c>
      <c r="I113">
        <v>112</v>
      </c>
      <c r="J113" s="145">
        <f>SUM(B$2:B113)</f>
        <v>57</v>
      </c>
      <c r="K113" s="145">
        <f>SUM(C$2:C113)</f>
        <v>47</v>
      </c>
      <c r="L113" s="145">
        <f>SUM(D$2:D113)</f>
        <v>6</v>
      </c>
      <c r="M113" s="145">
        <f>SUM(E$2:E113)</f>
        <v>4</v>
      </c>
      <c r="N113" s="145">
        <f>SUM(F$2:F113)</f>
        <v>15</v>
      </c>
      <c r="O113" s="145">
        <f>SUM(G$2:G113)</f>
        <v>0</v>
      </c>
    </row>
    <row r="114" spans="1:15" x14ac:dyDescent="0.25">
      <c r="A114">
        <v>113</v>
      </c>
      <c r="B114" s="145" t="str">
        <f>IF(COUNTIF('Listing Competitieven'!AF$2:AF$479,$A114)=0,"",COUNTIF('Listing Competitieven'!AF$2:AF$479,$A114))</f>
        <v/>
      </c>
      <c r="C114" s="145" t="str">
        <f>IF(COUNTIF('Listing Competitieven'!AG$2:AG$479,$A114)=0,"",COUNTIF('Listing Competitieven'!AG$2:AG$479,$A114))</f>
        <v/>
      </c>
      <c r="D114" s="145" t="str">
        <f>IF(COUNTIF('Listing Competitieven'!AH$2:AH$479,$A114)=0,"",COUNTIF('Listing Competitieven'!AH$2:AH$479,$A114))</f>
        <v/>
      </c>
      <c r="E114" s="145" t="str">
        <f>IF(COUNTIF('Listing Competitieven'!AI$2:AI$479,$A114)=0,"",COUNTIF('Listing Competitieven'!AI$2:AI$479,$A114))</f>
        <v/>
      </c>
      <c r="F114" s="145" t="str">
        <f>IF(COUNTIF('Listing Competitieven'!AJ$2:AJ$479,$A114)=0,"",COUNTIF('Listing Competitieven'!AJ$2:AJ$479,$A114))</f>
        <v/>
      </c>
      <c r="G114" s="145" t="str">
        <f>IF(COUNTIF('Listing Competitieven'!AK$2:AK$479,$A114)=0,"",COUNTIF('Listing Competitieven'!AK$2:AK$479,$A114))</f>
        <v/>
      </c>
      <c r="I114">
        <v>113</v>
      </c>
      <c r="J114" s="145">
        <f>SUM(B$2:B114)</f>
        <v>57</v>
      </c>
      <c r="K114" s="145">
        <f>SUM(C$2:C114)</f>
        <v>47</v>
      </c>
      <c r="L114" s="145">
        <f>SUM(D$2:D114)</f>
        <v>6</v>
      </c>
      <c r="M114" s="145">
        <f>SUM(E$2:E114)</f>
        <v>4</v>
      </c>
      <c r="N114" s="145">
        <f>SUM(F$2:F114)</f>
        <v>15</v>
      </c>
      <c r="O114" s="145">
        <f>SUM(G$2:G114)</f>
        <v>0</v>
      </c>
    </row>
    <row r="115" spans="1:15" x14ac:dyDescent="0.25">
      <c r="A115">
        <v>114</v>
      </c>
      <c r="B115" s="145" t="str">
        <f>IF(COUNTIF('Listing Competitieven'!AF$2:AF$479,$A115)=0,"",COUNTIF('Listing Competitieven'!AF$2:AF$479,$A115))</f>
        <v/>
      </c>
      <c r="C115" s="145" t="str">
        <f>IF(COUNTIF('Listing Competitieven'!AG$2:AG$479,$A115)=0,"",COUNTIF('Listing Competitieven'!AG$2:AG$479,$A115))</f>
        <v/>
      </c>
      <c r="D115" s="145">
        <f>IF(COUNTIF('Listing Competitieven'!AH$2:AH$479,$A115)=0,"",COUNTIF('Listing Competitieven'!AH$2:AH$479,$A115))</f>
        <v>1</v>
      </c>
      <c r="E115" s="145" t="str">
        <f>IF(COUNTIF('Listing Competitieven'!AI$2:AI$479,$A115)=0,"",COUNTIF('Listing Competitieven'!AI$2:AI$479,$A115))</f>
        <v/>
      </c>
      <c r="F115" s="145" t="str">
        <f>IF(COUNTIF('Listing Competitieven'!AJ$2:AJ$479,$A115)=0,"",COUNTIF('Listing Competitieven'!AJ$2:AJ$479,$A115))</f>
        <v/>
      </c>
      <c r="G115" s="145" t="str">
        <f>IF(COUNTIF('Listing Competitieven'!AK$2:AK$479,$A115)=0,"",COUNTIF('Listing Competitieven'!AK$2:AK$479,$A115))</f>
        <v/>
      </c>
      <c r="I115">
        <v>114</v>
      </c>
      <c r="J115" s="145">
        <f>SUM(B$2:B115)</f>
        <v>57</v>
      </c>
      <c r="K115" s="145">
        <f>SUM(C$2:C115)</f>
        <v>47</v>
      </c>
      <c r="L115" s="145">
        <f>SUM(D$2:D115)</f>
        <v>7</v>
      </c>
      <c r="M115" s="145">
        <f>SUM(E$2:E115)</f>
        <v>4</v>
      </c>
      <c r="N115" s="145">
        <f>SUM(F$2:F115)</f>
        <v>15</v>
      </c>
      <c r="O115" s="145">
        <f>SUM(G$2:G115)</f>
        <v>0</v>
      </c>
    </row>
    <row r="116" spans="1:15" x14ac:dyDescent="0.25">
      <c r="A116">
        <v>115</v>
      </c>
      <c r="B116" s="145" t="str">
        <f>IF(COUNTIF('Listing Competitieven'!AF$2:AF$479,$A116)=0,"",COUNTIF('Listing Competitieven'!AF$2:AF$479,$A116))</f>
        <v/>
      </c>
      <c r="C116" s="145" t="str">
        <f>IF(COUNTIF('Listing Competitieven'!AG$2:AG$479,$A116)=0,"",COUNTIF('Listing Competitieven'!AG$2:AG$479,$A116))</f>
        <v/>
      </c>
      <c r="D116" s="145" t="str">
        <f>IF(COUNTIF('Listing Competitieven'!AH$2:AH$479,$A116)=0,"",COUNTIF('Listing Competitieven'!AH$2:AH$479,$A116))</f>
        <v/>
      </c>
      <c r="E116" s="145" t="str">
        <f>IF(COUNTIF('Listing Competitieven'!AI$2:AI$479,$A116)=0,"",COUNTIF('Listing Competitieven'!AI$2:AI$479,$A116))</f>
        <v/>
      </c>
      <c r="F116" s="145" t="str">
        <f>IF(COUNTIF('Listing Competitieven'!AJ$2:AJ$479,$A116)=0,"",COUNTIF('Listing Competitieven'!AJ$2:AJ$479,$A116))</f>
        <v/>
      </c>
      <c r="G116" s="145" t="str">
        <f>IF(COUNTIF('Listing Competitieven'!AK$2:AK$479,$A116)=0,"",COUNTIF('Listing Competitieven'!AK$2:AK$479,$A116))</f>
        <v/>
      </c>
      <c r="I116">
        <v>115</v>
      </c>
      <c r="J116" s="145">
        <f>SUM(B$2:B116)</f>
        <v>57</v>
      </c>
      <c r="K116" s="145">
        <f>SUM(C$2:C116)</f>
        <v>47</v>
      </c>
      <c r="L116" s="145">
        <f>SUM(D$2:D116)</f>
        <v>7</v>
      </c>
      <c r="M116" s="145">
        <f>SUM(E$2:E116)</f>
        <v>4</v>
      </c>
      <c r="N116" s="145">
        <f>SUM(F$2:F116)</f>
        <v>15</v>
      </c>
      <c r="O116" s="145">
        <f>SUM(G$2:G116)</f>
        <v>0</v>
      </c>
    </row>
    <row r="117" spans="1:15" x14ac:dyDescent="0.25">
      <c r="A117">
        <v>116</v>
      </c>
      <c r="B117" s="145" t="str">
        <f>IF(COUNTIF('Listing Competitieven'!AF$2:AF$479,$A117)=0,"",COUNTIF('Listing Competitieven'!AF$2:AF$479,$A117))</f>
        <v/>
      </c>
      <c r="C117" s="145" t="str">
        <f>IF(COUNTIF('Listing Competitieven'!AG$2:AG$479,$A117)=0,"",COUNTIF('Listing Competitieven'!AG$2:AG$479,$A117))</f>
        <v/>
      </c>
      <c r="D117" s="145" t="str">
        <f>IF(COUNTIF('Listing Competitieven'!AH$2:AH$479,$A117)=0,"",COUNTIF('Listing Competitieven'!AH$2:AH$479,$A117))</f>
        <v/>
      </c>
      <c r="E117" s="145" t="str">
        <f>IF(COUNTIF('Listing Competitieven'!AI$2:AI$479,$A117)=0,"",COUNTIF('Listing Competitieven'!AI$2:AI$479,$A117))</f>
        <v/>
      </c>
      <c r="F117" s="145" t="str">
        <f>IF(COUNTIF('Listing Competitieven'!AJ$2:AJ$479,$A117)=0,"",COUNTIF('Listing Competitieven'!AJ$2:AJ$479,$A117))</f>
        <v/>
      </c>
      <c r="G117" s="145" t="str">
        <f>IF(COUNTIF('Listing Competitieven'!AK$2:AK$479,$A117)=0,"",COUNTIF('Listing Competitieven'!AK$2:AK$479,$A117))</f>
        <v/>
      </c>
      <c r="I117">
        <v>116</v>
      </c>
      <c r="J117" s="145">
        <f>SUM(B$2:B117)</f>
        <v>57</v>
      </c>
      <c r="K117" s="145">
        <f>SUM(C$2:C117)</f>
        <v>47</v>
      </c>
      <c r="L117" s="145">
        <f>SUM(D$2:D117)</f>
        <v>7</v>
      </c>
      <c r="M117" s="145">
        <f>SUM(E$2:E117)</f>
        <v>4</v>
      </c>
      <c r="N117" s="145">
        <f>SUM(F$2:F117)</f>
        <v>15</v>
      </c>
      <c r="O117" s="145">
        <f>SUM(G$2:G117)</f>
        <v>0</v>
      </c>
    </row>
    <row r="118" spans="1:15" x14ac:dyDescent="0.25">
      <c r="A118">
        <v>117</v>
      </c>
      <c r="B118" s="145" t="str">
        <f>IF(COUNTIF('Listing Competitieven'!AF$2:AF$479,$A118)=0,"",COUNTIF('Listing Competitieven'!AF$2:AF$479,$A118))</f>
        <v/>
      </c>
      <c r="C118" s="145" t="str">
        <f>IF(COUNTIF('Listing Competitieven'!AG$2:AG$479,$A118)=0,"",COUNTIF('Listing Competitieven'!AG$2:AG$479,$A118))</f>
        <v/>
      </c>
      <c r="D118" s="145" t="str">
        <f>IF(COUNTIF('Listing Competitieven'!AH$2:AH$479,$A118)=0,"",COUNTIF('Listing Competitieven'!AH$2:AH$479,$A118))</f>
        <v/>
      </c>
      <c r="E118" s="145" t="str">
        <f>IF(COUNTIF('Listing Competitieven'!AI$2:AI$479,$A118)=0,"",COUNTIF('Listing Competitieven'!AI$2:AI$479,$A118))</f>
        <v/>
      </c>
      <c r="F118" s="145" t="str">
        <f>IF(COUNTIF('Listing Competitieven'!AJ$2:AJ$479,$A118)=0,"",COUNTIF('Listing Competitieven'!AJ$2:AJ$479,$A118))</f>
        <v/>
      </c>
      <c r="G118" s="145" t="str">
        <f>IF(COUNTIF('Listing Competitieven'!AK$2:AK$479,$A118)=0,"",COUNTIF('Listing Competitieven'!AK$2:AK$479,$A118))</f>
        <v/>
      </c>
      <c r="I118">
        <v>117</v>
      </c>
      <c r="J118" s="145">
        <f>SUM(B$2:B118)</f>
        <v>57</v>
      </c>
      <c r="K118" s="145">
        <f>SUM(C$2:C118)</f>
        <v>47</v>
      </c>
      <c r="L118" s="145">
        <f>SUM(D$2:D118)</f>
        <v>7</v>
      </c>
      <c r="M118" s="145">
        <f>SUM(E$2:E118)</f>
        <v>4</v>
      </c>
      <c r="N118" s="145">
        <f>SUM(F$2:F118)</f>
        <v>15</v>
      </c>
      <c r="O118" s="145">
        <f>SUM(G$2:G118)</f>
        <v>0</v>
      </c>
    </row>
    <row r="119" spans="1:15" x14ac:dyDescent="0.25">
      <c r="A119">
        <v>118</v>
      </c>
      <c r="B119" s="145">
        <f>IF(COUNTIF('Listing Competitieven'!AF$2:AF$479,$A119)=0,"",COUNTIF('Listing Competitieven'!AF$2:AF$479,$A119))</f>
        <v>2</v>
      </c>
      <c r="C119" s="145" t="str">
        <f>IF(COUNTIF('Listing Competitieven'!AG$2:AG$479,$A119)=0,"",COUNTIF('Listing Competitieven'!AG$2:AG$479,$A119))</f>
        <v/>
      </c>
      <c r="D119" s="145" t="str">
        <f>IF(COUNTIF('Listing Competitieven'!AH$2:AH$479,$A119)=0,"",COUNTIF('Listing Competitieven'!AH$2:AH$479,$A119))</f>
        <v/>
      </c>
      <c r="E119" s="145" t="str">
        <f>IF(COUNTIF('Listing Competitieven'!AI$2:AI$479,$A119)=0,"",COUNTIF('Listing Competitieven'!AI$2:AI$479,$A119))</f>
        <v/>
      </c>
      <c r="F119" s="145" t="str">
        <f>IF(COUNTIF('Listing Competitieven'!AJ$2:AJ$479,$A119)=0,"",COUNTIF('Listing Competitieven'!AJ$2:AJ$479,$A119))</f>
        <v/>
      </c>
      <c r="G119" s="145" t="str">
        <f>IF(COUNTIF('Listing Competitieven'!AK$2:AK$479,$A119)=0,"",COUNTIF('Listing Competitieven'!AK$2:AK$479,$A119))</f>
        <v/>
      </c>
      <c r="I119">
        <v>118</v>
      </c>
      <c r="J119" s="145">
        <f>SUM(B$2:B119)</f>
        <v>59</v>
      </c>
      <c r="K119" s="145">
        <f>SUM(C$2:C119)</f>
        <v>47</v>
      </c>
      <c r="L119" s="145">
        <f>SUM(D$2:D119)</f>
        <v>7</v>
      </c>
      <c r="M119" s="145">
        <f>SUM(E$2:E119)</f>
        <v>4</v>
      </c>
      <c r="N119" s="145">
        <f>SUM(F$2:F119)</f>
        <v>15</v>
      </c>
      <c r="O119" s="145">
        <f>SUM(G$2:G119)</f>
        <v>0</v>
      </c>
    </row>
    <row r="120" spans="1:15" x14ac:dyDescent="0.25">
      <c r="A120">
        <v>119</v>
      </c>
      <c r="B120" s="145" t="str">
        <f>IF(COUNTIF('Listing Competitieven'!AF$2:AF$479,$A120)=0,"",COUNTIF('Listing Competitieven'!AF$2:AF$479,$A120))</f>
        <v/>
      </c>
      <c r="C120" s="145" t="str">
        <f>IF(COUNTIF('Listing Competitieven'!AG$2:AG$479,$A120)=0,"",COUNTIF('Listing Competitieven'!AG$2:AG$479,$A120))</f>
        <v/>
      </c>
      <c r="D120" s="145">
        <f>IF(COUNTIF('Listing Competitieven'!AH$2:AH$479,$A120)=0,"",COUNTIF('Listing Competitieven'!AH$2:AH$479,$A120))</f>
        <v>1</v>
      </c>
      <c r="E120" s="145" t="str">
        <f>IF(COUNTIF('Listing Competitieven'!AI$2:AI$479,$A120)=0,"",COUNTIF('Listing Competitieven'!AI$2:AI$479,$A120))</f>
        <v/>
      </c>
      <c r="F120" s="145" t="str">
        <f>IF(COUNTIF('Listing Competitieven'!AJ$2:AJ$479,$A120)=0,"",COUNTIF('Listing Competitieven'!AJ$2:AJ$479,$A120))</f>
        <v/>
      </c>
      <c r="G120" s="145" t="str">
        <f>IF(COUNTIF('Listing Competitieven'!AK$2:AK$479,$A120)=0,"",COUNTIF('Listing Competitieven'!AK$2:AK$479,$A120))</f>
        <v/>
      </c>
      <c r="I120">
        <v>119</v>
      </c>
      <c r="J120" s="145">
        <f>SUM(B$2:B120)</f>
        <v>59</v>
      </c>
      <c r="K120" s="145">
        <f>SUM(C$2:C120)</f>
        <v>47</v>
      </c>
      <c r="L120" s="145">
        <f>SUM(D$2:D120)</f>
        <v>8</v>
      </c>
      <c r="M120" s="145">
        <f>SUM(E$2:E120)</f>
        <v>4</v>
      </c>
      <c r="N120" s="145">
        <f>SUM(F$2:F120)</f>
        <v>15</v>
      </c>
      <c r="O120" s="145">
        <f>SUM(G$2:G120)</f>
        <v>0</v>
      </c>
    </row>
    <row r="121" spans="1:15" x14ac:dyDescent="0.25">
      <c r="A121">
        <v>120</v>
      </c>
      <c r="B121" s="145" t="str">
        <f>IF(COUNTIF('Listing Competitieven'!AF$2:AF$479,$A121)=0,"",COUNTIF('Listing Competitieven'!AF$2:AF$479,$A121))</f>
        <v/>
      </c>
      <c r="C121" s="145" t="str">
        <f>IF(COUNTIF('Listing Competitieven'!AG$2:AG$479,$A121)=0,"",COUNTIF('Listing Competitieven'!AG$2:AG$479,$A121))</f>
        <v/>
      </c>
      <c r="D121" s="145" t="str">
        <f>IF(COUNTIF('Listing Competitieven'!AH$2:AH$479,$A121)=0,"",COUNTIF('Listing Competitieven'!AH$2:AH$479,$A121))</f>
        <v/>
      </c>
      <c r="E121" s="145" t="str">
        <f>IF(COUNTIF('Listing Competitieven'!AI$2:AI$479,$A121)=0,"",COUNTIF('Listing Competitieven'!AI$2:AI$479,$A121))</f>
        <v/>
      </c>
      <c r="F121" s="145" t="str">
        <f>IF(COUNTIF('Listing Competitieven'!AJ$2:AJ$479,$A121)=0,"",COUNTIF('Listing Competitieven'!AJ$2:AJ$479,$A121))</f>
        <v/>
      </c>
      <c r="G121" s="145" t="str">
        <f>IF(COUNTIF('Listing Competitieven'!AK$2:AK$479,$A121)=0,"",COUNTIF('Listing Competitieven'!AK$2:AK$479,$A121))</f>
        <v/>
      </c>
      <c r="I121">
        <v>120</v>
      </c>
      <c r="J121" s="145">
        <f>SUM(B$2:B121)</f>
        <v>59</v>
      </c>
      <c r="K121" s="145">
        <f>SUM(C$2:C121)</f>
        <v>47</v>
      </c>
      <c r="L121" s="145">
        <f>SUM(D$2:D121)</f>
        <v>8</v>
      </c>
      <c r="M121" s="145">
        <f>SUM(E$2:E121)</f>
        <v>4</v>
      </c>
      <c r="N121" s="145">
        <f>SUM(F$2:F121)</f>
        <v>15</v>
      </c>
      <c r="O121" s="145">
        <f>SUM(G$2:G121)</f>
        <v>0</v>
      </c>
    </row>
    <row r="122" spans="1:15" x14ac:dyDescent="0.25">
      <c r="A122">
        <v>121</v>
      </c>
      <c r="B122" s="145" t="str">
        <f>IF(COUNTIF('Listing Competitieven'!AF$2:AF$479,$A122)=0,"",COUNTIF('Listing Competitieven'!AF$2:AF$479,$A122))</f>
        <v/>
      </c>
      <c r="C122" s="145" t="str">
        <f>IF(COUNTIF('Listing Competitieven'!AG$2:AG$479,$A122)=0,"",COUNTIF('Listing Competitieven'!AG$2:AG$479,$A122))</f>
        <v/>
      </c>
      <c r="D122" s="145" t="str">
        <f>IF(COUNTIF('Listing Competitieven'!AH$2:AH$479,$A122)=0,"",COUNTIF('Listing Competitieven'!AH$2:AH$479,$A122))</f>
        <v/>
      </c>
      <c r="E122" s="145" t="str">
        <f>IF(COUNTIF('Listing Competitieven'!AI$2:AI$479,$A122)=0,"",COUNTIF('Listing Competitieven'!AI$2:AI$479,$A122))</f>
        <v/>
      </c>
      <c r="F122" s="145" t="str">
        <f>IF(COUNTIF('Listing Competitieven'!AJ$2:AJ$479,$A122)=0,"",COUNTIF('Listing Competitieven'!AJ$2:AJ$479,$A122))</f>
        <v/>
      </c>
      <c r="G122" s="145" t="str">
        <f>IF(COUNTIF('Listing Competitieven'!AK$2:AK$479,$A122)=0,"",COUNTIF('Listing Competitieven'!AK$2:AK$479,$A122))</f>
        <v/>
      </c>
      <c r="I122">
        <v>121</v>
      </c>
      <c r="J122" s="145">
        <f>SUM(B$2:B122)</f>
        <v>59</v>
      </c>
      <c r="K122" s="145">
        <f>SUM(C$2:C122)</f>
        <v>47</v>
      </c>
      <c r="L122" s="145">
        <f>SUM(D$2:D122)</f>
        <v>8</v>
      </c>
      <c r="M122" s="145">
        <f>SUM(E$2:E122)</f>
        <v>4</v>
      </c>
      <c r="N122" s="145">
        <f>SUM(F$2:F122)</f>
        <v>15</v>
      </c>
      <c r="O122" s="145">
        <f>SUM(G$2:G122)</f>
        <v>0</v>
      </c>
    </row>
    <row r="123" spans="1:15" x14ac:dyDescent="0.25">
      <c r="A123">
        <v>122</v>
      </c>
      <c r="B123" s="145" t="str">
        <f>IF(COUNTIF('Listing Competitieven'!AF$2:AF$479,$A123)=0,"",COUNTIF('Listing Competitieven'!AF$2:AF$479,$A123))</f>
        <v/>
      </c>
      <c r="C123" s="145" t="str">
        <f>IF(COUNTIF('Listing Competitieven'!AG$2:AG$479,$A123)=0,"",COUNTIF('Listing Competitieven'!AG$2:AG$479,$A123))</f>
        <v/>
      </c>
      <c r="D123" s="145" t="str">
        <f>IF(COUNTIF('Listing Competitieven'!AH$2:AH$479,$A123)=0,"",COUNTIF('Listing Competitieven'!AH$2:AH$479,$A123))</f>
        <v/>
      </c>
      <c r="E123" s="145" t="str">
        <f>IF(COUNTIF('Listing Competitieven'!AI$2:AI$479,$A123)=0,"",COUNTIF('Listing Competitieven'!AI$2:AI$479,$A123))</f>
        <v/>
      </c>
      <c r="F123" s="145" t="str">
        <f>IF(COUNTIF('Listing Competitieven'!AJ$2:AJ$479,$A123)=0,"",COUNTIF('Listing Competitieven'!AJ$2:AJ$479,$A123))</f>
        <v/>
      </c>
      <c r="G123" s="145" t="str">
        <f>IF(COUNTIF('Listing Competitieven'!AK$2:AK$479,$A123)=0,"",COUNTIF('Listing Competitieven'!AK$2:AK$479,$A123))</f>
        <v/>
      </c>
      <c r="I123">
        <v>122</v>
      </c>
      <c r="J123" s="145">
        <f>SUM(B$2:B123)</f>
        <v>59</v>
      </c>
      <c r="K123" s="145">
        <f>SUM(C$2:C123)</f>
        <v>47</v>
      </c>
      <c r="L123" s="145">
        <f>SUM(D$2:D123)</f>
        <v>8</v>
      </c>
      <c r="M123" s="145">
        <f>SUM(E$2:E123)</f>
        <v>4</v>
      </c>
      <c r="N123" s="145">
        <f>SUM(F$2:F123)</f>
        <v>15</v>
      </c>
      <c r="O123" s="145">
        <f>SUM(G$2:G123)</f>
        <v>0</v>
      </c>
    </row>
    <row r="124" spans="1:15" x14ac:dyDescent="0.25">
      <c r="A124">
        <v>123</v>
      </c>
      <c r="B124" s="145" t="str">
        <f>IF(COUNTIF('Listing Competitieven'!AF$2:AF$479,$A124)=0,"",COUNTIF('Listing Competitieven'!AF$2:AF$479,$A124))</f>
        <v/>
      </c>
      <c r="C124" s="145" t="str">
        <f>IF(COUNTIF('Listing Competitieven'!AG$2:AG$479,$A124)=0,"",COUNTIF('Listing Competitieven'!AG$2:AG$479,$A124))</f>
        <v/>
      </c>
      <c r="D124" s="145" t="str">
        <f>IF(COUNTIF('Listing Competitieven'!AH$2:AH$479,$A124)=0,"",COUNTIF('Listing Competitieven'!AH$2:AH$479,$A124))</f>
        <v/>
      </c>
      <c r="E124" s="145" t="str">
        <f>IF(COUNTIF('Listing Competitieven'!AI$2:AI$479,$A124)=0,"",COUNTIF('Listing Competitieven'!AI$2:AI$479,$A124))</f>
        <v/>
      </c>
      <c r="F124" s="145" t="str">
        <f>IF(COUNTIF('Listing Competitieven'!AJ$2:AJ$479,$A124)=0,"",COUNTIF('Listing Competitieven'!AJ$2:AJ$479,$A124))</f>
        <v/>
      </c>
      <c r="G124" s="145" t="str">
        <f>IF(COUNTIF('Listing Competitieven'!AK$2:AK$479,$A124)=0,"",COUNTIF('Listing Competitieven'!AK$2:AK$479,$A124))</f>
        <v/>
      </c>
      <c r="I124">
        <v>123</v>
      </c>
      <c r="J124" s="145">
        <f>SUM(B$2:B124)</f>
        <v>59</v>
      </c>
      <c r="K124" s="145">
        <f>SUM(C$2:C124)</f>
        <v>47</v>
      </c>
      <c r="L124" s="145">
        <f>SUM(D$2:D124)</f>
        <v>8</v>
      </c>
      <c r="M124" s="145">
        <f>SUM(E$2:E124)</f>
        <v>4</v>
      </c>
      <c r="N124" s="145">
        <f>SUM(F$2:F124)</f>
        <v>15</v>
      </c>
      <c r="O124" s="145">
        <f>SUM(G$2:G124)</f>
        <v>0</v>
      </c>
    </row>
    <row r="125" spans="1:15" x14ac:dyDescent="0.25">
      <c r="A125">
        <v>124</v>
      </c>
      <c r="B125" s="145" t="str">
        <f>IF(COUNTIF('Listing Competitieven'!AF$2:AF$479,$A125)=0,"",COUNTIF('Listing Competitieven'!AF$2:AF$479,$A125))</f>
        <v/>
      </c>
      <c r="C125" s="145" t="str">
        <f>IF(COUNTIF('Listing Competitieven'!AG$2:AG$479,$A125)=0,"",COUNTIF('Listing Competitieven'!AG$2:AG$479,$A125))</f>
        <v/>
      </c>
      <c r="D125" s="145" t="str">
        <f>IF(COUNTIF('Listing Competitieven'!AH$2:AH$479,$A125)=0,"",COUNTIF('Listing Competitieven'!AH$2:AH$479,$A125))</f>
        <v/>
      </c>
      <c r="E125" s="145" t="str">
        <f>IF(COUNTIF('Listing Competitieven'!AI$2:AI$479,$A125)=0,"",COUNTIF('Listing Competitieven'!AI$2:AI$479,$A125))</f>
        <v/>
      </c>
      <c r="F125" s="145" t="str">
        <f>IF(COUNTIF('Listing Competitieven'!AJ$2:AJ$479,$A125)=0,"",COUNTIF('Listing Competitieven'!AJ$2:AJ$479,$A125))</f>
        <v/>
      </c>
      <c r="G125" s="145" t="str">
        <f>IF(COUNTIF('Listing Competitieven'!AK$2:AK$479,$A125)=0,"",COUNTIF('Listing Competitieven'!AK$2:AK$479,$A125))</f>
        <v/>
      </c>
      <c r="I125">
        <v>124</v>
      </c>
      <c r="J125" s="145">
        <f>SUM(B$2:B125)</f>
        <v>59</v>
      </c>
      <c r="K125" s="145">
        <f>SUM(C$2:C125)</f>
        <v>47</v>
      </c>
      <c r="L125" s="145">
        <f>SUM(D$2:D125)</f>
        <v>8</v>
      </c>
      <c r="M125" s="145">
        <f>SUM(E$2:E125)</f>
        <v>4</v>
      </c>
      <c r="N125" s="145">
        <f>SUM(F$2:F125)</f>
        <v>15</v>
      </c>
      <c r="O125" s="145">
        <f>SUM(G$2:G125)</f>
        <v>0</v>
      </c>
    </row>
    <row r="126" spans="1:15" x14ac:dyDescent="0.25">
      <c r="A126">
        <v>125</v>
      </c>
      <c r="B126" s="145" t="str">
        <f>IF(COUNTIF('Listing Competitieven'!AF$2:AF$479,$A126)=0,"",COUNTIF('Listing Competitieven'!AF$2:AF$479,$A126))</f>
        <v/>
      </c>
      <c r="C126" s="145" t="str">
        <f>IF(COUNTIF('Listing Competitieven'!AG$2:AG$479,$A126)=0,"",COUNTIF('Listing Competitieven'!AG$2:AG$479,$A126))</f>
        <v/>
      </c>
      <c r="D126" s="145" t="str">
        <f>IF(COUNTIF('Listing Competitieven'!AH$2:AH$479,$A126)=0,"",COUNTIF('Listing Competitieven'!AH$2:AH$479,$A126))</f>
        <v/>
      </c>
      <c r="E126" s="145" t="str">
        <f>IF(COUNTIF('Listing Competitieven'!AI$2:AI$479,$A126)=0,"",COUNTIF('Listing Competitieven'!AI$2:AI$479,$A126))</f>
        <v/>
      </c>
      <c r="F126" s="145" t="str">
        <f>IF(COUNTIF('Listing Competitieven'!AJ$2:AJ$479,$A126)=0,"",COUNTIF('Listing Competitieven'!AJ$2:AJ$479,$A126))</f>
        <v/>
      </c>
      <c r="G126" s="145" t="str">
        <f>IF(COUNTIF('Listing Competitieven'!AK$2:AK$479,$A126)=0,"",COUNTIF('Listing Competitieven'!AK$2:AK$479,$A126))</f>
        <v/>
      </c>
      <c r="I126">
        <v>125</v>
      </c>
      <c r="J126" s="145">
        <f>SUM(B$2:B126)</f>
        <v>59</v>
      </c>
      <c r="K126" s="145">
        <f>SUM(C$2:C126)</f>
        <v>47</v>
      </c>
      <c r="L126" s="145">
        <f>SUM(D$2:D126)</f>
        <v>8</v>
      </c>
      <c r="M126" s="145">
        <f>SUM(E$2:E126)</f>
        <v>4</v>
      </c>
      <c r="N126" s="145">
        <f>SUM(F$2:F126)</f>
        <v>15</v>
      </c>
      <c r="O126" s="145">
        <f>SUM(G$2:G126)</f>
        <v>0</v>
      </c>
    </row>
    <row r="127" spans="1:15" x14ac:dyDescent="0.25">
      <c r="A127">
        <v>126</v>
      </c>
      <c r="B127" s="145" t="str">
        <f>IF(COUNTIF('Listing Competitieven'!AF$2:AF$479,$A127)=0,"",COUNTIF('Listing Competitieven'!AF$2:AF$479,$A127))</f>
        <v/>
      </c>
      <c r="C127" s="145">
        <f>IF(COUNTIF('Listing Competitieven'!AG$2:AG$479,$A127)=0,"",COUNTIF('Listing Competitieven'!AG$2:AG$479,$A127))</f>
        <v>1</v>
      </c>
      <c r="D127" s="145">
        <f>IF(COUNTIF('Listing Competitieven'!AH$2:AH$479,$A127)=0,"",COUNTIF('Listing Competitieven'!AH$2:AH$479,$A127))</f>
        <v>2</v>
      </c>
      <c r="E127" s="145" t="str">
        <f>IF(COUNTIF('Listing Competitieven'!AI$2:AI$479,$A127)=0,"",COUNTIF('Listing Competitieven'!AI$2:AI$479,$A127))</f>
        <v/>
      </c>
      <c r="F127" s="145" t="str">
        <f>IF(COUNTIF('Listing Competitieven'!AJ$2:AJ$479,$A127)=0,"",COUNTIF('Listing Competitieven'!AJ$2:AJ$479,$A127))</f>
        <v/>
      </c>
      <c r="G127" s="145" t="str">
        <f>IF(COUNTIF('Listing Competitieven'!AK$2:AK$479,$A127)=0,"",COUNTIF('Listing Competitieven'!AK$2:AK$479,$A127))</f>
        <v/>
      </c>
      <c r="I127">
        <v>126</v>
      </c>
      <c r="J127" s="145">
        <f>SUM(B$2:B127)</f>
        <v>59</v>
      </c>
      <c r="K127" s="145">
        <f>SUM(C$2:C127)</f>
        <v>48</v>
      </c>
      <c r="L127" s="145">
        <f>SUM(D$2:D127)</f>
        <v>10</v>
      </c>
      <c r="M127" s="145">
        <f>SUM(E$2:E127)</f>
        <v>4</v>
      </c>
      <c r="N127" s="145">
        <f>SUM(F$2:F127)</f>
        <v>15</v>
      </c>
      <c r="O127" s="145">
        <f>SUM(G$2:G127)</f>
        <v>0</v>
      </c>
    </row>
    <row r="128" spans="1:15" x14ac:dyDescent="0.25">
      <c r="A128">
        <v>127</v>
      </c>
      <c r="B128" s="145">
        <f>IF(COUNTIF('Listing Competitieven'!AF$2:AF$479,$A128)=0,"",COUNTIF('Listing Competitieven'!AF$2:AF$479,$A128))</f>
        <v>2</v>
      </c>
      <c r="C128" s="145" t="str">
        <f>IF(COUNTIF('Listing Competitieven'!AG$2:AG$479,$A128)=0,"",COUNTIF('Listing Competitieven'!AG$2:AG$479,$A128))</f>
        <v/>
      </c>
      <c r="D128" s="145" t="str">
        <f>IF(COUNTIF('Listing Competitieven'!AH$2:AH$479,$A128)=0,"",COUNTIF('Listing Competitieven'!AH$2:AH$479,$A128))</f>
        <v/>
      </c>
      <c r="E128" s="145" t="str">
        <f>IF(COUNTIF('Listing Competitieven'!AI$2:AI$479,$A128)=0,"",COUNTIF('Listing Competitieven'!AI$2:AI$479,$A128))</f>
        <v/>
      </c>
      <c r="F128" s="145" t="str">
        <f>IF(COUNTIF('Listing Competitieven'!AJ$2:AJ$479,$A128)=0,"",COUNTIF('Listing Competitieven'!AJ$2:AJ$479,$A128))</f>
        <v/>
      </c>
      <c r="G128" s="145" t="str">
        <f>IF(COUNTIF('Listing Competitieven'!AK$2:AK$479,$A128)=0,"",COUNTIF('Listing Competitieven'!AK$2:AK$479,$A128))</f>
        <v/>
      </c>
      <c r="I128">
        <v>127</v>
      </c>
      <c r="J128" s="145">
        <f>SUM(B$2:B128)</f>
        <v>61</v>
      </c>
      <c r="K128" s="145">
        <f>SUM(C$2:C128)</f>
        <v>48</v>
      </c>
      <c r="L128" s="145">
        <f>SUM(D$2:D128)</f>
        <v>10</v>
      </c>
      <c r="M128" s="145">
        <f>SUM(E$2:E128)</f>
        <v>4</v>
      </c>
      <c r="N128" s="145">
        <f>SUM(F$2:F128)</f>
        <v>15</v>
      </c>
      <c r="O128" s="145">
        <f>SUM(G$2:G128)</f>
        <v>0</v>
      </c>
    </row>
    <row r="129" spans="1:15" x14ac:dyDescent="0.25">
      <c r="A129">
        <v>128</v>
      </c>
      <c r="B129" s="145" t="str">
        <f>IF(COUNTIF('Listing Competitieven'!AF$2:AF$479,$A129)=0,"",COUNTIF('Listing Competitieven'!AF$2:AF$479,$A129))</f>
        <v/>
      </c>
      <c r="C129" s="145" t="str">
        <f>IF(COUNTIF('Listing Competitieven'!AG$2:AG$479,$A129)=0,"",COUNTIF('Listing Competitieven'!AG$2:AG$479,$A129))</f>
        <v/>
      </c>
      <c r="D129" s="145" t="str">
        <f>IF(COUNTIF('Listing Competitieven'!AH$2:AH$479,$A129)=0,"",COUNTIF('Listing Competitieven'!AH$2:AH$479,$A129))</f>
        <v/>
      </c>
      <c r="E129" s="145" t="str">
        <f>IF(COUNTIF('Listing Competitieven'!AI$2:AI$479,$A129)=0,"",COUNTIF('Listing Competitieven'!AI$2:AI$479,$A129))</f>
        <v/>
      </c>
      <c r="F129" s="145" t="str">
        <f>IF(COUNTIF('Listing Competitieven'!AJ$2:AJ$479,$A129)=0,"",COUNTIF('Listing Competitieven'!AJ$2:AJ$479,$A129))</f>
        <v/>
      </c>
      <c r="G129" s="145" t="str">
        <f>IF(COUNTIF('Listing Competitieven'!AK$2:AK$479,$A129)=0,"",COUNTIF('Listing Competitieven'!AK$2:AK$479,$A129))</f>
        <v/>
      </c>
      <c r="I129">
        <v>128</v>
      </c>
      <c r="J129" s="145">
        <f>SUM(B$2:B129)</f>
        <v>61</v>
      </c>
      <c r="K129" s="145">
        <f>SUM(C$2:C129)</f>
        <v>48</v>
      </c>
      <c r="L129" s="145">
        <f>SUM(D$2:D129)</f>
        <v>10</v>
      </c>
      <c r="M129" s="145">
        <f>SUM(E$2:E129)</f>
        <v>4</v>
      </c>
      <c r="N129" s="145">
        <f>SUM(F$2:F129)</f>
        <v>15</v>
      </c>
      <c r="O129" s="145">
        <f>SUM(G$2:G129)</f>
        <v>0</v>
      </c>
    </row>
    <row r="130" spans="1:15" x14ac:dyDescent="0.25">
      <c r="A130">
        <v>129</v>
      </c>
      <c r="B130" s="145" t="str">
        <f>IF(COUNTIF('Listing Competitieven'!AF$2:AF$479,$A130)=0,"",COUNTIF('Listing Competitieven'!AF$2:AF$479,$A130))</f>
        <v/>
      </c>
      <c r="C130" s="145" t="str">
        <f>IF(COUNTIF('Listing Competitieven'!AG$2:AG$479,$A130)=0,"",COUNTIF('Listing Competitieven'!AG$2:AG$479,$A130))</f>
        <v/>
      </c>
      <c r="D130" s="145" t="str">
        <f>IF(COUNTIF('Listing Competitieven'!AH$2:AH$479,$A130)=0,"",COUNTIF('Listing Competitieven'!AH$2:AH$479,$A130))</f>
        <v/>
      </c>
      <c r="E130" s="145" t="str">
        <f>IF(COUNTIF('Listing Competitieven'!AI$2:AI$479,$A130)=0,"",COUNTIF('Listing Competitieven'!AI$2:AI$479,$A130))</f>
        <v/>
      </c>
      <c r="F130" s="145" t="str">
        <f>IF(COUNTIF('Listing Competitieven'!AJ$2:AJ$479,$A130)=0,"",COUNTIF('Listing Competitieven'!AJ$2:AJ$479,$A130))</f>
        <v/>
      </c>
      <c r="G130" s="145" t="str">
        <f>IF(COUNTIF('Listing Competitieven'!AK$2:AK$479,$A130)=0,"",COUNTIF('Listing Competitieven'!AK$2:AK$479,$A130))</f>
        <v/>
      </c>
      <c r="I130">
        <v>129</v>
      </c>
      <c r="J130" s="145">
        <f>SUM(B$2:B130)</f>
        <v>61</v>
      </c>
      <c r="K130" s="145">
        <f>SUM(C$2:C130)</f>
        <v>48</v>
      </c>
      <c r="L130" s="145">
        <f>SUM(D$2:D130)</f>
        <v>10</v>
      </c>
      <c r="M130" s="145">
        <f>SUM(E$2:E130)</f>
        <v>4</v>
      </c>
      <c r="N130" s="145">
        <f>SUM(F$2:F130)</f>
        <v>15</v>
      </c>
      <c r="O130" s="145">
        <f>SUM(G$2:G130)</f>
        <v>0</v>
      </c>
    </row>
    <row r="131" spans="1:15" x14ac:dyDescent="0.25">
      <c r="A131">
        <v>130</v>
      </c>
      <c r="B131" s="145" t="str">
        <f>IF(COUNTIF('Listing Competitieven'!AF$2:AF$479,$A131)=0,"",COUNTIF('Listing Competitieven'!AF$2:AF$479,$A131))</f>
        <v/>
      </c>
      <c r="C131" s="145" t="str">
        <f>IF(COUNTIF('Listing Competitieven'!AG$2:AG$479,$A131)=0,"",COUNTIF('Listing Competitieven'!AG$2:AG$479,$A131))</f>
        <v/>
      </c>
      <c r="D131" s="145" t="str">
        <f>IF(COUNTIF('Listing Competitieven'!AH$2:AH$479,$A131)=0,"",COUNTIF('Listing Competitieven'!AH$2:AH$479,$A131))</f>
        <v/>
      </c>
      <c r="E131" s="145" t="str">
        <f>IF(COUNTIF('Listing Competitieven'!AI$2:AI$479,$A131)=0,"",COUNTIF('Listing Competitieven'!AI$2:AI$479,$A131))</f>
        <v/>
      </c>
      <c r="F131" s="145" t="str">
        <f>IF(COUNTIF('Listing Competitieven'!AJ$2:AJ$479,$A131)=0,"",COUNTIF('Listing Competitieven'!AJ$2:AJ$479,$A131))</f>
        <v/>
      </c>
      <c r="G131" s="145" t="str">
        <f>IF(COUNTIF('Listing Competitieven'!AK$2:AK$479,$A131)=0,"",COUNTIF('Listing Competitieven'!AK$2:AK$479,$A131))</f>
        <v/>
      </c>
      <c r="I131">
        <v>130</v>
      </c>
      <c r="J131" s="145">
        <f>SUM(B$2:B131)</f>
        <v>61</v>
      </c>
      <c r="K131" s="145">
        <f>SUM(C$2:C131)</f>
        <v>48</v>
      </c>
      <c r="L131" s="145">
        <f>SUM(D$2:D131)</f>
        <v>10</v>
      </c>
      <c r="M131" s="145">
        <f>SUM(E$2:E131)</f>
        <v>4</v>
      </c>
      <c r="N131" s="145">
        <f>SUM(F$2:F131)</f>
        <v>15</v>
      </c>
      <c r="O131" s="145">
        <f>SUM(G$2:G131)</f>
        <v>0</v>
      </c>
    </row>
    <row r="132" spans="1:15" x14ac:dyDescent="0.25">
      <c r="A132">
        <v>131</v>
      </c>
      <c r="B132" s="145" t="str">
        <f>IF(COUNTIF('Listing Competitieven'!AF$2:AF$479,$A132)=0,"",COUNTIF('Listing Competitieven'!AF$2:AF$479,$A132))</f>
        <v/>
      </c>
      <c r="C132" s="145" t="str">
        <f>IF(COUNTIF('Listing Competitieven'!AG$2:AG$479,$A132)=0,"",COUNTIF('Listing Competitieven'!AG$2:AG$479,$A132))</f>
        <v/>
      </c>
      <c r="D132" s="145" t="str">
        <f>IF(COUNTIF('Listing Competitieven'!AH$2:AH$479,$A132)=0,"",COUNTIF('Listing Competitieven'!AH$2:AH$479,$A132))</f>
        <v/>
      </c>
      <c r="E132" s="145" t="str">
        <f>IF(COUNTIF('Listing Competitieven'!AI$2:AI$479,$A132)=0,"",COUNTIF('Listing Competitieven'!AI$2:AI$479,$A132))</f>
        <v/>
      </c>
      <c r="F132" s="145" t="str">
        <f>IF(COUNTIF('Listing Competitieven'!AJ$2:AJ$479,$A132)=0,"",COUNTIF('Listing Competitieven'!AJ$2:AJ$479,$A132))</f>
        <v/>
      </c>
      <c r="G132" s="145" t="str">
        <f>IF(COUNTIF('Listing Competitieven'!AK$2:AK$479,$A132)=0,"",COUNTIF('Listing Competitieven'!AK$2:AK$479,$A132))</f>
        <v/>
      </c>
      <c r="I132">
        <v>131</v>
      </c>
      <c r="J132" s="145">
        <f>SUM(B$2:B132)</f>
        <v>61</v>
      </c>
      <c r="K132" s="145">
        <f>SUM(C$2:C132)</f>
        <v>48</v>
      </c>
      <c r="L132" s="145">
        <f>SUM(D$2:D132)</f>
        <v>10</v>
      </c>
      <c r="M132" s="145">
        <f>SUM(E$2:E132)</f>
        <v>4</v>
      </c>
      <c r="N132" s="145">
        <f>SUM(F$2:F132)</f>
        <v>15</v>
      </c>
      <c r="O132" s="145">
        <f>SUM(G$2:G132)</f>
        <v>0</v>
      </c>
    </row>
    <row r="133" spans="1:15" x14ac:dyDescent="0.25">
      <c r="A133">
        <v>132</v>
      </c>
      <c r="B133" s="145">
        <f>IF(COUNTIF('Listing Competitieven'!AF$2:AF$479,$A133)=0,"",COUNTIF('Listing Competitieven'!AF$2:AF$479,$A133))</f>
        <v>2</v>
      </c>
      <c r="C133" s="145" t="str">
        <f>IF(COUNTIF('Listing Competitieven'!AG$2:AG$479,$A133)=0,"",COUNTIF('Listing Competitieven'!AG$2:AG$479,$A133))</f>
        <v/>
      </c>
      <c r="D133" s="145" t="str">
        <f>IF(COUNTIF('Listing Competitieven'!AH$2:AH$479,$A133)=0,"",COUNTIF('Listing Competitieven'!AH$2:AH$479,$A133))</f>
        <v/>
      </c>
      <c r="E133" s="145" t="str">
        <f>IF(COUNTIF('Listing Competitieven'!AI$2:AI$479,$A133)=0,"",COUNTIF('Listing Competitieven'!AI$2:AI$479,$A133))</f>
        <v/>
      </c>
      <c r="F133" s="145" t="str">
        <f>IF(COUNTIF('Listing Competitieven'!AJ$2:AJ$479,$A133)=0,"",COUNTIF('Listing Competitieven'!AJ$2:AJ$479,$A133))</f>
        <v/>
      </c>
      <c r="G133" s="145" t="str">
        <f>IF(COUNTIF('Listing Competitieven'!AK$2:AK$479,$A133)=0,"",COUNTIF('Listing Competitieven'!AK$2:AK$479,$A133))</f>
        <v/>
      </c>
      <c r="I133">
        <v>132</v>
      </c>
      <c r="J133" s="145">
        <f>SUM(B$2:B133)</f>
        <v>63</v>
      </c>
      <c r="K133" s="145">
        <f>SUM(C$2:C133)</f>
        <v>48</v>
      </c>
      <c r="L133" s="145">
        <f>SUM(D$2:D133)</f>
        <v>10</v>
      </c>
      <c r="M133" s="145">
        <f>SUM(E$2:E133)</f>
        <v>4</v>
      </c>
      <c r="N133" s="145">
        <f>SUM(F$2:F133)</f>
        <v>15</v>
      </c>
      <c r="O133" s="145">
        <f>SUM(G$2:G133)</f>
        <v>0</v>
      </c>
    </row>
    <row r="134" spans="1:15" x14ac:dyDescent="0.25">
      <c r="A134">
        <v>133</v>
      </c>
      <c r="B134" s="145">
        <f>IF(COUNTIF('Listing Competitieven'!AF$2:AF$479,$A134)=0,"",COUNTIF('Listing Competitieven'!AF$2:AF$479,$A134))</f>
        <v>1</v>
      </c>
      <c r="C134" s="145">
        <f>IF(COUNTIF('Listing Competitieven'!AG$2:AG$479,$A134)=0,"",COUNTIF('Listing Competitieven'!AG$2:AG$479,$A134))</f>
        <v>1</v>
      </c>
      <c r="D134" s="145" t="str">
        <f>IF(COUNTIF('Listing Competitieven'!AH$2:AH$479,$A134)=0,"",COUNTIF('Listing Competitieven'!AH$2:AH$479,$A134))</f>
        <v/>
      </c>
      <c r="E134" s="145" t="str">
        <f>IF(COUNTIF('Listing Competitieven'!AI$2:AI$479,$A134)=0,"",COUNTIF('Listing Competitieven'!AI$2:AI$479,$A134))</f>
        <v/>
      </c>
      <c r="F134" s="145">
        <f>IF(COUNTIF('Listing Competitieven'!AJ$2:AJ$479,$A134)=0,"",COUNTIF('Listing Competitieven'!AJ$2:AJ$479,$A134))</f>
        <v>1</v>
      </c>
      <c r="G134" s="145" t="str">
        <f>IF(COUNTIF('Listing Competitieven'!AK$2:AK$479,$A134)=0,"",COUNTIF('Listing Competitieven'!AK$2:AK$479,$A134))</f>
        <v/>
      </c>
      <c r="I134">
        <v>133</v>
      </c>
      <c r="J134" s="145">
        <f>SUM(B$2:B134)</f>
        <v>64</v>
      </c>
      <c r="K134" s="145">
        <f>SUM(C$2:C134)</f>
        <v>49</v>
      </c>
      <c r="L134" s="145">
        <f>SUM(D$2:D134)</f>
        <v>10</v>
      </c>
      <c r="M134" s="145">
        <f>SUM(E$2:E134)</f>
        <v>4</v>
      </c>
      <c r="N134" s="145">
        <f>SUM(F$2:F134)</f>
        <v>16</v>
      </c>
      <c r="O134" s="145">
        <f>SUM(G$2:G134)</f>
        <v>0</v>
      </c>
    </row>
    <row r="135" spans="1:15" x14ac:dyDescent="0.25">
      <c r="A135">
        <v>134</v>
      </c>
      <c r="B135" s="145" t="str">
        <f>IF(COUNTIF('Listing Competitieven'!AF$2:AF$479,$A135)=0,"",COUNTIF('Listing Competitieven'!AF$2:AF$479,$A135))</f>
        <v/>
      </c>
      <c r="C135" s="145" t="str">
        <f>IF(COUNTIF('Listing Competitieven'!AG$2:AG$479,$A135)=0,"",COUNTIF('Listing Competitieven'!AG$2:AG$479,$A135))</f>
        <v/>
      </c>
      <c r="D135" s="145" t="str">
        <f>IF(COUNTIF('Listing Competitieven'!AH$2:AH$479,$A135)=0,"",COUNTIF('Listing Competitieven'!AH$2:AH$479,$A135))</f>
        <v/>
      </c>
      <c r="E135" s="145" t="str">
        <f>IF(COUNTIF('Listing Competitieven'!AI$2:AI$479,$A135)=0,"",COUNTIF('Listing Competitieven'!AI$2:AI$479,$A135))</f>
        <v/>
      </c>
      <c r="F135" s="145" t="str">
        <f>IF(COUNTIF('Listing Competitieven'!AJ$2:AJ$479,$A135)=0,"",COUNTIF('Listing Competitieven'!AJ$2:AJ$479,$A135))</f>
        <v/>
      </c>
      <c r="G135" s="145" t="str">
        <f>IF(COUNTIF('Listing Competitieven'!AK$2:AK$479,$A135)=0,"",COUNTIF('Listing Competitieven'!AK$2:AK$479,$A135))</f>
        <v/>
      </c>
      <c r="I135">
        <v>134</v>
      </c>
      <c r="J135" s="145">
        <f>SUM(B$2:B135)</f>
        <v>64</v>
      </c>
      <c r="K135" s="145">
        <f>SUM(C$2:C135)</f>
        <v>49</v>
      </c>
      <c r="L135" s="145">
        <f>SUM(D$2:D135)</f>
        <v>10</v>
      </c>
      <c r="M135" s="145">
        <f>SUM(E$2:E135)</f>
        <v>4</v>
      </c>
      <c r="N135" s="145">
        <f>SUM(F$2:F135)</f>
        <v>16</v>
      </c>
      <c r="O135" s="145">
        <f>SUM(G$2:G135)</f>
        <v>0</v>
      </c>
    </row>
    <row r="136" spans="1:15" x14ac:dyDescent="0.25">
      <c r="A136">
        <v>135</v>
      </c>
      <c r="B136" s="145" t="str">
        <f>IF(COUNTIF('Listing Competitieven'!AF$2:AF$479,$A136)=0,"",COUNTIF('Listing Competitieven'!AF$2:AF$479,$A136))</f>
        <v/>
      </c>
      <c r="C136" s="145" t="str">
        <f>IF(COUNTIF('Listing Competitieven'!AG$2:AG$479,$A136)=0,"",COUNTIF('Listing Competitieven'!AG$2:AG$479,$A136))</f>
        <v/>
      </c>
      <c r="D136" s="145" t="str">
        <f>IF(COUNTIF('Listing Competitieven'!AH$2:AH$479,$A136)=0,"",COUNTIF('Listing Competitieven'!AH$2:AH$479,$A136))</f>
        <v/>
      </c>
      <c r="E136" s="145" t="str">
        <f>IF(COUNTIF('Listing Competitieven'!AI$2:AI$479,$A136)=0,"",COUNTIF('Listing Competitieven'!AI$2:AI$479,$A136))</f>
        <v/>
      </c>
      <c r="F136" s="145">
        <f>IF(COUNTIF('Listing Competitieven'!AJ$2:AJ$479,$A136)=0,"",COUNTIF('Listing Competitieven'!AJ$2:AJ$479,$A136))</f>
        <v>1</v>
      </c>
      <c r="G136" s="145" t="str">
        <f>IF(COUNTIF('Listing Competitieven'!AK$2:AK$479,$A136)=0,"",COUNTIF('Listing Competitieven'!AK$2:AK$479,$A136))</f>
        <v/>
      </c>
      <c r="I136">
        <v>135</v>
      </c>
      <c r="J136" s="145">
        <f>SUM(B$2:B136)</f>
        <v>64</v>
      </c>
      <c r="K136" s="145">
        <f>SUM(C$2:C136)</f>
        <v>49</v>
      </c>
      <c r="L136" s="145">
        <f>SUM(D$2:D136)</f>
        <v>10</v>
      </c>
      <c r="M136" s="145">
        <f>SUM(E$2:E136)</f>
        <v>4</v>
      </c>
      <c r="N136" s="145">
        <f>SUM(F$2:F136)</f>
        <v>17</v>
      </c>
      <c r="O136" s="145">
        <f>SUM(G$2:G136)</f>
        <v>0</v>
      </c>
    </row>
    <row r="137" spans="1:15" x14ac:dyDescent="0.25">
      <c r="A137">
        <v>136</v>
      </c>
      <c r="B137" s="145" t="str">
        <f>IF(COUNTIF('Listing Competitieven'!AF$2:AF$479,$A137)=0,"",COUNTIF('Listing Competitieven'!AF$2:AF$479,$A137))</f>
        <v/>
      </c>
      <c r="C137" s="145" t="str">
        <f>IF(COUNTIF('Listing Competitieven'!AG$2:AG$479,$A137)=0,"",COUNTIF('Listing Competitieven'!AG$2:AG$479,$A137))</f>
        <v/>
      </c>
      <c r="D137" s="145" t="str">
        <f>IF(COUNTIF('Listing Competitieven'!AH$2:AH$479,$A137)=0,"",COUNTIF('Listing Competitieven'!AH$2:AH$479,$A137))</f>
        <v/>
      </c>
      <c r="E137" s="145" t="str">
        <f>IF(COUNTIF('Listing Competitieven'!AI$2:AI$479,$A137)=0,"",COUNTIF('Listing Competitieven'!AI$2:AI$479,$A137))</f>
        <v/>
      </c>
      <c r="F137" s="145" t="str">
        <f>IF(COUNTIF('Listing Competitieven'!AJ$2:AJ$479,$A137)=0,"",COUNTIF('Listing Competitieven'!AJ$2:AJ$479,$A137))</f>
        <v/>
      </c>
      <c r="G137" s="145" t="str">
        <f>IF(COUNTIF('Listing Competitieven'!AK$2:AK$479,$A137)=0,"",COUNTIF('Listing Competitieven'!AK$2:AK$479,$A137))</f>
        <v/>
      </c>
      <c r="I137">
        <v>136</v>
      </c>
      <c r="J137" s="145">
        <f>SUM(B$2:B137)</f>
        <v>64</v>
      </c>
      <c r="K137" s="145">
        <f>SUM(C$2:C137)</f>
        <v>49</v>
      </c>
      <c r="L137" s="145">
        <f>SUM(D$2:D137)</f>
        <v>10</v>
      </c>
      <c r="M137" s="145">
        <f>SUM(E$2:E137)</f>
        <v>4</v>
      </c>
      <c r="N137" s="145">
        <f>SUM(F$2:F137)</f>
        <v>17</v>
      </c>
      <c r="O137" s="145">
        <f>SUM(G$2:G137)</f>
        <v>0</v>
      </c>
    </row>
    <row r="138" spans="1:15" x14ac:dyDescent="0.25">
      <c r="A138">
        <v>137</v>
      </c>
      <c r="B138" s="145" t="str">
        <f>IF(COUNTIF('Listing Competitieven'!AF$2:AF$479,$A138)=0,"",COUNTIF('Listing Competitieven'!AF$2:AF$479,$A138))</f>
        <v/>
      </c>
      <c r="C138" s="145" t="str">
        <f>IF(COUNTIF('Listing Competitieven'!AG$2:AG$479,$A138)=0,"",COUNTIF('Listing Competitieven'!AG$2:AG$479,$A138))</f>
        <v/>
      </c>
      <c r="D138" s="145" t="str">
        <f>IF(COUNTIF('Listing Competitieven'!AH$2:AH$479,$A138)=0,"",COUNTIF('Listing Competitieven'!AH$2:AH$479,$A138))</f>
        <v/>
      </c>
      <c r="E138" s="145" t="str">
        <f>IF(COUNTIF('Listing Competitieven'!AI$2:AI$479,$A138)=0,"",COUNTIF('Listing Competitieven'!AI$2:AI$479,$A138))</f>
        <v/>
      </c>
      <c r="F138" s="145" t="str">
        <f>IF(COUNTIF('Listing Competitieven'!AJ$2:AJ$479,$A138)=0,"",COUNTIF('Listing Competitieven'!AJ$2:AJ$479,$A138))</f>
        <v/>
      </c>
      <c r="G138" s="145" t="str">
        <f>IF(COUNTIF('Listing Competitieven'!AK$2:AK$479,$A138)=0,"",COUNTIF('Listing Competitieven'!AK$2:AK$479,$A138))</f>
        <v/>
      </c>
      <c r="I138">
        <v>137</v>
      </c>
      <c r="J138" s="145">
        <f>SUM(B$2:B138)</f>
        <v>64</v>
      </c>
      <c r="K138" s="145">
        <f>SUM(C$2:C138)</f>
        <v>49</v>
      </c>
      <c r="L138" s="145">
        <f>SUM(D$2:D138)</f>
        <v>10</v>
      </c>
      <c r="M138" s="145">
        <f>SUM(E$2:E138)</f>
        <v>4</v>
      </c>
      <c r="N138" s="145">
        <f>SUM(F$2:F138)</f>
        <v>17</v>
      </c>
      <c r="O138" s="145">
        <f>SUM(G$2:G138)</f>
        <v>0</v>
      </c>
    </row>
    <row r="139" spans="1:15" x14ac:dyDescent="0.25">
      <c r="A139">
        <v>138</v>
      </c>
      <c r="B139" s="145" t="str">
        <f>IF(COUNTIF('Listing Competitieven'!AF$2:AF$479,$A139)=0,"",COUNTIF('Listing Competitieven'!AF$2:AF$479,$A139))</f>
        <v/>
      </c>
      <c r="C139" s="145" t="str">
        <f>IF(COUNTIF('Listing Competitieven'!AG$2:AG$479,$A139)=0,"",COUNTIF('Listing Competitieven'!AG$2:AG$479,$A139))</f>
        <v/>
      </c>
      <c r="D139" s="145" t="str">
        <f>IF(COUNTIF('Listing Competitieven'!AH$2:AH$479,$A139)=0,"",COUNTIF('Listing Competitieven'!AH$2:AH$479,$A139))</f>
        <v/>
      </c>
      <c r="E139" s="145" t="str">
        <f>IF(COUNTIF('Listing Competitieven'!AI$2:AI$479,$A139)=0,"",COUNTIF('Listing Competitieven'!AI$2:AI$479,$A139))</f>
        <v/>
      </c>
      <c r="F139" s="145" t="str">
        <f>IF(COUNTIF('Listing Competitieven'!AJ$2:AJ$479,$A139)=0,"",COUNTIF('Listing Competitieven'!AJ$2:AJ$479,$A139))</f>
        <v/>
      </c>
      <c r="G139" s="145" t="str">
        <f>IF(COUNTIF('Listing Competitieven'!AK$2:AK$479,$A139)=0,"",COUNTIF('Listing Competitieven'!AK$2:AK$479,$A139))</f>
        <v/>
      </c>
      <c r="I139">
        <v>138</v>
      </c>
      <c r="J139" s="145">
        <f>SUM(B$2:B139)</f>
        <v>64</v>
      </c>
      <c r="K139" s="145">
        <f>SUM(C$2:C139)</f>
        <v>49</v>
      </c>
      <c r="L139" s="145">
        <f>SUM(D$2:D139)</f>
        <v>10</v>
      </c>
      <c r="M139" s="145">
        <f>SUM(E$2:E139)</f>
        <v>4</v>
      </c>
      <c r="N139" s="145">
        <f>SUM(F$2:F139)</f>
        <v>17</v>
      </c>
      <c r="O139" s="145">
        <f>SUM(G$2:G139)</f>
        <v>0</v>
      </c>
    </row>
    <row r="140" spans="1:15" x14ac:dyDescent="0.25">
      <c r="A140">
        <v>139</v>
      </c>
      <c r="B140" s="145" t="str">
        <f>IF(COUNTIF('Listing Competitieven'!AF$2:AF$479,$A140)=0,"",COUNTIF('Listing Competitieven'!AF$2:AF$479,$A140))</f>
        <v/>
      </c>
      <c r="C140" s="145" t="str">
        <f>IF(COUNTIF('Listing Competitieven'!AG$2:AG$479,$A140)=0,"",COUNTIF('Listing Competitieven'!AG$2:AG$479,$A140))</f>
        <v/>
      </c>
      <c r="D140" s="145" t="str">
        <f>IF(COUNTIF('Listing Competitieven'!AH$2:AH$479,$A140)=0,"",COUNTIF('Listing Competitieven'!AH$2:AH$479,$A140))</f>
        <v/>
      </c>
      <c r="E140" s="145" t="str">
        <f>IF(COUNTIF('Listing Competitieven'!AI$2:AI$479,$A140)=0,"",COUNTIF('Listing Competitieven'!AI$2:AI$479,$A140))</f>
        <v/>
      </c>
      <c r="F140" s="145" t="str">
        <f>IF(COUNTIF('Listing Competitieven'!AJ$2:AJ$479,$A140)=0,"",COUNTIF('Listing Competitieven'!AJ$2:AJ$479,$A140))</f>
        <v/>
      </c>
      <c r="G140" s="145" t="str">
        <f>IF(COUNTIF('Listing Competitieven'!AK$2:AK$479,$A140)=0,"",COUNTIF('Listing Competitieven'!AK$2:AK$479,$A140))</f>
        <v/>
      </c>
      <c r="I140">
        <v>139</v>
      </c>
      <c r="J140" s="145">
        <f>SUM(B$2:B140)</f>
        <v>64</v>
      </c>
      <c r="K140" s="145">
        <f>SUM(C$2:C140)</f>
        <v>49</v>
      </c>
      <c r="L140" s="145">
        <f>SUM(D$2:D140)</f>
        <v>10</v>
      </c>
      <c r="M140" s="145">
        <f>SUM(E$2:E140)</f>
        <v>4</v>
      </c>
      <c r="N140" s="145">
        <f>SUM(F$2:F140)</f>
        <v>17</v>
      </c>
      <c r="O140" s="145">
        <f>SUM(G$2:G140)</f>
        <v>0</v>
      </c>
    </row>
    <row r="141" spans="1:15" x14ac:dyDescent="0.25">
      <c r="A141">
        <v>140</v>
      </c>
      <c r="B141" s="145">
        <f>IF(COUNTIF('Listing Competitieven'!AF$2:AF$479,$A141)=0,"",COUNTIF('Listing Competitieven'!AF$2:AF$479,$A141))</f>
        <v>1</v>
      </c>
      <c r="C141" s="145">
        <f>IF(COUNTIF('Listing Competitieven'!AG$2:AG$479,$A141)=0,"",COUNTIF('Listing Competitieven'!AG$2:AG$479,$A141))</f>
        <v>4</v>
      </c>
      <c r="D141" s="145">
        <f>IF(COUNTIF('Listing Competitieven'!AH$2:AH$479,$A141)=0,"",COUNTIF('Listing Competitieven'!AH$2:AH$479,$A141))</f>
        <v>1</v>
      </c>
      <c r="E141" s="145" t="str">
        <f>IF(COUNTIF('Listing Competitieven'!AI$2:AI$479,$A141)=0,"",COUNTIF('Listing Competitieven'!AI$2:AI$479,$A141))</f>
        <v/>
      </c>
      <c r="F141" s="145" t="str">
        <f>IF(COUNTIF('Listing Competitieven'!AJ$2:AJ$479,$A141)=0,"",COUNTIF('Listing Competitieven'!AJ$2:AJ$479,$A141))</f>
        <v/>
      </c>
      <c r="G141" s="145" t="str">
        <f>IF(COUNTIF('Listing Competitieven'!AK$2:AK$479,$A141)=0,"",COUNTIF('Listing Competitieven'!AK$2:AK$479,$A141))</f>
        <v/>
      </c>
      <c r="I141">
        <v>140</v>
      </c>
      <c r="J141" s="145">
        <f>SUM(B$2:B141)</f>
        <v>65</v>
      </c>
      <c r="K141" s="145">
        <f>SUM(C$2:C141)</f>
        <v>53</v>
      </c>
      <c r="L141" s="145">
        <f>SUM(D$2:D141)</f>
        <v>11</v>
      </c>
      <c r="M141" s="145">
        <f>SUM(E$2:E141)</f>
        <v>4</v>
      </c>
      <c r="N141" s="145">
        <f>SUM(F$2:F141)</f>
        <v>17</v>
      </c>
      <c r="O141" s="145">
        <f>SUM(G$2:G141)</f>
        <v>0</v>
      </c>
    </row>
    <row r="142" spans="1:15" x14ac:dyDescent="0.25">
      <c r="A142">
        <v>141</v>
      </c>
      <c r="B142" s="145" t="str">
        <f>IF(COUNTIF('Listing Competitieven'!AF$2:AF$479,$A142)=0,"",COUNTIF('Listing Competitieven'!AF$2:AF$479,$A142))</f>
        <v/>
      </c>
      <c r="C142" s="145" t="str">
        <f>IF(COUNTIF('Listing Competitieven'!AG$2:AG$479,$A142)=0,"",COUNTIF('Listing Competitieven'!AG$2:AG$479,$A142))</f>
        <v/>
      </c>
      <c r="D142" s="145" t="str">
        <f>IF(COUNTIF('Listing Competitieven'!AH$2:AH$479,$A142)=0,"",COUNTIF('Listing Competitieven'!AH$2:AH$479,$A142))</f>
        <v/>
      </c>
      <c r="E142" s="145" t="str">
        <f>IF(COUNTIF('Listing Competitieven'!AI$2:AI$479,$A142)=0,"",COUNTIF('Listing Competitieven'!AI$2:AI$479,$A142))</f>
        <v/>
      </c>
      <c r="F142" s="145" t="str">
        <f>IF(COUNTIF('Listing Competitieven'!AJ$2:AJ$479,$A142)=0,"",COUNTIF('Listing Competitieven'!AJ$2:AJ$479,$A142))</f>
        <v/>
      </c>
      <c r="G142" s="145" t="str">
        <f>IF(COUNTIF('Listing Competitieven'!AK$2:AK$479,$A142)=0,"",COUNTIF('Listing Competitieven'!AK$2:AK$479,$A142))</f>
        <v/>
      </c>
      <c r="I142">
        <v>141</v>
      </c>
      <c r="J142" s="145">
        <f>SUM(B$2:B142)</f>
        <v>65</v>
      </c>
      <c r="K142" s="145">
        <f>SUM(C$2:C142)</f>
        <v>53</v>
      </c>
      <c r="L142" s="145">
        <f>SUM(D$2:D142)</f>
        <v>11</v>
      </c>
      <c r="M142" s="145">
        <f>SUM(E$2:E142)</f>
        <v>4</v>
      </c>
      <c r="N142" s="145">
        <f>SUM(F$2:F142)</f>
        <v>17</v>
      </c>
      <c r="O142" s="145">
        <f>SUM(G$2:G142)</f>
        <v>0</v>
      </c>
    </row>
    <row r="143" spans="1:15" x14ac:dyDescent="0.25">
      <c r="A143">
        <v>142</v>
      </c>
      <c r="B143" s="145" t="str">
        <f>IF(COUNTIF('Listing Competitieven'!AF$2:AF$479,$A143)=0,"",COUNTIF('Listing Competitieven'!AF$2:AF$479,$A143))</f>
        <v/>
      </c>
      <c r="C143" s="145" t="str">
        <f>IF(COUNTIF('Listing Competitieven'!AG$2:AG$479,$A143)=0,"",COUNTIF('Listing Competitieven'!AG$2:AG$479,$A143))</f>
        <v/>
      </c>
      <c r="D143" s="145" t="str">
        <f>IF(COUNTIF('Listing Competitieven'!AH$2:AH$479,$A143)=0,"",COUNTIF('Listing Competitieven'!AH$2:AH$479,$A143))</f>
        <v/>
      </c>
      <c r="E143" s="145" t="str">
        <f>IF(COUNTIF('Listing Competitieven'!AI$2:AI$479,$A143)=0,"",COUNTIF('Listing Competitieven'!AI$2:AI$479,$A143))</f>
        <v/>
      </c>
      <c r="F143" s="145" t="str">
        <f>IF(COUNTIF('Listing Competitieven'!AJ$2:AJ$479,$A143)=0,"",COUNTIF('Listing Competitieven'!AJ$2:AJ$479,$A143))</f>
        <v/>
      </c>
      <c r="G143" s="145" t="str">
        <f>IF(COUNTIF('Listing Competitieven'!AK$2:AK$479,$A143)=0,"",COUNTIF('Listing Competitieven'!AK$2:AK$479,$A143))</f>
        <v/>
      </c>
      <c r="I143">
        <v>142</v>
      </c>
      <c r="J143" s="145">
        <f>SUM(B$2:B143)</f>
        <v>65</v>
      </c>
      <c r="K143" s="145">
        <f>SUM(C$2:C143)</f>
        <v>53</v>
      </c>
      <c r="L143" s="145">
        <f>SUM(D$2:D143)</f>
        <v>11</v>
      </c>
      <c r="M143" s="145">
        <f>SUM(E$2:E143)</f>
        <v>4</v>
      </c>
      <c r="N143" s="145">
        <f>SUM(F$2:F143)</f>
        <v>17</v>
      </c>
      <c r="O143" s="145">
        <f>SUM(G$2:G143)</f>
        <v>0</v>
      </c>
    </row>
    <row r="144" spans="1:15" x14ac:dyDescent="0.25">
      <c r="A144">
        <v>143</v>
      </c>
      <c r="B144" s="145" t="str">
        <f>IF(COUNTIF('Listing Competitieven'!AF$2:AF$479,$A144)=0,"",COUNTIF('Listing Competitieven'!AF$2:AF$479,$A144))</f>
        <v/>
      </c>
      <c r="C144" s="145" t="str">
        <f>IF(COUNTIF('Listing Competitieven'!AG$2:AG$479,$A144)=0,"",COUNTIF('Listing Competitieven'!AG$2:AG$479,$A144))</f>
        <v/>
      </c>
      <c r="D144" s="145" t="str">
        <f>IF(COUNTIF('Listing Competitieven'!AH$2:AH$479,$A144)=0,"",COUNTIF('Listing Competitieven'!AH$2:AH$479,$A144))</f>
        <v/>
      </c>
      <c r="E144" s="145" t="str">
        <f>IF(COUNTIF('Listing Competitieven'!AI$2:AI$479,$A144)=0,"",COUNTIF('Listing Competitieven'!AI$2:AI$479,$A144))</f>
        <v/>
      </c>
      <c r="F144" s="145" t="str">
        <f>IF(COUNTIF('Listing Competitieven'!AJ$2:AJ$479,$A144)=0,"",COUNTIF('Listing Competitieven'!AJ$2:AJ$479,$A144))</f>
        <v/>
      </c>
      <c r="G144" s="145" t="str">
        <f>IF(COUNTIF('Listing Competitieven'!AK$2:AK$479,$A144)=0,"",COUNTIF('Listing Competitieven'!AK$2:AK$479,$A144))</f>
        <v/>
      </c>
      <c r="I144">
        <v>143</v>
      </c>
      <c r="J144" s="145">
        <f>SUM(B$2:B144)</f>
        <v>65</v>
      </c>
      <c r="K144" s="145">
        <f>SUM(C$2:C144)</f>
        <v>53</v>
      </c>
      <c r="L144" s="145">
        <f>SUM(D$2:D144)</f>
        <v>11</v>
      </c>
      <c r="M144" s="145">
        <f>SUM(E$2:E144)</f>
        <v>4</v>
      </c>
      <c r="N144" s="145">
        <f>SUM(F$2:F144)</f>
        <v>17</v>
      </c>
      <c r="O144" s="145">
        <f>SUM(G$2:G144)</f>
        <v>0</v>
      </c>
    </row>
    <row r="145" spans="1:15" x14ac:dyDescent="0.25">
      <c r="A145">
        <v>144</v>
      </c>
      <c r="B145" s="145" t="str">
        <f>IF(COUNTIF('Listing Competitieven'!AF$2:AF$479,$A145)=0,"",COUNTIF('Listing Competitieven'!AF$2:AF$479,$A145))</f>
        <v/>
      </c>
      <c r="C145" s="145" t="str">
        <f>IF(COUNTIF('Listing Competitieven'!AG$2:AG$479,$A145)=0,"",COUNTIF('Listing Competitieven'!AG$2:AG$479,$A145))</f>
        <v/>
      </c>
      <c r="D145" s="145" t="str">
        <f>IF(COUNTIF('Listing Competitieven'!AH$2:AH$479,$A145)=0,"",COUNTIF('Listing Competitieven'!AH$2:AH$479,$A145))</f>
        <v/>
      </c>
      <c r="E145" s="145" t="str">
        <f>IF(COUNTIF('Listing Competitieven'!AI$2:AI$479,$A145)=0,"",COUNTIF('Listing Competitieven'!AI$2:AI$479,$A145))</f>
        <v/>
      </c>
      <c r="F145" s="145" t="str">
        <f>IF(COUNTIF('Listing Competitieven'!AJ$2:AJ$479,$A145)=0,"",COUNTIF('Listing Competitieven'!AJ$2:AJ$479,$A145))</f>
        <v/>
      </c>
      <c r="G145" s="145" t="str">
        <f>IF(COUNTIF('Listing Competitieven'!AK$2:AK$479,$A145)=0,"",COUNTIF('Listing Competitieven'!AK$2:AK$479,$A145))</f>
        <v/>
      </c>
      <c r="I145">
        <v>144</v>
      </c>
      <c r="J145" s="145">
        <f>SUM(B$2:B145)</f>
        <v>65</v>
      </c>
      <c r="K145" s="145">
        <f>SUM(C$2:C145)</f>
        <v>53</v>
      </c>
      <c r="L145" s="145">
        <f>SUM(D$2:D145)</f>
        <v>11</v>
      </c>
      <c r="M145" s="145">
        <f>SUM(E$2:E145)</f>
        <v>4</v>
      </c>
      <c r="N145" s="145">
        <f>SUM(F$2:F145)</f>
        <v>17</v>
      </c>
      <c r="O145" s="145">
        <f>SUM(G$2:G145)</f>
        <v>0</v>
      </c>
    </row>
    <row r="146" spans="1:15" x14ac:dyDescent="0.25">
      <c r="A146">
        <v>145</v>
      </c>
      <c r="B146" s="145" t="str">
        <f>IF(COUNTIF('Listing Competitieven'!AF$2:AF$479,$A146)=0,"",COUNTIF('Listing Competitieven'!AF$2:AF$479,$A146))</f>
        <v/>
      </c>
      <c r="C146" s="145" t="str">
        <f>IF(COUNTIF('Listing Competitieven'!AG$2:AG$479,$A146)=0,"",COUNTIF('Listing Competitieven'!AG$2:AG$479,$A146))</f>
        <v/>
      </c>
      <c r="D146" s="145" t="str">
        <f>IF(COUNTIF('Listing Competitieven'!AH$2:AH$479,$A146)=0,"",COUNTIF('Listing Competitieven'!AH$2:AH$479,$A146))</f>
        <v/>
      </c>
      <c r="E146" s="145" t="str">
        <f>IF(COUNTIF('Listing Competitieven'!AI$2:AI$479,$A146)=0,"",COUNTIF('Listing Competitieven'!AI$2:AI$479,$A146))</f>
        <v/>
      </c>
      <c r="F146" s="145" t="str">
        <f>IF(COUNTIF('Listing Competitieven'!AJ$2:AJ$479,$A146)=0,"",COUNTIF('Listing Competitieven'!AJ$2:AJ$479,$A146))</f>
        <v/>
      </c>
      <c r="G146" s="145" t="str">
        <f>IF(COUNTIF('Listing Competitieven'!AK$2:AK$479,$A146)=0,"",COUNTIF('Listing Competitieven'!AK$2:AK$479,$A146))</f>
        <v/>
      </c>
      <c r="I146">
        <v>145</v>
      </c>
      <c r="J146" s="145">
        <f>SUM(B$2:B146)</f>
        <v>65</v>
      </c>
      <c r="K146" s="145">
        <f>SUM(C$2:C146)</f>
        <v>53</v>
      </c>
      <c r="L146" s="145">
        <f>SUM(D$2:D146)</f>
        <v>11</v>
      </c>
      <c r="M146" s="145">
        <f>SUM(E$2:E146)</f>
        <v>4</v>
      </c>
      <c r="N146" s="145">
        <f>SUM(F$2:F146)</f>
        <v>17</v>
      </c>
      <c r="O146" s="145">
        <f>SUM(G$2:G146)</f>
        <v>0</v>
      </c>
    </row>
    <row r="147" spans="1:15" x14ac:dyDescent="0.25">
      <c r="A147">
        <v>146</v>
      </c>
      <c r="B147" s="145" t="str">
        <f>IF(COUNTIF('Listing Competitieven'!AF$2:AF$479,$A147)=0,"",COUNTIF('Listing Competitieven'!AF$2:AF$479,$A147))</f>
        <v/>
      </c>
      <c r="C147" s="145" t="str">
        <f>IF(COUNTIF('Listing Competitieven'!AG$2:AG$479,$A147)=0,"",COUNTIF('Listing Competitieven'!AG$2:AG$479,$A147))</f>
        <v/>
      </c>
      <c r="D147" s="145" t="str">
        <f>IF(COUNTIF('Listing Competitieven'!AH$2:AH$479,$A147)=0,"",COUNTIF('Listing Competitieven'!AH$2:AH$479,$A147))</f>
        <v/>
      </c>
      <c r="E147" s="145" t="str">
        <f>IF(COUNTIF('Listing Competitieven'!AI$2:AI$479,$A147)=0,"",COUNTIF('Listing Competitieven'!AI$2:AI$479,$A147))</f>
        <v/>
      </c>
      <c r="F147" s="145" t="str">
        <f>IF(COUNTIF('Listing Competitieven'!AJ$2:AJ$479,$A147)=0,"",COUNTIF('Listing Competitieven'!AJ$2:AJ$479,$A147))</f>
        <v/>
      </c>
      <c r="G147" s="145" t="str">
        <f>IF(COUNTIF('Listing Competitieven'!AK$2:AK$479,$A147)=0,"",COUNTIF('Listing Competitieven'!AK$2:AK$479,$A147))</f>
        <v/>
      </c>
      <c r="I147">
        <v>146</v>
      </c>
      <c r="J147" s="145">
        <f>SUM(B$2:B147)</f>
        <v>65</v>
      </c>
      <c r="K147" s="145">
        <f>SUM(C$2:C147)</f>
        <v>53</v>
      </c>
      <c r="L147" s="145">
        <f>SUM(D$2:D147)</f>
        <v>11</v>
      </c>
      <c r="M147" s="145">
        <f>SUM(E$2:E147)</f>
        <v>4</v>
      </c>
      <c r="N147" s="145">
        <f>SUM(F$2:F147)</f>
        <v>17</v>
      </c>
      <c r="O147" s="145">
        <f>SUM(G$2:G147)</f>
        <v>0</v>
      </c>
    </row>
    <row r="148" spans="1:15" x14ac:dyDescent="0.25">
      <c r="A148">
        <v>147</v>
      </c>
      <c r="B148" s="145">
        <f>IF(COUNTIF('Listing Competitieven'!AF$2:AF$479,$A148)=0,"",COUNTIF('Listing Competitieven'!AF$2:AF$479,$A148))</f>
        <v>1</v>
      </c>
      <c r="C148" s="145">
        <f>IF(COUNTIF('Listing Competitieven'!AG$2:AG$479,$A148)=0,"",COUNTIF('Listing Competitieven'!AG$2:AG$479,$A148))</f>
        <v>2</v>
      </c>
      <c r="D148" s="145" t="str">
        <f>IF(COUNTIF('Listing Competitieven'!AH$2:AH$479,$A148)=0,"",COUNTIF('Listing Competitieven'!AH$2:AH$479,$A148))</f>
        <v/>
      </c>
      <c r="E148" s="145" t="str">
        <f>IF(COUNTIF('Listing Competitieven'!AI$2:AI$479,$A148)=0,"",COUNTIF('Listing Competitieven'!AI$2:AI$479,$A148))</f>
        <v/>
      </c>
      <c r="F148" s="145" t="str">
        <f>IF(COUNTIF('Listing Competitieven'!AJ$2:AJ$479,$A148)=0,"",COUNTIF('Listing Competitieven'!AJ$2:AJ$479,$A148))</f>
        <v/>
      </c>
      <c r="G148" s="145" t="str">
        <f>IF(COUNTIF('Listing Competitieven'!AK$2:AK$479,$A148)=0,"",COUNTIF('Listing Competitieven'!AK$2:AK$479,$A148))</f>
        <v/>
      </c>
      <c r="I148">
        <v>147</v>
      </c>
      <c r="J148" s="145">
        <f>SUM(B$2:B148)</f>
        <v>66</v>
      </c>
      <c r="K148" s="145">
        <f>SUM(C$2:C148)</f>
        <v>55</v>
      </c>
      <c r="L148" s="145">
        <f>SUM(D$2:D148)</f>
        <v>11</v>
      </c>
      <c r="M148" s="145">
        <f>SUM(E$2:E148)</f>
        <v>4</v>
      </c>
      <c r="N148" s="145">
        <f>SUM(F$2:F148)</f>
        <v>17</v>
      </c>
      <c r="O148" s="145">
        <f>SUM(G$2:G148)</f>
        <v>0</v>
      </c>
    </row>
    <row r="149" spans="1:15" x14ac:dyDescent="0.25">
      <c r="A149">
        <v>148</v>
      </c>
      <c r="B149" s="145" t="str">
        <f>IF(COUNTIF('Listing Competitieven'!AF$2:AF$479,$A149)=0,"",COUNTIF('Listing Competitieven'!AF$2:AF$479,$A149))</f>
        <v/>
      </c>
      <c r="C149" s="145" t="str">
        <f>IF(COUNTIF('Listing Competitieven'!AG$2:AG$479,$A149)=0,"",COUNTIF('Listing Competitieven'!AG$2:AG$479,$A149))</f>
        <v/>
      </c>
      <c r="D149" s="145" t="str">
        <f>IF(COUNTIF('Listing Competitieven'!AH$2:AH$479,$A149)=0,"",COUNTIF('Listing Competitieven'!AH$2:AH$479,$A149))</f>
        <v/>
      </c>
      <c r="E149" s="145" t="str">
        <f>IF(COUNTIF('Listing Competitieven'!AI$2:AI$479,$A149)=0,"",COUNTIF('Listing Competitieven'!AI$2:AI$479,$A149))</f>
        <v/>
      </c>
      <c r="F149" s="145" t="str">
        <f>IF(COUNTIF('Listing Competitieven'!AJ$2:AJ$479,$A149)=0,"",COUNTIF('Listing Competitieven'!AJ$2:AJ$479,$A149))</f>
        <v/>
      </c>
      <c r="G149" s="145" t="str">
        <f>IF(COUNTIF('Listing Competitieven'!AK$2:AK$479,$A149)=0,"",COUNTIF('Listing Competitieven'!AK$2:AK$479,$A149))</f>
        <v/>
      </c>
      <c r="I149">
        <v>148</v>
      </c>
      <c r="J149" s="145">
        <f>SUM(B$2:B149)</f>
        <v>66</v>
      </c>
      <c r="K149" s="145">
        <f>SUM(C$2:C149)</f>
        <v>55</v>
      </c>
      <c r="L149" s="145">
        <f>SUM(D$2:D149)</f>
        <v>11</v>
      </c>
      <c r="M149" s="145">
        <f>SUM(E$2:E149)</f>
        <v>4</v>
      </c>
      <c r="N149" s="145">
        <f>SUM(F$2:F149)</f>
        <v>17</v>
      </c>
      <c r="O149" s="145">
        <f>SUM(G$2:G149)</f>
        <v>0</v>
      </c>
    </row>
    <row r="150" spans="1:15" x14ac:dyDescent="0.25">
      <c r="A150">
        <v>149</v>
      </c>
      <c r="B150" s="145" t="str">
        <f>IF(COUNTIF('Listing Competitieven'!AF$2:AF$479,$A150)=0,"",COUNTIF('Listing Competitieven'!AF$2:AF$479,$A150))</f>
        <v/>
      </c>
      <c r="C150" s="145">
        <f>IF(COUNTIF('Listing Competitieven'!AG$2:AG$479,$A150)=0,"",COUNTIF('Listing Competitieven'!AG$2:AG$479,$A150))</f>
        <v>1</v>
      </c>
      <c r="D150" s="145" t="str">
        <f>IF(COUNTIF('Listing Competitieven'!AH$2:AH$479,$A150)=0,"",COUNTIF('Listing Competitieven'!AH$2:AH$479,$A150))</f>
        <v/>
      </c>
      <c r="E150" s="145" t="str">
        <f>IF(COUNTIF('Listing Competitieven'!AI$2:AI$479,$A150)=0,"",COUNTIF('Listing Competitieven'!AI$2:AI$479,$A150))</f>
        <v/>
      </c>
      <c r="F150" s="145">
        <f>IF(COUNTIF('Listing Competitieven'!AJ$2:AJ$479,$A150)=0,"",COUNTIF('Listing Competitieven'!AJ$2:AJ$479,$A150))</f>
        <v>1</v>
      </c>
      <c r="G150" s="145" t="str">
        <f>IF(COUNTIF('Listing Competitieven'!AK$2:AK$479,$A150)=0,"",COUNTIF('Listing Competitieven'!AK$2:AK$479,$A150))</f>
        <v/>
      </c>
      <c r="I150">
        <v>149</v>
      </c>
      <c r="J150" s="145">
        <f>SUM(B$2:B150)</f>
        <v>66</v>
      </c>
      <c r="K150" s="145">
        <f>SUM(C$2:C150)</f>
        <v>56</v>
      </c>
      <c r="L150" s="145">
        <f>SUM(D$2:D150)</f>
        <v>11</v>
      </c>
      <c r="M150" s="145">
        <f>SUM(E$2:E150)</f>
        <v>4</v>
      </c>
      <c r="N150" s="145">
        <f>SUM(F$2:F150)</f>
        <v>18</v>
      </c>
      <c r="O150" s="145">
        <f>SUM(G$2:G150)</f>
        <v>0</v>
      </c>
    </row>
    <row r="151" spans="1:15" x14ac:dyDescent="0.25">
      <c r="A151">
        <v>150</v>
      </c>
      <c r="B151" s="145" t="str">
        <f>IF(COUNTIF('Listing Competitieven'!AF$2:AF$479,$A151)=0,"",COUNTIF('Listing Competitieven'!AF$2:AF$479,$A151))</f>
        <v/>
      </c>
      <c r="C151" s="145" t="str">
        <f>IF(COUNTIF('Listing Competitieven'!AG$2:AG$479,$A151)=0,"",COUNTIF('Listing Competitieven'!AG$2:AG$479,$A151))</f>
        <v/>
      </c>
      <c r="D151" s="145" t="str">
        <f>IF(COUNTIF('Listing Competitieven'!AH$2:AH$479,$A151)=0,"",COUNTIF('Listing Competitieven'!AH$2:AH$479,$A151))</f>
        <v/>
      </c>
      <c r="E151" s="145" t="str">
        <f>IF(COUNTIF('Listing Competitieven'!AI$2:AI$479,$A151)=0,"",COUNTIF('Listing Competitieven'!AI$2:AI$479,$A151))</f>
        <v/>
      </c>
      <c r="F151" s="145" t="str">
        <f>IF(COUNTIF('Listing Competitieven'!AJ$2:AJ$479,$A151)=0,"",COUNTIF('Listing Competitieven'!AJ$2:AJ$479,$A151))</f>
        <v/>
      </c>
      <c r="G151" s="145" t="str">
        <f>IF(COUNTIF('Listing Competitieven'!AK$2:AK$479,$A151)=0,"",COUNTIF('Listing Competitieven'!AK$2:AK$479,$A151))</f>
        <v/>
      </c>
      <c r="I151">
        <v>150</v>
      </c>
      <c r="J151" s="145">
        <f>SUM(B$2:B151)</f>
        <v>66</v>
      </c>
      <c r="K151" s="145">
        <f>SUM(C$2:C151)</f>
        <v>56</v>
      </c>
      <c r="L151" s="145">
        <f>SUM(D$2:D151)</f>
        <v>11</v>
      </c>
      <c r="M151" s="145">
        <f>SUM(E$2:E151)</f>
        <v>4</v>
      </c>
      <c r="N151" s="145">
        <f>SUM(F$2:F151)</f>
        <v>18</v>
      </c>
      <c r="O151" s="145">
        <f>SUM(G$2:G151)</f>
        <v>0</v>
      </c>
    </row>
    <row r="152" spans="1:15" x14ac:dyDescent="0.25">
      <c r="A152">
        <v>151</v>
      </c>
      <c r="B152" s="145" t="str">
        <f>IF(COUNTIF('Listing Competitieven'!AF$2:AF$479,$A152)=0,"",COUNTIF('Listing Competitieven'!AF$2:AF$479,$A152))</f>
        <v/>
      </c>
      <c r="C152" s="145" t="str">
        <f>IF(COUNTIF('Listing Competitieven'!AG$2:AG$479,$A152)=0,"",COUNTIF('Listing Competitieven'!AG$2:AG$479,$A152))</f>
        <v/>
      </c>
      <c r="D152" s="145" t="str">
        <f>IF(COUNTIF('Listing Competitieven'!AH$2:AH$479,$A152)=0,"",COUNTIF('Listing Competitieven'!AH$2:AH$479,$A152))</f>
        <v/>
      </c>
      <c r="E152" s="145" t="str">
        <f>IF(COUNTIF('Listing Competitieven'!AI$2:AI$479,$A152)=0,"",COUNTIF('Listing Competitieven'!AI$2:AI$479,$A152))</f>
        <v/>
      </c>
      <c r="F152" s="145" t="str">
        <f>IF(COUNTIF('Listing Competitieven'!AJ$2:AJ$479,$A152)=0,"",COUNTIF('Listing Competitieven'!AJ$2:AJ$479,$A152))</f>
        <v/>
      </c>
      <c r="G152" s="145" t="str">
        <f>IF(COUNTIF('Listing Competitieven'!AK$2:AK$479,$A152)=0,"",COUNTIF('Listing Competitieven'!AK$2:AK$479,$A152))</f>
        <v/>
      </c>
      <c r="I152">
        <v>151</v>
      </c>
      <c r="J152" s="145">
        <f>SUM(B$2:B152)</f>
        <v>66</v>
      </c>
      <c r="K152" s="145">
        <f>SUM(C$2:C152)</f>
        <v>56</v>
      </c>
      <c r="L152" s="145">
        <f>SUM(D$2:D152)</f>
        <v>11</v>
      </c>
      <c r="M152" s="145">
        <f>SUM(E$2:E152)</f>
        <v>4</v>
      </c>
      <c r="N152" s="145">
        <f>SUM(F$2:F152)</f>
        <v>18</v>
      </c>
      <c r="O152" s="145">
        <f>SUM(G$2:G152)</f>
        <v>0</v>
      </c>
    </row>
    <row r="153" spans="1:15" x14ac:dyDescent="0.25">
      <c r="A153">
        <v>152</v>
      </c>
      <c r="B153" s="145" t="str">
        <f>IF(COUNTIF('Listing Competitieven'!AF$2:AF$479,$A153)=0,"",COUNTIF('Listing Competitieven'!AF$2:AF$479,$A153))</f>
        <v/>
      </c>
      <c r="C153" s="145" t="str">
        <f>IF(COUNTIF('Listing Competitieven'!AG$2:AG$479,$A153)=0,"",COUNTIF('Listing Competitieven'!AG$2:AG$479,$A153))</f>
        <v/>
      </c>
      <c r="D153" s="145" t="str">
        <f>IF(COUNTIF('Listing Competitieven'!AH$2:AH$479,$A153)=0,"",COUNTIF('Listing Competitieven'!AH$2:AH$479,$A153))</f>
        <v/>
      </c>
      <c r="E153" s="145" t="str">
        <f>IF(COUNTIF('Listing Competitieven'!AI$2:AI$479,$A153)=0,"",COUNTIF('Listing Competitieven'!AI$2:AI$479,$A153))</f>
        <v/>
      </c>
      <c r="F153" s="145" t="str">
        <f>IF(COUNTIF('Listing Competitieven'!AJ$2:AJ$479,$A153)=0,"",COUNTIF('Listing Competitieven'!AJ$2:AJ$479,$A153))</f>
        <v/>
      </c>
      <c r="G153" s="145" t="str">
        <f>IF(COUNTIF('Listing Competitieven'!AK$2:AK$479,$A153)=0,"",COUNTIF('Listing Competitieven'!AK$2:AK$479,$A153))</f>
        <v/>
      </c>
      <c r="I153">
        <v>152</v>
      </c>
      <c r="J153" s="145">
        <f>SUM(B$2:B153)</f>
        <v>66</v>
      </c>
      <c r="K153" s="145">
        <f>SUM(C$2:C153)</f>
        <v>56</v>
      </c>
      <c r="L153" s="145">
        <f>SUM(D$2:D153)</f>
        <v>11</v>
      </c>
      <c r="M153" s="145">
        <f>SUM(E$2:E153)</f>
        <v>4</v>
      </c>
      <c r="N153" s="145">
        <f>SUM(F$2:F153)</f>
        <v>18</v>
      </c>
      <c r="O153" s="145">
        <f>SUM(G$2:G153)</f>
        <v>0</v>
      </c>
    </row>
    <row r="154" spans="1:15" x14ac:dyDescent="0.25">
      <c r="A154">
        <v>153</v>
      </c>
      <c r="B154" s="145">
        <f>IF(COUNTIF('Listing Competitieven'!AF$2:AF$479,$A154)=0,"",COUNTIF('Listing Competitieven'!AF$2:AF$479,$A154))</f>
        <v>5</v>
      </c>
      <c r="C154" s="145" t="str">
        <f>IF(COUNTIF('Listing Competitieven'!AG$2:AG$479,$A154)=0,"",COUNTIF('Listing Competitieven'!AG$2:AG$479,$A154))</f>
        <v/>
      </c>
      <c r="D154" s="145" t="str">
        <f>IF(COUNTIF('Listing Competitieven'!AH$2:AH$479,$A154)=0,"",COUNTIF('Listing Competitieven'!AH$2:AH$479,$A154))</f>
        <v/>
      </c>
      <c r="E154" s="145" t="str">
        <f>IF(COUNTIF('Listing Competitieven'!AI$2:AI$479,$A154)=0,"",COUNTIF('Listing Competitieven'!AI$2:AI$479,$A154))</f>
        <v/>
      </c>
      <c r="F154" s="145" t="str">
        <f>IF(COUNTIF('Listing Competitieven'!AJ$2:AJ$479,$A154)=0,"",COUNTIF('Listing Competitieven'!AJ$2:AJ$479,$A154))</f>
        <v/>
      </c>
      <c r="G154" s="145" t="str">
        <f>IF(COUNTIF('Listing Competitieven'!AK$2:AK$479,$A154)=0,"",COUNTIF('Listing Competitieven'!AK$2:AK$479,$A154))</f>
        <v/>
      </c>
      <c r="I154">
        <v>153</v>
      </c>
      <c r="J154" s="145">
        <f>SUM(B$2:B154)</f>
        <v>71</v>
      </c>
      <c r="K154" s="145">
        <f>SUM(C$2:C154)</f>
        <v>56</v>
      </c>
      <c r="L154" s="145">
        <f>SUM(D$2:D154)</f>
        <v>11</v>
      </c>
      <c r="M154" s="145">
        <f>SUM(E$2:E154)</f>
        <v>4</v>
      </c>
      <c r="N154" s="145">
        <f>SUM(F$2:F154)</f>
        <v>18</v>
      </c>
      <c r="O154" s="145">
        <f>SUM(G$2:G154)</f>
        <v>0</v>
      </c>
    </row>
    <row r="155" spans="1:15" x14ac:dyDescent="0.25">
      <c r="A155">
        <v>154</v>
      </c>
      <c r="B155" s="145" t="str">
        <f>IF(COUNTIF('Listing Competitieven'!AF$2:AF$479,$A155)=0,"",COUNTIF('Listing Competitieven'!AF$2:AF$479,$A155))</f>
        <v/>
      </c>
      <c r="C155" s="145">
        <f>IF(COUNTIF('Listing Competitieven'!AG$2:AG$479,$A155)=0,"",COUNTIF('Listing Competitieven'!AG$2:AG$479,$A155))</f>
        <v>2</v>
      </c>
      <c r="D155" s="145">
        <f>IF(COUNTIF('Listing Competitieven'!AH$2:AH$479,$A155)=0,"",COUNTIF('Listing Competitieven'!AH$2:AH$479,$A155))</f>
        <v>1</v>
      </c>
      <c r="E155" s="145" t="str">
        <f>IF(COUNTIF('Listing Competitieven'!AI$2:AI$479,$A155)=0,"",COUNTIF('Listing Competitieven'!AI$2:AI$479,$A155))</f>
        <v/>
      </c>
      <c r="F155" s="145">
        <f>IF(COUNTIF('Listing Competitieven'!AJ$2:AJ$479,$A155)=0,"",COUNTIF('Listing Competitieven'!AJ$2:AJ$479,$A155))</f>
        <v>1</v>
      </c>
      <c r="G155" s="145" t="str">
        <f>IF(COUNTIF('Listing Competitieven'!AK$2:AK$479,$A155)=0,"",COUNTIF('Listing Competitieven'!AK$2:AK$479,$A155))</f>
        <v/>
      </c>
      <c r="I155">
        <v>154</v>
      </c>
      <c r="J155" s="145">
        <f>SUM(B$2:B155)</f>
        <v>71</v>
      </c>
      <c r="K155" s="145">
        <f>SUM(C$2:C155)</f>
        <v>58</v>
      </c>
      <c r="L155" s="145">
        <f>SUM(D$2:D155)</f>
        <v>12</v>
      </c>
      <c r="M155" s="145">
        <f>SUM(E$2:E155)</f>
        <v>4</v>
      </c>
      <c r="N155" s="145">
        <f>SUM(F$2:F155)</f>
        <v>19</v>
      </c>
      <c r="O155" s="145">
        <f>SUM(G$2:G155)</f>
        <v>0</v>
      </c>
    </row>
    <row r="156" spans="1:15" x14ac:dyDescent="0.25">
      <c r="A156">
        <v>155</v>
      </c>
      <c r="B156" s="145" t="str">
        <f>IF(COUNTIF('Listing Competitieven'!AF$2:AF$479,$A156)=0,"",COUNTIF('Listing Competitieven'!AF$2:AF$479,$A156))</f>
        <v/>
      </c>
      <c r="C156" s="145" t="str">
        <f>IF(COUNTIF('Listing Competitieven'!AG$2:AG$479,$A156)=0,"",COUNTIF('Listing Competitieven'!AG$2:AG$479,$A156))</f>
        <v/>
      </c>
      <c r="D156" s="145" t="str">
        <f>IF(COUNTIF('Listing Competitieven'!AH$2:AH$479,$A156)=0,"",COUNTIF('Listing Competitieven'!AH$2:AH$479,$A156))</f>
        <v/>
      </c>
      <c r="E156" s="145" t="str">
        <f>IF(COUNTIF('Listing Competitieven'!AI$2:AI$479,$A156)=0,"",COUNTIF('Listing Competitieven'!AI$2:AI$479,$A156))</f>
        <v/>
      </c>
      <c r="F156" s="145" t="str">
        <f>IF(COUNTIF('Listing Competitieven'!AJ$2:AJ$479,$A156)=0,"",COUNTIF('Listing Competitieven'!AJ$2:AJ$479,$A156))</f>
        <v/>
      </c>
      <c r="G156" s="145" t="str">
        <f>IF(COUNTIF('Listing Competitieven'!AK$2:AK$479,$A156)=0,"",COUNTIF('Listing Competitieven'!AK$2:AK$479,$A156))</f>
        <v/>
      </c>
      <c r="I156">
        <v>155</v>
      </c>
      <c r="J156" s="145">
        <f>SUM(B$2:B156)</f>
        <v>71</v>
      </c>
      <c r="K156" s="145">
        <f>SUM(C$2:C156)</f>
        <v>58</v>
      </c>
      <c r="L156" s="145">
        <f>SUM(D$2:D156)</f>
        <v>12</v>
      </c>
      <c r="M156" s="145">
        <f>SUM(E$2:E156)</f>
        <v>4</v>
      </c>
      <c r="N156" s="145">
        <f>SUM(F$2:F156)</f>
        <v>19</v>
      </c>
      <c r="O156" s="145">
        <f>SUM(G$2:G156)</f>
        <v>0</v>
      </c>
    </row>
    <row r="157" spans="1:15" x14ac:dyDescent="0.25">
      <c r="A157">
        <v>156</v>
      </c>
      <c r="B157" s="145" t="str">
        <f>IF(COUNTIF('Listing Competitieven'!AF$2:AF$479,$A157)=0,"",COUNTIF('Listing Competitieven'!AF$2:AF$479,$A157))</f>
        <v/>
      </c>
      <c r="C157" s="145">
        <f>IF(COUNTIF('Listing Competitieven'!AG$2:AG$479,$A157)=0,"",COUNTIF('Listing Competitieven'!AG$2:AG$479,$A157))</f>
        <v>1</v>
      </c>
      <c r="D157" s="145" t="str">
        <f>IF(COUNTIF('Listing Competitieven'!AH$2:AH$479,$A157)=0,"",COUNTIF('Listing Competitieven'!AH$2:AH$479,$A157))</f>
        <v/>
      </c>
      <c r="E157" s="145" t="str">
        <f>IF(COUNTIF('Listing Competitieven'!AI$2:AI$479,$A157)=0,"",COUNTIF('Listing Competitieven'!AI$2:AI$479,$A157))</f>
        <v/>
      </c>
      <c r="F157" s="145" t="str">
        <f>IF(COUNTIF('Listing Competitieven'!AJ$2:AJ$479,$A157)=0,"",COUNTIF('Listing Competitieven'!AJ$2:AJ$479,$A157))</f>
        <v/>
      </c>
      <c r="G157" s="145" t="str">
        <f>IF(COUNTIF('Listing Competitieven'!AK$2:AK$479,$A157)=0,"",COUNTIF('Listing Competitieven'!AK$2:AK$479,$A157))</f>
        <v/>
      </c>
      <c r="I157">
        <v>156</v>
      </c>
      <c r="J157" s="145">
        <f>SUM(B$2:B157)</f>
        <v>71</v>
      </c>
      <c r="K157" s="145">
        <f>SUM(C$2:C157)</f>
        <v>59</v>
      </c>
      <c r="L157" s="145">
        <f>SUM(D$2:D157)</f>
        <v>12</v>
      </c>
      <c r="M157" s="145">
        <f>SUM(E$2:E157)</f>
        <v>4</v>
      </c>
      <c r="N157" s="145">
        <f>SUM(F$2:F157)</f>
        <v>19</v>
      </c>
      <c r="O157" s="145">
        <f>SUM(G$2:G157)</f>
        <v>0</v>
      </c>
    </row>
    <row r="158" spans="1:15" x14ac:dyDescent="0.25">
      <c r="A158">
        <v>157</v>
      </c>
      <c r="B158" s="145" t="str">
        <f>IF(COUNTIF('Listing Competitieven'!AF$2:AF$479,$A158)=0,"",COUNTIF('Listing Competitieven'!AF$2:AF$479,$A158))</f>
        <v/>
      </c>
      <c r="C158" s="145" t="str">
        <f>IF(COUNTIF('Listing Competitieven'!AG$2:AG$479,$A158)=0,"",COUNTIF('Listing Competitieven'!AG$2:AG$479,$A158))</f>
        <v/>
      </c>
      <c r="D158" s="145" t="str">
        <f>IF(COUNTIF('Listing Competitieven'!AH$2:AH$479,$A158)=0,"",COUNTIF('Listing Competitieven'!AH$2:AH$479,$A158))</f>
        <v/>
      </c>
      <c r="E158" s="145" t="str">
        <f>IF(COUNTIF('Listing Competitieven'!AI$2:AI$479,$A158)=0,"",COUNTIF('Listing Competitieven'!AI$2:AI$479,$A158))</f>
        <v/>
      </c>
      <c r="F158" s="145" t="str">
        <f>IF(COUNTIF('Listing Competitieven'!AJ$2:AJ$479,$A158)=0,"",COUNTIF('Listing Competitieven'!AJ$2:AJ$479,$A158))</f>
        <v/>
      </c>
      <c r="G158" s="145" t="str">
        <f>IF(COUNTIF('Listing Competitieven'!AK$2:AK$479,$A158)=0,"",COUNTIF('Listing Competitieven'!AK$2:AK$479,$A158))</f>
        <v/>
      </c>
      <c r="I158">
        <v>157</v>
      </c>
      <c r="J158" s="145">
        <f>SUM(B$2:B158)</f>
        <v>71</v>
      </c>
      <c r="K158" s="145">
        <f>SUM(C$2:C158)</f>
        <v>59</v>
      </c>
      <c r="L158" s="145">
        <f>SUM(D$2:D158)</f>
        <v>12</v>
      </c>
      <c r="M158" s="145">
        <f>SUM(E$2:E158)</f>
        <v>4</v>
      </c>
      <c r="N158" s="145">
        <f>SUM(F$2:F158)</f>
        <v>19</v>
      </c>
      <c r="O158" s="145">
        <f>SUM(G$2:G158)</f>
        <v>0</v>
      </c>
    </row>
    <row r="159" spans="1:15" x14ac:dyDescent="0.25">
      <c r="A159">
        <v>158</v>
      </c>
      <c r="B159" s="145" t="str">
        <f>IF(COUNTIF('Listing Competitieven'!AF$2:AF$479,$A159)=0,"",COUNTIF('Listing Competitieven'!AF$2:AF$479,$A159))</f>
        <v/>
      </c>
      <c r="C159" s="145" t="str">
        <f>IF(COUNTIF('Listing Competitieven'!AG$2:AG$479,$A159)=0,"",COUNTIF('Listing Competitieven'!AG$2:AG$479,$A159))</f>
        <v/>
      </c>
      <c r="D159" s="145" t="str">
        <f>IF(COUNTIF('Listing Competitieven'!AH$2:AH$479,$A159)=0,"",COUNTIF('Listing Competitieven'!AH$2:AH$479,$A159))</f>
        <v/>
      </c>
      <c r="E159" s="145" t="str">
        <f>IF(COUNTIF('Listing Competitieven'!AI$2:AI$479,$A159)=0,"",COUNTIF('Listing Competitieven'!AI$2:AI$479,$A159))</f>
        <v/>
      </c>
      <c r="F159" s="145" t="str">
        <f>IF(COUNTIF('Listing Competitieven'!AJ$2:AJ$479,$A159)=0,"",COUNTIF('Listing Competitieven'!AJ$2:AJ$479,$A159))</f>
        <v/>
      </c>
      <c r="G159" s="145" t="str">
        <f>IF(COUNTIF('Listing Competitieven'!AK$2:AK$479,$A159)=0,"",COUNTIF('Listing Competitieven'!AK$2:AK$479,$A159))</f>
        <v/>
      </c>
      <c r="I159">
        <v>158</v>
      </c>
      <c r="J159" s="145">
        <f>SUM(B$2:B159)</f>
        <v>71</v>
      </c>
      <c r="K159" s="145">
        <f>SUM(C$2:C159)</f>
        <v>59</v>
      </c>
      <c r="L159" s="145">
        <f>SUM(D$2:D159)</f>
        <v>12</v>
      </c>
      <c r="M159" s="145">
        <f>SUM(E$2:E159)</f>
        <v>4</v>
      </c>
      <c r="N159" s="145">
        <f>SUM(F$2:F159)</f>
        <v>19</v>
      </c>
      <c r="O159" s="145">
        <f>SUM(G$2:G159)</f>
        <v>0</v>
      </c>
    </row>
    <row r="160" spans="1:15" x14ac:dyDescent="0.25">
      <c r="A160">
        <v>159</v>
      </c>
      <c r="B160" s="145" t="str">
        <f>IF(COUNTIF('Listing Competitieven'!AF$2:AF$479,$A160)=0,"",COUNTIF('Listing Competitieven'!AF$2:AF$479,$A160))</f>
        <v/>
      </c>
      <c r="C160" s="145" t="str">
        <f>IF(COUNTIF('Listing Competitieven'!AG$2:AG$479,$A160)=0,"",COUNTIF('Listing Competitieven'!AG$2:AG$479,$A160))</f>
        <v/>
      </c>
      <c r="D160" s="145" t="str">
        <f>IF(COUNTIF('Listing Competitieven'!AH$2:AH$479,$A160)=0,"",COUNTIF('Listing Competitieven'!AH$2:AH$479,$A160))</f>
        <v/>
      </c>
      <c r="E160" s="145" t="str">
        <f>IF(COUNTIF('Listing Competitieven'!AI$2:AI$479,$A160)=0,"",COUNTIF('Listing Competitieven'!AI$2:AI$479,$A160))</f>
        <v/>
      </c>
      <c r="F160" s="145" t="str">
        <f>IF(COUNTIF('Listing Competitieven'!AJ$2:AJ$479,$A160)=0,"",COUNTIF('Listing Competitieven'!AJ$2:AJ$479,$A160))</f>
        <v/>
      </c>
      <c r="G160" s="145" t="str">
        <f>IF(COUNTIF('Listing Competitieven'!AK$2:AK$479,$A160)=0,"",COUNTIF('Listing Competitieven'!AK$2:AK$479,$A160))</f>
        <v/>
      </c>
      <c r="I160">
        <v>159</v>
      </c>
      <c r="J160" s="145">
        <f>SUM(B$2:B160)</f>
        <v>71</v>
      </c>
      <c r="K160" s="145">
        <f>SUM(C$2:C160)</f>
        <v>59</v>
      </c>
      <c r="L160" s="145">
        <f>SUM(D$2:D160)</f>
        <v>12</v>
      </c>
      <c r="M160" s="145">
        <f>SUM(E$2:E160)</f>
        <v>4</v>
      </c>
      <c r="N160" s="145">
        <f>SUM(F$2:F160)</f>
        <v>19</v>
      </c>
      <c r="O160" s="145">
        <f>SUM(G$2:G160)</f>
        <v>0</v>
      </c>
    </row>
    <row r="161" spans="1:15" x14ac:dyDescent="0.25">
      <c r="A161">
        <v>160</v>
      </c>
      <c r="B161" s="145" t="str">
        <f>IF(COUNTIF('Listing Competitieven'!AF$2:AF$479,$A161)=0,"",COUNTIF('Listing Competitieven'!AF$2:AF$479,$A161))</f>
        <v/>
      </c>
      <c r="C161" s="145">
        <f>IF(COUNTIF('Listing Competitieven'!AG$2:AG$479,$A161)=0,"",COUNTIF('Listing Competitieven'!AG$2:AG$479,$A161))</f>
        <v>2</v>
      </c>
      <c r="D161" s="145" t="str">
        <f>IF(COUNTIF('Listing Competitieven'!AH$2:AH$479,$A161)=0,"",COUNTIF('Listing Competitieven'!AH$2:AH$479,$A161))</f>
        <v/>
      </c>
      <c r="E161" s="145" t="str">
        <f>IF(COUNTIF('Listing Competitieven'!AI$2:AI$479,$A161)=0,"",COUNTIF('Listing Competitieven'!AI$2:AI$479,$A161))</f>
        <v/>
      </c>
      <c r="F161" s="145" t="str">
        <f>IF(COUNTIF('Listing Competitieven'!AJ$2:AJ$479,$A161)=0,"",COUNTIF('Listing Competitieven'!AJ$2:AJ$479,$A161))</f>
        <v/>
      </c>
      <c r="G161" s="145" t="str">
        <f>IF(COUNTIF('Listing Competitieven'!AK$2:AK$479,$A161)=0,"",COUNTIF('Listing Competitieven'!AK$2:AK$479,$A161))</f>
        <v/>
      </c>
      <c r="I161">
        <v>160</v>
      </c>
      <c r="J161" s="145">
        <f>SUM(B$2:B161)</f>
        <v>71</v>
      </c>
      <c r="K161" s="145">
        <f>SUM(C$2:C161)</f>
        <v>61</v>
      </c>
      <c r="L161" s="145">
        <f>SUM(D$2:D161)</f>
        <v>12</v>
      </c>
      <c r="M161" s="145">
        <f>SUM(E$2:E161)</f>
        <v>4</v>
      </c>
      <c r="N161" s="145">
        <f>SUM(F$2:F161)</f>
        <v>19</v>
      </c>
      <c r="O161" s="145">
        <f>SUM(G$2:G161)</f>
        <v>0</v>
      </c>
    </row>
    <row r="162" spans="1:15" x14ac:dyDescent="0.25">
      <c r="A162">
        <v>161</v>
      </c>
      <c r="B162" s="145">
        <f>IF(COUNTIF('Listing Competitieven'!AF$2:AF$479,$A162)=0,"",COUNTIF('Listing Competitieven'!AF$2:AF$479,$A162))</f>
        <v>3</v>
      </c>
      <c r="C162" s="145">
        <f>IF(COUNTIF('Listing Competitieven'!AG$2:AG$479,$A162)=0,"",COUNTIF('Listing Competitieven'!AG$2:AG$479,$A162))</f>
        <v>4</v>
      </c>
      <c r="D162" s="145" t="str">
        <f>IF(COUNTIF('Listing Competitieven'!AH$2:AH$479,$A162)=0,"",COUNTIF('Listing Competitieven'!AH$2:AH$479,$A162))</f>
        <v/>
      </c>
      <c r="E162" s="145" t="str">
        <f>IF(COUNTIF('Listing Competitieven'!AI$2:AI$479,$A162)=0,"",COUNTIF('Listing Competitieven'!AI$2:AI$479,$A162))</f>
        <v/>
      </c>
      <c r="F162" s="145">
        <f>IF(COUNTIF('Listing Competitieven'!AJ$2:AJ$479,$A162)=0,"",COUNTIF('Listing Competitieven'!AJ$2:AJ$479,$A162))</f>
        <v>2</v>
      </c>
      <c r="G162" s="145">
        <f>IF(COUNTIF('Listing Competitieven'!AK$2:AK$479,$A162)=0,"",COUNTIF('Listing Competitieven'!AK$2:AK$479,$A162))</f>
        <v>1</v>
      </c>
      <c r="I162">
        <v>161</v>
      </c>
      <c r="J162" s="145">
        <f>SUM(B$2:B162)</f>
        <v>74</v>
      </c>
      <c r="K162" s="145">
        <f>SUM(C$2:C162)</f>
        <v>65</v>
      </c>
      <c r="L162" s="145">
        <f>SUM(D$2:D162)</f>
        <v>12</v>
      </c>
      <c r="M162" s="145">
        <f>SUM(E$2:E162)</f>
        <v>4</v>
      </c>
      <c r="N162" s="145">
        <f>SUM(F$2:F162)</f>
        <v>21</v>
      </c>
      <c r="O162" s="145">
        <f>SUM(G$2:G162)</f>
        <v>1</v>
      </c>
    </row>
    <row r="163" spans="1:15" x14ac:dyDescent="0.25">
      <c r="A163">
        <v>162</v>
      </c>
      <c r="B163" s="145" t="str">
        <f>IF(COUNTIF('Listing Competitieven'!AF$2:AF$479,$A163)=0,"",COUNTIF('Listing Competitieven'!AF$2:AF$479,$A163))</f>
        <v/>
      </c>
      <c r="C163" s="145" t="str">
        <f>IF(COUNTIF('Listing Competitieven'!AG$2:AG$479,$A163)=0,"",COUNTIF('Listing Competitieven'!AG$2:AG$479,$A163))</f>
        <v/>
      </c>
      <c r="D163" s="145" t="str">
        <f>IF(COUNTIF('Listing Competitieven'!AH$2:AH$479,$A163)=0,"",COUNTIF('Listing Competitieven'!AH$2:AH$479,$A163))</f>
        <v/>
      </c>
      <c r="E163" s="145" t="str">
        <f>IF(COUNTIF('Listing Competitieven'!AI$2:AI$479,$A163)=0,"",COUNTIF('Listing Competitieven'!AI$2:AI$479,$A163))</f>
        <v/>
      </c>
      <c r="F163" s="145" t="str">
        <f>IF(COUNTIF('Listing Competitieven'!AJ$2:AJ$479,$A163)=0,"",COUNTIF('Listing Competitieven'!AJ$2:AJ$479,$A163))</f>
        <v/>
      </c>
      <c r="G163" s="145" t="str">
        <f>IF(COUNTIF('Listing Competitieven'!AK$2:AK$479,$A163)=0,"",COUNTIF('Listing Competitieven'!AK$2:AK$479,$A163))</f>
        <v/>
      </c>
      <c r="I163">
        <v>162</v>
      </c>
      <c r="J163" s="145">
        <f>SUM(B$2:B163)</f>
        <v>74</v>
      </c>
      <c r="K163" s="145">
        <f>SUM(C$2:C163)</f>
        <v>65</v>
      </c>
      <c r="L163" s="145">
        <f>SUM(D$2:D163)</f>
        <v>12</v>
      </c>
      <c r="M163" s="145">
        <f>SUM(E$2:E163)</f>
        <v>4</v>
      </c>
      <c r="N163" s="145">
        <f>SUM(F$2:F163)</f>
        <v>21</v>
      </c>
      <c r="O163" s="145">
        <f>SUM(G$2:G163)</f>
        <v>1</v>
      </c>
    </row>
    <row r="164" spans="1:15" x14ac:dyDescent="0.25">
      <c r="A164">
        <v>163</v>
      </c>
      <c r="B164" s="145" t="str">
        <f>IF(COUNTIF('Listing Competitieven'!AF$2:AF$479,$A164)=0,"",COUNTIF('Listing Competitieven'!AF$2:AF$479,$A164))</f>
        <v/>
      </c>
      <c r="C164" s="145" t="str">
        <f>IF(COUNTIF('Listing Competitieven'!AG$2:AG$479,$A164)=0,"",COUNTIF('Listing Competitieven'!AG$2:AG$479,$A164))</f>
        <v/>
      </c>
      <c r="D164" s="145" t="str">
        <f>IF(COUNTIF('Listing Competitieven'!AH$2:AH$479,$A164)=0,"",COUNTIF('Listing Competitieven'!AH$2:AH$479,$A164))</f>
        <v/>
      </c>
      <c r="E164" s="145" t="str">
        <f>IF(COUNTIF('Listing Competitieven'!AI$2:AI$479,$A164)=0,"",COUNTIF('Listing Competitieven'!AI$2:AI$479,$A164))</f>
        <v/>
      </c>
      <c r="F164" s="145" t="str">
        <f>IF(COUNTIF('Listing Competitieven'!AJ$2:AJ$479,$A164)=0,"",COUNTIF('Listing Competitieven'!AJ$2:AJ$479,$A164))</f>
        <v/>
      </c>
      <c r="G164" s="145" t="str">
        <f>IF(COUNTIF('Listing Competitieven'!AK$2:AK$479,$A164)=0,"",COUNTIF('Listing Competitieven'!AK$2:AK$479,$A164))</f>
        <v/>
      </c>
      <c r="I164">
        <v>163</v>
      </c>
      <c r="J164" s="145">
        <f>SUM(B$2:B164)</f>
        <v>74</v>
      </c>
      <c r="K164" s="145">
        <f>SUM(C$2:C164)</f>
        <v>65</v>
      </c>
      <c r="L164" s="145">
        <f>SUM(D$2:D164)</f>
        <v>12</v>
      </c>
      <c r="M164" s="145">
        <f>SUM(E$2:E164)</f>
        <v>4</v>
      </c>
      <c r="N164" s="145">
        <f>SUM(F$2:F164)</f>
        <v>21</v>
      </c>
      <c r="O164" s="145">
        <f>SUM(G$2:G164)</f>
        <v>1</v>
      </c>
    </row>
    <row r="165" spans="1:15" x14ac:dyDescent="0.25">
      <c r="A165">
        <v>164</v>
      </c>
      <c r="B165" s="145" t="str">
        <f>IF(COUNTIF('Listing Competitieven'!AF$2:AF$479,$A165)=0,"",COUNTIF('Listing Competitieven'!AF$2:AF$479,$A165))</f>
        <v/>
      </c>
      <c r="C165" s="145" t="str">
        <f>IF(COUNTIF('Listing Competitieven'!AG$2:AG$479,$A165)=0,"",COUNTIF('Listing Competitieven'!AG$2:AG$479,$A165))</f>
        <v/>
      </c>
      <c r="D165" s="145" t="str">
        <f>IF(COUNTIF('Listing Competitieven'!AH$2:AH$479,$A165)=0,"",COUNTIF('Listing Competitieven'!AH$2:AH$479,$A165))</f>
        <v/>
      </c>
      <c r="E165" s="145" t="str">
        <f>IF(COUNTIF('Listing Competitieven'!AI$2:AI$479,$A165)=0,"",COUNTIF('Listing Competitieven'!AI$2:AI$479,$A165))</f>
        <v/>
      </c>
      <c r="F165" s="145" t="str">
        <f>IF(COUNTIF('Listing Competitieven'!AJ$2:AJ$479,$A165)=0,"",COUNTIF('Listing Competitieven'!AJ$2:AJ$479,$A165))</f>
        <v/>
      </c>
      <c r="G165" s="145" t="str">
        <f>IF(COUNTIF('Listing Competitieven'!AK$2:AK$479,$A165)=0,"",COUNTIF('Listing Competitieven'!AK$2:AK$479,$A165))</f>
        <v/>
      </c>
      <c r="I165">
        <v>164</v>
      </c>
      <c r="J165" s="145">
        <f>SUM(B$2:B165)</f>
        <v>74</v>
      </c>
      <c r="K165" s="145">
        <f>SUM(C$2:C165)</f>
        <v>65</v>
      </c>
      <c r="L165" s="145">
        <f>SUM(D$2:D165)</f>
        <v>12</v>
      </c>
      <c r="M165" s="145">
        <f>SUM(E$2:E165)</f>
        <v>4</v>
      </c>
      <c r="N165" s="145">
        <f>SUM(F$2:F165)</f>
        <v>21</v>
      </c>
      <c r="O165" s="145">
        <f>SUM(G$2:G165)</f>
        <v>1</v>
      </c>
    </row>
    <row r="166" spans="1:15" x14ac:dyDescent="0.25">
      <c r="A166">
        <v>165</v>
      </c>
      <c r="B166" s="145" t="str">
        <f>IF(COUNTIF('Listing Competitieven'!AF$2:AF$479,$A166)=0,"",COUNTIF('Listing Competitieven'!AF$2:AF$479,$A166))</f>
        <v/>
      </c>
      <c r="C166" s="145" t="str">
        <f>IF(COUNTIF('Listing Competitieven'!AG$2:AG$479,$A166)=0,"",COUNTIF('Listing Competitieven'!AG$2:AG$479,$A166))</f>
        <v/>
      </c>
      <c r="D166" s="145" t="str">
        <f>IF(COUNTIF('Listing Competitieven'!AH$2:AH$479,$A166)=0,"",COUNTIF('Listing Competitieven'!AH$2:AH$479,$A166))</f>
        <v/>
      </c>
      <c r="E166" s="145" t="str">
        <f>IF(COUNTIF('Listing Competitieven'!AI$2:AI$479,$A166)=0,"",COUNTIF('Listing Competitieven'!AI$2:AI$479,$A166))</f>
        <v/>
      </c>
      <c r="F166" s="145" t="str">
        <f>IF(COUNTIF('Listing Competitieven'!AJ$2:AJ$479,$A166)=0,"",COUNTIF('Listing Competitieven'!AJ$2:AJ$479,$A166))</f>
        <v/>
      </c>
      <c r="G166" s="145" t="str">
        <f>IF(COUNTIF('Listing Competitieven'!AK$2:AK$479,$A166)=0,"",COUNTIF('Listing Competitieven'!AK$2:AK$479,$A166))</f>
        <v/>
      </c>
      <c r="I166">
        <v>165</v>
      </c>
      <c r="J166" s="145">
        <f>SUM(B$2:B166)</f>
        <v>74</v>
      </c>
      <c r="K166" s="145">
        <f>SUM(C$2:C166)</f>
        <v>65</v>
      </c>
      <c r="L166" s="145">
        <f>SUM(D$2:D166)</f>
        <v>12</v>
      </c>
      <c r="M166" s="145">
        <f>SUM(E$2:E166)</f>
        <v>4</v>
      </c>
      <c r="N166" s="145">
        <f>SUM(F$2:F166)</f>
        <v>21</v>
      </c>
      <c r="O166" s="145">
        <f>SUM(G$2:G166)</f>
        <v>1</v>
      </c>
    </row>
    <row r="167" spans="1:15" x14ac:dyDescent="0.25">
      <c r="A167">
        <v>166</v>
      </c>
      <c r="B167" s="145" t="str">
        <f>IF(COUNTIF('Listing Competitieven'!AF$2:AF$479,$A167)=0,"",COUNTIF('Listing Competitieven'!AF$2:AF$479,$A167))</f>
        <v/>
      </c>
      <c r="C167" s="145" t="str">
        <f>IF(COUNTIF('Listing Competitieven'!AG$2:AG$479,$A167)=0,"",COUNTIF('Listing Competitieven'!AG$2:AG$479,$A167))</f>
        <v/>
      </c>
      <c r="D167" s="145" t="str">
        <f>IF(COUNTIF('Listing Competitieven'!AH$2:AH$479,$A167)=0,"",COUNTIF('Listing Competitieven'!AH$2:AH$479,$A167))</f>
        <v/>
      </c>
      <c r="E167" s="145" t="str">
        <f>IF(COUNTIF('Listing Competitieven'!AI$2:AI$479,$A167)=0,"",COUNTIF('Listing Competitieven'!AI$2:AI$479,$A167))</f>
        <v/>
      </c>
      <c r="F167" s="145" t="str">
        <f>IF(COUNTIF('Listing Competitieven'!AJ$2:AJ$479,$A167)=0,"",COUNTIF('Listing Competitieven'!AJ$2:AJ$479,$A167))</f>
        <v/>
      </c>
      <c r="G167" s="145" t="str">
        <f>IF(COUNTIF('Listing Competitieven'!AK$2:AK$479,$A167)=0,"",COUNTIF('Listing Competitieven'!AK$2:AK$479,$A167))</f>
        <v/>
      </c>
      <c r="I167">
        <v>166</v>
      </c>
      <c r="J167" s="145">
        <f>SUM(B$2:B167)</f>
        <v>74</v>
      </c>
      <c r="K167" s="145">
        <f>SUM(C$2:C167)</f>
        <v>65</v>
      </c>
      <c r="L167" s="145">
        <f>SUM(D$2:D167)</f>
        <v>12</v>
      </c>
      <c r="M167" s="145">
        <f>SUM(E$2:E167)</f>
        <v>4</v>
      </c>
      <c r="N167" s="145">
        <f>SUM(F$2:F167)</f>
        <v>21</v>
      </c>
      <c r="O167" s="145">
        <f>SUM(G$2:G167)</f>
        <v>1</v>
      </c>
    </row>
    <row r="168" spans="1:15" x14ac:dyDescent="0.25">
      <c r="A168">
        <v>167</v>
      </c>
      <c r="B168" s="145">
        <f>IF(COUNTIF('Listing Competitieven'!AF$2:AF$479,$A168)=0,"",COUNTIF('Listing Competitieven'!AF$2:AF$479,$A168))</f>
        <v>3</v>
      </c>
      <c r="C168" s="145" t="str">
        <f>IF(COUNTIF('Listing Competitieven'!AG$2:AG$479,$A168)=0,"",COUNTIF('Listing Competitieven'!AG$2:AG$479,$A168))</f>
        <v/>
      </c>
      <c r="D168" s="145" t="str">
        <f>IF(COUNTIF('Listing Competitieven'!AH$2:AH$479,$A168)=0,"",COUNTIF('Listing Competitieven'!AH$2:AH$479,$A168))</f>
        <v/>
      </c>
      <c r="E168" s="145" t="str">
        <f>IF(COUNTIF('Listing Competitieven'!AI$2:AI$479,$A168)=0,"",COUNTIF('Listing Competitieven'!AI$2:AI$479,$A168))</f>
        <v/>
      </c>
      <c r="F168" s="145" t="str">
        <f>IF(COUNTIF('Listing Competitieven'!AJ$2:AJ$479,$A168)=0,"",COUNTIF('Listing Competitieven'!AJ$2:AJ$479,$A168))</f>
        <v/>
      </c>
      <c r="G168" s="145" t="str">
        <f>IF(COUNTIF('Listing Competitieven'!AK$2:AK$479,$A168)=0,"",COUNTIF('Listing Competitieven'!AK$2:AK$479,$A168))</f>
        <v/>
      </c>
      <c r="I168">
        <v>167</v>
      </c>
      <c r="J168" s="145">
        <f>SUM(B$2:B168)</f>
        <v>77</v>
      </c>
      <c r="K168" s="145">
        <f>SUM(C$2:C168)</f>
        <v>65</v>
      </c>
      <c r="L168" s="145">
        <f>SUM(D$2:D168)</f>
        <v>12</v>
      </c>
      <c r="M168" s="145">
        <f>SUM(E$2:E168)</f>
        <v>4</v>
      </c>
      <c r="N168" s="145">
        <f>SUM(F$2:F168)</f>
        <v>21</v>
      </c>
      <c r="O168" s="145">
        <f>SUM(G$2:G168)</f>
        <v>1</v>
      </c>
    </row>
    <row r="169" spans="1:15" x14ac:dyDescent="0.25">
      <c r="A169">
        <v>168</v>
      </c>
      <c r="B169" s="145" t="str">
        <f>IF(COUNTIF('Listing Competitieven'!AF$2:AF$479,$A169)=0,"",COUNTIF('Listing Competitieven'!AF$2:AF$479,$A169))</f>
        <v/>
      </c>
      <c r="C169" s="145">
        <f>IF(COUNTIF('Listing Competitieven'!AG$2:AG$479,$A169)=0,"",COUNTIF('Listing Competitieven'!AG$2:AG$479,$A169))</f>
        <v>2</v>
      </c>
      <c r="D169" s="145">
        <f>IF(COUNTIF('Listing Competitieven'!AH$2:AH$479,$A169)=0,"",COUNTIF('Listing Competitieven'!AH$2:AH$479,$A169))</f>
        <v>2</v>
      </c>
      <c r="E169" s="145" t="str">
        <f>IF(COUNTIF('Listing Competitieven'!AI$2:AI$479,$A169)=0,"",COUNTIF('Listing Competitieven'!AI$2:AI$479,$A169))</f>
        <v/>
      </c>
      <c r="F169" s="145">
        <f>IF(COUNTIF('Listing Competitieven'!AJ$2:AJ$479,$A169)=0,"",COUNTIF('Listing Competitieven'!AJ$2:AJ$479,$A169))</f>
        <v>3</v>
      </c>
      <c r="G169" s="145" t="str">
        <f>IF(COUNTIF('Listing Competitieven'!AK$2:AK$479,$A169)=0,"",COUNTIF('Listing Competitieven'!AK$2:AK$479,$A169))</f>
        <v/>
      </c>
      <c r="I169">
        <v>168</v>
      </c>
      <c r="J169" s="145">
        <f>SUM(B$2:B169)</f>
        <v>77</v>
      </c>
      <c r="K169" s="145">
        <f>SUM(C$2:C169)</f>
        <v>67</v>
      </c>
      <c r="L169" s="145">
        <f>SUM(D$2:D169)</f>
        <v>14</v>
      </c>
      <c r="M169" s="145">
        <f>SUM(E$2:E169)</f>
        <v>4</v>
      </c>
      <c r="N169" s="145">
        <f>SUM(F$2:F169)</f>
        <v>24</v>
      </c>
      <c r="O169" s="145">
        <f>SUM(G$2:G169)</f>
        <v>1</v>
      </c>
    </row>
    <row r="170" spans="1:15" x14ac:dyDescent="0.25">
      <c r="A170">
        <v>169</v>
      </c>
      <c r="B170" s="145" t="str">
        <f>IF(COUNTIF('Listing Competitieven'!AF$2:AF$479,$A170)=0,"",COUNTIF('Listing Competitieven'!AF$2:AF$479,$A170))</f>
        <v/>
      </c>
      <c r="C170" s="145" t="str">
        <f>IF(COUNTIF('Listing Competitieven'!AG$2:AG$479,$A170)=0,"",COUNTIF('Listing Competitieven'!AG$2:AG$479,$A170))</f>
        <v/>
      </c>
      <c r="D170" s="145" t="str">
        <f>IF(COUNTIF('Listing Competitieven'!AH$2:AH$479,$A170)=0,"",COUNTIF('Listing Competitieven'!AH$2:AH$479,$A170))</f>
        <v/>
      </c>
      <c r="E170" s="145" t="str">
        <f>IF(COUNTIF('Listing Competitieven'!AI$2:AI$479,$A170)=0,"",COUNTIF('Listing Competitieven'!AI$2:AI$479,$A170))</f>
        <v/>
      </c>
      <c r="F170" s="145" t="str">
        <f>IF(COUNTIF('Listing Competitieven'!AJ$2:AJ$479,$A170)=0,"",COUNTIF('Listing Competitieven'!AJ$2:AJ$479,$A170))</f>
        <v/>
      </c>
      <c r="G170" s="145" t="str">
        <f>IF(COUNTIF('Listing Competitieven'!AK$2:AK$479,$A170)=0,"",COUNTIF('Listing Competitieven'!AK$2:AK$479,$A170))</f>
        <v/>
      </c>
      <c r="I170">
        <v>169</v>
      </c>
      <c r="J170" s="145">
        <f>SUM(B$2:B170)</f>
        <v>77</v>
      </c>
      <c r="K170" s="145">
        <f>SUM(C$2:C170)</f>
        <v>67</v>
      </c>
      <c r="L170" s="145">
        <f>SUM(D$2:D170)</f>
        <v>14</v>
      </c>
      <c r="M170" s="145">
        <f>SUM(E$2:E170)</f>
        <v>4</v>
      </c>
      <c r="N170" s="145">
        <f>SUM(F$2:F170)</f>
        <v>24</v>
      </c>
      <c r="O170" s="145">
        <f>SUM(G$2:G170)</f>
        <v>1</v>
      </c>
    </row>
    <row r="171" spans="1:15" x14ac:dyDescent="0.25">
      <c r="A171">
        <v>170</v>
      </c>
      <c r="B171" s="145" t="str">
        <f>IF(COUNTIF('Listing Competitieven'!AF$2:AF$479,$A171)=0,"",COUNTIF('Listing Competitieven'!AF$2:AF$479,$A171))</f>
        <v/>
      </c>
      <c r="C171" s="145" t="str">
        <f>IF(COUNTIF('Listing Competitieven'!AG$2:AG$479,$A171)=0,"",COUNTIF('Listing Competitieven'!AG$2:AG$479,$A171))</f>
        <v/>
      </c>
      <c r="D171" s="145" t="str">
        <f>IF(COUNTIF('Listing Competitieven'!AH$2:AH$479,$A171)=0,"",COUNTIF('Listing Competitieven'!AH$2:AH$479,$A171))</f>
        <v/>
      </c>
      <c r="E171" s="145" t="str">
        <f>IF(COUNTIF('Listing Competitieven'!AI$2:AI$479,$A171)=0,"",COUNTIF('Listing Competitieven'!AI$2:AI$479,$A171))</f>
        <v/>
      </c>
      <c r="F171" s="145" t="str">
        <f>IF(COUNTIF('Listing Competitieven'!AJ$2:AJ$479,$A171)=0,"",COUNTIF('Listing Competitieven'!AJ$2:AJ$479,$A171))</f>
        <v/>
      </c>
      <c r="G171" s="145" t="str">
        <f>IF(COUNTIF('Listing Competitieven'!AK$2:AK$479,$A171)=0,"",COUNTIF('Listing Competitieven'!AK$2:AK$479,$A171))</f>
        <v/>
      </c>
      <c r="I171">
        <v>170</v>
      </c>
      <c r="J171" s="145">
        <f>SUM(B$2:B171)</f>
        <v>77</v>
      </c>
      <c r="K171" s="145">
        <f>SUM(C$2:C171)</f>
        <v>67</v>
      </c>
      <c r="L171" s="145">
        <f>SUM(D$2:D171)</f>
        <v>14</v>
      </c>
      <c r="M171" s="145">
        <f>SUM(E$2:E171)</f>
        <v>4</v>
      </c>
      <c r="N171" s="145">
        <f>SUM(F$2:F171)</f>
        <v>24</v>
      </c>
      <c r="O171" s="145">
        <f>SUM(G$2:G171)</f>
        <v>1</v>
      </c>
    </row>
    <row r="172" spans="1:15" x14ac:dyDescent="0.25">
      <c r="A172">
        <v>171</v>
      </c>
      <c r="B172" s="145" t="str">
        <f>IF(COUNTIF('Listing Competitieven'!AF$2:AF$479,$A172)=0,"",COUNTIF('Listing Competitieven'!AF$2:AF$479,$A172))</f>
        <v/>
      </c>
      <c r="C172" s="145" t="str">
        <f>IF(COUNTIF('Listing Competitieven'!AG$2:AG$479,$A172)=0,"",COUNTIF('Listing Competitieven'!AG$2:AG$479,$A172))</f>
        <v/>
      </c>
      <c r="D172" s="145" t="str">
        <f>IF(COUNTIF('Listing Competitieven'!AH$2:AH$479,$A172)=0,"",COUNTIF('Listing Competitieven'!AH$2:AH$479,$A172))</f>
        <v/>
      </c>
      <c r="E172" s="145" t="str">
        <f>IF(COUNTIF('Listing Competitieven'!AI$2:AI$479,$A172)=0,"",COUNTIF('Listing Competitieven'!AI$2:AI$479,$A172))</f>
        <v/>
      </c>
      <c r="F172" s="145" t="str">
        <f>IF(COUNTIF('Listing Competitieven'!AJ$2:AJ$479,$A172)=0,"",COUNTIF('Listing Competitieven'!AJ$2:AJ$479,$A172))</f>
        <v/>
      </c>
      <c r="G172" s="145" t="str">
        <f>IF(COUNTIF('Listing Competitieven'!AK$2:AK$479,$A172)=0,"",COUNTIF('Listing Competitieven'!AK$2:AK$479,$A172))</f>
        <v/>
      </c>
      <c r="I172">
        <v>171</v>
      </c>
      <c r="J172" s="145">
        <f>SUM(B$2:B172)</f>
        <v>77</v>
      </c>
      <c r="K172" s="145">
        <f>SUM(C$2:C172)</f>
        <v>67</v>
      </c>
      <c r="L172" s="145">
        <f>SUM(D$2:D172)</f>
        <v>14</v>
      </c>
      <c r="M172" s="145">
        <f>SUM(E$2:E172)</f>
        <v>4</v>
      </c>
      <c r="N172" s="145">
        <f>SUM(F$2:F172)</f>
        <v>24</v>
      </c>
      <c r="O172" s="145">
        <f>SUM(G$2:G172)</f>
        <v>1</v>
      </c>
    </row>
    <row r="173" spans="1:15" x14ac:dyDescent="0.25">
      <c r="A173">
        <v>172</v>
      </c>
      <c r="B173" s="145" t="str">
        <f>IF(COUNTIF('Listing Competitieven'!AF$2:AF$479,$A173)=0,"",COUNTIF('Listing Competitieven'!AF$2:AF$479,$A173))</f>
        <v/>
      </c>
      <c r="C173" s="145" t="str">
        <f>IF(COUNTIF('Listing Competitieven'!AG$2:AG$479,$A173)=0,"",COUNTIF('Listing Competitieven'!AG$2:AG$479,$A173))</f>
        <v/>
      </c>
      <c r="D173" s="145" t="str">
        <f>IF(COUNTIF('Listing Competitieven'!AH$2:AH$479,$A173)=0,"",COUNTIF('Listing Competitieven'!AH$2:AH$479,$A173))</f>
        <v/>
      </c>
      <c r="E173" s="145" t="str">
        <f>IF(COUNTIF('Listing Competitieven'!AI$2:AI$479,$A173)=0,"",COUNTIF('Listing Competitieven'!AI$2:AI$479,$A173))</f>
        <v/>
      </c>
      <c r="F173" s="145" t="str">
        <f>IF(COUNTIF('Listing Competitieven'!AJ$2:AJ$479,$A173)=0,"",COUNTIF('Listing Competitieven'!AJ$2:AJ$479,$A173))</f>
        <v/>
      </c>
      <c r="G173" s="145" t="str">
        <f>IF(COUNTIF('Listing Competitieven'!AK$2:AK$479,$A173)=0,"",COUNTIF('Listing Competitieven'!AK$2:AK$479,$A173))</f>
        <v/>
      </c>
      <c r="I173">
        <v>172</v>
      </c>
      <c r="J173" s="145">
        <f>SUM(B$2:B173)</f>
        <v>77</v>
      </c>
      <c r="K173" s="145">
        <f>SUM(C$2:C173)</f>
        <v>67</v>
      </c>
      <c r="L173" s="145">
        <f>SUM(D$2:D173)</f>
        <v>14</v>
      </c>
      <c r="M173" s="145">
        <f>SUM(E$2:E173)</f>
        <v>4</v>
      </c>
      <c r="N173" s="145">
        <f>SUM(F$2:F173)</f>
        <v>24</v>
      </c>
      <c r="O173" s="145">
        <f>SUM(G$2:G173)</f>
        <v>1</v>
      </c>
    </row>
    <row r="174" spans="1:15" x14ac:dyDescent="0.25">
      <c r="A174">
        <v>173</v>
      </c>
      <c r="B174" s="145" t="str">
        <f>IF(COUNTIF('Listing Competitieven'!AF$2:AF$479,$A174)=0,"",COUNTIF('Listing Competitieven'!AF$2:AF$479,$A174))</f>
        <v/>
      </c>
      <c r="C174" s="145" t="str">
        <f>IF(COUNTIF('Listing Competitieven'!AG$2:AG$479,$A174)=0,"",COUNTIF('Listing Competitieven'!AG$2:AG$479,$A174))</f>
        <v/>
      </c>
      <c r="D174" s="145" t="str">
        <f>IF(COUNTIF('Listing Competitieven'!AH$2:AH$479,$A174)=0,"",COUNTIF('Listing Competitieven'!AH$2:AH$479,$A174))</f>
        <v/>
      </c>
      <c r="E174" s="145" t="str">
        <f>IF(COUNTIF('Listing Competitieven'!AI$2:AI$479,$A174)=0,"",COUNTIF('Listing Competitieven'!AI$2:AI$479,$A174))</f>
        <v/>
      </c>
      <c r="F174" s="145" t="str">
        <f>IF(COUNTIF('Listing Competitieven'!AJ$2:AJ$479,$A174)=0,"",COUNTIF('Listing Competitieven'!AJ$2:AJ$479,$A174))</f>
        <v/>
      </c>
      <c r="G174" s="145" t="str">
        <f>IF(COUNTIF('Listing Competitieven'!AK$2:AK$479,$A174)=0,"",COUNTIF('Listing Competitieven'!AK$2:AK$479,$A174))</f>
        <v/>
      </c>
      <c r="I174">
        <v>173</v>
      </c>
      <c r="J174" s="145">
        <f>SUM(B$2:B174)</f>
        <v>77</v>
      </c>
      <c r="K174" s="145">
        <f>SUM(C$2:C174)</f>
        <v>67</v>
      </c>
      <c r="L174" s="145">
        <f>SUM(D$2:D174)</f>
        <v>14</v>
      </c>
      <c r="M174" s="145">
        <f>SUM(E$2:E174)</f>
        <v>4</v>
      </c>
      <c r="N174" s="145">
        <f>SUM(F$2:F174)</f>
        <v>24</v>
      </c>
      <c r="O174" s="145">
        <f>SUM(G$2:G174)</f>
        <v>1</v>
      </c>
    </row>
    <row r="175" spans="1:15" x14ac:dyDescent="0.25">
      <c r="A175">
        <v>174</v>
      </c>
      <c r="B175" s="145">
        <f>IF(COUNTIF('Listing Competitieven'!AF$2:AF$479,$A175)=0,"",COUNTIF('Listing Competitieven'!AF$2:AF$479,$A175))</f>
        <v>3</v>
      </c>
      <c r="C175" s="145" t="str">
        <f>IF(COUNTIF('Listing Competitieven'!AG$2:AG$479,$A175)=0,"",COUNTIF('Listing Competitieven'!AG$2:AG$479,$A175))</f>
        <v/>
      </c>
      <c r="D175" s="145" t="str">
        <f>IF(COUNTIF('Listing Competitieven'!AH$2:AH$479,$A175)=0,"",COUNTIF('Listing Competitieven'!AH$2:AH$479,$A175))</f>
        <v/>
      </c>
      <c r="E175" s="145" t="str">
        <f>IF(COUNTIF('Listing Competitieven'!AI$2:AI$479,$A175)=0,"",COUNTIF('Listing Competitieven'!AI$2:AI$479,$A175))</f>
        <v/>
      </c>
      <c r="F175" s="145" t="str">
        <f>IF(COUNTIF('Listing Competitieven'!AJ$2:AJ$479,$A175)=0,"",COUNTIF('Listing Competitieven'!AJ$2:AJ$479,$A175))</f>
        <v/>
      </c>
      <c r="G175" s="145" t="str">
        <f>IF(COUNTIF('Listing Competitieven'!AK$2:AK$479,$A175)=0,"",COUNTIF('Listing Competitieven'!AK$2:AK$479,$A175))</f>
        <v/>
      </c>
      <c r="I175">
        <v>174</v>
      </c>
      <c r="J175" s="145">
        <f>SUM(B$2:B175)</f>
        <v>80</v>
      </c>
      <c r="K175" s="145">
        <f>SUM(C$2:C175)</f>
        <v>67</v>
      </c>
      <c r="L175" s="145">
        <f>SUM(D$2:D175)</f>
        <v>14</v>
      </c>
      <c r="M175" s="145">
        <f>SUM(E$2:E175)</f>
        <v>4</v>
      </c>
      <c r="N175" s="145">
        <f>SUM(F$2:F175)</f>
        <v>24</v>
      </c>
      <c r="O175" s="145">
        <f>SUM(G$2:G175)</f>
        <v>1</v>
      </c>
    </row>
    <row r="176" spans="1:15" x14ac:dyDescent="0.25">
      <c r="A176">
        <v>175</v>
      </c>
      <c r="B176" s="145">
        <f>IF(COUNTIF('Listing Competitieven'!AF$2:AF$479,$A176)=0,"",COUNTIF('Listing Competitieven'!AF$2:AF$479,$A176))</f>
        <v>3</v>
      </c>
      <c r="C176" s="145">
        <f>IF(COUNTIF('Listing Competitieven'!AG$2:AG$479,$A176)=0,"",COUNTIF('Listing Competitieven'!AG$2:AG$479,$A176))</f>
        <v>1</v>
      </c>
      <c r="D176" s="145">
        <f>IF(COUNTIF('Listing Competitieven'!AH$2:AH$479,$A176)=0,"",COUNTIF('Listing Competitieven'!AH$2:AH$479,$A176))</f>
        <v>2</v>
      </c>
      <c r="E176" s="145">
        <f>IF(COUNTIF('Listing Competitieven'!AI$2:AI$479,$A176)=0,"",COUNTIF('Listing Competitieven'!AI$2:AI$479,$A176))</f>
        <v>1</v>
      </c>
      <c r="F176" s="145">
        <f>IF(COUNTIF('Listing Competitieven'!AJ$2:AJ$479,$A176)=0,"",COUNTIF('Listing Competitieven'!AJ$2:AJ$479,$A176))</f>
        <v>2</v>
      </c>
      <c r="G176" s="145" t="str">
        <f>IF(COUNTIF('Listing Competitieven'!AK$2:AK$479,$A176)=0,"",COUNTIF('Listing Competitieven'!AK$2:AK$479,$A176))</f>
        <v/>
      </c>
      <c r="I176">
        <v>175</v>
      </c>
      <c r="J176" s="145">
        <f>SUM(B$2:B176)</f>
        <v>83</v>
      </c>
      <c r="K176" s="145">
        <f>SUM(C$2:C176)</f>
        <v>68</v>
      </c>
      <c r="L176" s="145">
        <f>SUM(D$2:D176)</f>
        <v>16</v>
      </c>
      <c r="M176" s="145">
        <f>SUM(E$2:E176)</f>
        <v>5</v>
      </c>
      <c r="N176" s="145">
        <f>SUM(F$2:F176)</f>
        <v>26</v>
      </c>
      <c r="O176" s="145">
        <f>SUM(G$2:G176)</f>
        <v>1</v>
      </c>
    </row>
    <row r="177" spans="1:15" x14ac:dyDescent="0.25">
      <c r="A177">
        <v>176</v>
      </c>
      <c r="B177" s="145" t="str">
        <f>IF(COUNTIF('Listing Competitieven'!AF$2:AF$479,$A177)=0,"",COUNTIF('Listing Competitieven'!AF$2:AF$479,$A177))</f>
        <v/>
      </c>
      <c r="C177" s="145" t="str">
        <f>IF(COUNTIF('Listing Competitieven'!AG$2:AG$479,$A177)=0,"",COUNTIF('Listing Competitieven'!AG$2:AG$479,$A177))</f>
        <v/>
      </c>
      <c r="D177" s="145" t="str">
        <f>IF(COUNTIF('Listing Competitieven'!AH$2:AH$479,$A177)=0,"",COUNTIF('Listing Competitieven'!AH$2:AH$479,$A177))</f>
        <v/>
      </c>
      <c r="E177" s="145" t="str">
        <f>IF(COUNTIF('Listing Competitieven'!AI$2:AI$479,$A177)=0,"",COUNTIF('Listing Competitieven'!AI$2:AI$479,$A177))</f>
        <v/>
      </c>
      <c r="F177" s="145" t="str">
        <f>IF(COUNTIF('Listing Competitieven'!AJ$2:AJ$479,$A177)=0,"",COUNTIF('Listing Competitieven'!AJ$2:AJ$479,$A177))</f>
        <v/>
      </c>
      <c r="G177" s="145" t="str">
        <f>IF(COUNTIF('Listing Competitieven'!AK$2:AK$479,$A177)=0,"",COUNTIF('Listing Competitieven'!AK$2:AK$479,$A177))</f>
        <v/>
      </c>
      <c r="I177">
        <v>176</v>
      </c>
      <c r="J177" s="145">
        <f>SUM(B$2:B177)</f>
        <v>83</v>
      </c>
      <c r="K177" s="145">
        <f>SUM(C$2:C177)</f>
        <v>68</v>
      </c>
      <c r="L177" s="145">
        <f>SUM(D$2:D177)</f>
        <v>16</v>
      </c>
      <c r="M177" s="145">
        <f>SUM(E$2:E177)</f>
        <v>5</v>
      </c>
      <c r="N177" s="145">
        <f>SUM(F$2:F177)</f>
        <v>26</v>
      </c>
      <c r="O177" s="145">
        <f>SUM(G$2:G177)</f>
        <v>1</v>
      </c>
    </row>
    <row r="178" spans="1:15" x14ac:dyDescent="0.25">
      <c r="A178">
        <v>177</v>
      </c>
      <c r="B178" s="145" t="str">
        <f>IF(COUNTIF('Listing Competitieven'!AF$2:AF$479,$A178)=0,"",COUNTIF('Listing Competitieven'!AF$2:AF$479,$A178))</f>
        <v/>
      </c>
      <c r="C178" s="145" t="str">
        <f>IF(COUNTIF('Listing Competitieven'!AG$2:AG$479,$A178)=0,"",COUNTIF('Listing Competitieven'!AG$2:AG$479,$A178))</f>
        <v/>
      </c>
      <c r="D178" s="145" t="str">
        <f>IF(COUNTIF('Listing Competitieven'!AH$2:AH$479,$A178)=0,"",COUNTIF('Listing Competitieven'!AH$2:AH$479,$A178))</f>
        <v/>
      </c>
      <c r="E178" s="145" t="str">
        <f>IF(COUNTIF('Listing Competitieven'!AI$2:AI$479,$A178)=0,"",COUNTIF('Listing Competitieven'!AI$2:AI$479,$A178))</f>
        <v/>
      </c>
      <c r="F178" s="145" t="str">
        <f>IF(COUNTIF('Listing Competitieven'!AJ$2:AJ$479,$A178)=0,"",COUNTIF('Listing Competitieven'!AJ$2:AJ$479,$A178))</f>
        <v/>
      </c>
      <c r="G178" s="145" t="str">
        <f>IF(COUNTIF('Listing Competitieven'!AK$2:AK$479,$A178)=0,"",COUNTIF('Listing Competitieven'!AK$2:AK$479,$A178))</f>
        <v/>
      </c>
      <c r="I178">
        <v>177</v>
      </c>
      <c r="J178" s="145">
        <f>SUM(B$2:B178)</f>
        <v>83</v>
      </c>
      <c r="K178" s="145">
        <f>SUM(C$2:C178)</f>
        <v>68</v>
      </c>
      <c r="L178" s="145">
        <f>SUM(D$2:D178)</f>
        <v>16</v>
      </c>
      <c r="M178" s="145">
        <f>SUM(E$2:E178)</f>
        <v>5</v>
      </c>
      <c r="N178" s="145">
        <f>SUM(F$2:F178)</f>
        <v>26</v>
      </c>
      <c r="O178" s="145">
        <f>SUM(G$2:G178)</f>
        <v>1</v>
      </c>
    </row>
    <row r="179" spans="1:15" x14ac:dyDescent="0.25">
      <c r="A179">
        <v>178</v>
      </c>
      <c r="B179" s="145" t="str">
        <f>IF(COUNTIF('Listing Competitieven'!AF$2:AF$479,$A179)=0,"",COUNTIF('Listing Competitieven'!AF$2:AF$479,$A179))</f>
        <v/>
      </c>
      <c r="C179" s="145" t="str">
        <f>IF(COUNTIF('Listing Competitieven'!AG$2:AG$479,$A179)=0,"",COUNTIF('Listing Competitieven'!AG$2:AG$479,$A179))</f>
        <v/>
      </c>
      <c r="D179" s="145" t="str">
        <f>IF(COUNTIF('Listing Competitieven'!AH$2:AH$479,$A179)=0,"",COUNTIF('Listing Competitieven'!AH$2:AH$479,$A179))</f>
        <v/>
      </c>
      <c r="E179" s="145" t="str">
        <f>IF(COUNTIF('Listing Competitieven'!AI$2:AI$479,$A179)=0,"",COUNTIF('Listing Competitieven'!AI$2:AI$479,$A179))</f>
        <v/>
      </c>
      <c r="F179" s="145" t="str">
        <f>IF(COUNTIF('Listing Competitieven'!AJ$2:AJ$479,$A179)=0,"",COUNTIF('Listing Competitieven'!AJ$2:AJ$479,$A179))</f>
        <v/>
      </c>
      <c r="G179" s="145" t="str">
        <f>IF(COUNTIF('Listing Competitieven'!AK$2:AK$479,$A179)=0,"",COUNTIF('Listing Competitieven'!AK$2:AK$479,$A179))</f>
        <v/>
      </c>
      <c r="I179">
        <v>178</v>
      </c>
      <c r="J179" s="145">
        <f>SUM(B$2:B179)</f>
        <v>83</v>
      </c>
      <c r="K179" s="145">
        <f>SUM(C$2:C179)</f>
        <v>68</v>
      </c>
      <c r="L179" s="145">
        <f>SUM(D$2:D179)</f>
        <v>16</v>
      </c>
      <c r="M179" s="145">
        <f>SUM(E$2:E179)</f>
        <v>5</v>
      </c>
      <c r="N179" s="145">
        <f>SUM(F$2:F179)</f>
        <v>26</v>
      </c>
      <c r="O179" s="145">
        <f>SUM(G$2:G179)</f>
        <v>1</v>
      </c>
    </row>
    <row r="180" spans="1:15" x14ac:dyDescent="0.25">
      <c r="A180">
        <v>179</v>
      </c>
      <c r="B180" s="145" t="str">
        <f>IF(COUNTIF('Listing Competitieven'!AF$2:AF$479,$A180)=0,"",COUNTIF('Listing Competitieven'!AF$2:AF$479,$A180))</f>
        <v/>
      </c>
      <c r="C180" s="145" t="str">
        <f>IF(COUNTIF('Listing Competitieven'!AG$2:AG$479,$A180)=0,"",COUNTIF('Listing Competitieven'!AG$2:AG$479,$A180))</f>
        <v/>
      </c>
      <c r="D180" s="145" t="str">
        <f>IF(COUNTIF('Listing Competitieven'!AH$2:AH$479,$A180)=0,"",COUNTIF('Listing Competitieven'!AH$2:AH$479,$A180))</f>
        <v/>
      </c>
      <c r="E180" s="145" t="str">
        <f>IF(COUNTIF('Listing Competitieven'!AI$2:AI$479,$A180)=0,"",COUNTIF('Listing Competitieven'!AI$2:AI$479,$A180))</f>
        <v/>
      </c>
      <c r="F180" s="145" t="str">
        <f>IF(COUNTIF('Listing Competitieven'!AJ$2:AJ$479,$A180)=0,"",COUNTIF('Listing Competitieven'!AJ$2:AJ$479,$A180))</f>
        <v/>
      </c>
      <c r="G180" s="145" t="str">
        <f>IF(COUNTIF('Listing Competitieven'!AK$2:AK$479,$A180)=0,"",COUNTIF('Listing Competitieven'!AK$2:AK$479,$A180))</f>
        <v/>
      </c>
      <c r="I180">
        <v>179</v>
      </c>
      <c r="J180" s="145">
        <f>SUM(B$2:B180)</f>
        <v>83</v>
      </c>
      <c r="K180" s="145">
        <f>SUM(C$2:C180)</f>
        <v>68</v>
      </c>
      <c r="L180" s="145">
        <f>SUM(D$2:D180)</f>
        <v>16</v>
      </c>
      <c r="M180" s="145">
        <f>SUM(E$2:E180)</f>
        <v>5</v>
      </c>
      <c r="N180" s="145">
        <f>SUM(F$2:F180)</f>
        <v>26</v>
      </c>
      <c r="O180" s="145">
        <f>SUM(G$2:G180)</f>
        <v>1</v>
      </c>
    </row>
    <row r="181" spans="1:15" x14ac:dyDescent="0.25">
      <c r="A181">
        <v>180</v>
      </c>
      <c r="B181" s="145" t="str">
        <f>IF(COUNTIF('Listing Competitieven'!AF$2:AF$479,$A181)=0,"",COUNTIF('Listing Competitieven'!AF$2:AF$479,$A181))</f>
        <v/>
      </c>
      <c r="C181" s="145" t="str">
        <f>IF(COUNTIF('Listing Competitieven'!AG$2:AG$479,$A181)=0,"",COUNTIF('Listing Competitieven'!AG$2:AG$479,$A181))</f>
        <v/>
      </c>
      <c r="D181" s="145" t="str">
        <f>IF(COUNTIF('Listing Competitieven'!AH$2:AH$479,$A181)=0,"",COUNTIF('Listing Competitieven'!AH$2:AH$479,$A181))</f>
        <v/>
      </c>
      <c r="E181" s="145" t="str">
        <f>IF(COUNTIF('Listing Competitieven'!AI$2:AI$479,$A181)=0,"",COUNTIF('Listing Competitieven'!AI$2:AI$479,$A181))</f>
        <v/>
      </c>
      <c r="F181" s="145" t="str">
        <f>IF(COUNTIF('Listing Competitieven'!AJ$2:AJ$479,$A181)=0,"",COUNTIF('Listing Competitieven'!AJ$2:AJ$479,$A181))</f>
        <v/>
      </c>
      <c r="G181" s="145" t="str">
        <f>IF(COUNTIF('Listing Competitieven'!AK$2:AK$479,$A181)=0,"",COUNTIF('Listing Competitieven'!AK$2:AK$479,$A181))</f>
        <v/>
      </c>
      <c r="I181">
        <v>180</v>
      </c>
      <c r="J181" s="145">
        <f>SUM(B$2:B181)</f>
        <v>83</v>
      </c>
      <c r="K181" s="145">
        <f>SUM(C$2:C181)</f>
        <v>68</v>
      </c>
      <c r="L181" s="145">
        <f>SUM(D$2:D181)</f>
        <v>16</v>
      </c>
      <c r="M181" s="145">
        <f>SUM(E$2:E181)</f>
        <v>5</v>
      </c>
      <c r="N181" s="145">
        <f>SUM(F$2:F181)</f>
        <v>26</v>
      </c>
      <c r="O181" s="145">
        <f>SUM(G$2:G181)</f>
        <v>1</v>
      </c>
    </row>
    <row r="182" spans="1:15" x14ac:dyDescent="0.25">
      <c r="A182">
        <v>181</v>
      </c>
      <c r="B182" s="145">
        <f>IF(COUNTIF('Listing Competitieven'!AF$2:AF$479,$A182)=0,"",COUNTIF('Listing Competitieven'!AF$2:AF$479,$A182))</f>
        <v>1</v>
      </c>
      <c r="C182" s="145">
        <f>IF(COUNTIF('Listing Competitieven'!AG$2:AG$479,$A182)=0,"",COUNTIF('Listing Competitieven'!AG$2:AG$479,$A182))</f>
        <v>1</v>
      </c>
      <c r="D182" s="145" t="str">
        <f>IF(COUNTIF('Listing Competitieven'!AH$2:AH$479,$A182)=0,"",COUNTIF('Listing Competitieven'!AH$2:AH$479,$A182))</f>
        <v/>
      </c>
      <c r="E182" s="145" t="str">
        <f>IF(COUNTIF('Listing Competitieven'!AI$2:AI$479,$A182)=0,"",COUNTIF('Listing Competitieven'!AI$2:AI$479,$A182))</f>
        <v/>
      </c>
      <c r="F182" s="145" t="str">
        <f>IF(COUNTIF('Listing Competitieven'!AJ$2:AJ$479,$A182)=0,"",COUNTIF('Listing Competitieven'!AJ$2:AJ$479,$A182))</f>
        <v/>
      </c>
      <c r="G182" s="145" t="str">
        <f>IF(COUNTIF('Listing Competitieven'!AK$2:AK$479,$A182)=0,"",COUNTIF('Listing Competitieven'!AK$2:AK$479,$A182))</f>
        <v/>
      </c>
      <c r="I182">
        <v>181</v>
      </c>
      <c r="J182" s="145">
        <f>SUM(B$2:B182)</f>
        <v>84</v>
      </c>
      <c r="K182" s="145">
        <f>SUM(C$2:C182)</f>
        <v>69</v>
      </c>
      <c r="L182" s="145">
        <f>SUM(D$2:D182)</f>
        <v>16</v>
      </c>
      <c r="M182" s="145">
        <f>SUM(E$2:E182)</f>
        <v>5</v>
      </c>
      <c r="N182" s="145">
        <f>SUM(F$2:F182)</f>
        <v>26</v>
      </c>
      <c r="O182" s="145">
        <f>SUM(G$2:G182)</f>
        <v>1</v>
      </c>
    </row>
    <row r="183" spans="1:15" x14ac:dyDescent="0.25">
      <c r="A183">
        <v>182</v>
      </c>
      <c r="B183" s="145">
        <f>IF(COUNTIF('Listing Competitieven'!AF$2:AF$479,$A183)=0,"",COUNTIF('Listing Competitieven'!AF$2:AF$479,$A183))</f>
        <v>1</v>
      </c>
      <c r="C183" s="145">
        <f>IF(COUNTIF('Listing Competitieven'!AG$2:AG$479,$A183)=0,"",COUNTIF('Listing Competitieven'!AG$2:AG$479,$A183))</f>
        <v>9</v>
      </c>
      <c r="D183" s="145">
        <f>IF(COUNTIF('Listing Competitieven'!AH$2:AH$479,$A183)=0,"",COUNTIF('Listing Competitieven'!AH$2:AH$479,$A183))</f>
        <v>1</v>
      </c>
      <c r="E183" s="145" t="str">
        <f>IF(COUNTIF('Listing Competitieven'!AI$2:AI$479,$A183)=0,"",COUNTIF('Listing Competitieven'!AI$2:AI$479,$A183))</f>
        <v/>
      </c>
      <c r="F183" s="145">
        <f>IF(COUNTIF('Listing Competitieven'!AJ$2:AJ$479,$A183)=0,"",COUNTIF('Listing Competitieven'!AJ$2:AJ$479,$A183))</f>
        <v>2</v>
      </c>
      <c r="G183" s="145" t="str">
        <f>IF(COUNTIF('Listing Competitieven'!AK$2:AK$479,$A183)=0,"",COUNTIF('Listing Competitieven'!AK$2:AK$479,$A183))</f>
        <v/>
      </c>
      <c r="I183">
        <v>182</v>
      </c>
      <c r="J183" s="145">
        <f>SUM(B$2:B183)</f>
        <v>85</v>
      </c>
      <c r="K183" s="145">
        <f>SUM(C$2:C183)</f>
        <v>78</v>
      </c>
      <c r="L183" s="145">
        <f>SUM(D$2:D183)</f>
        <v>17</v>
      </c>
      <c r="M183" s="145">
        <f>SUM(E$2:E183)</f>
        <v>5</v>
      </c>
      <c r="N183" s="145">
        <f>SUM(F$2:F183)</f>
        <v>28</v>
      </c>
      <c r="O183" s="145">
        <f>SUM(G$2:G183)</f>
        <v>1</v>
      </c>
    </row>
    <row r="184" spans="1:15" x14ac:dyDescent="0.25">
      <c r="A184">
        <v>183</v>
      </c>
      <c r="B184" s="145" t="str">
        <f>IF(COUNTIF('Listing Competitieven'!AF$2:AF$479,$A184)=0,"",COUNTIF('Listing Competitieven'!AF$2:AF$479,$A184))</f>
        <v/>
      </c>
      <c r="C184" s="145" t="str">
        <f>IF(COUNTIF('Listing Competitieven'!AG$2:AG$479,$A184)=0,"",COUNTIF('Listing Competitieven'!AG$2:AG$479,$A184))</f>
        <v/>
      </c>
      <c r="D184" s="145" t="str">
        <f>IF(COUNTIF('Listing Competitieven'!AH$2:AH$479,$A184)=0,"",COUNTIF('Listing Competitieven'!AH$2:AH$479,$A184))</f>
        <v/>
      </c>
      <c r="E184" s="145" t="str">
        <f>IF(COUNTIF('Listing Competitieven'!AI$2:AI$479,$A184)=0,"",COUNTIF('Listing Competitieven'!AI$2:AI$479,$A184))</f>
        <v/>
      </c>
      <c r="F184" s="145" t="str">
        <f>IF(COUNTIF('Listing Competitieven'!AJ$2:AJ$479,$A184)=0,"",COUNTIF('Listing Competitieven'!AJ$2:AJ$479,$A184))</f>
        <v/>
      </c>
      <c r="G184" s="145" t="str">
        <f>IF(COUNTIF('Listing Competitieven'!AK$2:AK$479,$A184)=0,"",COUNTIF('Listing Competitieven'!AK$2:AK$479,$A184))</f>
        <v/>
      </c>
      <c r="I184">
        <v>183</v>
      </c>
      <c r="J184" s="145">
        <f>SUM(B$2:B184)</f>
        <v>85</v>
      </c>
      <c r="K184" s="145">
        <f>SUM(C$2:C184)</f>
        <v>78</v>
      </c>
      <c r="L184" s="145">
        <f>SUM(D$2:D184)</f>
        <v>17</v>
      </c>
      <c r="M184" s="145">
        <f>SUM(E$2:E184)</f>
        <v>5</v>
      </c>
      <c r="N184" s="145">
        <f>SUM(F$2:F184)</f>
        <v>28</v>
      </c>
      <c r="O184" s="145">
        <f>SUM(G$2:G184)</f>
        <v>1</v>
      </c>
    </row>
    <row r="185" spans="1:15" x14ac:dyDescent="0.25">
      <c r="A185">
        <v>184</v>
      </c>
      <c r="B185" s="145" t="str">
        <f>IF(COUNTIF('Listing Competitieven'!AF$2:AF$479,$A185)=0,"",COUNTIF('Listing Competitieven'!AF$2:AF$479,$A185))</f>
        <v/>
      </c>
      <c r="C185" s="145" t="str">
        <f>IF(COUNTIF('Listing Competitieven'!AG$2:AG$479,$A185)=0,"",COUNTIF('Listing Competitieven'!AG$2:AG$479,$A185))</f>
        <v/>
      </c>
      <c r="D185" s="145" t="str">
        <f>IF(COUNTIF('Listing Competitieven'!AH$2:AH$479,$A185)=0,"",COUNTIF('Listing Competitieven'!AH$2:AH$479,$A185))</f>
        <v/>
      </c>
      <c r="E185" s="145" t="str">
        <f>IF(COUNTIF('Listing Competitieven'!AI$2:AI$479,$A185)=0,"",COUNTIF('Listing Competitieven'!AI$2:AI$479,$A185))</f>
        <v/>
      </c>
      <c r="F185" s="145" t="str">
        <f>IF(COUNTIF('Listing Competitieven'!AJ$2:AJ$479,$A185)=0,"",COUNTIF('Listing Competitieven'!AJ$2:AJ$479,$A185))</f>
        <v/>
      </c>
      <c r="G185" s="145" t="str">
        <f>IF(COUNTIF('Listing Competitieven'!AK$2:AK$479,$A185)=0,"",COUNTIF('Listing Competitieven'!AK$2:AK$479,$A185))</f>
        <v/>
      </c>
      <c r="I185">
        <v>184</v>
      </c>
      <c r="J185" s="145">
        <f>SUM(B$2:B185)</f>
        <v>85</v>
      </c>
      <c r="K185" s="145">
        <f>SUM(C$2:C185)</f>
        <v>78</v>
      </c>
      <c r="L185" s="145">
        <f>SUM(D$2:D185)</f>
        <v>17</v>
      </c>
      <c r="M185" s="145">
        <f>SUM(E$2:E185)</f>
        <v>5</v>
      </c>
      <c r="N185" s="145">
        <f>SUM(F$2:F185)</f>
        <v>28</v>
      </c>
      <c r="O185" s="145">
        <f>SUM(G$2:G185)</f>
        <v>1</v>
      </c>
    </row>
    <row r="186" spans="1:15" x14ac:dyDescent="0.25">
      <c r="A186">
        <v>185</v>
      </c>
      <c r="B186" s="145" t="str">
        <f>IF(COUNTIF('Listing Competitieven'!AF$2:AF$479,$A186)=0,"",COUNTIF('Listing Competitieven'!AF$2:AF$479,$A186))</f>
        <v/>
      </c>
      <c r="C186" s="145" t="str">
        <f>IF(COUNTIF('Listing Competitieven'!AG$2:AG$479,$A186)=0,"",COUNTIF('Listing Competitieven'!AG$2:AG$479,$A186))</f>
        <v/>
      </c>
      <c r="D186" s="145" t="str">
        <f>IF(COUNTIF('Listing Competitieven'!AH$2:AH$479,$A186)=0,"",COUNTIF('Listing Competitieven'!AH$2:AH$479,$A186))</f>
        <v/>
      </c>
      <c r="E186" s="145" t="str">
        <f>IF(COUNTIF('Listing Competitieven'!AI$2:AI$479,$A186)=0,"",COUNTIF('Listing Competitieven'!AI$2:AI$479,$A186))</f>
        <v/>
      </c>
      <c r="F186" s="145" t="str">
        <f>IF(COUNTIF('Listing Competitieven'!AJ$2:AJ$479,$A186)=0,"",COUNTIF('Listing Competitieven'!AJ$2:AJ$479,$A186))</f>
        <v/>
      </c>
      <c r="G186" s="145" t="str">
        <f>IF(COUNTIF('Listing Competitieven'!AK$2:AK$479,$A186)=0,"",COUNTIF('Listing Competitieven'!AK$2:AK$479,$A186))</f>
        <v/>
      </c>
      <c r="I186">
        <v>185</v>
      </c>
      <c r="J186" s="145">
        <f>SUM(B$2:B186)</f>
        <v>85</v>
      </c>
      <c r="K186" s="145">
        <f>SUM(C$2:C186)</f>
        <v>78</v>
      </c>
      <c r="L186" s="145">
        <f>SUM(D$2:D186)</f>
        <v>17</v>
      </c>
      <c r="M186" s="145">
        <f>SUM(E$2:E186)</f>
        <v>5</v>
      </c>
      <c r="N186" s="145">
        <f>SUM(F$2:F186)</f>
        <v>28</v>
      </c>
      <c r="O186" s="145">
        <f>SUM(G$2:G186)</f>
        <v>1</v>
      </c>
    </row>
    <row r="187" spans="1:15" x14ac:dyDescent="0.25">
      <c r="A187">
        <v>186</v>
      </c>
      <c r="B187" s="145" t="str">
        <f>IF(COUNTIF('Listing Competitieven'!AF$2:AF$479,$A187)=0,"",COUNTIF('Listing Competitieven'!AF$2:AF$479,$A187))</f>
        <v/>
      </c>
      <c r="C187" s="145" t="str">
        <f>IF(COUNTIF('Listing Competitieven'!AG$2:AG$479,$A187)=0,"",COUNTIF('Listing Competitieven'!AG$2:AG$479,$A187))</f>
        <v/>
      </c>
      <c r="D187" s="145" t="str">
        <f>IF(COUNTIF('Listing Competitieven'!AH$2:AH$479,$A187)=0,"",COUNTIF('Listing Competitieven'!AH$2:AH$479,$A187))</f>
        <v/>
      </c>
      <c r="E187" s="145" t="str">
        <f>IF(COUNTIF('Listing Competitieven'!AI$2:AI$479,$A187)=0,"",COUNTIF('Listing Competitieven'!AI$2:AI$479,$A187))</f>
        <v/>
      </c>
      <c r="F187" s="145" t="str">
        <f>IF(COUNTIF('Listing Competitieven'!AJ$2:AJ$479,$A187)=0,"",COUNTIF('Listing Competitieven'!AJ$2:AJ$479,$A187))</f>
        <v/>
      </c>
      <c r="G187" s="145" t="str">
        <f>IF(COUNTIF('Listing Competitieven'!AK$2:AK$479,$A187)=0,"",COUNTIF('Listing Competitieven'!AK$2:AK$479,$A187))</f>
        <v/>
      </c>
      <c r="I187">
        <v>186</v>
      </c>
      <c r="J187" s="145">
        <f>SUM(B$2:B187)</f>
        <v>85</v>
      </c>
      <c r="K187" s="145">
        <f>SUM(C$2:C187)</f>
        <v>78</v>
      </c>
      <c r="L187" s="145">
        <f>SUM(D$2:D187)</f>
        <v>17</v>
      </c>
      <c r="M187" s="145">
        <f>SUM(E$2:E187)</f>
        <v>5</v>
      </c>
      <c r="N187" s="145">
        <f>SUM(F$2:F187)</f>
        <v>28</v>
      </c>
      <c r="O187" s="145">
        <f>SUM(G$2:G187)</f>
        <v>1</v>
      </c>
    </row>
    <row r="188" spans="1:15" x14ac:dyDescent="0.25">
      <c r="A188">
        <v>187</v>
      </c>
      <c r="B188" s="145" t="str">
        <f>IF(COUNTIF('Listing Competitieven'!AF$2:AF$479,$A188)=0,"",COUNTIF('Listing Competitieven'!AF$2:AF$479,$A188))</f>
        <v/>
      </c>
      <c r="C188" s="145" t="str">
        <f>IF(COUNTIF('Listing Competitieven'!AG$2:AG$479,$A188)=0,"",COUNTIF('Listing Competitieven'!AG$2:AG$479,$A188))</f>
        <v/>
      </c>
      <c r="D188" s="145" t="str">
        <f>IF(COUNTIF('Listing Competitieven'!AH$2:AH$479,$A188)=0,"",COUNTIF('Listing Competitieven'!AH$2:AH$479,$A188))</f>
        <v/>
      </c>
      <c r="E188" s="145" t="str">
        <f>IF(COUNTIF('Listing Competitieven'!AI$2:AI$479,$A188)=0,"",COUNTIF('Listing Competitieven'!AI$2:AI$479,$A188))</f>
        <v/>
      </c>
      <c r="F188" s="145" t="str">
        <f>IF(COUNTIF('Listing Competitieven'!AJ$2:AJ$479,$A188)=0,"",COUNTIF('Listing Competitieven'!AJ$2:AJ$479,$A188))</f>
        <v/>
      </c>
      <c r="G188" s="145" t="str">
        <f>IF(COUNTIF('Listing Competitieven'!AK$2:AK$479,$A188)=0,"",COUNTIF('Listing Competitieven'!AK$2:AK$479,$A188))</f>
        <v/>
      </c>
      <c r="I188">
        <v>187</v>
      </c>
      <c r="J188" s="145">
        <f>SUM(B$2:B188)</f>
        <v>85</v>
      </c>
      <c r="K188" s="145">
        <f>SUM(C$2:C188)</f>
        <v>78</v>
      </c>
      <c r="L188" s="145">
        <f>SUM(D$2:D188)</f>
        <v>17</v>
      </c>
      <c r="M188" s="145">
        <f>SUM(E$2:E188)</f>
        <v>5</v>
      </c>
      <c r="N188" s="145">
        <f>SUM(F$2:F188)</f>
        <v>28</v>
      </c>
      <c r="O188" s="145">
        <f>SUM(G$2:G188)</f>
        <v>1</v>
      </c>
    </row>
    <row r="189" spans="1:15" x14ac:dyDescent="0.25">
      <c r="A189">
        <v>188</v>
      </c>
      <c r="B189" s="145" t="str">
        <f>IF(COUNTIF('Listing Competitieven'!AF$2:AF$479,$A189)=0,"",COUNTIF('Listing Competitieven'!AF$2:AF$479,$A189))</f>
        <v/>
      </c>
      <c r="C189" s="145" t="str">
        <f>IF(COUNTIF('Listing Competitieven'!AG$2:AG$479,$A189)=0,"",COUNTIF('Listing Competitieven'!AG$2:AG$479,$A189))</f>
        <v/>
      </c>
      <c r="D189" s="145" t="str">
        <f>IF(COUNTIF('Listing Competitieven'!AH$2:AH$479,$A189)=0,"",COUNTIF('Listing Competitieven'!AH$2:AH$479,$A189))</f>
        <v/>
      </c>
      <c r="E189" s="145" t="str">
        <f>IF(COUNTIF('Listing Competitieven'!AI$2:AI$479,$A189)=0,"",COUNTIF('Listing Competitieven'!AI$2:AI$479,$A189))</f>
        <v/>
      </c>
      <c r="F189" s="145" t="str">
        <f>IF(COUNTIF('Listing Competitieven'!AJ$2:AJ$479,$A189)=0,"",COUNTIF('Listing Competitieven'!AJ$2:AJ$479,$A189))</f>
        <v/>
      </c>
      <c r="G189" s="145" t="str">
        <f>IF(COUNTIF('Listing Competitieven'!AK$2:AK$479,$A189)=0,"",COUNTIF('Listing Competitieven'!AK$2:AK$479,$A189))</f>
        <v/>
      </c>
      <c r="I189">
        <v>188</v>
      </c>
      <c r="J189" s="145">
        <f>SUM(B$2:B189)</f>
        <v>85</v>
      </c>
      <c r="K189" s="145">
        <f>SUM(C$2:C189)</f>
        <v>78</v>
      </c>
      <c r="L189" s="145">
        <f>SUM(D$2:D189)</f>
        <v>17</v>
      </c>
      <c r="M189" s="145">
        <f>SUM(E$2:E189)</f>
        <v>5</v>
      </c>
      <c r="N189" s="145">
        <f>SUM(F$2:F189)</f>
        <v>28</v>
      </c>
      <c r="O189" s="145">
        <f>SUM(G$2:G189)</f>
        <v>1</v>
      </c>
    </row>
    <row r="190" spans="1:15" x14ac:dyDescent="0.25">
      <c r="A190">
        <v>189</v>
      </c>
      <c r="B190" s="145">
        <f>IF(COUNTIF('Listing Competitieven'!AF$2:AF$479,$A190)=0,"",COUNTIF('Listing Competitieven'!AF$2:AF$479,$A190))</f>
        <v>1</v>
      </c>
      <c r="C190" s="145">
        <f>IF(COUNTIF('Listing Competitieven'!AG$2:AG$479,$A190)=0,"",COUNTIF('Listing Competitieven'!AG$2:AG$479,$A190))</f>
        <v>3</v>
      </c>
      <c r="D190" s="145">
        <f>IF(COUNTIF('Listing Competitieven'!AH$2:AH$479,$A190)=0,"",COUNTIF('Listing Competitieven'!AH$2:AH$479,$A190))</f>
        <v>7</v>
      </c>
      <c r="E190" s="145" t="str">
        <f>IF(COUNTIF('Listing Competitieven'!AI$2:AI$479,$A190)=0,"",COUNTIF('Listing Competitieven'!AI$2:AI$479,$A190))</f>
        <v/>
      </c>
      <c r="F190" s="145" t="str">
        <f>IF(COUNTIF('Listing Competitieven'!AJ$2:AJ$479,$A190)=0,"",COUNTIF('Listing Competitieven'!AJ$2:AJ$479,$A190))</f>
        <v/>
      </c>
      <c r="G190" s="145" t="str">
        <f>IF(COUNTIF('Listing Competitieven'!AK$2:AK$479,$A190)=0,"",COUNTIF('Listing Competitieven'!AK$2:AK$479,$A190))</f>
        <v/>
      </c>
      <c r="I190">
        <v>189</v>
      </c>
      <c r="J190" s="145">
        <f>SUM(B$2:B190)</f>
        <v>86</v>
      </c>
      <c r="K190" s="145">
        <f>SUM(C$2:C190)</f>
        <v>81</v>
      </c>
      <c r="L190" s="145">
        <f>SUM(D$2:D190)</f>
        <v>24</v>
      </c>
      <c r="M190" s="145">
        <f>SUM(E$2:E190)</f>
        <v>5</v>
      </c>
      <c r="N190" s="145">
        <f>SUM(F$2:F190)</f>
        <v>28</v>
      </c>
      <c r="O190" s="145">
        <f>SUM(G$2:G190)</f>
        <v>1</v>
      </c>
    </row>
    <row r="191" spans="1:15" x14ac:dyDescent="0.25">
      <c r="A191">
        <v>190</v>
      </c>
      <c r="B191" s="145" t="str">
        <f>IF(COUNTIF('Listing Competitieven'!AF$2:AF$479,$A191)=0,"",COUNTIF('Listing Competitieven'!AF$2:AF$479,$A191))</f>
        <v/>
      </c>
      <c r="C191" s="145" t="str">
        <f>IF(COUNTIF('Listing Competitieven'!AG$2:AG$479,$A191)=0,"",COUNTIF('Listing Competitieven'!AG$2:AG$479,$A191))</f>
        <v/>
      </c>
      <c r="D191" s="145" t="str">
        <f>IF(COUNTIF('Listing Competitieven'!AH$2:AH$479,$A191)=0,"",COUNTIF('Listing Competitieven'!AH$2:AH$479,$A191))</f>
        <v/>
      </c>
      <c r="E191" s="145" t="str">
        <f>IF(COUNTIF('Listing Competitieven'!AI$2:AI$479,$A191)=0,"",COUNTIF('Listing Competitieven'!AI$2:AI$479,$A191))</f>
        <v/>
      </c>
      <c r="F191" s="145" t="str">
        <f>IF(COUNTIF('Listing Competitieven'!AJ$2:AJ$479,$A191)=0,"",COUNTIF('Listing Competitieven'!AJ$2:AJ$479,$A191))</f>
        <v/>
      </c>
      <c r="G191" s="145" t="str">
        <f>IF(COUNTIF('Listing Competitieven'!AK$2:AK$479,$A191)=0,"",COUNTIF('Listing Competitieven'!AK$2:AK$479,$A191))</f>
        <v/>
      </c>
      <c r="I191">
        <v>190</v>
      </c>
      <c r="J191" s="145">
        <f>SUM(B$2:B191)</f>
        <v>86</v>
      </c>
      <c r="K191" s="145">
        <f>SUM(C$2:C191)</f>
        <v>81</v>
      </c>
      <c r="L191" s="145">
        <f>SUM(D$2:D191)</f>
        <v>24</v>
      </c>
      <c r="M191" s="145">
        <f>SUM(E$2:E191)</f>
        <v>5</v>
      </c>
      <c r="N191" s="145">
        <f>SUM(F$2:F191)</f>
        <v>28</v>
      </c>
      <c r="O191" s="145">
        <f>SUM(G$2:G191)</f>
        <v>1</v>
      </c>
    </row>
    <row r="192" spans="1:15" x14ac:dyDescent="0.25">
      <c r="A192">
        <v>191</v>
      </c>
      <c r="B192" s="145" t="str">
        <f>IF(COUNTIF('Listing Competitieven'!AF$2:AF$479,$A192)=0,"",COUNTIF('Listing Competitieven'!AF$2:AF$479,$A192))</f>
        <v/>
      </c>
      <c r="C192" s="145" t="str">
        <f>IF(COUNTIF('Listing Competitieven'!AG$2:AG$479,$A192)=0,"",COUNTIF('Listing Competitieven'!AG$2:AG$479,$A192))</f>
        <v/>
      </c>
      <c r="D192" s="145" t="str">
        <f>IF(COUNTIF('Listing Competitieven'!AH$2:AH$479,$A192)=0,"",COUNTIF('Listing Competitieven'!AH$2:AH$479,$A192))</f>
        <v/>
      </c>
      <c r="E192" s="145" t="str">
        <f>IF(COUNTIF('Listing Competitieven'!AI$2:AI$479,$A192)=0,"",COUNTIF('Listing Competitieven'!AI$2:AI$479,$A192))</f>
        <v/>
      </c>
      <c r="F192" s="145" t="str">
        <f>IF(COUNTIF('Listing Competitieven'!AJ$2:AJ$479,$A192)=0,"",COUNTIF('Listing Competitieven'!AJ$2:AJ$479,$A192))</f>
        <v/>
      </c>
      <c r="G192" s="145" t="str">
        <f>IF(COUNTIF('Listing Competitieven'!AK$2:AK$479,$A192)=0,"",COUNTIF('Listing Competitieven'!AK$2:AK$479,$A192))</f>
        <v/>
      </c>
      <c r="I192">
        <v>191</v>
      </c>
      <c r="J192" s="145">
        <f>SUM(B$2:B192)</f>
        <v>86</v>
      </c>
      <c r="K192" s="145">
        <f>SUM(C$2:C192)</f>
        <v>81</v>
      </c>
      <c r="L192" s="145">
        <f>SUM(D$2:D192)</f>
        <v>24</v>
      </c>
      <c r="M192" s="145">
        <f>SUM(E$2:E192)</f>
        <v>5</v>
      </c>
      <c r="N192" s="145">
        <f>SUM(F$2:F192)</f>
        <v>28</v>
      </c>
      <c r="O192" s="145">
        <f>SUM(G$2:G192)</f>
        <v>1</v>
      </c>
    </row>
    <row r="193" spans="1:15" x14ac:dyDescent="0.25">
      <c r="A193">
        <v>192</v>
      </c>
      <c r="B193" s="145" t="str">
        <f>IF(COUNTIF('Listing Competitieven'!AF$2:AF$479,$A193)=0,"",COUNTIF('Listing Competitieven'!AF$2:AF$479,$A193))</f>
        <v/>
      </c>
      <c r="C193" s="145" t="str">
        <f>IF(COUNTIF('Listing Competitieven'!AG$2:AG$479,$A193)=0,"",COUNTIF('Listing Competitieven'!AG$2:AG$479,$A193))</f>
        <v/>
      </c>
      <c r="D193" s="145" t="str">
        <f>IF(COUNTIF('Listing Competitieven'!AH$2:AH$479,$A193)=0,"",COUNTIF('Listing Competitieven'!AH$2:AH$479,$A193))</f>
        <v/>
      </c>
      <c r="E193" s="145" t="str">
        <f>IF(COUNTIF('Listing Competitieven'!AI$2:AI$479,$A193)=0,"",COUNTIF('Listing Competitieven'!AI$2:AI$479,$A193))</f>
        <v/>
      </c>
      <c r="F193" s="145" t="str">
        <f>IF(COUNTIF('Listing Competitieven'!AJ$2:AJ$479,$A193)=0,"",COUNTIF('Listing Competitieven'!AJ$2:AJ$479,$A193))</f>
        <v/>
      </c>
      <c r="G193" s="145" t="str">
        <f>IF(COUNTIF('Listing Competitieven'!AK$2:AK$479,$A193)=0,"",COUNTIF('Listing Competitieven'!AK$2:AK$479,$A193))</f>
        <v/>
      </c>
      <c r="I193">
        <v>192</v>
      </c>
      <c r="J193" s="145">
        <f>SUM(B$2:B193)</f>
        <v>86</v>
      </c>
      <c r="K193" s="145">
        <f>SUM(C$2:C193)</f>
        <v>81</v>
      </c>
      <c r="L193" s="145">
        <f>SUM(D$2:D193)</f>
        <v>24</v>
      </c>
      <c r="M193" s="145">
        <f>SUM(E$2:E193)</f>
        <v>5</v>
      </c>
      <c r="N193" s="145">
        <f>SUM(F$2:F193)</f>
        <v>28</v>
      </c>
      <c r="O193" s="145">
        <f>SUM(G$2:G193)</f>
        <v>1</v>
      </c>
    </row>
    <row r="194" spans="1:15" x14ac:dyDescent="0.25">
      <c r="A194">
        <v>193</v>
      </c>
      <c r="B194" s="145" t="str">
        <f>IF(COUNTIF('Listing Competitieven'!AF$2:AF$479,$A194)=0,"",COUNTIF('Listing Competitieven'!AF$2:AF$479,$A194))</f>
        <v/>
      </c>
      <c r="C194" s="145" t="str">
        <f>IF(COUNTIF('Listing Competitieven'!AG$2:AG$479,$A194)=0,"",COUNTIF('Listing Competitieven'!AG$2:AG$479,$A194))</f>
        <v/>
      </c>
      <c r="D194" s="145" t="str">
        <f>IF(COUNTIF('Listing Competitieven'!AH$2:AH$479,$A194)=0,"",COUNTIF('Listing Competitieven'!AH$2:AH$479,$A194))</f>
        <v/>
      </c>
      <c r="E194" s="145" t="str">
        <f>IF(COUNTIF('Listing Competitieven'!AI$2:AI$479,$A194)=0,"",COUNTIF('Listing Competitieven'!AI$2:AI$479,$A194))</f>
        <v/>
      </c>
      <c r="F194" s="145" t="str">
        <f>IF(COUNTIF('Listing Competitieven'!AJ$2:AJ$479,$A194)=0,"",COUNTIF('Listing Competitieven'!AJ$2:AJ$479,$A194))</f>
        <v/>
      </c>
      <c r="G194" s="145" t="str">
        <f>IF(COUNTIF('Listing Competitieven'!AK$2:AK$479,$A194)=0,"",COUNTIF('Listing Competitieven'!AK$2:AK$479,$A194))</f>
        <v/>
      </c>
      <c r="I194">
        <v>193</v>
      </c>
      <c r="J194" s="145">
        <f>SUM(B$2:B194)</f>
        <v>86</v>
      </c>
      <c r="K194" s="145">
        <f>SUM(C$2:C194)</f>
        <v>81</v>
      </c>
      <c r="L194" s="145">
        <f>SUM(D$2:D194)</f>
        <v>24</v>
      </c>
      <c r="M194" s="145">
        <f>SUM(E$2:E194)</f>
        <v>5</v>
      </c>
      <c r="N194" s="145">
        <f>SUM(F$2:F194)</f>
        <v>28</v>
      </c>
      <c r="O194" s="145">
        <f>SUM(G$2:G194)</f>
        <v>1</v>
      </c>
    </row>
    <row r="195" spans="1:15" x14ac:dyDescent="0.25">
      <c r="A195">
        <v>194</v>
      </c>
      <c r="B195" s="145" t="str">
        <f>IF(COUNTIF('Listing Competitieven'!AF$2:AF$479,$A195)=0,"",COUNTIF('Listing Competitieven'!AF$2:AF$479,$A195))</f>
        <v/>
      </c>
      <c r="C195" s="145">
        <f>IF(COUNTIF('Listing Competitieven'!AG$2:AG$479,$A195)=0,"",COUNTIF('Listing Competitieven'!AG$2:AG$479,$A195))</f>
        <v>1</v>
      </c>
      <c r="D195" s="145" t="str">
        <f>IF(COUNTIF('Listing Competitieven'!AH$2:AH$479,$A195)=0,"",COUNTIF('Listing Competitieven'!AH$2:AH$479,$A195))</f>
        <v/>
      </c>
      <c r="E195" s="145" t="str">
        <f>IF(COUNTIF('Listing Competitieven'!AI$2:AI$479,$A195)=0,"",COUNTIF('Listing Competitieven'!AI$2:AI$479,$A195))</f>
        <v/>
      </c>
      <c r="F195" s="145" t="str">
        <f>IF(COUNTIF('Listing Competitieven'!AJ$2:AJ$479,$A195)=0,"",COUNTIF('Listing Competitieven'!AJ$2:AJ$479,$A195))</f>
        <v/>
      </c>
      <c r="G195" s="145" t="str">
        <f>IF(COUNTIF('Listing Competitieven'!AK$2:AK$479,$A195)=0,"",COUNTIF('Listing Competitieven'!AK$2:AK$479,$A195))</f>
        <v/>
      </c>
      <c r="I195">
        <v>194</v>
      </c>
      <c r="J195" s="145">
        <f>SUM(B$2:B195)</f>
        <v>86</v>
      </c>
      <c r="K195" s="145">
        <f>SUM(C$2:C195)</f>
        <v>82</v>
      </c>
      <c r="L195" s="145">
        <f>SUM(D$2:D195)</f>
        <v>24</v>
      </c>
      <c r="M195" s="145">
        <f>SUM(E$2:E195)</f>
        <v>5</v>
      </c>
      <c r="N195" s="145">
        <f>SUM(F$2:F195)</f>
        <v>28</v>
      </c>
      <c r="O195" s="145">
        <f>SUM(G$2:G195)</f>
        <v>1</v>
      </c>
    </row>
    <row r="196" spans="1:15" x14ac:dyDescent="0.25">
      <c r="A196">
        <v>195</v>
      </c>
      <c r="B196" s="145" t="str">
        <f>IF(COUNTIF('Listing Competitieven'!AF$2:AF$479,$A196)=0,"",COUNTIF('Listing Competitieven'!AF$2:AF$479,$A196))</f>
        <v/>
      </c>
      <c r="C196" s="145" t="str">
        <f>IF(COUNTIF('Listing Competitieven'!AG$2:AG$479,$A196)=0,"",COUNTIF('Listing Competitieven'!AG$2:AG$479,$A196))</f>
        <v/>
      </c>
      <c r="D196" s="145" t="str">
        <f>IF(COUNTIF('Listing Competitieven'!AH$2:AH$479,$A196)=0,"",COUNTIF('Listing Competitieven'!AH$2:AH$479,$A196))</f>
        <v/>
      </c>
      <c r="E196" s="145" t="str">
        <f>IF(COUNTIF('Listing Competitieven'!AI$2:AI$479,$A196)=0,"",COUNTIF('Listing Competitieven'!AI$2:AI$479,$A196))</f>
        <v/>
      </c>
      <c r="F196" s="145" t="str">
        <f>IF(COUNTIF('Listing Competitieven'!AJ$2:AJ$479,$A196)=0,"",COUNTIF('Listing Competitieven'!AJ$2:AJ$479,$A196))</f>
        <v/>
      </c>
      <c r="G196" s="145" t="str">
        <f>IF(COUNTIF('Listing Competitieven'!AK$2:AK$479,$A196)=0,"",COUNTIF('Listing Competitieven'!AK$2:AK$479,$A196))</f>
        <v/>
      </c>
      <c r="I196">
        <v>195</v>
      </c>
      <c r="J196" s="145">
        <f>SUM(B$2:B196)</f>
        <v>86</v>
      </c>
      <c r="K196" s="145">
        <f>SUM(C$2:C196)</f>
        <v>82</v>
      </c>
      <c r="L196" s="145">
        <f>SUM(D$2:D196)</f>
        <v>24</v>
      </c>
      <c r="M196" s="145">
        <f>SUM(E$2:E196)</f>
        <v>5</v>
      </c>
      <c r="N196" s="145">
        <f>SUM(F$2:F196)</f>
        <v>28</v>
      </c>
      <c r="O196" s="145">
        <f>SUM(G$2:G196)</f>
        <v>1</v>
      </c>
    </row>
    <row r="197" spans="1:15" x14ac:dyDescent="0.25">
      <c r="A197">
        <v>196</v>
      </c>
      <c r="B197" s="145">
        <f>IF(COUNTIF('Listing Competitieven'!AF$2:AF$479,$A197)=0,"",COUNTIF('Listing Competitieven'!AF$2:AF$479,$A197))</f>
        <v>1</v>
      </c>
      <c r="C197" s="145">
        <f>IF(COUNTIF('Listing Competitieven'!AG$2:AG$479,$A197)=0,"",COUNTIF('Listing Competitieven'!AG$2:AG$479,$A197))</f>
        <v>3</v>
      </c>
      <c r="D197" s="145" t="str">
        <f>IF(COUNTIF('Listing Competitieven'!AH$2:AH$479,$A197)=0,"",COUNTIF('Listing Competitieven'!AH$2:AH$479,$A197))</f>
        <v/>
      </c>
      <c r="E197" s="145" t="str">
        <f>IF(COUNTIF('Listing Competitieven'!AI$2:AI$479,$A197)=0,"",COUNTIF('Listing Competitieven'!AI$2:AI$479,$A197))</f>
        <v/>
      </c>
      <c r="F197" s="145" t="str">
        <f>IF(COUNTIF('Listing Competitieven'!AJ$2:AJ$479,$A197)=0,"",COUNTIF('Listing Competitieven'!AJ$2:AJ$479,$A197))</f>
        <v/>
      </c>
      <c r="G197" s="145" t="str">
        <f>IF(COUNTIF('Listing Competitieven'!AK$2:AK$479,$A197)=0,"",COUNTIF('Listing Competitieven'!AK$2:AK$479,$A197))</f>
        <v/>
      </c>
      <c r="I197">
        <v>196</v>
      </c>
      <c r="J197" s="145">
        <f>SUM(B$2:B197)</f>
        <v>87</v>
      </c>
      <c r="K197" s="145">
        <f>SUM(C$2:C197)</f>
        <v>85</v>
      </c>
      <c r="L197" s="145">
        <f>SUM(D$2:D197)</f>
        <v>24</v>
      </c>
      <c r="M197" s="145">
        <f>SUM(E$2:E197)</f>
        <v>5</v>
      </c>
      <c r="N197" s="145">
        <f>SUM(F$2:F197)</f>
        <v>28</v>
      </c>
      <c r="O197" s="145">
        <f>SUM(G$2:G197)</f>
        <v>1</v>
      </c>
    </row>
    <row r="198" spans="1:15" x14ac:dyDescent="0.25">
      <c r="A198">
        <v>197</v>
      </c>
      <c r="B198" s="145" t="str">
        <f>IF(COUNTIF('Listing Competitieven'!AF$2:AF$479,$A198)=0,"",COUNTIF('Listing Competitieven'!AF$2:AF$479,$A198))</f>
        <v/>
      </c>
      <c r="C198" s="145">
        <f>IF(COUNTIF('Listing Competitieven'!AG$2:AG$479,$A198)=0,"",COUNTIF('Listing Competitieven'!AG$2:AG$479,$A198))</f>
        <v>1</v>
      </c>
      <c r="D198" s="145" t="str">
        <f>IF(COUNTIF('Listing Competitieven'!AH$2:AH$479,$A198)=0,"",COUNTIF('Listing Competitieven'!AH$2:AH$479,$A198))</f>
        <v/>
      </c>
      <c r="E198" s="145" t="str">
        <f>IF(COUNTIF('Listing Competitieven'!AI$2:AI$479,$A198)=0,"",COUNTIF('Listing Competitieven'!AI$2:AI$479,$A198))</f>
        <v/>
      </c>
      <c r="F198" s="145" t="str">
        <f>IF(COUNTIF('Listing Competitieven'!AJ$2:AJ$479,$A198)=0,"",COUNTIF('Listing Competitieven'!AJ$2:AJ$479,$A198))</f>
        <v/>
      </c>
      <c r="G198" s="145" t="str">
        <f>IF(COUNTIF('Listing Competitieven'!AK$2:AK$479,$A198)=0,"",COUNTIF('Listing Competitieven'!AK$2:AK$479,$A198))</f>
        <v/>
      </c>
      <c r="I198">
        <v>197</v>
      </c>
      <c r="J198" s="145">
        <f>SUM(B$2:B198)</f>
        <v>87</v>
      </c>
      <c r="K198" s="145">
        <f>SUM(C$2:C198)</f>
        <v>86</v>
      </c>
      <c r="L198" s="145">
        <f>SUM(D$2:D198)</f>
        <v>24</v>
      </c>
      <c r="M198" s="145">
        <f>SUM(E$2:E198)</f>
        <v>5</v>
      </c>
      <c r="N198" s="145">
        <f>SUM(F$2:F198)</f>
        <v>28</v>
      </c>
      <c r="O198" s="145">
        <f>SUM(G$2:G198)</f>
        <v>1</v>
      </c>
    </row>
    <row r="199" spans="1:15" x14ac:dyDescent="0.25">
      <c r="A199">
        <v>198</v>
      </c>
      <c r="B199" s="145" t="str">
        <f>IF(COUNTIF('Listing Competitieven'!AF$2:AF$479,$A199)=0,"",COUNTIF('Listing Competitieven'!AF$2:AF$479,$A199))</f>
        <v/>
      </c>
      <c r="C199" s="145" t="str">
        <f>IF(COUNTIF('Listing Competitieven'!AG$2:AG$479,$A199)=0,"",COUNTIF('Listing Competitieven'!AG$2:AG$479,$A199))</f>
        <v/>
      </c>
      <c r="D199" s="145" t="str">
        <f>IF(COUNTIF('Listing Competitieven'!AH$2:AH$479,$A199)=0,"",COUNTIF('Listing Competitieven'!AH$2:AH$479,$A199))</f>
        <v/>
      </c>
      <c r="E199" s="145" t="str">
        <f>IF(COUNTIF('Listing Competitieven'!AI$2:AI$479,$A199)=0,"",COUNTIF('Listing Competitieven'!AI$2:AI$479,$A199))</f>
        <v/>
      </c>
      <c r="F199" s="145" t="str">
        <f>IF(COUNTIF('Listing Competitieven'!AJ$2:AJ$479,$A199)=0,"",COUNTIF('Listing Competitieven'!AJ$2:AJ$479,$A199))</f>
        <v/>
      </c>
      <c r="G199" s="145" t="str">
        <f>IF(COUNTIF('Listing Competitieven'!AK$2:AK$479,$A199)=0,"",COUNTIF('Listing Competitieven'!AK$2:AK$479,$A199))</f>
        <v/>
      </c>
      <c r="I199">
        <v>198</v>
      </c>
      <c r="J199" s="145">
        <f>SUM(B$2:B199)</f>
        <v>87</v>
      </c>
      <c r="K199" s="145">
        <f>SUM(C$2:C199)</f>
        <v>86</v>
      </c>
      <c r="L199" s="145">
        <f>SUM(D$2:D199)</f>
        <v>24</v>
      </c>
      <c r="M199" s="145">
        <f>SUM(E$2:E199)</f>
        <v>5</v>
      </c>
      <c r="N199" s="145">
        <f>SUM(F$2:F199)</f>
        <v>28</v>
      </c>
      <c r="O199" s="145">
        <f>SUM(G$2:G199)</f>
        <v>1</v>
      </c>
    </row>
    <row r="200" spans="1:15" x14ac:dyDescent="0.25">
      <c r="A200">
        <v>199</v>
      </c>
      <c r="B200" s="145" t="str">
        <f>IF(COUNTIF('Listing Competitieven'!AF$2:AF$479,$A200)=0,"",COUNTIF('Listing Competitieven'!AF$2:AF$479,$A200))</f>
        <v/>
      </c>
      <c r="C200" s="145" t="str">
        <f>IF(COUNTIF('Listing Competitieven'!AG$2:AG$479,$A200)=0,"",COUNTIF('Listing Competitieven'!AG$2:AG$479,$A200))</f>
        <v/>
      </c>
      <c r="D200" s="145" t="str">
        <f>IF(COUNTIF('Listing Competitieven'!AH$2:AH$479,$A200)=0,"",COUNTIF('Listing Competitieven'!AH$2:AH$479,$A200))</f>
        <v/>
      </c>
      <c r="E200" s="145" t="str">
        <f>IF(COUNTIF('Listing Competitieven'!AI$2:AI$479,$A200)=0,"",COUNTIF('Listing Competitieven'!AI$2:AI$479,$A200))</f>
        <v/>
      </c>
      <c r="F200" s="145" t="str">
        <f>IF(COUNTIF('Listing Competitieven'!AJ$2:AJ$479,$A200)=0,"",COUNTIF('Listing Competitieven'!AJ$2:AJ$479,$A200))</f>
        <v/>
      </c>
      <c r="G200" s="145" t="str">
        <f>IF(COUNTIF('Listing Competitieven'!AK$2:AK$479,$A200)=0,"",COUNTIF('Listing Competitieven'!AK$2:AK$479,$A200))</f>
        <v/>
      </c>
      <c r="I200">
        <v>199</v>
      </c>
      <c r="J200" s="145">
        <f>SUM(B$2:B200)</f>
        <v>87</v>
      </c>
      <c r="K200" s="145">
        <f>SUM(C$2:C200)</f>
        <v>86</v>
      </c>
      <c r="L200" s="145">
        <f>SUM(D$2:D200)</f>
        <v>24</v>
      </c>
      <c r="M200" s="145">
        <f>SUM(E$2:E200)</f>
        <v>5</v>
      </c>
      <c r="N200" s="145">
        <f>SUM(F$2:F200)</f>
        <v>28</v>
      </c>
      <c r="O200" s="145">
        <f>SUM(G$2:G200)</f>
        <v>1</v>
      </c>
    </row>
    <row r="201" spans="1:15" x14ac:dyDescent="0.25">
      <c r="A201">
        <v>200</v>
      </c>
      <c r="B201" s="145" t="str">
        <f>IF(COUNTIF('Listing Competitieven'!AF$2:AF$479,$A201)=0,"",COUNTIF('Listing Competitieven'!AF$2:AF$479,$A201))</f>
        <v/>
      </c>
      <c r="C201" s="145" t="str">
        <f>IF(COUNTIF('Listing Competitieven'!AG$2:AG$479,$A201)=0,"",COUNTIF('Listing Competitieven'!AG$2:AG$479,$A201))</f>
        <v/>
      </c>
      <c r="D201" s="145" t="str">
        <f>IF(COUNTIF('Listing Competitieven'!AH$2:AH$479,$A201)=0,"",COUNTIF('Listing Competitieven'!AH$2:AH$479,$A201))</f>
        <v/>
      </c>
      <c r="E201" s="145" t="str">
        <f>IF(COUNTIF('Listing Competitieven'!AI$2:AI$479,$A201)=0,"",COUNTIF('Listing Competitieven'!AI$2:AI$479,$A201))</f>
        <v/>
      </c>
      <c r="F201" s="145" t="str">
        <f>IF(COUNTIF('Listing Competitieven'!AJ$2:AJ$479,$A201)=0,"",COUNTIF('Listing Competitieven'!AJ$2:AJ$479,$A201))</f>
        <v/>
      </c>
      <c r="G201" s="145" t="str">
        <f>IF(COUNTIF('Listing Competitieven'!AK$2:AK$479,$A201)=0,"",COUNTIF('Listing Competitieven'!AK$2:AK$479,$A201))</f>
        <v/>
      </c>
      <c r="I201">
        <v>200</v>
      </c>
      <c r="J201" s="145">
        <f>SUM(B$2:B201)</f>
        <v>87</v>
      </c>
      <c r="K201" s="145">
        <f>SUM(C$2:C201)</f>
        <v>86</v>
      </c>
      <c r="L201" s="145">
        <f>SUM(D$2:D201)</f>
        <v>24</v>
      </c>
      <c r="M201" s="145">
        <f>SUM(E$2:E201)</f>
        <v>5</v>
      </c>
      <c r="N201" s="145">
        <f>SUM(F$2:F201)</f>
        <v>28</v>
      </c>
      <c r="O201" s="145">
        <f>SUM(G$2:G201)</f>
        <v>1</v>
      </c>
    </row>
    <row r="202" spans="1:15" x14ac:dyDescent="0.25">
      <c r="A202">
        <v>201</v>
      </c>
      <c r="B202" s="145" t="str">
        <f>IF(COUNTIF('Listing Competitieven'!AF$2:AF$479,$A202)=0,"",COUNTIF('Listing Competitieven'!AF$2:AF$479,$A202))</f>
        <v/>
      </c>
      <c r="C202" s="145" t="str">
        <f>IF(COUNTIF('Listing Competitieven'!AG$2:AG$479,$A202)=0,"",COUNTIF('Listing Competitieven'!AG$2:AG$479,$A202))</f>
        <v/>
      </c>
      <c r="D202" s="145">
        <f>IF(COUNTIF('Listing Competitieven'!AH$2:AH$479,$A202)=0,"",COUNTIF('Listing Competitieven'!AH$2:AH$479,$A202))</f>
        <v>1</v>
      </c>
      <c r="E202" s="145" t="str">
        <f>IF(COUNTIF('Listing Competitieven'!AI$2:AI$479,$A202)=0,"",COUNTIF('Listing Competitieven'!AI$2:AI$479,$A202))</f>
        <v/>
      </c>
      <c r="F202" s="145" t="str">
        <f>IF(COUNTIF('Listing Competitieven'!AJ$2:AJ$479,$A202)=0,"",COUNTIF('Listing Competitieven'!AJ$2:AJ$479,$A202))</f>
        <v/>
      </c>
      <c r="G202" s="145" t="str">
        <f>IF(COUNTIF('Listing Competitieven'!AK$2:AK$479,$A202)=0,"",COUNTIF('Listing Competitieven'!AK$2:AK$479,$A202))</f>
        <v/>
      </c>
      <c r="I202">
        <v>201</v>
      </c>
      <c r="J202" s="145">
        <f>SUM(B$2:B202)</f>
        <v>87</v>
      </c>
      <c r="K202" s="145">
        <f>SUM(C$2:C202)</f>
        <v>86</v>
      </c>
      <c r="L202" s="145">
        <f>SUM(D$2:D202)</f>
        <v>25</v>
      </c>
      <c r="M202" s="145">
        <f>SUM(E$2:E202)</f>
        <v>5</v>
      </c>
      <c r="N202" s="145">
        <f>SUM(F$2:F202)</f>
        <v>28</v>
      </c>
      <c r="O202" s="145">
        <f>SUM(G$2:G202)</f>
        <v>1</v>
      </c>
    </row>
    <row r="203" spans="1:15" x14ac:dyDescent="0.25">
      <c r="A203">
        <v>202</v>
      </c>
      <c r="B203" s="145">
        <f>IF(COUNTIF('Listing Competitieven'!AF$2:AF$479,$A203)=0,"",COUNTIF('Listing Competitieven'!AF$2:AF$479,$A203))</f>
        <v>1</v>
      </c>
      <c r="C203" s="145" t="str">
        <f>IF(COUNTIF('Listing Competitieven'!AG$2:AG$479,$A203)=0,"",COUNTIF('Listing Competitieven'!AG$2:AG$479,$A203))</f>
        <v/>
      </c>
      <c r="D203" s="145" t="str">
        <f>IF(COUNTIF('Listing Competitieven'!AH$2:AH$479,$A203)=0,"",COUNTIF('Listing Competitieven'!AH$2:AH$479,$A203))</f>
        <v/>
      </c>
      <c r="E203" s="145" t="str">
        <f>IF(COUNTIF('Listing Competitieven'!AI$2:AI$479,$A203)=0,"",COUNTIF('Listing Competitieven'!AI$2:AI$479,$A203))</f>
        <v/>
      </c>
      <c r="F203" s="145" t="str">
        <f>IF(COUNTIF('Listing Competitieven'!AJ$2:AJ$479,$A203)=0,"",COUNTIF('Listing Competitieven'!AJ$2:AJ$479,$A203))</f>
        <v/>
      </c>
      <c r="G203" s="145" t="str">
        <f>IF(COUNTIF('Listing Competitieven'!AK$2:AK$479,$A203)=0,"",COUNTIF('Listing Competitieven'!AK$2:AK$479,$A203))</f>
        <v/>
      </c>
      <c r="I203">
        <v>202</v>
      </c>
      <c r="J203" s="145">
        <f>SUM(B$2:B203)</f>
        <v>88</v>
      </c>
      <c r="K203" s="145">
        <f>SUM(C$2:C203)</f>
        <v>86</v>
      </c>
      <c r="L203" s="145">
        <f>SUM(D$2:D203)</f>
        <v>25</v>
      </c>
      <c r="M203" s="145">
        <f>SUM(E$2:E203)</f>
        <v>5</v>
      </c>
      <c r="N203" s="145">
        <f>SUM(F$2:F203)</f>
        <v>28</v>
      </c>
      <c r="O203" s="145">
        <f>SUM(G$2:G203)</f>
        <v>1</v>
      </c>
    </row>
    <row r="204" spans="1:15" x14ac:dyDescent="0.25">
      <c r="A204">
        <v>203</v>
      </c>
      <c r="B204" s="145">
        <f>IF(COUNTIF('Listing Competitieven'!AF$2:AF$479,$A204)=0,"",COUNTIF('Listing Competitieven'!AF$2:AF$479,$A204))</f>
        <v>2</v>
      </c>
      <c r="C204" s="145">
        <f>IF(COUNTIF('Listing Competitieven'!AG$2:AG$479,$A204)=0,"",COUNTIF('Listing Competitieven'!AG$2:AG$479,$A204))</f>
        <v>5</v>
      </c>
      <c r="D204" s="145">
        <f>IF(COUNTIF('Listing Competitieven'!AH$2:AH$479,$A204)=0,"",COUNTIF('Listing Competitieven'!AH$2:AH$479,$A204))</f>
        <v>6</v>
      </c>
      <c r="E204" s="145" t="str">
        <f>IF(COUNTIF('Listing Competitieven'!AI$2:AI$479,$A204)=0,"",COUNTIF('Listing Competitieven'!AI$2:AI$479,$A204))</f>
        <v/>
      </c>
      <c r="F204" s="145" t="str">
        <f>IF(COUNTIF('Listing Competitieven'!AJ$2:AJ$479,$A204)=0,"",COUNTIF('Listing Competitieven'!AJ$2:AJ$479,$A204))</f>
        <v/>
      </c>
      <c r="G204" s="145" t="str">
        <f>IF(COUNTIF('Listing Competitieven'!AK$2:AK$479,$A204)=0,"",COUNTIF('Listing Competitieven'!AK$2:AK$479,$A204))</f>
        <v/>
      </c>
      <c r="I204">
        <v>203</v>
      </c>
      <c r="J204" s="145">
        <f>SUM(B$2:B204)</f>
        <v>90</v>
      </c>
      <c r="K204" s="145">
        <f>SUM(C$2:C204)</f>
        <v>91</v>
      </c>
      <c r="L204" s="145">
        <f>SUM(D$2:D204)</f>
        <v>31</v>
      </c>
      <c r="M204" s="145">
        <f>SUM(E$2:E204)</f>
        <v>5</v>
      </c>
      <c r="N204" s="145">
        <f>SUM(F$2:F204)</f>
        <v>28</v>
      </c>
      <c r="O204" s="145">
        <f>SUM(G$2:G204)</f>
        <v>1</v>
      </c>
    </row>
    <row r="205" spans="1:15" x14ac:dyDescent="0.25">
      <c r="A205">
        <v>204</v>
      </c>
      <c r="B205" s="145">
        <f>IF(COUNTIF('Listing Competitieven'!AF$2:AF$479,$A205)=0,"",COUNTIF('Listing Competitieven'!AF$2:AF$479,$A205))</f>
        <v>2</v>
      </c>
      <c r="C205" s="145" t="str">
        <f>IF(COUNTIF('Listing Competitieven'!AG$2:AG$479,$A205)=0,"",COUNTIF('Listing Competitieven'!AG$2:AG$479,$A205))</f>
        <v/>
      </c>
      <c r="D205" s="145" t="str">
        <f>IF(COUNTIF('Listing Competitieven'!AH$2:AH$479,$A205)=0,"",COUNTIF('Listing Competitieven'!AH$2:AH$479,$A205))</f>
        <v/>
      </c>
      <c r="E205" s="145" t="str">
        <f>IF(COUNTIF('Listing Competitieven'!AI$2:AI$479,$A205)=0,"",COUNTIF('Listing Competitieven'!AI$2:AI$479,$A205))</f>
        <v/>
      </c>
      <c r="F205" s="145" t="str">
        <f>IF(COUNTIF('Listing Competitieven'!AJ$2:AJ$479,$A205)=0,"",COUNTIF('Listing Competitieven'!AJ$2:AJ$479,$A205))</f>
        <v/>
      </c>
      <c r="G205" s="145" t="str">
        <f>IF(COUNTIF('Listing Competitieven'!AK$2:AK$479,$A205)=0,"",COUNTIF('Listing Competitieven'!AK$2:AK$479,$A205))</f>
        <v/>
      </c>
      <c r="I205">
        <v>204</v>
      </c>
      <c r="J205" s="145">
        <f>SUM(B$2:B205)</f>
        <v>92</v>
      </c>
      <c r="K205" s="145">
        <f>SUM(C$2:C205)</f>
        <v>91</v>
      </c>
      <c r="L205" s="145">
        <f>SUM(D$2:D205)</f>
        <v>31</v>
      </c>
      <c r="M205" s="145">
        <f>SUM(E$2:E205)</f>
        <v>5</v>
      </c>
      <c r="N205" s="145">
        <f>SUM(F$2:F205)</f>
        <v>28</v>
      </c>
      <c r="O205" s="145">
        <f>SUM(G$2:G205)</f>
        <v>1</v>
      </c>
    </row>
    <row r="206" spans="1:15" x14ac:dyDescent="0.25">
      <c r="A206">
        <v>205</v>
      </c>
      <c r="B206" s="145" t="str">
        <f>IF(COUNTIF('Listing Competitieven'!AF$2:AF$479,$A206)=0,"",COUNTIF('Listing Competitieven'!AF$2:AF$479,$A206))</f>
        <v/>
      </c>
      <c r="C206" s="145" t="str">
        <f>IF(COUNTIF('Listing Competitieven'!AG$2:AG$479,$A206)=0,"",COUNTIF('Listing Competitieven'!AG$2:AG$479,$A206))</f>
        <v/>
      </c>
      <c r="D206" s="145" t="str">
        <f>IF(COUNTIF('Listing Competitieven'!AH$2:AH$479,$A206)=0,"",COUNTIF('Listing Competitieven'!AH$2:AH$479,$A206))</f>
        <v/>
      </c>
      <c r="E206" s="145" t="str">
        <f>IF(COUNTIF('Listing Competitieven'!AI$2:AI$479,$A206)=0,"",COUNTIF('Listing Competitieven'!AI$2:AI$479,$A206))</f>
        <v/>
      </c>
      <c r="F206" s="145" t="str">
        <f>IF(COUNTIF('Listing Competitieven'!AJ$2:AJ$479,$A206)=0,"",COUNTIF('Listing Competitieven'!AJ$2:AJ$479,$A206))</f>
        <v/>
      </c>
      <c r="G206" s="145" t="str">
        <f>IF(COUNTIF('Listing Competitieven'!AK$2:AK$479,$A206)=0,"",COUNTIF('Listing Competitieven'!AK$2:AK$479,$A206))</f>
        <v/>
      </c>
      <c r="I206">
        <v>205</v>
      </c>
      <c r="J206" s="145">
        <f>SUM(B$2:B206)</f>
        <v>92</v>
      </c>
      <c r="K206" s="145">
        <f>SUM(C$2:C206)</f>
        <v>91</v>
      </c>
      <c r="L206" s="145">
        <f>SUM(D$2:D206)</f>
        <v>31</v>
      </c>
      <c r="M206" s="145">
        <f>SUM(E$2:E206)</f>
        <v>5</v>
      </c>
      <c r="N206" s="145">
        <f>SUM(F$2:F206)</f>
        <v>28</v>
      </c>
      <c r="O206" s="145">
        <f>SUM(G$2:G206)</f>
        <v>1</v>
      </c>
    </row>
    <row r="207" spans="1:15" x14ac:dyDescent="0.25">
      <c r="A207">
        <v>206</v>
      </c>
      <c r="B207" s="145" t="str">
        <f>IF(COUNTIF('Listing Competitieven'!AF$2:AF$479,$A207)=0,"",COUNTIF('Listing Competitieven'!AF$2:AF$479,$A207))</f>
        <v/>
      </c>
      <c r="C207" s="145" t="str">
        <f>IF(COUNTIF('Listing Competitieven'!AG$2:AG$479,$A207)=0,"",COUNTIF('Listing Competitieven'!AG$2:AG$479,$A207))</f>
        <v/>
      </c>
      <c r="D207" s="145" t="str">
        <f>IF(COUNTIF('Listing Competitieven'!AH$2:AH$479,$A207)=0,"",COUNTIF('Listing Competitieven'!AH$2:AH$479,$A207))</f>
        <v/>
      </c>
      <c r="E207" s="145" t="str">
        <f>IF(COUNTIF('Listing Competitieven'!AI$2:AI$479,$A207)=0,"",COUNTIF('Listing Competitieven'!AI$2:AI$479,$A207))</f>
        <v/>
      </c>
      <c r="F207" s="145" t="str">
        <f>IF(COUNTIF('Listing Competitieven'!AJ$2:AJ$479,$A207)=0,"",COUNTIF('Listing Competitieven'!AJ$2:AJ$479,$A207))</f>
        <v/>
      </c>
      <c r="G207" s="145" t="str">
        <f>IF(COUNTIF('Listing Competitieven'!AK$2:AK$479,$A207)=0,"",COUNTIF('Listing Competitieven'!AK$2:AK$479,$A207))</f>
        <v/>
      </c>
      <c r="I207">
        <v>206</v>
      </c>
      <c r="J207" s="145">
        <f>SUM(B$2:B207)</f>
        <v>92</v>
      </c>
      <c r="K207" s="145">
        <f>SUM(C$2:C207)</f>
        <v>91</v>
      </c>
      <c r="L207" s="145">
        <f>SUM(D$2:D207)</f>
        <v>31</v>
      </c>
      <c r="M207" s="145">
        <f>SUM(E$2:E207)</f>
        <v>5</v>
      </c>
      <c r="N207" s="145">
        <f>SUM(F$2:F207)</f>
        <v>28</v>
      </c>
      <c r="O207" s="145">
        <f>SUM(G$2:G207)</f>
        <v>1</v>
      </c>
    </row>
    <row r="208" spans="1:15" x14ac:dyDescent="0.25">
      <c r="A208">
        <v>207</v>
      </c>
      <c r="B208" s="145" t="str">
        <f>IF(COUNTIF('Listing Competitieven'!AF$2:AF$479,$A208)=0,"",COUNTIF('Listing Competitieven'!AF$2:AF$479,$A208))</f>
        <v/>
      </c>
      <c r="C208" s="145" t="str">
        <f>IF(COUNTIF('Listing Competitieven'!AG$2:AG$479,$A208)=0,"",COUNTIF('Listing Competitieven'!AG$2:AG$479,$A208))</f>
        <v/>
      </c>
      <c r="D208" s="145" t="str">
        <f>IF(COUNTIF('Listing Competitieven'!AH$2:AH$479,$A208)=0,"",COUNTIF('Listing Competitieven'!AH$2:AH$479,$A208))</f>
        <v/>
      </c>
      <c r="E208" s="145" t="str">
        <f>IF(COUNTIF('Listing Competitieven'!AI$2:AI$479,$A208)=0,"",COUNTIF('Listing Competitieven'!AI$2:AI$479,$A208))</f>
        <v/>
      </c>
      <c r="F208" s="145" t="str">
        <f>IF(COUNTIF('Listing Competitieven'!AJ$2:AJ$479,$A208)=0,"",COUNTIF('Listing Competitieven'!AJ$2:AJ$479,$A208))</f>
        <v/>
      </c>
      <c r="G208" s="145" t="str">
        <f>IF(COUNTIF('Listing Competitieven'!AK$2:AK$479,$A208)=0,"",COUNTIF('Listing Competitieven'!AK$2:AK$479,$A208))</f>
        <v/>
      </c>
      <c r="I208">
        <v>207</v>
      </c>
      <c r="J208" s="145">
        <f>SUM(B$2:B208)</f>
        <v>92</v>
      </c>
      <c r="K208" s="145">
        <f>SUM(C$2:C208)</f>
        <v>91</v>
      </c>
      <c r="L208" s="145">
        <f>SUM(D$2:D208)</f>
        <v>31</v>
      </c>
      <c r="M208" s="145">
        <f>SUM(E$2:E208)</f>
        <v>5</v>
      </c>
      <c r="N208" s="145">
        <f>SUM(F$2:F208)</f>
        <v>28</v>
      </c>
      <c r="O208" s="145">
        <f>SUM(G$2:G208)</f>
        <v>1</v>
      </c>
    </row>
    <row r="209" spans="1:15" x14ac:dyDescent="0.25">
      <c r="A209">
        <v>208</v>
      </c>
      <c r="B209" s="145" t="str">
        <f>IF(COUNTIF('Listing Competitieven'!AF$2:AF$479,$A209)=0,"",COUNTIF('Listing Competitieven'!AF$2:AF$479,$A209))</f>
        <v/>
      </c>
      <c r="C209" s="145">
        <f>IF(COUNTIF('Listing Competitieven'!AG$2:AG$479,$A209)=0,"",COUNTIF('Listing Competitieven'!AG$2:AG$479,$A209))</f>
        <v>2</v>
      </c>
      <c r="D209" s="145" t="str">
        <f>IF(COUNTIF('Listing Competitieven'!AH$2:AH$479,$A209)=0,"",COUNTIF('Listing Competitieven'!AH$2:AH$479,$A209))</f>
        <v/>
      </c>
      <c r="E209" s="145" t="str">
        <f>IF(COUNTIF('Listing Competitieven'!AI$2:AI$479,$A209)=0,"",COUNTIF('Listing Competitieven'!AI$2:AI$479,$A209))</f>
        <v/>
      </c>
      <c r="F209" s="145" t="str">
        <f>IF(COUNTIF('Listing Competitieven'!AJ$2:AJ$479,$A209)=0,"",COUNTIF('Listing Competitieven'!AJ$2:AJ$479,$A209))</f>
        <v/>
      </c>
      <c r="G209" s="145" t="str">
        <f>IF(COUNTIF('Listing Competitieven'!AK$2:AK$479,$A209)=0,"",COUNTIF('Listing Competitieven'!AK$2:AK$479,$A209))</f>
        <v/>
      </c>
      <c r="I209">
        <v>208</v>
      </c>
      <c r="J209" s="145">
        <f>SUM(B$2:B209)</f>
        <v>92</v>
      </c>
      <c r="K209" s="145">
        <f>SUM(C$2:C209)</f>
        <v>93</v>
      </c>
      <c r="L209" s="145">
        <f>SUM(D$2:D209)</f>
        <v>31</v>
      </c>
      <c r="M209" s="145">
        <f>SUM(E$2:E209)</f>
        <v>5</v>
      </c>
      <c r="N209" s="145">
        <f>SUM(F$2:F209)</f>
        <v>28</v>
      </c>
      <c r="O209" s="145">
        <f>SUM(G$2:G209)</f>
        <v>1</v>
      </c>
    </row>
    <row r="210" spans="1:15" x14ac:dyDescent="0.25">
      <c r="A210">
        <v>209</v>
      </c>
      <c r="B210" s="145" t="str">
        <f>IF(COUNTIF('Listing Competitieven'!AF$2:AF$479,$A210)=0,"",COUNTIF('Listing Competitieven'!AF$2:AF$479,$A210))</f>
        <v/>
      </c>
      <c r="C210" s="145" t="str">
        <f>IF(COUNTIF('Listing Competitieven'!AG$2:AG$479,$A210)=0,"",COUNTIF('Listing Competitieven'!AG$2:AG$479,$A210))</f>
        <v/>
      </c>
      <c r="D210" s="145" t="str">
        <f>IF(COUNTIF('Listing Competitieven'!AH$2:AH$479,$A210)=0,"",COUNTIF('Listing Competitieven'!AH$2:AH$479,$A210))</f>
        <v/>
      </c>
      <c r="E210" s="145" t="str">
        <f>IF(COUNTIF('Listing Competitieven'!AI$2:AI$479,$A210)=0,"",COUNTIF('Listing Competitieven'!AI$2:AI$479,$A210))</f>
        <v/>
      </c>
      <c r="F210" s="145" t="str">
        <f>IF(COUNTIF('Listing Competitieven'!AJ$2:AJ$479,$A210)=0,"",COUNTIF('Listing Competitieven'!AJ$2:AJ$479,$A210))</f>
        <v/>
      </c>
      <c r="G210" s="145" t="str">
        <f>IF(COUNTIF('Listing Competitieven'!AK$2:AK$479,$A210)=0,"",COUNTIF('Listing Competitieven'!AK$2:AK$479,$A210))</f>
        <v/>
      </c>
      <c r="I210">
        <v>209</v>
      </c>
      <c r="J210" s="145">
        <f>SUM(B$2:B210)</f>
        <v>92</v>
      </c>
      <c r="K210" s="145">
        <f>SUM(C$2:C210)</f>
        <v>93</v>
      </c>
      <c r="L210" s="145">
        <f>SUM(D$2:D210)</f>
        <v>31</v>
      </c>
      <c r="M210" s="145">
        <f>SUM(E$2:E210)</f>
        <v>5</v>
      </c>
      <c r="N210" s="145">
        <f>SUM(F$2:F210)</f>
        <v>28</v>
      </c>
      <c r="O210" s="145">
        <f>SUM(G$2:G210)</f>
        <v>1</v>
      </c>
    </row>
    <row r="211" spans="1:15" x14ac:dyDescent="0.25">
      <c r="A211">
        <v>210</v>
      </c>
      <c r="B211" s="145">
        <f>IF(COUNTIF('Listing Competitieven'!AF$2:AF$479,$A211)=0,"",COUNTIF('Listing Competitieven'!AF$2:AF$479,$A211))</f>
        <v>1</v>
      </c>
      <c r="C211" s="145" t="str">
        <f>IF(COUNTIF('Listing Competitieven'!AG$2:AG$479,$A211)=0,"",COUNTIF('Listing Competitieven'!AG$2:AG$479,$A211))</f>
        <v/>
      </c>
      <c r="D211" s="145">
        <f>IF(COUNTIF('Listing Competitieven'!AH$2:AH$479,$A211)=0,"",COUNTIF('Listing Competitieven'!AH$2:AH$479,$A211))</f>
        <v>1</v>
      </c>
      <c r="E211" s="145">
        <f>IF(COUNTIF('Listing Competitieven'!AI$2:AI$479,$A211)=0,"",COUNTIF('Listing Competitieven'!AI$2:AI$479,$A211))</f>
        <v>1</v>
      </c>
      <c r="F211" s="145">
        <f>IF(COUNTIF('Listing Competitieven'!AJ$2:AJ$479,$A211)=0,"",COUNTIF('Listing Competitieven'!AJ$2:AJ$479,$A211))</f>
        <v>1</v>
      </c>
      <c r="G211" s="145" t="str">
        <f>IF(COUNTIF('Listing Competitieven'!AK$2:AK$479,$A211)=0,"",COUNTIF('Listing Competitieven'!AK$2:AK$479,$A211))</f>
        <v/>
      </c>
      <c r="I211">
        <v>210</v>
      </c>
      <c r="J211" s="145">
        <f>SUM(B$2:B211)</f>
        <v>93</v>
      </c>
      <c r="K211" s="145">
        <f>SUM(C$2:C211)</f>
        <v>93</v>
      </c>
      <c r="L211" s="145">
        <f>SUM(D$2:D211)</f>
        <v>32</v>
      </c>
      <c r="M211" s="145">
        <f>SUM(E$2:E211)</f>
        <v>6</v>
      </c>
      <c r="N211" s="145">
        <f>SUM(F$2:F211)</f>
        <v>29</v>
      </c>
      <c r="O211" s="145">
        <f>SUM(G$2:G211)</f>
        <v>1</v>
      </c>
    </row>
    <row r="212" spans="1:15" x14ac:dyDescent="0.25">
      <c r="A212">
        <v>211</v>
      </c>
      <c r="B212" s="145" t="str">
        <f>IF(COUNTIF('Listing Competitieven'!AF$2:AF$479,$A212)=0,"",COUNTIF('Listing Competitieven'!AF$2:AF$479,$A212))</f>
        <v/>
      </c>
      <c r="C212" s="145" t="str">
        <f>IF(COUNTIF('Listing Competitieven'!AG$2:AG$479,$A212)=0,"",COUNTIF('Listing Competitieven'!AG$2:AG$479,$A212))</f>
        <v/>
      </c>
      <c r="D212" s="145" t="str">
        <f>IF(COUNTIF('Listing Competitieven'!AH$2:AH$479,$A212)=0,"",COUNTIF('Listing Competitieven'!AH$2:AH$479,$A212))</f>
        <v/>
      </c>
      <c r="E212" s="145" t="str">
        <f>IF(COUNTIF('Listing Competitieven'!AI$2:AI$479,$A212)=0,"",COUNTIF('Listing Competitieven'!AI$2:AI$479,$A212))</f>
        <v/>
      </c>
      <c r="F212" s="145" t="str">
        <f>IF(COUNTIF('Listing Competitieven'!AJ$2:AJ$479,$A212)=0,"",COUNTIF('Listing Competitieven'!AJ$2:AJ$479,$A212))</f>
        <v/>
      </c>
      <c r="G212" s="145" t="str">
        <f>IF(COUNTIF('Listing Competitieven'!AK$2:AK$479,$A212)=0,"",COUNTIF('Listing Competitieven'!AK$2:AK$479,$A212))</f>
        <v/>
      </c>
      <c r="I212">
        <v>211</v>
      </c>
      <c r="J212" s="145">
        <f>SUM(B$2:B212)</f>
        <v>93</v>
      </c>
      <c r="K212" s="145">
        <f>SUM(C$2:C212)</f>
        <v>93</v>
      </c>
      <c r="L212" s="145">
        <f>SUM(D$2:D212)</f>
        <v>32</v>
      </c>
      <c r="M212" s="145">
        <f>SUM(E$2:E212)</f>
        <v>6</v>
      </c>
      <c r="N212" s="145">
        <f>SUM(F$2:F212)</f>
        <v>29</v>
      </c>
      <c r="O212" s="145">
        <f>SUM(G$2:G212)</f>
        <v>1</v>
      </c>
    </row>
    <row r="213" spans="1:15" x14ac:dyDescent="0.25">
      <c r="A213">
        <v>212</v>
      </c>
      <c r="B213" s="145" t="str">
        <f>IF(COUNTIF('Listing Competitieven'!AF$2:AF$479,$A213)=0,"",COUNTIF('Listing Competitieven'!AF$2:AF$479,$A213))</f>
        <v/>
      </c>
      <c r="C213" s="145" t="str">
        <f>IF(COUNTIF('Listing Competitieven'!AG$2:AG$479,$A213)=0,"",COUNTIF('Listing Competitieven'!AG$2:AG$479,$A213))</f>
        <v/>
      </c>
      <c r="D213" s="145" t="str">
        <f>IF(COUNTIF('Listing Competitieven'!AH$2:AH$479,$A213)=0,"",COUNTIF('Listing Competitieven'!AH$2:AH$479,$A213))</f>
        <v/>
      </c>
      <c r="E213" s="145" t="str">
        <f>IF(COUNTIF('Listing Competitieven'!AI$2:AI$479,$A213)=0,"",COUNTIF('Listing Competitieven'!AI$2:AI$479,$A213))</f>
        <v/>
      </c>
      <c r="F213" s="145" t="str">
        <f>IF(COUNTIF('Listing Competitieven'!AJ$2:AJ$479,$A213)=0,"",COUNTIF('Listing Competitieven'!AJ$2:AJ$479,$A213))</f>
        <v/>
      </c>
      <c r="G213" s="145" t="str">
        <f>IF(COUNTIF('Listing Competitieven'!AK$2:AK$479,$A213)=0,"",COUNTIF('Listing Competitieven'!AK$2:AK$479,$A213))</f>
        <v/>
      </c>
      <c r="I213">
        <v>212</v>
      </c>
      <c r="J213" s="145">
        <f>SUM(B$2:B213)</f>
        <v>93</v>
      </c>
      <c r="K213" s="145">
        <f>SUM(C$2:C213)</f>
        <v>93</v>
      </c>
      <c r="L213" s="145">
        <f>SUM(D$2:D213)</f>
        <v>32</v>
      </c>
      <c r="M213" s="145">
        <f>SUM(E$2:E213)</f>
        <v>6</v>
      </c>
      <c r="N213" s="145">
        <f>SUM(F$2:F213)</f>
        <v>29</v>
      </c>
      <c r="O213" s="145">
        <f>SUM(G$2:G213)</f>
        <v>1</v>
      </c>
    </row>
    <row r="214" spans="1:15" x14ac:dyDescent="0.25">
      <c r="A214">
        <v>213</v>
      </c>
      <c r="B214" s="145" t="str">
        <f>IF(COUNTIF('Listing Competitieven'!AF$2:AF$479,$A214)=0,"",COUNTIF('Listing Competitieven'!AF$2:AF$479,$A214))</f>
        <v/>
      </c>
      <c r="C214" s="145" t="str">
        <f>IF(COUNTIF('Listing Competitieven'!AG$2:AG$479,$A214)=0,"",COUNTIF('Listing Competitieven'!AG$2:AG$479,$A214))</f>
        <v/>
      </c>
      <c r="D214" s="145" t="str">
        <f>IF(COUNTIF('Listing Competitieven'!AH$2:AH$479,$A214)=0,"",COUNTIF('Listing Competitieven'!AH$2:AH$479,$A214))</f>
        <v/>
      </c>
      <c r="E214" s="145" t="str">
        <f>IF(COUNTIF('Listing Competitieven'!AI$2:AI$479,$A214)=0,"",COUNTIF('Listing Competitieven'!AI$2:AI$479,$A214))</f>
        <v/>
      </c>
      <c r="F214" s="145" t="str">
        <f>IF(COUNTIF('Listing Competitieven'!AJ$2:AJ$479,$A214)=0,"",COUNTIF('Listing Competitieven'!AJ$2:AJ$479,$A214))</f>
        <v/>
      </c>
      <c r="G214" s="145" t="str">
        <f>IF(COUNTIF('Listing Competitieven'!AK$2:AK$479,$A214)=0,"",COUNTIF('Listing Competitieven'!AK$2:AK$479,$A214))</f>
        <v/>
      </c>
      <c r="I214">
        <v>213</v>
      </c>
      <c r="J214" s="145">
        <f>SUM(B$2:B214)</f>
        <v>93</v>
      </c>
      <c r="K214" s="145">
        <f>SUM(C$2:C214)</f>
        <v>93</v>
      </c>
      <c r="L214" s="145">
        <f>SUM(D$2:D214)</f>
        <v>32</v>
      </c>
      <c r="M214" s="145">
        <f>SUM(E$2:E214)</f>
        <v>6</v>
      </c>
      <c r="N214" s="145">
        <f>SUM(F$2:F214)</f>
        <v>29</v>
      </c>
      <c r="O214" s="145">
        <f>SUM(G$2:G214)</f>
        <v>1</v>
      </c>
    </row>
    <row r="215" spans="1:15" x14ac:dyDescent="0.25">
      <c r="A215">
        <v>214</v>
      </c>
      <c r="B215" s="145" t="str">
        <f>IF(COUNTIF('Listing Competitieven'!AF$2:AF$479,$A215)=0,"",COUNTIF('Listing Competitieven'!AF$2:AF$479,$A215))</f>
        <v/>
      </c>
      <c r="C215" s="145" t="str">
        <f>IF(COUNTIF('Listing Competitieven'!AG$2:AG$479,$A215)=0,"",COUNTIF('Listing Competitieven'!AG$2:AG$479,$A215))</f>
        <v/>
      </c>
      <c r="D215" s="145" t="str">
        <f>IF(COUNTIF('Listing Competitieven'!AH$2:AH$479,$A215)=0,"",COUNTIF('Listing Competitieven'!AH$2:AH$479,$A215))</f>
        <v/>
      </c>
      <c r="E215" s="145" t="str">
        <f>IF(COUNTIF('Listing Competitieven'!AI$2:AI$479,$A215)=0,"",COUNTIF('Listing Competitieven'!AI$2:AI$479,$A215))</f>
        <v/>
      </c>
      <c r="F215" s="145" t="str">
        <f>IF(COUNTIF('Listing Competitieven'!AJ$2:AJ$479,$A215)=0,"",COUNTIF('Listing Competitieven'!AJ$2:AJ$479,$A215))</f>
        <v/>
      </c>
      <c r="G215" s="145" t="str">
        <f>IF(COUNTIF('Listing Competitieven'!AK$2:AK$479,$A215)=0,"",COUNTIF('Listing Competitieven'!AK$2:AK$479,$A215))</f>
        <v/>
      </c>
      <c r="I215">
        <v>214</v>
      </c>
      <c r="J215" s="145">
        <f>SUM(B$2:B215)</f>
        <v>93</v>
      </c>
      <c r="K215" s="145">
        <f>SUM(C$2:C215)</f>
        <v>93</v>
      </c>
      <c r="L215" s="145">
        <f>SUM(D$2:D215)</f>
        <v>32</v>
      </c>
      <c r="M215" s="145">
        <f>SUM(E$2:E215)</f>
        <v>6</v>
      </c>
      <c r="N215" s="145">
        <f>SUM(F$2:F215)</f>
        <v>29</v>
      </c>
      <c r="O215" s="145">
        <f>SUM(G$2:G215)</f>
        <v>1</v>
      </c>
    </row>
    <row r="216" spans="1:15" x14ac:dyDescent="0.25">
      <c r="A216">
        <v>215</v>
      </c>
      <c r="B216" s="145" t="str">
        <f>IF(COUNTIF('Listing Competitieven'!AF$2:AF$479,$A216)=0,"",COUNTIF('Listing Competitieven'!AF$2:AF$479,$A216))</f>
        <v/>
      </c>
      <c r="C216" s="145" t="str">
        <f>IF(COUNTIF('Listing Competitieven'!AG$2:AG$479,$A216)=0,"",COUNTIF('Listing Competitieven'!AG$2:AG$479,$A216))</f>
        <v/>
      </c>
      <c r="D216" s="145" t="str">
        <f>IF(COUNTIF('Listing Competitieven'!AH$2:AH$479,$A216)=0,"",COUNTIF('Listing Competitieven'!AH$2:AH$479,$A216))</f>
        <v/>
      </c>
      <c r="E216" s="145" t="str">
        <f>IF(COUNTIF('Listing Competitieven'!AI$2:AI$479,$A216)=0,"",COUNTIF('Listing Competitieven'!AI$2:AI$479,$A216))</f>
        <v/>
      </c>
      <c r="F216" s="145" t="str">
        <f>IF(COUNTIF('Listing Competitieven'!AJ$2:AJ$479,$A216)=0,"",COUNTIF('Listing Competitieven'!AJ$2:AJ$479,$A216))</f>
        <v/>
      </c>
      <c r="G216" s="145" t="str">
        <f>IF(COUNTIF('Listing Competitieven'!AK$2:AK$479,$A216)=0,"",COUNTIF('Listing Competitieven'!AK$2:AK$479,$A216))</f>
        <v/>
      </c>
      <c r="I216">
        <v>215</v>
      </c>
      <c r="J216" s="145">
        <f>SUM(B$2:B216)</f>
        <v>93</v>
      </c>
      <c r="K216" s="145">
        <f>SUM(C$2:C216)</f>
        <v>93</v>
      </c>
      <c r="L216" s="145">
        <f>SUM(D$2:D216)</f>
        <v>32</v>
      </c>
      <c r="M216" s="145">
        <f>SUM(E$2:E216)</f>
        <v>6</v>
      </c>
      <c r="N216" s="145">
        <f>SUM(F$2:F216)</f>
        <v>29</v>
      </c>
      <c r="O216" s="145">
        <f>SUM(G$2:G216)</f>
        <v>1</v>
      </c>
    </row>
    <row r="217" spans="1:15" x14ac:dyDescent="0.25">
      <c r="A217">
        <v>216</v>
      </c>
      <c r="B217" s="145" t="str">
        <f>IF(COUNTIF('Listing Competitieven'!AF$2:AF$479,$A217)=0,"",COUNTIF('Listing Competitieven'!AF$2:AF$479,$A217))</f>
        <v/>
      </c>
      <c r="C217" s="145" t="str">
        <f>IF(COUNTIF('Listing Competitieven'!AG$2:AG$479,$A217)=0,"",COUNTIF('Listing Competitieven'!AG$2:AG$479,$A217))</f>
        <v/>
      </c>
      <c r="D217" s="145" t="str">
        <f>IF(COUNTIF('Listing Competitieven'!AH$2:AH$479,$A217)=0,"",COUNTIF('Listing Competitieven'!AH$2:AH$479,$A217))</f>
        <v/>
      </c>
      <c r="E217" s="145" t="str">
        <f>IF(COUNTIF('Listing Competitieven'!AI$2:AI$479,$A217)=0,"",COUNTIF('Listing Competitieven'!AI$2:AI$479,$A217))</f>
        <v/>
      </c>
      <c r="F217" s="145" t="str">
        <f>IF(COUNTIF('Listing Competitieven'!AJ$2:AJ$479,$A217)=0,"",COUNTIF('Listing Competitieven'!AJ$2:AJ$479,$A217))</f>
        <v/>
      </c>
      <c r="G217" s="145" t="str">
        <f>IF(COUNTIF('Listing Competitieven'!AK$2:AK$479,$A217)=0,"",COUNTIF('Listing Competitieven'!AK$2:AK$479,$A217))</f>
        <v/>
      </c>
      <c r="I217">
        <v>216</v>
      </c>
      <c r="J217" s="145">
        <f>SUM(B$2:B217)</f>
        <v>93</v>
      </c>
      <c r="K217" s="145">
        <f>SUM(C$2:C217)</f>
        <v>93</v>
      </c>
      <c r="L217" s="145">
        <f>SUM(D$2:D217)</f>
        <v>32</v>
      </c>
      <c r="M217" s="145">
        <f>SUM(E$2:E217)</f>
        <v>6</v>
      </c>
      <c r="N217" s="145">
        <f>SUM(F$2:F217)</f>
        <v>29</v>
      </c>
      <c r="O217" s="145">
        <f>SUM(G$2:G217)</f>
        <v>1</v>
      </c>
    </row>
    <row r="218" spans="1:15" x14ac:dyDescent="0.25">
      <c r="A218">
        <v>217</v>
      </c>
      <c r="B218" s="145" t="str">
        <f>IF(COUNTIF('Listing Competitieven'!AF$2:AF$479,$A218)=0,"",COUNTIF('Listing Competitieven'!AF$2:AF$479,$A218))</f>
        <v/>
      </c>
      <c r="C218" s="145">
        <f>IF(COUNTIF('Listing Competitieven'!AG$2:AG$479,$A218)=0,"",COUNTIF('Listing Competitieven'!AG$2:AG$479,$A218))</f>
        <v>2</v>
      </c>
      <c r="D218" s="145">
        <f>IF(COUNTIF('Listing Competitieven'!AH$2:AH$479,$A218)=0,"",COUNTIF('Listing Competitieven'!AH$2:AH$479,$A218))</f>
        <v>2</v>
      </c>
      <c r="E218" s="145" t="str">
        <f>IF(COUNTIF('Listing Competitieven'!AI$2:AI$479,$A218)=0,"",COUNTIF('Listing Competitieven'!AI$2:AI$479,$A218))</f>
        <v/>
      </c>
      <c r="F218" s="145" t="str">
        <f>IF(COUNTIF('Listing Competitieven'!AJ$2:AJ$479,$A218)=0,"",COUNTIF('Listing Competitieven'!AJ$2:AJ$479,$A218))</f>
        <v/>
      </c>
      <c r="G218" s="145" t="str">
        <f>IF(COUNTIF('Listing Competitieven'!AK$2:AK$479,$A218)=0,"",COUNTIF('Listing Competitieven'!AK$2:AK$479,$A218))</f>
        <v/>
      </c>
      <c r="I218">
        <v>217</v>
      </c>
      <c r="J218" s="145">
        <f>SUM(B$2:B218)</f>
        <v>93</v>
      </c>
      <c r="K218" s="145">
        <f>SUM(C$2:C218)</f>
        <v>95</v>
      </c>
      <c r="L218" s="145">
        <f>SUM(D$2:D218)</f>
        <v>34</v>
      </c>
      <c r="M218" s="145">
        <f>SUM(E$2:E218)</f>
        <v>6</v>
      </c>
      <c r="N218" s="145">
        <f>SUM(F$2:F218)</f>
        <v>29</v>
      </c>
      <c r="O218" s="145">
        <f>SUM(G$2:G218)</f>
        <v>1</v>
      </c>
    </row>
    <row r="219" spans="1:15" x14ac:dyDescent="0.25">
      <c r="A219">
        <v>218</v>
      </c>
      <c r="B219" s="145" t="str">
        <f>IF(COUNTIF('Listing Competitieven'!AF$2:AF$479,$A219)=0,"",COUNTIF('Listing Competitieven'!AF$2:AF$479,$A219))</f>
        <v/>
      </c>
      <c r="C219" s="145" t="str">
        <f>IF(COUNTIF('Listing Competitieven'!AG$2:AG$479,$A219)=0,"",COUNTIF('Listing Competitieven'!AG$2:AG$479,$A219))</f>
        <v/>
      </c>
      <c r="D219" s="145" t="str">
        <f>IF(COUNTIF('Listing Competitieven'!AH$2:AH$479,$A219)=0,"",COUNTIF('Listing Competitieven'!AH$2:AH$479,$A219))</f>
        <v/>
      </c>
      <c r="E219" s="145" t="str">
        <f>IF(COUNTIF('Listing Competitieven'!AI$2:AI$479,$A219)=0,"",COUNTIF('Listing Competitieven'!AI$2:AI$479,$A219))</f>
        <v/>
      </c>
      <c r="F219" s="145" t="str">
        <f>IF(COUNTIF('Listing Competitieven'!AJ$2:AJ$479,$A219)=0,"",COUNTIF('Listing Competitieven'!AJ$2:AJ$479,$A219))</f>
        <v/>
      </c>
      <c r="G219" s="145" t="str">
        <f>IF(COUNTIF('Listing Competitieven'!AK$2:AK$479,$A219)=0,"",COUNTIF('Listing Competitieven'!AK$2:AK$479,$A219))</f>
        <v/>
      </c>
      <c r="I219">
        <v>218</v>
      </c>
      <c r="J219" s="145">
        <f>SUM(B$2:B219)</f>
        <v>93</v>
      </c>
      <c r="K219" s="145">
        <f>SUM(C$2:C219)</f>
        <v>95</v>
      </c>
      <c r="L219" s="145">
        <f>SUM(D$2:D219)</f>
        <v>34</v>
      </c>
      <c r="M219" s="145">
        <f>SUM(E$2:E219)</f>
        <v>6</v>
      </c>
      <c r="N219" s="145">
        <f>SUM(F$2:F219)</f>
        <v>29</v>
      </c>
      <c r="O219" s="145">
        <f>SUM(G$2:G219)</f>
        <v>1</v>
      </c>
    </row>
    <row r="220" spans="1:15" x14ac:dyDescent="0.25">
      <c r="A220">
        <v>219</v>
      </c>
      <c r="B220" s="145" t="str">
        <f>IF(COUNTIF('Listing Competitieven'!AF$2:AF$479,$A220)=0,"",COUNTIF('Listing Competitieven'!AF$2:AF$479,$A220))</f>
        <v/>
      </c>
      <c r="C220" s="145" t="str">
        <f>IF(COUNTIF('Listing Competitieven'!AG$2:AG$479,$A220)=0,"",COUNTIF('Listing Competitieven'!AG$2:AG$479,$A220))</f>
        <v/>
      </c>
      <c r="D220" s="145" t="str">
        <f>IF(COUNTIF('Listing Competitieven'!AH$2:AH$479,$A220)=0,"",COUNTIF('Listing Competitieven'!AH$2:AH$479,$A220))</f>
        <v/>
      </c>
      <c r="E220" s="145" t="str">
        <f>IF(COUNTIF('Listing Competitieven'!AI$2:AI$479,$A220)=0,"",COUNTIF('Listing Competitieven'!AI$2:AI$479,$A220))</f>
        <v/>
      </c>
      <c r="F220" s="145" t="str">
        <f>IF(COUNTIF('Listing Competitieven'!AJ$2:AJ$479,$A220)=0,"",COUNTIF('Listing Competitieven'!AJ$2:AJ$479,$A220))</f>
        <v/>
      </c>
      <c r="G220" s="145" t="str">
        <f>IF(COUNTIF('Listing Competitieven'!AK$2:AK$479,$A220)=0,"",COUNTIF('Listing Competitieven'!AK$2:AK$479,$A220))</f>
        <v/>
      </c>
      <c r="I220">
        <v>219</v>
      </c>
      <c r="J220" s="145">
        <f>SUM(B$2:B220)</f>
        <v>93</v>
      </c>
      <c r="K220" s="145">
        <f>SUM(C$2:C220)</f>
        <v>95</v>
      </c>
      <c r="L220" s="145">
        <f>SUM(D$2:D220)</f>
        <v>34</v>
      </c>
      <c r="M220" s="145">
        <f>SUM(E$2:E220)</f>
        <v>6</v>
      </c>
      <c r="N220" s="145">
        <f>SUM(F$2:F220)</f>
        <v>29</v>
      </c>
      <c r="O220" s="145">
        <f>SUM(G$2:G220)</f>
        <v>1</v>
      </c>
    </row>
    <row r="221" spans="1:15" x14ac:dyDescent="0.25">
      <c r="A221">
        <v>220</v>
      </c>
      <c r="B221" s="145" t="str">
        <f>IF(COUNTIF('Listing Competitieven'!AF$2:AF$479,$A221)=0,"",COUNTIF('Listing Competitieven'!AF$2:AF$479,$A221))</f>
        <v/>
      </c>
      <c r="C221" s="145" t="str">
        <f>IF(COUNTIF('Listing Competitieven'!AG$2:AG$479,$A221)=0,"",COUNTIF('Listing Competitieven'!AG$2:AG$479,$A221))</f>
        <v/>
      </c>
      <c r="D221" s="145" t="str">
        <f>IF(COUNTIF('Listing Competitieven'!AH$2:AH$479,$A221)=0,"",COUNTIF('Listing Competitieven'!AH$2:AH$479,$A221))</f>
        <v/>
      </c>
      <c r="E221" s="145" t="str">
        <f>IF(COUNTIF('Listing Competitieven'!AI$2:AI$479,$A221)=0,"",COUNTIF('Listing Competitieven'!AI$2:AI$479,$A221))</f>
        <v/>
      </c>
      <c r="F221" s="145" t="str">
        <f>IF(COUNTIF('Listing Competitieven'!AJ$2:AJ$479,$A221)=0,"",COUNTIF('Listing Competitieven'!AJ$2:AJ$479,$A221))</f>
        <v/>
      </c>
      <c r="G221" s="145" t="str">
        <f>IF(COUNTIF('Listing Competitieven'!AK$2:AK$479,$A221)=0,"",COUNTIF('Listing Competitieven'!AK$2:AK$479,$A221))</f>
        <v/>
      </c>
      <c r="I221">
        <v>220</v>
      </c>
      <c r="J221" s="145">
        <f>SUM(B$2:B221)</f>
        <v>93</v>
      </c>
      <c r="K221" s="145">
        <f>SUM(C$2:C221)</f>
        <v>95</v>
      </c>
      <c r="L221" s="145">
        <f>SUM(D$2:D221)</f>
        <v>34</v>
      </c>
      <c r="M221" s="145">
        <f>SUM(E$2:E221)</f>
        <v>6</v>
      </c>
      <c r="N221" s="145">
        <f>SUM(F$2:F221)</f>
        <v>29</v>
      </c>
      <c r="O221" s="145">
        <f>SUM(G$2:G221)</f>
        <v>1</v>
      </c>
    </row>
    <row r="222" spans="1:15" x14ac:dyDescent="0.25">
      <c r="A222">
        <v>221</v>
      </c>
      <c r="B222" s="145" t="str">
        <f>IF(COUNTIF('Listing Competitieven'!AF$2:AF$479,$A222)=0,"",COUNTIF('Listing Competitieven'!AF$2:AF$479,$A222))</f>
        <v/>
      </c>
      <c r="C222" s="145" t="str">
        <f>IF(COUNTIF('Listing Competitieven'!AG$2:AG$479,$A222)=0,"",COUNTIF('Listing Competitieven'!AG$2:AG$479,$A222))</f>
        <v/>
      </c>
      <c r="D222" s="145" t="str">
        <f>IF(COUNTIF('Listing Competitieven'!AH$2:AH$479,$A222)=0,"",COUNTIF('Listing Competitieven'!AH$2:AH$479,$A222))</f>
        <v/>
      </c>
      <c r="E222" s="145" t="str">
        <f>IF(COUNTIF('Listing Competitieven'!AI$2:AI$479,$A222)=0,"",COUNTIF('Listing Competitieven'!AI$2:AI$479,$A222))</f>
        <v/>
      </c>
      <c r="F222" s="145" t="str">
        <f>IF(COUNTIF('Listing Competitieven'!AJ$2:AJ$479,$A222)=0,"",COUNTIF('Listing Competitieven'!AJ$2:AJ$479,$A222))</f>
        <v/>
      </c>
      <c r="G222" s="145" t="str">
        <f>IF(COUNTIF('Listing Competitieven'!AK$2:AK$479,$A222)=0,"",COUNTIF('Listing Competitieven'!AK$2:AK$479,$A222))</f>
        <v/>
      </c>
      <c r="I222">
        <v>221</v>
      </c>
      <c r="J222" s="145">
        <f>SUM(B$2:B222)</f>
        <v>93</v>
      </c>
      <c r="K222" s="145">
        <f>SUM(C$2:C222)</f>
        <v>95</v>
      </c>
      <c r="L222" s="145">
        <f>SUM(D$2:D222)</f>
        <v>34</v>
      </c>
      <c r="M222" s="145">
        <f>SUM(E$2:E222)</f>
        <v>6</v>
      </c>
      <c r="N222" s="145">
        <f>SUM(F$2:F222)</f>
        <v>29</v>
      </c>
      <c r="O222" s="145">
        <f>SUM(G$2:G222)</f>
        <v>1</v>
      </c>
    </row>
    <row r="223" spans="1:15" x14ac:dyDescent="0.25">
      <c r="A223">
        <v>222</v>
      </c>
      <c r="B223" s="145" t="str">
        <f>IF(COUNTIF('Listing Competitieven'!AF$2:AF$479,$A223)=0,"",COUNTIF('Listing Competitieven'!AF$2:AF$479,$A223))</f>
        <v/>
      </c>
      <c r="C223" s="145" t="str">
        <f>IF(COUNTIF('Listing Competitieven'!AG$2:AG$479,$A223)=0,"",COUNTIF('Listing Competitieven'!AG$2:AG$479,$A223))</f>
        <v/>
      </c>
      <c r="D223" s="145" t="str">
        <f>IF(COUNTIF('Listing Competitieven'!AH$2:AH$479,$A223)=0,"",COUNTIF('Listing Competitieven'!AH$2:AH$479,$A223))</f>
        <v/>
      </c>
      <c r="E223" s="145" t="str">
        <f>IF(COUNTIF('Listing Competitieven'!AI$2:AI$479,$A223)=0,"",COUNTIF('Listing Competitieven'!AI$2:AI$479,$A223))</f>
        <v/>
      </c>
      <c r="F223" s="145" t="str">
        <f>IF(COUNTIF('Listing Competitieven'!AJ$2:AJ$479,$A223)=0,"",COUNTIF('Listing Competitieven'!AJ$2:AJ$479,$A223))</f>
        <v/>
      </c>
      <c r="G223" s="145" t="str">
        <f>IF(COUNTIF('Listing Competitieven'!AK$2:AK$479,$A223)=0,"",COUNTIF('Listing Competitieven'!AK$2:AK$479,$A223))</f>
        <v/>
      </c>
      <c r="I223">
        <v>222</v>
      </c>
      <c r="J223" s="145">
        <f>SUM(B$2:B223)</f>
        <v>93</v>
      </c>
      <c r="K223" s="145">
        <f>SUM(C$2:C223)</f>
        <v>95</v>
      </c>
      <c r="L223" s="145">
        <f>SUM(D$2:D223)</f>
        <v>34</v>
      </c>
      <c r="M223" s="145">
        <f>SUM(E$2:E223)</f>
        <v>6</v>
      </c>
      <c r="N223" s="145">
        <f>SUM(F$2:F223)</f>
        <v>29</v>
      </c>
      <c r="O223" s="145">
        <f>SUM(G$2:G223)</f>
        <v>1</v>
      </c>
    </row>
    <row r="224" spans="1:15" x14ac:dyDescent="0.25">
      <c r="A224">
        <v>223</v>
      </c>
      <c r="B224" s="145">
        <f>IF(COUNTIF('Listing Competitieven'!AF$2:AF$479,$A224)=0,"",COUNTIF('Listing Competitieven'!AF$2:AF$479,$A224))</f>
        <v>2</v>
      </c>
      <c r="C224" s="145" t="str">
        <f>IF(COUNTIF('Listing Competitieven'!AG$2:AG$479,$A224)=0,"",COUNTIF('Listing Competitieven'!AG$2:AG$479,$A224))</f>
        <v/>
      </c>
      <c r="D224" s="145" t="str">
        <f>IF(COUNTIF('Listing Competitieven'!AH$2:AH$479,$A224)=0,"",COUNTIF('Listing Competitieven'!AH$2:AH$479,$A224))</f>
        <v/>
      </c>
      <c r="E224" s="145" t="str">
        <f>IF(COUNTIF('Listing Competitieven'!AI$2:AI$479,$A224)=0,"",COUNTIF('Listing Competitieven'!AI$2:AI$479,$A224))</f>
        <v/>
      </c>
      <c r="F224" s="145" t="str">
        <f>IF(COUNTIF('Listing Competitieven'!AJ$2:AJ$479,$A224)=0,"",COUNTIF('Listing Competitieven'!AJ$2:AJ$479,$A224))</f>
        <v/>
      </c>
      <c r="G224" s="145" t="str">
        <f>IF(COUNTIF('Listing Competitieven'!AK$2:AK$479,$A224)=0,"",COUNTIF('Listing Competitieven'!AK$2:AK$479,$A224))</f>
        <v/>
      </c>
      <c r="I224">
        <v>223</v>
      </c>
      <c r="J224" s="145">
        <f>SUM(B$2:B224)</f>
        <v>95</v>
      </c>
      <c r="K224" s="145">
        <f>SUM(C$2:C224)</f>
        <v>95</v>
      </c>
      <c r="L224" s="145">
        <f>SUM(D$2:D224)</f>
        <v>34</v>
      </c>
      <c r="M224" s="145">
        <f>SUM(E$2:E224)</f>
        <v>6</v>
      </c>
      <c r="N224" s="145">
        <f>SUM(F$2:F224)</f>
        <v>29</v>
      </c>
      <c r="O224" s="145">
        <f>SUM(G$2:G224)</f>
        <v>1</v>
      </c>
    </row>
    <row r="225" spans="1:15" x14ac:dyDescent="0.25">
      <c r="A225">
        <v>224</v>
      </c>
      <c r="B225" s="145">
        <f>IF(COUNTIF('Listing Competitieven'!AF$2:AF$479,$A225)=0,"",COUNTIF('Listing Competitieven'!AF$2:AF$479,$A225))</f>
        <v>1</v>
      </c>
      <c r="C225" s="145" t="str">
        <f>IF(COUNTIF('Listing Competitieven'!AG$2:AG$479,$A225)=0,"",COUNTIF('Listing Competitieven'!AG$2:AG$479,$A225))</f>
        <v/>
      </c>
      <c r="D225" s="145">
        <f>IF(COUNTIF('Listing Competitieven'!AH$2:AH$479,$A225)=0,"",COUNTIF('Listing Competitieven'!AH$2:AH$479,$A225))</f>
        <v>2</v>
      </c>
      <c r="E225" s="145" t="str">
        <f>IF(COUNTIF('Listing Competitieven'!AI$2:AI$479,$A225)=0,"",COUNTIF('Listing Competitieven'!AI$2:AI$479,$A225))</f>
        <v/>
      </c>
      <c r="F225" s="145" t="str">
        <f>IF(COUNTIF('Listing Competitieven'!AJ$2:AJ$479,$A225)=0,"",COUNTIF('Listing Competitieven'!AJ$2:AJ$479,$A225))</f>
        <v/>
      </c>
      <c r="G225" s="145" t="str">
        <f>IF(COUNTIF('Listing Competitieven'!AK$2:AK$479,$A225)=0,"",COUNTIF('Listing Competitieven'!AK$2:AK$479,$A225))</f>
        <v/>
      </c>
      <c r="I225">
        <v>224</v>
      </c>
      <c r="J225" s="145">
        <f>SUM(B$2:B225)</f>
        <v>96</v>
      </c>
      <c r="K225" s="145">
        <f>SUM(C$2:C225)</f>
        <v>95</v>
      </c>
      <c r="L225" s="145">
        <f>SUM(D$2:D225)</f>
        <v>36</v>
      </c>
      <c r="M225" s="145">
        <f>SUM(E$2:E225)</f>
        <v>6</v>
      </c>
      <c r="N225" s="145">
        <f>SUM(F$2:F225)</f>
        <v>29</v>
      </c>
      <c r="O225" s="145">
        <f>SUM(G$2:G225)</f>
        <v>1</v>
      </c>
    </row>
    <row r="226" spans="1:15" x14ac:dyDescent="0.25">
      <c r="A226">
        <v>225</v>
      </c>
      <c r="B226" s="145">
        <f>IF(COUNTIF('Listing Competitieven'!AF$2:AF$479,$A226)=0,"",COUNTIF('Listing Competitieven'!AF$2:AF$479,$A226))</f>
        <v>3</v>
      </c>
      <c r="C226" s="145" t="str">
        <f>IF(COUNTIF('Listing Competitieven'!AG$2:AG$479,$A226)=0,"",COUNTIF('Listing Competitieven'!AG$2:AG$479,$A226))</f>
        <v/>
      </c>
      <c r="D226" s="145" t="str">
        <f>IF(COUNTIF('Listing Competitieven'!AH$2:AH$479,$A226)=0,"",COUNTIF('Listing Competitieven'!AH$2:AH$479,$A226))</f>
        <v/>
      </c>
      <c r="E226" s="145" t="str">
        <f>IF(COUNTIF('Listing Competitieven'!AI$2:AI$479,$A226)=0,"",COUNTIF('Listing Competitieven'!AI$2:AI$479,$A226))</f>
        <v/>
      </c>
      <c r="F226" s="145" t="str">
        <f>IF(COUNTIF('Listing Competitieven'!AJ$2:AJ$479,$A226)=0,"",COUNTIF('Listing Competitieven'!AJ$2:AJ$479,$A226))</f>
        <v/>
      </c>
      <c r="G226" s="145" t="str">
        <f>IF(COUNTIF('Listing Competitieven'!AK$2:AK$479,$A226)=0,"",COUNTIF('Listing Competitieven'!AK$2:AK$479,$A226))</f>
        <v/>
      </c>
      <c r="I226">
        <v>225</v>
      </c>
      <c r="J226" s="145">
        <f>SUM(B$2:B226)</f>
        <v>99</v>
      </c>
      <c r="K226" s="145">
        <f>SUM(C$2:C226)</f>
        <v>95</v>
      </c>
      <c r="L226" s="145">
        <f>SUM(D$2:D226)</f>
        <v>36</v>
      </c>
      <c r="M226" s="145">
        <f>SUM(E$2:E226)</f>
        <v>6</v>
      </c>
      <c r="N226" s="145">
        <f>SUM(F$2:F226)</f>
        <v>29</v>
      </c>
      <c r="O226" s="145">
        <f>SUM(G$2:G226)</f>
        <v>1</v>
      </c>
    </row>
    <row r="227" spans="1:15" x14ac:dyDescent="0.25">
      <c r="A227">
        <v>226</v>
      </c>
      <c r="B227" s="145" t="str">
        <f>IF(COUNTIF('Listing Competitieven'!AF$2:AF$479,$A227)=0,"",COUNTIF('Listing Competitieven'!AF$2:AF$479,$A227))</f>
        <v/>
      </c>
      <c r="C227" s="145" t="str">
        <f>IF(COUNTIF('Listing Competitieven'!AG$2:AG$479,$A227)=0,"",COUNTIF('Listing Competitieven'!AG$2:AG$479,$A227))</f>
        <v/>
      </c>
      <c r="D227" s="145" t="str">
        <f>IF(COUNTIF('Listing Competitieven'!AH$2:AH$479,$A227)=0,"",COUNTIF('Listing Competitieven'!AH$2:AH$479,$A227))</f>
        <v/>
      </c>
      <c r="E227" s="145" t="str">
        <f>IF(COUNTIF('Listing Competitieven'!AI$2:AI$479,$A227)=0,"",COUNTIF('Listing Competitieven'!AI$2:AI$479,$A227))</f>
        <v/>
      </c>
      <c r="F227" s="145" t="str">
        <f>IF(COUNTIF('Listing Competitieven'!AJ$2:AJ$479,$A227)=0,"",COUNTIF('Listing Competitieven'!AJ$2:AJ$479,$A227))</f>
        <v/>
      </c>
      <c r="G227" s="145" t="str">
        <f>IF(COUNTIF('Listing Competitieven'!AK$2:AK$479,$A227)=0,"",COUNTIF('Listing Competitieven'!AK$2:AK$479,$A227))</f>
        <v/>
      </c>
      <c r="I227">
        <v>226</v>
      </c>
      <c r="J227" s="145">
        <f>SUM(B$2:B227)</f>
        <v>99</v>
      </c>
      <c r="K227" s="145">
        <f>SUM(C$2:C227)</f>
        <v>95</v>
      </c>
      <c r="L227" s="145">
        <f>SUM(D$2:D227)</f>
        <v>36</v>
      </c>
      <c r="M227" s="145">
        <f>SUM(E$2:E227)</f>
        <v>6</v>
      </c>
      <c r="N227" s="145">
        <f>SUM(F$2:F227)</f>
        <v>29</v>
      </c>
      <c r="O227" s="145">
        <f>SUM(G$2:G227)</f>
        <v>1</v>
      </c>
    </row>
    <row r="228" spans="1:15" x14ac:dyDescent="0.25">
      <c r="A228">
        <v>227</v>
      </c>
      <c r="B228" s="145" t="str">
        <f>IF(COUNTIF('Listing Competitieven'!AF$2:AF$479,$A228)=0,"",COUNTIF('Listing Competitieven'!AF$2:AF$479,$A228))</f>
        <v/>
      </c>
      <c r="C228" s="145" t="str">
        <f>IF(COUNTIF('Listing Competitieven'!AG$2:AG$479,$A228)=0,"",COUNTIF('Listing Competitieven'!AG$2:AG$479,$A228))</f>
        <v/>
      </c>
      <c r="D228" s="145" t="str">
        <f>IF(COUNTIF('Listing Competitieven'!AH$2:AH$479,$A228)=0,"",COUNTIF('Listing Competitieven'!AH$2:AH$479,$A228))</f>
        <v/>
      </c>
      <c r="E228" s="145" t="str">
        <f>IF(COUNTIF('Listing Competitieven'!AI$2:AI$479,$A228)=0,"",COUNTIF('Listing Competitieven'!AI$2:AI$479,$A228))</f>
        <v/>
      </c>
      <c r="F228" s="145" t="str">
        <f>IF(COUNTIF('Listing Competitieven'!AJ$2:AJ$479,$A228)=0,"",COUNTIF('Listing Competitieven'!AJ$2:AJ$479,$A228))</f>
        <v/>
      </c>
      <c r="G228" s="145" t="str">
        <f>IF(COUNTIF('Listing Competitieven'!AK$2:AK$479,$A228)=0,"",COUNTIF('Listing Competitieven'!AK$2:AK$479,$A228))</f>
        <v/>
      </c>
      <c r="I228">
        <v>227</v>
      </c>
      <c r="J228" s="145">
        <f>SUM(B$2:B228)</f>
        <v>99</v>
      </c>
      <c r="K228" s="145">
        <f>SUM(C$2:C228)</f>
        <v>95</v>
      </c>
      <c r="L228" s="145">
        <f>SUM(D$2:D228)</f>
        <v>36</v>
      </c>
      <c r="M228" s="145">
        <f>SUM(E$2:E228)</f>
        <v>6</v>
      </c>
      <c r="N228" s="145">
        <f>SUM(F$2:F228)</f>
        <v>29</v>
      </c>
      <c r="O228" s="145">
        <f>SUM(G$2:G228)</f>
        <v>1</v>
      </c>
    </row>
    <row r="229" spans="1:15" x14ac:dyDescent="0.25">
      <c r="A229">
        <v>228</v>
      </c>
      <c r="B229" s="145" t="str">
        <f>IF(COUNTIF('Listing Competitieven'!AF$2:AF$479,$A229)=0,"",COUNTIF('Listing Competitieven'!AF$2:AF$479,$A229))</f>
        <v/>
      </c>
      <c r="C229" s="145" t="str">
        <f>IF(COUNTIF('Listing Competitieven'!AG$2:AG$479,$A229)=0,"",COUNTIF('Listing Competitieven'!AG$2:AG$479,$A229))</f>
        <v/>
      </c>
      <c r="D229" s="145" t="str">
        <f>IF(COUNTIF('Listing Competitieven'!AH$2:AH$479,$A229)=0,"",COUNTIF('Listing Competitieven'!AH$2:AH$479,$A229))</f>
        <v/>
      </c>
      <c r="E229" s="145" t="str">
        <f>IF(COUNTIF('Listing Competitieven'!AI$2:AI$479,$A229)=0,"",COUNTIF('Listing Competitieven'!AI$2:AI$479,$A229))</f>
        <v/>
      </c>
      <c r="F229" s="145" t="str">
        <f>IF(COUNTIF('Listing Competitieven'!AJ$2:AJ$479,$A229)=0,"",COUNTIF('Listing Competitieven'!AJ$2:AJ$479,$A229))</f>
        <v/>
      </c>
      <c r="G229" s="145" t="str">
        <f>IF(COUNTIF('Listing Competitieven'!AK$2:AK$479,$A229)=0,"",COUNTIF('Listing Competitieven'!AK$2:AK$479,$A229))</f>
        <v/>
      </c>
      <c r="I229">
        <v>228</v>
      </c>
      <c r="J229" s="145">
        <f>SUM(B$2:B229)</f>
        <v>99</v>
      </c>
      <c r="K229" s="145">
        <f>SUM(C$2:C229)</f>
        <v>95</v>
      </c>
      <c r="L229" s="145">
        <f>SUM(D$2:D229)</f>
        <v>36</v>
      </c>
      <c r="M229" s="145">
        <f>SUM(E$2:E229)</f>
        <v>6</v>
      </c>
      <c r="N229" s="145">
        <f>SUM(F$2:F229)</f>
        <v>29</v>
      </c>
      <c r="O229" s="145">
        <f>SUM(G$2:G229)</f>
        <v>1</v>
      </c>
    </row>
    <row r="230" spans="1:15" x14ac:dyDescent="0.25">
      <c r="A230">
        <v>229</v>
      </c>
      <c r="B230" s="145" t="str">
        <f>IF(COUNTIF('Listing Competitieven'!AF$2:AF$479,$A230)=0,"",COUNTIF('Listing Competitieven'!AF$2:AF$479,$A230))</f>
        <v/>
      </c>
      <c r="C230" s="145" t="str">
        <f>IF(COUNTIF('Listing Competitieven'!AG$2:AG$479,$A230)=0,"",COUNTIF('Listing Competitieven'!AG$2:AG$479,$A230))</f>
        <v/>
      </c>
      <c r="D230" s="145">
        <f>IF(COUNTIF('Listing Competitieven'!AH$2:AH$479,$A230)=0,"",COUNTIF('Listing Competitieven'!AH$2:AH$479,$A230))</f>
        <v>1</v>
      </c>
      <c r="E230" s="145" t="str">
        <f>IF(COUNTIF('Listing Competitieven'!AI$2:AI$479,$A230)=0,"",COUNTIF('Listing Competitieven'!AI$2:AI$479,$A230))</f>
        <v/>
      </c>
      <c r="F230" s="145" t="str">
        <f>IF(COUNTIF('Listing Competitieven'!AJ$2:AJ$479,$A230)=0,"",COUNTIF('Listing Competitieven'!AJ$2:AJ$479,$A230))</f>
        <v/>
      </c>
      <c r="G230" s="145" t="str">
        <f>IF(COUNTIF('Listing Competitieven'!AK$2:AK$479,$A230)=0,"",COUNTIF('Listing Competitieven'!AK$2:AK$479,$A230))</f>
        <v/>
      </c>
      <c r="I230">
        <v>229</v>
      </c>
      <c r="J230" s="145">
        <f>SUM(B$2:B230)</f>
        <v>99</v>
      </c>
      <c r="K230" s="145">
        <f>SUM(C$2:C230)</f>
        <v>95</v>
      </c>
      <c r="L230" s="145">
        <f>SUM(D$2:D230)</f>
        <v>37</v>
      </c>
      <c r="M230" s="145">
        <f>SUM(E$2:E230)</f>
        <v>6</v>
      </c>
      <c r="N230" s="145">
        <f>SUM(F$2:F230)</f>
        <v>29</v>
      </c>
      <c r="O230" s="145">
        <f>SUM(G$2:G230)</f>
        <v>1</v>
      </c>
    </row>
    <row r="231" spans="1:15" x14ac:dyDescent="0.25">
      <c r="A231">
        <v>230</v>
      </c>
      <c r="B231" s="145" t="str">
        <f>IF(COUNTIF('Listing Competitieven'!AF$2:AF$479,$A231)=0,"",COUNTIF('Listing Competitieven'!AF$2:AF$479,$A231))</f>
        <v/>
      </c>
      <c r="C231" s="145" t="str">
        <f>IF(COUNTIF('Listing Competitieven'!AG$2:AG$479,$A231)=0,"",COUNTIF('Listing Competitieven'!AG$2:AG$479,$A231))</f>
        <v/>
      </c>
      <c r="D231" s="145" t="str">
        <f>IF(COUNTIF('Listing Competitieven'!AH$2:AH$479,$A231)=0,"",COUNTIF('Listing Competitieven'!AH$2:AH$479,$A231))</f>
        <v/>
      </c>
      <c r="E231" s="145" t="str">
        <f>IF(COUNTIF('Listing Competitieven'!AI$2:AI$479,$A231)=0,"",COUNTIF('Listing Competitieven'!AI$2:AI$479,$A231))</f>
        <v/>
      </c>
      <c r="F231" s="145" t="str">
        <f>IF(COUNTIF('Listing Competitieven'!AJ$2:AJ$479,$A231)=0,"",COUNTIF('Listing Competitieven'!AJ$2:AJ$479,$A231))</f>
        <v/>
      </c>
      <c r="G231" s="145" t="str">
        <f>IF(COUNTIF('Listing Competitieven'!AK$2:AK$479,$A231)=0,"",COUNTIF('Listing Competitieven'!AK$2:AK$479,$A231))</f>
        <v/>
      </c>
      <c r="I231">
        <v>230</v>
      </c>
      <c r="J231" s="145">
        <f>SUM(B$2:B231)</f>
        <v>99</v>
      </c>
      <c r="K231" s="145">
        <f>SUM(C$2:C231)</f>
        <v>95</v>
      </c>
      <c r="L231" s="145">
        <f>SUM(D$2:D231)</f>
        <v>37</v>
      </c>
      <c r="M231" s="145">
        <f>SUM(E$2:E231)</f>
        <v>6</v>
      </c>
      <c r="N231" s="145">
        <f>SUM(F$2:F231)</f>
        <v>29</v>
      </c>
      <c r="O231" s="145">
        <f>SUM(G$2:G231)</f>
        <v>1</v>
      </c>
    </row>
    <row r="232" spans="1:15" x14ac:dyDescent="0.25">
      <c r="A232">
        <v>231</v>
      </c>
      <c r="B232" s="145" t="str">
        <f>IF(COUNTIF('Listing Competitieven'!AF$2:AF$479,$A232)=0,"",COUNTIF('Listing Competitieven'!AF$2:AF$479,$A232))</f>
        <v/>
      </c>
      <c r="C232" s="145" t="str">
        <f>IF(COUNTIF('Listing Competitieven'!AG$2:AG$479,$A232)=0,"",COUNTIF('Listing Competitieven'!AG$2:AG$479,$A232))</f>
        <v/>
      </c>
      <c r="D232" s="145">
        <f>IF(COUNTIF('Listing Competitieven'!AH$2:AH$479,$A232)=0,"",COUNTIF('Listing Competitieven'!AH$2:AH$479,$A232))</f>
        <v>1</v>
      </c>
      <c r="E232" s="145" t="str">
        <f>IF(COUNTIF('Listing Competitieven'!AI$2:AI$479,$A232)=0,"",COUNTIF('Listing Competitieven'!AI$2:AI$479,$A232))</f>
        <v/>
      </c>
      <c r="F232" s="145" t="str">
        <f>IF(COUNTIF('Listing Competitieven'!AJ$2:AJ$479,$A232)=0,"",COUNTIF('Listing Competitieven'!AJ$2:AJ$479,$A232))</f>
        <v/>
      </c>
      <c r="G232" s="145" t="str">
        <f>IF(COUNTIF('Listing Competitieven'!AK$2:AK$479,$A232)=0,"",COUNTIF('Listing Competitieven'!AK$2:AK$479,$A232))</f>
        <v/>
      </c>
      <c r="I232">
        <v>231</v>
      </c>
      <c r="J232" s="145">
        <f>SUM(B$2:B232)</f>
        <v>99</v>
      </c>
      <c r="K232" s="145">
        <f>SUM(C$2:C232)</f>
        <v>95</v>
      </c>
      <c r="L232" s="145">
        <f>SUM(D$2:D232)</f>
        <v>38</v>
      </c>
      <c r="M232" s="145">
        <f>SUM(E$2:E232)</f>
        <v>6</v>
      </c>
      <c r="N232" s="145">
        <f>SUM(F$2:F232)</f>
        <v>29</v>
      </c>
      <c r="O232" s="145">
        <f>SUM(G$2:G232)</f>
        <v>1</v>
      </c>
    </row>
    <row r="233" spans="1:15" x14ac:dyDescent="0.25">
      <c r="A233">
        <v>232</v>
      </c>
      <c r="B233" s="145" t="str">
        <f>IF(COUNTIF('Listing Competitieven'!AF$2:AF$479,$A233)=0,"",COUNTIF('Listing Competitieven'!AF$2:AF$479,$A233))</f>
        <v/>
      </c>
      <c r="C233" s="145" t="str">
        <f>IF(COUNTIF('Listing Competitieven'!AG$2:AG$479,$A233)=0,"",COUNTIF('Listing Competitieven'!AG$2:AG$479,$A233))</f>
        <v/>
      </c>
      <c r="D233" s="145" t="str">
        <f>IF(COUNTIF('Listing Competitieven'!AH$2:AH$479,$A233)=0,"",COUNTIF('Listing Competitieven'!AH$2:AH$479,$A233))</f>
        <v/>
      </c>
      <c r="E233" s="145" t="str">
        <f>IF(COUNTIF('Listing Competitieven'!AI$2:AI$479,$A233)=0,"",COUNTIF('Listing Competitieven'!AI$2:AI$479,$A233))</f>
        <v/>
      </c>
      <c r="F233" s="145" t="str">
        <f>IF(COUNTIF('Listing Competitieven'!AJ$2:AJ$479,$A233)=0,"",COUNTIF('Listing Competitieven'!AJ$2:AJ$479,$A233))</f>
        <v/>
      </c>
      <c r="G233" s="145" t="str">
        <f>IF(COUNTIF('Listing Competitieven'!AK$2:AK$479,$A233)=0,"",COUNTIF('Listing Competitieven'!AK$2:AK$479,$A233))</f>
        <v/>
      </c>
      <c r="I233">
        <v>232</v>
      </c>
      <c r="J233" s="145">
        <f>SUM(B$2:B233)</f>
        <v>99</v>
      </c>
      <c r="K233" s="145">
        <f>SUM(C$2:C233)</f>
        <v>95</v>
      </c>
      <c r="L233" s="145">
        <f>SUM(D$2:D233)</f>
        <v>38</v>
      </c>
      <c r="M233" s="145">
        <f>SUM(E$2:E233)</f>
        <v>6</v>
      </c>
      <c r="N233" s="145">
        <f>SUM(F$2:F233)</f>
        <v>29</v>
      </c>
      <c r="O233" s="145">
        <f>SUM(G$2:G233)</f>
        <v>1</v>
      </c>
    </row>
    <row r="234" spans="1:15" x14ac:dyDescent="0.25">
      <c r="A234">
        <v>233</v>
      </c>
      <c r="B234" s="145" t="str">
        <f>IF(COUNTIF('Listing Competitieven'!AF$2:AF$479,$A234)=0,"",COUNTIF('Listing Competitieven'!AF$2:AF$479,$A234))</f>
        <v/>
      </c>
      <c r="C234" s="145" t="str">
        <f>IF(COUNTIF('Listing Competitieven'!AG$2:AG$479,$A234)=0,"",COUNTIF('Listing Competitieven'!AG$2:AG$479,$A234))</f>
        <v/>
      </c>
      <c r="D234" s="145">
        <f>IF(COUNTIF('Listing Competitieven'!AH$2:AH$479,$A234)=0,"",COUNTIF('Listing Competitieven'!AH$2:AH$479,$A234))</f>
        <v>1</v>
      </c>
      <c r="E234" s="145" t="str">
        <f>IF(COUNTIF('Listing Competitieven'!AI$2:AI$479,$A234)=0,"",COUNTIF('Listing Competitieven'!AI$2:AI$479,$A234))</f>
        <v/>
      </c>
      <c r="F234" s="145" t="str">
        <f>IF(COUNTIF('Listing Competitieven'!AJ$2:AJ$479,$A234)=0,"",COUNTIF('Listing Competitieven'!AJ$2:AJ$479,$A234))</f>
        <v/>
      </c>
      <c r="G234" s="145" t="str">
        <f>IF(COUNTIF('Listing Competitieven'!AK$2:AK$479,$A234)=0,"",COUNTIF('Listing Competitieven'!AK$2:AK$479,$A234))</f>
        <v/>
      </c>
      <c r="I234">
        <v>233</v>
      </c>
      <c r="J234" s="145">
        <f>SUM(B$2:B234)</f>
        <v>99</v>
      </c>
      <c r="K234" s="145">
        <f>SUM(C$2:C234)</f>
        <v>95</v>
      </c>
      <c r="L234" s="145">
        <f>SUM(D$2:D234)</f>
        <v>39</v>
      </c>
      <c r="M234" s="145">
        <f>SUM(E$2:E234)</f>
        <v>6</v>
      </c>
      <c r="N234" s="145">
        <f>SUM(F$2:F234)</f>
        <v>29</v>
      </c>
      <c r="O234" s="145">
        <f>SUM(G$2:G234)</f>
        <v>1</v>
      </c>
    </row>
    <row r="235" spans="1:15" x14ac:dyDescent="0.25">
      <c r="A235">
        <v>234</v>
      </c>
      <c r="B235" s="145" t="str">
        <f>IF(COUNTIF('Listing Competitieven'!AF$2:AF$479,$A235)=0,"",COUNTIF('Listing Competitieven'!AF$2:AF$479,$A235))</f>
        <v/>
      </c>
      <c r="C235" s="145" t="str">
        <f>IF(COUNTIF('Listing Competitieven'!AG$2:AG$479,$A235)=0,"",COUNTIF('Listing Competitieven'!AG$2:AG$479,$A235))</f>
        <v/>
      </c>
      <c r="D235" s="145" t="str">
        <f>IF(COUNTIF('Listing Competitieven'!AH$2:AH$479,$A235)=0,"",COUNTIF('Listing Competitieven'!AH$2:AH$479,$A235))</f>
        <v/>
      </c>
      <c r="E235" s="145" t="str">
        <f>IF(COUNTIF('Listing Competitieven'!AI$2:AI$479,$A235)=0,"",COUNTIF('Listing Competitieven'!AI$2:AI$479,$A235))</f>
        <v/>
      </c>
      <c r="F235" s="145" t="str">
        <f>IF(COUNTIF('Listing Competitieven'!AJ$2:AJ$479,$A235)=0,"",COUNTIF('Listing Competitieven'!AJ$2:AJ$479,$A235))</f>
        <v/>
      </c>
      <c r="G235" s="145" t="str">
        <f>IF(COUNTIF('Listing Competitieven'!AK$2:AK$479,$A235)=0,"",COUNTIF('Listing Competitieven'!AK$2:AK$479,$A235))</f>
        <v/>
      </c>
      <c r="I235">
        <v>234</v>
      </c>
      <c r="J235" s="145">
        <f>SUM(B$2:B235)</f>
        <v>99</v>
      </c>
      <c r="K235" s="145">
        <f>SUM(C$2:C235)</f>
        <v>95</v>
      </c>
      <c r="L235" s="145">
        <f>SUM(D$2:D235)</f>
        <v>39</v>
      </c>
      <c r="M235" s="145">
        <f>SUM(E$2:E235)</f>
        <v>6</v>
      </c>
      <c r="N235" s="145">
        <f>SUM(F$2:F235)</f>
        <v>29</v>
      </c>
      <c r="O235" s="145">
        <f>SUM(G$2:G235)</f>
        <v>1</v>
      </c>
    </row>
    <row r="236" spans="1:15" x14ac:dyDescent="0.25">
      <c r="A236">
        <v>235</v>
      </c>
      <c r="B236" s="145" t="str">
        <f>IF(COUNTIF('Listing Competitieven'!AF$2:AF$479,$A236)=0,"",COUNTIF('Listing Competitieven'!AF$2:AF$479,$A236))</f>
        <v/>
      </c>
      <c r="C236" s="145" t="str">
        <f>IF(COUNTIF('Listing Competitieven'!AG$2:AG$479,$A236)=0,"",COUNTIF('Listing Competitieven'!AG$2:AG$479,$A236))</f>
        <v/>
      </c>
      <c r="D236" s="145" t="str">
        <f>IF(COUNTIF('Listing Competitieven'!AH$2:AH$479,$A236)=0,"",COUNTIF('Listing Competitieven'!AH$2:AH$479,$A236))</f>
        <v/>
      </c>
      <c r="E236" s="145" t="str">
        <f>IF(COUNTIF('Listing Competitieven'!AI$2:AI$479,$A236)=0,"",COUNTIF('Listing Competitieven'!AI$2:AI$479,$A236))</f>
        <v/>
      </c>
      <c r="F236" s="145" t="str">
        <f>IF(COUNTIF('Listing Competitieven'!AJ$2:AJ$479,$A236)=0,"",COUNTIF('Listing Competitieven'!AJ$2:AJ$479,$A236))</f>
        <v/>
      </c>
      <c r="G236" s="145" t="str">
        <f>IF(COUNTIF('Listing Competitieven'!AK$2:AK$479,$A236)=0,"",COUNTIF('Listing Competitieven'!AK$2:AK$479,$A236))</f>
        <v/>
      </c>
      <c r="I236">
        <v>235</v>
      </c>
      <c r="J236" s="145">
        <f>SUM(B$2:B236)</f>
        <v>99</v>
      </c>
      <c r="K236" s="145">
        <f>SUM(C$2:C236)</f>
        <v>95</v>
      </c>
      <c r="L236" s="145">
        <f>SUM(D$2:D236)</f>
        <v>39</v>
      </c>
      <c r="M236" s="145">
        <f>SUM(E$2:E236)</f>
        <v>6</v>
      </c>
      <c r="N236" s="145">
        <f>SUM(F$2:F236)</f>
        <v>29</v>
      </c>
      <c r="O236" s="145">
        <f>SUM(G$2:G236)</f>
        <v>1</v>
      </c>
    </row>
    <row r="237" spans="1:15" x14ac:dyDescent="0.25">
      <c r="A237">
        <v>236</v>
      </c>
      <c r="B237" s="145" t="str">
        <f>IF(COUNTIF('Listing Competitieven'!AF$2:AF$479,$A237)=0,"",COUNTIF('Listing Competitieven'!AF$2:AF$479,$A237))</f>
        <v/>
      </c>
      <c r="C237" s="145" t="str">
        <f>IF(COUNTIF('Listing Competitieven'!AG$2:AG$479,$A237)=0,"",COUNTIF('Listing Competitieven'!AG$2:AG$479,$A237))</f>
        <v/>
      </c>
      <c r="D237" s="145" t="str">
        <f>IF(COUNTIF('Listing Competitieven'!AH$2:AH$479,$A237)=0,"",COUNTIF('Listing Competitieven'!AH$2:AH$479,$A237))</f>
        <v/>
      </c>
      <c r="E237" s="145" t="str">
        <f>IF(COUNTIF('Listing Competitieven'!AI$2:AI$479,$A237)=0,"",COUNTIF('Listing Competitieven'!AI$2:AI$479,$A237))</f>
        <v/>
      </c>
      <c r="F237" s="145" t="str">
        <f>IF(COUNTIF('Listing Competitieven'!AJ$2:AJ$479,$A237)=0,"",COUNTIF('Listing Competitieven'!AJ$2:AJ$479,$A237))</f>
        <v/>
      </c>
      <c r="G237" s="145" t="str">
        <f>IF(COUNTIF('Listing Competitieven'!AK$2:AK$479,$A237)=0,"",COUNTIF('Listing Competitieven'!AK$2:AK$479,$A237))</f>
        <v/>
      </c>
      <c r="I237">
        <v>236</v>
      </c>
      <c r="J237" s="145">
        <f>SUM(B$2:B237)</f>
        <v>99</v>
      </c>
      <c r="K237" s="145">
        <f>SUM(C$2:C237)</f>
        <v>95</v>
      </c>
      <c r="L237" s="145">
        <f>SUM(D$2:D237)</f>
        <v>39</v>
      </c>
      <c r="M237" s="145">
        <f>SUM(E$2:E237)</f>
        <v>6</v>
      </c>
      <c r="N237" s="145">
        <f>SUM(F$2:F237)</f>
        <v>29</v>
      </c>
      <c r="O237" s="145">
        <f>SUM(G$2:G237)</f>
        <v>1</v>
      </c>
    </row>
    <row r="238" spans="1:15" x14ac:dyDescent="0.25">
      <c r="A238">
        <v>237</v>
      </c>
      <c r="B238" s="145" t="str">
        <f>IF(COUNTIF('Listing Competitieven'!AF$2:AF$479,$A238)=0,"",COUNTIF('Listing Competitieven'!AF$2:AF$479,$A238))</f>
        <v/>
      </c>
      <c r="C238" s="145" t="str">
        <f>IF(COUNTIF('Listing Competitieven'!AG$2:AG$479,$A238)=0,"",COUNTIF('Listing Competitieven'!AG$2:AG$479,$A238))</f>
        <v/>
      </c>
      <c r="D238" s="145" t="str">
        <f>IF(COUNTIF('Listing Competitieven'!AH$2:AH$479,$A238)=0,"",COUNTIF('Listing Competitieven'!AH$2:AH$479,$A238))</f>
        <v/>
      </c>
      <c r="E238" s="145" t="str">
        <f>IF(COUNTIF('Listing Competitieven'!AI$2:AI$479,$A238)=0,"",COUNTIF('Listing Competitieven'!AI$2:AI$479,$A238))</f>
        <v/>
      </c>
      <c r="F238" s="145" t="str">
        <f>IF(COUNTIF('Listing Competitieven'!AJ$2:AJ$479,$A238)=0,"",COUNTIF('Listing Competitieven'!AJ$2:AJ$479,$A238))</f>
        <v/>
      </c>
      <c r="G238" s="145" t="str">
        <f>IF(COUNTIF('Listing Competitieven'!AK$2:AK$479,$A238)=0,"",COUNTIF('Listing Competitieven'!AK$2:AK$479,$A238))</f>
        <v/>
      </c>
      <c r="I238">
        <v>237</v>
      </c>
      <c r="J238" s="145">
        <f>SUM(B$2:B238)</f>
        <v>99</v>
      </c>
      <c r="K238" s="145">
        <f>SUM(C$2:C238)</f>
        <v>95</v>
      </c>
      <c r="L238" s="145">
        <f>SUM(D$2:D238)</f>
        <v>39</v>
      </c>
      <c r="M238" s="145">
        <f>SUM(E$2:E238)</f>
        <v>6</v>
      </c>
      <c r="N238" s="145">
        <f>SUM(F$2:F238)</f>
        <v>29</v>
      </c>
      <c r="O238" s="145">
        <f>SUM(G$2:G238)</f>
        <v>1</v>
      </c>
    </row>
    <row r="239" spans="1:15" x14ac:dyDescent="0.25">
      <c r="A239">
        <v>238</v>
      </c>
      <c r="B239" s="145" t="str">
        <f>IF(COUNTIF('Listing Competitieven'!AF$2:AF$479,$A239)=0,"",COUNTIF('Listing Competitieven'!AF$2:AF$479,$A239))</f>
        <v/>
      </c>
      <c r="C239" s="145">
        <f>IF(COUNTIF('Listing Competitieven'!AG$2:AG$479,$A239)=0,"",COUNTIF('Listing Competitieven'!AG$2:AG$479,$A239))</f>
        <v>2</v>
      </c>
      <c r="D239" s="145" t="str">
        <f>IF(COUNTIF('Listing Competitieven'!AH$2:AH$479,$A239)=0,"",COUNTIF('Listing Competitieven'!AH$2:AH$479,$A239))</f>
        <v/>
      </c>
      <c r="E239" s="145" t="str">
        <f>IF(COUNTIF('Listing Competitieven'!AI$2:AI$479,$A239)=0,"",COUNTIF('Listing Competitieven'!AI$2:AI$479,$A239))</f>
        <v/>
      </c>
      <c r="F239" s="145" t="str">
        <f>IF(COUNTIF('Listing Competitieven'!AJ$2:AJ$479,$A239)=0,"",COUNTIF('Listing Competitieven'!AJ$2:AJ$479,$A239))</f>
        <v/>
      </c>
      <c r="G239" s="145" t="str">
        <f>IF(COUNTIF('Listing Competitieven'!AK$2:AK$479,$A239)=0,"",COUNTIF('Listing Competitieven'!AK$2:AK$479,$A239))</f>
        <v/>
      </c>
      <c r="I239">
        <v>238</v>
      </c>
      <c r="J239" s="145">
        <f>SUM(B$2:B239)</f>
        <v>99</v>
      </c>
      <c r="K239" s="145">
        <f>SUM(C$2:C239)</f>
        <v>97</v>
      </c>
      <c r="L239" s="145">
        <f>SUM(D$2:D239)</f>
        <v>39</v>
      </c>
      <c r="M239" s="145">
        <f>SUM(E$2:E239)</f>
        <v>6</v>
      </c>
      <c r="N239" s="145">
        <f>SUM(F$2:F239)</f>
        <v>29</v>
      </c>
      <c r="O239" s="145">
        <f>SUM(G$2:G239)</f>
        <v>1</v>
      </c>
    </row>
    <row r="240" spans="1:15" x14ac:dyDescent="0.25">
      <c r="A240">
        <v>239</v>
      </c>
      <c r="B240" s="145" t="str">
        <f>IF(COUNTIF('Listing Competitieven'!AF$2:AF$479,$A240)=0,"",COUNTIF('Listing Competitieven'!AF$2:AF$479,$A240))</f>
        <v/>
      </c>
      <c r="C240" s="145" t="str">
        <f>IF(COUNTIF('Listing Competitieven'!AG$2:AG$479,$A240)=0,"",COUNTIF('Listing Competitieven'!AG$2:AG$479,$A240))</f>
        <v/>
      </c>
      <c r="D240" s="145" t="str">
        <f>IF(COUNTIF('Listing Competitieven'!AH$2:AH$479,$A240)=0,"",COUNTIF('Listing Competitieven'!AH$2:AH$479,$A240))</f>
        <v/>
      </c>
      <c r="E240" s="145" t="str">
        <f>IF(COUNTIF('Listing Competitieven'!AI$2:AI$479,$A240)=0,"",COUNTIF('Listing Competitieven'!AI$2:AI$479,$A240))</f>
        <v/>
      </c>
      <c r="F240" s="145" t="str">
        <f>IF(COUNTIF('Listing Competitieven'!AJ$2:AJ$479,$A240)=0,"",COUNTIF('Listing Competitieven'!AJ$2:AJ$479,$A240))</f>
        <v/>
      </c>
      <c r="G240" s="145" t="str">
        <f>IF(COUNTIF('Listing Competitieven'!AK$2:AK$479,$A240)=0,"",COUNTIF('Listing Competitieven'!AK$2:AK$479,$A240))</f>
        <v/>
      </c>
      <c r="I240">
        <v>239</v>
      </c>
      <c r="J240" s="145">
        <f>SUM(B$2:B240)</f>
        <v>99</v>
      </c>
      <c r="K240" s="145">
        <f>SUM(C$2:C240)</f>
        <v>97</v>
      </c>
      <c r="L240" s="145">
        <f>SUM(D$2:D240)</f>
        <v>39</v>
      </c>
      <c r="M240" s="145">
        <f>SUM(E$2:E240)</f>
        <v>6</v>
      </c>
      <c r="N240" s="145">
        <f>SUM(F$2:F240)</f>
        <v>29</v>
      </c>
      <c r="O240" s="145">
        <f>SUM(G$2:G240)</f>
        <v>1</v>
      </c>
    </row>
    <row r="241" spans="1:15" x14ac:dyDescent="0.25">
      <c r="A241">
        <v>240</v>
      </c>
      <c r="B241" s="145" t="str">
        <f>IF(COUNTIF('Listing Competitieven'!AF$2:AF$479,$A241)=0,"",COUNTIF('Listing Competitieven'!AF$2:AF$479,$A241))</f>
        <v/>
      </c>
      <c r="C241" s="145" t="str">
        <f>IF(COUNTIF('Listing Competitieven'!AG$2:AG$479,$A241)=0,"",COUNTIF('Listing Competitieven'!AG$2:AG$479,$A241))</f>
        <v/>
      </c>
      <c r="D241" s="145" t="str">
        <f>IF(COUNTIF('Listing Competitieven'!AH$2:AH$479,$A241)=0,"",COUNTIF('Listing Competitieven'!AH$2:AH$479,$A241))</f>
        <v/>
      </c>
      <c r="E241" s="145" t="str">
        <f>IF(COUNTIF('Listing Competitieven'!AI$2:AI$479,$A241)=0,"",COUNTIF('Listing Competitieven'!AI$2:AI$479,$A241))</f>
        <v/>
      </c>
      <c r="F241" s="145" t="str">
        <f>IF(COUNTIF('Listing Competitieven'!AJ$2:AJ$479,$A241)=0,"",COUNTIF('Listing Competitieven'!AJ$2:AJ$479,$A241))</f>
        <v/>
      </c>
      <c r="G241" s="145" t="str">
        <f>IF(COUNTIF('Listing Competitieven'!AK$2:AK$479,$A241)=0,"",COUNTIF('Listing Competitieven'!AK$2:AK$479,$A241))</f>
        <v/>
      </c>
      <c r="I241">
        <v>240</v>
      </c>
      <c r="J241" s="145">
        <f>SUM(B$2:B241)</f>
        <v>99</v>
      </c>
      <c r="K241" s="145">
        <f>SUM(C$2:C241)</f>
        <v>97</v>
      </c>
      <c r="L241" s="145">
        <f>SUM(D$2:D241)</f>
        <v>39</v>
      </c>
      <c r="M241" s="145">
        <f>SUM(E$2:E241)</f>
        <v>6</v>
      </c>
      <c r="N241" s="145">
        <f>SUM(F$2:F241)</f>
        <v>29</v>
      </c>
      <c r="O241" s="145">
        <f>SUM(G$2:G241)</f>
        <v>1</v>
      </c>
    </row>
    <row r="242" spans="1:15" x14ac:dyDescent="0.25">
      <c r="A242">
        <v>241</v>
      </c>
      <c r="B242" s="145" t="str">
        <f>IF(COUNTIF('Listing Competitieven'!AF$2:AF$479,$A242)=0,"",COUNTIF('Listing Competitieven'!AF$2:AF$479,$A242))</f>
        <v/>
      </c>
      <c r="C242" s="145" t="str">
        <f>IF(COUNTIF('Listing Competitieven'!AG$2:AG$479,$A242)=0,"",COUNTIF('Listing Competitieven'!AG$2:AG$479,$A242))</f>
        <v/>
      </c>
      <c r="D242" s="145" t="str">
        <f>IF(COUNTIF('Listing Competitieven'!AH$2:AH$479,$A242)=0,"",COUNTIF('Listing Competitieven'!AH$2:AH$479,$A242))</f>
        <v/>
      </c>
      <c r="E242" s="145" t="str">
        <f>IF(COUNTIF('Listing Competitieven'!AI$2:AI$479,$A242)=0,"",COUNTIF('Listing Competitieven'!AI$2:AI$479,$A242))</f>
        <v/>
      </c>
      <c r="F242" s="145" t="str">
        <f>IF(COUNTIF('Listing Competitieven'!AJ$2:AJ$479,$A242)=0,"",COUNTIF('Listing Competitieven'!AJ$2:AJ$479,$A242))</f>
        <v/>
      </c>
      <c r="G242" s="145" t="str">
        <f>IF(COUNTIF('Listing Competitieven'!AK$2:AK$479,$A242)=0,"",COUNTIF('Listing Competitieven'!AK$2:AK$479,$A242))</f>
        <v/>
      </c>
      <c r="I242">
        <v>241</v>
      </c>
      <c r="J242" s="145">
        <f>SUM(B$2:B242)</f>
        <v>99</v>
      </c>
      <c r="K242" s="145">
        <f>SUM(C$2:C242)</f>
        <v>97</v>
      </c>
      <c r="L242" s="145">
        <f>SUM(D$2:D242)</f>
        <v>39</v>
      </c>
      <c r="M242" s="145">
        <f>SUM(E$2:E242)</f>
        <v>6</v>
      </c>
      <c r="N242" s="145">
        <f>SUM(F$2:F242)</f>
        <v>29</v>
      </c>
      <c r="O242" s="145">
        <f>SUM(G$2:G242)</f>
        <v>1</v>
      </c>
    </row>
    <row r="243" spans="1:15" x14ac:dyDescent="0.25">
      <c r="A243">
        <v>242</v>
      </c>
      <c r="B243" s="145" t="str">
        <f>IF(COUNTIF('Listing Competitieven'!AF$2:AF$479,$A243)=0,"",COUNTIF('Listing Competitieven'!AF$2:AF$479,$A243))</f>
        <v/>
      </c>
      <c r="C243" s="145" t="str">
        <f>IF(COUNTIF('Listing Competitieven'!AG$2:AG$479,$A243)=0,"",COUNTIF('Listing Competitieven'!AG$2:AG$479,$A243))</f>
        <v/>
      </c>
      <c r="D243" s="145" t="str">
        <f>IF(COUNTIF('Listing Competitieven'!AH$2:AH$479,$A243)=0,"",COUNTIF('Listing Competitieven'!AH$2:AH$479,$A243))</f>
        <v/>
      </c>
      <c r="E243" s="145" t="str">
        <f>IF(COUNTIF('Listing Competitieven'!AI$2:AI$479,$A243)=0,"",COUNTIF('Listing Competitieven'!AI$2:AI$479,$A243))</f>
        <v/>
      </c>
      <c r="F243" s="145" t="str">
        <f>IF(COUNTIF('Listing Competitieven'!AJ$2:AJ$479,$A243)=0,"",COUNTIF('Listing Competitieven'!AJ$2:AJ$479,$A243))</f>
        <v/>
      </c>
      <c r="G243" s="145" t="str">
        <f>IF(COUNTIF('Listing Competitieven'!AK$2:AK$479,$A243)=0,"",COUNTIF('Listing Competitieven'!AK$2:AK$479,$A243))</f>
        <v/>
      </c>
      <c r="I243">
        <v>242</v>
      </c>
      <c r="J243" s="145">
        <f>SUM(B$2:B243)</f>
        <v>99</v>
      </c>
      <c r="K243" s="145">
        <f>SUM(C$2:C243)</f>
        <v>97</v>
      </c>
      <c r="L243" s="145">
        <f>SUM(D$2:D243)</f>
        <v>39</v>
      </c>
      <c r="M243" s="145">
        <f>SUM(E$2:E243)</f>
        <v>6</v>
      </c>
      <c r="N243" s="145">
        <f>SUM(F$2:F243)</f>
        <v>29</v>
      </c>
      <c r="O243" s="145">
        <f>SUM(G$2:G243)</f>
        <v>1</v>
      </c>
    </row>
    <row r="244" spans="1:15" x14ac:dyDescent="0.25">
      <c r="A244">
        <v>243</v>
      </c>
      <c r="B244" s="145" t="str">
        <f>IF(COUNTIF('Listing Competitieven'!AF$2:AF$479,$A244)=0,"",COUNTIF('Listing Competitieven'!AF$2:AF$479,$A244))</f>
        <v/>
      </c>
      <c r="C244" s="145" t="str">
        <f>IF(COUNTIF('Listing Competitieven'!AG$2:AG$479,$A244)=0,"",COUNTIF('Listing Competitieven'!AG$2:AG$479,$A244))</f>
        <v/>
      </c>
      <c r="D244" s="145" t="str">
        <f>IF(COUNTIF('Listing Competitieven'!AH$2:AH$479,$A244)=0,"",COUNTIF('Listing Competitieven'!AH$2:AH$479,$A244))</f>
        <v/>
      </c>
      <c r="E244" s="145" t="str">
        <f>IF(COUNTIF('Listing Competitieven'!AI$2:AI$479,$A244)=0,"",COUNTIF('Listing Competitieven'!AI$2:AI$479,$A244))</f>
        <v/>
      </c>
      <c r="F244" s="145" t="str">
        <f>IF(COUNTIF('Listing Competitieven'!AJ$2:AJ$479,$A244)=0,"",COUNTIF('Listing Competitieven'!AJ$2:AJ$479,$A244))</f>
        <v/>
      </c>
      <c r="G244" s="145" t="str">
        <f>IF(COUNTIF('Listing Competitieven'!AK$2:AK$479,$A244)=0,"",COUNTIF('Listing Competitieven'!AK$2:AK$479,$A244))</f>
        <v/>
      </c>
      <c r="I244">
        <v>243</v>
      </c>
      <c r="J244" s="145">
        <f>SUM(B$2:B244)</f>
        <v>99</v>
      </c>
      <c r="K244" s="145">
        <f>SUM(C$2:C244)</f>
        <v>97</v>
      </c>
      <c r="L244" s="145">
        <f>SUM(D$2:D244)</f>
        <v>39</v>
      </c>
      <c r="M244" s="145">
        <f>SUM(E$2:E244)</f>
        <v>6</v>
      </c>
      <c r="N244" s="145">
        <f>SUM(F$2:F244)</f>
        <v>29</v>
      </c>
      <c r="O244" s="145">
        <f>SUM(G$2:G244)</f>
        <v>1</v>
      </c>
    </row>
    <row r="245" spans="1:15" x14ac:dyDescent="0.25">
      <c r="A245">
        <v>244</v>
      </c>
      <c r="B245" s="145" t="str">
        <f>IF(COUNTIF('Listing Competitieven'!AF$2:AF$479,$A245)=0,"",COUNTIF('Listing Competitieven'!AF$2:AF$479,$A245))</f>
        <v/>
      </c>
      <c r="C245" s="145" t="str">
        <f>IF(COUNTIF('Listing Competitieven'!AG$2:AG$479,$A245)=0,"",COUNTIF('Listing Competitieven'!AG$2:AG$479,$A245))</f>
        <v/>
      </c>
      <c r="D245" s="145" t="str">
        <f>IF(COUNTIF('Listing Competitieven'!AH$2:AH$479,$A245)=0,"",COUNTIF('Listing Competitieven'!AH$2:AH$479,$A245))</f>
        <v/>
      </c>
      <c r="E245" s="145" t="str">
        <f>IF(COUNTIF('Listing Competitieven'!AI$2:AI$479,$A245)=0,"",COUNTIF('Listing Competitieven'!AI$2:AI$479,$A245))</f>
        <v/>
      </c>
      <c r="F245" s="145">
        <f>IF(COUNTIF('Listing Competitieven'!AJ$2:AJ$479,$A245)=0,"",COUNTIF('Listing Competitieven'!AJ$2:AJ$479,$A245))</f>
        <v>1</v>
      </c>
      <c r="G245" s="145" t="str">
        <f>IF(COUNTIF('Listing Competitieven'!AK$2:AK$479,$A245)=0,"",COUNTIF('Listing Competitieven'!AK$2:AK$479,$A245))</f>
        <v/>
      </c>
      <c r="I245">
        <v>244</v>
      </c>
      <c r="J245" s="145">
        <f>SUM(B$2:B245)</f>
        <v>99</v>
      </c>
      <c r="K245" s="145">
        <f>SUM(C$2:C245)</f>
        <v>97</v>
      </c>
      <c r="L245" s="145">
        <f>SUM(D$2:D245)</f>
        <v>39</v>
      </c>
      <c r="M245" s="145">
        <f>SUM(E$2:E245)</f>
        <v>6</v>
      </c>
      <c r="N245" s="145">
        <f>SUM(F$2:F245)</f>
        <v>30</v>
      </c>
      <c r="O245" s="145">
        <f>SUM(G$2:G245)</f>
        <v>1</v>
      </c>
    </row>
    <row r="246" spans="1:15" x14ac:dyDescent="0.25">
      <c r="A246">
        <v>245</v>
      </c>
      <c r="B246" s="145" t="str">
        <f>IF(COUNTIF('Listing Competitieven'!AF$2:AF$479,$A246)=0,"",COUNTIF('Listing Competitieven'!AF$2:AF$479,$A246))</f>
        <v/>
      </c>
      <c r="C246" s="145">
        <f>IF(COUNTIF('Listing Competitieven'!AG$2:AG$479,$A246)=0,"",COUNTIF('Listing Competitieven'!AG$2:AG$479,$A246))</f>
        <v>1</v>
      </c>
      <c r="D246" s="145" t="str">
        <f>IF(COUNTIF('Listing Competitieven'!AH$2:AH$479,$A246)=0,"",COUNTIF('Listing Competitieven'!AH$2:AH$479,$A246))</f>
        <v/>
      </c>
      <c r="E246" s="145" t="str">
        <f>IF(COUNTIF('Listing Competitieven'!AI$2:AI$479,$A246)=0,"",COUNTIF('Listing Competitieven'!AI$2:AI$479,$A246))</f>
        <v/>
      </c>
      <c r="F246" s="145" t="str">
        <f>IF(COUNTIF('Listing Competitieven'!AJ$2:AJ$479,$A246)=0,"",COUNTIF('Listing Competitieven'!AJ$2:AJ$479,$A246))</f>
        <v/>
      </c>
      <c r="G246" s="145" t="str">
        <f>IF(COUNTIF('Listing Competitieven'!AK$2:AK$479,$A246)=0,"",COUNTIF('Listing Competitieven'!AK$2:AK$479,$A246))</f>
        <v/>
      </c>
      <c r="I246">
        <v>245</v>
      </c>
      <c r="J246" s="145">
        <f>SUM(B$2:B246)</f>
        <v>99</v>
      </c>
      <c r="K246" s="145">
        <f>SUM(C$2:C246)</f>
        <v>98</v>
      </c>
      <c r="L246" s="145">
        <f>SUM(D$2:D246)</f>
        <v>39</v>
      </c>
      <c r="M246" s="145">
        <f>SUM(E$2:E246)</f>
        <v>6</v>
      </c>
      <c r="N246" s="145">
        <f>SUM(F$2:F246)</f>
        <v>30</v>
      </c>
      <c r="O246" s="145">
        <f>SUM(G$2:G246)</f>
        <v>1</v>
      </c>
    </row>
    <row r="247" spans="1:15" x14ac:dyDescent="0.25">
      <c r="A247">
        <v>246</v>
      </c>
      <c r="B247" s="145" t="str">
        <f>IF(COUNTIF('Listing Competitieven'!AF$2:AF$479,$A247)=0,"",COUNTIF('Listing Competitieven'!AF$2:AF$479,$A247))</f>
        <v/>
      </c>
      <c r="C247" s="145" t="str">
        <f>IF(COUNTIF('Listing Competitieven'!AG$2:AG$479,$A247)=0,"",COUNTIF('Listing Competitieven'!AG$2:AG$479,$A247))</f>
        <v/>
      </c>
      <c r="D247" s="145" t="str">
        <f>IF(COUNTIF('Listing Competitieven'!AH$2:AH$479,$A247)=0,"",COUNTIF('Listing Competitieven'!AH$2:AH$479,$A247))</f>
        <v/>
      </c>
      <c r="E247" s="145" t="str">
        <f>IF(COUNTIF('Listing Competitieven'!AI$2:AI$479,$A247)=0,"",COUNTIF('Listing Competitieven'!AI$2:AI$479,$A247))</f>
        <v/>
      </c>
      <c r="F247" s="145" t="str">
        <f>IF(COUNTIF('Listing Competitieven'!AJ$2:AJ$479,$A247)=0,"",COUNTIF('Listing Competitieven'!AJ$2:AJ$479,$A247))</f>
        <v/>
      </c>
      <c r="G247" s="145" t="str">
        <f>IF(COUNTIF('Listing Competitieven'!AK$2:AK$479,$A247)=0,"",COUNTIF('Listing Competitieven'!AK$2:AK$479,$A247))</f>
        <v/>
      </c>
      <c r="I247">
        <v>246</v>
      </c>
      <c r="J247" s="145">
        <f>SUM(B$2:B247)</f>
        <v>99</v>
      </c>
      <c r="K247" s="145">
        <f>SUM(C$2:C247)</f>
        <v>98</v>
      </c>
      <c r="L247" s="145">
        <f>SUM(D$2:D247)</f>
        <v>39</v>
      </c>
      <c r="M247" s="145">
        <f>SUM(E$2:E247)</f>
        <v>6</v>
      </c>
      <c r="N247" s="145">
        <f>SUM(F$2:F247)</f>
        <v>30</v>
      </c>
      <c r="O247" s="145">
        <f>SUM(G$2:G247)</f>
        <v>1</v>
      </c>
    </row>
    <row r="248" spans="1:15" x14ac:dyDescent="0.25">
      <c r="A248">
        <v>247</v>
      </c>
      <c r="B248" s="145" t="str">
        <f>IF(COUNTIF('Listing Competitieven'!AF$2:AF$479,$A248)=0,"",COUNTIF('Listing Competitieven'!AF$2:AF$479,$A248))</f>
        <v/>
      </c>
      <c r="C248" s="145" t="str">
        <f>IF(COUNTIF('Listing Competitieven'!AG$2:AG$479,$A248)=0,"",COUNTIF('Listing Competitieven'!AG$2:AG$479,$A248))</f>
        <v/>
      </c>
      <c r="D248" s="145" t="str">
        <f>IF(COUNTIF('Listing Competitieven'!AH$2:AH$479,$A248)=0,"",COUNTIF('Listing Competitieven'!AH$2:AH$479,$A248))</f>
        <v/>
      </c>
      <c r="E248" s="145" t="str">
        <f>IF(COUNTIF('Listing Competitieven'!AI$2:AI$479,$A248)=0,"",COUNTIF('Listing Competitieven'!AI$2:AI$479,$A248))</f>
        <v/>
      </c>
      <c r="F248" s="145" t="str">
        <f>IF(COUNTIF('Listing Competitieven'!AJ$2:AJ$479,$A248)=0,"",COUNTIF('Listing Competitieven'!AJ$2:AJ$479,$A248))</f>
        <v/>
      </c>
      <c r="G248" s="145" t="str">
        <f>IF(COUNTIF('Listing Competitieven'!AK$2:AK$479,$A248)=0,"",COUNTIF('Listing Competitieven'!AK$2:AK$479,$A248))</f>
        <v/>
      </c>
      <c r="I248">
        <v>247</v>
      </c>
      <c r="J248" s="145">
        <f>SUM(B$2:B248)</f>
        <v>99</v>
      </c>
      <c r="K248" s="145">
        <f>SUM(C$2:C248)</f>
        <v>98</v>
      </c>
      <c r="L248" s="145">
        <f>SUM(D$2:D248)</f>
        <v>39</v>
      </c>
      <c r="M248" s="145">
        <f>SUM(E$2:E248)</f>
        <v>6</v>
      </c>
      <c r="N248" s="145">
        <f>SUM(F$2:F248)</f>
        <v>30</v>
      </c>
      <c r="O248" s="145">
        <f>SUM(G$2:G248)</f>
        <v>1</v>
      </c>
    </row>
    <row r="249" spans="1:15" x14ac:dyDescent="0.25">
      <c r="A249">
        <v>248</v>
      </c>
      <c r="B249" s="145" t="str">
        <f>IF(COUNTIF('Listing Competitieven'!AF$2:AF$479,$A249)=0,"",COUNTIF('Listing Competitieven'!AF$2:AF$479,$A249))</f>
        <v/>
      </c>
      <c r="C249" s="145" t="str">
        <f>IF(COUNTIF('Listing Competitieven'!AG$2:AG$479,$A249)=0,"",COUNTIF('Listing Competitieven'!AG$2:AG$479,$A249))</f>
        <v/>
      </c>
      <c r="D249" s="145" t="str">
        <f>IF(COUNTIF('Listing Competitieven'!AH$2:AH$479,$A249)=0,"",COUNTIF('Listing Competitieven'!AH$2:AH$479,$A249))</f>
        <v/>
      </c>
      <c r="E249" s="145" t="str">
        <f>IF(COUNTIF('Listing Competitieven'!AI$2:AI$479,$A249)=0,"",COUNTIF('Listing Competitieven'!AI$2:AI$479,$A249))</f>
        <v/>
      </c>
      <c r="F249" s="145" t="str">
        <f>IF(COUNTIF('Listing Competitieven'!AJ$2:AJ$479,$A249)=0,"",COUNTIF('Listing Competitieven'!AJ$2:AJ$479,$A249))</f>
        <v/>
      </c>
      <c r="G249" s="145" t="str">
        <f>IF(COUNTIF('Listing Competitieven'!AK$2:AK$479,$A249)=0,"",COUNTIF('Listing Competitieven'!AK$2:AK$479,$A249))</f>
        <v/>
      </c>
      <c r="I249">
        <v>248</v>
      </c>
      <c r="J249" s="145">
        <f>SUM(B$2:B249)</f>
        <v>99</v>
      </c>
      <c r="K249" s="145">
        <f>SUM(C$2:C249)</f>
        <v>98</v>
      </c>
      <c r="L249" s="145">
        <f>SUM(D$2:D249)</f>
        <v>39</v>
      </c>
      <c r="M249" s="145">
        <f>SUM(E$2:E249)</f>
        <v>6</v>
      </c>
      <c r="N249" s="145">
        <f>SUM(F$2:F249)</f>
        <v>30</v>
      </c>
      <c r="O249" s="145">
        <f>SUM(G$2:G249)</f>
        <v>1</v>
      </c>
    </row>
    <row r="250" spans="1:15" x14ac:dyDescent="0.25">
      <c r="A250">
        <v>249</v>
      </c>
      <c r="B250" s="145" t="str">
        <f>IF(COUNTIF('Listing Competitieven'!AF$2:AF$479,$A250)=0,"",COUNTIF('Listing Competitieven'!AF$2:AF$479,$A250))</f>
        <v/>
      </c>
      <c r="C250" s="145" t="str">
        <f>IF(COUNTIF('Listing Competitieven'!AG$2:AG$479,$A250)=0,"",COUNTIF('Listing Competitieven'!AG$2:AG$479,$A250))</f>
        <v/>
      </c>
      <c r="D250" s="145" t="str">
        <f>IF(COUNTIF('Listing Competitieven'!AH$2:AH$479,$A250)=0,"",COUNTIF('Listing Competitieven'!AH$2:AH$479,$A250))</f>
        <v/>
      </c>
      <c r="E250" s="145" t="str">
        <f>IF(COUNTIF('Listing Competitieven'!AI$2:AI$479,$A250)=0,"",COUNTIF('Listing Competitieven'!AI$2:AI$479,$A250))</f>
        <v/>
      </c>
      <c r="F250" s="145" t="str">
        <f>IF(COUNTIF('Listing Competitieven'!AJ$2:AJ$479,$A250)=0,"",COUNTIF('Listing Competitieven'!AJ$2:AJ$479,$A250))</f>
        <v/>
      </c>
      <c r="G250" s="145" t="str">
        <f>IF(COUNTIF('Listing Competitieven'!AK$2:AK$479,$A250)=0,"",COUNTIF('Listing Competitieven'!AK$2:AK$479,$A250))</f>
        <v/>
      </c>
      <c r="I250">
        <v>249</v>
      </c>
      <c r="J250" s="145">
        <f>SUM(B$2:B250)</f>
        <v>99</v>
      </c>
      <c r="K250" s="145">
        <f>SUM(C$2:C250)</f>
        <v>98</v>
      </c>
      <c r="L250" s="145">
        <f>SUM(D$2:D250)</f>
        <v>39</v>
      </c>
      <c r="M250" s="145">
        <f>SUM(E$2:E250)</f>
        <v>6</v>
      </c>
      <c r="N250" s="145">
        <f>SUM(F$2:F250)</f>
        <v>30</v>
      </c>
      <c r="O250" s="145">
        <f>SUM(G$2:G250)</f>
        <v>1</v>
      </c>
    </row>
    <row r="251" spans="1:15" x14ac:dyDescent="0.25">
      <c r="A251">
        <v>250</v>
      </c>
      <c r="B251" s="145" t="str">
        <f>IF(COUNTIF('Listing Competitieven'!AF$2:AF$479,$A251)=0,"",COUNTIF('Listing Competitieven'!AF$2:AF$479,$A251))</f>
        <v/>
      </c>
      <c r="C251" s="145" t="str">
        <f>IF(COUNTIF('Listing Competitieven'!AG$2:AG$479,$A251)=0,"",COUNTIF('Listing Competitieven'!AG$2:AG$479,$A251))</f>
        <v/>
      </c>
      <c r="D251" s="145" t="str">
        <f>IF(COUNTIF('Listing Competitieven'!AH$2:AH$479,$A251)=0,"",COUNTIF('Listing Competitieven'!AH$2:AH$479,$A251))</f>
        <v/>
      </c>
      <c r="E251" s="145" t="str">
        <f>IF(COUNTIF('Listing Competitieven'!AI$2:AI$479,$A251)=0,"",COUNTIF('Listing Competitieven'!AI$2:AI$479,$A251))</f>
        <v/>
      </c>
      <c r="F251" s="145" t="str">
        <f>IF(COUNTIF('Listing Competitieven'!AJ$2:AJ$479,$A251)=0,"",COUNTIF('Listing Competitieven'!AJ$2:AJ$479,$A251))</f>
        <v/>
      </c>
      <c r="G251" s="145" t="str">
        <f>IF(COUNTIF('Listing Competitieven'!AK$2:AK$479,$A251)=0,"",COUNTIF('Listing Competitieven'!AK$2:AK$479,$A251))</f>
        <v/>
      </c>
      <c r="I251">
        <v>250</v>
      </c>
      <c r="J251" s="145">
        <f>SUM(B$2:B251)</f>
        <v>99</v>
      </c>
      <c r="K251" s="145">
        <f>SUM(C$2:C251)</f>
        <v>98</v>
      </c>
      <c r="L251" s="145">
        <f>SUM(D$2:D251)</f>
        <v>39</v>
      </c>
      <c r="M251" s="145">
        <f>SUM(E$2:E251)</f>
        <v>6</v>
      </c>
      <c r="N251" s="145">
        <f>SUM(F$2:F251)</f>
        <v>30</v>
      </c>
      <c r="O251" s="145">
        <f>SUM(G$2:G251)</f>
        <v>1</v>
      </c>
    </row>
    <row r="252" spans="1:15" x14ac:dyDescent="0.25">
      <c r="A252">
        <v>251</v>
      </c>
      <c r="B252" s="145" t="str">
        <f>IF(COUNTIF('Listing Competitieven'!AF$2:AF$479,$A252)=0,"",COUNTIF('Listing Competitieven'!AF$2:AF$479,$A252))</f>
        <v/>
      </c>
      <c r="C252" s="145" t="str">
        <f>IF(COUNTIF('Listing Competitieven'!AG$2:AG$479,$A252)=0,"",COUNTIF('Listing Competitieven'!AG$2:AG$479,$A252))</f>
        <v/>
      </c>
      <c r="D252" s="145" t="str">
        <f>IF(COUNTIF('Listing Competitieven'!AH$2:AH$479,$A252)=0,"",COUNTIF('Listing Competitieven'!AH$2:AH$479,$A252))</f>
        <v/>
      </c>
      <c r="E252" s="145" t="str">
        <f>IF(COUNTIF('Listing Competitieven'!AI$2:AI$479,$A252)=0,"",COUNTIF('Listing Competitieven'!AI$2:AI$479,$A252))</f>
        <v/>
      </c>
      <c r="F252" s="145" t="str">
        <f>IF(COUNTIF('Listing Competitieven'!AJ$2:AJ$479,$A252)=0,"",COUNTIF('Listing Competitieven'!AJ$2:AJ$479,$A252))</f>
        <v/>
      </c>
      <c r="G252" s="145" t="str">
        <f>IF(COUNTIF('Listing Competitieven'!AK$2:AK$479,$A252)=0,"",COUNTIF('Listing Competitieven'!AK$2:AK$479,$A252))</f>
        <v/>
      </c>
      <c r="I252">
        <v>251</v>
      </c>
      <c r="J252" s="145">
        <f>SUM(B$2:B252)</f>
        <v>99</v>
      </c>
      <c r="K252" s="145">
        <f>SUM(C$2:C252)</f>
        <v>98</v>
      </c>
      <c r="L252" s="145">
        <f>SUM(D$2:D252)</f>
        <v>39</v>
      </c>
      <c r="M252" s="145">
        <f>SUM(E$2:E252)</f>
        <v>6</v>
      </c>
      <c r="N252" s="145">
        <f>SUM(F$2:F252)</f>
        <v>30</v>
      </c>
      <c r="O252" s="145">
        <f>SUM(G$2:G252)</f>
        <v>1</v>
      </c>
    </row>
    <row r="253" spans="1:15" x14ac:dyDescent="0.25">
      <c r="A253">
        <v>252</v>
      </c>
      <c r="B253" s="145">
        <f>IF(COUNTIF('Listing Competitieven'!AF$2:AF$479,$A253)=0,"",COUNTIF('Listing Competitieven'!AF$2:AF$479,$A253))</f>
        <v>1</v>
      </c>
      <c r="C253" s="145">
        <f>IF(COUNTIF('Listing Competitieven'!AG$2:AG$479,$A253)=0,"",COUNTIF('Listing Competitieven'!AG$2:AG$479,$A253))</f>
        <v>2</v>
      </c>
      <c r="D253" s="145" t="str">
        <f>IF(COUNTIF('Listing Competitieven'!AH$2:AH$479,$A253)=0,"",COUNTIF('Listing Competitieven'!AH$2:AH$479,$A253))</f>
        <v/>
      </c>
      <c r="E253" s="145" t="str">
        <f>IF(COUNTIF('Listing Competitieven'!AI$2:AI$479,$A253)=0,"",COUNTIF('Listing Competitieven'!AI$2:AI$479,$A253))</f>
        <v/>
      </c>
      <c r="F253" s="145" t="str">
        <f>IF(COUNTIF('Listing Competitieven'!AJ$2:AJ$479,$A253)=0,"",COUNTIF('Listing Competitieven'!AJ$2:AJ$479,$A253))</f>
        <v/>
      </c>
      <c r="G253" s="145" t="str">
        <f>IF(COUNTIF('Listing Competitieven'!AK$2:AK$479,$A253)=0,"",COUNTIF('Listing Competitieven'!AK$2:AK$479,$A253))</f>
        <v/>
      </c>
      <c r="I253">
        <v>252</v>
      </c>
      <c r="J253" s="145">
        <f>SUM(B$2:B253)</f>
        <v>100</v>
      </c>
      <c r="K253" s="145">
        <f>SUM(C$2:C253)</f>
        <v>100</v>
      </c>
      <c r="L253" s="145">
        <f>SUM(D$2:D253)</f>
        <v>39</v>
      </c>
      <c r="M253" s="145">
        <f>SUM(E$2:E253)</f>
        <v>6</v>
      </c>
      <c r="N253" s="145">
        <f>SUM(F$2:F253)</f>
        <v>30</v>
      </c>
      <c r="O253" s="145">
        <f>SUM(G$2:G253)</f>
        <v>1</v>
      </c>
    </row>
    <row r="254" spans="1:15" x14ac:dyDescent="0.25">
      <c r="A254">
        <v>253</v>
      </c>
      <c r="B254" s="145" t="str">
        <f>IF(COUNTIF('Listing Competitieven'!AF$2:AF$479,$A254)=0,"",COUNTIF('Listing Competitieven'!AF$2:AF$479,$A254))</f>
        <v/>
      </c>
      <c r="C254" s="145" t="str">
        <f>IF(COUNTIF('Listing Competitieven'!AG$2:AG$479,$A254)=0,"",COUNTIF('Listing Competitieven'!AG$2:AG$479,$A254))</f>
        <v/>
      </c>
      <c r="D254" s="145" t="str">
        <f>IF(COUNTIF('Listing Competitieven'!AH$2:AH$479,$A254)=0,"",COUNTIF('Listing Competitieven'!AH$2:AH$479,$A254))</f>
        <v/>
      </c>
      <c r="E254" s="145" t="str">
        <f>IF(COUNTIF('Listing Competitieven'!AI$2:AI$479,$A254)=0,"",COUNTIF('Listing Competitieven'!AI$2:AI$479,$A254))</f>
        <v/>
      </c>
      <c r="F254" s="145">
        <f>IF(COUNTIF('Listing Competitieven'!AJ$2:AJ$479,$A254)=0,"",COUNTIF('Listing Competitieven'!AJ$2:AJ$479,$A254))</f>
        <v>1</v>
      </c>
      <c r="G254" s="145" t="str">
        <f>IF(COUNTIF('Listing Competitieven'!AK$2:AK$479,$A254)=0,"",COUNTIF('Listing Competitieven'!AK$2:AK$479,$A254))</f>
        <v/>
      </c>
      <c r="I254">
        <v>253</v>
      </c>
      <c r="J254" s="145">
        <f>SUM(B$2:B254)</f>
        <v>100</v>
      </c>
      <c r="K254" s="145">
        <f>SUM(C$2:C254)</f>
        <v>100</v>
      </c>
      <c r="L254" s="145">
        <f>SUM(D$2:D254)</f>
        <v>39</v>
      </c>
      <c r="M254" s="145">
        <f>SUM(E$2:E254)</f>
        <v>6</v>
      </c>
      <c r="N254" s="145">
        <f>SUM(F$2:F254)</f>
        <v>31</v>
      </c>
      <c r="O254" s="145">
        <f>SUM(G$2:G254)</f>
        <v>1</v>
      </c>
    </row>
    <row r="255" spans="1:15" x14ac:dyDescent="0.25">
      <c r="A255">
        <v>254</v>
      </c>
      <c r="B255" s="145" t="str">
        <f>IF(COUNTIF('Listing Competitieven'!AF$2:AF$479,$A255)=0,"",COUNTIF('Listing Competitieven'!AF$2:AF$479,$A255))</f>
        <v/>
      </c>
      <c r="C255" s="145" t="str">
        <f>IF(COUNTIF('Listing Competitieven'!AG$2:AG$479,$A255)=0,"",COUNTIF('Listing Competitieven'!AG$2:AG$479,$A255))</f>
        <v/>
      </c>
      <c r="D255" s="145" t="str">
        <f>IF(COUNTIF('Listing Competitieven'!AH$2:AH$479,$A255)=0,"",COUNTIF('Listing Competitieven'!AH$2:AH$479,$A255))</f>
        <v/>
      </c>
      <c r="E255" s="145" t="str">
        <f>IF(COUNTIF('Listing Competitieven'!AI$2:AI$479,$A255)=0,"",COUNTIF('Listing Competitieven'!AI$2:AI$479,$A255))</f>
        <v/>
      </c>
      <c r="F255" s="145" t="str">
        <f>IF(COUNTIF('Listing Competitieven'!AJ$2:AJ$479,$A255)=0,"",COUNTIF('Listing Competitieven'!AJ$2:AJ$479,$A255))</f>
        <v/>
      </c>
      <c r="G255" s="145" t="str">
        <f>IF(COUNTIF('Listing Competitieven'!AK$2:AK$479,$A255)=0,"",COUNTIF('Listing Competitieven'!AK$2:AK$479,$A255))</f>
        <v/>
      </c>
      <c r="I255">
        <v>254</v>
      </c>
      <c r="J255" s="145">
        <f>SUM(B$2:B255)</f>
        <v>100</v>
      </c>
      <c r="K255" s="145">
        <f>SUM(C$2:C255)</f>
        <v>100</v>
      </c>
      <c r="L255" s="145">
        <f>SUM(D$2:D255)</f>
        <v>39</v>
      </c>
      <c r="M255" s="145">
        <f>SUM(E$2:E255)</f>
        <v>6</v>
      </c>
      <c r="N255" s="145">
        <f>SUM(F$2:F255)</f>
        <v>31</v>
      </c>
      <c r="O255" s="145">
        <f>SUM(G$2:G255)</f>
        <v>1</v>
      </c>
    </row>
    <row r="256" spans="1:15" x14ac:dyDescent="0.25">
      <c r="A256">
        <v>255</v>
      </c>
      <c r="B256" s="145" t="str">
        <f>IF(COUNTIF('Listing Competitieven'!AF$2:AF$479,$A256)=0,"",COUNTIF('Listing Competitieven'!AF$2:AF$479,$A256))</f>
        <v/>
      </c>
      <c r="C256" s="145" t="str">
        <f>IF(COUNTIF('Listing Competitieven'!AG$2:AG$479,$A256)=0,"",COUNTIF('Listing Competitieven'!AG$2:AG$479,$A256))</f>
        <v/>
      </c>
      <c r="D256" s="145" t="str">
        <f>IF(COUNTIF('Listing Competitieven'!AH$2:AH$479,$A256)=0,"",COUNTIF('Listing Competitieven'!AH$2:AH$479,$A256))</f>
        <v/>
      </c>
      <c r="E256" s="145" t="str">
        <f>IF(COUNTIF('Listing Competitieven'!AI$2:AI$479,$A256)=0,"",COUNTIF('Listing Competitieven'!AI$2:AI$479,$A256))</f>
        <v/>
      </c>
      <c r="F256" s="145" t="str">
        <f>IF(COUNTIF('Listing Competitieven'!AJ$2:AJ$479,$A256)=0,"",COUNTIF('Listing Competitieven'!AJ$2:AJ$479,$A256))</f>
        <v/>
      </c>
      <c r="G256" s="145" t="str">
        <f>IF(COUNTIF('Listing Competitieven'!AK$2:AK$479,$A256)=0,"",COUNTIF('Listing Competitieven'!AK$2:AK$479,$A256))</f>
        <v/>
      </c>
      <c r="I256">
        <v>255</v>
      </c>
      <c r="J256" s="145">
        <f>SUM(B$2:B256)</f>
        <v>100</v>
      </c>
      <c r="K256" s="145">
        <f>SUM(C$2:C256)</f>
        <v>100</v>
      </c>
      <c r="L256" s="145">
        <f>SUM(D$2:D256)</f>
        <v>39</v>
      </c>
      <c r="M256" s="145">
        <f>SUM(E$2:E256)</f>
        <v>6</v>
      </c>
      <c r="N256" s="145">
        <f>SUM(F$2:F256)</f>
        <v>31</v>
      </c>
      <c r="O256" s="145">
        <f>SUM(G$2:G256)</f>
        <v>1</v>
      </c>
    </row>
    <row r="257" spans="1:15" x14ac:dyDescent="0.25">
      <c r="A257">
        <v>256</v>
      </c>
      <c r="B257" s="145" t="str">
        <f>IF(COUNTIF('Listing Competitieven'!AF$2:AF$479,$A257)=0,"",COUNTIF('Listing Competitieven'!AF$2:AF$479,$A257))</f>
        <v/>
      </c>
      <c r="C257" s="145" t="str">
        <f>IF(COUNTIF('Listing Competitieven'!AG$2:AG$479,$A257)=0,"",COUNTIF('Listing Competitieven'!AG$2:AG$479,$A257))</f>
        <v/>
      </c>
      <c r="D257" s="145" t="str">
        <f>IF(COUNTIF('Listing Competitieven'!AH$2:AH$479,$A257)=0,"",COUNTIF('Listing Competitieven'!AH$2:AH$479,$A257))</f>
        <v/>
      </c>
      <c r="E257" s="145" t="str">
        <f>IF(COUNTIF('Listing Competitieven'!AI$2:AI$479,$A257)=0,"",COUNTIF('Listing Competitieven'!AI$2:AI$479,$A257))</f>
        <v/>
      </c>
      <c r="F257" s="145" t="str">
        <f>IF(COUNTIF('Listing Competitieven'!AJ$2:AJ$479,$A257)=0,"",COUNTIF('Listing Competitieven'!AJ$2:AJ$479,$A257))</f>
        <v/>
      </c>
      <c r="G257" s="145" t="str">
        <f>IF(COUNTIF('Listing Competitieven'!AK$2:AK$479,$A257)=0,"",COUNTIF('Listing Competitieven'!AK$2:AK$479,$A257))</f>
        <v/>
      </c>
      <c r="I257">
        <v>256</v>
      </c>
      <c r="J257" s="145">
        <f>SUM(B$2:B257)</f>
        <v>100</v>
      </c>
      <c r="K257" s="145">
        <f>SUM(C$2:C257)</f>
        <v>100</v>
      </c>
      <c r="L257" s="145">
        <f>SUM(D$2:D257)</f>
        <v>39</v>
      </c>
      <c r="M257" s="145">
        <f>SUM(E$2:E257)</f>
        <v>6</v>
      </c>
      <c r="N257" s="145">
        <f>SUM(F$2:F257)</f>
        <v>31</v>
      </c>
      <c r="O257" s="145">
        <f>SUM(G$2:G257)</f>
        <v>1</v>
      </c>
    </row>
    <row r="258" spans="1:15" x14ac:dyDescent="0.25">
      <c r="A258">
        <v>257</v>
      </c>
      <c r="B258" s="145" t="str">
        <f>IF(COUNTIF('Listing Competitieven'!AF$2:AF$479,$A258)=0,"",COUNTIF('Listing Competitieven'!AF$2:AF$479,$A258))</f>
        <v/>
      </c>
      <c r="C258" s="145" t="str">
        <f>IF(COUNTIF('Listing Competitieven'!AG$2:AG$479,$A258)=0,"",COUNTIF('Listing Competitieven'!AG$2:AG$479,$A258))</f>
        <v/>
      </c>
      <c r="D258" s="145" t="str">
        <f>IF(COUNTIF('Listing Competitieven'!AH$2:AH$479,$A258)=0,"",COUNTIF('Listing Competitieven'!AH$2:AH$479,$A258))</f>
        <v/>
      </c>
      <c r="E258" s="145" t="str">
        <f>IF(COUNTIF('Listing Competitieven'!AI$2:AI$479,$A258)=0,"",COUNTIF('Listing Competitieven'!AI$2:AI$479,$A258))</f>
        <v/>
      </c>
      <c r="F258" s="145" t="str">
        <f>IF(COUNTIF('Listing Competitieven'!AJ$2:AJ$479,$A258)=0,"",COUNTIF('Listing Competitieven'!AJ$2:AJ$479,$A258))</f>
        <v/>
      </c>
      <c r="G258" s="145" t="str">
        <f>IF(COUNTIF('Listing Competitieven'!AK$2:AK$479,$A258)=0,"",COUNTIF('Listing Competitieven'!AK$2:AK$479,$A258))</f>
        <v/>
      </c>
      <c r="I258">
        <v>257</v>
      </c>
      <c r="J258" s="145">
        <f>SUM(B$2:B258)</f>
        <v>100</v>
      </c>
      <c r="K258" s="145">
        <f>SUM(C$2:C258)</f>
        <v>100</v>
      </c>
      <c r="L258" s="145">
        <f>SUM(D$2:D258)</f>
        <v>39</v>
      </c>
      <c r="M258" s="145">
        <f>SUM(E$2:E258)</f>
        <v>6</v>
      </c>
      <c r="N258" s="145">
        <f>SUM(F$2:F258)</f>
        <v>31</v>
      </c>
      <c r="O258" s="145">
        <f>SUM(G$2:G258)</f>
        <v>1</v>
      </c>
    </row>
    <row r="259" spans="1:15" x14ac:dyDescent="0.25">
      <c r="A259">
        <v>258</v>
      </c>
      <c r="B259" s="145" t="str">
        <f>IF(COUNTIF('Listing Competitieven'!AF$2:AF$479,$A259)=0,"",COUNTIF('Listing Competitieven'!AF$2:AF$479,$A259))</f>
        <v/>
      </c>
      <c r="C259" s="145" t="str">
        <f>IF(COUNTIF('Listing Competitieven'!AG$2:AG$479,$A259)=0,"",COUNTIF('Listing Competitieven'!AG$2:AG$479,$A259))</f>
        <v/>
      </c>
      <c r="D259" s="145" t="str">
        <f>IF(COUNTIF('Listing Competitieven'!AH$2:AH$479,$A259)=0,"",COUNTIF('Listing Competitieven'!AH$2:AH$479,$A259))</f>
        <v/>
      </c>
      <c r="E259" s="145" t="str">
        <f>IF(COUNTIF('Listing Competitieven'!AI$2:AI$479,$A259)=0,"",COUNTIF('Listing Competitieven'!AI$2:AI$479,$A259))</f>
        <v/>
      </c>
      <c r="F259" s="145" t="str">
        <f>IF(COUNTIF('Listing Competitieven'!AJ$2:AJ$479,$A259)=0,"",COUNTIF('Listing Competitieven'!AJ$2:AJ$479,$A259))</f>
        <v/>
      </c>
      <c r="G259" s="145" t="str">
        <f>IF(COUNTIF('Listing Competitieven'!AK$2:AK$479,$A259)=0,"",COUNTIF('Listing Competitieven'!AK$2:AK$479,$A259))</f>
        <v/>
      </c>
      <c r="I259">
        <v>258</v>
      </c>
      <c r="J259" s="145">
        <f>SUM(B$2:B259)</f>
        <v>100</v>
      </c>
      <c r="K259" s="145">
        <f>SUM(C$2:C259)</f>
        <v>100</v>
      </c>
      <c r="L259" s="145">
        <f>SUM(D$2:D259)</f>
        <v>39</v>
      </c>
      <c r="M259" s="145">
        <f>SUM(E$2:E259)</f>
        <v>6</v>
      </c>
      <c r="N259" s="145">
        <f>SUM(F$2:F259)</f>
        <v>31</v>
      </c>
      <c r="O259" s="145">
        <f>SUM(G$2:G259)</f>
        <v>1</v>
      </c>
    </row>
    <row r="260" spans="1:15" x14ac:dyDescent="0.25">
      <c r="A260">
        <v>259</v>
      </c>
      <c r="B260" s="145">
        <f>IF(COUNTIF('Listing Competitieven'!AF$2:AF$479,$A260)=0,"",COUNTIF('Listing Competitieven'!AF$2:AF$479,$A260))</f>
        <v>1</v>
      </c>
      <c r="C260" s="145">
        <f>IF(COUNTIF('Listing Competitieven'!AG$2:AG$479,$A260)=0,"",COUNTIF('Listing Competitieven'!AG$2:AG$479,$A260))</f>
        <v>3</v>
      </c>
      <c r="D260" s="145">
        <f>IF(COUNTIF('Listing Competitieven'!AH$2:AH$479,$A260)=0,"",COUNTIF('Listing Competitieven'!AH$2:AH$479,$A260))</f>
        <v>1</v>
      </c>
      <c r="E260" s="145" t="str">
        <f>IF(COUNTIF('Listing Competitieven'!AI$2:AI$479,$A260)=0,"",COUNTIF('Listing Competitieven'!AI$2:AI$479,$A260))</f>
        <v/>
      </c>
      <c r="F260" s="145" t="str">
        <f>IF(COUNTIF('Listing Competitieven'!AJ$2:AJ$479,$A260)=0,"",COUNTIF('Listing Competitieven'!AJ$2:AJ$479,$A260))</f>
        <v/>
      </c>
      <c r="G260" s="145" t="str">
        <f>IF(COUNTIF('Listing Competitieven'!AK$2:AK$479,$A260)=0,"",COUNTIF('Listing Competitieven'!AK$2:AK$479,$A260))</f>
        <v/>
      </c>
      <c r="I260">
        <v>259</v>
      </c>
      <c r="J260" s="145">
        <f>SUM(B$2:B260)</f>
        <v>101</v>
      </c>
      <c r="K260" s="145">
        <f>SUM(C$2:C260)</f>
        <v>103</v>
      </c>
      <c r="L260" s="145">
        <f>SUM(D$2:D260)</f>
        <v>40</v>
      </c>
      <c r="M260" s="145">
        <f>SUM(E$2:E260)</f>
        <v>6</v>
      </c>
      <c r="N260" s="145">
        <f>SUM(F$2:F260)</f>
        <v>31</v>
      </c>
      <c r="O260" s="145">
        <f>SUM(G$2:G260)</f>
        <v>1</v>
      </c>
    </row>
    <row r="261" spans="1:15" x14ac:dyDescent="0.25">
      <c r="A261">
        <v>260</v>
      </c>
      <c r="B261" s="145" t="str">
        <f>IF(COUNTIF('Listing Competitieven'!AF$2:AF$479,$A261)=0,"",COUNTIF('Listing Competitieven'!AF$2:AF$479,$A261))</f>
        <v/>
      </c>
      <c r="C261" s="145" t="str">
        <f>IF(COUNTIF('Listing Competitieven'!AG$2:AG$479,$A261)=0,"",COUNTIF('Listing Competitieven'!AG$2:AG$479,$A261))</f>
        <v/>
      </c>
      <c r="D261" s="145" t="str">
        <f>IF(COUNTIF('Listing Competitieven'!AH$2:AH$479,$A261)=0,"",COUNTIF('Listing Competitieven'!AH$2:AH$479,$A261))</f>
        <v/>
      </c>
      <c r="E261" s="145" t="str">
        <f>IF(COUNTIF('Listing Competitieven'!AI$2:AI$479,$A261)=0,"",COUNTIF('Listing Competitieven'!AI$2:AI$479,$A261))</f>
        <v/>
      </c>
      <c r="F261" s="145" t="str">
        <f>IF(COUNTIF('Listing Competitieven'!AJ$2:AJ$479,$A261)=0,"",COUNTIF('Listing Competitieven'!AJ$2:AJ$479,$A261))</f>
        <v/>
      </c>
      <c r="G261" s="145" t="str">
        <f>IF(COUNTIF('Listing Competitieven'!AK$2:AK$479,$A261)=0,"",COUNTIF('Listing Competitieven'!AK$2:AK$479,$A261))</f>
        <v/>
      </c>
      <c r="I261">
        <v>260</v>
      </c>
      <c r="J261" s="145">
        <f>SUM(B$2:B261)</f>
        <v>101</v>
      </c>
      <c r="K261" s="145">
        <f>SUM(C$2:C261)</f>
        <v>103</v>
      </c>
      <c r="L261" s="145">
        <f>SUM(D$2:D261)</f>
        <v>40</v>
      </c>
      <c r="M261" s="145">
        <f>SUM(E$2:E261)</f>
        <v>6</v>
      </c>
      <c r="N261" s="145">
        <f>SUM(F$2:F261)</f>
        <v>31</v>
      </c>
      <c r="O261" s="145">
        <f>SUM(G$2:G261)</f>
        <v>1</v>
      </c>
    </row>
    <row r="262" spans="1:15" x14ac:dyDescent="0.25">
      <c r="A262">
        <v>261</v>
      </c>
      <c r="B262" s="145" t="str">
        <f>IF(COUNTIF('Listing Competitieven'!AF$2:AF$479,$A262)=0,"",COUNTIF('Listing Competitieven'!AF$2:AF$479,$A262))</f>
        <v/>
      </c>
      <c r="C262" s="145" t="str">
        <f>IF(COUNTIF('Listing Competitieven'!AG$2:AG$479,$A262)=0,"",COUNTIF('Listing Competitieven'!AG$2:AG$479,$A262))</f>
        <v/>
      </c>
      <c r="D262" s="145" t="str">
        <f>IF(COUNTIF('Listing Competitieven'!AH$2:AH$479,$A262)=0,"",COUNTIF('Listing Competitieven'!AH$2:AH$479,$A262))</f>
        <v/>
      </c>
      <c r="E262" s="145" t="str">
        <f>IF(COUNTIF('Listing Competitieven'!AI$2:AI$479,$A262)=0,"",COUNTIF('Listing Competitieven'!AI$2:AI$479,$A262))</f>
        <v/>
      </c>
      <c r="F262" s="145" t="str">
        <f>IF(COUNTIF('Listing Competitieven'!AJ$2:AJ$479,$A262)=0,"",COUNTIF('Listing Competitieven'!AJ$2:AJ$479,$A262))</f>
        <v/>
      </c>
      <c r="G262" s="145" t="str">
        <f>IF(COUNTIF('Listing Competitieven'!AK$2:AK$479,$A262)=0,"",COUNTIF('Listing Competitieven'!AK$2:AK$479,$A262))</f>
        <v/>
      </c>
      <c r="I262">
        <v>261</v>
      </c>
      <c r="J262" s="145">
        <f>SUM(B$2:B262)</f>
        <v>101</v>
      </c>
      <c r="K262" s="145">
        <f>SUM(C$2:C262)</f>
        <v>103</v>
      </c>
      <c r="L262" s="145">
        <f>SUM(D$2:D262)</f>
        <v>40</v>
      </c>
      <c r="M262" s="145">
        <f>SUM(E$2:E262)</f>
        <v>6</v>
      </c>
      <c r="N262" s="145">
        <f>SUM(F$2:F262)</f>
        <v>31</v>
      </c>
      <c r="O262" s="145">
        <f>SUM(G$2:G262)</f>
        <v>1</v>
      </c>
    </row>
    <row r="263" spans="1:15" x14ac:dyDescent="0.25">
      <c r="A263">
        <v>262</v>
      </c>
      <c r="B263" s="145" t="str">
        <f>IF(COUNTIF('Listing Competitieven'!AF$2:AF$479,$A263)=0,"",COUNTIF('Listing Competitieven'!AF$2:AF$479,$A263))</f>
        <v/>
      </c>
      <c r="C263" s="145" t="str">
        <f>IF(COUNTIF('Listing Competitieven'!AG$2:AG$479,$A263)=0,"",COUNTIF('Listing Competitieven'!AG$2:AG$479,$A263))</f>
        <v/>
      </c>
      <c r="D263" s="145" t="str">
        <f>IF(COUNTIF('Listing Competitieven'!AH$2:AH$479,$A263)=0,"",COUNTIF('Listing Competitieven'!AH$2:AH$479,$A263))</f>
        <v/>
      </c>
      <c r="E263" s="145" t="str">
        <f>IF(COUNTIF('Listing Competitieven'!AI$2:AI$479,$A263)=0,"",COUNTIF('Listing Competitieven'!AI$2:AI$479,$A263))</f>
        <v/>
      </c>
      <c r="F263" s="145" t="str">
        <f>IF(COUNTIF('Listing Competitieven'!AJ$2:AJ$479,$A263)=0,"",COUNTIF('Listing Competitieven'!AJ$2:AJ$479,$A263))</f>
        <v/>
      </c>
      <c r="G263" s="145" t="str">
        <f>IF(COUNTIF('Listing Competitieven'!AK$2:AK$479,$A263)=0,"",COUNTIF('Listing Competitieven'!AK$2:AK$479,$A263))</f>
        <v/>
      </c>
      <c r="I263">
        <v>262</v>
      </c>
      <c r="J263" s="145">
        <f>SUM(B$2:B263)</f>
        <v>101</v>
      </c>
      <c r="K263" s="145">
        <f>SUM(C$2:C263)</f>
        <v>103</v>
      </c>
      <c r="L263" s="145">
        <f>SUM(D$2:D263)</f>
        <v>40</v>
      </c>
      <c r="M263" s="145">
        <f>SUM(E$2:E263)</f>
        <v>6</v>
      </c>
      <c r="N263" s="145">
        <f>SUM(F$2:F263)</f>
        <v>31</v>
      </c>
      <c r="O263" s="145">
        <f>SUM(G$2:G263)</f>
        <v>1</v>
      </c>
    </row>
    <row r="264" spans="1:15" x14ac:dyDescent="0.25">
      <c r="A264">
        <v>263</v>
      </c>
      <c r="B264" s="145" t="str">
        <f>IF(COUNTIF('Listing Competitieven'!AF$2:AF$479,$A264)=0,"",COUNTIF('Listing Competitieven'!AF$2:AF$479,$A264))</f>
        <v/>
      </c>
      <c r="C264" s="145" t="str">
        <f>IF(COUNTIF('Listing Competitieven'!AG$2:AG$479,$A264)=0,"",COUNTIF('Listing Competitieven'!AG$2:AG$479,$A264))</f>
        <v/>
      </c>
      <c r="D264" s="145" t="str">
        <f>IF(COUNTIF('Listing Competitieven'!AH$2:AH$479,$A264)=0,"",COUNTIF('Listing Competitieven'!AH$2:AH$479,$A264))</f>
        <v/>
      </c>
      <c r="E264" s="145" t="str">
        <f>IF(COUNTIF('Listing Competitieven'!AI$2:AI$479,$A264)=0,"",COUNTIF('Listing Competitieven'!AI$2:AI$479,$A264))</f>
        <v/>
      </c>
      <c r="F264" s="145" t="str">
        <f>IF(COUNTIF('Listing Competitieven'!AJ$2:AJ$479,$A264)=0,"",COUNTIF('Listing Competitieven'!AJ$2:AJ$479,$A264))</f>
        <v/>
      </c>
      <c r="G264" s="145" t="str">
        <f>IF(COUNTIF('Listing Competitieven'!AK$2:AK$479,$A264)=0,"",COUNTIF('Listing Competitieven'!AK$2:AK$479,$A264))</f>
        <v/>
      </c>
      <c r="I264">
        <v>263</v>
      </c>
      <c r="J264" s="145">
        <f>SUM(B$2:B264)</f>
        <v>101</v>
      </c>
      <c r="K264" s="145">
        <f>SUM(C$2:C264)</f>
        <v>103</v>
      </c>
      <c r="L264" s="145">
        <f>SUM(D$2:D264)</f>
        <v>40</v>
      </c>
      <c r="M264" s="145">
        <f>SUM(E$2:E264)</f>
        <v>6</v>
      </c>
      <c r="N264" s="145">
        <f>SUM(F$2:F264)</f>
        <v>31</v>
      </c>
      <c r="O264" s="145">
        <f>SUM(G$2:G264)</f>
        <v>1</v>
      </c>
    </row>
    <row r="265" spans="1:15" x14ac:dyDescent="0.25">
      <c r="A265">
        <v>264</v>
      </c>
      <c r="B265" s="145" t="str">
        <f>IF(COUNTIF('Listing Competitieven'!AF$2:AF$479,$A265)=0,"",COUNTIF('Listing Competitieven'!AF$2:AF$479,$A265))</f>
        <v/>
      </c>
      <c r="C265" s="145" t="str">
        <f>IF(COUNTIF('Listing Competitieven'!AG$2:AG$479,$A265)=0,"",COUNTIF('Listing Competitieven'!AG$2:AG$479,$A265))</f>
        <v/>
      </c>
      <c r="D265" s="145" t="str">
        <f>IF(COUNTIF('Listing Competitieven'!AH$2:AH$479,$A265)=0,"",COUNTIF('Listing Competitieven'!AH$2:AH$479,$A265))</f>
        <v/>
      </c>
      <c r="E265" s="145" t="str">
        <f>IF(COUNTIF('Listing Competitieven'!AI$2:AI$479,$A265)=0,"",COUNTIF('Listing Competitieven'!AI$2:AI$479,$A265))</f>
        <v/>
      </c>
      <c r="F265" s="145" t="str">
        <f>IF(COUNTIF('Listing Competitieven'!AJ$2:AJ$479,$A265)=0,"",COUNTIF('Listing Competitieven'!AJ$2:AJ$479,$A265))</f>
        <v/>
      </c>
      <c r="G265" s="145" t="str">
        <f>IF(COUNTIF('Listing Competitieven'!AK$2:AK$479,$A265)=0,"",COUNTIF('Listing Competitieven'!AK$2:AK$479,$A265))</f>
        <v/>
      </c>
      <c r="I265">
        <v>264</v>
      </c>
      <c r="J265" s="145">
        <f>SUM(B$2:B265)</f>
        <v>101</v>
      </c>
      <c r="K265" s="145">
        <f>SUM(C$2:C265)</f>
        <v>103</v>
      </c>
      <c r="L265" s="145">
        <f>SUM(D$2:D265)</f>
        <v>40</v>
      </c>
      <c r="M265" s="145">
        <f>SUM(E$2:E265)</f>
        <v>6</v>
      </c>
      <c r="N265" s="145">
        <f>SUM(F$2:F265)</f>
        <v>31</v>
      </c>
      <c r="O265" s="145">
        <f>SUM(G$2:G265)</f>
        <v>1</v>
      </c>
    </row>
    <row r="266" spans="1:15" x14ac:dyDescent="0.25">
      <c r="A266">
        <v>265</v>
      </c>
      <c r="B266" s="145">
        <f>IF(COUNTIF('Listing Competitieven'!AF$2:AF$479,$A266)=0,"",COUNTIF('Listing Competitieven'!AF$2:AF$479,$A266))</f>
        <v>2</v>
      </c>
      <c r="C266" s="145" t="str">
        <f>IF(COUNTIF('Listing Competitieven'!AG$2:AG$479,$A266)=0,"",COUNTIF('Listing Competitieven'!AG$2:AG$479,$A266))</f>
        <v/>
      </c>
      <c r="D266" s="145" t="str">
        <f>IF(COUNTIF('Listing Competitieven'!AH$2:AH$479,$A266)=0,"",COUNTIF('Listing Competitieven'!AH$2:AH$479,$A266))</f>
        <v/>
      </c>
      <c r="E266" s="145" t="str">
        <f>IF(COUNTIF('Listing Competitieven'!AI$2:AI$479,$A266)=0,"",COUNTIF('Listing Competitieven'!AI$2:AI$479,$A266))</f>
        <v/>
      </c>
      <c r="F266" s="145" t="str">
        <f>IF(COUNTIF('Listing Competitieven'!AJ$2:AJ$479,$A266)=0,"",COUNTIF('Listing Competitieven'!AJ$2:AJ$479,$A266))</f>
        <v/>
      </c>
      <c r="G266" s="145" t="str">
        <f>IF(COUNTIF('Listing Competitieven'!AK$2:AK$479,$A266)=0,"",COUNTIF('Listing Competitieven'!AK$2:AK$479,$A266))</f>
        <v/>
      </c>
      <c r="I266">
        <v>265</v>
      </c>
      <c r="J266" s="145">
        <f>SUM(B$2:B266)</f>
        <v>103</v>
      </c>
      <c r="K266" s="145">
        <f>SUM(C$2:C266)</f>
        <v>103</v>
      </c>
      <c r="L266" s="145">
        <f>SUM(D$2:D266)</f>
        <v>40</v>
      </c>
      <c r="M266" s="145">
        <f>SUM(E$2:E266)</f>
        <v>6</v>
      </c>
      <c r="N266" s="145">
        <f>SUM(F$2:F266)</f>
        <v>31</v>
      </c>
      <c r="O266" s="145">
        <f>SUM(G$2:G266)</f>
        <v>1</v>
      </c>
    </row>
    <row r="267" spans="1:15" x14ac:dyDescent="0.25">
      <c r="A267">
        <v>266</v>
      </c>
      <c r="B267" s="145" t="str">
        <f>IF(COUNTIF('Listing Competitieven'!AF$2:AF$479,$A267)=0,"",COUNTIF('Listing Competitieven'!AF$2:AF$479,$A267))</f>
        <v/>
      </c>
      <c r="C267" s="145" t="str">
        <f>IF(COUNTIF('Listing Competitieven'!AG$2:AG$479,$A267)=0,"",COUNTIF('Listing Competitieven'!AG$2:AG$479,$A267))</f>
        <v/>
      </c>
      <c r="D267" s="145">
        <f>IF(COUNTIF('Listing Competitieven'!AH$2:AH$479,$A267)=0,"",COUNTIF('Listing Competitieven'!AH$2:AH$479,$A267))</f>
        <v>1</v>
      </c>
      <c r="E267" s="145" t="str">
        <f>IF(COUNTIF('Listing Competitieven'!AI$2:AI$479,$A267)=0,"",COUNTIF('Listing Competitieven'!AI$2:AI$479,$A267))</f>
        <v/>
      </c>
      <c r="F267" s="145" t="str">
        <f>IF(COUNTIF('Listing Competitieven'!AJ$2:AJ$479,$A267)=0,"",COUNTIF('Listing Competitieven'!AJ$2:AJ$479,$A267))</f>
        <v/>
      </c>
      <c r="G267" s="145">
        <f>IF(COUNTIF('Listing Competitieven'!AK$2:AK$479,$A267)=0,"",COUNTIF('Listing Competitieven'!AK$2:AK$479,$A267))</f>
        <v>1</v>
      </c>
      <c r="I267">
        <v>266</v>
      </c>
      <c r="J267" s="145">
        <f>SUM(B$2:B267)</f>
        <v>103</v>
      </c>
      <c r="K267" s="145">
        <f>SUM(C$2:C267)</f>
        <v>103</v>
      </c>
      <c r="L267" s="145">
        <f>SUM(D$2:D267)</f>
        <v>41</v>
      </c>
      <c r="M267" s="145">
        <f>SUM(E$2:E267)</f>
        <v>6</v>
      </c>
      <c r="N267" s="145">
        <f>SUM(F$2:F267)</f>
        <v>31</v>
      </c>
      <c r="O267" s="145">
        <f>SUM(G$2:G267)</f>
        <v>2</v>
      </c>
    </row>
    <row r="268" spans="1:15" x14ac:dyDescent="0.25">
      <c r="A268">
        <v>267</v>
      </c>
      <c r="B268" s="145" t="str">
        <f>IF(COUNTIF('Listing Competitieven'!AF$2:AF$479,$A268)=0,"",COUNTIF('Listing Competitieven'!AF$2:AF$479,$A268))</f>
        <v/>
      </c>
      <c r="C268" s="145" t="str">
        <f>IF(COUNTIF('Listing Competitieven'!AG$2:AG$479,$A268)=0,"",COUNTIF('Listing Competitieven'!AG$2:AG$479,$A268))</f>
        <v/>
      </c>
      <c r="D268" s="145" t="str">
        <f>IF(COUNTIF('Listing Competitieven'!AH$2:AH$479,$A268)=0,"",COUNTIF('Listing Competitieven'!AH$2:AH$479,$A268))</f>
        <v/>
      </c>
      <c r="E268" s="145" t="str">
        <f>IF(COUNTIF('Listing Competitieven'!AI$2:AI$479,$A268)=0,"",COUNTIF('Listing Competitieven'!AI$2:AI$479,$A268))</f>
        <v/>
      </c>
      <c r="F268" s="145" t="str">
        <f>IF(COUNTIF('Listing Competitieven'!AJ$2:AJ$479,$A268)=0,"",COUNTIF('Listing Competitieven'!AJ$2:AJ$479,$A268))</f>
        <v/>
      </c>
      <c r="G268" s="145" t="str">
        <f>IF(COUNTIF('Listing Competitieven'!AK$2:AK$479,$A268)=0,"",COUNTIF('Listing Competitieven'!AK$2:AK$479,$A268))</f>
        <v/>
      </c>
      <c r="I268">
        <v>267</v>
      </c>
      <c r="J268" s="145">
        <f>SUM(B$2:B268)</f>
        <v>103</v>
      </c>
      <c r="K268" s="145">
        <f>SUM(C$2:C268)</f>
        <v>103</v>
      </c>
      <c r="L268" s="145">
        <f>SUM(D$2:D268)</f>
        <v>41</v>
      </c>
      <c r="M268" s="145">
        <f>SUM(E$2:E268)</f>
        <v>6</v>
      </c>
      <c r="N268" s="145">
        <f>SUM(F$2:F268)</f>
        <v>31</v>
      </c>
      <c r="O268" s="145">
        <f>SUM(G$2:G268)</f>
        <v>2</v>
      </c>
    </row>
    <row r="269" spans="1:15" x14ac:dyDescent="0.25">
      <c r="A269">
        <v>268</v>
      </c>
      <c r="B269" s="145" t="str">
        <f>IF(COUNTIF('Listing Competitieven'!AF$2:AF$479,$A269)=0,"",COUNTIF('Listing Competitieven'!AF$2:AF$479,$A269))</f>
        <v/>
      </c>
      <c r="C269" s="145" t="str">
        <f>IF(COUNTIF('Listing Competitieven'!AG$2:AG$479,$A269)=0,"",COUNTIF('Listing Competitieven'!AG$2:AG$479,$A269))</f>
        <v/>
      </c>
      <c r="D269" s="145" t="str">
        <f>IF(COUNTIF('Listing Competitieven'!AH$2:AH$479,$A269)=0,"",COUNTIF('Listing Competitieven'!AH$2:AH$479,$A269))</f>
        <v/>
      </c>
      <c r="E269" s="145" t="str">
        <f>IF(COUNTIF('Listing Competitieven'!AI$2:AI$479,$A269)=0,"",COUNTIF('Listing Competitieven'!AI$2:AI$479,$A269))</f>
        <v/>
      </c>
      <c r="F269" s="145" t="str">
        <f>IF(COUNTIF('Listing Competitieven'!AJ$2:AJ$479,$A269)=0,"",COUNTIF('Listing Competitieven'!AJ$2:AJ$479,$A269))</f>
        <v/>
      </c>
      <c r="G269" s="145" t="str">
        <f>IF(COUNTIF('Listing Competitieven'!AK$2:AK$479,$A269)=0,"",COUNTIF('Listing Competitieven'!AK$2:AK$479,$A269))</f>
        <v/>
      </c>
      <c r="I269">
        <v>268</v>
      </c>
      <c r="J269" s="145">
        <f>SUM(B$2:B269)</f>
        <v>103</v>
      </c>
      <c r="K269" s="145">
        <f>SUM(C$2:C269)</f>
        <v>103</v>
      </c>
      <c r="L269" s="145">
        <f>SUM(D$2:D269)</f>
        <v>41</v>
      </c>
      <c r="M269" s="145">
        <f>SUM(E$2:E269)</f>
        <v>6</v>
      </c>
      <c r="N269" s="145">
        <f>SUM(F$2:F269)</f>
        <v>31</v>
      </c>
      <c r="O269" s="145">
        <f>SUM(G$2:G269)</f>
        <v>2</v>
      </c>
    </row>
    <row r="270" spans="1:15" x14ac:dyDescent="0.25">
      <c r="A270">
        <v>269</v>
      </c>
      <c r="B270" s="145" t="str">
        <f>IF(COUNTIF('Listing Competitieven'!AF$2:AF$479,$A270)=0,"",COUNTIF('Listing Competitieven'!AF$2:AF$479,$A270))</f>
        <v/>
      </c>
      <c r="C270" s="145" t="str">
        <f>IF(COUNTIF('Listing Competitieven'!AG$2:AG$479,$A270)=0,"",COUNTIF('Listing Competitieven'!AG$2:AG$479,$A270))</f>
        <v/>
      </c>
      <c r="D270" s="145" t="str">
        <f>IF(COUNTIF('Listing Competitieven'!AH$2:AH$479,$A270)=0,"",COUNTIF('Listing Competitieven'!AH$2:AH$479,$A270))</f>
        <v/>
      </c>
      <c r="E270" s="145" t="str">
        <f>IF(COUNTIF('Listing Competitieven'!AI$2:AI$479,$A270)=0,"",COUNTIF('Listing Competitieven'!AI$2:AI$479,$A270))</f>
        <v/>
      </c>
      <c r="F270" s="145" t="str">
        <f>IF(COUNTIF('Listing Competitieven'!AJ$2:AJ$479,$A270)=0,"",COUNTIF('Listing Competitieven'!AJ$2:AJ$479,$A270))</f>
        <v/>
      </c>
      <c r="G270" s="145" t="str">
        <f>IF(COUNTIF('Listing Competitieven'!AK$2:AK$479,$A270)=0,"",COUNTIF('Listing Competitieven'!AK$2:AK$479,$A270))</f>
        <v/>
      </c>
      <c r="I270">
        <v>269</v>
      </c>
      <c r="J270" s="145">
        <f>SUM(B$2:B270)</f>
        <v>103</v>
      </c>
      <c r="K270" s="145">
        <f>SUM(C$2:C270)</f>
        <v>103</v>
      </c>
      <c r="L270" s="145">
        <f>SUM(D$2:D270)</f>
        <v>41</v>
      </c>
      <c r="M270" s="145">
        <f>SUM(E$2:E270)</f>
        <v>6</v>
      </c>
      <c r="N270" s="145">
        <f>SUM(F$2:F270)</f>
        <v>31</v>
      </c>
      <c r="O270" s="145">
        <f>SUM(G$2:G270)</f>
        <v>2</v>
      </c>
    </row>
    <row r="271" spans="1:15" x14ac:dyDescent="0.25">
      <c r="A271">
        <v>270</v>
      </c>
      <c r="B271" s="145" t="str">
        <f>IF(COUNTIF('Listing Competitieven'!AF$2:AF$479,$A271)=0,"",COUNTIF('Listing Competitieven'!AF$2:AF$479,$A271))</f>
        <v/>
      </c>
      <c r="C271" s="145" t="str">
        <f>IF(COUNTIF('Listing Competitieven'!AG$2:AG$479,$A271)=0,"",COUNTIF('Listing Competitieven'!AG$2:AG$479,$A271))</f>
        <v/>
      </c>
      <c r="D271" s="145" t="str">
        <f>IF(COUNTIF('Listing Competitieven'!AH$2:AH$479,$A271)=0,"",COUNTIF('Listing Competitieven'!AH$2:AH$479,$A271))</f>
        <v/>
      </c>
      <c r="E271" s="145" t="str">
        <f>IF(COUNTIF('Listing Competitieven'!AI$2:AI$479,$A271)=0,"",COUNTIF('Listing Competitieven'!AI$2:AI$479,$A271))</f>
        <v/>
      </c>
      <c r="F271" s="145" t="str">
        <f>IF(COUNTIF('Listing Competitieven'!AJ$2:AJ$479,$A271)=0,"",COUNTIF('Listing Competitieven'!AJ$2:AJ$479,$A271))</f>
        <v/>
      </c>
      <c r="G271" s="145" t="str">
        <f>IF(COUNTIF('Listing Competitieven'!AK$2:AK$479,$A271)=0,"",COUNTIF('Listing Competitieven'!AK$2:AK$479,$A271))</f>
        <v/>
      </c>
      <c r="I271">
        <v>270</v>
      </c>
      <c r="J271" s="145">
        <f>SUM(B$2:B271)</f>
        <v>103</v>
      </c>
      <c r="K271" s="145">
        <f>SUM(C$2:C271)</f>
        <v>103</v>
      </c>
      <c r="L271" s="145">
        <f>SUM(D$2:D271)</f>
        <v>41</v>
      </c>
      <c r="M271" s="145">
        <f>SUM(E$2:E271)</f>
        <v>6</v>
      </c>
      <c r="N271" s="145">
        <f>SUM(F$2:F271)</f>
        <v>31</v>
      </c>
      <c r="O271" s="145">
        <f>SUM(G$2:G271)</f>
        <v>2</v>
      </c>
    </row>
    <row r="272" spans="1:15" x14ac:dyDescent="0.25">
      <c r="A272">
        <v>271</v>
      </c>
      <c r="B272" s="145" t="str">
        <f>IF(COUNTIF('Listing Competitieven'!AF$2:AF$479,$A272)=0,"",COUNTIF('Listing Competitieven'!AF$2:AF$479,$A272))</f>
        <v/>
      </c>
      <c r="C272" s="145" t="str">
        <f>IF(COUNTIF('Listing Competitieven'!AG$2:AG$479,$A272)=0,"",COUNTIF('Listing Competitieven'!AG$2:AG$479,$A272))</f>
        <v/>
      </c>
      <c r="D272" s="145" t="str">
        <f>IF(COUNTIF('Listing Competitieven'!AH$2:AH$479,$A272)=0,"",COUNTIF('Listing Competitieven'!AH$2:AH$479,$A272))</f>
        <v/>
      </c>
      <c r="E272" s="145" t="str">
        <f>IF(COUNTIF('Listing Competitieven'!AI$2:AI$479,$A272)=0,"",COUNTIF('Listing Competitieven'!AI$2:AI$479,$A272))</f>
        <v/>
      </c>
      <c r="F272" s="145" t="str">
        <f>IF(COUNTIF('Listing Competitieven'!AJ$2:AJ$479,$A272)=0,"",COUNTIF('Listing Competitieven'!AJ$2:AJ$479,$A272))</f>
        <v/>
      </c>
      <c r="G272" s="145" t="str">
        <f>IF(COUNTIF('Listing Competitieven'!AK$2:AK$479,$A272)=0,"",COUNTIF('Listing Competitieven'!AK$2:AK$479,$A272))</f>
        <v/>
      </c>
      <c r="I272">
        <v>271</v>
      </c>
      <c r="J272" s="145">
        <f>SUM(B$2:B272)</f>
        <v>103</v>
      </c>
      <c r="K272" s="145">
        <f>SUM(C$2:C272)</f>
        <v>103</v>
      </c>
      <c r="L272" s="145">
        <f>SUM(D$2:D272)</f>
        <v>41</v>
      </c>
      <c r="M272" s="145">
        <f>SUM(E$2:E272)</f>
        <v>6</v>
      </c>
      <c r="N272" s="145">
        <f>SUM(F$2:F272)</f>
        <v>31</v>
      </c>
      <c r="O272" s="145">
        <f>SUM(G$2:G272)</f>
        <v>2</v>
      </c>
    </row>
    <row r="273" spans="1:15" x14ac:dyDescent="0.25">
      <c r="A273">
        <v>272</v>
      </c>
      <c r="B273" s="145" t="str">
        <f>IF(COUNTIF('Listing Competitieven'!AF$2:AF$479,$A273)=0,"",COUNTIF('Listing Competitieven'!AF$2:AF$479,$A273))</f>
        <v/>
      </c>
      <c r="C273" s="145" t="str">
        <f>IF(COUNTIF('Listing Competitieven'!AG$2:AG$479,$A273)=0,"",COUNTIF('Listing Competitieven'!AG$2:AG$479,$A273))</f>
        <v/>
      </c>
      <c r="D273" s="145" t="str">
        <f>IF(COUNTIF('Listing Competitieven'!AH$2:AH$479,$A273)=0,"",COUNTIF('Listing Competitieven'!AH$2:AH$479,$A273))</f>
        <v/>
      </c>
      <c r="E273" s="145" t="str">
        <f>IF(COUNTIF('Listing Competitieven'!AI$2:AI$479,$A273)=0,"",COUNTIF('Listing Competitieven'!AI$2:AI$479,$A273))</f>
        <v/>
      </c>
      <c r="F273" s="145" t="str">
        <f>IF(COUNTIF('Listing Competitieven'!AJ$2:AJ$479,$A273)=0,"",COUNTIF('Listing Competitieven'!AJ$2:AJ$479,$A273))</f>
        <v/>
      </c>
      <c r="G273" s="145" t="str">
        <f>IF(COUNTIF('Listing Competitieven'!AK$2:AK$479,$A273)=0,"",COUNTIF('Listing Competitieven'!AK$2:AK$479,$A273))</f>
        <v/>
      </c>
      <c r="I273">
        <v>272</v>
      </c>
      <c r="J273" s="145">
        <f>SUM(B$2:B273)</f>
        <v>103</v>
      </c>
      <c r="K273" s="145">
        <f>SUM(C$2:C273)</f>
        <v>103</v>
      </c>
      <c r="L273" s="145">
        <f>SUM(D$2:D273)</f>
        <v>41</v>
      </c>
      <c r="M273" s="145">
        <f>SUM(E$2:E273)</f>
        <v>6</v>
      </c>
      <c r="N273" s="145">
        <f>SUM(F$2:F273)</f>
        <v>31</v>
      </c>
      <c r="O273" s="145">
        <f>SUM(G$2:G273)</f>
        <v>2</v>
      </c>
    </row>
    <row r="274" spans="1:15" x14ac:dyDescent="0.25">
      <c r="A274">
        <v>273</v>
      </c>
      <c r="B274" s="145" t="str">
        <f>IF(COUNTIF('Listing Competitieven'!AF$2:AF$479,$A274)=0,"",COUNTIF('Listing Competitieven'!AF$2:AF$479,$A274))</f>
        <v/>
      </c>
      <c r="C274" s="145">
        <f>IF(COUNTIF('Listing Competitieven'!AG$2:AG$479,$A274)=0,"",COUNTIF('Listing Competitieven'!AG$2:AG$479,$A274))</f>
        <v>1</v>
      </c>
      <c r="D274" s="145">
        <f>IF(COUNTIF('Listing Competitieven'!AH$2:AH$479,$A274)=0,"",COUNTIF('Listing Competitieven'!AH$2:AH$479,$A274))</f>
        <v>1</v>
      </c>
      <c r="E274" s="145" t="str">
        <f>IF(COUNTIF('Listing Competitieven'!AI$2:AI$479,$A274)=0,"",COUNTIF('Listing Competitieven'!AI$2:AI$479,$A274))</f>
        <v/>
      </c>
      <c r="F274" s="145" t="str">
        <f>IF(COUNTIF('Listing Competitieven'!AJ$2:AJ$479,$A274)=0,"",COUNTIF('Listing Competitieven'!AJ$2:AJ$479,$A274))</f>
        <v/>
      </c>
      <c r="G274" s="145" t="str">
        <f>IF(COUNTIF('Listing Competitieven'!AK$2:AK$479,$A274)=0,"",COUNTIF('Listing Competitieven'!AK$2:AK$479,$A274))</f>
        <v/>
      </c>
      <c r="I274">
        <v>273</v>
      </c>
      <c r="J274" s="145">
        <f>SUM(B$2:B274)</f>
        <v>103</v>
      </c>
      <c r="K274" s="145">
        <f>SUM(C$2:C274)</f>
        <v>104</v>
      </c>
      <c r="L274" s="145">
        <f>SUM(D$2:D274)</f>
        <v>42</v>
      </c>
      <c r="M274" s="145">
        <f>SUM(E$2:E274)</f>
        <v>6</v>
      </c>
      <c r="N274" s="145">
        <f>SUM(F$2:F274)</f>
        <v>31</v>
      </c>
      <c r="O274" s="145">
        <f>SUM(G$2:G274)</f>
        <v>2</v>
      </c>
    </row>
    <row r="275" spans="1:15" x14ac:dyDescent="0.25">
      <c r="A275">
        <v>274</v>
      </c>
      <c r="B275" s="145">
        <f>IF(COUNTIF('Listing Competitieven'!AF$2:AF$479,$A275)=0,"",COUNTIF('Listing Competitieven'!AF$2:AF$479,$A275))</f>
        <v>1</v>
      </c>
      <c r="C275" s="145" t="str">
        <f>IF(COUNTIF('Listing Competitieven'!AG$2:AG$479,$A275)=0,"",COUNTIF('Listing Competitieven'!AG$2:AG$479,$A275))</f>
        <v/>
      </c>
      <c r="D275" s="145" t="str">
        <f>IF(COUNTIF('Listing Competitieven'!AH$2:AH$479,$A275)=0,"",COUNTIF('Listing Competitieven'!AH$2:AH$479,$A275))</f>
        <v/>
      </c>
      <c r="E275" s="145" t="str">
        <f>IF(COUNTIF('Listing Competitieven'!AI$2:AI$479,$A275)=0,"",COUNTIF('Listing Competitieven'!AI$2:AI$479,$A275))</f>
        <v/>
      </c>
      <c r="F275" s="145">
        <f>IF(COUNTIF('Listing Competitieven'!AJ$2:AJ$479,$A275)=0,"",COUNTIF('Listing Competitieven'!AJ$2:AJ$479,$A275))</f>
        <v>1</v>
      </c>
      <c r="G275" s="145" t="str">
        <f>IF(COUNTIF('Listing Competitieven'!AK$2:AK$479,$A275)=0,"",COUNTIF('Listing Competitieven'!AK$2:AK$479,$A275))</f>
        <v/>
      </c>
      <c r="I275">
        <v>274</v>
      </c>
      <c r="J275" s="145">
        <f>SUM(B$2:B275)</f>
        <v>104</v>
      </c>
      <c r="K275" s="145">
        <f>SUM(C$2:C275)</f>
        <v>104</v>
      </c>
      <c r="L275" s="145">
        <f>SUM(D$2:D275)</f>
        <v>42</v>
      </c>
      <c r="M275" s="145">
        <f>SUM(E$2:E275)</f>
        <v>6</v>
      </c>
      <c r="N275" s="145">
        <f>SUM(F$2:F275)</f>
        <v>32</v>
      </c>
      <c r="O275" s="145">
        <f>SUM(G$2:G275)</f>
        <v>2</v>
      </c>
    </row>
    <row r="276" spans="1:15" x14ac:dyDescent="0.25">
      <c r="A276">
        <v>275</v>
      </c>
      <c r="B276" s="145" t="str">
        <f>IF(COUNTIF('Listing Competitieven'!AF$2:AF$479,$A276)=0,"",COUNTIF('Listing Competitieven'!AF$2:AF$479,$A276))</f>
        <v/>
      </c>
      <c r="C276" s="145" t="str">
        <f>IF(COUNTIF('Listing Competitieven'!AG$2:AG$479,$A276)=0,"",COUNTIF('Listing Competitieven'!AG$2:AG$479,$A276))</f>
        <v/>
      </c>
      <c r="D276" s="145" t="str">
        <f>IF(COUNTIF('Listing Competitieven'!AH$2:AH$479,$A276)=0,"",COUNTIF('Listing Competitieven'!AH$2:AH$479,$A276))</f>
        <v/>
      </c>
      <c r="E276" s="145" t="str">
        <f>IF(COUNTIF('Listing Competitieven'!AI$2:AI$479,$A276)=0,"",COUNTIF('Listing Competitieven'!AI$2:AI$479,$A276))</f>
        <v/>
      </c>
      <c r="F276" s="145" t="str">
        <f>IF(COUNTIF('Listing Competitieven'!AJ$2:AJ$479,$A276)=0,"",COUNTIF('Listing Competitieven'!AJ$2:AJ$479,$A276))</f>
        <v/>
      </c>
      <c r="G276" s="145" t="str">
        <f>IF(COUNTIF('Listing Competitieven'!AK$2:AK$479,$A276)=0,"",COUNTIF('Listing Competitieven'!AK$2:AK$479,$A276))</f>
        <v/>
      </c>
      <c r="I276">
        <v>275</v>
      </c>
      <c r="J276" s="145">
        <f>SUM(B$2:B276)</f>
        <v>104</v>
      </c>
      <c r="K276" s="145">
        <f>SUM(C$2:C276)</f>
        <v>104</v>
      </c>
      <c r="L276" s="145">
        <f>SUM(D$2:D276)</f>
        <v>42</v>
      </c>
      <c r="M276" s="145">
        <f>SUM(E$2:E276)</f>
        <v>6</v>
      </c>
      <c r="N276" s="145">
        <f>SUM(F$2:F276)</f>
        <v>32</v>
      </c>
      <c r="O276" s="145">
        <f>SUM(G$2:G276)</f>
        <v>2</v>
      </c>
    </row>
    <row r="277" spans="1:15" x14ac:dyDescent="0.25">
      <c r="A277">
        <v>276</v>
      </c>
      <c r="B277" s="145" t="str">
        <f>IF(COUNTIF('Listing Competitieven'!AF$2:AF$479,$A277)=0,"",COUNTIF('Listing Competitieven'!AF$2:AF$479,$A277))</f>
        <v/>
      </c>
      <c r="C277" s="145" t="str">
        <f>IF(COUNTIF('Listing Competitieven'!AG$2:AG$479,$A277)=0,"",COUNTIF('Listing Competitieven'!AG$2:AG$479,$A277))</f>
        <v/>
      </c>
      <c r="D277" s="145" t="str">
        <f>IF(COUNTIF('Listing Competitieven'!AH$2:AH$479,$A277)=0,"",COUNTIF('Listing Competitieven'!AH$2:AH$479,$A277))</f>
        <v/>
      </c>
      <c r="E277" s="145" t="str">
        <f>IF(COUNTIF('Listing Competitieven'!AI$2:AI$479,$A277)=0,"",COUNTIF('Listing Competitieven'!AI$2:AI$479,$A277))</f>
        <v/>
      </c>
      <c r="F277" s="145" t="str">
        <f>IF(COUNTIF('Listing Competitieven'!AJ$2:AJ$479,$A277)=0,"",COUNTIF('Listing Competitieven'!AJ$2:AJ$479,$A277))</f>
        <v/>
      </c>
      <c r="G277" s="145" t="str">
        <f>IF(COUNTIF('Listing Competitieven'!AK$2:AK$479,$A277)=0,"",COUNTIF('Listing Competitieven'!AK$2:AK$479,$A277))</f>
        <v/>
      </c>
      <c r="I277">
        <v>276</v>
      </c>
      <c r="J277" s="145">
        <f>SUM(B$2:B277)</f>
        <v>104</v>
      </c>
      <c r="K277" s="145">
        <f>SUM(C$2:C277)</f>
        <v>104</v>
      </c>
      <c r="L277" s="145">
        <f>SUM(D$2:D277)</f>
        <v>42</v>
      </c>
      <c r="M277" s="145">
        <f>SUM(E$2:E277)</f>
        <v>6</v>
      </c>
      <c r="N277" s="145">
        <f>SUM(F$2:F277)</f>
        <v>32</v>
      </c>
      <c r="O277" s="145">
        <f>SUM(G$2:G277)</f>
        <v>2</v>
      </c>
    </row>
    <row r="278" spans="1:15" x14ac:dyDescent="0.25">
      <c r="A278">
        <v>277</v>
      </c>
      <c r="B278" s="145" t="str">
        <f>IF(COUNTIF('Listing Competitieven'!AF$2:AF$479,$A278)=0,"",COUNTIF('Listing Competitieven'!AF$2:AF$479,$A278))</f>
        <v/>
      </c>
      <c r="C278" s="145" t="str">
        <f>IF(COUNTIF('Listing Competitieven'!AG$2:AG$479,$A278)=0,"",COUNTIF('Listing Competitieven'!AG$2:AG$479,$A278))</f>
        <v/>
      </c>
      <c r="D278" s="145" t="str">
        <f>IF(COUNTIF('Listing Competitieven'!AH$2:AH$479,$A278)=0,"",COUNTIF('Listing Competitieven'!AH$2:AH$479,$A278))</f>
        <v/>
      </c>
      <c r="E278" s="145" t="str">
        <f>IF(COUNTIF('Listing Competitieven'!AI$2:AI$479,$A278)=0,"",COUNTIF('Listing Competitieven'!AI$2:AI$479,$A278))</f>
        <v/>
      </c>
      <c r="F278" s="145" t="str">
        <f>IF(COUNTIF('Listing Competitieven'!AJ$2:AJ$479,$A278)=0,"",COUNTIF('Listing Competitieven'!AJ$2:AJ$479,$A278))</f>
        <v/>
      </c>
      <c r="G278" s="145" t="str">
        <f>IF(COUNTIF('Listing Competitieven'!AK$2:AK$479,$A278)=0,"",COUNTIF('Listing Competitieven'!AK$2:AK$479,$A278))</f>
        <v/>
      </c>
      <c r="I278">
        <v>277</v>
      </c>
      <c r="J278" s="145">
        <f>SUM(B$2:B278)</f>
        <v>104</v>
      </c>
      <c r="K278" s="145">
        <f>SUM(C$2:C278)</f>
        <v>104</v>
      </c>
      <c r="L278" s="145">
        <f>SUM(D$2:D278)</f>
        <v>42</v>
      </c>
      <c r="M278" s="145">
        <f>SUM(E$2:E278)</f>
        <v>6</v>
      </c>
      <c r="N278" s="145">
        <f>SUM(F$2:F278)</f>
        <v>32</v>
      </c>
      <c r="O278" s="145">
        <f>SUM(G$2:G278)</f>
        <v>2</v>
      </c>
    </row>
    <row r="279" spans="1:15" x14ac:dyDescent="0.25">
      <c r="A279">
        <v>278</v>
      </c>
      <c r="B279" s="145" t="str">
        <f>IF(COUNTIF('Listing Competitieven'!AF$2:AF$479,$A279)=0,"",COUNTIF('Listing Competitieven'!AF$2:AF$479,$A279))</f>
        <v/>
      </c>
      <c r="C279" s="145" t="str">
        <f>IF(COUNTIF('Listing Competitieven'!AG$2:AG$479,$A279)=0,"",COUNTIF('Listing Competitieven'!AG$2:AG$479,$A279))</f>
        <v/>
      </c>
      <c r="D279" s="145" t="str">
        <f>IF(COUNTIF('Listing Competitieven'!AH$2:AH$479,$A279)=0,"",COUNTIF('Listing Competitieven'!AH$2:AH$479,$A279))</f>
        <v/>
      </c>
      <c r="E279" s="145" t="str">
        <f>IF(COUNTIF('Listing Competitieven'!AI$2:AI$479,$A279)=0,"",COUNTIF('Listing Competitieven'!AI$2:AI$479,$A279))</f>
        <v/>
      </c>
      <c r="F279" s="145" t="str">
        <f>IF(COUNTIF('Listing Competitieven'!AJ$2:AJ$479,$A279)=0,"",COUNTIF('Listing Competitieven'!AJ$2:AJ$479,$A279))</f>
        <v/>
      </c>
      <c r="G279" s="145" t="str">
        <f>IF(COUNTIF('Listing Competitieven'!AK$2:AK$479,$A279)=0,"",COUNTIF('Listing Competitieven'!AK$2:AK$479,$A279))</f>
        <v/>
      </c>
      <c r="I279">
        <v>278</v>
      </c>
      <c r="J279" s="145">
        <f>SUM(B$2:B279)</f>
        <v>104</v>
      </c>
      <c r="K279" s="145">
        <f>SUM(C$2:C279)</f>
        <v>104</v>
      </c>
      <c r="L279" s="145">
        <f>SUM(D$2:D279)</f>
        <v>42</v>
      </c>
      <c r="M279" s="145">
        <f>SUM(E$2:E279)</f>
        <v>6</v>
      </c>
      <c r="N279" s="145">
        <f>SUM(F$2:F279)</f>
        <v>32</v>
      </c>
      <c r="O279" s="145">
        <f>SUM(G$2:G279)</f>
        <v>2</v>
      </c>
    </row>
    <row r="280" spans="1:15" x14ac:dyDescent="0.25">
      <c r="A280">
        <v>279</v>
      </c>
      <c r="B280" s="145" t="str">
        <f>IF(COUNTIF('Listing Competitieven'!AF$2:AF$479,$A280)=0,"",COUNTIF('Listing Competitieven'!AF$2:AF$479,$A280))</f>
        <v/>
      </c>
      <c r="C280" s="145" t="str">
        <f>IF(COUNTIF('Listing Competitieven'!AG$2:AG$479,$A280)=0,"",COUNTIF('Listing Competitieven'!AG$2:AG$479,$A280))</f>
        <v/>
      </c>
      <c r="D280" s="145" t="str">
        <f>IF(COUNTIF('Listing Competitieven'!AH$2:AH$479,$A280)=0,"",COUNTIF('Listing Competitieven'!AH$2:AH$479,$A280))</f>
        <v/>
      </c>
      <c r="E280" s="145" t="str">
        <f>IF(COUNTIF('Listing Competitieven'!AI$2:AI$479,$A280)=0,"",COUNTIF('Listing Competitieven'!AI$2:AI$479,$A280))</f>
        <v/>
      </c>
      <c r="F280" s="145" t="str">
        <f>IF(COUNTIF('Listing Competitieven'!AJ$2:AJ$479,$A280)=0,"",COUNTIF('Listing Competitieven'!AJ$2:AJ$479,$A280))</f>
        <v/>
      </c>
      <c r="G280" s="145" t="str">
        <f>IF(COUNTIF('Listing Competitieven'!AK$2:AK$479,$A280)=0,"",COUNTIF('Listing Competitieven'!AK$2:AK$479,$A280))</f>
        <v/>
      </c>
      <c r="I280">
        <v>279</v>
      </c>
      <c r="J280" s="145">
        <f>SUM(B$2:B280)</f>
        <v>104</v>
      </c>
      <c r="K280" s="145">
        <f>SUM(C$2:C280)</f>
        <v>104</v>
      </c>
      <c r="L280" s="145">
        <f>SUM(D$2:D280)</f>
        <v>42</v>
      </c>
      <c r="M280" s="145">
        <f>SUM(E$2:E280)</f>
        <v>6</v>
      </c>
      <c r="N280" s="145">
        <f>SUM(F$2:F280)</f>
        <v>32</v>
      </c>
      <c r="O280" s="145">
        <f>SUM(G$2:G280)</f>
        <v>2</v>
      </c>
    </row>
    <row r="281" spans="1:15" x14ac:dyDescent="0.25">
      <c r="A281">
        <v>280</v>
      </c>
      <c r="B281" s="145">
        <f>IF(COUNTIF('Listing Competitieven'!AF$2:AF$479,$A281)=0,"",COUNTIF('Listing Competitieven'!AF$2:AF$479,$A281))</f>
        <v>2</v>
      </c>
      <c r="C281" s="145">
        <f>IF(COUNTIF('Listing Competitieven'!AG$2:AG$479,$A281)=0,"",COUNTIF('Listing Competitieven'!AG$2:AG$479,$A281))</f>
        <v>1</v>
      </c>
      <c r="D281" s="145">
        <f>IF(COUNTIF('Listing Competitieven'!AH$2:AH$479,$A281)=0,"",COUNTIF('Listing Competitieven'!AH$2:AH$479,$A281))</f>
        <v>1</v>
      </c>
      <c r="E281" s="145">
        <f>IF(COUNTIF('Listing Competitieven'!AI$2:AI$479,$A281)=0,"",COUNTIF('Listing Competitieven'!AI$2:AI$479,$A281))</f>
        <v>1</v>
      </c>
      <c r="F281" s="145" t="str">
        <f>IF(COUNTIF('Listing Competitieven'!AJ$2:AJ$479,$A281)=0,"",COUNTIF('Listing Competitieven'!AJ$2:AJ$479,$A281))</f>
        <v/>
      </c>
      <c r="G281" s="145" t="str">
        <f>IF(COUNTIF('Listing Competitieven'!AK$2:AK$479,$A281)=0,"",COUNTIF('Listing Competitieven'!AK$2:AK$479,$A281))</f>
        <v/>
      </c>
      <c r="I281">
        <v>280</v>
      </c>
      <c r="J281" s="145">
        <f>SUM(B$2:B281)</f>
        <v>106</v>
      </c>
      <c r="K281" s="145">
        <f>SUM(C$2:C281)</f>
        <v>105</v>
      </c>
      <c r="L281" s="145">
        <f>SUM(D$2:D281)</f>
        <v>43</v>
      </c>
      <c r="M281" s="145">
        <f>SUM(E$2:E281)</f>
        <v>7</v>
      </c>
      <c r="N281" s="145">
        <f>SUM(F$2:F281)</f>
        <v>32</v>
      </c>
      <c r="O281" s="145">
        <f>SUM(G$2:G281)</f>
        <v>2</v>
      </c>
    </row>
    <row r="282" spans="1:15" x14ac:dyDescent="0.25">
      <c r="A282">
        <v>281</v>
      </c>
      <c r="B282" s="145" t="str">
        <f>IF(COUNTIF('Listing Competitieven'!AF$2:AF$479,$A282)=0,"",COUNTIF('Listing Competitieven'!AF$2:AF$479,$A282))</f>
        <v/>
      </c>
      <c r="C282" s="145">
        <f>IF(COUNTIF('Listing Competitieven'!AG$2:AG$479,$A282)=0,"",COUNTIF('Listing Competitieven'!AG$2:AG$479,$A282))</f>
        <v>1</v>
      </c>
      <c r="D282" s="145" t="str">
        <f>IF(COUNTIF('Listing Competitieven'!AH$2:AH$479,$A282)=0,"",COUNTIF('Listing Competitieven'!AH$2:AH$479,$A282))</f>
        <v/>
      </c>
      <c r="E282" s="145" t="str">
        <f>IF(COUNTIF('Listing Competitieven'!AI$2:AI$479,$A282)=0,"",COUNTIF('Listing Competitieven'!AI$2:AI$479,$A282))</f>
        <v/>
      </c>
      <c r="F282" s="145" t="str">
        <f>IF(COUNTIF('Listing Competitieven'!AJ$2:AJ$479,$A282)=0,"",COUNTIF('Listing Competitieven'!AJ$2:AJ$479,$A282))</f>
        <v/>
      </c>
      <c r="G282" s="145" t="str">
        <f>IF(COUNTIF('Listing Competitieven'!AK$2:AK$479,$A282)=0,"",COUNTIF('Listing Competitieven'!AK$2:AK$479,$A282))</f>
        <v/>
      </c>
      <c r="I282">
        <v>281</v>
      </c>
      <c r="J282" s="145">
        <f>SUM(B$2:B282)</f>
        <v>106</v>
      </c>
      <c r="K282" s="145">
        <f>SUM(C$2:C282)</f>
        <v>106</v>
      </c>
      <c r="L282" s="145">
        <f>SUM(D$2:D282)</f>
        <v>43</v>
      </c>
      <c r="M282" s="145">
        <f>SUM(E$2:E282)</f>
        <v>7</v>
      </c>
      <c r="N282" s="145">
        <f>SUM(F$2:F282)</f>
        <v>32</v>
      </c>
      <c r="O282" s="145">
        <f>SUM(G$2:G282)</f>
        <v>2</v>
      </c>
    </row>
    <row r="283" spans="1:15" x14ac:dyDescent="0.25">
      <c r="A283">
        <v>282</v>
      </c>
      <c r="B283" s="145" t="str">
        <f>IF(COUNTIF('Listing Competitieven'!AF$2:AF$479,$A283)=0,"",COUNTIF('Listing Competitieven'!AF$2:AF$479,$A283))</f>
        <v/>
      </c>
      <c r="C283" s="145" t="str">
        <f>IF(COUNTIF('Listing Competitieven'!AG$2:AG$479,$A283)=0,"",COUNTIF('Listing Competitieven'!AG$2:AG$479,$A283))</f>
        <v/>
      </c>
      <c r="D283" s="145" t="str">
        <f>IF(COUNTIF('Listing Competitieven'!AH$2:AH$479,$A283)=0,"",COUNTIF('Listing Competitieven'!AH$2:AH$479,$A283))</f>
        <v/>
      </c>
      <c r="E283" s="145" t="str">
        <f>IF(COUNTIF('Listing Competitieven'!AI$2:AI$479,$A283)=0,"",COUNTIF('Listing Competitieven'!AI$2:AI$479,$A283))</f>
        <v/>
      </c>
      <c r="F283" s="145" t="str">
        <f>IF(COUNTIF('Listing Competitieven'!AJ$2:AJ$479,$A283)=0,"",COUNTIF('Listing Competitieven'!AJ$2:AJ$479,$A283))</f>
        <v/>
      </c>
      <c r="G283" s="145" t="str">
        <f>IF(COUNTIF('Listing Competitieven'!AK$2:AK$479,$A283)=0,"",COUNTIF('Listing Competitieven'!AK$2:AK$479,$A283))</f>
        <v/>
      </c>
      <c r="I283">
        <v>282</v>
      </c>
      <c r="J283" s="145">
        <f>SUM(B$2:B283)</f>
        <v>106</v>
      </c>
      <c r="K283" s="145">
        <f>SUM(C$2:C283)</f>
        <v>106</v>
      </c>
      <c r="L283" s="145">
        <f>SUM(D$2:D283)</f>
        <v>43</v>
      </c>
      <c r="M283" s="145">
        <f>SUM(E$2:E283)</f>
        <v>7</v>
      </c>
      <c r="N283" s="145">
        <f>SUM(F$2:F283)</f>
        <v>32</v>
      </c>
      <c r="O283" s="145">
        <f>SUM(G$2:G283)</f>
        <v>2</v>
      </c>
    </row>
    <row r="284" spans="1:15" x14ac:dyDescent="0.25">
      <c r="A284">
        <v>283</v>
      </c>
      <c r="B284" s="145" t="str">
        <f>IF(COUNTIF('Listing Competitieven'!AF$2:AF$479,$A284)=0,"",COUNTIF('Listing Competitieven'!AF$2:AF$479,$A284))</f>
        <v/>
      </c>
      <c r="C284" s="145" t="str">
        <f>IF(COUNTIF('Listing Competitieven'!AG$2:AG$479,$A284)=0,"",COUNTIF('Listing Competitieven'!AG$2:AG$479,$A284))</f>
        <v/>
      </c>
      <c r="D284" s="145" t="str">
        <f>IF(COUNTIF('Listing Competitieven'!AH$2:AH$479,$A284)=0,"",COUNTIF('Listing Competitieven'!AH$2:AH$479,$A284))</f>
        <v/>
      </c>
      <c r="E284" s="145" t="str">
        <f>IF(COUNTIF('Listing Competitieven'!AI$2:AI$479,$A284)=0,"",COUNTIF('Listing Competitieven'!AI$2:AI$479,$A284))</f>
        <v/>
      </c>
      <c r="F284" s="145" t="str">
        <f>IF(COUNTIF('Listing Competitieven'!AJ$2:AJ$479,$A284)=0,"",COUNTIF('Listing Competitieven'!AJ$2:AJ$479,$A284))</f>
        <v/>
      </c>
      <c r="G284" s="145" t="str">
        <f>IF(COUNTIF('Listing Competitieven'!AK$2:AK$479,$A284)=0,"",COUNTIF('Listing Competitieven'!AK$2:AK$479,$A284))</f>
        <v/>
      </c>
      <c r="I284">
        <v>283</v>
      </c>
      <c r="J284" s="145">
        <f>SUM(B$2:B284)</f>
        <v>106</v>
      </c>
      <c r="K284" s="145">
        <f>SUM(C$2:C284)</f>
        <v>106</v>
      </c>
      <c r="L284" s="145">
        <f>SUM(D$2:D284)</f>
        <v>43</v>
      </c>
      <c r="M284" s="145">
        <f>SUM(E$2:E284)</f>
        <v>7</v>
      </c>
      <c r="N284" s="145">
        <f>SUM(F$2:F284)</f>
        <v>32</v>
      </c>
      <c r="O284" s="145">
        <f>SUM(G$2:G284)</f>
        <v>2</v>
      </c>
    </row>
    <row r="285" spans="1:15" x14ac:dyDescent="0.25">
      <c r="A285">
        <v>284</v>
      </c>
      <c r="B285" s="145" t="str">
        <f>IF(COUNTIF('Listing Competitieven'!AF$2:AF$479,$A285)=0,"",COUNTIF('Listing Competitieven'!AF$2:AF$479,$A285))</f>
        <v/>
      </c>
      <c r="C285" s="145" t="str">
        <f>IF(COUNTIF('Listing Competitieven'!AG$2:AG$479,$A285)=0,"",COUNTIF('Listing Competitieven'!AG$2:AG$479,$A285))</f>
        <v/>
      </c>
      <c r="D285" s="145" t="str">
        <f>IF(COUNTIF('Listing Competitieven'!AH$2:AH$479,$A285)=0,"",COUNTIF('Listing Competitieven'!AH$2:AH$479,$A285))</f>
        <v/>
      </c>
      <c r="E285" s="145" t="str">
        <f>IF(COUNTIF('Listing Competitieven'!AI$2:AI$479,$A285)=0,"",COUNTIF('Listing Competitieven'!AI$2:AI$479,$A285))</f>
        <v/>
      </c>
      <c r="F285" s="145" t="str">
        <f>IF(COUNTIF('Listing Competitieven'!AJ$2:AJ$479,$A285)=0,"",COUNTIF('Listing Competitieven'!AJ$2:AJ$479,$A285))</f>
        <v/>
      </c>
      <c r="G285" s="145" t="str">
        <f>IF(COUNTIF('Listing Competitieven'!AK$2:AK$479,$A285)=0,"",COUNTIF('Listing Competitieven'!AK$2:AK$479,$A285))</f>
        <v/>
      </c>
      <c r="I285">
        <v>284</v>
      </c>
      <c r="J285" s="145">
        <f>SUM(B$2:B285)</f>
        <v>106</v>
      </c>
      <c r="K285" s="145">
        <f>SUM(C$2:C285)</f>
        <v>106</v>
      </c>
      <c r="L285" s="145">
        <f>SUM(D$2:D285)</f>
        <v>43</v>
      </c>
      <c r="M285" s="145">
        <f>SUM(E$2:E285)</f>
        <v>7</v>
      </c>
      <c r="N285" s="145">
        <f>SUM(F$2:F285)</f>
        <v>32</v>
      </c>
      <c r="O285" s="145">
        <f>SUM(G$2:G285)</f>
        <v>2</v>
      </c>
    </row>
    <row r="286" spans="1:15" x14ac:dyDescent="0.25">
      <c r="A286">
        <v>285</v>
      </c>
      <c r="B286" s="145" t="str">
        <f>IF(COUNTIF('Listing Competitieven'!AF$2:AF$479,$A286)=0,"",COUNTIF('Listing Competitieven'!AF$2:AF$479,$A286))</f>
        <v/>
      </c>
      <c r="C286" s="145" t="str">
        <f>IF(COUNTIF('Listing Competitieven'!AG$2:AG$479,$A286)=0,"",COUNTIF('Listing Competitieven'!AG$2:AG$479,$A286))</f>
        <v/>
      </c>
      <c r="D286" s="145" t="str">
        <f>IF(COUNTIF('Listing Competitieven'!AH$2:AH$479,$A286)=0,"",COUNTIF('Listing Competitieven'!AH$2:AH$479,$A286))</f>
        <v/>
      </c>
      <c r="E286" s="145" t="str">
        <f>IF(COUNTIF('Listing Competitieven'!AI$2:AI$479,$A286)=0,"",COUNTIF('Listing Competitieven'!AI$2:AI$479,$A286))</f>
        <v/>
      </c>
      <c r="F286" s="145" t="str">
        <f>IF(COUNTIF('Listing Competitieven'!AJ$2:AJ$479,$A286)=0,"",COUNTIF('Listing Competitieven'!AJ$2:AJ$479,$A286))</f>
        <v/>
      </c>
      <c r="G286" s="145" t="str">
        <f>IF(COUNTIF('Listing Competitieven'!AK$2:AK$479,$A286)=0,"",COUNTIF('Listing Competitieven'!AK$2:AK$479,$A286))</f>
        <v/>
      </c>
      <c r="I286">
        <v>285</v>
      </c>
      <c r="J286" s="145">
        <f>SUM(B$2:B286)</f>
        <v>106</v>
      </c>
      <c r="K286" s="145">
        <f>SUM(C$2:C286)</f>
        <v>106</v>
      </c>
      <c r="L286" s="145">
        <f>SUM(D$2:D286)</f>
        <v>43</v>
      </c>
      <c r="M286" s="145">
        <f>SUM(E$2:E286)</f>
        <v>7</v>
      </c>
      <c r="N286" s="145">
        <f>SUM(F$2:F286)</f>
        <v>32</v>
      </c>
      <c r="O286" s="145">
        <f>SUM(G$2:G286)</f>
        <v>2</v>
      </c>
    </row>
    <row r="287" spans="1:15" x14ac:dyDescent="0.25">
      <c r="A287">
        <v>286</v>
      </c>
      <c r="B287" s="145" t="str">
        <f>IF(COUNTIF('Listing Competitieven'!AF$2:AF$479,$A287)=0,"",COUNTIF('Listing Competitieven'!AF$2:AF$479,$A287))</f>
        <v/>
      </c>
      <c r="C287" s="145" t="str">
        <f>IF(COUNTIF('Listing Competitieven'!AG$2:AG$479,$A287)=0,"",COUNTIF('Listing Competitieven'!AG$2:AG$479,$A287))</f>
        <v/>
      </c>
      <c r="D287" s="145" t="str">
        <f>IF(COUNTIF('Listing Competitieven'!AH$2:AH$479,$A287)=0,"",COUNTIF('Listing Competitieven'!AH$2:AH$479,$A287))</f>
        <v/>
      </c>
      <c r="E287" s="145" t="str">
        <f>IF(COUNTIF('Listing Competitieven'!AI$2:AI$479,$A287)=0,"",COUNTIF('Listing Competitieven'!AI$2:AI$479,$A287))</f>
        <v/>
      </c>
      <c r="F287" s="145" t="str">
        <f>IF(COUNTIF('Listing Competitieven'!AJ$2:AJ$479,$A287)=0,"",COUNTIF('Listing Competitieven'!AJ$2:AJ$479,$A287))</f>
        <v/>
      </c>
      <c r="G287" s="145" t="str">
        <f>IF(COUNTIF('Listing Competitieven'!AK$2:AK$479,$A287)=0,"",COUNTIF('Listing Competitieven'!AK$2:AK$479,$A287))</f>
        <v/>
      </c>
      <c r="I287">
        <v>286</v>
      </c>
      <c r="J287" s="145">
        <f>SUM(B$2:B287)</f>
        <v>106</v>
      </c>
      <c r="K287" s="145">
        <f>SUM(C$2:C287)</f>
        <v>106</v>
      </c>
      <c r="L287" s="145">
        <f>SUM(D$2:D287)</f>
        <v>43</v>
      </c>
      <c r="M287" s="145">
        <f>SUM(E$2:E287)</f>
        <v>7</v>
      </c>
      <c r="N287" s="145">
        <f>SUM(F$2:F287)</f>
        <v>32</v>
      </c>
      <c r="O287" s="145">
        <f>SUM(G$2:G287)</f>
        <v>2</v>
      </c>
    </row>
    <row r="288" spans="1:15" x14ac:dyDescent="0.25">
      <c r="A288">
        <v>287</v>
      </c>
      <c r="B288" s="145">
        <f>IF(COUNTIF('Listing Competitieven'!AF$2:AF$479,$A288)=0,"",COUNTIF('Listing Competitieven'!AF$2:AF$479,$A288))</f>
        <v>2</v>
      </c>
      <c r="C288" s="145">
        <f>IF(COUNTIF('Listing Competitieven'!AG$2:AG$479,$A288)=0,"",COUNTIF('Listing Competitieven'!AG$2:AG$479,$A288))</f>
        <v>2</v>
      </c>
      <c r="D288" s="145">
        <f>IF(COUNTIF('Listing Competitieven'!AH$2:AH$479,$A288)=0,"",COUNTIF('Listing Competitieven'!AH$2:AH$479,$A288))</f>
        <v>1</v>
      </c>
      <c r="E288" s="145" t="str">
        <f>IF(COUNTIF('Listing Competitieven'!AI$2:AI$479,$A288)=0,"",COUNTIF('Listing Competitieven'!AI$2:AI$479,$A288))</f>
        <v/>
      </c>
      <c r="F288" s="145">
        <f>IF(COUNTIF('Listing Competitieven'!AJ$2:AJ$479,$A288)=0,"",COUNTIF('Listing Competitieven'!AJ$2:AJ$479,$A288))</f>
        <v>1</v>
      </c>
      <c r="G288" s="145" t="str">
        <f>IF(COUNTIF('Listing Competitieven'!AK$2:AK$479,$A288)=0,"",COUNTIF('Listing Competitieven'!AK$2:AK$479,$A288))</f>
        <v/>
      </c>
      <c r="I288">
        <v>287</v>
      </c>
      <c r="J288" s="145">
        <f>SUM(B$2:B288)</f>
        <v>108</v>
      </c>
      <c r="K288" s="145">
        <f>SUM(C$2:C288)</f>
        <v>108</v>
      </c>
      <c r="L288" s="145">
        <f>SUM(D$2:D288)</f>
        <v>44</v>
      </c>
      <c r="M288" s="145">
        <f>SUM(E$2:E288)</f>
        <v>7</v>
      </c>
      <c r="N288" s="145">
        <f>SUM(F$2:F288)</f>
        <v>33</v>
      </c>
      <c r="O288" s="145">
        <f>SUM(G$2:G288)</f>
        <v>2</v>
      </c>
    </row>
    <row r="289" spans="1:15" x14ac:dyDescent="0.25">
      <c r="A289">
        <v>288</v>
      </c>
      <c r="B289" s="145" t="str">
        <f>IF(COUNTIF('Listing Competitieven'!AF$2:AF$479,$A289)=0,"",COUNTIF('Listing Competitieven'!AF$2:AF$479,$A289))</f>
        <v/>
      </c>
      <c r="C289" s="145" t="str">
        <f>IF(COUNTIF('Listing Competitieven'!AG$2:AG$479,$A289)=0,"",COUNTIF('Listing Competitieven'!AG$2:AG$479,$A289))</f>
        <v/>
      </c>
      <c r="D289" s="145" t="str">
        <f>IF(COUNTIF('Listing Competitieven'!AH$2:AH$479,$A289)=0,"",COUNTIF('Listing Competitieven'!AH$2:AH$479,$A289))</f>
        <v/>
      </c>
      <c r="E289" s="145" t="str">
        <f>IF(COUNTIF('Listing Competitieven'!AI$2:AI$479,$A289)=0,"",COUNTIF('Listing Competitieven'!AI$2:AI$479,$A289))</f>
        <v/>
      </c>
      <c r="F289" s="145" t="str">
        <f>IF(COUNTIF('Listing Competitieven'!AJ$2:AJ$479,$A289)=0,"",COUNTIF('Listing Competitieven'!AJ$2:AJ$479,$A289))</f>
        <v/>
      </c>
      <c r="G289" s="145" t="str">
        <f>IF(COUNTIF('Listing Competitieven'!AK$2:AK$479,$A289)=0,"",COUNTIF('Listing Competitieven'!AK$2:AK$479,$A289))</f>
        <v/>
      </c>
      <c r="I289">
        <v>288</v>
      </c>
      <c r="J289" s="145">
        <f>SUM(B$2:B289)</f>
        <v>108</v>
      </c>
      <c r="K289" s="145">
        <f>SUM(C$2:C289)</f>
        <v>108</v>
      </c>
      <c r="L289" s="145">
        <f>SUM(D$2:D289)</f>
        <v>44</v>
      </c>
      <c r="M289" s="145">
        <f>SUM(E$2:E289)</f>
        <v>7</v>
      </c>
      <c r="N289" s="145">
        <f>SUM(F$2:F289)</f>
        <v>33</v>
      </c>
      <c r="O289" s="145">
        <f>SUM(G$2:G289)</f>
        <v>2</v>
      </c>
    </row>
    <row r="290" spans="1:15" x14ac:dyDescent="0.25">
      <c r="A290">
        <v>289</v>
      </c>
      <c r="B290" s="145" t="str">
        <f>IF(COUNTIF('Listing Competitieven'!AF$2:AF$479,$A290)=0,"",COUNTIF('Listing Competitieven'!AF$2:AF$479,$A290))</f>
        <v/>
      </c>
      <c r="C290" s="145" t="str">
        <f>IF(COUNTIF('Listing Competitieven'!AG$2:AG$479,$A290)=0,"",COUNTIF('Listing Competitieven'!AG$2:AG$479,$A290))</f>
        <v/>
      </c>
      <c r="D290" s="145" t="str">
        <f>IF(COUNTIF('Listing Competitieven'!AH$2:AH$479,$A290)=0,"",COUNTIF('Listing Competitieven'!AH$2:AH$479,$A290))</f>
        <v/>
      </c>
      <c r="E290" s="145" t="str">
        <f>IF(COUNTIF('Listing Competitieven'!AI$2:AI$479,$A290)=0,"",COUNTIF('Listing Competitieven'!AI$2:AI$479,$A290))</f>
        <v/>
      </c>
      <c r="F290" s="145" t="str">
        <f>IF(COUNTIF('Listing Competitieven'!AJ$2:AJ$479,$A290)=0,"",COUNTIF('Listing Competitieven'!AJ$2:AJ$479,$A290))</f>
        <v/>
      </c>
      <c r="G290" s="145" t="str">
        <f>IF(COUNTIF('Listing Competitieven'!AK$2:AK$479,$A290)=0,"",COUNTIF('Listing Competitieven'!AK$2:AK$479,$A290))</f>
        <v/>
      </c>
      <c r="I290">
        <v>289</v>
      </c>
      <c r="J290" s="145">
        <f>SUM(B$2:B290)</f>
        <v>108</v>
      </c>
      <c r="K290" s="145">
        <f>SUM(C$2:C290)</f>
        <v>108</v>
      </c>
      <c r="L290" s="145">
        <f>SUM(D$2:D290)</f>
        <v>44</v>
      </c>
      <c r="M290" s="145">
        <f>SUM(E$2:E290)</f>
        <v>7</v>
      </c>
      <c r="N290" s="145">
        <f>SUM(F$2:F290)</f>
        <v>33</v>
      </c>
      <c r="O290" s="145">
        <f>SUM(G$2:G290)</f>
        <v>2</v>
      </c>
    </row>
    <row r="291" spans="1:15" x14ac:dyDescent="0.25">
      <c r="A291">
        <v>290</v>
      </c>
      <c r="B291" s="145" t="str">
        <f>IF(COUNTIF('Listing Competitieven'!AF$2:AF$479,$A291)=0,"",COUNTIF('Listing Competitieven'!AF$2:AF$479,$A291))</f>
        <v/>
      </c>
      <c r="C291" s="145" t="str">
        <f>IF(COUNTIF('Listing Competitieven'!AG$2:AG$479,$A291)=0,"",COUNTIF('Listing Competitieven'!AG$2:AG$479,$A291))</f>
        <v/>
      </c>
      <c r="D291" s="145" t="str">
        <f>IF(COUNTIF('Listing Competitieven'!AH$2:AH$479,$A291)=0,"",COUNTIF('Listing Competitieven'!AH$2:AH$479,$A291))</f>
        <v/>
      </c>
      <c r="E291" s="145" t="str">
        <f>IF(COUNTIF('Listing Competitieven'!AI$2:AI$479,$A291)=0,"",COUNTIF('Listing Competitieven'!AI$2:AI$479,$A291))</f>
        <v/>
      </c>
      <c r="F291" s="145" t="str">
        <f>IF(COUNTIF('Listing Competitieven'!AJ$2:AJ$479,$A291)=0,"",COUNTIF('Listing Competitieven'!AJ$2:AJ$479,$A291))</f>
        <v/>
      </c>
      <c r="G291" s="145" t="str">
        <f>IF(COUNTIF('Listing Competitieven'!AK$2:AK$479,$A291)=0,"",COUNTIF('Listing Competitieven'!AK$2:AK$479,$A291))</f>
        <v/>
      </c>
      <c r="I291">
        <v>290</v>
      </c>
      <c r="J291" s="145">
        <f>SUM(B$2:B291)</f>
        <v>108</v>
      </c>
      <c r="K291" s="145">
        <f>SUM(C$2:C291)</f>
        <v>108</v>
      </c>
      <c r="L291" s="145">
        <f>SUM(D$2:D291)</f>
        <v>44</v>
      </c>
      <c r="M291" s="145">
        <f>SUM(E$2:E291)</f>
        <v>7</v>
      </c>
      <c r="N291" s="145">
        <f>SUM(F$2:F291)</f>
        <v>33</v>
      </c>
      <c r="O291" s="145">
        <f>SUM(G$2:G291)</f>
        <v>2</v>
      </c>
    </row>
    <row r="292" spans="1:15" x14ac:dyDescent="0.25">
      <c r="A292">
        <v>291</v>
      </c>
      <c r="B292" s="145" t="str">
        <f>IF(COUNTIF('Listing Competitieven'!AF$2:AF$479,$A292)=0,"",COUNTIF('Listing Competitieven'!AF$2:AF$479,$A292))</f>
        <v/>
      </c>
      <c r="C292" s="145" t="str">
        <f>IF(COUNTIF('Listing Competitieven'!AG$2:AG$479,$A292)=0,"",COUNTIF('Listing Competitieven'!AG$2:AG$479,$A292))</f>
        <v/>
      </c>
      <c r="D292" s="145" t="str">
        <f>IF(COUNTIF('Listing Competitieven'!AH$2:AH$479,$A292)=0,"",COUNTIF('Listing Competitieven'!AH$2:AH$479,$A292))</f>
        <v/>
      </c>
      <c r="E292" s="145" t="str">
        <f>IF(COUNTIF('Listing Competitieven'!AI$2:AI$479,$A292)=0,"",COUNTIF('Listing Competitieven'!AI$2:AI$479,$A292))</f>
        <v/>
      </c>
      <c r="F292" s="145" t="str">
        <f>IF(COUNTIF('Listing Competitieven'!AJ$2:AJ$479,$A292)=0,"",COUNTIF('Listing Competitieven'!AJ$2:AJ$479,$A292))</f>
        <v/>
      </c>
      <c r="G292" s="145" t="str">
        <f>IF(COUNTIF('Listing Competitieven'!AK$2:AK$479,$A292)=0,"",COUNTIF('Listing Competitieven'!AK$2:AK$479,$A292))</f>
        <v/>
      </c>
      <c r="I292">
        <v>291</v>
      </c>
      <c r="J292" s="145">
        <f>SUM(B$2:B292)</f>
        <v>108</v>
      </c>
      <c r="K292" s="145">
        <f>SUM(C$2:C292)</f>
        <v>108</v>
      </c>
      <c r="L292" s="145">
        <f>SUM(D$2:D292)</f>
        <v>44</v>
      </c>
      <c r="M292" s="145">
        <f>SUM(E$2:E292)</f>
        <v>7</v>
      </c>
      <c r="N292" s="145">
        <f>SUM(F$2:F292)</f>
        <v>33</v>
      </c>
      <c r="O292" s="145">
        <f>SUM(G$2:G292)</f>
        <v>2</v>
      </c>
    </row>
    <row r="293" spans="1:15" x14ac:dyDescent="0.25">
      <c r="A293">
        <v>292</v>
      </c>
      <c r="B293" s="145" t="str">
        <f>IF(COUNTIF('Listing Competitieven'!AF$2:AF$479,$A293)=0,"",COUNTIF('Listing Competitieven'!AF$2:AF$479,$A293))</f>
        <v/>
      </c>
      <c r="C293" s="145" t="str">
        <f>IF(COUNTIF('Listing Competitieven'!AG$2:AG$479,$A293)=0,"",COUNTIF('Listing Competitieven'!AG$2:AG$479,$A293))</f>
        <v/>
      </c>
      <c r="D293" s="145" t="str">
        <f>IF(COUNTIF('Listing Competitieven'!AH$2:AH$479,$A293)=0,"",COUNTIF('Listing Competitieven'!AH$2:AH$479,$A293))</f>
        <v/>
      </c>
      <c r="E293" s="145" t="str">
        <f>IF(COUNTIF('Listing Competitieven'!AI$2:AI$479,$A293)=0,"",COUNTIF('Listing Competitieven'!AI$2:AI$479,$A293))</f>
        <v/>
      </c>
      <c r="F293" s="145" t="str">
        <f>IF(COUNTIF('Listing Competitieven'!AJ$2:AJ$479,$A293)=0,"",COUNTIF('Listing Competitieven'!AJ$2:AJ$479,$A293))</f>
        <v/>
      </c>
      <c r="G293" s="145" t="str">
        <f>IF(COUNTIF('Listing Competitieven'!AK$2:AK$479,$A293)=0,"",COUNTIF('Listing Competitieven'!AK$2:AK$479,$A293))</f>
        <v/>
      </c>
      <c r="I293">
        <v>292</v>
      </c>
      <c r="J293" s="145">
        <f>SUM(B$2:B293)</f>
        <v>108</v>
      </c>
      <c r="K293" s="145">
        <f>SUM(C$2:C293)</f>
        <v>108</v>
      </c>
      <c r="L293" s="145">
        <f>SUM(D$2:D293)</f>
        <v>44</v>
      </c>
      <c r="M293" s="145">
        <f>SUM(E$2:E293)</f>
        <v>7</v>
      </c>
      <c r="N293" s="145">
        <f>SUM(F$2:F293)</f>
        <v>33</v>
      </c>
      <c r="O293" s="145">
        <f>SUM(G$2:G293)</f>
        <v>2</v>
      </c>
    </row>
    <row r="294" spans="1:15" x14ac:dyDescent="0.25">
      <c r="A294">
        <v>293</v>
      </c>
      <c r="B294" s="145" t="str">
        <f>IF(COUNTIF('Listing Competitieven'!AF$2:AF$479,$A294)=0,"",COUNTIF('Listing Competitieven'!AF$2:AF$479,$A294))</f>
        <v/>
      </c>
      <c r="C294" s="145" t="str">
        <f>IF(COUNTIF('Listing Competitieven'!AG$2:AG$479,$A294)=0,"",COUNTIF('Listing Competitieven'!AG$2:AG$479,$A294))</f>
        <v/>
      </c>
      <c r="D294" s="145" t="str">
        <f>IF(COUNTIF('Listing Competitieven'!AH$2:AH$479,$A294)=0,"",COUNTIF('Listing Competitieven'!AH$2:AH$479,$A294))</f>
        <v/>
      </c>
      <c r="E294" s="145" t="str">
        <f>IF(COUNTIF('Listing Competitieven'!AI$2:AI$479,$A294)=0,"",COUNTIF('Listing Competitieven'!AI$2:AI$479,$A294))</f>
        <v/>
      </c>
      <c r="F294" s="145" t="str">
        <f>IF(COUNTIF('Listing Competitieven'!AJ$2:AJ$479,$A294)=0,"",COUNTIF('Listing Competitieven'!AJ$2:AJ$479,$A294))</f>
        <v/>
      </c>
      <c r="G294" s="145" t="str">
        <f>IF(COUNTIF('Listing Competitieven'!AK$2:AK$479,$A294)=0,"",COUNTIF('Listing Competitieven'!AK$2:AK$479,$A294))</f>
        <v/>
      </c>
      <c r="I294">
        <v>293</v>
      </c>
      <c r="J294" s="145">
        <f>SUM(B$2:B294)</f>
        <v>108</v>
      </c>
      <c r="K294" s="145">
        <f>SUM(C$2:C294)</f>
        <v>108</v>
      </c>
      <c r="L294" s="145">
        <f>SUM(D$2:D294)</f>
        <v>44</v>
      </c>
      <c r="M294" s="145">
        <f>SUM(E$2:E294)</f>
        <v>7</v>
      </c>
      <c r="N294" s="145">
        <f>SUM(F$2:F294)</f>
        <v>33</v>
      </c>
      <c r="O294" s="145">
        <f>SUM(G$2:G294)</f>
        <v>2</v>
      </c>
    </row>
    <row r="295" spans="1:15" x14ac:dyDescent="0.25">
      <c r="A295">
        <v>294</v>
      </c>
      <c r="B295" s="145" t="str">
        <f>IF(COUNTIF('Listing Competitieven'!AF$2:AF$479,$A295)=0,"",COUNTIF('Listing Competitieven'!AF$2:AF$479,$A295))</f>
        <v/>
      </c>
      <c r="C295" s="145">
        <f>IF(COUNTIF('Listing Competitieven'!AG$2:AG$479,$A295)=0,"",COUNTIF('Listing Competitieven'!AG$2:AG$479,$A295))</f>
        <v>4</v>
      </c>
      <c r="D295" s="145" t="str">
        <f>IF(COUNTIF('Listing Competitieven'!AH$2:AH$479,$A295)=0,"",COUNTIF('Listing Competitieven'!AH$2:AH$479,$A295))</f>
        <v/>
      </c>
      <c r="E295" s="145" t="str">
        <f>IF(COUNTIF('Listing Competitieven'!AI$2:AI$479,$A295)=0,"",COUNTIF('Listing Competitieven'!AI$2:AI$479,$A295))</f>
        <v/>
      </c>
      <c r="F295" s="145">
        <f>IF(COUNTIF('Listing Competitieven'!AJ$2:AJ$479,$A295)=0,"",COUNTIF('Listing Competitieven'!AJ$2:AJ$479,$A295))</f>
        <v>1</v>
      </c>
      <c r="G295" s="145" t="str">
        <f>IF(COUNTIF('Listing Competitieven'!AK$2:AK$479,$A295)=0,"",COUNTIF('Listing Competitieven'!AK$2:AK$479,$A295))</f>
        <v/>
      </c>
      <c r="I295">
        <v>294</v>
      </c>
      <c r="J295" s="145">
        <f>SUM(B$2:B295)</f>
        <v>108</v>
      </c>
      <c r="K295" s="145">
        <f>SUM(C$2:C295)</f>
        <v>112</v>
      </c>
      <c r="L295" s="145">
        <f>SUM(D$2:D295)</f>
        <v>44</v>
      </c>
      <c r="M295" s="145">
        <f>SUM(E$2:E295)</f>
        <v>7</v>
      </c>
      <c r="N295" s="145">
        <f>SUM(F$2:F295)</f>
        <v>34</v>
      </c>
      <c r="O295" s="145">
        <f>SUM(G$2:G295)</f>
        <v>2</v>
      </c>
    </row>
    <row r="296" spans="1:15" x14ac:dyDescent="0.25">
      <c r="A296">
        <v>295</v>
      </c>
      <c r="B296" s="145" t="str">
        <f>IF(COUNTIF('Listing Competitieven'!AF$2:AF$479,$A296)=0,"",COUNTIF('Listing Competitieven'!AF$2:AF$479,$A296))</f>
        <v/>
      </c>
      <c r="C296" s="145" t="str">
        <f>IF(COUNTIF('Listing Competitieven'!AG$2:AG$479,$A296)=0,"",COUNTIF('Listing Competitieven'!AG$2:AG$479,$A296))</f>
        <v/>
      </c>
      <c r="D296" s="145" t="str">
        <f>IF(COUNTIF('Listing Competitieven'!AH$2:AH$479,$A296)=0,"",COUNTIF('Listing Competitieven'!AH$2:AH$479,$A296))</f>
        <v/>
      </c>
      <c r="E296" s="145" t="str">
        <f>IF(COUNTIF('Listing Competitieven'!AI$2:AI$479,$A296)=0,"",COUNTIF('Listing Competitieven'!AI$2:AI$479,$A296))</f>
        <v/>
      </c>
      <c r="F296" s="145" t="str">
        <f>IF(COUNTIF('Listing Competitieven'!AJ$2:AJ$479,$A296)=0,"",COUNTIF('Listing Competitieven'!AJ$2:AJ$479,$A296))</f>
        <v/>
      </c>
      <c r="G296" s="145" t="str">
        <f>IF(COUNTIF('Listing Competitieven'!AK$2:AK$479,$A296)=0,"",COUNTIF('Listing Competitieven'!AK$2:AK$479,$A296))</f>
        <v/>
      </c>
      <c r="I296">
        <v>295</v>
      </c>
      <c r="J296" s="145">
        <f>SUM(B$2:B296)</f>
        <v>108</v>
      </c>
      <c r="K296" s="145">
        <f>SUM(C$2:C296)</f>
        <v>112</v>
      </c>
      <c r="L296" s="145">
        <f>SUM(D$2:D296)</f>
        <v>44</v>
      </c>
      <c r="M296" s="145">
        <f>SUM(E$2:E296)</f>
        <v>7</v>
      </c>
      <c r="N296" s="145">
        <f>SUM(F$2:F296)</f>
        <v>34</v>
      </c>
      <c r="O296" s="145">
        <f>SUM(G$2:G296)</f>
        <v>2</v>
      </c>
    </row>
    <row r="297" spans="1:15" x14ac:dyDescent="0.25">
      <c r="A297">
        <v>296</v>
      </c>
      <c r="B297" s="145" t="str">
        <f>IF(COUNTIF('Listing Competitieven'!AF$2:AF$479,$A297)=0,"",COUNTIF('Listing Competitieven'!AF$2:AF$479,$A297))</f>
        <v/>
      </c>
      <c r="C297" s="145" t="str">
        <f>IF(COUNTIF('Listing Competitieven'!AG$2:AG$479,$A297)=0,"",COUNTIF('Listing Competitieven'!AG$2:AG$479,$A297))</f>
        <v/>
      </c>
      <c r="D297" s="145" t="str">
        <f>IF(COUNTIF('Listing Competitieven'!AH$2:AH$479,$A297)=0,"",COUNTIF('Listing Competitieven'!AH$2:AH$479,$A297))</f>
        <v/>
      </c>
      <c r="E297" s="145" t="str">
        <f>IF(COUNTIF('Listing Competitieven'!AI$2:AI$479,$A297)=0,"",COUNTIF('Listing Competitieven'!AI$2:AI$479,$A297))</f>
        <v/>
      </c>
      <c r="F297" s="145">
        <f>IF(COUNTIF('Listing Competitieven'!AJ$2:AJ$479,$A297)=0,"",COUNTIF('Listing Competitieven'!AJ$2:AJ$479,$A297))</f>
        <v>1</v>
      </c>
      <c r="G297" s="145" t="str">
        <f>IF(COUNTIF('Listing Competitieven'!AK$2:AK$479,$A297)=0,"",COUNTIF('Listing Competitieven'!AK$2:AK$479,$A297))</f>
        <v/>
      </c>
      <c r="I297">
        <v>296</v>
      </c>
      <c r="J297" s="145">
        <f>SUM(B$2:B297)</f>
        <v>108</v>
      </c>
      <c r="K297" s="145">
        <f>SUM(C$2:C297)</f>
        <v>112</v>
      </c>
      <c r="L297" s="145">
        <f>SUM(D$2:D297)</f>
        <v>44</v>
      </c>
      <c r="M297" s="145">
        <f>SUM(E$2:E297)</f>
        <v>7</v>
      </c>
      <c r="N297" s="145">
        <f>SUM(F$2:F297)</f>
        <v>35</v>
      </c>
      <c r="O297" s="145">
        <f>SUM(G$2:G297)</f>
        <v>2</v>
      </c>
    </row>
    <row r="298" spans="1:15" x14ac:dyDescent="0.25">
      <c r="A298">
        <v>297</v>
      </c>
      <c r="B298" s="145" t="str">
        <f>IF(COUNTIF('Listing Competitieven'!AF$2:AF$479,$A298)=0,"",COUNTIF('Listing Competitieven'!AF$2:AF$479,$A298))</f>
        <v/>
      </c>
      <c r="C298" s="145" t="str">
        <f>IF(COUNTIF('Listing Competitieven'!AG$2:AG$479,$A298)=0,"",COUNTIF('Listing Competitieven'!AG$2:AG$479,$A298))</f>
        <v/>
      </c>
      <c r="D298" s="145" t="str">
        <f>IF(COUNTIF('Listing Competitieven'!AH$2:AH$479,$A298)=0,"",COUNTIF('Listing Competitieven'!AH$2:AH$479,$A298))</f>
        <v/>
      </c>
      <c r="E298" s="145" t="str">
        <f>IF(COUNTIF('Listing Competitieven'!AI$2:AI$479,$A298)=0,"",COUNTIF('Listing Competitieven'!AI$2:AI$479,$A298))</f>
        <v/>
      </c>
      <c r="F298" s="145" t="str">
        <f>IF(COUNTIF('Listing Competitieven'!AJ$2:AJ$479,$A298)=0,"",COUNTIF('Listing Competitieven'!AJ$2:AJ$479,$A298))</f>
        <v/>
      </c>
      <c r="G298" s="145" t="str">
        <f>IF(COUNTIF('Listing Competitieven'!AK$2:AK$479,$A298)=0,"",COUNTIF('Listing Competitieven'!AK$2:AK$479,$A298))</f>
        <v/>
      </c>
      <c r="I298">
        <v>297</v>
      </c>
      <c r="J298" s="145">
        <f>SUM(B$2:B298)</f>
        <v>108</v>
      </c>
      <c r="K298" s="145">
        <f>SUM(C$2:C298)</f>
        <v>112</v>
      </c>
      <c r="L298" s="145">
        <f>SUM(D$2:D298)</f>
        <v>44</v>
      </c>
      <c r="M298" s="145">
        <f>SUM(E$2:E298)</f>
        <v>7</v>
      </c>
      <c r="N298" s="145">
        <f>SUM(F$2:F298)</f>
        <v>35</v>
      </c>
      <c r="O298" s="145">
        <f>SUM(G$2:G298)</f>
        <v>2</v>
      </c>
    </row>
    <row r="299" spans="1:15" x14ac:dyDescent="0.25">
      <c r="A299">
        <v>298</v>
      </c>
      <c r="B299" s="145" t="str">
        <f>IF(COUNTIF('Listing Competitieven'!AF$2:AF$479,$A299)=0,"",COUNTIF('Listing Competitieven'!AF$2:AF$479,$A299))</f>
        <v/>
      </c>
      <c r="C299" s="145" t="str">
        <f>IF(COUNTIF('Listing Competitieven'!AG$2:AG$479,$A299)=0,"",COUNTIF('Listing Competitieven'!AG$2:AG$479,$A299))</f>
        <v/>
      </c>
      <c r="D299" s="145" t="str">
        <f>IF(COUNTIF('Listing Competitieven'!AH$2:AH$479,$A299)=0,"",COUNTIF('Listing Competitieven'!AH$2:AH$479,$A299))</f>
        <v/>
      </c>
      <c r="E299" s="145" t="str">
        <f>IF(COUNTIF('Listing Competitieven'!AI$2:AI$479,$A299)=0,"",COUNTIF('Listing Competitieven'!AI$2:AI$479,$A299))</f>
        <v/>
      </c>
      <c r="F299" s="145" t="str">
        <f>IF(COUNTIF('Listing Competitieven'!AJ$2:AJ$479,$A299)=0,"",COUNTIF('Listing Competitieven'!AJ$2:AJ$479,$A299))</f>
        <v/>
      </c>
      <c r="G299" s="145" t="str">
        <f>IF(COUNTIF('Listing Competitieven'!AK$2:AK$479,$A299)=0,"",COUNTIF('Listing Competitieven'!AK$2:AK$479,$A299))</f>
        <v/>
      </c>
      <c r="I299">
        <v>298</v>
      </c>
      <c r="J299" s="145">
        <f>SUM(B$2:B299)</f>
        <v>108</v>
      </c>
      <c r="K299" s="145">
        <f>SUM(C$2:C299)</f>
        <v>112</v>
      </c>
      <c r="L299" s="145">
        <f>SUM(D$2:D299)</f>
        <v>44</v>
      </c>
      <c r="M299" s="145">
        <f>SUM(E$2:E299)</f>
        <v>7</v>
      </c>
      <c r="N299" s="145">
        <f>SUM(F$2:F299)</f>
        <v>35</v>
      </c>
      <c r="O299" s="145">
        <f>SUM(G$2:G299)</f>
        <v>2</v>
      </c>
    </row>
    <row r="300" spans="1:15" x14ac:dyDescent="0.25">
      <c r="A300">
        <v>299</v>
      </c>
      <c r="B300" s="145" t="str">
        <f>IF(COUNTIF('Listing Competitieven'!AF$2:AF$479,$A300)=0,"",COUNTIF('Listing Competitieven'!AF$2:AF$479,$A300))</f>
        <v/>
      </c>
      <c r="C300" s="145" t="str">
        <f>IF(COUNTIF('Listing Competitieven'!AG$2:AG$479,$A300)=0,"",COUNTIF('Listing Competitieven'!AG$2:AG$479,$A300))</f>
        <v/>
      </c>
      <c r="D300" s="145" t="str">
        <f>IF(COUNTIF('Listing Competitieven'!AH$2:AH$479,$A300)=0,"",COUNTIF('Listing Competitieven'!AH$2:AH$479,$A300))</f>
        <v/>
      </c>
      <c r="E300" s="145" t="str">
        <f>IF(COUNTIF('Listing Competitieven'!AI$2:AI$479,$A300)=0,"",COUNTIF('Listing Competitieven'!AI$2:AI$479,$A300))</f>
        <v/>
      </c>
      <c r="F300" s="145" t="str">
        <f>IF(COUNTIF('Listing Competitieven'!AJ$2:AJ$479,$A300)=0,"",COUNTIF('Listing Competitieven'!AJ$2:AJ$479,$A300))</f>
        <v/>
      </c>
      <c r="G300" s="145" t="str">
        <f>IF(COUNTIF('Listing Competitieven'!AK$2:AK$479,$A300)=0,"",COUNTIF('Listing Competitieven'!AK$2:AK$479,$A300))</f>
        <v/>
      </c>
      <c r="I300">
        <v>299</v>
      </c>
      <c r="J300" s="145">
        <f>SUM(B$2:B300)</f>
        <v>108</v>
      </c>
      <c r="K300" s="145">
        <f>SUM(C$2:C300)</f>
        <v>112</v>
      </c>
      <c r="L300" s="145">
        <f>SUM(D$2:D300)</f>
        <v>44</v>
      </c>
      <c r="M300" s="145">
        <f>SUM(E$2:E300)</f>
        <v>7</v>
      </c>
      <c r="N300" s="145">
        <f>SUM(F$2:F300)</f>
        <v>35</v>
      </c>
      <c r="O300" s="145">
        <f>SUM(G$2:G300)</f>
        <v>2</v>
      </c>
    </row>
    <row r="301" spans="1:15" x14ac:dyDescent="0.25">
      <c r="A301">
        <v>300</v>
      </c>
      <c r="B301" s="145">
        <f>IF(COUNTIF('Listing Competitieven'!AF$2:AF$479,$A301)=0,"",COUNTIF('Listing Competitieven'!AF$2:AF$479,$A301))</f>
        <v>1</v>
      </c>
      <c r="C301" s="145" t="str">
        <f>IF(COUNTIF('Listing Competitieven'!AG$2:AG$479,$A301)=0,"",COUNTIF('Listing Competitieven'!AG$2:AG$479,$A301))</f>
        <v/>
      </c>
      <c r="D301" s="145" t="str">
        <f>IF(COUNTIF('Listing Competitieven'!AH$2:AH$479,$A301)=0,"",COUNTIF('Listing Competitieven'!AH$2:AH$479,$A301))</f>
        <v/>
      </c>
      <c r="E301" s="145" t="str">
        <f>IF(COUNTIF('Listing Competitieven'!AI$2:AI$479,$A301)=0,"",COUNTIF('Listing Competitieven'!AI$2:AI$479,$A301))</f>
        <v/>
      </c>
      <c r="F301" s="145" t="str">
        <f>IF(COUNTIF('Listing Competitieven'!AJ$2:AJ$479,$A301)=0,"",COUNTIF('Listing Competitieven'!AJ$2:AJ$479,$A301))</f>
        <v/>
      </c>
      <c r="G301" s="145" t="str">
        <f>IF(COUNTIF('Listing Competitieven'!AK$2:AK$479,$A301)=0,"",COUNTIF('Listing Competitieven'!AK$2:AK$479,$A301))</f>
        <v/>
      </c>
      <c r="I301">
        <v>300</v>
      </c>
      <c r="J301" s="145">
        <f>SUM(B$2:B301)</f>
        <v>109</v>
      </c>
      <c r="K301" s="145">
        <f>SUM(C$2:C301)</f>
        <v>112</v>
      </c>
      <c r="L301" s="145">
        <f>SUM(D$2:D301)</f>
        <v>44</v>
      </c>
      <c r="M301" s="145">
        <f>SUM(E$2:E301)</f>
        <v>7</v>
      </c>
      <c r="N301" s="145">
        <f>SUM(F$2:F301)</f>
        <v>35</v>
      </c>
      <c r="O301" s="145">
        <f>SUM(G$2:G301)</f>
        <v>2</v>
      </c>
    </row>
    <row r="302" spans="1:15" x14ac:dyDescent="0.25">
      <c r="A302">
        <v>301</v>
      </c>
      <c r="B302" s="145" t="str">
        <f>IF(COUNTIF('Listing Competitieven'!AF$2:AF$479,$A302)=0,"",COUNTIF('Listing Competitieven'!AF$2:AF$479,$A302))</f>
        <v/>
      </c>
      <c r="C302" s="145" t="str">
        <f>IF(COUNTIF('Listing Competitieven'!AG$2:AG$479,$A302)=0,"",COUNTIF('Listing Competitieven'!AG$2:AG$479,$A302))</f>
        <v/>
      </c>
      <c r="D302" s="145" t="str">
        <f>IF(COUNTIF('Listing Competitieven'!AH$2:AH$479,$A302)=0,"",COUNTIF('Listing Competitieven'!AH$2:AH$479,$A302))</f>
        <v/>
      </c>
      <c r="E302" s="145" t="str">
        <f>IF(COUNTIF('Listing Competitieven'!AI$2:AI$479,$A302)=0,"",COUNTIF('Listing Competitieven'!AI$2:AI$479,$A302))</f>
        <v/>
      </c>
      <c r="F302" s="145" t="str">
        <f>IF(COUNTIF('Listing Competitieven'!AJ$2:AJ$479,$A302)=0,"",COUNTIF('Listing Competitieven'!AJ$2:AJ$479,$A302))</f>
        <v/>
      </c>
      <c r="G302" s="145" t="str">
        <f>IF(COUNTIF('Listing Competitieven'!AK$2:AK$479,$A302)=0,"",COUNTIF('Listing Competitieven'!AK$2:AK$479,$A302))</f>
        <v/>
      </c>
      <c r="I302">
        <v>301</v>
      </c>
      <c r="J302" s="145">
        <f>SUM(B$2:B302)</f>
        <v>109</v>
      </c>
      <c r="K302" s="145">
        <f>SUM(C$2:C302)</f>
        <v>112</v>
      </c>
      <c r="L302" s="145">
        <f>SUM(D$2:D302)</f>
        <v>44</v>
      </c>
      <c r="M302" s="145">
        <f>SUM(E$2:E302)</f>
        <v>7</v>
      </c>
      <c r="N302" s="145">
        <f>SUM(F$2:F302)</f>
        <v>35</v>
      </c>
      <c r="O302" s="145">
        <f>SUM(G$2:G302)</f>
        <v>2</v>
      </c>
    </row>
    <row r="303" spans="1:15" x14ac:dyDescent="0.25">
      <c r="A303">
        <v>302</v>
      </c>
      <c r="B303" s="145" t="str">
        <f>IF(COUNTIF('Listing Competitieven'!AF$2:AF$479,$A303)=0,"",COUNTIF('Listing Competitieven'!AF$2:AF$479,$A303))</f>
        <v/>
      </c>
      <c r="C303" s="145" t="str">
        <f>IF(COUNTIF('Listing Competitieven'!AG$2:AG$479,$A303)=0,"",COUNTIF('Listing Competitieven'!AG$2:AG$479,$A303))</f>
        <v/>
      </c>
      <c r="D303" s="145" t="str">
        <f>IF(COUNTIF('Listing Competitieven'!AH$2:AH$479,$A303)=0,"",COUNTIF('Listing Competitieven'!AH$2:AH$479,$A303))</f>
        <v/>
      </c>
      <c r="E303" s="145" t="str">
        <f>IF(COUNTIF('Listing Competitieven'!AI$2:AI$479,$A303)=0,"",COUNTIF('Listing Competitieven'!AI$2:AI$479,$A303))</f>
        <v/>
      </c>
      <c r="F303" s="145" t="str">
        <f>IF(COUNTIF('Listing Competitieven'!AJ$2:AJ$479,$A303)=0,"",COUNTIF('Listing Competitieven'!AJ$2:AJ$479,$A303))</f>
        <v/>
      </c>
      <c r="G303" s="145" t="str">
        <f>IF(COUNTIF('Listing Competitieven'!AK$2:AK$479,$A303)=0,"",COUNTIF('Listing Competitieven'!AK$2:AK$479,$A303))</f>
        <v/>
      </c>
      <c r="I303">
        <v>302</v>
      </c>
      <c r="J303" s="145">
        <f>SUM(B$2:B303)</f>
        <v>109</v>
      </c>
      <c r="K303" s="145">
        <f>SUM(C$2:C303)</f>
        <v>112</v>
      </c>
      <c r="L303" s="145">
        <f>SUM(D$2:D303)</f>
        <v>44</v>
      </c>
      <c r="M303" s="145">
        <f>SUM(E$2:E303)</f>
        <v>7</v>
      </c>
      <c r="N303" s="145">
        <f>SUM(F$2:F303)</f>
        <v>35</v>
      </c>
      <c r="O303" s="145">
        <f>SUM(G$2:G303)</f>
        <v>2</v>
      </c>
    </row>
    <row r="304" spans="1:15" x14ac:dyDescent="0.25">
      <c r="A304">
        <v>303</v>
      </c>
      <c r="B304" s="145" t="str">
        <f>IF(COUNTIF('Listing Competitieven'!AF$2:AF$479,$A304)=0,"",COUNTIF('Listing Competitieven'!AF$2:AF$479,$A304))</f>
        <v/>
      </c>
      <c r="C304" s="145" t="str">
        <f>IF(COUNTIF('Listing Competitieven'!AG$2:AG$479,$A304)=0,"",COUNTIF('Listing Competitieven'!AG$2:AG$479,$A304))</f>
        <v/>
      </c>
      <c r="D304" s="145" t="str">
        <f>IF(COUNTIF('Listing Competitieven'!AH$2:AH$479,$A304)=0,"",COUNTIF('Listing Competitieven'!AH$2:AH$479,$A304))</f>
        <v/>
      </c>
      <c r="E304" s="145" t="str">
        <f>IF(COUNTIF('Listing Competitieven'!AI$2:AI$479,$A304)=0,"",COUNTIF('Listing Competitieven'!AI$2:AI$479,$A304))</f>
        <v/>
      </c>
      <c r="F304" s="145" t="str">
        <f>IF(COUNTIF('Listing Competitieven'!AJ$2:AJ$479,$A304)=0,"",COUNTIF('Listing Competitieven'!AJ$2:AJ$479,$A304))</f>
        <v/>
      </c>
      <c r="G304" s="145" t="str">
        <f>IF(COUNTIF('Listing Competitieven'!AK$2:AK$479,$A304)=0,"",COUNTIF('Listing Competitieven'!AK$2:AK$479,$A304))</f>
        <v/>
      </c>
      <c r="I304">
        <v>303</v>
      </c>
      <c r="J304" s="145">
        <f>SUM(B$2:B304)</f>
        <v>109</v>
      </c>
      <c r="K304" s="145">
        <f>SUM(C$2:C304)</f>
        <v>112</v>
      </c>
      <c r="L304" s="145">
        <f>SUM(D$2:D304)</f>
        <v>44</v>
      </c>
      <c r="M304" s="145">
        <f>SUM(E$2:E304)</f>
        <v>7</v>
      </c>
      <c r="N304" s="145">
        <f>SUM(F$2:F304)</f>
        <v>35</v>
      </c>
      <c r="O304" s="145">
        <f>SUM(G$2:G304)</f>
        <v>2</v>
      </c>
    </row>
    <row r="305" spans="1:15" x14ac:dyDescent="0.25">
      <c r="A305">
        <v>304</v>
      </c>
      <c r="B305" s="145" t="str">
        <f>IF(COUNTIF('Listing Competitieven'!AF$2:AF$479,$A305)=0,"",COUNTIF('Listing Competitieven'!AF$2:AF$479,$A305))</f>
        <v/>
      </c>
      <c r="C305" s="145" t="str">
        <f>IF(COUNTIF('Listing Competitieven'!AG$2:AG$479,$A305)=0,"",COUNTIF('Listing Competitieven'!AG$2:AG$479,$A305))</f>
        <v/>
      </c>
      <c r="D305" s="145" t="str">
        <f>IF(COUNTIF('Listing Competitieven'!AH$2:AH$479,$A305)=0,"",COUNTIF('Listing Competitieven'!AH$2:AH$479,$A305))</f>
        <v/>
      </c>
      <c r="E305" s="145" t="str">
        <f>IF(COUNTIF('Listing Competitieven'!AI$2:AI$479,$A305)=0,"",COUNTIF('Listing Competitieven'!AI$2:AI$479,$A305))</f>
        <v/>
      </c>
      <c r="F305" s="145" t="str">
        <f>IF(COUNTIF('Listing Competitieven'!AJ$2:AJ$479,$A305)=0,"",COUNTIF('Listing Competitieven'!AJ$2:AJ$479,$A305))</f>
        <v/>
      </c>
      <c r="G305" s="145" t="str">
        <f>IF(COUNTIF('Listing Competitieven'!AK$2:AK$479,$A305)=0,"",COUNTIF('Listing Competitieven'!AK$2:AK$479,$A305))</f>
        <v/>
      </c>
      <c r="I305">
        <v>304</v>
      </c>
      <c r="J305" s="145">
        <f>SUM(B$2:B305)</f>
        <v>109</v>
      </c>
      <c r="K305" s="145">
        <f>SUM(C$2:C305)</f>
        <v>112</v>
      </c>
      <c r="L305" s="145">
        <f>SUM(D$2:D305)</f>
        <v>44</v>
      </c>
      <c r="M305" s="145">
        <f>SUM(E$2:E305)</f>
        <v>7</v>
      </c>
      <c r="N305" s="145">
        <f>SUM(F$2:F305)</f>
        <v>35</v>
      </c>
      <c r="O305" s="145">
        <f>SUM(G$2:G305)</f>
        <v>2</v>
      </c>
    </row>
    <row r="306" spans="1:15" x14ac:dyDescent="0.25">
      <c r="A306">
        <v>305</v>
      </c>
      <c r="B306" s="145" t="str">
        <f>IF(COUNTIF('Listing Competitieven'!AF$2:AF$479,$A306)=0,"",COUNTIF('Listing Competitieven'!AF$2:AF$479,$A306))</f>
        <v/>
      </c>
      <c r="C306" s="145" t="str">
        <f>IF(COUNTIF('Listing Competitieven'!AG$2:AG$479,$A306)=0,"",COUNTIF('Listing Competitieven'!AG$2:AG$479,$A306))</f>
        <v/>
      </c>
      <c r="D306" s="145" t="str">
        <f>IF(COUNTIF('Listing Competitieven'!AH$2:AH$479,$A306)=0,"",COUNTIF('Listing Competitieven'!AH$2:AH$479,$A306))</f>
        <v/>
      </c>
      <c r="E306" s="145" t="str">
        <f>IF(COUNTIF('Listing Competitieven'!AI$2:AI$479,$A306)=0,"",COUNTIF('Listing Competitieven'!AI$2:AI$479,$A306))</f>
        <v/>
      </c>
      <c r="F306" s="145" t="str">
        <f>IF(COUNTIF('Listing Competitieven'!AJ$2:AJ$479,$A306)=0,"",COUNTIF('Listing Competitieven'!AJ$2:AJ$479,$A306))</f>
        <v/>
      </c>
      <c r="G306" s="145" t="str">
        <f>IF(COUNTIF('Listing Competitieven'!AK$2:AK$479,$A306)=0,"",COUNTIF('Listing Competitieven'!AK$2:AK$479,$A306))</f>
        <v/>
      </c>
      <c r="I306">
        <v>305</v>
      </c>
      <c r="J306" s="145">
        <f>SUM(B$2:B306)</f>
        <v>109</v>
      </c>
      <c r="K306" s="145">
        <f>SUM(C$2:C306)</f>
        <v>112</v>
      </c>
      <c r="L306" s="145">
        <f>SUM(D$2:D306)</f>
        <v>44</v>
      </c>
      <c r="M306" s="145">
        <f>SUM(E$2:E306)</f>
        <v>7</v>
      </c>
      <c r="N306" s="145">
        <f>SUM(F$2:F306)</f>
        <v>35</v>
      </c>
      <c r="O306" s="145">
        <f>SUM(G$2:G306)</f>
        <v>2</v>
      </c>
    </row>
    <row r="307" spans="1:15" x14ac:dyDescent="0.25">
      <c r="A307">
        <v>306</v>
      </c>
      <c r="B307" s="145" t="str">
        <f>IF(COUNTIF('Listing Competitieven'!AF$2:AF$479,$A307)=0,"",COUNTIF('Listing Competitieven'!AF$2:AF$479,$A307))</f>
        <v/>
      </c>
      <c r="C307" s="145" t="str">
        <f>IF(COUNTIF('Listing Competitieven'!AG$2:AG$479,$A307)=0,"",COUNTIF('Listing Competitieven'!AG$2:AG$479,$A307))</f>
        <v/>
      </c>
      <c r="D307" s="145" t="str">
        <f>IF(COUNTIF('Listing Competitieven'!AH$2:AH$479,$A307)=0,"",COUNTIF('Listing Competitieven'!AH$2:AH$479,$A307))</f>
        <v/>
      </c>
      <c r="E307" s="145" t="str">
        <f>IF(COUNTIF('Listing Competitieven'!AI$2:AI$479,$A307)=0,"",COUNTIF('Listing Competitieven'!AI$2:AI$479,$A307))</f>
        <v/>
      </c>
      <c r="F307" s="145" t="str">
        <f>IF(COUNTIF('Listing Competitieven'!AJ$2:AJ$479,$A307)=0,"",COUNTIF('Listing Competitieven'!AJ$2:AJ$479,$A307))</f>
        <v/>
      </c>
      <c r="G307" s="145" t="str">
        <f>IF(COUNTIF('Listing Competitieven'!AK$2:AK$479,$A307)=0,"",COUNTIF('Listing Competitieven'!AK$2:AK$479,$A307))</f>
        <v/>
      </c>
      <c r="I307">
        <v>306</v>
      </c>
      <c r="J307" s="145">
        <f>SUM(B$2:B307)</f>
        <v>109</v>
      </c>
      <c r="K307" s="145">
        <f>SUM(C$2:C307)</f>
        <v>112</v>
      </c>
      <c r="L307" s="145">
        <f>SUM(D$2:D307)</f>
        <v>44</v>
      </c>
      <c r="M307" s="145">
        <f>SUM(E$2:E307)</f>
        <v>7</v>
      </c>
      <c r="N307" s="145">
        <f>SUM(F$2:F307)</f>
        <v>35</v>
      </c>
      <c r="O307" s="145">
        <f>SUM(G$2:G307)</f>
        <v>2</v>
      </c>
    </row>
    <row r="308" spans="1:15" x14ac:dyDescent="0.25">
      <c r="A308">
        <v>307</v>
      </c>
      <c r="B308" s="145" t="str">
        <f>IF(COUNTIF('Listing Competitieven'!AF$2:AF$479,$A308)=0,"",COUNTIF('Listing Competitieven'!AF$2:AF$479,$A308))</f>
        <v/>
      </c>
      <c r="C308" s="145" t="str">
        <f>IF(COUNTIF('Listing Competitieven'!AG$2:AG$479,$A308)=0,"",COUNTIF('Listing Competitieven'!AG$2:AG$479,$A308))</f>
        <v/>
      </c>
      <c r="D308" s="145" t="str">
        <f>IF(COUNTIF('Listing Competitieven'!AH$2:AH$479,$A308)=0,"",COUNTIF('Listing Competitieven'!AH$2:AH$479,$A308))</f>
        <v/>
      </c>
      <c r="E308" s="145" t="str">
        <f>IF(COUNTIF('Listing Competitieven'!AI$2:AI$479,$A308)=0,"",COUNTIF('Listing Competitieven'!AI$2:AI$479,$A308))</f>
        <v/>
      </c>
      <c r="F308" s="145" t="str">
        <f>IF(COUNTIF('Listing Competitieven'!AJ$2:AJ$479,$A308)=0,"",COUNTIF('Listing Competitieven'!AJ$2:AJ$479,$A308))</f>
        <v/>
      </c>
      <c r="G308" s="145" t="str">
        <f>IF(COUNTIF('Listing Competitieven'!AK$2:AK$479,$A308)=0,"",COUNTIF('Listing Competitieven'!AK$2:AK$479,$A308))</f>
        <v/>
      </c>
      <c r="I308">
        <v>307</v>
      </c>
      <c r="J308" s="145">
        <f>SUM(B$2:B308)</f>
        <v>109</v>
      </c>
      <c r="K308" s="145">
        <f>SUM(C$2:C308)</f>
        <v>112</v>
      </c>
      <c r="L308" s="145">
        <f>SUM(D$2:D308)</f>
        <v>44</v>
      </c>
      <c r="M308" s="145">
        <f>SUM(E$2:E308)</f>
        <v>7</v>
      </c>
      <c r="N308" s="145">
        <f>SUM(F$2:F308)</f>
        <v>35</v>
      </c>
      <c r="O308" s="145">
        <f>SUM(G$2:G308)</f>
        <v>2</v>
      </c>
    </row>
    <row r="309" spans="1:15" x14ac:dyDescent="0.25">
      <c r="A309">
        <v>308</v>
      </c>
      <c r="B309" s="145" t="str">
        <f>IF(COUNTIF('Listing Competitieven'!AF$2:AF$479,$A309)=0,"",COUNTIF('Listing Competitieven'!AF$2:AF$479,$A309))</f>
        <v/>
      </c>
      <c r="C309" s="145" t="str">
        <f>IF(COUNTIF('Listing Competitieven'!AG$2:AG$479,$A309)=0,"",COUNTIF('Listing Competitieven'!AG$2:AG$479,$A309))</f>
        <v/>
      </c>
      <c r="D309" s="145">
        <f>IF(COUNTIF('Listing Competitieven'!AH$2:AH$479,$A309)=0,"",COUNTIF('Listing Competitieven'!AH$2:AH$479,$A309))</f>
        <v>1</v>
      </c>
      <c r="E309" s="145" t="str">
        <f>IF(COUNTIF('Listing Competitieven'!AI$2:AI$479,$A309)=0,"",COUNTIF('Listing Competitieven'!AI$2:AI$479,$A309))</f>
        <v/>
      </c>
      <c r="F309" s="145" t="str">
        <f>IF(COUNTIF('Listing Competitieven'!AJ$2:AJ$479,$A309)=0,"",COUNTIF('Listing Competitieven'!AJ$2:AJ$479,$A309))</f>
        <v/>
      </c>
      <c r="G309" s="145" t="str">
        <f>IF(COUNTIF('Listing Competitieven'!AK$2:AK$479,$A309)=0,"",COUNTIF('Listing Competitieven'!AK$2:AK$479,$A309))</f>
        <v/>
      </c>
      <c r="I309">
        <v>308</v>
      </c>
      <c r="J309" s="145">
        <f>SUM(B$2:B309)</f>
        <v>109</v>
      </c>
      <c r="K309" s="145">
        <f>SUM(C$2:C309)</f>
        <v>112</v>
      </c>
      <c r="L309" s="145">
        <f>SUM(D$2:D309)</f>
        <v>45</v>
      </c>
      <c r="M309" s="145">
        <f>SUM(E$2:E309)</f>
        <v>7</v>
      </c>
      <c r="N309" s="145">
        <f>SUM(F$2:F309)</f>
        <v>35</v>
      </c>
      <c r="O309" s="145">
        <f>SUM(G$2:G309)</f>
        <v>2</v>
      </c>
    </row>
    <row r="310" spans="1:15" x14ac:dyDescent="0.25">
      <c r="A310">
        <v>309</v>
      </c>
      <c r="B310" s="145" t="str">
        <f>IF(COUNTIF('Listing Competitieven'!AF$2:AF$479,$A310)=0,"",COUNTIF('Listing Competitieven'!AF$2:AF$479,$A310))</f>
        <v/>
      </c>
      <c r="C310" s="145" t="str">
        <f>IF(COUNTIF('Listing Competitieven'!AG$2:AG$479,$A310)=0,"",COUNTIF('Listing Competitieven'!AG$2:AG$479,$A310))</f>
        <v/>
      </c>
      <c r="D310" s="145" t="str">
        <f>IF(COUNTIF('Listing Competitieven'!AH$2:AH$479,$A310)=0,"",COUNTIF('Listing Competitieven'!AH$2:AH$479,$A310))</f>
        <v/>
      </c>
      <c r="E310" s="145" t="str">
        <f>IF(COUNTIF('Listing Competitieven'!AI$2:AI$479,$A310)=0,"",COUNTIF('Listing Competitieven'!AI$2:AI$479,$A310))</f>
        <v/>
      </c>
      <c r="F310" s="145" t="str">
        <f>IF(COUNTIF('Listing Competitieven'!AJ$2:AJ$479,$A310)=0,"",COUNTIF('Listing Competitieven'!AJ$2:AJ$479,$A310))</f>
        <v/>
      </c>
      <c r="G310" s="145" t="str">
        <f>IF(COUNTIF('Listing Competitieven'!AK$2:AK$479,$A310)=0,"",COUNTIF('Listing Competitieven'!AK$2:AK$479,$A310))</f>
        <v/>
      </c>
      <c r="I310">
        <v>309</v>
      </c>
      <c r="J310" s="145">
        <f>SUM(B$2:B310)</f>
        <v>109</v>
      </c>
      <c r="K310" s="145">
        <f>SUM(C$2:C310)</f>
        <v>112</v>
      </c>
      <c r="L310" s="145">
        <f>SUM(D$2:D310)</f>
        <v>45</v>
      </c>
      <c r="M310" s="145">
        <f>SUM(E$2:E310)</f>
        <v>7</v>
      </c>
      <c r="N310" s="145">
        <f>SUM(F$2:F310)</f>
        <v>35</v>
      </c>
      <c r="O310" s="145">
        <f>SUM(G$2:G310)</f>
        <v>2</v>
      </c>
    </row>
    <row r="311" spans="1:15" x14ac:dyDescent="0.25">
      <c r="A311">
        <v>310</v>
      </c>
      <c r="B311" s="145" t="str">
        <f>IF(COUNTIF('Listing Competitieven'!AF$2:AF$479,$A311)=0,"",COUNTIF('Listing Competitieven'!AF$2:AF$479,$A311))</f>
        <v/>
      </c>
      <c r="C311" s="145" t="str">
        <f>IF(COUNTIF('Listing Competitieven'!AG$2:AG$479,$A311)=0,"",COUNTIF('Listing Competitieven'!AG$2:AG$479,$A311))</f>
        <v/>
      </c>
      <c r="D311" s="145" t="str">
        <f>IF(COUNTIF('Listing Competitieven'!AH$2:AH$479,$A311)=0,"",COUNTIF('Listing Competitieven'!AH$2:AH$479,$A311))</f>
        <v/>
      </c>
      <c r="E311" s="145" t="str">
        <f>IF(COUNTIF('Listing Competitieven'!AI$2:AI$479,$A311)=0,"",COUNTIF('Listing Competitieven'!AI$2:AI$479,$A311))</f>
        <v/>
      </c>
      <c r="F311" s="145" t="str">
        <f>IF(COUNTIF('Listing Competitieven'!AJ$2:AJ$479,$A311)=0,"",COUNTIF('Listing Competitieven'!AJ$2:AJ$479,$A311))</f>
        <v/>
      </c>
      <c r="G311" s="145" t="str">
        <f>IF(COUNTIF('Listing Competitieven'!AK$2:AK$479,$A311)=0,"",COUNTIF('Listing Competitieven'!AK$2:AK$479,$A311))</f>
        <v/>
      </c>
      <c r="I311">
        <v>310</v>
      </c>
      <c r="J311" s="145">
        <f>SUM(B$2:B311)</f>
        <v>109</v>
      </c>
      <c r="K311" s="145">
        <f>SUM(C$2:C311)</f>
        <v>112</v>
      </c>
      <c r="L311" s="145">
        <f>SUM(D$2:D311)</f>
        <v>45</v>
      </c>
      <c r="M311" s="145">
        <f>SUM(E$2:E311)</f>
        <v>7</v>
      </c>
      <c r="N311" s="145">
        <f>SUM(F$2:F311)</f>
        <v>35</v>
      </c>
      <c r="O311" s="145">
        <f>SUM(G$2:G311)</f>
        <v>2</v>
      </c>
    </row>
    <row r="312" spans="1:15" x14ac:dyDescent="0.25">
      <c r="A312">
        <v>311</v>
      </c>
      <c r="B312" s="145" t="str">
        <f>IF(COUNTIF('Listing Competitieven'!AF$2:AF$479,$A312)=0,"",COUNTIF('Listing Competitieven'!AF$2:AF$479,$A312))</f>
        <v/>
      </c>
      <c r="C312" s="145" t="str">
        <f>IF(COUNTIF('Listing Competitieven'!AG$2:AG$479,$A312)=0,"",COUNTIF('Listing Competitieven'!AG$2:AG$479,$A312))</f>
        <v/>
      </c>
      <c r="D312" s="145" t="str">
        <f>IF(COUNTIF('Listing Competitieven'!AH$2:AH$479,$A312)=0,"",COUNTIF('Listing Competitieven'!AH$2:AH$479,$A312))</f>
        <v/>
      </c>
      <c r="E312" s="145" t="str">
        <f>IF(COUNTIF('Listing Competitieven'!AI$2:AI$479,$A312)=0,"",COUNTIF('Listing Competitieven'!AI$2:AI$479,$A312))</f>
        <v/>
      </c>
      <c r="F312" s="145" t="str">
        <f>IF(COUNTIF('Listing Competitieven'!AJ$2:AJ$479,$A312)=0,"",COUNTIF('Listing Competitieven'!AJ$2:AJ$479,$A312))</f>
        <v/>
      </c>
      <c r="G312" s="145" t="str">
        <f>IF(COUNTIF('Listing Competitieven'!AK$2:AK$479,$A312)=0,"",COUNTIF('Listing Competitieven'!AK$2:AK$479,$A312))</f>
        <v/>
      </c>
      <c r="I312">
        <v>311</v>
      </c>
      <c r="J312" s="145">
        <f>SUM(B$2:B312)</f>
        <v>109</v>
      </c>
      <c r="K312" s="145">
        <f>SUM(C$2:C312)</f>
        <v>112</v>
      </c>
      <c r="L312" s="145">
        <f>SUM(D$2:D312)</f>
        <v>45</v>
      </c>
      <c r="M312" s="145">
        <f>SUM(E$2:E312)</f>
        <v>7</v>
      </c>
      <c r="N312" s="145">
        <f>SUM(F$2:F312)</f>
        <v>35</v>
      </c>
      <c r="O312" s="145">
        <f>SUM(G$2:G312)</f>
        <v>2</v>
      </c>
    </row>
    <row r="313" spans="1:15" x14ac:dyDescent="0.25">
      <c r="A313">
        <v>312</v>
      </c>
      <c r="B313" s="145" t="str">
        <f>IF(COUNTIF('Listing Competitieven'!AF$2:AF$479,$A313)=0,"",COUNTIF('Listing Competitieven'!AF$2:AF$479,$A313))</f>
        <v/>
      </c>
      <c r="C313" s="145" t="str">
        <f>IF(COUNTIF('Listing Competitieven'!AG$2:AG$479,$A313)=0,"",COUNTIF('Listing Competitieven'!AG$2:AG$479,$A313))</f>
        <v/>
      </c>
      <c r="D313" s="145" t="str">
        <f>IF(COUNTIF('Listing Competitieven'!AH$2:AH$479,$A313)=0,"",COUNTIF('Listing Competitieven'!AH$2:AH$479,$A313))</f>
        <v/>
      </c>
      <c r="E313" s="145" t="str">
        <f>IF(COUNTIF('Listing Competitieven'!AI$2:AI$479,$A313)=0,"",COUNTIF('Listing Competitieven'!AI$2:AI$479,$A313))</f>
        <v/>
      </c>
      <c r="F313" s="145" t="str">
        <f>IF(COUNTIF('Listing Competitieven'!AJ$2:AJ$479,$A313)=0,"",COUNTIF('Listing Competitieven'!AJ$2:AJ$479,$A313))</f>
        <v/>
      </c>
      <c r="G313" s="145" t="str">
        <f>IF(COUNTIF('Listing Competitieven'!AK$2:AK$479,$A313)=0,"",COUNTIF('Listing Competitieven'!AK$2:AK$479,$A313))</f>
        <v/>
      </c>
      <c r="I313">
        <v>312</v>
      </c>
      <c r="J313" s="145">
        <f>SUM(B$2:B313)</f>
        <v>109</v>
      </c>
      <c r="K313" s="145">
        <f>SUM(C$2:C313)</f>
        <v>112</v>
      </c>
      <c r="L313" s="145">
        <f>SUM(D$2:D313)</f>
        <v>45</v>
      </c>
      <c r="M313" s="145">
        <f>SUM(E$2:E313)</f>
        <v>7</v>
      </c>
      <c r="N313" s="145">
        <f>SUM(F$2:F313)</f>
        <v>35</v>
      </c>
      <c r="O313" s="145">
        <f>SUM(G$2:G313)</f>
        <v>2</v>
      </c>
    </row>
    <row r="314" spans="1:15" x14ac:dyDescent="0.25">
      <c r="A314">
        <v>313</v>
      </c>
      <c r="B314" s="145" t="str">
        <f>IF(COUNTIF('Listing Competitieven'!AF$2:AF$479,$A314)=0,"",COUNTIF('Listing Competitieven'!AF$2:AF$479,$A314))</f>
        <v/>
      </c>
      <c r="C314" s="145" t="str">
        <f>IF(COUNTIF('Listing Competitieven'!AG$2:AG$479,$A314)=0,"",COUNTIF('Listing Competitieven'!AG$2:AG$479,$A314))</f>
        <v/>
      </c>
      <c r="D314" s="145" t="str">
        <f>IF(COUNTIF('Listing Competitieven'!AH$2:AH$479,$A314)=0,"",COUNTIF('Listing Competitieven'!AH$2:AH$479,$A314))</f>
        <v/>
      </c>
      <c r="E314" s="145" t="str">
        <f>IF(COUNTIF('Listing Competitieven'!AI$2:AI$479,$A314)=0,"",COUNTIF('Listing Competitieven'!AI$2:AI$479,$A314))</f>
        <v/>
      </c>
      <c r="F314" s="145" t="str">
        <f>IF(COUNTIF('Listing Competitieven'!AJ$2:AJ$479,$A314)=0,"",COUNTIF('Listing Competitieven'!AJ$2:AJ$479,$A314))</f>
        <v/>
      </c>
      <c r="G314" s="145" t="str">
        <f>IF(COUNTIF('Listing Competitieven'!AK$2:AK$479,$A314)=0,"",COUNTIF('Listing Competitieven'!AK$2:AK$479,$A314))</f>
        <v/>
      </c>
      <c r="I314">
        <v>313</v>
      </c>
      <c r="J314" s="145">
        <f>SUM(B$2:B314)</f>
        <v>109</v>
      </c>
      <c r="K314" s="145">
        <f>SUM(C$2:C314)</f>
        <v>112</v>
      </c>
      <c r="L314" s="145">
        <f>SUM(D$2:D314)</f>
        <v>45</v>
      </c>
      <c r="M314" s="145">
        <f>SUM(E$2:E314)</f>
        <v>7</v>
      </c>
      <c r="N314" s="145">
        <f>SUM(F$2:F314)</f>
        <v>35</v>
      </c>
      <c r="O314" s="145">
        <f>SUM(G$2:G314)</f>
        <v>2</v>
      </c>
    </row>
    <row r="315" spans="1:15" x14ac:dyDescent="0.25">
      <c r="A315">
        <v>314</v>
      </c>
      <c r="B315" s="145" t="str">
        <f>IF(COUNTIF('Listing Competitieven'!AF$2:AF$479,$A315)=0,"",COUNTIF('Listing Competitieven'!AF$2:AF$479,$A315))</f>
        <v/>
      </c>
      <c r="C315" s="145" t="str">
        <f>IF(COUNTIF('Listing Competitieven'!AG$2:AG$479,$A315)=0,"",COUNTIF('Listing Competitieven'!AG$2:AG$479,$A315))</f>
        <v/>
      </c>
      <c r="D315" s="145" t="str">
        <f>IF(COUNTIF('Listing Competitieven'!AH$2:AH$479,$A315)=0,"",COUNTIF('Listing Competitieven'!AH$2:AH$479,$A315))</f>
        <v/>
      </c>
      <c r="E315" s="145" t="str">
        <f>IF(COUNTIF('Listing Competitieven'!AI$2:AI$479,$A315)=0,"",COUNTIF('Listing Competitieven'!AI$2:AI$479,$A315))</f>
        <v/>
      </c>
      <c r="F315" s="145" t="str">
        <f>IF(COUNTIF('Listing Competitieven'!AJ$2:AJ$479,$A315)=0,"",COUNTIF('Listing Competitieven'!AJ$2:AJ$479,$A315))</f>
        <v/>
      </c>
      <c r="G315" s="145" t="str">
        <f>IF(COUNTIF('Listing Competitieven'!AK$2:AK$479,$A315)=0,"",COUNTIF('Listing Competitieven'!AK$2:AK$479,$A315))</f>
        <v/>
      </c>
      <c r="I315">
        <v>314</v>
      </c>
      <c r="J315" s="145">
        <f>SUM(B$2:B315)</f>
        <v>109</v>
      </c>
      <c r="K315" s="145">
        <f>SUM(C$2:C315)</f>
        <v>112</v>
      </c>
      <c r="L315" s="145">
        <f>SUM(D$2:D315)</f>
        <v>45</v>
      </c>
      <c r="M315" s="145">
        <f>SUM(E$2:E315)</f>
        <v>7</v>
      </c>
      <c r="N315" s="145">
        <f>SUM(F$2:F315)</f>
        <v>35</v>
      </c>
      <c r="O315" s="145">
        <f>SUM(G$2:G315)</f>
        <v>2</v>
      </c>
    </row>
    <row r="316" spans="1:15" x14ac:dyDescent="0.25">
      <c r="A316">
        <v>315</v>
      </c>
      <c r="B316" s="145">
        <f>IF(COUNTIF('Listing Competitieven'!AF$2:AF$479,$A316)=0,"",COUNTIF('Listing Competitieven'!AF$2:AF$479,$A316))</f>
        <v>3</v>
      </c>
      <c r="C316" s="145" t="str">
        <f>IF(COUNTIF('Listing Competitieven'!AG$2:AG$479,$A316)=0,"",COUNTIF('Listing Competitieven'!AG$2:AG$479,$A316))</f>
        <v/>
      </c>
      <c r="D316" s="145">
        <f>IF(COUNTIF('Listing Competitieven'!AH$2:AH$479,$A316)=0,"",COUNTIF('Listing Competitieven'!AH$2:AH$479,$A316))</f>
        <v>3</v>
      </c>
      <c r="E316" s="145" t="str">
        <f>IF(COUNTIF('Listing Competitieven'!AI$2:AI$479,$A316)=0,"",COUNTIF('Listing Competitieven'!AI$2:AI$479,$A316))</f>
        <v/>
      </c>
      <c r="F316" s="145" t="str">
        <f>IF(COUNTIF('Listing Competitieven'!AJ$2:AJ$479,$A316)=0,"",COUNTIF('Listing Competitieven'!AJ$2:AJ$479,$A316))</f>
        <v/>
      </c>
      <c r="G316" s="145" t="str">
        <f>IF(COUNTIF('Listing Competitieven'!AK$2:AK$479,$A316)=0,"",COUNTIF('Listing Competitieven'!AK$2:AK$479,$A316))</f>
        <v/>
      </c>
      <c r="I316">
        <v>315</v>
      </c>
      <c r="J316" s="145">
        <f>SUM(B$2:B316)</f>
        <v>112</v>
      </c>
      <c r="K316" s="145">
        <f>SUM(C$2:C316)</f>
        <v>112</v>
      </c>
      <c r="L316" s="145">
        <f>SUM(D$2:D316)</f>
        <v>48</v>
      </c>
      <c r="M316" s="145">
        <f>SUM(E$2:E316)</f>
        <v>7</v>
      </c>
      <c r="N316" s="145">
        <f>SUM(F$2:F316)</f>
        <v>35</v>
      </c>
      <c r="O316" s="145">
        <f>SUM(G$2:G316)</f>
        <v>2</v>
      </c>
    </row>
    <row r="317" spans="1:15" x14ac:dyDescent="0.25">
      <c r="A317">
        <v>316</v>
      </c>
      <c r="B317" s="145" t="str">
        <f>IF(COUNTIF('Listing Competitieven'!AF$2:AF$479,$A317)=0,"",COUNTIF('Listing Competitieven'!AF$2:AF$479,$A317))</f>
        <v/>
      </c>
      <c r="C317" s="145" t="str">
        <f>IF(COUNTIF('Listing Competitieven'!AG$2:AG$479,$A317)=0,"",COUNTIF('Listing Competitieven'!AG$2:AG$479,$A317))</f>
        <v/>
      </c>
      <c r="D317" s="145" t="str">
        <f>IF(COUNTIF('Listing Competitieven'!AH$2:AH$479,$A317)=0,"",COUNTIF('Listing Competitieven'!AH$2:AH$479,$A317))</f>
        <v/>
      </c>
      <c r="E317" s="145" t="str">
        <f>IF(COUNTIF('Listing Competitieven'!AI$2:AI$479,$A317)=0,"",COUNTIF('Listing Competitieven'!AI$2:AI$479,$A317))</f>
        <v/>
      </c>
      <c r="F317" s="145" t="str">
        <f>IF(COUNTIF('Listing Competitieven'!AJ$2:AJ$479,$A317)=0,"",COUNTIF('Listing Competitieven'!AJ$2:AJ$479,$A317))</f>
        <v/>
      </c>
      <c r="G317" s="145" t="str">
        <f>IF(COUNTIF('Listing Competitieven'!AK$2:AK$479,$A317)=0,"",COUNTIF('Listing Competitieven'!AK$2:AK$479,$A317))</f>
        <v/>
      </c>
      <c r="I317">
        <v>316</v>
      </c>
      <c r="J317" s="145">
        <f>SUM(B$2:B317)</f>
        <v>112</v>
      </c>
      <c r="K317" s="145">
        <f>SUM(C$2:C317)</f>
        <v>112</v>
      </c>
      <c r="L317" s="145">
        <f>SUM(D$2:D317)</f>
        <v>48</v>
      </c>
      <c r="M317" s="145">
        <f>SUM(E$2:E317)</f>
        <v>7</v>
      </c>
      <c r="N317" s="145">
        <f>SUM(F$2:F317)</f>
        <v>35</v>
      </c>
      <c r="O317" s="145">
        <f>SUM(G$2:G317)</f>
        <v>2</v>
      </c>
    </row>
    <row r="318" spans="1:15" x14ac:dyDescent="0.25">
      <c r="A318">
        <v>317</v>
      </c>
      <c r="B318" s="145" t="str">
        <f>IF(COUNTIF('Listing Competitieven'!AF$2:AF$479,$A318)=0,"",COUNTIF('Listing Competitieven'!AF$2:AF$479,$A318))</f>
        <v/>
      </c>
      <c r="C318" s="145" t="str">
        <f>IF(COUNTIF('Listing Competitieven'!AG$2:AG$479,$A318)=0,"",COUNTIF('Listing Competitieven'!AG$2:AG$479,$A318))</f>
        <v/>
      </c>
      <c r="D318" s="145" t="str">
        <f>IF(COUNTIF('Listing Competitieven'!AH$2:AH$479,$A318)=0,"",COUNTIF('Listing Competitieven'!AH$2:AH$479,$A318))</f>
        <v/>
      </c>
      <c r="E318" s="145" t="str">
        <f>IF(COUNTIF('Listing Competitieven'!AI$2:AI$479,$A318)=0,"",COUNTIF('Listing Competitieven'!AI$2:AI$479,$A318))</f>
        <v/>
      </c>
      <c r="F318" s="145" t="str">
        <f>IF(COUNTIF('Listing Competitieven'!AJ$2:AJ$479,$A318)=0,"",COUNTIF('Listing Competitieven'!AJ$2:AJ$479,$A318))</f>
        <v/>
      </c>
      <c r="G318" s="145" t="str">
        <f>IF(COUNTIF('Listing Competitieven'!AK$2:AK$479,$A318)=0,"",COUNTIF('Listing Competitieven'!AK$2:AK$479,$A318))</f>
        <v/>
      </c>
      <c r="I318">
        <v>317</v>
      </c>
      <c r="J318" s="145">
        <f>SUM(B$2:B318)</f>
        <v>112</v>
      </c>
      <c r="K318" s="145">
        <f>SUM(C$2:C318)</f>
        <v>112</v>
      </c>
      <c r="L318" s="145">
        <f>SUM(D$2:D318)</f>
        <v>48</v>
      </c>
      <c r="M318" s="145">
        <f>SUM(E$2:E318)</f>
        <v>7</v>
      </c>
      <c r="N318" s="145">
        <f>SUM(F$2:F318)</f>
        <v>35</v>
      </c>
      <c r="O318" s="145">
        <f>SUM(G$2:G318)</f>
        <v>2</v>
      </c>
    </row>
    <row r="319" spans="1:15" x14ac:dyDescent="0.25">
      <c r="A319">
        <v>318</v>
      </c>
      <c r="B319" s="145" t="str">
        <f>IF(COUNTIF('Listing Competitieven'!AF$2:AF$479,$A319)=0,"",COUNTIF('Listing Competitieven'!AF$2:AF$479,$A319))</f>
        <v/>
      </c>
      <c r="C319" s="145" t="str">
        <f>IF(COUNTIF('Listing Competitieven'!AG$2:AG$479,$A319)=0,"",COUNTIF('Listing Competitieven'!AG$2:AG$479,$A319))</f>
        <v/>
      </c>
      <c r="D319" s="145" t="str">
        <f>IF(COUNTIF('Listing Competitieven'!AH$2:AH$479,$A319)=0,"",COUNTIF('Listing Competitieven'!AH$2:AH$479,$A319))</f>
        <v/>
      </c>
      <c r="E319" s="145" t="str">
        <f>IF(COUNTIF('Listing Competitieven'!AI$2:AI$479,$A319)=0,"",COUNTIF('Listing Competitieven'!AI$2:AI$479,$A319))</f>
        <v/>
      </c>
      <c r="F319" s="145" t="str">
        <f>IF(COUNTIF('Listing Competitieven'!AJ$2:AJ$479,$A319)=0,"",COUNTIF('Listing Competitieven'!AJ$2:AJ$479,$A319))</f>
        <v/>
      </c>
      <c r="G319" s="145" t="str">
        <f>IF(COUNTIF('Listing Competitieven'!AK$2:AK$479,$A319)=0,"",COUNTIF('Listing Competitieven'!AK$2:AK$479,$A319))</f>
        <v/>
      </c>
      <c r="I319">
        <v>318</v>
      </c>
      <c r="J319" s="145">
        <f>SUM(B$2:B319)</f>
        <v>112</v>
      </c>
      <c r="K319" s="145">
        <f>SUM(C$2:C319)</f>
        <v>112</v>
      </c>
      <c r="L319" s="145">
        <f>SUM(D$2:D319)</f>
        <v>48</v>
      </c>
      <c r="M319" s="145">
        <f>SUM(E$2:E319)</f>
        <v>7</v>
      </c>
      <c r="N319" s="145">
        <f>SUM(F$2:F319)</f>
        <v>35</v>
      </c>
      <c r="O319" s="145">
        <f>SUM(G$2:G319)</f>
        <v>2</v>
      </c>
    </row>
    <row r="320" spans="1:15" x14ac:dyDescent="0.25">
      <c r="A320">
        <v>319</v>
      </c>
      <c r="B320" s="145" t="str">
        <f>IF(COUNTIF('Listing Competitieven'!AF$2:AF$479,$A320)=0,"",COUNTIF('Listing Competitieven'!AF$2:AF$479,$A320))</f>
        <v/>
      </c>
      <c r="C320" s="145" t="str">
        <f>IF(COUNTIF('Listing Competitieven'!AG$2:AG$479,$A320)=0,"",COUNTIF('Listing Competitieven'!AG$2:AG$479,$A320))</f>
        <v/>
      </c>
      <c r="D320" s="145" t="str">
        <f>IF(COUNTIF('Listing Competitieven'!AH$2:AH$479,$A320)=0,"",COUNTIF('Listing Competitieven'!AH$2:AH$479,$A320))</f>
        <v/>
      </c>
      <c r="E320" s="145" t="str">
        <f>IF(COUNTIF('Listing Competitieven'!AI$2:AI$479,$A320)=0,"",COUNTIF('Listing Competitieven'!AI$2:AI$479,$A320))</f>
        <v/>
      </c>
      <c r="F320" s="145" t="str">
        <f>IF(COUNTIF('Listing Competitieven'!AJ$2:AJ$479,$A320)=0,"",COUNTIF('Listing Competitieven'!AJ$2:AJ$479,$A320))</f>
        <v/>
      </c>
      <c r="G320" s="145" t="str">
        <f>IF(COUNTIF('Listing Competitieven'!AK$2:AK$479,$A320)=0,"",COUNTIF('Listing Competitieven'!AK$2:AK$479,$A320))</f>
        <v/>
      </c>
      <c r="I320">
        <v>319</v>
      </c>
      <c r="J320" s="145">
        <f>SUM(B$2:B320)</f>
        <v>112</v>
      </c>
      <c r="K320" s="145">
        <f>SUM(C$2:C320)</f>
        <v>112</v>
      </c>
      <c r="L320" s="145">
        <f>SUM(D$2:D320)</f>
        <v>48</v>
      </c>
      <c r="M320" s="145">
        <f>SUM(E$2:E320)</f>
        <v>7</v>
      </c>
      <c r="N320" s="145">
        <f>SUM(F$2:F320)</f>
        <v>35</v>
      </c>
      <c r="O320" s="145">
        <f>SUM(G$2:G320)</f>
        <v>2</v>
      </c>
    </row>
    <row r="321" spans="1:15" x14ac:dyDescent="0.25">
      <c r="A321">
        <v>320</v>
      </c>
      <c r="B321" s="145" t="str">
        <f>IF(COUNTIF('Listing Competitieven'!AF$2:AF$479,$A321)=0,"",COUNTIF('Listing Competitieven'!AF$2:AF$479,$A321))</f>
        <v/>
      </c>
      <c r="C321" s="145">
        <f>IF(COUNTIF('Listing Competitieven'!AG$2:AG$479,$A321)=0,"",COUNTIF('Listing Competitieven'!AG$2:AG$479,$A321))</f>
        <v>1</v>
      </c>
      <c r="D321" s="145" t="str">
        <f>IF(COUNTIF('Listing Competitieven'!AH$2:AH$479,$A321)=0,"",COUNTIF('Listing Competitieven'!AH$2:AH$479,$A321))</f>
        <v/>
      </c>
      <c r="E321" s="145" t="str">
        <f>IF(COUNTIF('Listing Competitieven'!AI$2:AI$479,$A321)=0,"",COUNTIF('Listing Competitieven'!AI$2:AI$479,$A321))</f>
        <v/>
      </c>
      <c r="F321" s="145" t="str">
        <f>IF(COUNTIF('Listing Competitieven'!AJ$2:AJ$479,$A321)=0,"",COUNTIF('Listing Competitieven'!AJ$2:AJ$479,$A321))</f>
        <v/>
      </c>
      <c r="G321" s="145" t="str">
        <f>IF(COUNTIF('Listing Competitieven'!AK$2:AK$479,$A321)=0,"",COUNTIF('Listing Competitieven'!AK$2:AK$479,$A321))</f>
        <v/>
      </c>
      <c r="I321">
        <v>320</v>
      </c>
      <c r="J321" s="145">
        <f>SUM(B$2:B321)</f>
        <v>112</v>
      </c>
      <c r="K321" s="145">
        <f>SUM(C$2:C321)</f>
        <v>113</v>
      </c>
      <c r="L321" s="145">
        <f>SUM(D$2:D321)</f>
        <v>48</v>
      </c>
      <c r="M321" s="145">
        <f>SUM(E$2:E321)</f>
        <v>7</v>
      </c>
      <c r="N321" s="145">
        <f>SUM(F$2:F321)</f>
        <v>35</v>
      </c>
      <c r="O321" s="145">
        <f>SUM(G$2:G321)</f>
        <v>2</v>
      </c>
    </row>
    <row r="322" spans="1:15" x14ac:dyDescent="0.25">
      <c r="A322">
        <v>321</v>
      </c>
      <c r="B322" s="145" t="str">
        <f>IF(COUNTIF('Listing Competitieven'!AF$2:AF$479,$A322)=0,"",COUNTIF('Listing Competitieven'!AF$2:AF$479,$A322))</f>
        <v/>
      </c>
      <c r="C322" s="145" t="str">
        <f>IF(COUNTIF('Listing Competitieven'!AG$2:AG$479,$A322)=0,"",COUNTIF('Listing Competitieven'!AG$2:AG$479,$A322))</f>
        <v/>
      </c>
      <c r="D322" s="145" t="str">
        <f>IF(COUNTIF('Listing Competitieven'!AH$2:AH$479,$A322)=0,"",COUNTIF('Listing Competitieven'!AH$2:AH$479,$A322))</f>
        <v/>
      </c>
      <c r="E322" s="145" t="str">
        <f>IF(COUNTIF('Listing Competitieven'!AI$2:AI$479,$A322)=0,"",COUNTIF('Listing Competitieven'!AI$2:AI$479,$A322))</f>
        <v/>
      </c>
      <c r="F322" s="145" t="str">
        <f>IF(COUNTIF('Listing Competitieven'!AJ$2:AJ$479,$A322)=0,"",COUNTIF('Listing Competitieven'!AJ$2:AJ$479,$A322))</f>
        <v/>
      </c>
      <c r="G322" s="145" t="str">
        <f>IF(COUNTIF('Listing Competitieven'!AK$2:AK$479,$A322)=0,"",COUNTIF('Listing Competitieven'!AK$2:AK$479,$A322))</f>
        <v/>
      </c>
      <c r="I322">
        <v>321</v>
      </c>
      <c r="J322" s="145">
        <f>SUM(B$2:B322)</f>
        <v>112</v>
      </c>
      <c r="K322" s="145">
        <f>SUM(C$2:C322)</f>
        <v>113</v>
      </c>
      <c r="L322" s="145">
        <f>SUM(D$2:D322)</f>
        <v>48</v>
      </c>
      <c r="M322" s="145">
        <f>SUM(E$2:E322)</f>
        <v>7</v>
      </c>
      <c r="N322" s="145">
        <f>SUM(F$2:F322)</f>
        <v>35</v>
      </c>
      <c r="O322" s="145">
        <f>SUM(G$2:G322)</f>
        <v>2</v>
      </c>
    </row>
    <row r="323" spans="1:15" x14ac:dyDescent="0.25">
      <c r="A323">
        <v>322</v>
      </c>
      <c r="B323" s="145">
        <f>IF(COUNTIF('Listing Competitieven'!AF$2:AF$479,$A323)=0,"",COUNTIF('Listing Competitieven'!AF$2:AF$479,$A323))</f>
        <v>2</v>
      </c>
      <c r="C323" s="145">
        <f>IF(COUNTIF('Listing Competitieven'!AG$2:AG$479,$A323)=0,"",COUNTIF('Listing Competitieven'!AG$2:AG$479,$A323))</f>
        <v>2</v>
      </c>
      <c r="D323" s="145">
        <f>IF(COUNTIF('Listing Competitieven'!AH$2:AH$479,$A323)=0,"",COUNTIF('Listing Competitieven'!AH$2:AH$479,$A323))</f>
        <v>3</v>
      </c>
      <c r="E323" s="145" t="str">
        <f>IF(COUNTIF('Listing Competitieven'!AI$2:AI$479,$A323)=0,"",COUNTIF('Listing Competitieven'!AI$2:AI$479,$A323))</f>
        <v/>
      </c>
      <c r="F323" s="145" t="str">
        <f>IF(COUNTIF('Listing Competitieven'!AJ$2:AJ$479,$A323)=0,"",COUNTIF('Listing Competitieven'!AJ$2:AJ$479,$A323))</f>
        <v/>
      </c>
      <c r="G323" s="145" t="str">
        <f>IF(COUNTIF('Listing Competitieven'!AK$2:AK$479,$A323)=0,"",COUNTIF('Listing Competitieven'!AK$2:AK$479,$A323))</f>
        <v/>
      </c>
      <c r="I323">
        <v>322</v>
      </c>
      <c r="J323" s="145">
        <f>SUM(B$2:B323)</f>
        <v>114</v>
      </c>
      <c r="K323" s="145">
        <f>SUM(C$2:C323)</f>
        <v>115</v>
      </c>
      <c r="L323" s="145">
        <f>SUM(D$2:D323)</f>
        <v>51</v>
      </c>
      <c r="M323" s="145">
        <f>SUM(E$2:E323)</f>
        <v>7</v>
      </c>
      <c r="N323" s="145">
        <f>SUM(F$2:F323)</f>
        <v>35</v>
      </c>
      <c r="O323" s="145">
        <f>SUM(G$2:G323)</f>
        <v>2</v>
      </c>
    </row>
    <row r="324" spans="1:15" x14ac:dyDescent="0.25">
      <c r="A324">
        <v>323</v>
      </c>
      <c r="B324" s="145" t="str">
        <f>IF(COUNTIF('Listing Competitieven'!AF$2:AF$479,$A324)=0,"",COUNTIF('Listing Competitieven'!AF$2:AF$479,$A324))</f>
        <v/>
      </c>
      <c r="C324" s="145" t="str">
        <f>IF(COUNTIF('Listing Competitieven'!AG$2:AG$479,$A324)=0,"",COUNTIF('Listing Competitieven'!AG$2:AG$479,$A324))</f>
        <v/>
      </c>
      <c r="D324" s="145" t="str">
        <f>IF(COUNTIF('Listing Competitieven'!AH$2:AH$479,$A324)=0,"",COUNTIF('Listing Competitieven'!AH$2:AH$479,$A324))</f>
        <v/>
      </c>
      <c r="E324" s="145" t="str">
        <f>IF(COUNTIF('Listing Competitieven'!AI$2:AI$479,$A324)=0,"",COUNTIF('Listing Competitieven'!AI$2:AI$479,$A324))</f>
        <v/>
      </c>
      <c r="F324" s="145" t="str">
        <f>IF(COUNTIF('Listing Competitieven'!AJ$2:AJ$479,$A324)=0,"",COUNTIF('Listing Competitieven'!AJ$2:AJ$479,$A324))</f>
        <v/>
      </c>
      <c r="G324" s="145" t="str">
        <f>IF(COUNTIF('Listing Competitieven'!AK$2:AK$479,$A324)=0,"",COUNTIF('Listing Competitieven'!AK$2:AK$479,$A324))</f>
        <v/>
      </c>
      <c r="I324">
        <v>323</v>
      </c>
      <c r="J324" s="145">
        <f>SUM(B$2:B324)</f>
        <v>114</v>
      </c>
      <c r="K324" s="145">
        <f>SUM(C$2:C324)</f>
        <v>115</v>
      </c>
      <c r="L324" s="145">
        <f>SUM(D$2:D324)</f>
        <v>51</v>
      </c>
      <c r="M324" s="145">
        <f>SUM(E$2:E324)</f>
        <v>7</v>
      </c>
      <c r="N324" s="145">
        <f>SUM(F$2:F324)</f>
        <v>35</v>
      </c>
      <c r="O324" s="145">
        <f>SUM(G$2:G324)</f>
        <v>2</v>
      </c>
    </row>
    <row r="325" spans="1:15" x14ac:dyDescent="0.25">
      <c r="A325">
        <v>324</v>
      </c>
      <c r="B325" s="145" t="str">
        <f>IF(COUNTIF('Listing Competitieven'!AF$2:AF$479,$A325)=0,"",COUNTIF('Listing Competitieven'!AF$2:AF$479,$A325))</f>
        <v/>
      </c>
      <c r="C325" s="145" t="str">
        <f>IF(COUNTIF('Listing Competitieven'!AG$2:AG$479,$A325)=0,"",COUNTIF('Listing Competitieven'!AG$2:AG$479,$A325))</f>
        <v/>
      </c>
      <c r="D325" s="145" t="str">
        <f>IF(COUNTIF('Listing Competitieven'!AH$2:AH$479,$A325)=0,"",COUNTIF('Listing Competitieven'!AH$2:AH$479,$A325))</f>
        <v/>
      </c>
      <c r="E325" s="145" t="str">
        <f>IF(COUNTIF('Listing Competitieven'!AI$2:AI$479,$A325)=0,"",COUNTIF('Listing Competitieven'!AI$2:AI$479,$A325))</f>
        <v/>
      </c>
      <c r="F325" s="145" t="str">
        <f>IF(COUNTIF('Listing Competitieven'!AJ$2:AJ$479,$A325)=0,"",COUNTIF('Listing Competitieven'!AJ$2:AJ$479,$A325))</f>
        <v/>
      </c>
      <c r="G325" s="145" t="str">
        <f>IF(COUNTIF('Listing Competitieven'!AK$2:AK$479,$A325)=0,"",COUNTIF('Listing Competitieven'!AK$2:AK$479,$A325))</f>
        <v/>
      </c>
      <c r="I325">
        <v>324</v>
      </c>
      <c r="J325" s="145">
        <f>SUM(B$2:B325)</f>
        <v>114</v>
      </c>
      <c r="K325" s="145">
        <f>SUM(C$2:C325)</f>
        <v>115</v>
      </c>
      <c r="L325" s="145">
        <f>SUM(D$2:D325)</f>
        <v>51</v>
      </c>
      <c r="M325" s="145">
        <f>SUM(E$2:E325)</f>
        <v>7</v>
      </c>
      <c r="N325" s="145">
        <f>SUM(F$2:F325)</f>
        <v>35</v>
      </c>
      <c r="O325" s="145">
        <f>SUM(G$2:G325)</f>
        <v>2</v>
      </c>
    </row>
    <row r="326" spans="1:15" x14ac:dyDescent="0.25">
      <c r="A326">
        <v>325</v>
      </c>
      <c r="B326" s="145" t="str">
        <f>IF(COUNTIF('Listing Competitieven'!AF$2:AF$479,$A326)=0,"",COUNTIF('Listing Competitieven'!AF$2:AF$479,$A326))</f>
        <v/>
      </c>
      <c r="C326" s="145" t="str">
        <f>IF(COUNTIF('Listing Competitieven'!AG$2:AG$479,$A326)=0,"",COUNTIF('Listing Competitieven'!AG$2:AG$479,$A326))</f>
        <v/>
      </c>
      <c r="D326" s="145" t="str">
        <f>IF(COUNTIF('Listing Competitieven'!AH$2:AH$479,$A326)=0,"",COUNTIF('Listing Competitieven'!AH$2:AH$479,$A326))</f>
        <v/>
      </c>
      <c r="E326" s="145" t="str">
        <f>IF(COUNTIF('Listing Competitieven'!AI$2:AI$479,$A326)=0,"",COUNTIF('Listing Competitieven'!AI$2:AI$479,$A326))</f>
        <v/>
      </c>
      <c r="F326" s="145" t="str">
        <f>IF(COUNTIF('Listing Competitieven'!AJ$2:AJ$479,$A326)=0,"",COUNTIF('Listing Competitieven'!AJ$2:AJ$479,$A326))</f>
        <v/>
      </c>
      <c r="G326" s="145" t="str">
        <f>IF(COUNTIF('Listing Competitieven'!AK$2:AK$479,$A326)=0,"",COUNTIF('Listing Competitieven'!AK$2:AK$479,$A326))</f>
        <v/>
      </c>
      <c r="I326">
        <v>325</v>
      </c>
      <c r="J326" s="145">
        <f>SUM(B$2:B326)</f>
        <v>114</v>
      </c>
      <c r="K326" s="145">
        <f>SUM(C$2:C326)</f>
        <v>115</v>
      </c>
      <c r="L326" s="145">
        <f>SUM(D$2:D326)</f>
        <v>51</v>
      </c>
      <c r="M326" s="145">
        <f>SUM(E$2:E326)</f>
        <v>7</v>
      </c>
      <c r="N326" s="145">
        <f>SUM(F$2:F326)</f>
        <v>35</v>
      </c>
      <c r="O326" s="145">
        <f>SUM(G$2:G326)</f>
        <v>2</v>
      </c>
    </row>
    <row r="327" spans="1:15" x14ac:dyDescent="0.25">
      <c r="A327">
        <v>326</v>
      </c>
      <c r="B327" s="145" t="str">
        <f>IF(COUNTIF('Listing Competitieven'!AF$2:AF$479,$A327)=0,"",COUNTIF('Listing Competitieven'!AF$2:AF$479,$A327))</f>
        <v/>
      </c>
      <c r="C327" s="145" t="str">
        <f>IF(COUNTIF('Listing Competitieven'!AG$2:AG$479,$A327)=0,"",COUNTIF('Listing Competitieven'!AG$2:AG$479,$A327))</f>
        <v/>
      </c>
      <c r="D327" s="145" t="str">
        <f>IF(COUNTIF('Listing Competitieven'!AH$2:AH$479,$A327)=0,"",COUNTIF('Listing Competitieven'!AH$2:AH$479,$A327))</f>
        <v/>
      </c>
      <c r="E327" s="145" t="str">
        <f>IF(COUNTIF('Listing Competitieven'!AI$2:AI$479,$A327)=0,"",COUNTIF('Listing Competitieven'!AI$2:AI$479,$A327))</f>
        <v/>
      </c>
      <c r="F327" s="145" t="str">
        <f>IF(COUNTIF('Listing Competitieven'!AJ$2:AJ$479,$A327)=0,"",COUNTIF('Listing Competitieven'!AJ$2:AJ$479,$A327))</f>
        <v/>
      </c>
      <c r="G327" s="145" t="str">
        <f>IF(COUNTIF('Listing Competitieven'!AK$2:AK$479,$A327)=0,"",COUNTIF('Listing Competitieven'!AK$2:AK$479,$A327))</f>
        <v/>
      </c>
      <c r="I327">
        <v>326</v>
      </c>
      <c r="J327" s="145">
        <f>SUM(B$2:B327)</f>
        <v>114</v>
      </c>
      <c r="K327" s="145">
        <f>SUM(C$2:C327)</f>
        <v>115</v>
      </c>
      <c r="L327" s="145">
        <f>SUM(D$2:D327)</f>
        <v>51</v>
      </c>
      <c r="M327" s="145">
        <f>SUM(E$2:E327)</f>
        <v>7</v>
      </c>
      <c r="N327" s="145">
        <f>SUM(F$2:F327)</f>
        <v>35</v>
      </c>
      <c r="O327" s="145">
        <f>SUM(G$2:G327)</f>
        <v>2</v>
      </c>
    </row>
    <row r="328" spans="1:15" x14ac:dyDescent="0.25">
      <c r="A328">
        <v>327</v>
      </c>
      <c r="B328" s="145" t="str">
        <f>IF(COUNTIF('Listing Competitieven'!AF$2:AF$479,$A328)=0,"",COUNTIF('Listing Competitieven'!AF$2:AF$479,$A328))</f>
        <v/>
      </c>
      <c r="C328" s="145" t="str">
        <f>IF(COUNTIF('Listing Competitieven'!AG$2:AG$479,$A328)=0,"",COUNTIF('Listing Competitieven'!AG$2:AG$479,$A328))</f>
        <v/>
      </c>
      <c r="D328" s="145" t="str">
        <f>IF(COUNTIF('Listing Competitieven'!AH$2:AH$479,$A328)=0,"",COUNTIF('Listing Competitieven'!AH$2:AH$479,$A328))</f>
        <v/>
      </c>
      <c r="E328" s="145" t="str">
        <f>IF(COUNTIF('Listing Competitieven'!AI$2:AI$479,$A328)=0,"",COUNTIF('Listing Competitieven'!AI$2:AI$479,$A328))</f>
        <v/>
      </c>
      <c r="F328" s="145" t="str">
        <f>IF(COUNTIF('Listing Competitieven'!AJ$2:AJ$479,$A328)=0,"",COUNTIF('Listing Competitieven'!AJ$2:AJ$479,$A328))</f>
        <v/>
      </c>
      <c r="G328" s="145" t="str">
        <f>IF(COUNTIF('Listing Competitieven'!AK$2:AK$479,$A328)=0,"",COUNTIF('Listing Competitieven'!AK$2:AK$479,$A328))</f>
        <v/>
      </c>
      <c r="I328">
        <v>327</v>
      </c>
      <c r="J328" s="145">
        <f>SUM(B$2:B328)</f>
        <v>114</v>
      </c>
      <c r="K328" s="145">
        <f>SUM(C$2:C328)</f>
        <v>115</v>
      </c>
      <c r="L328" s="145">
        <f>SUM(D$2:D328)</f>
        <v>51</v>
      </c>
      <c r="M328" s="145">
        <f>SUM(E$2:E328)</f>
        <v>7</v>
      </c>
      <c r="N328" s="145">
        <f>SUM(F$2:F328)</f>
        <v>35</v>
      </c>
      <c r="O328" s="145">
        <f>SUM(G$2:G328)</f>
        <v>2</v>
      </c>
    </row>
    <row r="329" spans="1:15" x14ac:dyDescent="0.25">
      <c r="A329">
        <v>328</v>
      </c>
      <c r="B329" s="145">
        <f>IF(COUNTIF('Listing Competitieven'!AF$2:AF$479,$A329)=0,"",COUNTIF('Listing Competitieven'!AF$2:AF$479,$A329))</f>
        <v>1</v>
      </c>
      <c r="C329" s="145" t="str">
        <f>IF(COUNTIF('Listing Competitieven'!AG$2:AG$479,$A329)=0,"",COUNTIF('Listing Competitieven'!AG$2:AG$479,$A329))</f>
        <v/>
      </c>
      <c r="D329" s="145" t="str">
        <f>IF(COUNTIF('Listing Competitieven'!AH$2:AH$479,$A329)=0,"",COUNTIF('Listing Competitieven'!AH$2:AH$479,$A329))</f>
        <v/>
      </c>
      <c r="E329" s="145" t="str">
        <f>IF(COUNTIF('Listing Competitieven'!AI$2:AI$479,$A329)=0,"",COUNTIF('Listing Competitieven'!AI$2:AI$479,$A329))</f>
        <v/>
      </c>
      <c r="F329" s="145" t="str">
        <f>IF(COUNTIF('Listing Competitieven'!AJ$2:AJ$479,$A329)=0,"",COUNTIF('Listing Competitieven'!AJ$2:AJ$479,$A329))</f>
        <v/>
      </c>
      <c r="G329" s="145" t="str">
        <f>IF(COUNTIF('Listing Competitieven'!AK$2:AK$479,$A329)=0,"",COUNTIF('Listing Competitieven'!AK$2:AK$479,$A329))</f>
        <v/>
      </c>
      <c r="I329">
        <v>328</v>
      </c>
      <c r="J329" s="145">
        <f>SUM(B$2:B329)</f>
        <v>115</v>
      </c>
      <c r="K329" s="145">
        <f>SUM(C$2:C329)</f>
        <v>115</v>
      </c>
      <c r="L329" s="145">
        <f>SUM(D$2:D329)</f>
        <v>51</v>
      </c>
      <c r="M329" s="145">
        <f>SUM(E$2:E329)</f>
        <v>7</v>
      </c>
      <c r="N329" s="145">
        <f>SUM(F$2:F329)</f>
        <v>35</v>
      </c>
      <c r="O329" s="145">
        <f>SUM(G$2:G329)</f>
        <v>2</v>
      </c>
    </row>
    <row r="330" spans="1:15" x14ac:dyDescent="0.25">
      <c r="A330">
        <v>329</v>
      </c>
      <c r="B330" s="145" t="str">
        <f>IF(COUNTIF('Listing Competitieven'!AF$2:AF$479,$A330)=0,"",COUNTIF('Listing Competitieven'!AF$2:AF$479,$A330))</f>
        <v/>
      </c>
      <c r="C330" s="145">
        <f>IF(COUNTIF('Listing Competitieven'!AG$2:AG$479,$A330)=0,"",COUNTIF('Listing Competitieven'!AG$2:AG$479,$A330))</f>
        <v>1</v>
      </c>
      <c r="D330" s="145">
        <f>IF(COUNTIF('Listing Competitieven'!AH$2:AH$479,$A330)=0,"",COUNTIF('Listing Competitieven'!AH$2:AH$479,$A330))</f>
        <v>1</v>
      </c>
      <c r="E330" s="145" t="str">
        <f>IF(COUNTIF('Listing Competitieven'!AI$2:AI$479,$A330)=0,"",COUNTIF('Listing Competitieven'!AI$2:AI$479,$A330))</f>
        <v/>
      </c>
      <c r="F330" s="145" t="str">
        <f>IF(COUNTIF('Listing Competitieven'!AJ$2:AJ$479,$A330)=0,"",COUNTIF('Listing Competitieven'!AJ$2:AJ$479,$A330))</f>
        <v/>
      </c>
      <c r="G330" s="145" t="str">
        <f>IF(COUNTIF('Listing Competitieven'!AK$2:AK$479,$A330)=0,"",COUNTIF('Listing Competitieven'!AK$2:AK$479,$A330))</f>
        <v/>
      </c>
      <c r="I330">
        <v>329</v>
      </c>
      <c r="J330" s="145">
        <f>SUM(B$2:B330)</f>
        <v>115</v>
      </c>
      <c r="K330" s="145">
        <f>SUM(C$2:C330)</f>
        <v>116</v>
      </c>
      <c r="L330" s="145">
        <f>SUM(D$2:D330)</f>
        <v>52</v>
      </c>
      <c r="M330" s="145">
        <f>SUM(E$2:E330)</f>
        <v>7</v>
      </c>
      <c r="N330" s="145">
        <f>SUM(F$2:F330)</f>
        <v>35</v>
      </c>
      <c r="O330" s="145">
        <f>SUM(G$2:G330)</f>
        <v>2</v>
      </c>
    </row>
    <row r="331" spans="1:15" x14ac:dyDescent="0.25">
      <c r="A331">
        <v>330</v>
      </c>
      <c r="B331" s="145" t="str">
        <f>IF(COUNTIF('Listing Competitieven'!AF$2:AF$479,$A331)=0,"",COUNTIF('Listing Competitieven'!AF$2:AF$479,$A331))</f>
        <v/>
      </c>
      <c r="C331" s="145" t="str">
        <f>IF(COUNTIF('Listing Competitieven'!AG$2:AG$479,$A331)=0,"",COUNTIF('Listing Competitieven'!AG$2:AG$479,$A331))</f>
        <v/>
      </c>
      <c r="D331" s="145" t="str">
        <f>IF(COUNTIF('Listing Competitieven'!AH$2:AH$479,$A331)=0,"",COUNTIF('Listing Competitieven'!AH$2:AH$479,$A331))</f>
        <v/>
      </c>
      <c r="E331" s="145" t="str">
        <f>IF(COUNTIF('Listing Competitieven'!AI$2:AI$479,$A331)=0,"",COUNTIF('Listing Competitieven'!AI$2:AI$479,$A331))</f>
        <v/>
      </c>
      <c r="F331" s="145" t="str">
        <f>IF(COUNTIF('Listing Competitieven'!AJ$2:AJ$479,$A331)=0,"",COUNTIF('Listing Competitieven'!AJ$2:AJ$479,$A331))</f>
        <v/>
      </c>
      <c r="G331" s="145" t="str">
        <f>IF(COUNTIF('Listing Competitieven'!AK$2:AK$479,$A331)=0,"",COUNTIF('Listing Competitieven'!AK$2:AK$479,$A331))</f>
        <v/>
      </c>
      <c r="I331">
        <v>330</v>
      </c>
      <c r="J331" s="145">
        <f>SUM(B$2:B331)</f>
        <v>115</v>
      </c>
      <c r="K331" s="145">
        <f>SUM(C$2:C331)</f>
        <v>116</v>
      </c>
      <c r="L331" s="145">
        <f>SUM(D$2:D331)</f>
        <v>52</v>
      </c>
      <c r="M331" s="145">
        <f>SUM(E$2:E331)</f>
        <v>7</v>
      </c>
      <c r="N331" s="145">
        <f>SUM(F$2:F331)</f>
        <v>35</v>
      </c>
      <c r="O331" s="145">
        <f>SUM(G$2:G331)</f>
        <v>2</v>
      </c>
    </row>
    <row r="332" spans="1:15" x14ac:dyDescent="0.25">
      <c r="A332">
        <v>331</v>
      </c>
      <c r="B332" s="145" t="str">
        <f>IF(COUNTIF('Listing Competitieven'!AF$2:AF$479,$A332)=0,"",COUNTIF('Listing Competitieven'!AF$2:AF$479,$A332))</f>
        <v/>
      </c>
      <c r="C332" s="145" t="str">
        <f>IF(COUNTIF('Listing Competitieven'!AG$2:AG$479,$A332)=0,"",COUNTIF('Listing Competitieven'!AG$2:AG$479,$A332))</f>
        <v/>
      </c>
      <c r="D332" s="145" t="str">
        <f>IF(COUNTIF('Listing Competitieven'!AH$2:AH$479,$A332)=0,"",COUNTIF('Listing Competitieven'!AH$2:AH$479,$A332))</f>
        <v/>
      </c>
      <c r="E332" s="145" t="str">
        <f>IF(COUNTIF('Listing Competitieven'!AI$2:AI$479,$A332)=0,"",COUNTIF('Listing Competitieven'!AI$2:AI$479,$A332))</f>
        <v/>
      </c>
      <c r="F332" s="145" t="str">
        <f>IF(COUNTIF('Listing Competitieven'!AJ$2:AJ$479,$A332)=0,"",COUNTIF('Listing Competitieven'!AJ$2:AJ$479,$A332))</f>
        <v/>
      </c>
      <c r="G332" s="145" t="str">
        <f>IF(COUNTIF('Listing Competitieven'!AK$2:AK$479,$A332)=0,"",COUNTIF('Listing Competitieven'!AK$2:AK$479,$A332))</f>
        <v/>
      </c>
      <c r="I332">
        <v>331</v>
      </c>
      <c r="J332" s="145">
        <f>SUM(B$2:B332)</f>
        <v>115</v>
      </c>
      <c r="K332" s="145">
        <f>SUM(C$2:C332)</f>
        <v>116</v>
      </c>
      <c r="L332" s="145">
        <f>SUM(D$2:D332)</f>
        <v>52</v>
      </c>
      <c r="M332" s="145">
        <f>SUM(E$2:E332)</f>
        <v>7</v>
      </c>
      <c r="N332" s="145">
        <f>SUM(F$2:F332)</f>
        <v>35</v>
      </c>
      <c r="O332" s="145">
        <f>SUM(G$2:G332)</f>
        <v>2</v>
      </c>
    </row>
    <row r="333" spans="1:15" x14ac:dyDescent="0.25">
      <c r="A333">
        <v>332</v>
      </c>
      <c r="B333" s="145" t="str">
        <f>IF(COUNTIF('Listing Competitieven'!AF$2:AF$479,$A333)=0,"",COUNTIF('Listing Competitieven'!AF$2:AF$479,$A333))</f>
        <v/>
      </c>
      <c r="C333" s="145" t="str">
        <f>IF(COUNTIF('Listing Competitieven'!AG$2:AG$479,$A333)=0,"",COUNTIF('Listing Competitieven'!AG$2:AG$479,$A333))</f>
        <v/>
      </c>
      <c r="D333" s="145" t="str">
        <f>IF(COUNTIF('Listing Competitieven'!AH$2:AH$479,$A333)=0,"",COUNTIF('Listing Competitieven'!AH$2:AH$479,$A333))</f>
        <v/>
      </c>
      <c r="E333" s="145" t="str">
        <f>IF(COUNTIF('Listing Competitieven'!AI$2:AI$479,$A333)=0,"",COUNTIF('Listing Competitieven'!AI$2:AI$479,$A333))</f>
        <v/>
      </c>
      <c r="F333" s="145" t="str">
        <f>IF(COUNTIF('Listing Competitieven'!AJ$2:AJ$479,$A333)=0,"",COUNTIF('Listing Competitieven'!AJ$2:AJ$479,$A333))</f>
        <v/>
      </c>
      <c r="G333" s="145" t="str">
        <f>IF(COUNTIF('Listing Competitieven'!AK$2:AK$479,$A333)=0,"",COUNTIF('Listing Competitieven'!AK$2:AK$479,$A333))</f>
        <v/>
      </c>
      <c r="I333">
        <v>332</v>
      </c>
      <c r="J333" s="145">
        <f>SUM(B$2:B333)</f>
        <v>115</v>
      </c>
      <c r="K333" s="145">
        <f>SUM(C$2:C333)</f>
        <v>116</v>
      </c>
      <c r="L333" s="145">
        <f>SUM(D$2:D333)</f>
        <v>52</v>
      </c>
      <c r="M333" s="145">
        <f>SUM(E$2:E333)</f>
        <v>7</v>
      </c>
      <c r="N333" s="145">
        <f>SUM(F$2:F333)</f>
        <v>35</v>
      </c>
      <c r="O333" s="145">
        <f>SUM(G$2:G333)</f>
        <v>2</v>
      </c>
    </row>
    <row r="334" spans="1:15" x14ac:dyDescent="0.25">
      <c r="A334">
        <v>333</v>
      </c>
      <c r="B334" s="145" t="str">
        <f>IF(COUNTIF('Listing Competitieven'!AF$2:AF$479,$A334)=0,"",COUNTIF('Listing Competitieven'!AF$2:AF$479,$A334))</f>
        <v/>
      </c>
      <c r="C334" s="145" t="str">
        <f>IF(COUNTIF('Listing Competitieven'!AG$2:AG$479,$A334)=0,"",COUNTIF('Listing Competitieven'!AG$2:AG$479,$A334))</f>
        <v/>
      </c>
      <c r="D334" s="145" t="str">
        <f>IF(COUNTIF('Listing Competitieven'!AH$2:AH$479,$A334)=0,"",COUNTIF('Listing Competitieven'!AH$2:AH$479,$A334))</f>
        <v/>
      </c>
      <c r="E334" s="145" t="str">
        <f>IF(COUNTIF('Listing Competitieven'!AI$2:AI$479,$A334)=0,"",COUNTIF('Listing Competitieven'!AI$2:AI$479,$A334))</f>
        <v/>
      </c>
      <c r="F334" s="145" t="str">
        <f>IF(COUNTIF('Listing Competitieven'!AJ$2:AJ$479,$A334)=0,"",COUNTIF('Listing Competitieven'!AJ$2:AJ$479,$A334))</f>
        <v/>
      </c>
      <c r="G334" s="145" t="str">
        <f>IF(COUNTIF('Listing Competitieven'!AK$2:AK$479,$A334)=0,"",COUNTIF('Listing Competitieven'!AK$2:AK$479,$A334))</f>
        <v/>
      </c>
      <c r="I334">
        <v>333</v>
      </c>
      <c r="J334" s="145">
        <f>SUM(B$2:B334)</f>
        <v>115</v>
      </c>
      <c r="K334" s="145">
        <f>SUM(C$2:C334)</f>
        <v>116</v>
      </c>
      <c r="L334" s="145">
        <f>SUM(D$2:D334)</f>
        <v>52</v>
      </c>
      <c r="M334" s="145">
        <f>SUM(E$2:E334)</f>
        <v>7</v>
      </c>
      <c r="N334" s="145">
        <f>SUM(F$2:F334)</f>
        <v>35</v>
      </c>
      <c r="O334" s="145">
        <f>SUM(G$2:G334)</f>
        <v>2</v>
      </c>
    </row>
    <row r="335" spans="1:15" x14ac:dyDescent="0.25">
      <c r="A335">
        <v>334</v>
      </c>
      <c r="B335" s="145" t="str">
        <f>IF(COUNTIF('Listing Competitieven'!AF$2:AF$479,$A335)=0,"",COUNTIF('Listing Competitieven'!AF$2:AF$479,$A335))</f>
        <v/>
      </c>
      <c r="C335" s="145" t="str">
        <f>IF(COUNTIF('Listing Competitieven'!AG$2:AG$479,$A335)=0,"",COUNTIF('Listing Competitieven'!AG$2:AG$479,$A335))</f>
        <v/>
      </c>
      <c r="D335" s="145" t="str">
        <f>IF(COUNTIF('Listing Competitieven'!AH$2:AH$479,$A335)=0,"",COUNTIF('Listing Competitieven'!AH$2:AH$479,$A335))</f>
        <v/>
      </c>
      <c r="E335" s="145" t="str">
        <f>IF(COUNTIF('Listing Competitieven'!AI$2:AI$479,$A335)=0,"",COUNTIF('Listing Competitieven'!AI$2:AI$479,$A335))</f>
        <v/>
      </c>
      <c r="F335" s="145" t="str">
        <f>IF(COUNTIF('Listing Competitieven'!AJ$2:AJ$479,$A335)=0,"",COUNTIF('Listing Competitieven'!AJ$2:AJ$479,$A335))</f>
        <v/>
      </c>
      <c r="G335" s="145" t="str">
        <f>IF(COUNTIF('Listing Competitieven'!AK$2:AK$479,$A335)=0,"",COUNTIF('Listing Competitieven'!AK$2:AK$479,$A335))</f>
        <v/>
      </c>
      <c r="I335">
        <v>334</v>
      </c>
      <c r="J335" s="145">
        <f>SUM(B$2:B335)</f>
        <v>115</v>
      </c>
      <c r="K335" s="145">
        <f>SUM(C$2:C335)</f>
        <v>116</v>
      </c>
      <c r="L335" s="145">
        <f>SUM(D$2:D335)</f>
        <v>52</v>
      </c>
      <c r="M335" s="145">
        <f>SUM(E$2:E335)</f>
        <v>7</v>
      </c>
      <c r="N335" s="145">
        <f>SUM(F$2:F335)</f>
        <v>35</v>
      </c>
      <c r="O335" s="145">
        <f>SUM(G$2:G335)</f>
        <v>2</v>
      </c>
    </row>
    <row r="336" spans="1:15" x14ac:dyDescent="0.25">
      <c r="A336">
        <v>335</v>
      </c>
      <c r="B336" s="145">
        <f>IF(COUNTIF('Listing Competitieven'!AF$2:AF$479,$A336)=0,"",COUNTIF('Listing Competitieven'!AF$2:AF$479,$A336))</f>
        <v>1</v>
      </c>
      <c r="C336" s="145" t="str">
        <f>IF(COUNTIF('Listing Competitieven'!AG$2:AG$479,$A336)=0,"",COUNTIF('Listing Competitieven'!AG$2:AG$479,$A336))</f>
        <v/>
      </c>
      <c r="D336" s="145" t="str">
        <f>IF(COUNTIF('Listing Competitieven'!AH$2:AH$479,$A336)=0,"",COUNTIF('Listing Competitieven'!AH$2:AH$479,$A336))</f>
        <v/>
      </c>
      <c r="E336" s="145" t="str">
        <f>IF(COUNTIF('Listing Competitieven'!AI$2:AI$479,$A336)=0,"",COUNTIF('Listing Competitieven'!AI$2:AI$479,$A336))</f>
        <v/>
      </c>
      <c r="F336" s="145" t="str">
        <f>IF(COUNTIF('Listing Competitieven'!AJ$2:AJ$479,$A336)=0,"",COUNTIF('Listing Competitieven'!AJ$2:AJ$479,$A336))</f>
        <v/>
      </c>
      <c r="G336" s="145" t="str">
        <f>IF(COUNTIF('Listing Competitieven'!AK$2:AK$479,$A336)=0,"",COUNTIF('Listing Competitieven'!AK$2:AK$479,$A336))</f>
        <v/>
      </c>
      <c r="I336">
        <v>335</v>
      </c>
      <c r="J336" s="145">
        <f>SUM(B$2:B336)</f>
        <v>116</v>
      </c>
      <c r="K336" s="145">
        <f>SUM(C$2:C336)</f>
        <v>116</v>
      </c>
      <c r="L336" s="145">
        <f>SUM(D$2:D336)</f>
        <v>52</v>
      </c>
      <c r="M336" s="145">
        <f>SUM(E$2:E336)</f>
        <v>7</v>
      </c>
      <c r="N336" s="145">
        <f>SUM(F$2:F336)</f>
        <v>35</v>
      </c>
      <c r="O336" s="145">
        <f>SUM(G$2:G336)</f>
        <v>2</v>
      </c>
    </row>
    <row r="337" spans="1:15" x14ac:dyDescent="0.25">
      <c r="A337">
        <v>336</v>
      </c>
      <c r="B337" s="145">
        <f>IF(COUNTIF('Listing Competitieven'!AF$2:AF$479,$A337)=0,"",COUNTIF('Listing Competitieven'!AF$2:AF$479,$A337))</f>
        <v>2</v>
      </c>
      <c r="C337" s="145" t="str">
        <f>IF(COUNTIF('Listing Competitieven'!AG$2:AG$479,$A337)=0,"",COUNTIF('Listing Competitieven'!AG$2:AG$479,$A337))</f>
        <v/>
      </c>
      <c r="D337" s="145" t="str">
        <f>IF(COUNTIF('Listing Competitieven'!AH$2:AH$479,$A337)=0,"",COUNTIF('Listing Competitieven'!AH$2:AH$479,$A337))</f>
        <v/>
      </c>
      <c r="E337" s="145" t="str">
        <f>IF(COUNTIF('Listing Competitieven'!AI$2:AI$479,$A337)=0,"",COUNTIF('Listing Competitieven'!AI$2:AI$479,$A337))</f>
        <v/>
      </c>
      <c r="F337" s="145" t="str">
        <f>IF(COUNTIF('Listing Competitieven'!AJ$2:AJ$479,$A337)=0,"",COUNTIF('Listing Competitieven'!AJ$2:AJ$479,$A337))</f>
        <v/>
      </c>
      <c r="G337" s="145" t="str">
        <f>IF(COUNTIF('Listing Competitieven'!AK$2:AK$479,$A337)=0,"",COUNTIF('Listing Competitieven'!AK$2:AK$479,$A337))</f>
        <v/>
      </c>
      <c r="I337">
        <v>336</v>
      </c>
      <c r="J337" s="145">
        <f>SUM(B$2:B337)</f>
        <v>118</v>
      </c>
      <c r="K337" s="145">
        <f>SUM(C$2:C337)</f>
        <v>116</v>
      </c>
      <c r="L337" s="145">
        <f>SUM(D$2:D337)</f>
        <v>52</v>
      </c>
      <c r="M337" s="145">
        <f>SUM(E$2:E337)</f>
        <v>7</v>
      </c>
      <c r="N337" s="145">
        <f>SUM(F$2:F337)</f>
        <v>35</v>
      </c>
      <c r="O337" s="145">
        <f>SUM(G$2:G337)</f>
        <v>2</v>
      </c>
    </row>
    <row r="338" spans="1:15" x14ac:dyDescent="0.25">
      <c r="A338">
        <v>337</v>
      </c>
      <c r="B338" s="145" t="str">
        <f>IF(COUNTIF('Listing Competitieven'!AF$2:AF$479,$A338)=0,"",COUNTIF('Listing Competitieven'!AF$2:AF$479,$A338))</f>
        <v/>
      </c>
      <c r="C338" s="145" t="str">
        <f>IF(COUNTIF('Listing Competitieven'!AG$2:AG$479,$A338)=0,"",COUNTIF('Listing Competitieven'!AG$2:AG$479,$A338))</f>
        <v/>
      </c>
      <c r="D338" s="145" t="str">
        <f>IF(COUNTIF('Listing Competitieven'!AH$2:AH$479,$A338)=0,"",COUNTIF('Listing Competitieven'!AH$2:AH$479,$A338))</f>
        <v/>
      </c>
      <c r="E338" s="145" t="str">
        <f>IF(COUNTIF('Listing Competitieven'!AI$2:AI$479,$A338)=0,"",COUNTIF('Listing Competitieven'!AI$2:AI$479,$A338))</f>
        <v/>
      </c>
      <c r="F338" s="145" t="str">
        <f>IF(COUNTIF('Listing Competitieven'!AJ$2:AJ$479,$A338)=0,"",COUNTIF('Listing Competitieven'!AJ$2:AJ$479,$A338))</f>
        <v/>
      </c>
      <c r="G338" s="145" t="str">
        <f>IF(COUNTIF('Listing Competitieven'!AK$2:AK$479,$A338)=0,"",COUNTIF('Listing Competitieven'!AK$2:AK$479,$A338))</f>
        <v/>
      </c>
      <c r="I338">
        <v>337</v>
      </c>
      <c r="J338" s="145">
        <f>SUM(B$2:B338)</f>
        <v>118</v>
      </c>
      <c r="K338" s="145">
        <f>SUM(C$2:C338)</f>
        <v>116</v>
      </c>
      <c r="L338" s="145">
        <f>SUM(D$2:D338)</f>
        <v>52</v>
      </c>
      <c r="M338" s="145">
        <f>SUM(E$2:E338)</f>
        <v>7</v>
      </c>
      <c r="N338" s="145">
        <f>SUM(F$2:F338)</f>
        <v>35</v>
      </c>
      <c r="O338" s="145">
        <f>SUM(G$2:G338)</f>
        <v>2</v>
      </c>
    </row>
    <row r="339" spans="1:15" x14ac:dyDescent="0.25">
      <c r="A339">
        <v>338</v>
      </c>
      <c r="B339" s="145" t="str">
        <f>IF(COUNTIF('Listing Competitieven'!AF$2:AF$479,$A339)=0,"",COUNTIF('Listing Competitieven'!AF$2:AF$479,$A339))</f>
        <v/>
      </c>
      <c r="C339" s="145" t="str">
        <f>IF(COUNTIF('Listing Competitieven'!AG$2:AG$479,$A339)=0,"",COUNTIF('Listing Competitieven'!AG$2:AG$479,$A339))</f>
        <v/>
      </c>
      <c r="D339" s="145">
        <f>IF(COUNTIF('Listing Competitieven'!AH$2:AH$479,$A339)=0,"",COUNTIF('Listing Competitieven'!AH$2:AH$479,$A339))</f>
        <v>1</v>
      </c>
      <c r="E339" s="145" t="str">
        <f>IF(COUNTIF('Listing Competitieven'!AI$2:AI$479,$A339)=0,"",COUNTIF('Listing Competitieven'!AI$2:AI$479,$A339))</f>
        <v/>
      </c>
      <c r="F339" s="145" t="str">
        <f>IF(COUNTIF('Listing Competitieven'!AJ$2:AJ$479,$A339)=0,"",COUNTIF('Listing Competitieven'!AJ$2:AJ$479,$A339))</f>
        <v/>
      </c>
      <c r="G339" s="145" t="str">
        <f>IF(COUNTIF('Listing Competitieven'!AK$2:AK$479,$A339)=0,"",COUNTIF('Listing Competitieven'!AK$2:AK$479,$A339))</f>
        <v/>
      </c>
      <c r="I339">
        <v>338</v>
      </c>
      <c r="J339" s="145">
        <f>SUM(B$2:B339)</f>
        <v>118</v>
      </c>
      <c r="K339" s="145">
        <f>SUM(C$2:C339)</f>
        <v>116</v>
      </c>
      <c r="L339" s="145">
        <f>SUM(D$2:D339)</f>
        <v>53</v>
      </c>
      <c r="M339" s="145">
        <f>SUM(E$2:E339)</f>
        <v>7</v>
      </c>
      <c r="N339" s="145">
        <f>SUM(F$2:F339)</f>
        <v>35</v>
      </c>
      <c r="O339" s="145">
        <f>SUM(G$2:G339)</f>
        <v>2</v>
      </c>
    </row>
    <row r="340" spans="1:15" x14ac:dyDescent="0.25">
      <c r="A340">
        <v>339</v>
      </c>
      <c r="B340" s="145" t="str">
        <f>IF(COUNTIF('Listing Competitieven'!AF$2:AF$479,$A340)=0,"",COUNTIF('Listing Competitieven'!AF$2:AF$479,$A340))</f>
        <v/>
      </c>
      <c r="C340" s="145" t="str">
        <f>IF(COUNTIF('Listing Competitieven'!AG$2:AG$479,$A340)=0,"",COUNTIF('Listing Competitieven'!AG$2:AG$479,$A340))</f>
        <v/>
      </c>
      <c r="D340" s="145" t="str">
        <f>IF(COUNTIF('Listing Competitieven'!AH$2:AH$479,$A340)=0,"",COUNTIF('Listing Competitieven'!AH$2:AH$479,$A340))</f>
        <v/>
      </c>
      <c r="E340" s="145" t="str">
        <f>IF(COUNTIF('Listing Competitieven'!AI$2:AI$479,$A340)=0,"",COUNTIF('Listing Competitieven'!AI$2:AI$479,$A340))</f>
        <v/>
      </c>
      <c r="F340" s="145" t="str">
        <f>IF(COUNTIF('Listing Competitieven'!AJ$2:AJ$479,$A340)=0,"",COUNTIF('Listing Competitieven'!AJ$2:AJ$479,$A340))</f>
        <v/>
      </c>
      <c r="G340" s="145" t="str">
        <f>IF(COUNTIF('Listing Competitieven'!AK$2:AK$479,$A340)=0,"",COUNTIF('Listing Competitieven'!AK$2:AK$479,$A340))</f>
        <v/>
      </c>
      <c r="I340">
        <v>339</v>
      </c>
      <c r="J340" s="145">
        <f>SUM(B$2:B340)</f>
        <v>118</v>
      </c>
      <c r="K340" s="145">
        <f>SUM(C$2:C340)</f>
        <v>116</v>
      </c>
      <c r="L340" s="145">
        <f>SUM(D$2:D340)</f>
        <v>53</v>
      </c>
      <c r="M340" s="145">
        <f>SUM(E$2:E340)</f>
        <v>7</v>
      </c>
      <c r="N340" s="145">
        <f>SUM(F$2:F340)</f>
        <v>35</v>
      </c>
      <c r="O340" s="145">
        <f>SUM(G$2:G340)</f>
        <v>2</v>
      </c>
    </row>
    <row r="341" spans="1:15" x14ac:dyDescent="0.25">
      <c r="A341">
        <v>340</v>
      </c>
      <c r="B341" s="145" t="str">
        <f>IF(COUNTIF('Listing Competitieven'!AF$2:AF$479,$A341)=0,"",COUNTIF('Listing Competitieven'!AF$2:AF$479,$A341))</f>
        <v/>
      </c>
      <c r="C341" s="145" t="str">
        <f>IF(COUNTIF('Listing Competitieven'!AG$2:AG$479,$A341)=0,"",COUNTIF('Listing Competitieven'!AG$2:AG$479,$A341))</f>
        <v/>
      </c>
      <c r="D341" s="145" t="str">
        <f>IF(COUNTIF('Listing Competitieven'!AH$2:AH$479,$A341)=0,"",COUNTIF('Listing Competitieven'!AH$2:AH$479,$A341))</f>
        <v/>
      </c>
      <c r="E341" s="145" t="str">
        <f>IF(COUNTIF('Listing Competitieven'!AI$2:AI$479,$A341)=0,"",COUNTIF('Listing Competitieven'!AI$2:AI$479,$A341))</f>
        <v/>
      </c>
      <c r="F341" s="145" t="str">
        <f>IF(COUNTIF('Listing Competitieven'!AJ$2:AJ$479,$A341)=0,"",COUNTIF('Listing Competitieven'!AJ$2:AJ$479,$A341))</f>
        <v/>
      </c>
      <c r="G341" s="145" t="str">
        <f>IF(COUNTIF('Listing Competitieven'!AK$2:AK$479,$A341)=0,"",COUNTIF('Listing Competitieven'!AK$2:AK$479,$A341))</f>
        <v/>
      </c>
      <c r="I341">
        <v>340</v>
      </c>
      <c r="J341" s="145">
        <f>SUM(B$2:B341)</f>
        <v>118</v>
      </c>
      <c r="K341" s="145">
        <f>SUM(C$2:C341)</f>
        <v>116</v>
      </c>
      <c r="L341" s="145">
        <f>SUM(D$2:D341)</f>
        <v>53</v>
      </c>
      <c r="M341" s="145">
        <f>SUM(E$2:E341)</f>
        <v>7</v>
      </c>
      <c r="N341" s="145">
        <f>SUM(F$2:F341)</f>
        <v>35</v>
      </c>
      <c r="O341" s="145">
        <f>SUM(G$2:G341)</f>
        <v>2</v>
      </c>
    </row>
    <row r="342" spans="1:15" x14ac:dyDescent="0.25">
      <c r="A342">
        <v>341</v>
      </c>
      <c r="B342" s="145" t="str">
        <f>IF(COUNTIF('Listing Competitieven'!AF$2:AF$479,$A342)=0,"",COUNTIF('Listing Competitieven'!AF$2:AF$479,$A342))</f>
        <v/>
      </c>
      <c r="C342" s="145" t="str">
        <f>IF(COUNTIF('Listing Competitieven'!AG$2:AG$479,$A342)=0,"",COUNTIF('Listing Competitieven'!AG$2:AG$479,$A342))</f>
        <v/>
      </c>
      <c r="D342" s="145" t="str">
        <f>IF(COUNTIF('Listing Competitieven'!AH$2:AH$479,$A342)=0,"",COUNTIF('Listing Competitieven'!AH$2:AH$479,$A342))</f>
        <v/>
      </c>
      <c r="E342" s="145" t="str">
        <f>IF(COUNTIF('Listing Competitieven'!AI$2:AI$479,$A342)=0,"",COUNTIF('Listing Competitieven'!AI$2:AI$479,$A342))</f>
        <v/>
      </c>
      <c r="F342" s="145" t="str">
        <f>IF(COUNTIF('Listing Competitieven'!AJ$2:AJ$479,$A342)=0,"",COUNTIF('Listing Competitieven'!AJ$2:AJ$479,$A342))</f>
        <v/>
      </c>
      <c r="G342" s="145" t="str">
        <f>IF(COUNTIF('Listing Competitieven'!AK$2:AK$479,$A342)=0,"",COUNTIF('Listing Competitieven'!AK$2:AK$479,$A342))</f>
        <v/>
      </c>
      <c r="I342">
        <v>341</v>
      </c>
      <c r="J342" s="145">
        <f>SUM(B$2:B342)</f>
        <v>118</v>
      </c>
      <c r="K342" s="145">
        <f>SUM(C$2:C342)</f>
        <v>116</v>
      </c>
      <c r="L342" s="145">
        <f>SUM(D$2:D342)</f>
        <v>53</v>
      </c>
      <c r="M342" s="145">
        <f>SUM(E$2:E342)</f>
        <v>7</v>
      </c>
      <c r="N342" s="145">
        <f>SUM(F$2:F342)</f>
        <v>35</v>
      </c>
      <c r="O342" s="145">
        <f>SUM(G$2:G342)</f>
        <v>2</v>
      </c>
    </row>
    <row r="343" spans="1:15" x14ac:dyDescent="0.25">
      <c r="A343">
        <v>342</v>
      </c>
      <c r="B343" s="145" t="str">
        <f>IF(COUNTIF('Listing Competitieven'!AF$2:AF$479,$A343)=0,"",COUNTIF('Listing Competitieven'!AF$2:AF$479,$A343))</f>
        <v/>
      </c>
      <c r="C343" s="145" t="str">
        <f>IF(COUNTIF('Listing Competitieven'!AG$2:AG$479,$A343)=0,"",COUNTIF('Listing Competitieven'!AG$2:AG$479,$A343))</f>
        <v/>
      </c>
      <c r="D343" s="145" t="str">
        <f>IF(COUNTIF('Listing Competitieven'!AH$2:AH$479,$A343)=0,"",COUNTIF('Listing Competitieven'!AH$2:AH$479,$A343))</f>
        <v/>
      </c>
      <c r="E343" s="145" t="str">
        <f>IF(COUNTIF('Listing Competitieven'!AI$2:AI$479,$A343)=0,"",COUNTIF('Listing Competitieven'!AI$2:AI$479,$A343))</f>
        <v/>
      </c>
      <c r="F343" s="145" t="str">
        <f>IF(COUNTIF('Listing Competitieven'!AJ$2:AJ$479,$A343)=0,"",COUNTIF('Listing Competitieven'!AJ$2:AJ$479,$A343))</f>
        <v/>
      </c>
      <c r="G343" s="145" t="str">
        <f>IF(COUNTIF('Listing Competitieven'!AK$2:AK$479,$A343)=0,"",COUNTIF('Listing Competitieven'!AK$2:AK$479,$A343))</f>
        <v/>
      </c>
      <c r="I343">
        <v>342</v>
      </c>
      <c r="J343" s="145">
        <f>SUM(B$2:B343)</f>
        <v>118</v>
      </c>
      <c r="K343" s="145">
        <f>SUM(C$2:C343)</f>
        <v>116</v>
      </c>
      <c r="L343" s="145">
        <f>SUM(D$2:D343)</f>
        <v>53</v>
      </c>
      <c r="M343" s="145">
        <f>SUM(E$2:E343)</f>
        <v>7</v>
      </c>
      <c r="N343" s="145">
        <f>SUM(F$2:F343)</f>
        <v>35</v>
      </c>
      <c r="O343" s="145">
        <f>SUM(G$2:G343)</f>
        <v>2</v>
      </c>
    </row>
    <row r="344" spans="1:15" x14ac:dyDescent="0.25">
      <c r="A344">
        <v>343</v>
      </c>
      <c r="B344" s="145" t="str">
        <f>IF(COUNTIF('Listing Competitieven'!AF$2:AF$479,$A344)=0,"",COUNTIF('Listing Competitieven'!AF$2:AF$479,$A344))</f>
        <v/>
      </c>
      <c r="C344" s="145" t="str">
        <f>IF(COUNTIF('Listing Competitieven'!AG$2:AG$479,$A344)=0,"",COUNTIF('Listing Competitieven'!AG$2:AG$479,$A344))</f>
        <v/>
      </c>
      <c r="D344" s="145">
        <f>IF(COUNTIF('Listing Competitieven'!AH$2:AH$479,$A344)=0,"",COUNTIF('Listing Competitieven'!AH$2:AH$479,$A344))</f>
        <v>1</v>
      </c>
      <c r="E344" s="145">
        <f>IF(COUNTIF('Listing Competitieven'!AI$2:AI$479,$A344)=0,"",COUNTIF('Listing Competitieven'!AI$2:AI$479,$A344))</f>
        <v>1</v>
      </c>
      <c r="F344" s="145" t="str">
        <f>IF(COUNTIF('Listing Competitieven'!AJ$2:AJ$479,$A344)=0,"",COUNTIF('Listing Competitieven'!AJ$2:AJ$479,$A344))</f>
        <v/>
      </c>
      <c r="G344" s="145" t="str">
        <f>IF(COUNTIF('Listing Competitieven'!AK$2:AK$479,$A344)=0,"",COUNTIF('Listing Competitieven'!AK$2:AK$479,$A344))</f>
        <v/>
      </c>
      <c r="I344">
        <v>343</v>
      </c>
      <c r="J344" s="145">
        <f>SUM(B$2:B344)</f>
        <v>118</v>
      </c>
      <c r="K344" s="145">
        <f>SUM(C$2:C344)</f>
        <v>116</v>
      </c>
      <c r="L344" s="145">
        <f>SUM(D$2:D344)</f>
        <v>54</v>
      </c>
      <c r="M344" s="145">
        <f>SUM(E$2:E344)</f>
        <v>8</v>
      </c>
      <c r="N344" s="145">
        <f>SUM(F$2:F344)</f>
        <v>35</v>
      </c>
      <c r="O344" s="145">
        <f>SUM(G$2:G344)</f>
        <v>2</v>
      </c>
    </row>
    <row r="345" spans="1:15" x14ac:dyDescent="0.25">
      <c r="A345">
        <v>344</v>
      </c>
      <c r="B345" s="145" t="str">
        <f>IF(COUNTIF('Listing Competitieven'!AF$2:AF$479,$A345)=0,"",COUNTIF('Listing Competitieven'!AF$2:AF$479,$A345))</f>
        <v/>
      </c>
      <c r="C345" s="145" t="str">
        <f>IF(COUNTIF('Listing Competitieven'!AG$2:AG$479,$A345)=0,"",COUNTIF('Listing Competitieven'!AG$2:AG$479,$A345))</f>
        <v/>
      </c>
      <c r="D345" s="145" t="str">
        <f>IF(COUNTIF('Listing Competitieven'!AH$2:AH$479,$A345)=0,"",COUNTIF('Listing Competitieven'!AH$2:AH$479,$A345))</f>
        <v/>
      </c>
      <c r="E345" s="145" t="str">
        <f>IF(COUNTIF('Listing Competitieven'!AI$2:AI$479,$A345)=0,"",COUNTIF('Listing Competitieven'!AI$2:AI$479,$A345))</f>
        <v/>
      </c>
      <c r="F345" s="145" t="str">
        <f>IF(COUNTIF('Listing Competitieven'!AJ$2:AJ$479,$A345)=0,"",COUNTIF('Listing Competitieven'!AJ$2:AJ$479,$A345))</f>
        <v/>
      </c>
      <c r="G345" s="145" t="str">
        <f>IF(COUNTIF('Listing Competitieven'!AK$2:AK$479,$A345)=0,"",COUNTIF('Listing Competitieven'!AK$2:AK$479,$A345))</f>
        <v/>
      </c>
      <c r="I345">
        <v>344</v>
      </c>
      <c r="J345" s="145">
        <f>SUM(B$2:B345)</f>
        <v>118</v>
      </c>
      <c r="K345" s="145">
        <f>SUM(C$2:C345)</f>
        <v>116</v>
      </c>
      <c r="L345" s="145">
        <f>SUM(D$2:D345)</f>
        <v>54</v>
      </c>
      <c r="M345" s="145">
        <f>SUM(E$2:E345)</f>
        <v>8</v>
      </c>
      <c r="N345" s="145">
        <f>SUM(F$2:F345)</f>
        <v>35</v>
      </c>
      <c r="O345" s="145">
        <f>SUM(G$2:G345)</f>
        <v>2</v>
      </c>
    </row>
    <row r="346" spans="1:15" x14ac:dyDescent="0.25">
      <c r="A346">
        <v>345</v>
      </c>
      <c r="B346" s="145" t="str">
        <f>IF(COUNTIF('Listing Competitieven'!AF$2:AF$479,$A346)=0,"",COUNTIF('Listing Competitieven'!AF$2:AF$479,$A346))</f>
        <v/>
      </c>
      <c r="C346" s="145" t="str">
        <f>IF(COUNTIF('Listing Competitieven'!AG$2:AG$479,$A346)=0,"",COUNTIF('Listing Competitieven'!AG$2:AG$479,$A346))</f>
        <v/>
      </c>
      <c r="D346" s="145" t="str">
        <f>IF(COUNTIF('Listing Competitieven'!AH$2:AH$479,$A346)=0,"",COUNTIF('Listing Competitieven'!AH$2:AH$479,$A346))</f>
        <v/>
      </c>
      <c r="E346" s="145" t="str">
        <f>IF(COUNTIF('Listing Competitieven'!AI$2:AI$479,$A346)=0,"",COUNTIF('Listing Competitieven'!AI$2:AI$479,$A346))</f>
        <v/>
      </c>
      <c r="F346" s="145" t="str">
        <f>IF(COUNTIF('Listing Competitieven'!AJ$2:AJ$479,$A346)=0,"",COUNTIF('Listing Competitieven'!AJ$2:AJ$479,$A346))</f>
        <v/>
      </c>
      <c r="G346" s="145" t="str">
        <f>IF(COUNTIF('Listing Competitieven'!AK$2:AK$479,$A346)=0,"",COUNTIF('Listing Competitieven'!AK$2:AK$479,$A346))</f>
        <v/>
      </c>
      <c r="I346">
        <v>345</v>
      </c>
      <c r="J346" s="145">
        <f>SUM(B$2:B346)</f>
        <v>118</v>
      </c>
      <c r="K346" s="145">
        <f>SUM(C$2:C346)</f>
        <v>116</v>
      </c>
      <c r="L346" s="145">
        <f>SUM(D$2:D346)</f>
        <v>54</v>
      </c>
      <c r="M346" s="145">
        <f>SUM(E$2:E346)</f>
        <v>8</v>
      </c>
      <c r="N346" s="145">
        <f>SUM(F$2:F346)</f>
        <v>35</v>
      </c>
      <c r="O346" s="145">
        <f>SUM(G$2:G346)</f>
        <v>2</v>
      </c>
    </row>
    <row r="347" spans="1:15" x14ac:dyDescent="0.25">
      <c r="A347">
        <v>346</v>
      </c>
      <c r="B347" s="145" t="str">
        <f>IF(COUNTIF('Listing Competitieven'!AF$2:AF$479,$A347)=0,"",COUNTIF('Listing Competitieven'!AF$2:AF$479,$A347))</f>
        <v/>
      </c>
      <c r="C347" s="145" t="str">
        <f>IF(COUNTIF('Listing Competitieven'!AG$2:AG$479,$A347)=0,"",COUNTIF('Listing Competitieven'!AG$2:AG$479,$A347))</f>
        <v/>
      </c>
      <c r="D347" s="145" t="str">
        <f>IF(COUNTIF('Listing Competitieven'!AH$2:AH$479,$A347)=0,"",COUNTIF('Listing Competitieven'!AH$2:AH$479,$A347))</f>
        <v/>
      </c>
      <c r="E347" s="145" t="str">
        <f>IF(COUNTIF('Listing Competitieven'!AI$2:AI$479,$A347)=0,"",COUNTIF('Listing Competitieven'!AI$2:AI$479,$A347))</f>
        <v/>
      </c>
      <c r="F347" s="145" t="str">
        <f>IF(COUNTIF('Listing Competitieven'!AJ$2:AJ$479,$A347)=0,"",COUNTIF('Listing Competitieven'!AJ$2:AJ$479,$A347))</f>
        <v/>
      </c>
      <c r="G347" s="145" t="str">
        <f>IF(COUNTIF('Listing Competitieven'!AK$2:AK$479,$A347)=0,"",COUNTIF('Listing Competitieven'!AK$2:AK$479,$A347))</f>
        <v/>
      </c>
      <c r="I347">
        <v>346</v>
      </c>
      <c r="J347" s="145">
        <f>SUM(B$2:B347)</f>
        <v>118</v>
      </c>
      <c r="K347" s="145">
        <f>SUM(C$2:C347)</f>
        <v>116</v>
      </c>
      <c r="L347" s="145">
        <f>SUM(D$2:D347)</f>
        <v>54</v>
      </c>
      <c r="M347" s="145">
        <f>SUM(E$2:E347)</f>
        <v>8</v>
      </c>
      <c r="N347" s="145">
        <f>SUM(F$2:F347)</f>
        <v>35</v>
      </c>
      <c r="O347" s="145">
        <f>SUM(G$2:G347)</f>
        <v>2</v>
      </c>
    </row>
    <row r="348" spans="1:15" x14ac:dyDescent="0.25">
      <c r="A348">
        <v>347</v>
      </c>
      <c r="B348" s="145" t="str">
        <f>IF(COUNTIF('Listing Competitieven'!AF$2:AF$479,$A348)=0,"",COUNTIF('Listing Competitieven'!AF$2:AF$479,$A348))</f>
        <v/>
      </c>
      <c r="C348" s="145" t="str">
        <f>IF(COUNTIF('Listing Competitieven'!AG$2:AG$479,$A348)=0,"",COUNTIF('Listing Competitieven'!AG$2:AG$479,$A348))</f>
        <v/>
      </c>
      <c r="D348" s="145" t="str">
        <f>IF(COUNTIF('Listing Competitieven'!AH$2:AH$479,$A348)=0,"",COUNTIF('Listing Competitieven'!AH$2:AH$479,$A348))</f>
        <v/>
      </c>
      <c r="E348" s="145" t="str">
        <f>IF(COUNTIF('Listing Competitieven'!AI$2:AI$479,$A348)=0,"",COUNTIF('Listing Competitieven'!AI$2:AI$479,$A348))</f>
        <v/>
      </c>
      <c r="F348" s="145" t="str">
        <f>IF(COUNTIF('Listing Competitieven'!AJ$2:AJ$479,$A348)=0,"",COUNTIF('Listing Competitieven'!AJ$2:AJ$479,$A348))</f>
        <v/>
      </c>
      <c r="G348" s="145" t="str">
        <f>IF(COUNTIF('Listing Competitieven'!AK$2:AK$479,$A348)=0,"",COUNTIF('Listing Competitieven'!AK$2:AK$479,$A348))</f>
        <v/>
      </c>
      <c r="I348">
        <v>347</v>
      </c>
      <c r="J348" s="145">
        <f>SUM(B$2:B348)</f>
        <v>118</v>
      </c>
      <c r="K348" s="145">
        <f>SUM(C$2:C348)</f>
        <v>116</v>
      </c>
      <c r="L348" s="145">
        <f>SUM(D$2:D348)</f>
        <v>54</v>
      </c>
      <c r="M348" s="145">
        <f>SUM(E$2:E348)</f>
        <v>8</v>
      </c>
      <c r="N348" s="145">
        <f>SUM(F$2:F348)</f>
        <v>35</v>
      </c>
      <c r="O348" s="145">
        <f>SUM(G$2:G348)</f>
        <v>2</v>
      </c>
    </row>
    <row r="349" spans="1:15" x14ac:dyDescent="0.25">
      <c r="A349">
        <v>348</v>
      </c>
      <c r="B349" s="145" t="str">
        <f>IF(COUNTIF('Listing Competitieven'!AF$2:AF$479,$A349)=0,"",COUNTIF('Listing Competitieven'!AF$2:AF$479,$A349))</f>
        <v/>
      </c>
      <c r="C349" s="145" t="str">
        <f>IF(COUNTIF('Listing Competitieven'!AG$2:AG$479,$A349)=0,"",COUNTIF('Listing Competitieven'!AG$2:AG$479,$A349))</f>
        <v/>
      </c>
      <c r="D349" s="145" t="str">
        <f>IF(COUNTIF('Listing Competitieven'!AH$2:AH$479,$A349)=0,"",COUNTIF('Listing Competitieven'!AH$2:AH$479,$A349))</f>
        <v/>
      </c>
      <c r="E349" s="145" t="str">
        <f>IF(COUNTIF('Listing Competitieven'!AI$2:AI$479,$A349)=0,"",COUNTIF('Listing Competitieven'!AI$2:AI$479,$A349))</f>
        <v/>
      </c>
      <c r="F349" s="145" t="str">
        <f>IF(COUNTIF('Listing Competitieven'!AJ$2:AJ$479,$A349)=0,"",COUNTIF('Listing Competitieven'!AJ$2:AJ$479,$A349))</f>
        <v/>
      </c>
      <c r="G349" s="145" t="str">
        <f>IF(COUNTIF('Listing Competitieven'!AK$2:AK$479,$A349)=0,"",COUNTIF('Listing Competitieven'!AK$2:AK$479,$A349))</f>
        <v/>
      </c>
      <c r="I349">
        <v>348</v>
      </c>
      <c r="J349" s="145">
        <f>SUM(B$2:B349)</f>
        <v>118</v>
      </c>
      <c r="K349" s="145">
        <f>SUM(C$2:C349)</f>
        <v>116</v>
      </c>
      <c r="L349" s="145">
        <f>SUM(D$2:D349)</f>
        <v>54</v>
      </c>
      <c r="M349" s="145">
        <f>SUM(E$2:E349)</f>
        <v>8</v>
      </c>
      <c r="N349" s="145">
        <f>SUM(F$2:F349)</f>
        <v>35</v>
      </c>
      <c r="O349" s="145">
        <f>SUM(G$2:G349)</f>
        <v>2</v>
      </c>
    </row>
    <row r="350" spans="1:15" x14ac:dyDescent="0.25">
      <c r="A350">
        <v>349</v>
      </c>
      <c r="B350" s="145" t="str">
        <f>IF(COUNTIF('Listing Competitieven'!AF$2:AF$479,$A350)=0,"",COUNTIF('Listing Competitieven'!AF$2:AF$479,$A350))</f>
        <v/>
      </c>
      <c r="C350" s="145" t="str">
        <f>IF(COUNTIF('Listing Competitieven'!AG$2:AG$479,$A350)=0,"",COUNTIF('Listing Competitieven'!AG$2:AG$479,$A350))</f>
        <v/>
      </c>
      <c r="D350" s="145">
        <f>IF(COUNTIF('Listing Competitieven'!AH$2:AH$479,$A350)=0,"",COUNTIF('Listing Competitieven'!AH$2:AH$479,$A350))</f>
        <v>1</v>
      </c>
      <c r="E350" s="145" t="str">
        <f>IF(COUNTIF('Listing Competitieven'!AI$2:AI$479,$A350)=0,"",COUNTIF('Listing Competitieven'!AI$2:AI$479,$A350))</f>
        <v/>
      </c>
      <c r="F350" s="145" t="str">
        <f>IF(COUNTIF('Listing Competitieven'!AJ$2:AJ$479,$A350)=0,"",COUNTIF('Listing Competitieven'!AJ$2:AJ$479,$A350))</f>
        <v/>
      </c>
      <c r="G350" s="145" t="str">
        <f>IF(COUNTIF('Listing Competitieven'!AK$2:AK$479,$A350)=0,"",COUNTIF('Listing Competitieven'!AK$2:AK$479,$A350))</f>
        <v/>
      </c>
      <c r="I350">
        <v>349</v>
      </c>
      <c r="J350" s="145">
        <f>SUM(B$2:B350)</f>
        <v>118</v>
      </c>
      <c r="K350" s="145">
        <f>SUM(C$2:C350)</f>
        <v>116</v>
      </c>
      <c r="L350" s="145">
        <f>SUM(D$2:D350)</f>
        <v>55</v>
      </c>
      <c r="M350" s="145">
        <f>SUM(E$2:E350)</f>
        <v>8</v>
      </c>
      <c r="N350" s="145">
        <f>SUM(F$2:F350)</f>
        <v>35</v>
      </c>
      <c r="O350" s="145">
        <f>SUM(G$2:G350)</f>
        <v>2</v>
      </c>
    </row>
    <row r="351" spans="1:15" x14ac:dyDescent="0.25">
      <c r="A351">
        <v>350</v>
      </c>
      <c r="B351" s="145">
        <f>IF(COUNTIF('Listing Competitieven'!AF$2:AF$479,$A351)=0,"",COUNTIF('Listing Competitieven'!AF$2:AF$479,$A351))</f>
        <v>1</v>
      </c>
      <c r="C351" s="145" t="str">
        <f>IF(COUNTIF('Listing Competitieven'!AG$2:AG$479,$A351)=0,"",COUNTIF('Listing Competitieven'!AG$2:AG$479,$A351))</f>
        <v/>
      </c>
      <c r="D351" s="145">
        <f>IF(COUNTIF('Listing Competitieven'!AH$2:AH$479,$A351)=0,"",COUNTIF('Listing Competitieven'!AH$2:AH$479,$A351))</f>
        <v>3</v>
      </c>
      <c r="E351" s="145">
        <f>IF(COUNTIF('Listing Competitieven'!AI$2:AI$479,$A351)=0,"",COUNTIF('Listing Competitieven'!AI$2:AI$479,$A351))</f>
        <v>1</v>
      </c>
      <c r="F351" s="145" t="str">
        <f>IF(COUNTIF('Listing Competitieven'!AJ$2:AJ$479,$A351)=0,"",COUNTIF('Listing Competitieven'!AJ$2:AJ$479,$A351))</f>
        <v/>
      </c>
      <c r="G351" s="145" t="str">
        <f>IF(COUNTIF('Listing Competitieven'!AK$2:AK$479,$A351)=0,"",COUNTIF('Listing Competitieven'!AK$2:AK$479,$A351))</f>
        <v/>
      </c>
      <c r="I351">
        <v>350</v>
      </c>
      <c r="J351" s="145">
        <f>SUM(B$2:B351)</f>
        <v>119</v>
      </c>
      <c r="K351" s="145">
        <f>SUM(C$2:C351)</f>
        <v>116</v>
      </c>
      <c r="L351" s="145">
        <f>SUM(D$2:D351)</f>
        <v>58</v>
      </c>
      <c r="M351" s="145">
        <f>SUM(E$2:E351)</f>
        <v>9</v>
      </c>
      <c r="N351" s="145">
        <f>SUM(F$2:F351)</f>
        <v>35</v>
      </c>
      <c r="O351" s="145">
        <f>SUM(G$2:G351)</f>
        <v>2</v>
      </c>
    </row>
    <row r="352" spans="1:15" x14ac:dyDescent="0.25">
      <c r="A352">
        <v>351</v>
      </c>
      <c r="B352" s="145" t="str">
        <f>IF(COUNTIF('Listing Competitieven'!AF$2:AF$479,$A352)=0,"",COUNTIF('Listing Competitieven'!AF$2:AF$479,$A352))</f>
        <v/>
      </c>
      <c r="C352" s="145" t="str">
        <f>IF(COUNTIF('Listing Competitieven'!AG$2:AG$479,$A352)=0,"",COUNTIF('Listing Competitieven'!AG$2:AG$479,$A352))</f>
        <v/>
      </c>
      <c r="D352" s="145" t="str">
        <f>IF(COUNTIF('Listing Competitieven'!AH$2:AH$479,$A352)=0,"",COUNTIF('Listing Competitieven'!AH$2:AH$479,$A352))</f>
        <v/>
      </c>
      <c r="E352" s="145" t="str">
        <f>IF(COUNTIF('Listing Competitieven'!AI$2:AI$479,$A352)=0,"",COUNTIF('Listing Competitieven'!AI$2:AI$479,$A352))</f>
        <v/>
      </c>
      <c r="F352" s="145" t="str">
        <f>IF(COUNTIF('Listing Competitieven'!AJ$2:AJ$479,$A352)=0,"",COUNTIF('Listing Competitieven'!AJ$2:AJ$479,$A352))</f>
        <v/>
      </c>
      <c r="G352" s="145" t="str">
        <f>IF(COUNTIF('Listing Competitieven'!AK$2:AK$479,$A352)=0,"",COUNTIF('Listing Competitieven'!AK$2:AK$479,$A352))</f>
        <v/>
      </c>
      <c r="I352">
        <v>351</v>
      </c>
      <c r="J352" s="145">
        <f>SUM(B$2:B352)</f>
        <v>119</v>
      </c>
      <c r="K352" s="145">
        <f>SUM(C$2:C352)</f>
        <v>116</v>
      </c>
      <c r="L352" s="145">
        <f>SUM(D$2:D352)</f>
        <v>58</v>
      </c>
      <c r="M352" s="145">
        <f>SUM(E$2:E352)</f>
        <v>9</v>
      </c>
      <c r="N352" s="145">
        <f>SUM(F$2:F352)</f>
        <v>35</v>
      </c>
      <c r="O352" s="145">
        <f>SUM(G$2:G352)</f>
        <v>2</v>
      </c>
    </row>
    <row r="353" spans="1:15" x14ac:dyDescent="0.25">
      <c r="A353">
        <v>352</v>
      </c>
      <c r="B353" s="145" t="str">
        <f>IF(COUNTIF('Listing Competitieven'!AF$2:AF$479,$A353)=0,"",COUNTIF('Listing Competitieven'!AF$2:AF$479,$A353))</f>
        <v/>
      </c>
      <c r="C353" s="145" t="str">
        <f>IF(COUNTIF('Listing Competitieven'!AG$2:AG$479,$A353)=0,"",COUNTIF('Listing Competitieven'!AG$2:AG$479,$A353))</f>
        <v/>
      </c>
      <c r="D353" s="145" t="str">
        <f>IF(COUNTIF('Listing Competitieven'!AH$2:AH$479,$A353)=0,"",COUNTIF('Listing Competitieven'!AH$2:AH$479,$A353))</f>
        <v/>
      </c>
      <c r="E353" s="145" t="str">
        <f>IF(COUNTIF('Listing Competitieven'!AI$2:AI$479,$A353)=0,"",COUNTIF('Listing Competitieven'!AI$2:AI$479,$A353))</f>
        <v/>
      </c>
      <c r="F353" s="145" t="str">
        <f>IF(COUNTIF('Listing Competitieven'!AJ$2:AJ$479,$A353)=0,"",COUNTIF('Listing Competitieven'!AJ$2:AJ$479,$A353))</f>
        <v/>
      </c>
      <c r="G353" s="145" t="str">
        <f>IF(COUNTIF('Listing Competitieven'!AK$2:AK$479,$A353)=0,"",COUNTIF('Listing Competitieven'!AK$2:AK$479,$A353))</f>
        <v/>
      </c>
      <c r="I353">
        <v>352</v>
      </c>
      <c r="J353" s="145">
        <f>SUM(B$2:B353)</f>
        <v>119</v>
      </c>
      <c r="K353" s="145">
        <f>SUM(C$2:C353)</f>
        <v>116</v>
      </c>
      <c r="L353" s="145">
        <f>SUM(D$2:D353)</f>
        <v>58</v>
      </c>
      <c r="M353" s="145">
        <f>SUM(E$2:E353)</f>
        <v>9</v>
      </c>
      <c r="N353" s="145">
        <f>SUM(F$2:F353)</f>
        <v>35</v>
      </c>
      <c r="O353" s="145">
        <f>SUM(G$2:G353)</f>
        <v>2</v>
      </c>
    </row>
    <row r="354" spans="1:15" x14ac:dyDescent="0.25">
      <c r="A354">
        <v>353</v>
      </c>
      <c r="B354" s="145" t="str">
        <f>IF(COUNTIF('Listing Competitieven'!AF$2:AF$479,$A354)=0,"",COUNTIF('Listing Competitieven'!AF$2:AF$479,$A354))</f>
        <v/>
      </c>
      <c r="C354" s="145" t="str">
        <f>IF(COUNTIF('Listing Competitieven'!AG$2:AG$479,$A354)=0,"",COUNTIF('Listing Competitieven'!AG$2:AG$479,$A354))</f>
        <v/>
      </c>
      <c r="D354" s="145" t="str">
        <f>IF(COUNTIF('Listing Competitieven'!AH$2:AH$479,$A354)=0,"",COUNTIF('Listing Competitieven'!AH$2:AH$479,$A354))</f>
        <v/>
      </c>
      <c r="E354" s="145" t="str">
        <f>IF(COUNTIF('Listing Competitieven'!AI$2:AI$479,$A354)=0,"",COUNTIF('Listing Competitieven'!AI$2:AI$479,$A354))</f>
        <v/>
      </c>
      <c r="F354" s="145" t="str">
        <f>IF(COUNTIF('Listing Competitieven'!AJ$2:AJ$479,$A354)=0,"",COUNTIF('Listing Competitieven'!AJ$2:AJ$479,$A354))</f>
        <v/>
      </c>
      <c r="G354" s="145" t="str">
        <f>IF(COUNTIF('Listing Competitieven'!AK$2:AK$479,$A354)=0,"",COUNTIF('Listing Competitieven'!AK$2:AK$479,$A354))</f>
        <v/>
      </c>
      <c r="I354">
        <v>353</v>
      </c>
      <c r="J354" s="145">
        <f>SUM(B$2:B354)</f>
        <v>119</v>
      </c>
      <c r="K354" s="145">
        <f>SUM(C$2:C354)</f>
        <v>116</v>
      </c>
      <c r="L354" s="145">
        <f>SUM(D$2:D354)</f>
        <v>58</v>
      </c>
      <c r="M354" s="145">
        <f>SUM(E$2:E354)</f>
        <v>9</v>
      </c>
      <c r="N354" s="145">
        <f>SUM(F$2:F354)</f>
        <v>35</v>
      </c>
      <c r="O354" s="145">
        <f>SUM(G$2:G354)</f>
        <v>2</v>
      </c>
    </row>
    <row r="355" spans="1:15" x14ac:dyDescent="0.25">
      <c r="A355">
        <v>354</v>
      </c>
      <c r="B355" s="145" t="str">
        <f>IF(COUNTIF('Listing Competitieven'!AF$2:AF$479,$A355)=0,"",COUNTIF('Listing Competitieven'!AF$2:AF$479,$A355))</f>
        <v/>
      </c>
      <c r="C355" s="145" t="str">
        <f>IF(COUNTIF('Listing Competitieven'!AG$2:AG$479,$A355)=0,"",COUNTIF('Listing Competitieven'!AG$2:AG$479,$A355))</f>
        <v/>
      </c>
      <c r="D355" s="145" t="str">
        <f>IF(COUNTIF('Listing Competitieven'!AH$2:AH$479,$A355)=0,"",COUNTIF('Listing Competitieven'!AH$2:AH$479,$A355))</f>
        <v/>
      </c>
      <c r="E355" s="145" t="str">
        <f>IF(COUNTIF('Listing Competitieven'!AI$2:AI$479,$A355)=0,"",COUNTIF('Listing Competitieven'!AI$2:AI$479,$A355))</f>
        <v/>
      </c>
      <c r="F355" s="145" t="str">
        <f>IF(COUNTIF('Listing Competitieven'!AJ$2:AJ$479,$A355)=0,"",COUNTIF('Listing Competitieven'!AJ$2:AJ$479,$A355))</f>
        <v/>
      </c>
      <c r="G355" s="145" t="str">
        <f>IF(COUNTIF('Listing Competitieven'!AK$2:AK$479,$A355)=0,"",COUNTIF('Listing Competitieven'!AK$2:AK$479,$A355))</f>
        <v/>
      </c>
      <c r="I355">
        <v>354</v>
      </c>
      <c r="J355" s="145">
        <f>SUM(B$2:B355)</f>
        <v>119</v>
      </c>
      <c r="K355" s="145">
        <f>SUM(C$2:C355)</f>
        <v>116</v>
      </c>
      <c r="L355" s="145">
        <f>SUM(D$2:D355)</f>
        <v>58</v>
      </c>
      <c r="M355" s="145">
        <f>SUM(E$2:E355)</f>
        <v>9</v>
      </c>
      <c r="N355" s="145">
        <f>SUM(F$2:F355)</f>
        <v>35</v>
      </c>
      <c r="O355" s="145">
        <f>SUM(G$2:G355)</f>
        <v>2</v>
      </c>
    </row>
    <row r="356" spans="1:15" x14ac:dyDescent="0.25">
      <c r="A356">
        <v>355</v>
      </c>
      <c r="B356" s="145" t="str">
        <f>IF(COUNTIF('Listing Competitieven'!AF$2:AF$479,$A356)=0,"",COUNTIF('Listing Competitieven'!AF$2:AF$479,$A356))</f>
        <v/>
      </c>
      <c r="C356" s="145" t="str">
        <f>IF(COUNTIF('Listing Competitieven'!AG$2:AG$479,$A356)=0,"",COUNTIF('Listing Competitieven'!AG$2:AG$479,$A356))</f>
        <v/>
      </c>
      <c r="D356" s="145" t="str">
        <f>IF(COUNTIF('Listing Competitieven'!AH$2:AH$479,$A356)=0,"",COUNTIF('Listing Competitieven'!AH$2:AH$479,$A356))</f>
        <v/>
      </c>
      <c r="E356" s="145" t="str">
        <f>IF(COUNTIF('Listing Competitieven'!AI$2:AI$479,$A356)=0,"",COUNTIF('Listing Competitieven'!AI$2:AI$479,$A356))</f>
        <v/>
      </c>
      <c r="F356" s="145" t="str">
        <f>IF(COUNTIF('Listing Competitieven'!AJ$2:AJ$479,$A356)=0,"",COUNTIF('Listing Competitieven'!AJ$2:AJ$479,$A356))</f>
        <v/>
      </c>
      <c r="G356" s="145" t="str">
        <f>IF(COUNTIF('Listing Competitieven'!AK$2:AK$479,$A356)=0,"",COUNTIF('Listing Competitieven'!AK$2:AK$479,$A356))</f>
        <v/>
      </c>
      <c r="I356">
        <v>355</v>
      </c>
      <c r="J356" s="145">
        <f>SUM(B$2:B356)</f>
        <v>119</v>
      </c>
      <c r="K356" s="145">
        <f>SUM(C$2:C356)</f>
        <v>116</v>
      </c>
      <c r="L356" s="145">
        <f>SUM(D$2:D356)</f>
        <v>58</v>
      </c>
      <c r="M356" s="145">
        <f>SUM(E$2:E356)</f>
        <v>9</v>
      </c>
      <c r="N356" s="145">
        <f>SUM(F$2:F356)</f>
        <v>35</v>
      </c>
      <c r="O356" s="145">
        <f>SUM(G$2:G356)</f>
        <v>2</v>
      </c>
    </row>
    <row r="357" spans="1:15" x14ac:dyDescent="0.25">
      <c r="A357">
        <v>356</v>
      </c>
      <c r="B357" s="145" t="str">
        <f>IF(COUNTIF('Listing Competitieven'!AF$2:AF$479,$A357)=0,"",COUNTIF('Listing Competitieven'!AF$2:AF$479,$A357))</f>
        <v/>
      </c>
      <c r="C357" s="145" t="str">
        <f>IF(COUNTIF('Listing Competitieven'!AG$2:AG$479,$A357)=0,"",COUNTIF('Listing Competitieven'!AG$2:AG$479,$A357))</f>
        <v/>
      </c>
      <c r="D357" s="145" t="str">
        <f>IF(COUNTIF('Listing Competitieven'!AH$2:AH$479,$A357)=0,"",COUNTIF('Listing Competitieven'!AH$2:AH$479,$A357))</f>
        <v/>
      </c>
      <c r="E357" s="145" t="str">
        <f>IF(COUNTIF('Listing Competitieven'!AI$2:AI$479,$A357)=0,"",COUNTIF('Listing Competitieven'!AI$2:AI$479,$A357))</f>
        <v/>
      </c>
      <c r="F357" s="145" t="str">
        <f>IF(COUNTIF('Listing Competitieven'!AJ$2:AJ$479,$A357)=0,"",COUNTIF('Listing Competitieven'!AJ$2:AJ$479,$A357))</f>
        <v/>
      </c>
      <c r="G357" s="145" t="str">
        <f>IF(COUNTIF('Listing Competitieven'!AK$2:AK$479,$A357)=0,"",COUNTIF('Listing Competitieven'!AK$2:AK$479,$A357))</f>
        <v/>
      </c>
      <c r="I357">
        <v>356</v>
      </c>
      <c r="J357" s="145">
        <f>SUM(B$2:B357)</f>
        <v>119</v>
      </c>
      <c r="K357" s="145">
        <f>SUM(C$2:C357)</f>
        <v>116</v>
      </c>
      <c r="L357" s="145">
        <f>SUM(D$2:D357)</f>
        <v>58</v>
      </c>
      <c r="M357" s="145">
        <f>SUM(E$2:E357)</f>
        <v>9</v>
      </c>
      <c r="N357" s="145">
        <f>SUM(F$2:F357)</f>
        <v>35</v>
      </c>
      <c r="O357" s="145">
        <f>SUM(G$2:G357)</f>
        <v>2</v>
      </c>
    </row>
    <row r="358" spans="1:15" x14ac:dyDescent="0.25">
      <c r="A358">
        <v>357</v>
      </c>
      <c r="B358" s="145">
        <f>IF(COUNTIF('Listing Competitieven'!AF$2:AF$479,$A358)=0,"",COUNTIF('Listing Competitieven'!AF$2:AF$479,$A358))</f>
        <v>1</v>
      </c>
      <c r="C358" s="145">
        <f>IF(COUNTIF('Listing Competitieven'!AG$2:AG$479,$A358)=0,"",COUNTIF('Listing Competitieven'!AG$2:AG$479,$A358))</f>
        <v>2</v>
      </c>
      <c r="D358" s="145">
        <f>IF(COUNTIF('Listing Competitieven'!AH$2:AH$479,$A358)=0,"",COUNTIF('Listing Competitieven'!AH$2:AH$479,$A358))</f>
        <v>1</v>
      </c>
      <c r="E358" s="145" t="str">
        <f>IF(COUNTIF('Listing Competitieven'!AI$2:AI$479,$A358)=0,"",COUNTIF('Listing Competitieven'!AI$2:AI$479,$A358))</f>
        <v/>
      </c>
      <c r="F358" s="145">
        <f>IF(COUNTIF('Listing Competitieven'!AJ$2:AJ$479,$A358)=0,"",COUNTIF('Listing Competitieven'!AJ$2:AJ$479,$A358))</f>
        <v>1</v>
      </c>
      <c r="G358" s="145" t="str">
        <f>IF(COUNTIF('Listing Competitieven'!AK$2:AK$479,$A358)=0,"",COUNTIF('Listing Competitieven'!AK$2:AK$479,$A358))</f>
        <v/>
      </c>
      <c r="I358">
        <v>357</v>
      </c>
      <c r="J358" s="145">
        <f>SUM(B$2:B358)</f>
        <v>120</v>
      </c>
      <c r="K358" s="145">
        <f>SUM(C$2:C358)</f>
        <v>118</v>
      </c>
      <c r="L358" s="145">
        <f>SUM(D$2:D358)</f>
        <v>59</v>
      </c>
      <c r="M358" s="145">
        <f>SUM(E$2:E358)</f>
        <v>9</v>
      </c>
      <c r="N358" s="145">
        <f>SUM(F$2:F358)</f>
        <v>36</v>
      </c>
      <c r="O358" s="145">
        <f>SUM(G$2:G358)</f>
        <v>2</v>
      </c>
    </row>
    <row r="359" spans="1:15" x14ac:dyDescent="0.25">
      <c r="A359">
        <v>358</v>
      </c>
      <c r="B359" s="145" t="str">
        <f>IF(COUNTIF('Listing Competitieven'!AF$2:AF$479,$A359)=0,"",COUNTIF('Listing Competitieven'!AF$2:AF$479,$A359))</f>
        <v/>
      </c>
      <c r="C359" s="145" t="str">
        <f>IF(COUNTIF('Listing Competitieven'!AG$2:AG$479,$A359)=0,"",COUNTIF('Listing Competitieven'!AG$2:AG$479,$A359))</f>
        <v/>
      </c>
      <c r="D359" s="145" t="str">
        <f>IF(COUNTIF('Listing Competitieven'!AH$2:AH$479,$A359)=0,"",COUNTIF('Listing Competitieven'!AH$2:AH$479,$A359))</f>
        <v/>
      </c>
      <c r="E359" s="145" t="str">
        <f>IF(COUNTIF('Listing Competitieven'!AI$2:AI$479,$A359)=0,"",COUNTIF('Listing Competitieven'!AI$2:AI$479,$A359))</f>
        <v/>
      </c>
      <c r="F359" s="145" t="str">
        <f>IF(COUNTIF('Listing Competitieven'!AJ$2:AJ$479,$A359)=0,"",COUNTIF('Listing Competitieven'!AJ$2:AJ$479,$A359))</f>
        <v/>
      </c>
      <c r="G359" s="145" t="str">
        <f>IF(COUNTIF('Listing Competitieven'!AK$2:AK$479,$A359)=0,"",COUNTIF('Listing Competitieven'!AK$2:AK$479,$A359))</f>
        <v/>
      </c>
      <c r="I359">
        <v>358</v>
      </c>
      <c r="J359" s="145">
        <f>SUM(B$2:B359)</f>
        <v>120</v>
      </c>
      <c r="K359" s="145">
        <f>SUM(C$2:C359)</f>
        <v>118</v>
      </c>
      <c r="L359" s="145">
        <f>SUM(D$2:D359)</f>
        <v>59</v>
      </c>
      <c r="M359" s="145">
        <f>SUM(E$2:E359)</f>
        <v>9</v>
      </c>
      <c r="N359" s="145">
        <f>SUM(F$2:F359)</f>
        <v>36</v>
      </c>
      <c r="O359" s="145">
        <f>SUM(G$2:G359)</f>
        <v>2</v>
      </c>
    </row>
    <row r="360" spans="1:15" x14ac:dyDescent="0.25">
      <c r="A360">
        <v>359</v>
      </c>
      <c r="B360" s="145" t="str">
        <f>IF(COUNTIF('Listing Competitieven'!AF$2:AF$479,$A360)=0,"",COUNTIF('Listing Competitieven'!AF$2:AF$479,$A360))</f>
        <v/>
      </c>
      <c r="C360" s="145" t="str">
        <f>IF(COUNTIF('Listing Competitieven'!AG$2:AG$479,$A360)=0,"",COUNTIF('Listing Competitieven'!AG$2:AG$479,$A360))</f>
        <v/>
      </c>
      <c r="D360" s="145" t="str">
        <f>IF(COUNTIF('Listing Competitieven'!AH$2:AH$479,$A360)=0,"",COUNTIF('Listing Competitieven'!AH$2:AH$479,$A360))</f>
        <v/>
      </c>
      <c r="E360" s="145" t="str">
        <f>IF(COUNTIF('Listing Competitieven'!AI$2:AI$479,$A360)=0,"",COUNTIF('Listing Competitieven'!AI$2:AI$479,$A360))</f>
        <v/>
      </c>
      <c r="F360" s="145" t="str">
        <f>IF(COUNTIF('Listing Competitieven'!AJ$2:AJ$479,$A360)=0,"",COUNTIF('Listing Competitieven'!AJ$2:AJ$479,$A360))</f>
        <v/>
      </c>
      <c r="G360" s="145" t="str">
        <f>IF(COUNTIF('Listing Competitieven'!AK$2:AK$479,$A360)=0,"",COUNTIF('Listing Competitieven'!AK$2:AK$479,$A360))</f>
        <v/>
      </c>
      <c r="I360">
        <v>359</v>
      </c>
      <c r="J360" s="145">
        <f>SUM(B$2:B360)</f>
        <v>120</v>
      </c>
      <c r="K360" s="145">
        <f>SUM(C$2:C360)</f>
        <v>118</v>
      </c>
      <c r="L360" s="145">
        <f>SUM(D$2:D360)</f>
        <v>59</v>
      </c>
      <c r="M360" s="145">
        <f>SUM(E$2:E360)</f>
        <v>9</v>
      </c>
      <c r="N360" s="145">
        <f>SUM(F$2:F360)</f>
        <v>36</v>
      </c>
      <c r="O360" s="145">
        <f>SUM(G$2:G360)</f>
        <v>2</v>
      </c>
    </row>
    <row r="361" spans="1:15" x14ac:dyDescent="0.25">
      <c r="A361">
        <v>360</v>
      </c>
      <c r="B361" s="145" t="str">
        <f>IF(COUNTIF('Listing Competitieven'!AF$2:AF$479,$A361)=0,"",COUNTIF('Listing Competitieven'!AF$2:AF$479,$A361))</f>
        <v/>
      </c>
      <c r="C361" s="145" t="str">
        <f>IF(COUNTIF('Listing Competitieven'!AG$2:AG$479,$A361)=0,"",COUNTIF('Listing Competitieven'!AG$2:AG$479,$A361))</f>
        <v/>
      </c>
      <c r="D361" s="145" t="str">
        <f>IF(COUNTIF('Listing Competitieven'!AH$2:AH$479,$A361)=0,"",COUNTIF('Listing Competitieven'!AH$2:AH$479,$A361))</f>
        <v/>
      </c>
      <c r="E361" s="145" t="str">
        <f>IF(COUNTIF('Listing Competitieven'!AI$2:AI$479,$A361)=0,"",COUNTIF('Listing Competitieven'!AI$2:AI$479,$A361))</f>
        <v/>
      </c>
      <c r="F361" s="145" t="str">
        <f>IF(COUNTIF('Listing Competitieven'!AJ$2:AJ$479,$A361)=0,"",COUNTIF('Listing Competitieven'!AJ$2:AJ$479,$A361))</f>
        <v/>
      </c>
      <c r="G361" s="145" t="str">
        <f>IF(COUNTIF('Listing Competitieven'!AK$2:AK$479,$A361)=0,"",COUNTIF('Listing Competitieven'!AK$2:AK$479,$A361))</f>
        <v/>
      </c>
      <c r="I361">
        <v>360</v>
      </c>
      <c r="J361" s="145">
        <f>SUM(B$2:B361)</f>
        <v>120</v>
      </c>
      <c r="K361" s="145">
        <f>SUM(C$2:C361)</f>
        <v>118</v>
      </c>
      <c r="L361" s="145">
        <f>SUM(D$2:D361)</f>
        <v>59</v>
      </c>
      <c r="M361" s="145">
        <f>SUM(E$2:E361)</f>
        <v>9</v>
      </c>
      <c r="N361" s="145">
        <f>SUM(F$2:F361)</f>
        <v>36</v>
      </c>
      <c r="O361" s="145">
        <f>SUM(G$2:G361)</f>
        <v>2</v>
      </c>
    </row>
    <row r="362" spans="1:15" x14ac:dyDescent="0.25">
      <c r="A362">
        <v>361</v>
      </c>
      <c r="B362" s="145" t="str">
        <f>IF(COUNTIF('Listing Competitieven'!AF$2:AF$479,$A362)=0,"",COUNTIF('Listing Competitieven'!AF$2:AF$479,$A362))</f>
        <v/>
      </c>
      <c r="C362" s="145" t="str">
        <f>IF(COUNTIF('Listing Competitieven'!AG$2:AG$479,$A362)=0,"",COUNTIF('Listing Competitieven'!AG$2:AG$479,$A362))</f>
        <v/>
      </c>
      <c r="D362" s="145" t="str">
        <f>IF(COUNTIF('Listing Competitieven'!AH$2:AH$479,$A362)=0,"",COUNTIF('Listing Competitieven'!AH$2:AH$479,$A362))</f>
        <v/>
      </c>
      <c r="E362" s="145" t="str">
        <f>IF(COUNTIF('Listing Competitieven'!AI$2:AI$479,$A362)=0,"",COUNTIF('Listing Competitieven'!AI$2:AI$479,$A362))</f>
        <v/>
      </c>
      <c r="F362" s="145" t="str">
        <f>IF(COUNTIF('Listing Competitieven'!AJ$2:AJ$479,$A362)=0,"",COUNTIF('Listing Competitieven'!AJ$2:AJ$479,$A362))</f>
        <v/>
      </c>
      <c r="G362" s="145" t="str">
        <f>IF(COUNTIF('Listing Competitieven'!AK$2:AK$479,$A362)=0,"",COUNTIF('Listing Competitieven'!AK$2:AK$479,$A362))</f>
        <v/>
      </c>
      <c r="I362">
        <v>361</v>
      </c>
      <c r="J362" s="145">
        <f>SUM(B$2:B362)</f>
        <v>120</v>
      </c>
      <c r="K362" s="145">
        <f>SUM(C$2:C362)</f>
        <v>118</v>
      </c>
      <c r="L362" s="145">
        <f>SUM(D$2:D362)</f>
        <v>59</v>
      </c>
      <c r="M362" s="145">
        <f>SUM(E$2:E362)</f>
        <v>9</v>
      </c>
      <c r="N362" s="145">
        <f>SUM(F$2:F362)</f>
        <v>36</v>
      </c>
      <c r="O362" s="145">
        <f>SUM(G$2:G362)</f>
        <v>2</v>
      </c>
    </row>
    <row r="363" spans="1:15" x14ac:dyDescent="0.25">
      <c r="A363">
        <v>362</v>
      </c>
      <c r="B363" s="145" t="str">
        <f>IF(COUNTIF('Listing Competitieven'!AF$2:AF$479,$A363)=0,"",COUNTIF('Listing Competitieven'!AF$2:AF$479,$A363))</f>
        <v/>
      </c>
      <c r="C363" s="145" t="str">
        <f>IF(COUNTIF('Listing Competitieven'!AG$2:AG$479,$A363)=0,"",COUNTIF('Listing Competitieven'!AG$2:AG$479,$A363))</f>
        <v/>
      </c>
      <c r="D363" s="145">
        <f>IF(COUNTIF('Listing Competitieven'!AH$2:AH$479,$A363)=0,"",COUNTIF('Listing Competitieven'!AH$2:AH$479,$A363))</f>
        <v>1</v>
      </c>
      <c r="E363" s="145">
        <f>IF(COUNTIF('Listing Competitieven'!AI$2:AI$479,$A363)=0,"",COUNTIF('Listing Competitieven'!AI$2:AI$479,$A363))</f>
        <v>1</v>
      </c>
      <c r="F363" s="145" t="str">
        <f>IF(COUNTIF('Listing Competitieven'!AJ$2:AJ$479,$A363)=0,"",COUNTIF('Listing Competitieven'!AJ$2:AJ$479,$A363))</f>
        <v/>
      </c>
      <c r="G363" s="145" t="str">
        <f>IF(COUNTIF('Listing Competitieven'!AK$2:AK$479,$A363)=0,"",COUNTIF('Listing Competitieven'!AK$2:AK$479,$A363))</f>
        <v/>
      </c>
      <c r="I363">
        <v>362</v>
      </c>
      <c r="J363" s="145">
        <f>SUM(B$2:B363)</f>
        <v>120</v>
      </c>
      <c r="K363" s="145">
        <f>SUM(C$2:C363)</f>
        <v>118</v>
      </c>
      <c r="L363" s="145">
        <f>SUM(D$2:D363)</f>
        <v>60</v>
      </c>
      <c r="M363" s="145">
        <f>SUM(E$2:E363)</f>
        <v>10</v>
      </c>
      <c r="N363" s="145">
        <f>SUM(F$2:F363)</f>
        <v>36</v>
      </c>
      <c r="O363" s="145">
        <f>SUM(G$2:G363)</f>
        <v>2</v>
      </c>
    </row>
    <row r="364" spans="1:15" x14ac:dyDescent="0.25">
      <c r="A364">
        <v>363</v>
      </c>
      <c r="B364" s="145" t="str">
        <f>IF(COUNTIF('Listing Competitieven'!AF$2:AF$479,$A364)=0,"",COUNTIF('Listing Competitieven'!AF$2:AF$479,$A364))</f>
        <v/>
      </c>
      <c r="C364" s="145" t="str">
        <f>IF(COUNTIF('Listing Competitieven'!AG$2:AG$479,$A364)=0,"",COUNTIF('Listing Competitieven'!AG$2:AG$479,$A364))</f>
        <v/>
      </c>
      <c r="D364" s="145" t="str">
        <f>IF(COUNTIF('Listing Competitieven'!AH$2:AH$479,$A364)=0,"",COUNTIF('Listing Competitieven'!AH$2:AH$479,$A364))</f>
        <v/>
      </c>
      <c r="E364" s="145" t="str">
        <f>IF(COUNTIF('Listing Competitieven'!AI$2:AI$479,$A364)=0,"",COUNTIF('Listing Competitieven'!AI$2:AI$479,$A364))</f>
        <v/>
      </c>
      <c r="F364" s="145" t="str">
        <f>IF(COUNTIF('Listing Competitieven'!AJ$2:AJ$479,$A364)=0,"",COUNTIF('Listing Competitieven'!AJ$2:AJ$479,$A364))</f>
        <v/>
      </c>
      <c r="G364" s="145" t="str">
        <f>IF(COUNTIF('Listing Competitieven'!AK$2:AK$479,$A364)=0,"",COUNTIF('Listing Competitieven'!AK$2:AK$479,$A364))</f>
        <v/>
      </c>
      <c r="I364">
        <v>363</v>
      </c>
      <c r="J364" s="145">
        <f>SUM(B$2:B364)</f>
        <v>120</v>
      </c>
      <c r="K364" s="145">
        <f>SUM(C$2:C364)</f>
        <v>118</v>
      </c>
      <c r="L364" s="145">
        <f>SUM(D$2:D364)</f>
        <v>60</v>
      </c>
      <c r="M364" s="145">
        <f>SUM(E$2:E364)</f>
        <v>10</v>
      </c>
      <c r="N364" s="145">
        <f>SUM(F$2:F364)</f>
        <v>36</v>
      </c>
      <c r="O364" s="145">
        <f>SUM(G$2:G364)</f>
        <v>2</v>
      </c>
    </row>
    <row r="365" spans="1:15" x14ac:dyDescent="0.25">
      <c r="A365">
        <v>364</v>
      </c>
      <c r="B365" s="145">
        <f>IF(COUNTIF('Listing Competitieven'!AF$2:AF$479,$A365)=0,"",COUNTIF('Listing Competitieven'!AF$2:AF$479,$A365))</f>
        <v>1</v>
      </c>
      <c r="C365" s="145">
        <f>IF(COUNTIF('Listing Competitieven'!AG$2:AG$479,$A365)=0,"",COUNTIF('Listing Competitieven'!AG$2:AG$479,$A365))</f>
        <v>4</v>
      </c>
      <c r="D365" s="145">
        <f>IF(COUNTIF('Listing Competitieven'!AH$2:AH$479,$A365)=0,"",COUNTIF('Listing Competitieven'!AH$2:AH$479,$A365))</f>
        <v>5</v>
      </c>
      <c r="E365" s="145">
        <f>IF(COUNTIF('Listing Competitieven'!AI$2:AI$479,$A365)=0,"",COUNTIF('Listing Competitieven'!AI$2:AI$479,$A365))</f>
        <v>1</v>
      </c>
      <c r="F365" s="145" t="str">
        <f>IF(COUNTIF('Listing Competitieven'!AJ$2:AJ$479,$A365)=0,"",COUNTIF('Listing Competitieven'!AJ$2:AJ$479,$A365))</f>
        <v/>
      </c>
      <c r="G365" s="145" t="str">
        <f>IF(COUNTIF('Listing Competitieven'!AK$2:AK$479,$A365)=0,"",COUNTIF('Listing Competitieven'!AK$2:AK$479,$A365))</f>
        <v/>
      </c>
      <c r="I365">
        <v>364</v>
      </c>
      <c r="J365" s="145">
        <f>SUM(B$2:B365)</f>
        <v>121</v>
      </c>
      <c r="K365" s="145">
        <f>SUM(C$2:C365)</f>
        <v>122</v>
      </c>
      <c r="L365" s="145">
        <f>SUM(D$2:D365)</f>
        <v>65</v>
      </c>
      <c r="M365" s="145">
        <f>SUM(E$2:E365)</f>
        <v>11</v>
      </c>
      <c r="N365" s="145">
        <f>SUM(F$2:F365)</f>
        <v>36</v>
      </c>
      <c r="O365" s="145">
        <f>SUM(G$2:G365)</f>
        <v>2</v>
      </c>
    </row>
    <row r="366" spans="1:15" x14ac:dyDescent="0.25">
      <c r="A366">
        <v>365</v>
      </c>
      <c r="B366" s="145" t="str">
        <f>IF(COUNTIF('Listing Competitieven'!AF$2:AF$479,$A366)=0,"",COUNTIF('Listing Competitieven'!AF$2:AF$479,$A366))</f>
        <v/>
      </c>
      <c r="C366" s="145" t="str">
        <f>IF(COUNTIF('Listing Competitieven'!AG$2:AG$479,$A366)=0,"",COUNTIF('Listing Competitieven'!AG$2:AG$479,$A366))</f>
        <v/>
      </c>
      <c r="D366" s="145" t="str">
        <f>IF(COUNTIF('Listing Competitieven'!AH$2:AH$479,$A366)=0,"",COUNTIF('Listing Competitieven'!AH$2:AH$479,$A366))</f>
        <v/>
      </c>
      <c r="E366" s="145" t="str">
        <f>IF(COUNTIF('Listing Competitieven'!AI$2:AI$479,$A366)=0,"",COUNTIF('Listing Competitieven'!AI$2:AI$479,$A366))</f>
        <v/>
      </c>
      <c r="F366" s="145" t="str">
        <f>IF(COUNTIF('Listing Competitieven'!AJ$2:AJ$479,$A366)=0,"",COUNTIF('Listing Competitieven'!AJ$2:AJ$479,$A366))</f>
        <v/>
      </c>
      <c r="G366" s="145" t="str">
        <f>IF(COUNTIF('Listing Competitieven'!AK$2:AK$479,$A366)=0,"",COUNTIF('Listing Competitieven'!AK$2:AK$479,$A366))</f>
        <v/>
      </c>
      <c r="I366">
        <v>365</v>
      </c>
      <c r="J366" s="145">
        <f>SUM(B$2:B366)</f>
        <v>121</v>
      </c>
      <c r="K366" s="145">
        <f>SUM(C$2:C366)</f>
        <v>122</v>
      </c>
      <c r="L366" s="145">
        <f>SUM(D$2:D366)</f>
        <v>65</v>
      </c>
      <c r="M366" s="145">
        <f>SUM(E$2:E366)</f>
        <v>11</v>
      </c>
      <c r="N366" s="145">
        <f>SUM(F$2:F366)</f>
        <v>36</v>
      </c>
      <c r="O366" s="145">
        <f>SUM(G$2:G366)</f>
        <v>2</v>
      </c>
    </row>
    <row r="367" spans="1:15" x14ac:dyDescent="0.25">
      <c r="A367">
        <v>366</v>
      </c>
      <c r="B367" s="145" t="str">
        <f>IF(COUNTIF('Listing Competitieven'!AF$2:AF$479,$A367)=0,"",COUNTIF('Listing Competitieven'!AF$2:AF$479,$A367))</f>
        <v/>
      </c>
      <c r="C367" s="145" t="str">
        <f>IF(COUNTIF('Listing Competitieven'!AG$2:AG$479,$A367)=0,"",COUNTIF('Listing Competitieven'!AG$2:AG$479,$A367))</f>
        <v/>
      </c>
      <c r="D367" s="145" t="str">
        <f>IF(COUNTIF('Listing Competitieven'!AH$2:AH$479,$A367)=0,"",COUNTIF('Listing Competitieven'!AH$2:AH$479,$A367))</f>
        <v/>
      </c>
      <c r="E367" s="145" t="str">
        <f>IF(COUNTIF('Listing Competitieven'!AI$2:AI$479,$A367)=0,"",COUNTIF('Listing Competitieven'!AI$2:AI$479,$A367))</f>
        <v/>
      </c>
      <c r="F367" s="145" t="str">
        <f>IF(COUNTIF('Listing Competitieven'!AJ$2:AJ$479,$A367)=0,"",COUNTIF('Listing Competitieven'!AJ$2:AJ$479,$A367))</f>
        <v/>
      </c>
      <c r="G367" s="145" t="str">
        <f>IF(COUNTIF('Listing Competitieven'!AK$2:AK$479,$A367)=0,"",COUNTIF('Listing Competitieven'!AK$2:AK$479,$A367))</f>
        <v/>
      </c>
      <c r="I367">
        <v>366</v>
      </c>
      <c r="J367" s="145">
        <f>SUM(B$2:B367)</f>
        <v>121</v>
      </c>
      <c r="K367" s="145">
        <f>SUM(C$2:C367)</f>
        <v>122</v>
      </c>
      <c r="L367" s="145">
        <f>SUM(D$2:D367)</f>
        <v>65</v>
      </c>
      <c r="M367" s="145">
        <f>SUM(E$2:E367)</f>
        <v>11</v>
      </c>
      <c r="N367" s="145">
        <f>SUM(F$2:F367)</f>
        <v>36</v>
      </c>
      <c r="O367" s="145">
        <f>SUM(G$2:G367)</f>
        <v>2</v>
      </c>
    </row>
    <row r="368" spans="1:15" x14ac:dyDescent="0.25">
      <c r="A368">
        <v>367</v>
      </c>
      <c r="B368" s="145" t="str">
        <f>IF(COUNTIF('Listing Competitieven'!AF$2:AF$479,$A368)=0,"",COUNTIF('Listing Competitieven'!AF$2:AF$479,$A368))</f>
        <v/>
      </c>
      <c r="C368" s="145" t="str">
        <f>IF(COUNTIF('Listing Competitieven'!AG$2:AG$479,$A368)=0,"",COUNTIF('Listing Competitieven'!AG$2:AG$479,$A368))</f>
        <v/>
      </c>
      <c r="D368" s="145" t="str">
        <f>IF(COUNTIF('Listing Competitieven'!AH$2:AH$479,$A368)=0,"",COUNTIF('Listing Competitieven'!AH$2:AH$479,$A368))</f>
        <v/>
      </c>
      <c r="E368" s="145" t="str">
        <f>IF(COUNTIF('Listing Competitieven'!AI$2:AI$479,$A368)=0,"",COUNTIF('Listing Competitieven'!AI$2:AI$479,$A368))</f>
        <v/>
      </c>
      <c r="F368" s="145" t="str">
        <f>IF(COUNTIF('Listing Competitieven'!AJ$2:AJ$479,$A368)=0,"",COUNTIF('Listing Competitieven'!AJ$2:AJ$479,$A368))</f>
        <v/>
      </c>
      <c r="G368" s="145" t="str">
        <f>IF(COUNTIF('Listing Competitieven'!AK$2:AK$479,$A368)=0,"",COUNTIF('Listing Competitieven'!AK$2:AK$479,$A368))</f>
        <v/>
      </c>
      <c r="I368">
        <v>367</v>
      </c>
      <c r="J368" s="145">
        <f>SUM(B$2:B368)</f>
        <v>121</v>
      </c>
      <c r="K368" s="145">
        <f>SUM(C$2:C368)</f>
        <v>122</v>
      </c>
      <c r="L368" s="145">
        <f>SUM(D$2:D368)</f>
        <v>65</v>
      </c>
      <c r="M368" s="145">
        <f>SUM(E$2:E368)</f>
        <v>11</v>
      </c>
      <c r="N368" s="145">
        <f>SUM(F$2:F368)</f>
        <v>36</v>
      </c>
      <c r="O368" s="145">
        <f>SUM(G$2:G368)</f>
        <v>2</v>
      </c>
    </row>
    <row r="369" spans="1:15" x14ac:dyDescent="0.25">
      <c r="A369">
        <v>368</v>
      </c>
      <c r="B369" s="145" t="str">
        <f>IF(COUNTIF('Listing Competitieven'!AF$2:AF$479,$A369)=0,"",COUNTIF('Listing Competitieven'!AF$2:AF$479,$A369))</f>
        <v/>
      </c>
      <c r="C369" s="145" t="str">
        <f>IF(COUNTIF('Listing Competitieven'!AG$2:AG$479,$A369)=0,"",COUNTIF('Listing Competitieven'!AG$2:AG$479,$A369))</f>
        <v/>
      </c>
      <c r="D369" s="145" t="str">
        <f>IF(COUNTIF('Listing Competitieven'!AH$2:AH$479,$A369)=0,"",COUNTIF('Listing Competitieven'!AH$2:AH$479,$A369))</f>
        <v/>
      </c>
      <c r="E369" s="145" t="str">
        <f>IF(COUNTIF('Listing Competitieven'!AI$2:AI$479,$A369)=0,"",COUNTIF('Listing Competitieven'!AI$2:AI$479,$A369))</f>
        <v/>
      </c>
      <c r="F369" s="145" t="str">
        <f>IF(COUNTIF('Listing Competitieven'!AJ$2:AJ$479,$A369)=0,"",COUNTIF('Listing Competitieven'!AJ$2:AJ$479,$A369))</f>
        <v/>
      </c>
      <c r="G369" s="145" t="str">
        <f>IF(COUNTIF('Listing Competitieven'!AK$2:AK$479,$A369)=0,"",COUNTIF('Listing Competitieven'!AK$2:AK$479,$A369))</f>
        <v/>
      </c>
      <c r="I369">
        <v>368</v>
      </c>
      <c r="J369" s="145">
        <f>SUM(B$2:B369)</f>
        <v>121</v>
      </c>
      <c r="K369" s="145">
        <f>SUM(C$2:C369)</f>
        <v>122</v>
      </c>
      <c r="L369" s="145">
        <f>SUM(D$2:D369)</f>
        <v>65</v>
      </c>
      <c r="M369" s="145">
        <f>SUM(E$2:E369)</f>
        <v>11</v>
      </c>
      <c r="N369" s="145">
        <f>SUM(F$2:F369)</f>
        <v>36</v>
      </c>
      <c r="O369" s="145">
        <f>SUM(G$2:G369)</f>
        <v>2</v>
      </c>
    </row>
    <row r="370" spans="1:15" x14ac:dyDescent="0.25">
      <c r="A370">
        <v>369</v>
      </c>
      <c r="B370" s="145" t="str">
        <f>IF(COUNTIF('Listing Competitieven'!AF$2:AF$479,$A370)=0,"",COUNTIF('Listing Competitieven'!AF$2:AF$479,$A370))</f>
        <v/>
      </c>
      <c r="C370" s="145" t="str">
        <f>IF(COUNTIF('Listing Competitieven'!AG$2:AG$479,$A370)=0,"",COUNTIF('Listing Competitieven'!AG$2:AG$479,$A370))</f>
        <v/>
      </c>
      <c r="D370" s="145" t="str">
        <f>IF(COUNTIF('Listing Competitieven'!AH$2:AH$479,$A370)=0,"",COUNTIF('Listing Competitieven'!AH$2:AH$479,$A370))</f>
        <v/>
      </c>
      <c r="E370" s="145" t="str">
        <f>IF(COUNTIF('Listing Competitieven'!AI$2:AI$479,$A370)=0,"",COUNTIF('Listing Competitieven'!AI$2:AI$479,$A370))</f>
        <v/>
      </c>
      <c r="F370" s="145" t="str">
        <f>IF(COUNTIF('Listing Competitieven'!AJ$2:AJ$479,$A370)=0,"",COUNTIF('Listing Competitieven'!AJ$2:AJ$479,$A370))</f>
        <v/>
      </c>
      <c r="G370" s="145" t="str">
        <f>IF(COUNTIF('Listing Competitieven'!AK$2:AK$479,$A370)=0,"",COUNTIF('Listing Competitieven'!AK$2:AK$479,$A370))</f>
        <v/>
      </c>
      <c r="I370">
        <v>369</v>
      </c>
      <c r="J370" s="145">
        <f>SUM(B$2:B370)</f>
        <v>121</v>
      </c>
      <c r="K370" s="145">
        <f>SUM(C$2:C370)</f>
        <v>122</v>
      </c>
      <c r="L370" s="145">
        <f>SUM(D$2:D370)</f>
        <v>65</v>
      </c>
      <c r="M370" s="145">
        <f>SUM(E$2:E370)</f>
        <v>11</v>
      </c>
      <c r="N370" s="145">
        <f>SUM(F$2:F370)</f>
        <v>36</v>
      </c>
      <c r="O370" s="145">
        <f>SUM(G$2:G370)</f>
        <v>2</v>
      </c>
    </row>
    <row r="371" spans="1:15" x14ac:dyDescent="0.25">
      <c r="A371">
        <v>370</v>
      </c>
      <c r="B371" s="145">
        <f>IF(COUNTIF('Listing Competitieven'!AF$2:AF$479,$A371)=0,"",COUNTIF('Listing Competitieven'!AF$2:AF$479,$A371))</f>
        <v>1</v>
      </c>
      <c r="C371" s="145" t="str">
        <f>IF(COUNTIF('Listing Competitieven'!AG$2:AG$479,$A371)=0,"",COUNTIF('Listing Competitieven'!AG$2:AG$479,$A371))</f>
        <v/>
      </c>
      <c r="D371" s="145" t="str">
        <f>IF(COUNTIF('Listing Competitieven'!AH$2:AH$479,$A371)=0,"",COUNTIF('Listing Competitieven'!AH$2:AH$479,$A371))</f>
        <v/>
      </c>
      <c r="E371" s="145" t="str">
        <f>IF(COUNTIF('Listing Competitieven'!AI$2:AI$479,$A371)=0,"",COUNTIF('Listing Competitieven'!AI$2:AI$479,$A371))</f>
        <v/>
      </c>
      <c r="F371" s="145" t="str">
        <f>IF(COUNTIF('Listing Competitieven'!AJ$2:AJ$479,$A371)=0,"",COUNTIF('Listing Competitieven'!AJ$2:AJ$479,$A371))</f>
        <v/>
      </c>
      <c r="G371" s="145" t="str">
        <f>IF(COUNTIF('Listing Competitieven'!AK$2:AK$479,$A371)=0,"",COUNTIF('Listing Competitieven'!AK$2:AK$479,$A371))</f>
        <v/>
      </c>
      <c r="I371">
        <v>370</v>
      </c>
      <c r="J371" s="145">
        <f>SUM(B$2:B371)</f>
        <v>122</v>
      </c>
      <c r="K371" s="145">
        <f>SUM(C$2:C371)</f>
        <v>122</v>
      </c>
      <c r="L371" s="145">
        <f>SUM(D$2:D371)</f>
        <v>65</v>
      </c>
      <c r="M371" s="145">
        <f>SUM(E$2:E371)</f>
        <v>11</v>
      </c>
      <c r="N371" s="145">
        <f>SUM(F$2:F371)</f>
        <v>36</v>
      </c>
      <c r="O371" s="145">
        <f>SUM(G$2:G371)</f>
        <v>2</v>
      </c>
    </row>
    <row r="372" spans="1:15" x14ac:dyDescent="0.25">
      <c r="A372">
        <v>371</v>
      </c>
      <c r="B372" s="145">
        <f>IF(COUNTIF('Listing Competitieven'!AF$2:AF$479,$A372)=0,"",COUNTIF('Listing Competitieven'!AF$2:AF$479,$A372))</f>
        <v>1</v>
      </c>
      <c r="C372" s="145" t="str">
        <f>IF(COUNTIF('Listing Competitieven'!AG$2:AG$479,$A372)=0,"",COUNTIF('Listing Competitieven'!AG$2:AG$479,$A372))</f>
        <v/>
      </c>
      <c r="D372" s="145">
        <f>IF(COUNTIF('Listing Competitieven'!AH$2:AH$479,$A372)=0,"",COUNTIF('Listing Competitieven'!AH$2:AH$479,$A372))</f>
        <v>1</v>
      </c>
      <c r="E372" s="145">
        <f>IF(COUNTIF('Listing Competitieven'!AI$2:AI$479,$A372)=0,"",COUNTIF('Listing Competitieven'!AI$2:AI$479,$A372))</f>
        <v>4</v>
      </c>
      <c r="F372" s="145">
        <f>IF(COUNTIF('Listing Competitieven'!AJ$2:AJ$479,$A372)=0,"",COUNTIF('Listing Competitieven'!AJ$2:AJ$479,$A372))</f>
        <v>1</v>
      </c>
      <c r="G372" s="145" t="str">
        <f>IF(COUNTIF('Listing Competitieven'!AK$2:AK$479,$A372)=0,"",COUNTIF('Listing Competitieven'!AK$2:AK$479,$A372))</f>
        <v/>
      </c>
      <c r="I372">
        <v>371</v>
      </c>
      <c r="J372" s="145">
        <f>SUM(B$2:B372)</f>
        <v>123</v>
      </c>
      <c r="K372" s="145">
        <f>SUM(C$2:C372)</f>
        <v>122</v>
      </c>
      <c r="L372" s="145">
        <f>SUM(D$2:D372)</f>
        <v>66</v>
      </c>
      <c r="M372" s="145">
        <f>SUM(E$2:E372)</f>
        <v>15</v>
      </c>
      <c r="N372" s="145">
        <f>SUM(F$2:F372)</f>
        <v>37</v>
      </c>
      <c r="O372" s="145">
        <f>SUM(G$2:G372)</f>
        <v>2</v>
      </c>
    </row>
    <row r="373" spans="1:15" x14ac:dyDescent="0.25">
      <c r="A373">
        <v>372</v>
      </c>
      <c r="B373" s="145" t="str">
        <f>IF(COUNTIF('Listing Competitieven'!AF$2:AF$479,$A373)=0,"",COUNTIF('Listing Competitieven'!AF$2:AF$479,$A373))</f>
        <v/>
      </c>
      <c r="C373" s="145" t="str">
        <f>IF(COUNTIF('Listing Competitieven'!AG$2:AG$479,$A373)=0,"",COUNTIF('Listing Competitieven'!AG$2:AG$479,$A373))</f>
        <v/>
      </c>
      <c r="D373" s="145" t="str">
        <f>IF(COUNTIF('Listing Competitieven'!AH$2:AH$479,$A373)=0,"",COUNTIF('Listing Competitieven'!AH$2:AH$479,$A373))</f>
        <v/>
      </c>
      <c r="E373" s="145" t="str">
        <f>IF(COUNTIF('Listing Competitieven'!AI$2:AI$479,$A373)=0,"",COUNTIF('Listing Competitieven'!AI$2:AI$479,$A373))</f>
        <v/>
      </c>
      <c r="F373" s="145" t="str">
        <f>IF(COUNTIF('Listing Competitieven'!AJ$2:AJ$479,$A373)=0,"",COUNTIF('Listing Competitieven'!AJ$2:AJ$479,$A373))</f>
        <v/>
      </c>
      <c r="G373" s="145" t="str">
        <f>IF(COUNTIF('Listing Competitieven'!AK$2:AK$479,$A373)=0,"",COUNTIF('Listing Competitieven'!AK$2:AK$479,$A373))</f>
        <v/>
      </c>
      <c r="I373">
        <v>372</v>
      </c>
      <c r="J373" s="145">
        <f>SUM(B$2:B373)</f>
        <v>123</v>
      </c>
      <c r="K373" s="145">
        <f>SUM(C$2:C373)</f>
        <v>122</v>
      </c>
      <c r="L373" s="145">
        <f>SUM(D$2:D373)</f>
        <v>66</v>
      </c>
      <c r="M373" s="145">
        <f>SUM(E$2:E373)</f>
        <v>15</v>
      </c>
      <c r="N373" s="145">
        <f>SUM(F$2:F373)</f>
        <v>37</v>
      </c>
      <c r="O373" s="145">
        <f>SUM(G$2:G373)</f>
        <v>2</v>
      </c>
    </row>
    <row r="374" spans="1:15" x14ac:dyDescent="0.25">
      <c r="A374">
        <v>373</v>
      </c>
      <c r="B374" s="145" t="str">
        <f>IF(COUNTIF('Listing Competitieven'!AF$2:AF$479,$A374)=0,"",COUNTIF('Listing Competitieven'!AF$2:AF$479,$A374))</f>
        <v/>
      </c>
      <c r="C374" s="145" t="str">
        <f>IF(COUNTIF('Listing Competitieven'!AG$2:AG$479,$A374)=0,"",COUNTIF('Listing Competitieven'!AG$2:AG$479,$A374))</f>
        <v/>
      </c>
      <c r="D374" s="145" t="str">
        <f>IF(COUNTIF('Listing Competitieven'!AH$2:AH$479,$A374)=0,"",COUNTIF('Listing Competitieven'!AH$2:AH$479,$A374))</f>
        <v/>
      </c>
      <c r="E374" s="145" t="str">
        <f>IF(COUNTIF('Listing Competitieven'!AI$2:AI$479,$A374)=0,"",COUNTIF('Listing Competitieven'!AI$2:AI$479,$A374))</f>
        <v/>
      </c>
      <c r="F374" s="145" t="str">
        <f>IF(COUNTIF('Listing Competitieven'!AJ$2:AJ$479,$A374)=0,"",COUNTIF('Listing Competitieven'!AJ$2:AJ$479,$A374))</f>
        <v/>
      </c>
      <c r="G374" s="145" t="str">
        <f>IF(COUNTIF('Listing Competitieven'!AK$2:AK$479,$A374)=0,"",COUNTIF('Listing Competitieven'!AK$2:AK$479,$A374))</f>
        <v/>
      </c>
      <c r="I374">
        <v>373</v>
      </c>
      <c r="J374" s="145">
        <f>SUM(B$2:B374)</f>
        <v>123</v>
      </c>
      <c r="K374" s="145">
        <f>SUM(C$2:C374)</f>
        <v>122</v>
      </c>
      <c r="L374" s="145">
        <f>SUM(D$2:D374)</f>
        <v>66</v>
      </c>
      <c r="M374" s="145">
        <f>SUM(E$2:E374)</f>
        <v>15</v>
      </c>
      <c r="N374" s="145">
        <f>SUM(F$2:F374)</f>
        <v>37</v>
      </c>
      <c r="O374" s="145">
        <f>SUM(G$2:G374)</f>
        <v>2</v>
      </c>
    </row>
    <row r="375" spans="1:15" x14ac:dyDescent="0.25">
      <c r="A375">
        <v>374</v>
      </c>
      <c r="B375" s="145" t="str">
        <f>IF(COUNTIF('Listing Competitieven'!AF$2:AF$479,$A375)=0,"",COUNTIF('Listing Competitieven'!AF$2:AF$479,$A375))</f>
        <v/>
      </c>
      <c r="C375" s="145" t="str">
        <f>IF(COUNTIF('Listing Competitieven'!AG$2:AG$479,$A375)=0,"",COUNTIF('Listing Competitieven'!AG$2:AG$479,$A375))</f>
        <v/>
      </c>
      <c r="D375" s="145">
        <f>IF(COUNTIF('Listing Competitieven'!AH$2:AH$479,$A375)=0,"",COUNTIF('Listing Competitieven'!AH$2:AH$479,$A375))</f>
        <v>1</v>
      </c>
      <c r="E375" s="145" t="str">
        <f>IF(COUNTIF('Listing Competitieven'!AI$2:AI$479,$A375)=0,"",COUNTIF('Listing Competitieven'!AI$2:AI$479,$A375))</f>
        <v/>
      </c>
      <c r="F375" s="145" t="str">
        <f>IF(COUNTIF('Listing Competitieven'!AJ$2:AJ$479,$A375)=0,"",COUNTIF('Listing Competitieven'!AJ$2:AJ$479,$A375))</f>
        <v/>
      </c>
      <c r="G375" s="145" t="str">
        <f>IF(COUNTIF('Listing Competitieven'!AK$2:AK$479,$A375)=0,"",COUNTIF('Listing Competitieven'!AK$2:AK$479,$A375))</f>
        <v/>
      </c>
      <c r="I375">
        <v>374</v>
      </c>
      <c r="J375" s="145">
        <f>SUM(B$2:B375)</f>
        <v>123</v>
      </c>
      <c r="K375" s="145">
        <f>SUM(C$2:C375)</f>
        <v>122</v>
      </c>
      <c r="L375" s="145">
        <f>SUM(D$2:D375)</f>
        <v>67</v>
      </c>
      <c r="M375" s="145">
        <f>SUM(E$2:E375)</f>
        <v>15</v>
      </c>
      <c r="N375" s="145">
        <f>SUM(F$2:F375)</f>
        <v>37</v>
      </c>
      <c r="O375" s="145">
        <f>SUM(G$2:G375)</f>
        <v>2</v>
      </c>
    </row>
    <row r="376" spans="1:15" x14ac:dyDescent="0.25">
      <c r="A376">
        <v>375</v>
      </c>
      <c r="B376" s="145" t="str">
        <f>IF(COUNTIF('Listing Competitieven'!AF$2:AF$479,$A376)=0,"",COUNTIF('Listing Competitieven'!AF$2:AF$479,$A376))</f>
        <v/>
      </c>
      <c r="C376" s="145" t="str">
        <f>IF(COUNTIF('Listing Competitieven'!AG$2:AG$479,$A376)=0,"",COUNTIF('Listing Competitieven'!AG$2:AG$479,$A376))</f>
        <v/>
      </c>
      <c r="D376" s="145" t="str">
        <f>IF(COUNTIF('Listing Competitieven'!AH$2:AH$479,$A376)=0,"",COUNTIF('Listing Competitieven'!AH$2:AH$479,$A376))</f>
        <v/>
      </c>
      <c r="E376" s="145" t="str">
        <f>IF(COUNTIF('Listing Competitieven'!AI$2:AI$479,$A376)=0,"",COUNTIF('Listing Competitieven'!AI$2:AI$479,$A376))</f>
        <v/>
      </c>
      <c r="F376" s="145" t="str">
        <f>IF(COUNTIF('Listing Competitieven'!AJ$2:AJ$479,$A376)=0,"",COUNTIF('Listing Competitieven'!AJ$2:AJ$479,$A376))</f>
        <v/>
      </c>
      <c r="G376" s="145" t="str">
        <f>IF(COUNTIF('Listing Competitieven'!AK$2:AK$479,$A376)=0,"",COUNTIF('Listing Competitieven'!AK$2:AK$479,$A376))</f>
        <v/>
      </c>
      <c r="I376">
        <v>375</v>
      </c>
      <c r="J376" s="145">
        <f>SUM(B$2:B376)</f>
        <v>123</v>
      </c>
      <c r="K376" s="145">
        <f>SUM(C$2:C376)</f>
        <v>122</v>
      </c>
      <c r="L376" s="145">
        <f>SUM(D$2:D376)</f>
        <v>67</v>
      </c>
      <c r="M376" s="145">
        <f>SUM(E$2:E376)</f>
        <v>15</v>
      </c>
      <c r="N376" s="145">
        <f>SUM(F$2:F376)</f>
        <v>37</v>
      </c>
      <c r="O376" s="145">
        <f>SUM(G$2:G376)</f>
        <v>2</v>
      </c>
    </row>
    <row r="377" spans="1:15" x14ac:dyDescent="0.25">
      <c r="A377">
        <v>376</v>
      </c>
      <c r="B377" s="145" t="str">
        <f>IF(COUNTIF('Listing Competitieven'!AF$2:AF$479,$A377)=0,"",COUNTIF('Listing Competitieven'!AF$2:AF$479,$A377))</f>
        <v/>
      </c>
      <c r="C377" s="145" t="str">
        <f>IF(COUNTIF('Listing Competitieven'!AG$2:AG$479,$A377)=0,"",COUNTIF('Listing Competitieven'!AG$2:AG$479,$A377))</f>
        <v/>
      </c>
      <c r="D377" s="145" t="str">
        <f>IF(COUNTIF('Listing Competitieven'!AH$2:AH$479,$A377)=0,"",COUNTIF('Listing Competitieven'!AH$2:AH$479,$A377))</f>
        <v/>
      </c>
      <c r="E377" s="145" t="str">
        <f>IF(COUNTIF('Listing Competitieven'!AI$2:AI$479,$A377)=0,"",COUNTIF('Listing Competitieven'!AI$2:AI$479,$A377))</f>
        <v/>
      </c>
      <c r="F377" s="145" t="str">
        <f>IF(COUNTIF('Listing Competitieven'!AJ$2:AJ$479,$A377)=0,"",COUNTIF('Listing Competitieven'!AJ$2:AJ$479,$A377))</f>
        <v/>
      </c>
      <c r="G377" s="145" t="str">
        <f>IF(COUNTIF('Listing Competitieven'!AK$2:AK$479,$A377)=0,"",COUNTIF('Listing Competitieven'!AK$2:AK$479,$A377))</f>
        <v/>
      </c>
      <c r="I377">
        <v>376</v>
      </c>
      <c r="J377" s="145">
        <f>SUM(B$2:B377)</f>
        <v>123</v>
      </c>
      <c r="K377" s="145">
        <f>SUM(C$2:C377)</f>
        <v>122</v>
      </c>
      <c r="L377" s="145">
        <f>SUM(D$2:D377)</f>
        <v>67</v>
      </c>
      <c r="M377" s="145">
        <f>SUM(E$2:E377)</f>
        <v>15</v>
      </c>
      <c r="N377" s="145">
        <f>SUM(F$2:F377)</f>
        <v>37</v>
      </c>
      <c r="O377" s="145">
        <f>SUM(G$2:G377)</f>
        <v>2</v>
      </c>
    </row>
    <row r="378" spans="1:15" x14ac:dyDescent="0.25">
      <c r="A378">
        <v>377</v>
      </c>
      <c r="B378" s="145" t="str">
        <f>IF(COUNTIF('Listing Competitieven'!AF$2:AF$479,$A378)=0,"",COUNTIF('Listing Competitieven'!AF$2:AF$479,$A378))</f>
        <v/>
      </c>
      <c r="C378" s="145" t="str">
        <f>IF(COUNTIF('Listing Competitieven'!AG$2:AG$479,$A378)=0,"",COUNTIF('Listing Competitieven'!AG$2:AG$479,$A378))</f>
        <v/>
      </c>
      <c r="D378" s="145" t="str">
        <f>IF(COUNTIF('Listing Competitieven'!AH$2:AH$479,$A378)=0,"",COUNTIF('Listing Competitieven'!AH$2:AH$479,$A378))</f>
        <v/>
      </c>
      <c r="E378" s="145">
        <f>IF(COUNTIF('Listing Competitieven'!AI$2:AI$479,$A378)=0,"",COUNTIF('Listing Competitieven'!AI$2:AI$479,$A378))</f>
        <v>1</v>
      </c>
      <c r="F378" s="145" t="str">
        <f>IF(COUNTIF('Listing Competitieven'!AJ$2:AJ$479,$A378)=0,"",COUNTIF('Listing Competitieven'!AJ$2:AJ$479,$A378))</f>
        <v/>
      </c>
      <c r="G378" s="145" t="str">
        <f>IF(COUNTIF('Listing Competitieven'!AK$2:AK$479,$A378)=0,"",COUNTIF('Listing Competitieven'!AK$2:AK$479,$A378))</f>
        <v/>
      </c>
      <c r="I378">
        <v>377</v>
      </c>
      <c r="J378" s="145">
        <f>SUM(B$2:B378)</f>
        <v>123</v>
      </c>
      <c r="K378" s="145">
        <f>SUM(C$2:C378)</f>
        <v>122</v>
      </c>
      <c r="L378" s="145">
        <f>SUM(D$2:D378)</f>
        <v>67</v>
      </c>
      <c r="M378" s="145">
        <f>SUM(E$2:E378)</f>
        <v>16</v>
      </c>
      <c r="N378" s="145">
        <f>SUM(F$2:F378)</f>
        <v>37</v>
      </c>
      <c r="O378" s="145">
        <f>SUM(G$2:G378)</f>
        <v>2</v>
      </c>
    </row>
    <row r="379" spans="1:15" x14ac:dyDescent="0.25">
      <c r="A379">
        <v>378</v>
      </c>
      <c r="B379" s="145">
        <f>IF(COUNTIF('Listing Competitieven'!AF$2:AF$479,$A379)=0,"",COUNTIF('Listing Competitieven'!AF$2:AF$479,$A379))</f>
        <v>1</v>
      </c>
      <c r="C379" s="145" t="str">
        <f>IF(COUNTIF('Listing Competitieven'!AG$2:AG$479,$A379)=0,"",COUNTIF('Listing Competitieven'!AG$2:AG$479,$A379))</f>
        <v/>
      </c>
      <c r="D379" s="145">
        <f>IF(COUNTIF('Listing Competitieven'!AH$2:AH$479,$A379)=0,"",COUNTIF('Listing Competitieven'!AH$2:AH$479,$A379))</f>
        <v>1</v>
      </c>
      <c r="E379" s="145" t="str">
        <f>IF(COUNTIF('Listing Competitieven'!AI$2:AI$479,$A379)=0,"",COUNTIF('Listing Competitieven'!AI$2:AI$479,$A379))</f>
        <v/>
      </c>
      <c r="F379" s="145">
        <f>IF(COUNTIF('Listing Competitieven'!AJ$2:AJ$479,$A379)=0,"",COUNTIF('Listing Competitieven'!AJ$2:AJ$479,$A379))</f>
        <v>2</v>
      </c>
      <c r="G379" s="145" t="str">
        <f>IF(COUNTIF('Listing Competitieven'!AK$2:AK$479,$A379)=0,"",COUNTIF('Listing Competitieven'!AK$2:AK$479,$A379))</f>
        <v/>
      </c>
      <c r="I379">
        <v>378</v>
      </c>
      <c r="J379" s="145">
        <f>SUM(B$2:B379)</f>
        <v>124</v>
      </c>
      <c r="K379" s="145">
        <f>SUM(C$2:C379)</f>
        <v>122</v>
      </c>
      <c r="L379" s="145">
        <f>SUM(D$2:D379)</f>
        <v>68</v>
      </c>
      <c r="M379" s="145">
        <f>SUM(E$2:E379)</f>
        <v>16</v>
      </c>
      <c r="N379" s="145">
        <f>SUM(F$2:F379)</f>
        <v>39</v>
      </c>
      <c r="O379" s="145">
        <f>SUM(G$2:G379)</f>
        <v>2</v>
      </c>
    </row>
    <row r="380" spans="1:15" x14ac:dyDescent="0.25">
      <c r="A380">
        <v>379</v>
      </c>
      <c r="B380" s="145" t="str">
        <f>IF(COUNTIF('Listing Competitieven'!AF$2:AF$479,$A380)=0,"",COUNTIF('Listing Competitieven'!AF$2:AF$479,$A380))</f>
        <v/>
      </c>
      <c r="C380" s="145" t="str">
        <f>IF(COUNTIF('Listing Competitieven'!AG$2:AG$479,$A380)=0,"",COUNTIF('Listing Competitieven'!AG$2:AG$479,$A380))</f>
        <v/>
      </c>
      <c r="D380" s="145" t="str">
        <f>IF(COUNTIF('Listing Competitieven'!AH$2:AH$479,$A380)=0,"",COUNTIF('Listing Competitieven'!AH$2:AH$479,$A380))</f>
        <v/>
      </c>
      <c r="E380" s="145" t="str">
        <f>IF(COUNTIF('Listing Competitieven'!AI$2:AI$479,$A380)=0,"",COUNTIF('Listing Competitieven'!AI$2:AI$479,$A380))</f>
        <v/>
      </c>
      <c r="F380" s="145" t="str">
        <f>IF(COUNTIF('Listing Competitieven'!AJ$2:AJ$479,$A380)=0,"",COUNTIF('Listing Competitieven'!AJ$2:AJ$479,$A380))</f>
        <v/>
      </c>
      <c r="G380" s="145" t="str">
        <f>IF(COUNTIF('Listing Competitieven'!AK$2:AK$479,$A380)=0,"",COUNTIF('Listing Competitieven'!AK$2:AK$479,$A380))</f>
        <v/>
      </c>
      <c r="I380">
        <v>379</v>
      </c>
      <c r="J380" s="145">
        <f>SUM(B$2:B380)</f>
        <v>124</v>
      </c>
      <c r="K380" s="145">
        <f>SUM(C$2:C380)</f>
        <v>122</v>
      </c>
      <c r="L380" s="145">
        <f>SUM(D$2:D380)</f>
        <v>68</v>
      </c>
      <c r="M380" s="145">
        <f>SUM(E$2:E380)</f>
        <v>16</v>
      </c>
      <c r="N380" s="145">
        <f>SUM(F$2:F380)</f>
        <v>39</v>
      </c>
      <c r="O380" s="145">
        <f>SUM(G$2:G380)</f>
        <v>2</v>
      </c>
    </row>
    <row r="381" spans="1:15" x14ac:dyDescent="0.25">
      <c r="A381">
        <v>380</v>
      </c>
      <c r="B381" s="145" t="str">
        <f>IF(COUNTIF('Listing Competitieven'!AF$2:AF$479,$A381)=0,"",COUNTIF('Listing Competitieven'!AF$2:AF$479,$A381))</f>
        <v/>
      </c>
      <c r="C381" s="145" t="str">
        <f>IF(COUNTIF('Listing Competitieven'!AG$2:AG$479,$A381)=0,"",COUNTIF('Listing Competitieven'!AG$2:AG$479,$A381))</f>
        <v/>
      </c>
      <c r="D381" s="145" t="str">
        <f>IF(COUNTIF('Listing Competitieven'!AH$2:AH$479,$A381)=0,"",COUNTIF('Listing Competitieven'!AH$2:AH$479,$A381))</f>
        <v/>
      </c>
      <c r="E381" s="145" t="str">
        <f>IF(COUNTIF('Listing Competitieven'!AI$2:AI$479,$A381)=0,"",COUNTIF('Listing Competitieven'!AI$2:AI$479,$A381))</f>
        <v/>
      </c>
      <c r="F381" s="145" t="str">
        <f>IF(COUNTIF('Listing Competitieven'!AJ$2:AJ$479,$A381)=0,"",COUNTIF('Listing Competitieven'!AJ$2:AJ$479,$A381))</f>
        <v/>
      </c>
      <c r="G381" s="145" t="str">
        <f>IF(COUNTIF('Listing Competitieven'!AK$2:AK$479,$A381)=0,"",COUNTIF('Listing Competitieven'!AK$2:AK$479,$A381))</f>
        <v/>
      </c>
      <c r="I381">
        <v>380</v>
      </c>
      <c r="J381" s="145">
        <f>SUM(B$2:B381)</f>
        <v>124</v>
      </c>
      <c r="K381" s="145">
        <f>SUM(C$2:C381)</f>
        <v>122</v>
      </c>
      <c r="L381" s="145">
        <f>SUM(D$2:D381)</f>
        <v>68</v>
      </c>
      <c r="M381" s="145">
        <f>SUM(E$2:E381)</f>
        <v>16</v>
      </c>
      <c r="N381" s="145">
        <f>SUM(F$2:F381)</f>
        <v>39</v>
      </c>
      <c r="O381" s="145">
        <f>SUM(G$2:G381)</f>
        <v>2</v>
      </c>
    </row>
    <row r="382" spans="1:15" x14ac:dyDescent="0.25">
      <c r="A382">
        <v>381</v>
      </c>
      <c r="B382" s="145" t="str">
        <f>IF(COUNTIF('Listing Competitieven'!AF$2:AF$479,$A382)=0,"",COUNTIF('Listing Competitieven'!AF$2:AF$479,$A382))</f>
        <v/>
      </c>
      <c r="C382" s="145" t="str">
        <f>IF(COUNTIF('Listing Competitieven'!AG$2:AG$479,$A382)=0,"",COUNTIF('Listing Competitieven'!AG$2:AG$479,$A382))</f>
        <v/>
      </c>
      <c r="D382" s="145" t="str">
        <f>IF(COUNTIF('Listing Competitieven'!AH$2:AH$479,$A382)=0,"",COUNTIF('Listing Competitieven'!AH$2:AH$479,$A382))</f>
        <v/>
      </c>
      <c r="E382" s="145" t="str">
        <f>IF(COUNTIF('Listing Competitieven'!AI$2:AI$479,$A382)=0,"",COUNTIF('Listing Competitieven'!AI$2:AI$479,$A382))</f>
        <v/>
      </c>
      <c r="F382" s="145" t="str">
        <f>IF(COUNTIF('Listing Competitieven'!AJ$2:AJ$479,$A382)=0,"",COUNTIF('Listing Competitieven'!AJ$2:AJ$479,$A382))</f>
        <v/>
      </c>
      <c r="G382" s="145" t="str">
        <f>IF(COUNTIF('Listing Competitieven'!AK$2:AK$479,$A382)=0,"",COUNTIF('Listing Competitieven'!AK$2:AK$479,$A382))</f>
        <v/>
      </c>
      <c r="I382">
        <v>381</v>
      </c>
      <c r="J382" s="145">
        <f>SUM(B$2:B382)</f>
        <v>124</v>
      </c>
      <c r="K382" s="145">
        <f>SUM(C$2:C382)</f>
        <v>122</v>
      </c>
      <c r="L382" s="145">
        <f>SUM(D$2:D382)</f>
        <v>68</v>
      </c>
      <c r="M382" s="145">
        <f>SUM(E$2:E382)</f>
        <v>16</v>
      </c>
      <c r="N382" s="145">
        <f>SUM(F$2:F382)</f>
        <v>39</v>
      </c>
      <c r="O382" s="145">
        <f>SUM(G$2:G382)</f>
        <v>2</v>
      </c>
    </row>
    <row r="383" spans="1:15" x14ac:dyDescent="0.25">
      <c r="A383">
        <v>382</v>
      </c>
      <c r="B383" s="145" t="str">
        <f>IF(COUNTIF('Listing Competitieven'!AF$2:AF$479,$A383)=0,"",COUNTIF('Listing Competitieven'!AF$2:AF$479,$A383))</f>
        <v/>
      </c>
      <c r="C383" s="145" t="str">
        <f>IF(COUNTIF('Listing Competitieven'!AG$2:AG$479,$A383)=0,"",COUNTIF('Listing Competitieven'!AG$2:AG$479,$A383))</f>
        <v/>
      </c>
      <c r="D383" s="145" t="str">
        <f>IF(COUNTIF('Listing Competitieven'!AH$2:AH$479,$A383)=0,"",COUNTIF('Listing Competitieven'!AH$2:AH$479,$A383))</f>
        <v/>
      </c>
      <c r="E383" s="145" t="str">
        <f>IF(COUNTIF('Listing Competitieven'!AI$2:AI$479,$A383)=0,"",COUNTIF('Listing Competitieven'!AI$2:AI$479,$A383))</f>
        <v/>
      </c>
      <c r="F383" s="145" t="str">
        <f>IF(COUNTIF('Listing Competitieven'!AJ$2:AJ$479,$A383)=0,"",COUNTIF('Listing Competitieven'!AJ$2:AJ$479,$A383))</f>
        <v/>
      </c>
      <c r="G383" s="145" t="str">
        <f>IF(COUNTIF('Listing Competitieven'!AK$2:AK$479,$A383)=0,"",COUNTIF('Listing Competitieven'!AK$2:AK$479,$A383))</f>
        <v/>
      </c>
      <c r="I383">
        <v>382</v>
      </c>
      <c r="J383" s="145">
        <f>SUM(B$2:B383)</f>
        <v>124</v>
      </c>
      <c r="K383" s="145">
        <f>SUM(C$2:C383)</f>
        <v>122</v>
      </c>
      <c r="L383" s="145">
        <f>SUM(D$2:D383)</f>
        <v>68</v>
      </c>
      <c r="M383" s="145">
        <f>SUM(E$2:E383)</f>
        <v>16</v>
      </c>
      <c r="N383" s="145">
        <f>SUM(F$2:F383)</f>
        <v>39</v>
      </c>
      <c r="O383" s="145">
        <f>SUM(G$2:G383)</f>
        <v>2</v>
      </c>
    </row>
    <row r="384" spans="1:15" x14ac:dyDescent="0.25">
      <c r="A384">
        <v>383</v>
      </c>
      <c r="B384" s="145" t="str">
        <f>IF(COUNTIF('Listing Competitieven'!AF$2:AF$479,$A384)=0,"",COUNTIF('Listing Competitieven'!AF$2:AF$479,$A384))</f>
        <v/>
      </c>
      <c r="C384" s="145" t="str">
        <f>IF(COUNTIF('Listing Competitieven'!AG$2:AG$479,$A384)=0,"",COUNTIF('Listing Competitieven'!AG$2:AG$479,$A384))</f>
        <v/>
      </c>
      <c r="D384" s="145" t="str">
        <f>IF(COUNTIF('Listing Competitieven'!AH$2:AH$479,$A384)=0,"",COUNTIF('Listing Competitieven'!AH$2:AH$479,$A384))</f>
        <v/>
      </c>
      <c r="E384" s="145" t="str">
        <f>IF(COUNTIF('Listing Competitieven'!AI$2:AI$479,$A384)=0,"",COUNTIF('Listing Competitieven'!AI$2:AI$479,$A384))</f>
        <v/>
      </c>
      <c r="F384" s="145" t="str">
        <f>IF(COUNTIF('Listing Competitieven'!AJ$2:AJ$479,$A384)=0,"",COUNTIF('Listing Competitieven'!AJ$2:AJ$479,$A384))</f>
        <v/>
      </c>
      <c r="G384" s="145" t="str">
        <f>IF(COUNTIF('Listing Competitieven'!AK$2:AK$479,$A384)=0,"",COUNTIF('Listing Competitieven'!AK$2:AK$479,$A384))</f>
        <v/>
      </c>
      <c r="I384">
        <v>383</v>
      </c>
      <c r="J384" s="145">
        <f>SUM(B$2:B384)</f>
        <v>124</v>
      </c>
      <c r="K384" s="145">
        <f>SUM(C$2:C384)</f>
        <v>122</v>
      </c>
      <c r="L384" s="145">
        <f>SUM(D$2:D384)</f>
        <v>68</v>
      </c>
      <c r="M384" s="145">
        <f>SUM(E$2:E384)</f>
        <v>16</v>
      </c>
      <c r="N384" s="145">
        <f>SUM(F$2:F384)</f>
        <v>39</v>
      </c>
      <c r="O384" s="145">
        <f>SUM(G$2:G384)</f>
        <v>2</v>
      </c>
    </row>
    <row r="385" spans="1:15" x14ac:dyDescent="0.25">
      <c r="A385">
        <v>384</v>
      </c>
      <c r="B385" s="145" t="str">
        <f>IF(COUNTIF('Listing Competitieven'!AF$2:AF$479,$A385)=0,"",COUNTIF('Listing Competitieven'!AF$2:AF$479,$A385))</f>
        <v/>
      </c>
      <c r="C385" s="145" t="str">
        <f>IF(COUNTIF('Listing Competitieven'!AG$2:AG$479,$A385)=0,"",COUNTIF('Listing Competitieven'!AG$2:AG$479,$A385))</f>
        <v/>
      </c>
      <c r="D385" s="145" t="str">
        <f>IF(COUNTIF('Listing Competitieven'!AH$2:AH$479,$A385)=0,"",COUNTIF('Listing Competitieven'!AH$2:AH$479,$A385))</f>
        <v/>
      </c>
      <c r="E385" s="145" t="str">
        <f>IF(COUNTIF('Listing Competitieven'!AI$2:AI$479,$A385)=0,"",COUNTIF('Listing Competitieven'!AI$2:AI$479,$A385))</f>
        <v/>
      </c>
      <c r="F385" s="145" t="str">
        <f>IF(COUNTIF('Listing Competitieven'!AJ$2:AJ$479,$A385)=0,"",COUNTIF('Listing Competitieven'!AJ$2:AJ$479,$A385))</f>
        <v/>
      </c>
      <c r="G385" s="145" t="str">
        <f>IF(COUNTIF('Listing Competitieven'!AK$2:AK$479,$A385)=0,"",COUNTIF('Listing Competitieven'!AK$2:AK$479,$A385))</f>
        <v/>
      </c>
      <c r="I385">
        <v>384</v>
      </c>
      <c r="J385" s="145">
        <f>SUM(B$2:B385)</f>
        <v>124</v>
      </c>
      <c r="K385" s="145">
        <f>SUM(C$2:C385)</f>
        <v>122</v>
      </c>
      <c r="L385" s="145">
        <f>SUM(D$2:D385)</f>
        <v>68</v>
      </c>
      <c r="M385" s="145">
        <f>SUM(E$2:E385)</f>
        <v>16</v>
      </c>
      <c r="N385" s="145">
        <f>SUM(F$2:F385)</f>
        <v>39</v>
      </c>
      <c r="O385" s="145">
        <f>SUM(G$2:G385)</f>
        <v>2</v>
      </c>
    </row>
    <row r="386" spans="1:15" x14ac:dyDescent="0.25">
      <c r="A386">
        <v>385</v>
      </c>
      <c r="B386" s="145">
        <f>IF(COUNTIF('Listing Competitieven'!AF$2:AF$479,$A386)=0,"",COUNTIF('Listing Competitieven'!AF$2:AF$479,$A386))</f>
        <v>1</v>
      </c>
      <c r="C386" s="145" t="str">
        <f>IF(COUNTIF('Listing Competitieven'!AG$2:AG$479,$A386)=0,"",COUNTIF('Listing Competitieven'!AG$2:AG$479,$A386))</f>
        <v/>
      </c>
      <c r="D386" s="145">
        <f>IF(COUNTIF('Listing Competitieven'!AH$2:AH$479,$A386)=0,"",COUNTIF('Listing Competitieven'!AH$2:AH$479,$A386))</f>
        <v>1</v>
      </c>
      <c r="E386" s="145" t="str">
        <f>IF(COUNTIF('Listing Competitieven'!AI$2:AI$479,$A386)=0,"",COUNTIF('Listing Competitieven'!AI$2:AI$479,$A386))</f>
        <v/>
      </c>
      <c r="F386" s="145" t="str">
        <f>IF(COUNTIF('Listing Competitieven'!AJ$2:AJ$479,$A386)=0,"",COUNTIF('Listing Competitieven'!AJ$2:AJ$479,$A386))</f>
        <v/>
      </c>
      <c r="G386" s="145" t="str">
        <f>IF(COUNTIF('Listing Competitieven'!AK$2:AK$479,$A386)=0,"",COUNTIF('Listing Competitieven'!AK$2:AK$479,$A386))</f>
        <v/>
      </c>
      <c r="I386">
        <v>385</v>
      </c>
      <c r="J386" s="145">
        <f>SUM(B$2:B386)</f>
        <v>125</v>
      </c>
      <c r="K386" s="145">
        <f>SUM(C$2:C386)</f>
        <v>122</v>
      </c>
      <c r="L386" s="145">
        <f>SUM(D$2:D386)</f>
        <v>69</v>
      </c>
      <c r="M386" s="145">
        <f>SUM(E$2:E386)</f>
        <v>16</v>
      </c>
      <c r="N386" s="145">
        <f>SUM(F$2:F386)</f>
        <v>39</v>
      </c>
      <c r="O386" s="145">
        <f>SUM(G$2:G386)</f>
        <v>2</v>
      </c>
    </row>
    <row r="387" spans="1:15" x14ac:dyDescent="0.25">
      <c r="A387">
        <v>386</v>
      </c>
      <c r="B387" s="145" t="str">
        <f>IF(COUNTIF('Listing Competitieven'!AF$2:AF$479,$A387)=0,"",COUNTIF('Listing Competitieven'!AF$2:AF$479,$A387))</f>
        <v/>
      </c>
      <c r="C387" s="145" t="str">
        <f>IF(COUNTIF('Listing Competitieven'!AG$2:AG$479,$A387)=0,"",COUNTIF('Listing Competitieven'!AG$2:AG$479,$A387))</f>
        <v/>
      </c>
      <c r="D387" s="145" t="str">
        <f>IF(COUNTIF('Listing Competitieven'!AH$2:AH$479,$A387)=0,"",COUNTIF('Listing Competitieven'!AH$2:AH$479,$A387))</f>
        <v/>
      </c>
      <c r="E387" s="145" t="str">
        <f>IF(COUNTIF('Listing Competitieven'!AI$2:AI$479,$A387)=0,"",COUNTIF('Listing Competitieven'!AI$2:AI$479,$A387))</f>
        <v/>
      </c>
      <c r="F387" s="145" t="str">
        <f>IF(COUNTIF('Listing Competitieven'!AJ$2:AJ$479,$A387)=0,"",COUNTIF('Listing Competitieven'!AJ$2:AJ$479,$A387))</f>
        <v/>
      </c>
      <c r="G387" s="145" t="str">
        <f>IF(COUNTIF('Listing Competitieven'!AK$2:AK$479,$A387)=0,"",COUNTIF('Listing Competitieven'!AK$2:AK$479,$A387))</f>
        <v/>
      </c>
      <c r="I387">
        <v>386</v>
      </c>
      <c r="J387" s="145">
        <f>SUM(B$2:B387)</f>
        <v>125</v>
      </c>
      <c r="K387" s="145">
        <f>SUM(C$2:C387)</f>
        <v>122</v>
      </c>
      <c r="L387" s="145">
        <f>SUM(D$2:D387)</f>
        <v>69</v>
      </c>
      <c r="M387" s="145">
        <f>SUM(E$2:E387)</f>
        <v>16</v>
      </c>
      <c r="N387" s="145">
        <f>SUM(F$2:F387)</f>
        <v>39</v>
      </c>
      <c r="O387" s="145">
        <f>SUM(G$2:G387)</f>
        <v>2</v>
      </c>
    </row>
    <row r="388" spans="1:15" x14ac:dyDescent="0.25">
      <c r="A388">
        <v>387</v>
      </c>
      <c r="B388" s="145" t="str">
        <f>IF(COUNTIF('Listing Competitieven'!AF$2:AF$479,$A388)=0,"",COUNTIF('Listing Competitieven'!AF$2:AF$479,$A388))</f>
        <v/>
      </c>
      <c r="C388" s="145" t="str">
        <f>IF(COUNTIF('Listing Competitieven'!AG$2:AG$479,$A388)=0,"",COUNTIF('Listing Competitieven'!AG$2:AG$479,$A388))</f>
        <v/>
      </c>
      <c r="D388" s="145" t="str">
        <f>IF(COUNTIF('Listing Competitieven'!AH$2:AH$479,$A388)=0,"",COUNTIF('Listing Competitieven'!AH$2:AH$479,$A388))</f>
        <v/>
      </c>
      <c r="E388" s="145" t="str">
        <f>IF(COUNTIF('Listing Competitieven'!AI$2:AI$479,$A388)=0,"",COUNTIF('Listing Competitieven'!AI$2:AI$479,$A388))</f>
        <v/>
      </c>
      <c r="F388" s="145" t="str">
        <f>IF(COUNTIF('Listing Competitieven'!AJ$2:AJ$479,$A388)=0,"",COUNTIF('Listing Competitieven'!AJ$2:AJ$479,$A388))</f>
        <v/>
      </c>
      <c r="G388" s="145" t="str">
        <f>IF(COUNTIF('Listing Competitieven'!AK$2:AK$479,$A388)=0,"",COUNTIF('Listing Competitieven'!AK$2:AK$479,$A388))</f>
        <v/>
      </c>
      <c r="I388">
        <v>387</v>
      </c>
      <c r="J388" s="145">
        <f>SUM(B$2:B388)</f>
        <v>125</v>
      </c>
      <c r="K388" s="145">
        <f>SUM(C$2:C388)</f>
        <v>122</v>
      </c>
      <c r="L388" s="145">
        <f>SUM(D$2:D388)</f>
        <v>69</v>
      </c>
      <c r="M388" s="145">
        <f>SUM(E$2:E388)</f>
        <v>16</v>
      </c>
      <c r="N388" s="145">
        <f>SUM(F$2:F388)</f>
        <v>39</v>
      </c>
      <c r="O388" s="145">
        <f>SUM(G$2:G388)</f>
        <v>2</v>
      </c>
    </row>
    <row r="389" spans="1:15" x14ac:dyDescent="0.25">
      <c r="A389">
        <v>388</v>
      </c>
      <c r="B389" s="145" t="str">
        <f>IF(COUNTIF('Listing Competitieven'!AF$2:AF$479,$A389)=0,"",COUNTIF('Listing Competitieven'!AF$2:AF$479,$A389))</f>
        <v/>
      </c>
      <c r="C389" s="145" t="str">
        <f>IF(COUNTIF('Listing Competitieven'!AG$2:AG$479,$A389)=0,"",COUNTIF('Listing Competitieven'!AG$2:AG$479,$A389))</f>
        <v/>
      </c>
      <c r="D389" s="145" t="str">
        <f>IF(COUNTIF('Listing Competitieven'!AH$2:AH$479,$A389)=0,"",COUNTIF('Listing Competitieven'!AH$2:AH$479,$A389))</f>
        <v/>
      </c>
      <c r="E389" s="145" t="str">
        <f>IF(COUNTIF('Listing Competitieven'!AI$2:AI$479,$A389)=0,"",COUNTIF('Listing Competitieven'!AI$2:AI$479,$A389))</f>
        <v/>
      </c>
      <c r="F389" s="145" t="str">
        <f>IF(COUNTIF('Listing Competitieven'!AJ$2:AJ$479,$A389)=0,"",COUNTIF('Listing Competitieven'!AJ$2:AJ$479,$A389))</f>
        <v/>
      </c>
      <c r="G389" s="145" t="str">
        <f>IF(COUNTIF('Listing Competitieven'!AK$2:AK$479,$A389)=0,"",COUNTIF('Listing Competitieven'!AK$2:AK$479,$A389))</f>
        <v/>
      </c>
      <c r="I389">
        <v>388</v>
      </c>
      <c r="J389" s="145">
        <f>SUM(B$2:B389)</f>
        <v>125</v>
      </c>
      <c r="K389" s="145">
        <f>SUM(C$2:C389)</f>
        <v>122</v>
      </c>
      <c r="L389" s="145">
        <f>SUM(D$2:D389)</f>
        <v>69</v>
      </c>
      <c r="M389" s="145">
        <f>SUM(E$2:E389)</f>
        <v>16</v>
      </c>
      <c r="N389" s="145">
        <f>SUM(F$2:F389)</f>
        <v>39</v>
      </c>
      <c r="O389" s="145">
        <f>SUM(G$2:G389)</f>
        <v>2</v>
      </c>
    </row>
    <row r="390" spans="1:15" x14ac:dyDescent="0.25">
      <c r="A390">
        <v>389</v>
      </c>
      <c r="B390" s="145" t="str">
        <f>IF(COUNTIF('Listing Competitieven'!AF$2:AF$479,$A390)=0,"",COUNTIF('Listing Competitieven'!AF$2:AF$479,$A390))</f>
        <v/>
      </c>
      <c r="C390" s="145" t="str">
        <f>IF(COUNTIF('Listing Competitieven'!AG$2:AG$479,$A390)=0,"",COUNTIF('Listing Competitieven'!AG$2:AG$479,$A390))</f>
        <v/>
      </c>
      <c r="D390" s="145" t="str">
        <f>IF(COUNTIF('Listing Competitieven'!AH$2:AH$479,$A390)=0,"",COUNTIF('Listing Competitieven'!AH$2:AH$479,$A390))</f>
        <v/>
      </c>
      <c r="E390" s="145" t="str">
        <f>IF(COUNTIF('Listing Competitieven'!AI$2:AI$479,$A390)=0,"",COUNTIF('Listing Competitieven'!AI$2:AI$479,$A390))</f>
        <v/>
      </c>
      <c r="F390" s="145" t="str">
        <f>IF(COUNTIF('Listing Competitieven'!AJ$2:AJ$479,$A390)=0,"",COUNTIF('Listing Competitieven'!AJ$2:AJ$479,$A390))</f>
        <v/>
      </c>
      <c r="G390" s="145" t="str">
        <f>IF(COUNTIF('Listing Competitieven'!AK$2:AK$479,$A390)=0,"",COUNTIF('Listing Competitieven'!AK$2:AK$479,$A390))</f>
        <v/>
      </c>
      <c r="I390">
        <v>389</v>
      </c>
      <c r="J390" s="145">
        <f>SUM(B$2:B390)</f>
        <v>125</v>
      </c>
      <c r="K390" s="145">
        <f>SUM(C$2:C390)</f>
        <v>122</v>
      </c>
      <c r="L390" s="145">
        <f>SUM(D$2:D390)</f>
        <v>69</v>
      </c>
      <c r="M390" s="145">
        <f>SUM(E$2:E390)</f>
        <v>16</v>
      </c>
      <c r="N390" s="145">
        <f>SUM(F$2:F390)</f>
        <v>39</v>
      </c>
      <c r="O390" s="145">
        <f>SUM(G$2:G390)</f>
        <v>2</v>
      </c>
    </row>
    <row r="391" spans="1:15" x14ac:dyDescent="0.25">
      <c r="A391">
        <v>390</v>
      </c>
      <c r="B391" s="145" t="str">
        <f>IF(COUNTIF('Listing Competitieven'!AF$2:AF$479,$A391)=0,"",COUNTIF('Listing Competitieven'!AF$2:AF$479,$A391))</f>
        <v/>
      </c>
      <c r="C391" s="145" t="str">
        <f>IF(COUNTIF('Listing Competitieven'!AG$2:AG$479,$A391)=0,"",COUNTIF('Listing Competitieven'!AG$2:AG$479,$A391))</f>
        <v/>
      </c>
      <c r="D391" s="145" t="str">
        <f>IF(COUNTIF('Listing Competitieven'!AH$2:AH$479,$A391)=0,"",COUNTIF('Listing Competitieven'!AH$2:AH$479,$A391))</f>
        <v/>
      </c>
      <c r="E391" s="145" t="str">
        <f>IF(COUNTIF('Listing Competitieven'!AI$2:AI$479,$A391)=0,"",COUNTIF('Listing Competitieven'!AI$2:AI$479,$A391))</f>
        <v/>
      </c>
      <c r="F391" s="145" t="str">
        <f>IF(COUNTIF('Listing Competitieven'!AJ$2:AJ$479,$A391)=0,"",COUNTIF('Listing Competitieven'!AJ$2:AJ$479,$A391))</f>
        <v/>
      </c>
      <c r="G391" s="145" t="str">
        <f>IF(COUNTIF('Listing Competitieven'!AK$2:AK$479,$A391)=0,"",COUNTIF('Listing Competitieven'!AK$2:AK$479,$A391))</f>
        <v/>
      </c>
      <c r="I391">
        <v>390</v>
      </c>
      <c r="J391" s="145">
        <f>SUM(B$2:B391)</f>
        <v>125</v>
      </c>
      <c r="K391" s="145">
        <f>SUM(C$2:C391)</f>
        <v>122</v>
      </c>
      <c r="L391" s="145">
        <f>SUM(D$2:D391)</f>
        <v>69</v>
      </c>
      <c r="M391" s="145">
        <f>SUM(E$2:E391)</f>
        <v>16</v>
      </c>
      <c r="N391" s="145">
        <f>SUM(F$2:F391)</f>
        <v>39</v>
      </c>
      <c r="O391" s="145">
        <f>SUM(G$2:G391)</f>
        <v>2</v>
      </c>
    </row>
    <row r="392" spans="1:15" x14ac:dyDescent="0.25">
      <c r="A392">
        <v>391</v>
      </c>
      <c r="B392" s="145" t="str">
        <f>IF(COUNTIF('Listing Competitieven'!AF$2:AF$479,$A392)=0,"",COUNTIF('Listing Competitieven'!AF$2:AF$479,$A392))</f>
        <v/>
      </c>
      <c r="C392" s="145" t="str">
        <f>IF(COUNTIF('Listing Competitieven'!AG$2:AG$479,$A392)=0,"",COUNTIF('Listing Competitieven'!AG$2:AG$479,$A392))</f>
        <v/>
      </c>
      <c r="D392" s="145" t="str">
        <f>IF(COUNTIF('Listing Competitieven'!AH$2:AH$479,$A392)=0,"",COUNTIF('Listing Competitieven'!AH$2:AH$479,$A392))</f>
        <v/>
      </c>
      <c r="E392" s="145" t="str">
        <f>IF(COUNTIF('Listing Competitieven'!AI$2:AI$479,$A392)=0,"",COUNTIF('Listing Competitieven'!AI$2:AI$479,$A392))</f>
        <v/>
      </c>
      <c r="F392" s="145" t="str">
        <f>IF(COUNTIF('Listing Competitieven'!AJ$2:AJ$479,$A392)=0,"",COUNTIF('Listing Competitieven'!AJ$2:AJ$479,$A392))</f>
        <v/>
      </c>
      <c r="G392" s="145" t="str">
        <f>IF(COUNTIF('Listing Competitieven'!AK$2:AK$479,$A392)=0,"",COUNTIF('Listing Competitieven'!AK$2:AK$479,$A392))</f>
        <v/>
      </c>
      <c r="I392">
        <v>391</v>
      </c>
      <c r="J392" s="145">
        <f>SUM(B$2:B392)</f>
        <v>125</v>
      </c>
      <c r="K392" s="145">
        <f>SUM(C$2:C392)</f>
        <v>122</v>
      </c>
      <c r="L392" s="145">
        <f>SUM(D$2:D392)</f>
        <v>69</v>
      </c>
      <c r="M392" s="145">
        <f>SUM(E$2:E392)</f>
        <v>16</v>
      </c>
      <c r="N392" s="145">
        <f>SUM(F$2:F392)</f>
        <v>39</v>
      </c>
      <c r="O392" s="145">
        <f>SUM(G$2:G392)</f>
        <v>2</v>
      </c>
    </row>
    <row r="393" spans="1:15" x14ac:dyDescent="0.25">
      <c r="A393">
        <v>392</v>
      </c>
      <c r="B393" s="145" t="str">
        <f>IF(COUNTIF('Listing Competitieven'!AF$2:AF$479,$A393)=0,"",COUNTIF('Listing Competitieven'!AF$2:AF$479,$A393))</f>
        <v/>
      </c>
      <c r="C393" s="145" t="str">
        <f>IF(COUNTIF('Listing Competitieven'!AG$2:AG$479,$A393)=0,"",COUNTIF('Listing Competitieven'!AG$2:AG$479,$A393))</f>
        <v/>
      </c>
      <c r="D393" s="145" t="str">
        <f>IF(COUNTIF('Listing Competitieven'!AH$2:AH$479,$A393)=0,"",COUNTIF('Listing Competitieven'!AH$2:AH$479,$A393))</f>
        <v/>
      </c>
      <c r="E393" s="145" t="str">
        <f>IF(COUNTIF('Listing Competitieven'!AI$2:AI$479,$A393)=0,"",COUNTIF('Listing Competitieven'!AI$2:AI$479,$A393))</f>
        <v/>
      </c>
      <c r="F393" s="145">
        <f>IF(COUNTIF('Listing Competitieven'!AJ$2:AJ$479,$A393)=0,"",COUNTIF('Listing Competitieven'!AJ$2:AJ$479,$A393))</f>
        <v>2</v>
      </c>
      <c r="G393" s="145" t="str">
        <f>IF(COUNTIF('Listing Competitieven'!AK$2:AK$479,$A393)=0,"",COUNTIF('Listing Competitieven'!AK$2:AK$479,$A393))</f>
        <v/>
      </c>
      <c r="I393">
        <v>392</v>
      </c>
      <c r="J393" s="145">
        <f>SUM(B$2:B393)</f>
        <v>125</v>
      </c>
      <c r="K393" s="145">
        <f>SUM(C$2:C393)</f>
        <v>122</v>
      </c>
      <c r="L393" s="145">
        <f>SUM(D$2:D393)</f>
        <v>69</v>
      </c>
      <c r="M393" s="145">
        <f>SUM(E$2:E393)</f>
        <v>16</v>
      </c>
      <c r="N393" s="145">
        <f>SUM(F$2:F393)</f>
        <v>41</v>
      </c>
      <c r="O393" s="145">
        <f>SUM(G$2:G393)</f>
        <v>2</v>
      </c>
    </row>
    <row r="394" spans="1:15" x14ac:dyDescent="0.25">
      <c r="A394">
        <v>393</v>
      </c>
      <c r="B394" s="145" t="str">
        <f>IF(COUNTIF('Listing Competitieven'!AF$2:AF$479,$A394)=0,"",COUNTIF('Listing Competitieven'!AF$2:AF$479,$A394))</f>
        <v/>
      </c>
      <c r="C394" s="145" t="str">
        <f>IF(COUNTIF('Listing Competitieven'!AG$2:AG$479,$A394)=0,"",COUNTIF('Listing Competitieven'!AG$2:AG$479,$A394))</f>
        <v/>
      </c>
      <c r="D394" s="145" t="str">
        <f>IF(COUNTIF('Listing Competitieven'!AH$2:AH$479,$A394)=0,"",COUNTIF('Listing Competitieven'!AH$2:AH$479,$A394))</f>
        <v/>
      </c>
      <c r="E394" s="145" t="str">
        <f>IF(COUNTIF('Listing Competitieven'!AI$2:AI$479,$A394)=0,"",COUNTIF('Listing Competitieven'!AI$2:AI$479,$A394))</f>
        <v/>
      </c>
      <c r="F394" s="145" t="str">
        <f>IF(COUNTIF('Listing Competitieven'!AJ$2:AJ$479,$A394)=0,"",COUNTIF('Listing Competitieven'!AJ$2:AJ$479,$A394))</f>
        <v/>
      </c>
      <c r="G394" s="145" t="str">
        <f>IF(COUNTIF('Listing Competitieven'!AK$2:AK$479,$A394)=0,"",COUNTIF('Listing Competitieven'!AK$2:AK$479,$A394))</f>
        <v/>
      </c>
      <c r="I394">
        <v>393</v>
      </c>
      <c r="J394" s="145">
        <f>SUM(B$2:B394)</f>
        <v>125</v>
      </c>
      <c r="K394" s="145">
        <f>SUM(C$2:C394)</f>
        <v>122</v>
      </c>
      <c r="L394" s="145">
        <f>SUM(D$2:D394)</f>
        <v>69</v>
      </c>
      <c r="M394" s="145">
        <f>SUM(E$2:E394)</f>
        <v>16</v>
      </c>
      <c r="N394" s="145">
        <f>SUM(F$2:F394)</f>
        <v>41</v>
      </c>
      <c r="O394" s="145">
        <f>SUM(G$2:G394)</f>
        <v>2</v>
      </c>
    </row>
    <row r="395" spans="1:15" x14ac:dyDescent="0.25">
      <c r="A395">
        <v>394</v>
      </c>
      <c r="B395" s="145" t="str">
        <f>IF(COUNTIF('Listing Competitieven'!AF$2:AF$479,$A395)=0,"",COUNTIF('Listing Competitieven'!AF$2:AF$479,$A395))</f>
        <v/>
      </c>
      <c r="C395" s="145" t="str">
        <f>IF(COUNTIF('Listing Competitieven'!AG$2:AG$479,$A395)=0,"",COUNTIF('Listing Competitieven'!AG$2:AG$479,$A395))</f>
        <v/>
      </c>
      <c r="D395" s="145">
        <f>IF(COUNTIF('Listing Competitieven'!AH$2:AH$479,$A395)=0,"",COUNTIF('Listing Competitieven'!AH$2:AH$479,$A395))</f>
        <v>1</v>
      </c>
      <c r="E395" s="145" t="str">
        <f>IF(COUNTIF('Listing Competitieven'!AI$2:AI$479,$A395)=0,"",COUNTIF('Listing Competitieven'!AI$2:AI$479,$A395))</f>
        <v/>
      </c>
      <c r="F395" s="145">
        <f>IF(COUNTIF('Listing Competitieven'!AJ$2:AJ$479,$A395)=0,"",COUNTIF('Listing Competitieven'!AJ$2:AJ$479,$A395))</f>
        <v>1</v>
      </c>
      <c r="G395" s="145" t="str">
        <f>IF(COUNTIF('Listing Competitieven'!AK$2:AK$479,$A395)=0,"",COUNTIF('Listing Competitieven'!AK$2:AK$479,$A395))</f>
        <v/>
      </c>
      <c r="I395">
        <v>394</v>
      </c>
      <c r="J395" s="145">
        <f>SUM(B$2:B395)</f>
        <v>125</v>
      </c>
      <c r="K395" s="145">
        <f>SUM(C$2:C395)</f>
        <v>122</v>
      </c>
      <c r="L395" s="145">
        <f>SUM(D$2:D395)</f>
        <v>70</v>
      </c>
      <c r="M395" s="145">
        <f>SUM(E$2:E395)</f>
        <v>16</v>
      </c>
      <c r="N395" s="145">
        <f>SUM(F$2:F395)</f>
        <v>42</v>
      </c>
      <c r="O395" s="145">
        <f>SUM(G$2:G395)</f>
        <v>2</v>
      </c>
    </row>
    <row r="396" spans="1:15" x14ac:dyDescent="0.25">
      <c r="A396">
        <v>395</v>
      </c>
      <c r="B396" s="145" t="str">
        <f>IF(COUNTIF('Listing Competitieven'!AF$2:AF$479,$A396)=0,"",COUNTIF('Listing Competitieven'!AF$2:AF$479,$A396))</f>
        <v/>
      </c>
      <c r="C396" s="145" t="str">
        <f>IF(COUNTIF('Listing Competitieven'!AG$2:AG$479,$A396)=0,"",COUNTIF('Listing Competitieven'!AG$2:AG$479,$A396))</f>
        <v/>
      </c>
      <c r="D396" s="145" t="str">
        <f>IF(COUNTIF('Listing Competitieven'!AH$2:AH$479,$A396)=0,"",COUNTIF('Listing Competitieven'!AH$2:AH$479,$A396))</f>
        <v/>
      </c>
      <c r="E396" s="145" t="str">
        <f>IF(COUNTIF('Listing Competitieven'!AI$2:AI$479,$A396)=0,"",COUNTIF('Listing Competitieven'!AI$2:AI$479,$A396))</f>
        <v/>
      </c>
      <c r="F396" s="145" t="str">
        <f>IF(COUNTIF('Listing Competitieven'!AJ$2:AJ$479,$A396)=0,"",COUNTIF('Listing Competitieven'!AJ$2:AJ$479,$A396))</f>
        <v/>
      </c>
      <c r="G396" s="145" t="str">
        <f>IF(COUNTIF('Listing Competitieven'!AK$2:AK$479,$A396)=0,"",COUNTIF('Listing Competitieven'!AK$2:AK$479,$A396))</f>
        <v/>
      </c>
      <c r="I396">
        <v>395</v>
      </c>
      <c r="J396" s="145">
        <f>SUM(B$2:B396)</f>
        <v>125</v>
      </c>
      <c r="K396" s="145">
        <f>SUM(C$2:C396)</f>
        <v>122</v>
      </c>
      <c r="L396" s="145">
        <f>SUM(D$2:D396)</f>
        <v>70</v>
      </c>
      <c r="M396" s="145">
        <f>SUM(E$2:E396)</f>
        <v>16</v>
      </c>
      <c r="N396" s="145">
        <f>SUM(F$2:F396)</f>
        <v>42</v>
      </c>
      <c r="O396" s="145">
        <f>SUM(G$2:G396)</f>
        <v>2</v>
      </c>
    </row>
    <row r="397" spans="1:15" x14ac:dyDescent="0.25">
      <c r="A397">
        <v>396</v>
      </c>
      <c r="B397" s="145" t="str">
        <f>IF(COUNTIF('Listing Competitieven'!AF$2:AF$479,$A397)=0,"",COUNTIF('Listing Competitieven'!AF$2:AF$479,$A397))</f>
        <v/>
      </c>
      <c r="C397" s="145" t="str">
        <f>IF(COUNTIF('Listing Competitieven'!AG$2:AG$479,$A397)=0,"",COUNTIF('Listing Competitieven'!AG$2:AG$479,$A397))</f>
        <v/>
      </c>
      <c r="D397" s="145" t="str">
        <f>IF(COUNTIF('Listing Competitieven'!AH$2:AH$479,$A397)=0,"",COUNTIF('Listing Competitieven'!AH$2:AH$479,$A397))</f>
        <v/>
      </c>
      <c r="E397" s="145" t="str">
        <f>IF(COUNTIF('Listing Competitieven'!AI$2:AI$479,$A397)=0,"",COUNTIF('Listing Competitieven'!AI$2:AI$479,$A397))</f>
        <v/>
      </c>
      <c r="F397" s="145" t="str">
        <f>IF(COUNTIF('Listing Competitieven'!AJ$2:AJ$479,$A397)=0,"",COUNTIF('Listing Competitieven'!AJ$2:AJ$479,$A397))</f>
        <v/>
      </c>
      <c r="G397" s="145" t="str">
        <f>IF(COUNTIF('Listing Competitieven'!AK$2:AK$479,$A397)=0,"",COUNTIF('Listing Competitieven'!AK$2:AK$479,$A397))</f>
        <v/>
      </c>
      <c r="I397">
        <v>396</v>
      </c>
      <c r="J397" s="145">
        <f>SUM(B$2:B397)</f>
        <v>125</v>
      </c>
      <c r="K397" s="145">
        <f>SUM(C$2:C397)</f>
        <v>122</v>
      </c>
      <c r="L397" s="145">
        <f>SUM(D$2:D397)</f>
        <v>70</v>
      </c>
      <c r="M397" s="145">
        <f>SUM(E$2:E397)</f>
        <v>16</v>
      </c>
      <c r="N397" s="145">
        <f>SUM(F$2:F397)</f>
        <v>42</v>
      </c>
      <c r="O397" s="145">
        <f>SUM(G$2:G397)</f>
        <v>2</v>
      </c>
    </row>
    <row r="398" spans="1:15" x14ac:dyDescent="0.25">
      <c r="A398">
        <v>397</v>
      </c>
      <c r="B398" s="145" t="str">
        <f>IF(COUNTIF('Listing Competitieven'!AF$2:AF$479,$A398)=0,"",COUNTIF('Listing Competitieven'!AF$2:AF$479,$A398))</f>
        <v/>
      </c>
      <c r="C398" s="145" t="str">
        <f>IF(COUNTIF('Listing Competitieven'!AG$2:AG$479,$A398)=0,"",COUNTIF('Listing Competitieven'!AG$2:AG$479,$A398))</f>
        <v/>
      </c>
      <c r="D398" s="145" t="str">
        <f>IF(COUNTIF('Listing Competitieven'!AH$2:AH$479,$A398)=0,"",COUNTIF('Listing Competitieven'!AH$2:AH$479,$A398))</f>
        <v/>
      </c>
      <c r="E398" s="145" t="str">
        <f>IF(COUNTIF('Listing Competitieven'!AI$2:AI$479,$A398)=0,"",COUNTIF('Listing Competitieven'!AI$2:AI$479,$A398))</f>
        <v/>
      </c>
      <c r="F398" s="145" t="str">
        <f>IF(COUNTIF('Listing Competitieven'!AJ$2:AJ$479,$A398)=0,"",COUNTIF('Listing Competitieven'!AJ$2:AJ$479,$A398))</f>
        <v/>
      </c>
      <c r="G398" s="145" t="str">
        <f>IF(COUNTIF('Listing Competitieven'!AK$2:AK$479,$A398)=0,"",COUNTIF('Listing Competitieven'!AK$2:AK$479,$A398))</f>
        <v/>
      </c>
      <c r="I398">
        <v>397</v>
      </c>
      <c r="J398" s="145">
        <f>SUM(B$2:B398)</f>
        <v>125</v>
      </c>
      <c r="K398" s="145">
        <f>SUM(C$2:C398)</f>
        <v>122</v>
      </c>
      <c r="L398" s="145">
        <f>SUM(D$2:D398)</f>
        <v>70</v>
      </c>
      <c r="M398" s="145">
        <f>SUM(E$2:E398)</f>
        <v>16</v>
      </c>
      <c r="N398" s="145">
        <f>SUM(F$2:F398)</f>
        <v>42</v>
      </c>
      <c r="O398" s="145">
        <f>SUM(G$2:G398)</f>
        <v>2</v>
      </c>
    </row>
    <row r="399" spans="1:15" x14ac:dyDescent="0.25">
      <c r="A399">
        <v>398</v>
      </c>
      <c r="B399" s="145" t="str">
        <f>IF(COUNTIF('Listing Competitieven'!AF$2:AF$479,$A399)=0,"",COUNTIF('Listing Competitieven'!AF$2:AF$479,$A399))</f>
        <v/>
      </c>
      <c r="C399" s="145" t="str">
        <f>IF(COUNTIF('Listing Competitieven'!AG$2:AG$479,$A399)=0,"",COUNTIF('Listing Competitieven'!AG$2:AG$479,$A399))</f>
        <v/>
      </c>
      <c r="D399" s="145" t="str">
        <f>IF(COUNTIF('Listing Competitieven'!AH$2:AH$479,$A399)=0,"",COUNTIF('Listing Competitieven'!AH$2:AH$479,$A399))</f>
        <v/>
      </c>
      <c r="E399" s="145" t="str">
        <f>IF(COUNTIF('Listing Competitieven'!AI$2:AI$479,$A399)=0,"",COUNTIF('Listing Competitieven'!AI$2:AI$479,$A399))</f>
        <v/>
      </c>
      <c r="F399" s="145" t="str">
        <f>IF(COUNTIF('Listing Competitieven'!AJ$2:AJ$479,$A399)=0,"",COUNTIF('Listing Competitieven'!AJ$2:AJ$479,$A399))</f>
        <v/>
      </c>
      <c r="G399" s="145" t="str">
        <f>IF(COUNTIF('Listing Competitieven'!AK$2:AK$479,$A399)=0,"",COUNTIF('Listing Competitieven'!AK$2:AK$479,$A399))</f>
        <v/>
      </c>
      <c r="I399">
        <v>398</v>
      </c>
      <c r="J399" s="145">
        <f>SUM(B$2:B399)</f>
        <v>125</v>
      </c>
      <c r="K399" s="145">
        <f>SUM(C$2:C399)</f>
        <v>122</v>
      </c>
      <c r="L399" s="145">
        <f>SUM(D$2:D399)</f>
        <v>70</v>
      </c>
      <c r="M399" s="145">
        <f>SUM(E$2:E399)</f>
        <v>16</v>
      </c>
      <c r="N399" s="145">
        <f>SUM(F$2:F399)</f>
        <v>42</v>
      </c>
      <c r="O399" s="145">
        <f>SUM(G$2:G399)</f>
        <v>2</v>
      </c>
    </row>
    <row r="400" spans="1:15" x14ac:dyDescent="0.25">
      <c r="A400">
        <v>399</v>
      </c>
      <c r="B400" s="145" t="str">
        <f>IF(COUNTIF('Listing Competitieven'!AF$2:AF$479,$A400)=0,"",COUNTIF('Listing Competitieven'!AF$2:AF$479,$A400))</f>
        <v/>
      </c>
      <c r="C400" s="145">
        <f>IF(COUNTIF('Listing Competitieven'!AG$2:AG$479,$A400)=0,"",COUNTIF('Listing Competitieven'!AG$2:AG$479,$A400))</f>
        <v>1</v>
      </c>
      <c r="D400" s="145">
        <f>IF(COUNTIF('Listing Competitieven'!AH$2:AH$479,$A400)=0,"",COUNTIF('Listing Competitieven'!AH$2:AH$479,$A400))</f>
        <v>1</v>
      </c>
      <c r="E400" s="145" t="str">
        <f>IF(COUNTIF('Listing Competitieven'!AI$2:AI$479,$A400)=0,"",COUNTIF('Listing Competitieven'!AI$2:AI$479,$A400))</f>
        <v/>
      </c>
      <c r="F400" s="145" t="str">
        <f>IF(COUNTIF('Listing Competitieven'!AJ$2:AJ$479,$A400)=0,"",COUNTIF('Listing Competitieven'!AJ$2:AJ$479,$A400))</f>
        <v/>
      </c>
      <c r="G400" s="145" t="str">
        <f>IF(COUNTIF('Listing Competitieven'!AK$2:AK$479,$A400)=0,"",COUNTIF('Listing Competitieven'!AK$2:AK$479,$A400))</f>
        <v/>
      </c>
      <c r="I400">
        <v>399</v>
      </c>
      <c r="J400" s="145">
        <f>SUM(B$2:B400)</f>
        <v>125</v>
      </c>
      <c r="K400" s="145">
        <f>SUM(C$2:C400)</f>
        <v>123</v>
      </c>
      <c r="L400" s="145">
        <f>SUM(D$2:D400)</f>
        <v>71</v>
      </c>
      <c r="M400" s="145">
        <f>SUM(E$2:E400)</f>
        <v>16</v>
      </c>
      <c r="N400" s="145">
        <f>SUM(F$2:F400)</f>
        <v>42</v>
      </c>
      <c r="O400" s="145">
        <f>SUM(G$2:G400)</f>
        <v>2</v>
      </c>
    </row>
    <row r="401" spans="1:15" x14ac:dyDescent="0.25">
      <c r="A401">
        <v>400</v>
      </c>
      <c r="B401" s="145" t="str">
        <f>IF(COUNTIF('Listing Competitieven'!AF$2:AF$479,$A401)=0,"",COUNTIF('Listing Competitieven'!AF$2:AF$479,$A401))</f>
        <v/>
      </c>
      <c r="C401" s="145" t="str">
        <f>IF(COUNTIF('Listing Competitieven'!AG$2:AG$479,$A401)=0,"",COUNTIF('Listing Competitieven'!AG$2:AG$479,$A401))</f>
        <v/>
      </c>
      <c r="D401" s="145" t="str">
        <f>IF(COUNTIF('Listing Competitieven'!AH$2:AH$479,$A401)=0,"",COUNTIF('Listing Competitieven'!AH$2:AH$479,$A401))</f>
        <v/>
      </c>
      <c r="E401" s="145" t="str">
        <f>IF(COUNTIF('Listing Competitieven'!AI$2:AI$479,$A401)=0,"",COUNTIF('Listing Competitieven'!AI$2:AI$479,$A401))</f>
        <v/>
      </c>
      <c r="F401" s="145" t="str">
        <f>IF(COUNTIF('Listing Competitieven'!AJ$2:AJ$479,$A401)=0,"",COUNTIF('Listing Competitieven'!AJ$2:AJ$479,$A401))</f>
        <v/>
      </c>
      <c r="G401" s="145" t="str">
        <f>IF(COUNTIF('Listing Competitieven'!AK$2:AK$479,$A401)=0,"",COUNTIF('Listing Competitieven'!AK$2:AK$479,$A401))</f>
        <v/>
      </c>
      <c r="I401">
        <v>400</v>
      </c>
      <c r="J401" s="145">
        <f>SUM(B$2:B401)</f>
        <v>125</v>
      </c>
      <c r="K401" s="145">
        <f>SUM(C$2:C401)</f>
        <v>123</v>
      </c>
      <c r="L401" s="145">
        <f>SUM(D$2:D401)</f>
        <v>71</v>
      </c>
      <c r="M401" s="145">
        <f>SUM(E$2:E401)</f>
        <v>16</v>
      </c>
      <c r="N401" s="145">
        <f>SUM(F$2:F401)</f>
        <v>42</v>
      </c>
      <c r="O401" s="145">
        <f>SUM(G$2:G401)</f>
        <v>2</v>
      </c>
    </row>
    <row r="402" spans="1:15" x14ac:dyDescent="0.25">
      <c r="A402">
        <v>401</v>
      </c>
      <c r="B402" s="145" t="str">
        <f>IF(COUNTIF('Listing Competitieven'!AF$2:AF$479,$A402)=0,"",COUNTIF('Listing Competitieven'!AF$2:AF$479,$A402))</f>
        <v/>
      </c>
      <c r="C402" s="145" t="str">
        <f>IF(COUNTIF('Listing Competitieven'!AG$2:AG$479,$A402)=0,"",COUNTIF('Listing Competitieven'!AG$2:AG$479,$A402))</f>
        <v/>
      </c>
      <c r="D402" s="145" t="str">
        <f>IF(COUNTIF('Listing Competitieven'!AH$2:AH$479,$A402)=0,"",COUNTIF('Listing Competitieven'!AH$2:AH$479,$A402))</f>
        <v/>
      </c>
      <c r="E402" s="145" t="str">
        <f>IF(COUNTIF('Listing Competitieven'!AI$2:AI$479,$A402)=0,"",COUNTIF('Listing Competitieven'!AI$2:AI$479,$A402))</f>
        <v/>
      </c>
      <c r="F402" s="145" t="str">
        <f>IF(COUNTIF('Listing Competitieven'!AJ$2:AJ$479,$A402)=0,"",COUNTIF('Listing Competitieven'!AJ$2:AJ$479,$A402))</f>
        <v/>
      </c>
      <c r="G402" s="145" t="str">
        <f>IF(COUNTIF('Listing Competitieven'!AK$2:AK$479,$A402)=0,"",COUNTIF('Listing Competitieven'!AK$2:AK$479,$A402))</f>
        <v/>
      </c>
      <c r="I402">
        <v>401</v>
      </c>
      <c r="J402" s="145">
        <f>SUM(B$2:B402)</f>
        <v>125</v>
      </c>
      <c r="K402" s="145">
        <f>SUM(C$2:C402)</f>
        <v>123</v>
      </c>
      <c r="L402" s="145">
        <f>SUM(D$2:D402)</f>
        <v>71</v>
      </c>
      <c r="M402" s="145">
        <f>SUM(E$2:E402)</f>
        <v>16</v>
      </c>
      <c r="N402" s="145">
        <f>SUM(F$2:F402)</f>
        <v>42</v>
      </c>
      <c r="O402" s="145">
        <f>SUM(G$2:G402)</f>
        <v>2</v>
      </c>
    </row>
    <row r="403" spans="1:15" x14ac:dyDescent="0.25">
      <c r="A403">
        <v>402</v>
      </c>
      <c r="B403" s="145" t="str">
        <f>IF(COUNTIF('Listing Competitieven'!AF$2:AF$479,$A403)=0,"",COUNTIF('Listing Competitieven'!AF$2:AF$479,$A403))</f>
        <v/>
      </c>
      <c r="C403" s="145" t="str">
        <f>IF(COUNTIF('Listing Competitieven'!AG$2:AG$479,$A403)=0,"",COUNTIF('Listing Competitieven'!AG$2:AG$479,$A403))</f>
        <v/>
      </c>
      <c r="D403" s="145" t="str">
        <f>IF(COUNTIF('Listing Competitieven'!AH$2:AH$479,$A403)=0,"",COUNTIF('Listing Competitieven'!AH$2:AH$479,$A403))</f>
        <v/>
      </c>
      <c r="E403" s="145" t="str">
        <f>IF(COUNTIF('Listing Competitieven'!AI$2:AI$479,$A403)=0,"",COUNTIF('Listing Competitieven'!AI$2:AI$479,$A403))</f>
        <v/>
      </c>
      <c r="F403" s="145" t="str">
        <f>IF(COUNTIF('Listing Competitieven'!AJ$2:AJ$479,$A403)=0,"",COUNTIF('Listing Competitieven'!AJ$2:AJ$479,$A403))</f>
        <v/>
      </c>
      <c r="G403" s="145" t="str">
        <f>IF(COUNTIF('Listing Competitieven'!AK$2:AK$479,$A403)=0,"",COUNTIF('Listing Competitieven'!AK$2:AK$479,$A403))</f>
        <v/>
      </c>
      <c r="I403">
        <v>402</v>
      </c>
      <c r="J403" s="145">
        <f>SUM(B$2:B403)</f>
        <v>125</v>
      </c>
      <c r="K403" s="145">
        <f>SUM(C$2:C403)</f>
        <v>123</v>
      </c>
      <c r="L403" s="145">
        <f>SUM(D$2:D403)</f>
        <v>71</v>
      </c>
      <c r="M403" s="145">
        <f>SUM(E$2:E403)</f>
        <v>16</v>
      </c>
      <c r="N403" s="145">
        <f>SUM(F$2:F403)</f>
        <v>42</v>
      </c>
      <c r="O403" s="145">
        <f>SUM(G$2:G403)</f>
        <v>2</v>
      </c>
    </row>
    <row r="404" spans="1:15" x14ac:dyDescent="0.25">
      <c r="A404">
        <v>403</v>
      </c>
      <c r="B404" s="145" t="str">
        <f>IF(COUNTIF('Listing Competitieven'!AF$2:AF$479,$A404)=0,"",COUNTIF('Listing Competitieven'!AF$2:AF$479,$A404))</f>
        <v/>
      </c>
      <c r="C404" s="145" t="str">
        <f>IF(COUNTIF('Listing Competitieven'!AG$2:AG$479,$A404)=0,"",COUNTIF('Listing Competitieven'!AG$2:AG$479,$A404))</f>
        <v/>
      </c>
      <c r="D404" s="145" t="str">
        <f>IF(COUNTIF('Listing Competitieven'!AH$2:AH$479,$A404)=0,"",COUNTIF('Listing Competitieven'!AH$2:AH$479,$A404))</f>
        <v/>
      </c>
      <c r="E404" s="145" t="str">
        <f>IF(COUNTIF('Listing Competitieven'!AI$2:AI$479,$A404)=0,"",COUNTIF('Listing Competitieven'!AI$2:AI$479,$A404))</f>
        <v/>
      </c>
      <c r="F404" s="145" t="str">
        <f>IF(COUNTIF('Listing Competitieven'!AJ$2:AJ$479,$A404)=0,"",COUNTIF('Listing Competitieven'!AJ$2:AJ$479,$A404))</f>
        <v/>
      </c>
      <c r="G404" s="145" t="str">
        <f>IF(COUNTIF('Listing Competitieven'!AK$2:AK$479,$A404)=0,"",COUNTIF('Listing Competitieven'!AK$2:AK$479,$A404))</f>
        <v/>
      </c>
      <c r="I404">
        <v>403</v>
      </c>
      <c r="J404" s="145">
        <f>SUM(B$2:B404)</f>
        <v>125</v>
      </c>
      <c r="K404" s="145">
        <f>SUM(C$2:C404)</f>
        <v>123</v>
      </c>
      <c r="L404" s="145">
        <f>SUM(D$2:D404)</f>
        <v>71</v>
      </c>
      <c r="M404" s="145">
        <f>SUM(E$2:E404)</f>
        <v>16</v>
      </c>
      <c r="N404" s="145">
        <f>SUM(F$2:F404)</f>
        <v>42</v>
      </c>
      <c r="O404" s="145">
        <f>SUM(G$2:G404)</f>
        <v>2</v>
      </c>
    </row>
    <row r="405" spans="1:15" x14ac:dyDescent="0.25">
      <c r="A405">
        <v>404</v>
      </c>
      <c r="B405" s="145" t="str">
        <f>IF(COUNTIF('Listing Competitieven'!AF$2:AF$479,$A405)=0,"",COUNTIF('Listing Competitieven'!AF$2:AF$479,$A405))</f>
        <v/>
      </c>
      <c r="C405" s="145" t="str">
        <f>IF(COUNTIF('Listing Competitieven'!AG$2:AG$479,$A405)=0,"",COUNTIF('Listing Competitieven'!AG$2:AG$479,$A405))</f>
        <v/>
      </c>
      <c r="D405" s="145" t="str">
        <f>IF(COUNTIF('Listing Competitieven'!AH$2:AH$479,$A405)=0,"",COUNTIF('Listing Competitieven'!AH$2:AH$479,$A405))</f>
        <v/>
      </c>
      <c r="E405" s="145" t="str">
        <f>IF(COUNTIF('Listing Competitieven'!AI$2:AI$479,$A405)=0,"",COUNTIF('Listing Competitieven'!AI$2:AI$479,$A405))</f>
        <v/>
      </c>
      <c r="F405" s="145" t="str">
        <f>IF(COUNTIF('Listing Competitieven'!AJ$2:AJ$479,$A405)=0,"",COUNTIF('Listing Competitieven'!AJ$2:AJ$479,$A405))</f>
        <v/>
      </c>
      <c r="G405" s="145" t="str">
        <f>IF(COUNTIF('Listing Competitieven'!AK$2:AK$479,$A405)=0,"",COUNTIF('Listing Competitieven'!AK$2:AK$479,$A405))</f>
        <v/>
      </c>
      <c r="I405">
        <v>404</v>
      </c>
      <c r="J405" s="145">
        <f>SUM(B$2:B405)</f>
        <v>125</v>
      </c>
      <c r="K405" s="145">
        <f>SUM(C$2:C405)</f>
        <v>123</v>
      </c>
      <c r="L405" s="145">
        <f>SUM(D$2:D405)</f>
        <v>71</v>
      </c>
      <c r="M405" s="145">
        <f>SUM(E$2:E405)</f>
        <v>16</v>
      </c>
      <c r="N405" s="145">
        <f>SUM(F$2:F405)</f>
        <v>42</v>
      </c>
      <c r="O405" s="145">
        <f>SUM(G$2:G405)</f>
        <v>2</v>
      </c>
    </row>
    <row r="406" spans="1:15" x14ac:dyDescent="0.25">
      <c r="A406">
        <v>405</v>
      </c>
      <c r="B406" s="145" t="str">
        <f>IF(COUNTIF('Listing Competitieven'!AF$2:AF$479,$A406)=0,"",COUNTIF('Listing Competitieven'!AF$2:AF$479,$A406))</f>
        <v/>
      </c>
      <c r="C406" s="145" t="str">
        <f>IF(COUNTIF('Listing Competitieven'!AG$2:AG$479,$A406)=0,"",COUNTIF('Listing Competitieven'!AG$2:AG$479,$A406))</f>
        <v/>
      </c>
      <c r="D406" s="145" t="str">
        <f>IF(COUNTIF('Listing Competitieven'!AH$2:AH$479,$A406)=0,"",COUNTIF('Listing Competitieven'!AH$2:AH$479,$A406))</f>
        <v/>
      </c>
      <c r="E406" s="145" t="str">
        <f>IF(COUNTIF('Listing Competitieven'!AI$2:AI$479,$A406)=0,"",COUNTIF('Listing Competitieven'!AI$2:AI$479,$A406))</f>
        <v/>
      </c>
      <c r="F406" s="145" t="str">
        <f>IF(COUNTIF('Listing Competitieven'!AJ$2:AJ$479,$A406)=0,"",COUNTIF('Listing Competitieven'!AJ$2:AJ$479,$A406))</f>
        <v/>
      </c>
      <c r="G406" s="145" t="str">
        <f>IF(COUNTIF('Listing Competitieven'!AK$2:AK$479,$A406)=0,"",COUNTIF('Listing Competitieven'!AK$2:AK$479,$A406))</f>
        <v/>
      </c>
      <c r="I406">
        <v>405</v>
      </c>
      <c r="J406" s="145">
        <f>SUM(B$2:B406)</f>
        <v>125</v>
      </c>
      <c r="K406" s="145">
        <f>SUM(C$2:C406)</f>
        <v>123</v>
      </c>
      <c r="L406" s="145">
        <f>SUM(D$2:D406)</f>
        <v>71</v>
      </c>
      <c r="M406" s="145">
        <f>SUM(E$2:E406)</f>
        <v>16</v>
      </c>
      <c r="N406" s="145">
        <f>SUM(F$2:F406)</f>
        <v>42</v>
      </c>
      <c r="O406" s="145">
        <f>SUM(G$2:G406)</f>
        <v>2</v>
      </c>
    </row>
    <row r="407" spans="1:15" x14ac:dyDescent="0.25">
      <c r="A407">
        <v>406</v>
      </c>
      <c r="B407" s="145">
        <f>IF(COUNTIF('Listing Competitieven'!AF$2:AF$479,$A407)=0,"",COUNTIF('Listing Competitieven'!AF$2:AF$479,$A407))</f>
        <v>2</v>
      </c>
      <c r="C407" s="145" t="str">
        <f>IF(COUNTIF('Listing Competitieven'!AG$2:AG$479,$A407)=0,"",COUNTIF('Listing Competitieven'!AG$2:AG$479,$A407))</f>
        <v/>
      </c>
      <c r="D407" s="145">
        <f>IF(COUNTIF('Listing Competitieven'!AH$2:AH$479,$A407)=0,"",COUNTIF('Listing Competitieven'!AH$2:AH$479,$A407))</f>
        <v>2</v>
      </c>
      <c r="E407" s="145">
        <f>IF(COUNTIF('Listing Competitieven'!AI$2:AI$479,$A407)=0,"",COUNTIF('Listing Competitieven'!AI$2:AI$479,$A407))</f>
        <v>1</v>
      </c>
      <c r="F407" s="145" t="str">
        <f>IF(COUNTIF('Listing Competitieven'!AJ$2:AJ$479,$A407)=0,"",COUNTIF('Listing Competitieven'!AJ$2:AJ$479,$A407))</f>
        <v/>
      </c>
      <c r="G407" s="145" t="str">
        <f>IF(COUNTIF('Listing Competitieven'!AK$2:AK$479,$A407)=0,"",COUNTIF('Listing Competitieven'!AK$2:AK$479,$A407))</f>
        <v/>
      </c>
      <c r="I407">
        <v>406</v>
      </c>
      <c r="J407" s="145">
        <f>SUM(B$2:B407)</f>
        <v>127</v>
      </c>
      <c r="K407" s="145">
        <f>SUM(C$2:C407)</f>
        <v>123</v>
      </c>
      <c r="L407" s="145">
        <f>SUM(D$2:D407)</f>
        <v>73</v>
      </c>
      <c r="M407" s="145">
        <f>SUM(E$2:E407)</f>
        <v>17</v>
      </c>
      <c r="N407" s="145">
        <f>SUM(F$2:F407)</f>
        <v>42</v>
      </c>
      <c r="O407" s="145">
        <f>SUM(G$2:G407)</f>
        <v>2</v>
      </c>
    </row>
    <row r="408" spans="1:15" x14ac:dyDescent="0.25">
      <c r="A408">
        <v>407</v>
      </c>
      <c r="B408" s="145" t="str">
        <f>IF(COUNTIF('Listing Competitieven'!AF$2:AF$479,$A408)=0,"",COUNTIF('Listing Competitieven'!AF$2:AF$479,$A408))</f>
        <v/>
      </c>
      <c r="C408" s="145" t="str">
        <f>IF(COUNTIF('Listing Competitieven'!AG$2:AG$479,$A408)=0,"",COUNTIF('Listing Competitieven'!AG$2:AG$479,$A408))</f>
        <v/>
      </c>
      <c r="D408" s="145" t="str">
        <f>IF(COUNTIF('Listing Competitieven'!AH$2:AH$479,$A408)=0,"",COUNTIF('Listing Competitieven'!AH$2:AH$479,$A408))</f>
        <v/>
      </c>
      <c r="E408" s="145">
        <f>IF(COUNTIF('Listing Competitieven'!AI$2:AI$479,$A408)=0,"",COUNTIF('Listing Competitieven'!AI$2:AI$479,$A408))</f>
        <v>1</v>
      </c>
      <c r="F408" s="145" t="str">
        <f>IF(COUNTIF('Listing Competitieven'!AJ$2:AJ$479,$A408)=0,"",COUNTIF('Listing Competitieven'!AJ$2:AJ$479,$A408))</f>
        <v/>
      </c>
      <c r="G408" s="145" t="str">
        <f>IF(COUNTIF('Listing Competitieven'!AK$2:AK$479,$A408)=0,"",COUNTIF('Listing Competitieven'!AK$2:AK$479,$A408))</f>
        <v/>
      </c>
      <c r="I408">
        <v>407</v>
      </c>
      <c r="J408" s="145">
        <f>SUM(B$2:B408)</f>
        <v>127</v>
      </c>
      <c r="K408" s="145">
        <f>SUM(C$2:C408)</f>
        <v>123</v>
      </c>
      <c r="L408" s="145">
        <f>SUM(D$2:D408)</f>
        <v>73</v>
      </c>
      <c r="M408" s="145">
        <f>SUM(E$2:E408)</f>
        <v>18</v>
      </c>
      <c r="N408" s="145">
        <f>SUM(F$2:F408)</f>
        <v>42</v>
      </c>
      <c r="O408" s="145">
        <f>SUM(G$2:G408)</f>
        <v>2</v>
      </c>
    </row>
    <row r="409" spans="1:15" x14ac:dyDescent="0.25">
      <c r="A409">
        <v>408</v>
      </c>
      <c r="B409" s="145" t="str">
        <f>IF(COUNTIF('Listing Competitieven'!AF$2:AF$479,$A409)=0,"",COUNTIF('Listing Competitieven'!AF$2:AF$479,$A409))</f>
        <v/>
      </c>
      <c r="C409" s="145" t="str">
        <f>IF(COUNTIF('Listing Competitieven'!AG$2:AG$479,$A409)=0,"",COUNTIF('Listing Competitieven'!AG$2:AG$479,$A409))</f>
        <v/>
      </c>
      <c r="D409" s="145" t="str">
        <f>IF(COUNTIF('Listing Competitieven'!AH$2:AH$479,$A409)=0,"",COUNTIF('Listing Competitieven'!AH$2:AH$479,$A409))</f>
        <v/>
      </c>
      <c r="E409" s="145" t="str">
        <f>IF(COUNTIF('Listing Competitieven'!AI$2:AI$479,$A409)=0,"",COUNTIF('Listing Competitieven'!AI$2:AI$479,$A409))</f>
        <v/>
      </c>
      <c r="F409" s="145" t="str">
        <f>IF(COUNTIF('Listing Competitieven'!AJ$2:AJ$479,$A409)=0,"",COUNTIF('Listing Competitieven'!AJ$2:AJ$479,$A409))</f>
        <v/>
      </c>
      <c r="G409" s="145" t="str">
        <f>IF(COUNTIF('Listing Competitieven'!AK$2:AK$479,$A409)=0,"",COUNTIF('Listing Competitieven'!AK$2:AK$479,$A409))</f>
        <v/>
      </c>
      <c r="I409">
        <v>408</v>
      </c>
      <c r="J409" s="145">
        <f>SUM(B$2:B409)</f>
        <v>127</v>
      </c>
      <c r="K409" s="145">
        <f>SUM(C$2:C409)</f>
        <v>123</v>
      </c>
      <c r="L409" s="145">
        <f>SUM(D$2:D409)</f>
        <v>73</v>
      </c>
      <c r="M409" s="145">
        <f>SUM(E$2:E409)</f>
        <v>18</v>
      </c>
      <c r="N409" s="145">
        <f>SUM(F$2:F409)</f>
        <v>42</v>
      </c>
      <c r="O409" s="145">
        <f>SUM(G$2:G409)</f>
        <v>2</v>
      </c>
    </row>
    <row r="410" spans="1:15" x14ac:dyDescent="0.25">
      <c r="A410">
        <v>409</v>
      </c>
      <c r="B410" s="145" t="str">
        <f>IF(COUNTIF('Listing Competitieven'!AF$2:AF$479,$A410)=0,"",COUNTIF('Listing Competitieven'!AF$2:AF$479,$A410))</f>
        <v/>
      </c>
      <c r="C410" s="145" t="str">
        <f>IF(COUNTIF('Listing Competitieven'!AG$2:AG$479,$A410)=0,"",COUNTIF('Listing Competitieven'!AG$2:AG$479,$A410))</f>
        <v/>
      </c>
      <c r="D410" s="145" t="str">
        <f>IF(COUNTIF('Listing Competitieven'!AH$2:AH$479,$A410)=0,"",COUNTIF('Listing Competitieven'!AH$2:AH$479,$A410))</f>
        <v/>
      </c>
      <c r="E410" s="145" t="str">
        <f>IF(COUNTIF('Listing Competitieven'!AI$2:AI$479,$A410)=0,"",COUNTIF('Listing Competitieven'!AI$2:AI$479,$A410))</f>
        <v/>
      </c>
      <c r="F410" s="145" t="str">
        <f>IF(COUNTIF('Listing Competitieven'!AJ$2:AJ$479,$A410)=0,"",COUNTIF('Listing Competitieven'!AJ$2:AJ$479,$A410))</f>
        <v/>
      </c>
      <c r="G410" s="145" t="str">
        <f>IF(COUNTIF('Listing Competitieven'!AK$2:AK$479,$A410)=0,"",COUNTIF('Listing Competitieven'!AK$2:AK$479,$A410))</f>
        <v/>
      </c>
      <c r="I410">
        <v>409</v>
      </c>
      <c r="J410" s="145">
        <f>SUM(B$2:B410)</f>
        <v>127</v>
      </c>
      <c r="K410" s="145">
        <f>SUM(C$2:C410)</f>
        <v>123</v>
      </c>
      <c r="L410" s="145">
        <f>SUM(D$2:D410)</f>
        <v>73</v>
      </c>
      <c r="M410" s="145">
        <f>SUM(E$2:E410)</f>
        <v>18</v>
      </c>
      <c r="N410" s="145">
        <f>SUM(F$2:F410)</f>
        <v>42</v>
      </c>
      <c r="O410" s="145">
        <f>SUM(G$2:G410)</f>
        <v>2</v>
      </c>
    </row>
    <row r="411" spans="1:15" x14ac:dyDescent="0.25">
      <c r="A411">
        <v>410</v>
      </c>
      <c r="B411" s="145" t="str">
        <f>IF(COUNTIF('Listing Competitieven'!AF$2:AF$479,$A411)=0,"",COUNTIF('Listing Competitieven'!AF$2:AF$479,$A411))</f>
        <v/>
      </c>
      <c r="C411" s="145" t="str">
        <f>IF(COUNTIF('Listing Competitieven'!AG$2:AG$479,$A411)=0,"",COUNTIF('Listing Competitieven'!AG$2:AG$479,$A411))</f>
        <v/>
      </c>
      <c r="D411" s="145" t="str">
        <f>IF(COUNTIF('Listing Competitieven'!AH$2:AH$479,$A411)=0,"",COUNTIF('Listing Competitieven'!AH$2:AH$479,$A411))</f>
        <v/>
      </c>
      <c r="E411" s="145" t="str">
        <f>IF(COUNTIF('Listing Competitieven'!AI$2:AI$479,$A411)=0,"",COUNTIF('Listing Competitieven'!AI$2:AI$479,$A411))</f>
        <v/>
      </c>
      <c r="F411" s="145" t="str">
        <f>IF(COUNTIF('Listing Competitieven'!AJ$2:AJ$479,$A411)=0,"",COUNTIF('Listing Competitieven'!AJ$2:AJ$479,$A411))</f>
        <v/>
      </c>
      <c r="G411" s="145" t="str">
        <f>IF(COUNTIF('Listing Competitieven'!AK$2:AK$479,$A411)=0,"",COUNTIF('Listing Competitieven'!AK$2:AK$479,$A411))</f>
        <v/>
      </c>
      <c r="I411">
        <v>410</v>
      </c>
      <c r="J411" s="145">
        <f>SUM(B$2:B411)</f>
        <v>127</v>
      </c>
      <c r="K411" s="145">
        <f>SUM(C$2:C411)</f>
        <v>123</v>
      </c>
      <c r="L411" s="145">
        <f>SUM(D$2:D411)</f>
        <v>73</v>
      </c>
      <c r="M411" s="145">
        <f>SUM(E$2:E411)</f>
        <v>18</v>
      </c>
      <c r="N411" s="145">
        <f>SUM(F$2:F411)</f>
        <v>42</v>
      </c>
      <c r="O411" s="145">
        <f>SUM(G$2:G411)</f>
        <v>2</v>
      </c>
    </row>
    <row r="412" spans="1:15" x14ac:dyDescent="0.25">
      <c r="A412">
        <v>411</v>
      </c>
      <c r="B412" s="145" t="str">
        <f>IF(COUNTIF('Listing Competitieven'!AF$2:AF$479,$A412)=0,"",COUNTIF('Listing Competitieven'!AF$2:AF$479,$A412))</f>
        <v/>
      </c>
      <c r="C412" s="145" t="str">
        <f>IF(COUNTIF('Listing Competitieven'!AG$2:AG$479,$A412)=0,"",COUNTIF('Listing Competitieven'!AG$2:AG$479,$A412))</f>
        <v/>
      </c>
      <c r="D412" s="145" t="str">
        <f>IF(COUNTIF('Listing Competitieven'!AH$2:AH$479,$A412)=0,"",COUNTIF('Listing Competitieven'!AH$2:AH$479,$A412))</f>
        <v/>
      </c>
      <c r="E412" s="145" t="str">
        <f>IF(COUNTIF('Listing Competitieven'!AI$2:AI$479,$A412)=0,"",COUNTIF('Listing Competitieven'!AI$2:AI$479,$A412))</f>
        <v/>
      </c>
      <c r="F412" s="145" t="str">
        <f>IF(COUNTIF('Listing Competitieven'!AJ$2:AJ$479,$A412)=0,"",COUNTIF('Listing Competitieven'!AJ$2:AJ$479,$A412))</f>
        <v/>
      </c>
      <c r="G412" s="145" t="str">
        <f>IF(COUNTIF('Listing Competitieven'!AK$2:AK$479,$A412)=0,"",COUNTIF('Listing Competitieven'!AK$2:AK$479,$A412))</f>
        <v/>
      </c>
      <c r="I412">
        <v>411</v>
      </c>
      <c r="J412" s="145">
        <f>SUM(B$2:B412)</f>
        <v>127</v>
      </c>
      <c r="K412" s="145">
        <f>SUM(C$2:C412)</f>
        <v>123</v>
      </c>
      <c r="L412" s="145">
        <f>SUM(D$2:D412)</f>
        <v>73</v>
      </c>
      <c r="M412" s="145">
        <f>SUM(E$2:E412)</f>
        <v>18</v>
      </c>
      <c r="N412" s="145">
        <f>SUM(F$2:F412)</f>
        <v>42</v>
      </c>
      <c r="O412" s="145">
        <f>SUM(G$2:G412)</f>
        <v>2</v>
      </c>
    </row>
    <row r="413" spans="1:15" x14ac:dyDescent="0.25">
      <c r="A413">
        <v>412</v>
      </c>
      <c r="B413" s="145" t="str">
        <f>IF(COUNTIF('Listing Competitieven'!AF$2:AF$479,$A413)=0,"",COUNTIF('Listing Competitieven'!AF$2:AF$479,$A413))</f>
        <v/>
      </c>
      <c r="C413" s="145" t="str">
        <f>IF(COUNTIF('Listing Competitieven'!AG$2:AG$479,$A413)=0,"",COUNTIF('Listing Competitieven'!AG$2:AG$479,$A413))</f>
        <v/>
      </c>
      <c r="D413" s="145" t="str">
        <f>IF(COUNTIF('Listing Competitieven'!AH$2:AH$479,$A413)=0,"",COUNTIF('Listing Competitieven'!AH$2:AH$479,$A413))</f>
        <v/>
      </c>
      <c r="E413" s="145" t="str">
        <f>IF(COUNTIF('Listing Competitieven'!AI$2:AI$479,$A413)=0,"",COUNTIF('Listing Competitieven'!AI$2:AI$479,$A413))</f>
        <v/>
      </c>
      <c r="F413" s="145" t="str">
        <f>IF(COUNTIF('Listing Competitieven'!AJ$2:AJ$479,$A413)=0,"",COUNTIF('Listing Competitieven'!AJ$2:AJ$479,$A413))</f>
        <v/>
      </c>
      <c r="G413" s="145" t="str">
        <f>IF(COUNTIF('Listing Competitieven'!AK$2:AK$479,$A413)=0,"",COUNTIF('Listing Competitieven'!AK$2:AK$479,$A413))</f>
        <v/>
      </c>
      <c r="I413">
        <v>412</v>
      </c>
      <c r="J413" s="145">
        <f>SUM(B$2:B413)</f>
        <v>127</v>
      </c>
      <c r="K413" s="145">
        <f>SUM(C$2:C413)</f>
        <v>123</v>
      </c>
      <c r="L413" s="145">
        <f>SUM(D$2:D413)</f>
        <v>73</v>
      </c>
      <c r="M413" s="145">
        <f>SUM(E$2:E413)</f>
        <v>18</v>
      </c>
      <c r="N413" s="145">
        <f>SUM(F$2:F413)</f>
        <v>42</v>
      </c>
      <c r="O413" s="145">
        <f>SUM(G$2:G413)</f>
        <v>2</v>
      </c>
    </row>
    <row r="414" spans="1:15" x14ac:dyDescent="0.25">
      <c r="A414">
        <v>413</v>
      </c>
      <c r="B414" s="145">
        <f>IF(COUNTIF('Listing Competitieven'!AF$2:AF$479,$A414)=0,"",COUNTIF('Listing Competitieven'!AF$2:AF$479,$A414))</f>
        <v>1</v>
      </c>
      <c r="C414" s="145">
        <f>IF(COUNTIF('Listing Competitieven'!AG$2:AG$479,$A414)=0,"",COUNTIF('Listing Competitieven'!AG$2:AG$479,$A414))</f>
        <v>1</v>
      </c>
      <c r="D414" s="145" t="str">
        <f>IF(COUNTIF('Listing Competitieven'!AH$2:AH$479,$A414)=0,"",COUNTIF('Listing Competitieven'!AH$2:AH$479,$A414))</f>
        <v/>
      </c>
      <c r="E414" s="145">
        <f>IF(COUNTIF('Listing Competitieven'!AI$2:AI$479,$A414)=0,"",COUNTIF('Listing Competitieven'!AI$2:AI$479,$A414))</f>
        <v>1</v>
      </c>
      <c r="F414" s="145">
        <f>IF(COUNTIF('Listing Competitieven'!AJ$2:AJ$479,$A414)=0,"",COUNTIF('Listing Competitieven'!AJ$2:AJ$479,$A414))</f>
        <v>1</v>
      </c>
      <c r="G414" s="145" t="str">
        <f>IF(COUNTIF('Listing Competitieven'!AK$2:AK$479,$A414)=0,"",COUNTIF('Listing Competitieven'!AK$2:AK$479,$A414))</f>
        <v/>
      </c>
      <c r="I414">
        <v>413</v>
      </c>
      <c r="J414" s="145">
        <f>SUM(B$2:B414)</f>
        <v>128</v>
      </c>
      <c r="K414" s="145">
        <f>SUM(C$2:C414)</f>
        <v>124</v>
      </c>
      <c r="L414" s="145">
        <f>SUM(D$2:D414)</f>
        <v>73</v>
      </c>
      <c r="M414" s="145">
        <f>SUM(E$2:E414)</f>
        <v>19</v>
      </c>
      <c r="N414" s="145">
        <f>SUM(F$2:F414)</f>
        <v>43</v>
      </c>
      <c r="O414" s="145">
        <f>SUM(G$2:G414)</f>
        <v>2</v>
      </c>
    </row>
    <row r="415" spans="1:15" x14ac:dyDescent="0.25">
      <c r="A415">
        <v>414</v>
      </c>
      <c r="B415" s="145" t="str">
        <f>IF(COUNTIF('Listing Competitieven'!AF$2:AF$479,$A415)=0,"",COUNTIF('Listing Competitieven'!AF$2:AF$479,$A415))</f>
        <v/>
      </c>
      <c r="C415" s="145" t="str">
        <f>IF(COUNTIF('Listing Competitieven'!AG$2:AG$479,$A415)=0,"",COUNTIF('Listing Competitieven'!AG$2:AG$479,$A415))</f>
        <v/>
      </c>
      <c r="D415" s="145" t="str">
        <f>IF(COUNTIF('Listing Competitieven'!AH$2:AH$479,$A415)=0,"",COUNTIF('Listing Competitieven'!AH$2:AH$479,$A415))</f>
        <v/>
      </c>
      <c r="E415" s="145" t="str">
        <f>IF(COUNTIF('Listing Competitieven'!AI$2:AI$479,$A415)=0,"",COUNTIF('Listing Competitieven'!AI$2:AI$479,$A415))</f>
        <v/>
      </c>
      <c r="F415" s="145" t="str">
        <f>IF(COUNTIF('Listing Competitieven'!AJ$2:AJ$479,$A415)=0,"",COUNTIF('Listing Competitieven'!AJ$2:AJ$479,$A415))</f>
        <v/>
      </c>
      <c r="G415" s="145" t="str">
        <f>IF(COUNTIF('Listing Competitieven'!AK$2:AK$479,$A415)=0,"",COUNTIF('Listing Competitieven'!AK$2:AK$479,$A415))</f>
        <v/>
      </c>
      <c r="I415">
        <v>414</v>
      </c>
      <c r="J415" s="145">
        <f>SUM(B$2:B415)</f>
        <v>128</v>
      </c>
      <c r="K415" s="145">
        <f>SUM(C$2:C415)</f>
        <v>124</v>
      </c>
      <c r="L415" s="145">
        <f>SUM(D$2:D415)</f>
        <v>73</v>
      </c>
      <c r="M415" s="145">
        <f>SUM(E$2:E415)</f>
        <v>19</v>
      </c>
      <c r="N415" s="145">
        <f>SUM(F$2:F415)</f>
        <v>43</v>
      </c>
      <c r="O415" s="145">
        <f>SUM(G$2:G415)</f>
        <v>2</v>
      </c>
    </row>
    <row r="416" spans="1:15" x14ac:dyDescent="0.25">
      <c r="A416">
        <v>415</v>
      </c>
      <c r="B416" s="145" t="str">
        <f>IF(COUNTIF('Listing Competitieven'!AF$2:AF$479,$A416)=0,"",COUNTIF('Listing Competitieven'!AF$2:AF$479,$A416))</f>
        <v/>
      </c>
      <c r="C416" s="145" t="str">
        <f>IF(COUNTIF('Listing Competitieven'!AG$2:AG$479,$A416)=0,"",COUNTIF('Listing Competitieven'!AG$2:AG$479,$A416))</f>
        <v/>
      </c>
      <c r="D416" s="145" t="str">
        <f>IF(COUNTIF('Listing Competitieven'!AH$2:AH$479,$A416)=0,"",COUNTIF('Listing Competitieven'!AH$2:AH$479,$A416))</f>
        <v/>
      </c>
      <c r="E416" s="145" t="str">
        <f>IF(COUNTIF('Listing Competitieven'!AI$2:AI$479,$A416)=0,"",COUNTIF('Listing Competitieven'!AI$2:AI$479,$A416))</f>
        <v/>
      </c>
      <c r="F416" s="145">
        <f>IF(COUNTIF('Listing Competitieven'!AJ$2:AJ$479,$A416)=0,"",COUNTIF('Listing Competitieven'!AJ$2:AJ$479,$A416))</f>
        <v>1</v>
      </c>
      <c r="G416" s="145" t="str">
        <f>IF(COUNTIF('Listing Competitieven'!AK$2:AK$479,$A416)=0,"",COUNTIF('Listing Competitieven'!AK$2:AK$479,$A416))</f>
        <v/>
      </c>
      <c r="I416">
        <v>415</v>
      </c>
      <c r="J416" s="145">
        <f>SUM(B$2:B416)</f>
        <v>128</v>
      </c>
      <c r="K416" s="145">
        <f>SUM(C$2:C416)</f>
        <v>124</v>
      </c>
      <c r="L416" s="145">
        <f>SUM(D$2:D416)</f>
        <v>73</v>
      </c>
      <c r="M416" s="145">
        <f>SUM(E$2:E416)</f>
        <v>19</v>
      </c>
      <c r="N416" s="145">
        <f>SUM(F$2:F416)</f>
        <v>44</v>
      </c>
      <c r="O416" s="145">
        <f>SUM(G$2:G416)</f>
        <v>2</v>
      </c>
    </row>
    <row r="417" spans="1:15" x14ac:dyDescent="0.25">
      <c r="A417">
        <v>416</v>
      </c>
      <c r="B417" s="145" t="str">
        <f>IF(COUNTIF('Listing Competitieven'!AF$2:AF$479,$A417)=0,"",COUNTIF('Listing Competitieven'!AF$2:AF$479,$A417))</f>
        <v/>
      </c>
      <c r="C417" s="145" t="str">
        <f>IF(COUNTIF('Listing Competitieven'!AG$2:AG$479,$A417)=0,"",COUNTIF('Listing Competitieven'!AG$2:AG$479,$A417))</f>
        <v/>
      </c>
      <c r="D417" s="145" t="str">
        <f>IF(COUNTIF('Listing Competitieven'!AH$2:AH$479,$A417)=0,"",COUNTIF('Listing Competitieven'!AH$2:AH$479,$A417))</f>
        <v/>
      </c>
      <c r="E417" s="145" t="str">
        <f>IF(COUNTIF('Listing Competitieven'!AI$2:AI$479,$A417)=0,"",COUNTIF('Listing Competitieven'!AI$2:AI$479,$A417))</f>
        <v/>
      </c>
      <c r="F417" s="145" t="str">
        <f>IF(COUNTIF('Listing Competitieven'!AJ$2:AJ$479,$A417)=0,"",COUNTIF('Listing Competitieven'!AJ$2:AJ$479,$A417))</f>
        <v/>
      </c>
      <c r="G417" s="145" t="str">
        <f>IF(COUNTIF('Listing Competitieven'!AK$2:AK$479,$A417)=0,"",COUNTIF('Listing Competitieven'!AK$2:AK$479,$A417))</f>
        <v/>
      </c>
      <c r="I417">
        <v>416</v>
      </c>
      <c r="J417" s="145">
        <f>SUM(B$2:B417)</f>
        <v>128</v>
      </c>
      <c r="K417" s="145">
        <f>SUM(C$2:C417)</f>
        <v>124</v>
      </c>
      <c r="L417" s="145">
        <f>SUM(D$2:D417)</f>
        <v>73</v>
      </c>
      <c r="M417" s="145">
        <f>SUM(E$2:E417)</f>
        <v>19</v>
      </c>
      <c r="N417" s="145">
        <f>SUM(F$2:F417)</f>
        <v>44</v>
      </c>
      <c r="O417" s="145">
        <f>SUM(G$2:G417)</f>
        <v>2</v>
      </c>
    </row>
    <row r="418" spans="1:15" x14ac:dyDescent="0.25">
      <c r="A418">
        <v>417</v>
      </c>
      <c r="B418" s="145" t="str">
        <f>IF(COUNTIF('Listing Competitieven'!AF$2:AF$479,$A418)=0,"",COUNTIF('Listing Competitieven'!AF$2:AF$479,$A418))</f>
        <v/>
      </c>
      <c r="C418" s="145" t="str">
        <f>IF(COUNTIF('Listing Competitieven'!AG$2:AG$479,$A418)=0,"",COUNTIF('Listing Competitieven'!AG$2:AG$479,$A418))</f>
        <v/>
      </c>
      <c r="D418" s="145" t="str">
        <f>IF(COUNTIF('Listing Competitieven'!AH$2:AH$479,$A418)=0,"",COUNTIF('Listing Competitieven'!AH$2:AH$479,$A418))</f>
        <v/>
      </c>
      <c r="E418" s="145" t="str">
        <f>IF(COUNTIF('Listing Competitieven'!AI$2:AI$479,$A418)=0,"",COUNTIF('Listing Competitieven'!AI$2:AI$479,$A418))</f>
        <v/>
      </c>
      <c r="F418" s="145" t="str">
        <f>IF(COUNTIF('Listing Competitieven'!AJ$2:AJ$479,$A418)=0,"",COUNTIF('Listing Competitieven'!AJ$2:AJ$479,$A418))</f>
        <v/>
      </c>
      <c r="G418" s="145" t="str">
        <f>IF(COUNTIF('Listing Competitieven'!AK$2:AK$479,$A418)=0,"",COUNTIF('Listing Competitieven'!AK$2:AK$479,$A418))</f>
        <v/>
      </c>
      <c r="I418">
        <v>417</v>
      </c>
      <c r="J418" s="145">
        <f>SUM(B$2:B418)</f>
        <v>128</v>
      </c>
      <c r="K418" s="145">
        <f>SUM(C$2:C418)</f>
        <v>124</v>
      </c>
      <c r="L418" s="145">
        <f>SUM(D$2:D418)</f>
        <v>73</v>
      </c>
      <c r="M418" s="145">
        <f>SUM(E$2:E418)</f>
        <v>19</v>
      </c>
      <c r="N418" s="145">
        <f>SUM(F$2:F418)</f>
        <v>44</v>
      </c>
      <c r="O418" s="145">
        <f>SUM(G$2:G418)</f>
        <v>2</v>
      </c>
    </row>
    <row r="419" spans="1:15" x14ac:dyDescent="0.25">
      <c r="A419">
        <v>418</v>
      </c>
      <c r="B419" s="145" t="str">
        <f>IF(COUNTIF('Listing Competitieven'!AF$2:AF$479,$A419)=0,"",COUNTIF('Listing Competitieven'!AF$2:AF$479,$A419))</f>
        <v/>
      </c>
      <c r="C419" s="145" t="str">
        <f>IF(COUNTIF('Listing Competitieven'!AG$2:AG$479,$A419)=0,"",COUNTIF('Listing Competitieven'!AG$2:AG$479,$A419))</f>
        <v/>
      </c>
      <c r="D419" s="145" t="str">
        <f>IF(COUNTIF('Listing Competitieven'!AH$2:AH$479,$A419)=0,"",COUNTIF('Listing Competitieven'!AH$2:AH$479,$A419))</f>
        <v/>
      </c>
      <c r="E419" s="145" t="str">
        <f>IF(COUNTIF('Listing Competitieven'!AI$2:AI$479,$A419)=0,"",COUNTIF('Listing Competitieven'!AI$2:AI$479,$A419))</f>
        <v/>
      </c>
      <c r="F419" s="145" t="str">
        <f>IF(COUNTIF('Listing Competitieven'!AJ$2:AJ$479,$A419)=0,"",COUNTIF('Listing Competitieven'!AJ$2:AJ$479,$A419))</f>
        <v/>
      </c>
      <c r="G419" s="145" t="str">
        <f>IF(COUNTIF('Listing Competitieven'!AK$2:AK$479,$A419)=0,"",COUNTIF('Listing Competitieven'!AK$2:AK$479,$A419))</f>
        <v/>
      </c>
      <c r="I419">
        <v>418</v>
      </c>
      <c r="J419" s="145">
        <f>SUM(B$2:B419)</f>
        <v>128</v>
      </c>
      <c r="K419" s="145">
        <f>SUM(C$2:C419)</f>
        <v>124</v>
      </c>
      <c r="L419" s="145">
        <f>SUM(D$2:D419)</f>
        <v>73</v>
      </c>
      <c r="M419" s="145">
        <f>SUM(E$2:E419)</f>
        <v>19</v>
      </c>
      <c r="N419" s="145">
        <f>SUM(F$2:F419)</f>
        <v>44</v>
      </c>
      <c r="O419" s="145">
        <f>SUM(G$2:G419)</f>
        <v>2</v>
      </c>
    </row>
    <row r="420" spans="1:15" x14ac:dyDescent="0.25">
      <c r="A420">
        <v>419</v>
      </c>
      <c r="B420" s="145" t="str">
        <f>IF(COUNTIF('Listing Competitieven'!AF$2:AF$479,$A420)=0,"",COUNTIF('Listing Competitieven'!AF$2:AF$479,$A420))</f>
        <v/>
      </c>
      <c r="C420" s="145" t="str">
        <f>IF(COUNTIF('Listing Competitieven'!AG$2:AG$479,$A420)=0,"",COUNTIF('Listing Competitieven'!AG$2:AG$479,$A420))</f>
        <v/>
      </c>
      <c r="D420" s="145" t="str">
        <f>IF(COUNTIF('Listing Competitieven'!AH$2:AH$479,$A420)=0,"",COUNTIF('Listing Competitieven'!AH$2:AH$479,$A420))</f>
        <v/>
      </c>
      <c r="E420" s="145" t="str">
        <f>IF(COUNTIF('Listing Competitieven'!AI$2:AI$479,$A420)=0,"",COUNTIF('Listing Competitieven'!AI$2:AI$479,$A420))</f>
        <v/>
      </c>
      <c r="F420" s="145" t="str">
        <f>IF(COUNTIF('Listing Competitieven'!AJ$2:AJ$479,$A420)=0,"",COUNTIF('Listing Competitieven'!AJ$2:AJ$479,$A420))</f>
        <v/>
      </c>
      <c r="G420" s="145" t="str">
        <f>IF(COUNTIF('Listing Competitieven'!AK$2:AK$479,$A420)=0,"",COUNTIF('Listing Competitieven'!AK$2:AK$479,$A420))</f>
        <v/>
      </c>
      <c r="I420">
        <v>419</v>
      </c>
      <c r="J420" s="145">
        <f>SUM(B$2:B420)</f>
        <v>128</v>
      </c>
      <c r="K420" s="145">
        <f>SUM(C$2:C420)</f>
        <v>124</v>
      </c>
      <c r="L420" s="145">
        <f>SUM(D$2:D420)</f>
        <v>73</v>
      </c>
      <c r="M420" s="145">
        <f>SUM(E$2:E420)</f>
        <v>19</v>
      </c>
      <c r="N420" s="145">
        <f>SUM(F$2:F420)</f>
        <v>44</v>
      </c>
      <c r="O420" s="145">
        <f>SUM(G$2:G420)</f>
        <v>2</v>
      </c>
    </row>
    <row r="421" spans="1:15" x14ac:dyDescent="0.25">
      <c r="A421">
        <v>420</v>
      </c>
      <c r="B421" s="145" t="str">
        <f>IF(COUNTIF('Listing Competitieven'!AF$2:AF$479,$A421)=0,"",COUNTIF('Listing Competitieven'!AF$2:AF$479,$A421))</f>
        <v/>
      </c>
      <c r="C421" s="145" t="str">
        <f>IF(COUNTIF('Listing Competitieven'!AG$2:AG$479,$A421)=0,"",COUNTIF('Listing Competitieven'!AG$2:AG$479,$A421))</f>
        <v/>
      </c>
      <c r="D421" s="145">
        <f>IF(COUNTIF('Listing Competitieven'!AH$2:AH$479,$A421)=0,"",COUNTIF('Listing Competitieven'!AH$2:AH$479,$A421))</f>
        <v>1</v>
      </c>
      <c r="E421" s="145" t="str">
        <f>IF(COUNTIF('Listing Competitieven'!AI$2:AI$479,$A421)=0,"",COUNTIF('Listing Competitieven'!AI$2:AI$479,$A421))</f>
        <v/>
      </c>
      <c r="F421" s="145" t="str">
        <f>IF(COUNTIF('Listing Competitieven'!AJ$2:AJ$479,$A421)=0,"",COUNTIF('Listing Competitieven'!AJ$2:AJ$479,$A421))</f>
        <v/>
      </c>
      <c r="G421" s="145" t="str">
        <f>IF(COUNTIF('Listing Competitieven'!AK$2:AK$479,$A421)=0,"",COUNTIF('Listing Competitieven'!AK$2:AK$479,$A421))</f>
        <v/>
      </c>
      <c r="I421">
        <v>420</v>
      </c>
      <c r="J421" s="145">
        <f>SUM(B$2:B421)</f>
        <v>128</v>
      </c>
      <c r="K421" s="145">
        <f>SUM(C$2:C421)</f>
        <v>124</v>
      </c>
      <c r="L421" s="145">
        <f>SUM(D$2:D421)</f>
        <v>74</v>
      </c>
      <c r="M421" s="145">
        <f>SUM(E$2:E421)</f>
        <v>19</v>
      </c>
      <c r="N421" s="145">
        <f>SUM(F$2:F421)</f>
        <v>44</v>
      </c>
      <c r="O421" s="145">
        <f>SUM(G$2:G421)</f>
        <v>2</v>
      </c>
    </row>
    <row r="422" spans="1:15" x14ac:dyDescent="0.25">
      <c r="A422">
        <v>421</v>
      </c>
      <c r="B422" s="145" t="str">
        <f>IF(COUNTIF('Listing Competitieven'!AF$2:AF$479,$A422)=0,"",COUNTIF('Listing Competitieven'!AF$2:AF$479,$A422))</f>
        <v/>
      </c>
      <c r="C422" s="145" t="str">
        <f>IF(COUNTIF('Listing Competitieven'!AG$2:AG$479,$A422)=0,"",COUNTIF('Listing Competitieven'!AG$2:AG$479,$A422))</f>
        <v/>
      </c>
      <c r="D422" s="145" t="str">
        <f>IF(COUNTIF('Listing Competitieven'!AH$2:AH$479,$A422)=0,"",COUNTIF('Listing Competitieven'!AH$2:AH$479,$A422))</f>
        <v/>
      </c>
      <c r="E422" s="145" t="str">
        <f>IF(COUNTIF('Listing Competitieven'!AI$2:AI$479,$A422)=0,"",COUNTIF('Listing Competitieven'!AI$2:AI$479,$A422))</f>
        <v/>
      </c>
      <c r="F422" s="145" t="str">
        <f>IF(COUNTIF('Listing Competitieven'!AJ$2:AJ$479,$A422)=0,"",COUNTIF('Listing Competitieven'!AJ$2:AJ$479,$A422))</f>
        <v/>
      </c>
      <c r="G422" s="145" t="str">
        <f>IF(COUNTIF('Listing Competitieven'!AK$2:AK$479,$A422)=0,"",COUNTIF('Listing Competitieven'!AK$2:AK$479,$A422))</f>
        <v/>
      </c>
      <c r="I422">
        <v>421</v>
      </c>
      <c r="J422" s="145">
        <f>SUM(B$2:B422)</f>
        <v>128</v>
      </c>
      <c r="K422" s="145">
        <f>SUM(C$2:C422)</f>
        <v>124</v>
      </c>
      <c r="L422" s="145">
        <f>SUM(D$2:D422)</f>
        <v>74</v>
      </c>
      <c r="M422" s="145">
        <f>SUM(E$2:E422)</f>
        <v>19</v>
      </c>
      <c r="N422" s="145">
        <f>SUM(F$2:F422)</f>
        <v>44</v>
      </c>
      <c r="O422" s="145">
        <f>SUM(G$2:G422)</f>
        <v>2</v>
      </c>
    </row>
    <row r="423" spans="1:15" x14ac:dyDescent="0.25">
      <c r="A423">
        <v>422</v>
      </c>
      <c r="B423" s="145" t="str">
        <f>IF(COUNTIF('Listing Competitieven'!AF$2:AF$479,$A423)=0,"",COUNTIF('Listing Competitieven'!AF$2:AF$479,$A423))</f>
        <v/>
      </c>
      <c r="C423" s="145" t="str">
        <f>IF(COUNTIF('Listing Competitieven'!AG$2:AG$479,$A423)=0,"",COUNTIF('Listing Competitieven'!AG$2:AG$479,$A423))</f>
        <v/>
      </c>
      <c r="D423" s="145" t="str">
        <f>IF(COUNTIF('Listing Competitieven'!AH$2:AH$479,$A423)=0,"",COUNTIF('Listing Competitieven'!AH$2:AH$479,$A423))</f>
        <v/>
      </c>
      <c r="E423" s="145" t="str">
        <f>IF(COUNTIF('Listing Competitieven'!AI$2:AI$479,$A423)=0,"",COUNTIF('Listing Competitieven'!AI$2:AI$479,$A423))</f>
        <v/>
      </c>
      <c r="F423" s="145" t="str">
        <f>IF(COUNTIF('Listing Competitieven'!AJ$2:AJ$479,$A423)=0,"",COUNTIF('Listing Competitieven'!AJ$2:AJ$479,$A423))</f>
        <v/>
      </c>
      <c r="G423" s="145" t="str">
        <f>IF(COUNTIF('Listing Competitieven'!AK$2:AK$479,$A423)=0,"",COUNTIF('Listing Competitieven'!AK$2:AK$479,$A423))</f>
        <v/>
      </c>
      <c r="I423">
        <v>422</v>
      </c>
      <c r="J423" s="145">
        <f>SUM(B$2:B423)</f>
        <v>128</v>
      </c>
      <c r="K423" s="145">
        <f>SUM(C$2:C423)</f>
        <v>124</v>
      </c>
      <c r="L423" s="145">
        <f>SUM(D$2:D423)</f>
        <v>74</v>
      </c>
      <c r="M423" s="145">
        <f>SUM(E$2:E423)</f>
        <v>19</v>
      </c>
      <c r="N423" s="145">
        <f>SUM(F$2:F423)</f>
        <v>44</v>
      </c>
      <c r="O423" s="145">
        <f>SUM(G$2:G423)</f>
        <v>2</v>
      </c>
    </row>
    <row r="424" spans="1:15" x14ac:dyDescent="0.25">
      <c r="A424">
        <v>423</v>
      </c>
      <c r="B424" s="145" t="str">
        <f>IF(COUNTIF('Listing Competitieven'!AF$2:AF$479,$A424)=0,"",COUNTIF('Listing Competitieven'!AF$2:AF$479,$A424))</f>
        <v/>
      </c>
      <c r="C424" s="145" t="str">
        <f>IF(COUNTIF('Listing Competitieven'!AG$2:AG$479,$A424)=0,"",COUNTIF('Listing Competitieven'!AG$2:AG$479,$A424))</f>
        <v/>
      </c>
      <c r="D424" s="145" t="str">
        <f>IF(COUNTIF('Listing Competitieven'!AH$2:AH$479,$A424)=0,"",COUNTIF('Listing Competitieven'!AH$2:AH$479,$A424))</f>
        <v/>
      </c>
      <c r="E424" s="145" t="str">
        <f>IF(COUNTIF('Listing Competitieven'!AI$2:AI$479,$A424)=0,"",COUNTIF('Listing Competitieven'!AI$2:AI$479,$A424))</f>
        <v/>
      </c>
      <c r="F424" s="145" t="str">
        <f>IF(COUNTIF('Listing Competitieven'!AJ$2:AJ$479,$A424)=0,"",COUNTIF('Listing Competitieven'!AJ$2:AJ$479,$A424))</f>
        <v/>
      </c>
      <c r="G424" s="145" t="str">
        <f>IF(COUNTIF('Listing Competitieven'!AK$2:AK$479,$A424)=0,"",COUNTIF('Listing Competitieven'!AK$2:AK$479,$A424))</f>
        <v/>
      </c>
      <c r="I424">
        <v>423</v>
      </c>
      <c r="J424" s="145">
        <f>SUM(B$2:B424)</f>
        <v>128</v>
      </c>
      <c r="K424" s="145">
        <f>SUM(C$2:C424)</f>
        <v>124</v>
      </c>
      <c r="L424" s="145">
        <f>SUM(D$2:D424)</f>
        <v>74</v>
      </c>
      <c r="M424" s="145">
        <f>SUM(E$2:E424)</f>
        <v>19</v>
      </c>
      <c r="N424" s="145">
        <f>SUM(F$2:F424)</f>
        <v>44</v>
      </c>
      <c r="O424" s="145">
        <f>SUM(G$2:G424)</f>
        <v>2</v>
      </c>
    </row>
    <row r="425" spans="1:15" x14ac:dyDescent="0.25">
      <c r="A425">
        <v>424</v>
      </c>
      <c r="B425" s="145" t="str">
        <f>IF(COUNTIF('Listing Competitieven'!AF$2:AF$479,$A425)=0,"",COUNTIF('Listing Competitieven'!AF$2:AF$479,$A425))</f>
        <v/>
      </c>
      <c r="C425" s="145" t="str">
        <f>IF(COUNTIF('Listing Competitieven'!AG$2:AG$479,$A425)=0,"",COUNTIF('Listing Competitieven'!AG$2:AG$479,$A425))</f>
        <v/>
      </c>
      <c r="D425" s="145" t="str">
        <f>IF(COUNTIF('Listing Competitieven'!AH$2:AH$479,$A425)=0,"",COUNTIF('Listing Competitieven'!AH$2:AH$479,$A425))</f>
        <v/>
      </c>
      <c r="E425" s="145" t="str">
        <f>IF(COUNTIF('Listing Competitieven'!AI$2:AI$479,$A425)=0,"",COUNTIF('Listing Competitieven'!AI$2:AI$479,$A425))</f>
        <v/>
      </c>
      <c r="F425" s="145" t="str">
        <f>IF(COUNTIF('Listing Competitieven'!AJ$2:AJ$479,$A425)=0,"",COUNTIF('Listing Competitieven'!AJ$2:AJ$479,$A425))</f>
        <v/>
      </c>
      <c r="G425" s="145" t="str">
        <f>IF(COUNTIF('Listing Competitieven'!AK$2:AK$479,$A425)=0,"",COUNTIF('Listing Competitieven'!AK$2:AK$479,$A425))</f>
        <v/>
      </c>
      <c r="I425">
        <v>424</v>
      </c>
      <c r="J425" s="145">
        <f>SUM(B$2:B425)</f>
        <v>128</v>
      </c>
      <c r="K425" s="145">
        <f>SUM(C$2:C425)</f>
        <v>124</v>
      </c>
      <c r="L425" s="145">
        <f>SUM(D$2:D425)</f>
        <v>74</v>
      </c>
      <c r="M425" s="145">
        <f>SUM(E$2:E425)</f>
        <v>19</v>
      </c>
      <c r="N425" s="145">
        <f>SUM(F$2:F425)</f>
        <v>44</v>
      </c>
      <c r="O425" s="145">
        <f>SUM(G$2:G425)</f>
        <v>2</v>
      </c>
    </row>
    <row r="426" spans="1:15" x14ac:dyDescent="0.25">
      <c r="A426">
        <v>425</v>
      </c>
      <c r="B426" s="145" t="str">
        <f>IF(COUNTIF('Listing Competitieven'!AF$2:AF$479,$A426)=0,"",COUNTIF('Listing Competitieven'!AF$2:AF$479,$A426))</f>
        <v/>
      </c>
      <c r="C426" s="145" t="str">
        <f>IF(COUNTIF('Listing Competitieven'!AG$2:AG$479,$A426)=0,"",COUNTIF('Listing Competitieven'!AG$2:AG$479,$A426))</f>
        <v/>
      </c>
      <c r="D426" s="145" t="str">
        <f>IF(COUNTIF('Listing Competitieven'!AH$2:AH$479,$A426)=0,"",COUNTIF('Listing Competitieven'!AH$2:AH$479,$A426))</f>
        <v/>
      </c>
      <c r="E426" s="145" t="str">
        <f>IF(COUNTIF('Listing Competitieven'!AI$2:AI$479,$A426)=0,"",COUNTIF('Listing Competitieven'!AI$2:AI$479,$A426))</f>
        <v/>
      </c>
      <c r="F426" s="145" t="str">
        <f>IF(COUNTIF('Listing Competitieven'!AJ$2:AJ$479,$A426)=0,"",COUNTIF('Listing Competitieven'!AJ$2:AJ$479,$A426))</f>
        <v/>
      </c>
      <c r="G426" s="145" t="str">
        <f>IF(COUNTIF('Listing Competitieven'!AK$2:AK$479,$A426)=0,"",COUNTIF('Listing Competitieven'!AK$2:AK$479,$A426))</f>
        <v/>
      </c>
      <c r="I426">
        <v>425</v>
      </c>
      <c r="J426" s="145">
        <f>SUM(B$2:B426)</f>
        <v>128</v>
      </c>
      <c r="K426" s="145">
        <f>SUM(C$2:C426)</f>
        <v>124</v>
      </c>
      <c r="L426" s="145">
        <f>SUM(D$2:D426)</f>
        <v>74</v>
      </c>
      <c r="M426" s="145">
        <f>SUM(E$2:E426)</f>
        <v>19</v>
      </c>
      <c r="N426" s="145">
        <f>SUM(F$2:F426)</f>
        <v>44</v>
      </c>
      <c r="O426" s="145">
        <f>SUM(G$2:G426)</f>
        <v>2</v>
      </c>
    </row>
    <row r="427" spans="1:15" x14ac:dyDescent="0.25">
      <c r="A427">
        <v>426</v>
      </c>
      <c r="B427" s="145" t="str">
        <f>IF(COUNTIF('Listing Competitieven'!AF$2:AF$479,$A427)=0,"",COUNTIF('Listing Competitieven'!AF$2:AF$479,$A427))</f>
        <v/>
      </c>
      <c r="C427" s="145" t="str">
        <f>IF(COUNTIF('Listing Competitieven'!AG$2:AG$479,$A427)=0,"",COUNTIF('Listing Competitieven'!AG$2:AG$479,$A427))</f>
        <v/>
      </c>
      <c r="D427" s="145" t="str">
        <f>IF(COUNTIF('Listing Competitieven'!AH$2:AH$479,$A427)=0,"",COUNTIF('Listing Competitieven'!AH$2:AH$479,$A427))</f>
        <v/>
      </c>
      <c r="E427" s="145" t="str">
        <f>IF(COUNTIF('Listing Competitieven'!AI$2:AI$479,$A427)=0,"",COUNTIF('Listing Competitieven'!AI$2:AI$479,$A427))</f>
        <v/>
      </c>
      <c r="F427" s="145" t="str">
        <f>IF(COUNTIF('Listing Competitieven'!AJ$2:AJ$479,$A427)=0,"",COUNTIF('Listing Competitieven'!AJ$2:AJ$479,$A427))</f>
        <v/>
      </c>
      <c r="G427" s="145" t="str">
        <f>IF(COUNTIF('Listing Competitieven'!AK$2:AK$479,$A427)=0,"",COUNTIF('Listing Competitieven'!AK$2:AK$479,$A427))</f>
        <v/>
      </c>
      <c r="I427">
        <v>426</v>
      </c>
      <c r="J427" s="145">
        <f>SUM(B$2:B427)</f>
        <v>128</v>
      </c>
      <c r="K427" s="145">
        <f>SUM(C$2:C427)</f>
        <v>124</v>
      </c>
      <c r="L427" s="145">
        <f>SUM(D$2:D427)</f>
        <v>74</v>
      </c>
      <c r="M427" s="145">
        <f>SUM(E$2:E427)</f>
        <v>19</v>
      </c>
      <c r="N427" s="145">
        <f>SUM(F$2:F427)</f>
        <v>44</v>
      </c>
      <c r="O427" s="145">
        <f>SUM(G$2:G427)</f>
        <v>2</v>
      </c>
    </row>
    <row r="428" spans="1:15" x14ac:dyDescent="0.25">
      <c r="A428">
        <v>427</v>
      </c>
      <c r="B428" s="145" t="str">
        <f>IF(COUNTIF('Listing Competitieven'!AF$2:AF$479,$A428)=0,"",COUNTIF('Listing Competitieven'!AF$2:AF$479,$A428))</f>
        <v/>
      </c>
      <c r="C428" s="145" t="str">
        <f>IF(COUNTIF('Listing Competitieven'!AG$2:AG$479,$A428)=0,"",COUNTIF('Listing Competitieven'!AG$2:AG$479,$A428))</f>
        <v/>
      </c>
      <c r="D428" s="145" t="str">
        <f>IF(COUNTIF('Listing Competitieven'!AH$2:AH$479,$A428)=0,"",COUNTIF('Listing Competitieven'!AH$2:AH$479,$A428))</f>
        <v/>
      </c>
      <c r="E428" s="145" t="str">
        <f>IF(COUNTIF('Listing Competitieven'!AI$2:AI$479,$A428)=0,"",COUNTIF('Listing Competitieven'!AI$2:AI$479,$A428))</f>
        <v/>
      </c>
      <c r="F428" s="145" t="str">
        <f>IF(COUNTIF('Listing Competitieven'!AJ$2:AJ$479,$A428)=0,"",COUNTIF('Listing Competitieven'!AJ$2:AJ$479,$A428))</f>
        <v/>
      </c>
      <c r="G428" s="145" t="str">
        <f>IF(COUNTIF('Listing Competitieven'!AK$2:AK$479,$A428)=0,"",COUNTIF('Listing Competitieven'!AK$2:AK$479,$A428))</f>
        <v/>
      </c>
      <c r="I428">
        <v>427</v>
      </c>
      <c r="J428" s="145">
        <f>SUM(B$2:B428)</f>
        <v>128</v>
      </c>
      <c r="K428" s="145">
        <f>SUM(C$2:C428)</f>
        <v>124</v>
      </c>
      <c r="L428" s="145">
        <f>SUM(D$2:D428)</f>
        <v>74</v>
      </c>
      <c r="M428" s="145">
        <f>SUM(E$2:E428)</f>
        <v>19</v>
      </c>
      <c r="N428" s="145">
        <f>SUM(F$2:F428)</f>
        <v>44</v>
      </c>
      <c r="O428" s="145">
        <f>SUM(G$2:G428)</f>
        <v>2</v>
      </c>
    </row>
    <row r="429" spans="1:15" x14ac:dyDescent="0.25">
      <c r="A429">
        <v>428</v>
      </c>
      <c r="B429" s="145" t="str">
        <f>IF(COUNTIF('Listing Competitieven'!AF$2:AF$479,$A429)=0,"",COUNTIF('Listing Competitieven'!AF$2:AF$479,$A429))</f>
        <v/>
      </c>
      <c r="C429" s="145" t="str">
        <f>IF(COUNTIF('Listing Competitieven'!AG$2:AG$479,$A429)=0,"",COUNTIF('Listing Competitieven'!AG$2:AG$479,$A429))</f>
        <v/>
      </c>
      <c r="D429" s="145" t="str">
        <f>IF(COUNTIF('Listing Competitieven'!AH$2:AH$479,$A429)=0,"",COUNTIF('Listing Competitieven'!AH$2:AH$479,$A429))</f>
        <v/>
      </c>
      <c r="E429" s="145" t="str">
        <f>IF(COUNTIF('Listing Competitieven'!AI$2:AI$479,$A429)=0,"",COUNTIF('Listing Competitieven'!AI$2:AI$479,$A429))</f>
        <v/>
      </c>
      <c r="F429" s="145" t="str">
        <f>IF(COUNTIF('Listing Competitieven'!AJ$2:AJ$479,$A429)=0,"",COUNTIF('Listing Competitieven'!AJ$2:AJ$479,$A429))</f>
        <v/>
      </c>
      <c r="G429" s="145" t="str">
        <f>IF(COUNTIF('Listing Competitieven'!AK$2:AK$479,$A429)=0,"",COUNTIF('Listing Competitieven'!AK$2:AK$479,$A429))</f>
        <v/>
      </c>
      <c r="I429">
        <v>428</v>
      </c>
      <c r="J429" s="145">
        <f>SUM(B$2:B429)</f>
        <v>128</v>
      </c>
      <c r="K429" s="145">
        <f>SUM(C$2:C429)</f>
        <v>124</v>
      </c>
      <c r="L429" s="145">
        <f>SUM(D$2:D429)</f>
        <v>74</v>
      </c>
      <c r="M429" s="145">
        <f>SUM(E$2:E429)</f>
        <v>19</v>
      </c>
      <c r="N429" s="145">
        <f>SUM(F$2:F429)</f>
        <v>44</v>
      </c>
      <c r="O429" s="145">
        <f>SUM(G$2:G429)</f>
        <v>2</v>
      </c>
    </row>
    <row r="430" spans="1:15" x14ac:dyDescent="0.25">
      <c r="A430">
        <v>429</v>
      </c>
      <c r="B430" s="145" t="str">
        <f>IF(COUNTIF('Listing Competitieven'!AF$2:AF$479,$A430)=0,"",COUNTIF('Listing Competitieven'!AF$2:AF$479,$A430))</f>
        <v/>
      </c>
      <c r="C430" s="145" t="str">
        <f>IF(COUNTIF('Listing Competitieven'!AG$2:AG$479,$A430)=0,"",COUNTIF('Listing Competitieven'!AG$2:AG$479,$A430))</f>
        <v/>
      </c>
      <c r="D430" s="145" t="str">
        <f>IF(COUNTIF('Listing Competitieven'!AH$2:AH$479,$A430)=0,"",COUNTIF('Listing Competitieven'!AH$2:AH$479,$A430))</f>
        <v/>
      </c>
      <c r="E430" s="145" t="str">
        <f>IF(COUNTIF('Listing Competitieven'!AI$2:AI$479,$A430)=0,"",COUNTIF('Listing Competitieven'!AI$2:AI$479,$A430))</f>
        <v/>
      </c>
      <c r="F430" s="145" t="str">
        <f>IF(COUNTIF('Listing Competitieven'!AJ$2:AJ$479,$A430)=0,"",COUNTIF('Listing Competitieven'!AJ$2:AJ$479,$A430))</f>
        <v/>
      </c>
      <c r="G430" s="145" t="str">
        <f>IF(COUNTIF('Listing Competitieven'!AK$2:AK$479,$A430)=0,"",COUNTIF('Listing Competitieven'!AK$2:AK$479,$A430))</f>
        <v/>
      </c>
      <c r="I430">
        <v>429</v>
      </c>
      <c r="J430" s="145">
        <f>SUM(B$2:B430)</f>
        <v>128</v>
      </c>
      <c r="K430" s="145">
        <f>SUM(C$2:C430)</f>
        <v>124</v>
      </c>
      <c r="L430" s="145">
        <f>SUM(D$2:D430)</f>
        <v>74</v>
      </c>
      <c r="M430" s="145">
        <f>SUM(E$2:E430)</f>
        <v>19</v>
      </c>
      <c r="N430" s="145">
        <f>SUM(F$2:F430)</f>
        <v>44</v>
      </c>
      <c r="O430" s="145">
        <f>SUM(G$2:G430)</f>
        <v>2</v>
      </c>
    </row>
    <row r="431" spans="1:15" x14ac:dyDescent="0.25">
      <c r="A431">
        <v>430</v>
      </c>
      <c r="B431" s="145" t="str">
        <f>IF(COUNTIF('Listing Competitieven'!AF$2:AF$479,$A431)=0,"",COUNTIF('Listing Competitieven'!AF$2:AF$479,$A431))</f>
        <v/>
      </c>
      <c r="C431" s="145" t="str">
        <f>IF(COUNTIF('Listing Competitieven'!AG$2:AG$479,$A431)=0,"",COUNTIF('Listing Competitieven'!AG$2:AG$479,$A431))</f>
        <v/>
      </c>
      <c r="D431" s="145" t="str">
        <f>IF(COUNTIF('Listing Competitieven'!AH$2:AH$479,$A431)=0,"",COUNTIF('Listing Competitieven'!AH$2:AH$479,$A431))</f>
        <v/>
      </c>
      <c r="E431" s="145" t="str">
        <f>IF(COUNTIF('Listing Competitieven'!AI$2:AI$479,$A431)=0,"",COUNTIF('Listing Competitieven'!AI$2:AI$479,$A431))</f>
        <v/>
      </c>
      <c r="F431" s="145" t="str">
        <f>IF(COUNTIF('Listing Competitieven'!AJ$2:AJ$479,$A431)=0,"",COUNTIF('Listing Competitieven'!AJ$2:AJ$479,$A431))</f>
        <v/>
      </c>
      <c r="G431" s="145" t="str">
        <f>IF(COUNTIF('Listing Competitieven'!AK$2:AK$479,$A431)=0,"",COUNTIF('Listing Competitieven'!AK$2:AK$479,$A431))</f>
        <v/>
      </c>
      <c r="I431">
        <v>430</v>
      </c>
      <c r="J431" s="145">
        <f>SUM(B$2:B431)</f>
        <v>128</v>
      </c>
      <c r="K431" s="145">
        <f>SUM(C$2:C431)</f>
        <v>124</v>
      </c>
      <c r="L431" s="145">
        <f>SUM(D$2:D431)</f>
        <v>74</v>
      </c>
      <c r="M431" s="145">
        <f>SUM(E$2:E431)</f>
        <v>19</v>
      </c>
      <c r="N431" s="145">
        <f>SUM(F$2:F431)</f>
        <v>44</v>
      </c>
      <c r="O431" s="145">
        <f>SUM(G$2:G431)</f>
        <v>2</v>
      </c>
    </row>
    <row r="432" spans="1:15" x14ac:dyDescent="0.25">
      <c r="A432">
        <v>431</v>
      </c>
      <c r="B432" s="145" t="str">
        <f>IF(COUNTIF('Listing Competitieven'!AF$2:AF$479,$A432)=0,"",COUNTIF('Listing Competitieven'!AF$2:AF$479,$A432))</f>
        <v/>
      </c>
      <c r="C432" s="145" t="str">
        <f>IF(COUNTIF('Listing Competitieven'!AG$2:AG$479,$A432)=0,"",COUNTIF('Listing Competitieven'!AG$2:AG$479,$A432))</f>
        <v/>
      </c>
      <c r="D432" s="145" t="str">
        <f>IF(COUNTIF('Listing Competitieven'!AH$2:AH$479,$A432)=0,"",COUNTIF('Listing Competitieven'!AH$2:AH$479,$A432))</f>
        <v/>
      </c>
      <c r="E432" s="145" t="str">
        <f>IF(COUNTIF('Listing Competitieven'!AI$2:AI$479,$A432)=0,"",COUNTIF('Listing Competitieven'!AI$2:AI$479,$A432))</f>
        <v/>
      </c>
      <c r="F432" s="145" t="str">
        <f>IF(COUNTIF('Listing Competitieven'!AJ$2:AJ$479,$A432)=0,"",COUNTIF('Listing Competitieven'!AJ$2:AJ$479,$A432))</f>
        <v/>
      </c>
      <c r="G432" s="145" t="str">
        <f>IF(COUNTIF('Listing Competitieven'!AK$2:AK$479,$A432)=0,"",COUNTIF('Listing Competitieven'!AK$2:AK$479,$A432))</f>
        <v/>
      </c>
      <c r="I432">
        <v>431</v>
      </c>
      <c r="J432" s="145">
        <f>SUM(B$2:B432)</f>
        <v>128</v>
      </c>
      <c r="K432" s="145">
        <f>SUM(C$2:C432)</f>
        <v>124</v>
      </c>
      <c r="L432" s="145">
        <f>SUM(D$2:D432)</f>
        <v>74</v>
      </c>
      <c r="M432" s="145">
        <f>SUM(E$2:E432)</f>
        <v>19</v>
      </c>
      <c r="N432" s="145">
        <f>SUM(F$2:F432)</f>
        <v>44</v>
      </c>
      <c r="O432" s="145">
        <f>SUM(G$2:G432)</f>
        <v>2</v>
      </c>
    </row>
    <row r="433" spans="1:15" x14ac:dyDescent="0.25">
      <c r="A433">
        <v>432</v>
      </c>
      <c r="B433" s="145" t="str">
        <f>IF(COUNTIF('Listing Competitieven'!AF$2:AF$479,$A433)=0,"",COUNTIF('Listing Competitieven'!AF$2:AF$479,$A433))</f>
        <v/>
      </c>
      <c r="C433" s="145" t="str">
        <f>IF(COUNTIF('Listing Competitieven'!AG$2:AG$479,$A433)=0,"",COUNTIF('Listing Competitieven'!AG$2:AG$479,$A433))</f>
        <v/>
      </c>
      <c r="D433" s="145" t="str">
        <f>IF(COUNTIF('Listing Competitieven'!AH$2:AH$479,$A433)=0,"",COUNTIF('Listing Competitieven'!AH$2:AH$479,$A433))</f>
        <v/>
      </c>
      <c r="E433" s="145" t="str">
        <f>IF(COUNTIF('Listing Competitieven'!AI$2:AI$479,$A433)=0,"",COUNTIF('Listing Competitieven'!AI$2:AI$479,$A433))</f>
        <v/>
      </c>
      <c r="F433" s="145" t="str">
        <f>IF(COUNTIF('Listing Competitieven'!AJ$2:AJ$479,$A433)=0,"",COUNTIF('Listing Competitieven'!AJ$2:AJ$479,$A433))</f>
        <v/>
      </c>
      <c r="G433" s="145" t="str">
        <f>IF(COUNTIF('Listing Competitieven'!AK$2:AK$479,$A433)=0,"",COUNTIF('Listing Competitieven'!AK$2:AK$479,$A433))</f>
        <v/>
      </c>
      <c r="I433">
        <v>432</v>
      </c>
      <c r="J433" s="145">
        <f>SUM(B$2:B433)</f>
        <v>128</v>
      </c>
      <c r="K433" s="145">
        <f>SUM(C$2:C433)</f>
        <v>124</v>
      </c>
      <c r="L433" s="145">
        <f>SUM(D$2:D433)</f>
        <v>74</v>
      </c>
      <c r="M433" s="145">
        <f>SUM(E$2:E433)</f>
        <v>19</v>
      </c>
      <c r="N433" s="145">
        <f>SUM(F$2:F433)</f>
        <v>44</v>
      </c>
      <c r="O433" s="145">
        <f>SUM(G$2:G433)</f>
        <v>2</v>
      </c>
    </row>
    <row r="434" spans="1:15" x14ac:dyDescent="0.25">
      <c r="A434">
        <v>433</v>
      </c>
      <c r="B434" s="145">
        <f>IF(COUNTIF('Listing Competitieven'!AF$2:AF$479,$A434)=0,"",COUNTIF('Listing Competitieven'!AF$2:AF$479,$A434))</f>
        <v>1</v>
      </c>
      <c r="C434" s="145" t="str">
        <f>IF(COUNTIF('Listing Competitieven'!AG$2:AG$479,$A434)=0,"",COUNTIF('Listing Competitieven'!AG$2:AG$479,$A434))</f>
        <v/>
      </c>
      <c r="D434" s="145" t="str">
        <f>IF(COUNTIF('Listing Competitieven'!AH$2:AH$479,$A434)=0,"",COUNTIF('Listing Competitieven'!AH$2:AH$479,$A434))</f>
        <v/>
      </c>
      <c r="E434" s="145" t="str">
        <f>IF(COUNTIF('Listing Competitieven'!AI$2:AI$479,$A434)=0,"",COUNTIF('Listing Competitieven'!AI$2:AI$479,$A434))</f>
        <v/>
      </c>
      <c r="F434" s="145" t="str">
        <f>IF(COUNTIF('Listing Competitieven'!AJ$2:AJ$479,$A434)=0,"",COUNTIF('Listing Competitieven'!AJ$2:AJ$479,$A434))</f>
        <v/>
      </c>
      <c r="G434" s="145" t="str">
        <f>IF(COUNTIF('Listing Competitieven'!AK$2:AK$479,$A434)=0,"",COUNTIF('Listing Competitieven'!AK$2:AK$479,$A434))</f>
        <v/>
      </c>
      <c r="I434">
        <v>433</v>
      </c>
      <c r="J434" s="145">
        <f>SUM(B$2:B434)</f>
        <v>129</v>
      </c>
      <c r="K434" s="145">
        <f>SUM(C$2:C434)</f>
        <v>124</v>
      </c>
      <c r="L434" s="145">
        <f>SUM(D$2:D434)</f>
        <v>74</v>
      </c>
      <c r="M434" s="145">
        <f>SUM(E$2:E434)</f>
        <v>19</v>
      </c>
      <c r="N434" s="145">
        <f>SUM(F$2:F434)</f>
        <v>44</v>
      </c>
      <c r="O434" s="145">
        <f>SUM(G$2:G434)</f>
        <v>2</v>
      </c>
    </row>
    <row r="435" spans="1:15" x14ac:dyDescent="0.25">
      <c r="A435">
        <v>434</v>
      </c>
      <c r="B435" s="145" t="str">
        <f>IF(COUNTIF('Listing Competitieven'!AF$2:AF$479,$A435)=0,"",COUNTIF('Listing Competitieven'!AF$2:AF$479,$A435))</f>
        <v/>
      </c>
      <c r="C435" s="145" t="str">
        <f>IF(COUNTIF('Listing Competitieven'!AG$2:AG$479,$A435)=0,"",COUNTIF('Listing Competitieven'!AG$2:AG$479,$A435))</f>
        <v/>
      </c>
      <c r="D435" s="145">
        <f>IF(COUNTIF('Listing Competitieven'!AH$2:AH$479,$A435)=0,"",COUNTIF('Listing Competitieven'!AH$2:AH$479,$A435))</f>
        <v>1</v>
      </c>
      <c r="E435" s="145" t="str">
        <f>IF(COUNTIF('Listing Competitieven'!AI$2:AI$479,$A435)=0,"",COUNTIF('Listing Competitieven'!AI$2:AI$479,$A435))</f>
        <v/>
      </c>
      <c r="F435" s="145" t="str">
        <f>IF(COUNTIF('Listing Competitieven'!AJ$2:AJ$479,$A435)=0,"",COUNTIF('Listing Competitieven'!AJ$2:AJ$479,$A435))</f>
        <v/>
      </c>
      <c r="G435" s="145" t="str">
        <f>IF(COUNTIF('Listing Competitieven'!AK$2:AK$479,$A435)=0,"",COUNTIF('Listing Competitieven'!AK$2:AK$479,$A435))</f>
        <v/>
      </c>
      <c r="I435">
        <v>434</v>
      </c>
      <c r="J435" s="145">
        <f>SUM(B$2:B435)</f>
        <v>129</v>
      </c>
      <c r="K435" s="145">
        <f>SUM(C$2:C435)</f>
        <v>124</v>
      </c>
      <c r="L435" s="145">
        <f>SUM(D$2:D435)</f>
        <v>75</v>
      </c>
      <c r="M435" s="145">
        <f>SUM(E$2:E435)</f>
        <v>19</v>
      </c>
      <c r="N435" s="145">
        <f>SUM(F$2:F435)</f>
        <v>44</v>
      </c>
      <c r="O435" s="145">
        <f>SUM(G$2:G435)</f>
        <v>2</v>
      </c>
    </row>
    <row r="436" spans="1:15" x14ac:dyDescent="0.25">
      <c r="A436">
        <v>435</v>
      </c>
      <c r="B436" s="145" t="str">
        <f>IF(COUNTIF('Listing Competitieven'!AF$2:AF$479,$A436)=0,"",COUNTIF('Listing Competitieven'!AF$2:AF$479,$A436))</f>
        <v/>
      </c>
      <c r="C436" s="145" t="str">
        <f>IF(COUNTIF('Listing Competitieven'!AG$2:AG$479,$A436)=0,"",COUNTIF('Listing Competitieven'!AG$2:AG$479,$A436))</f>
        <v/>
      </c>
      <c r="D436" s="145" t="str">
        <f>IF(COUNTIF('Listing Competitieven'!AH$2:AH$479,$A436)=0,"",COUNTIF('Listing Competitieven'!AH$2:AH$479,$A436))</f>
        <v/>
      </c>
      <c r="E436" s="145" t="str">
        <f>IF(COUNTIF('Listing Competitieven'!AI$2:AI$479,$A436)=0,"",COUNTIF('Listing Competitieven'!AI$2:AI$479,$A436))</f>
        <v/>
      </c>
      <c r="F436" s="145" t="str">
        <f>IF(COUNTIF('Listing Competitieven'!AJ$2:AJ$479,$A436)=0,"",COUNTIF('Listing Competitieven'!AJ$2:AJ$479,$A436))</f>
        <v/>
      </c>
      <c r="G436" s="145" t="str">
        <f>IF(COUNTIF('Listing Competitieven'!AK$2:AK$479,$A436)=0,"",COUNTIF('Listing Competitieven'!AK$2:AK$479,$A436))</f>
        <v/>
      </c>
      <c r="I436">
        <v>435</v>
      </c>
      <c r="J436" s="145">
        <f>SUM(B$2:B436)</f>
        <v>129</v>
      </c>
      <c r="K436" s="145">
        <f>SUM(C$2:C436)</f>
        <v>124</v>
      </c>
      <c r="L436" s="145">
        <f>SUM(D$2:D436)</f>
        <v>75</v>
      </c>
      <c r="M436" s="145">
        <f>SUM(E$2:E436)</f>
        <v>19</v>
      </c>
      <c r="N436" s="145">
        <f>SUM(F$2:F436)</f>
        <v>44</v>
      </c>
      <c r="O436" s="145">
        <f>SUM(G$2:G436)</f>
        <v>2</v>
      </c>
    </row>
    <row r="437" spans="1:15" x14ac:dyDescent="0.25">
      <c r="A437">
        <v>436</v>
      </c>
      <c r="B437" s="145">
        <f>IF(COUNTIF('Listing Competitieven'!AF$2:AF$479,$A437)=0,"",COUNTIF('Listing Competitieven'!AF$2:AF$479,$A437))</f>
        <v>1</v>
      </c>
      <c r="C437" s="145" t="str">
        <f>IF(COUNTIF('Listing Competitieven'!AG$2:AG$479,$A437)=0,"",COUNTIF('Listing Competitieven'!AG$2:AG$479,$A437))</f>
        <v/>
      </c>
      <c r="D437" s="145" t="str">
        <f>IF(COUNTIF('Listing Competitieven'!AH$2:AH$479,$A437)=0,"",COUNTIF('Listing Competitieven'!AH$2:AH$479,$A437))</f>
        <v/>
      </c>
      <c r="E437" s="145" t="str">
        <f>IF(COUNTIF('Listing Competitieven'!AI$2:AI$479,$A437)=0,"",COUNTIF('Listing Competitieven'!AI$2:AI$479,$A437))</f>
        <v/>
      </c>
      <c r="F437" s="145" t="str">
        <f>IF(COUNTIF('Listing Competitieven'!AJ$2:AJ$479,$A437)=0,"",COUNTIF('Listing Competitieven'!AJ$2:AJ$479,$A437))</f>
        <v/>
      </c>
      <c r="G437" s="145" t="str">
        <f>IF(COUNTIF('Listing Competitieven'!AK$2:AK$479,$A437)=0,"",COUNTIF('Listing Competitieven'!AK$2:AK$479,$A437))</f>
        <v/>
      </c>
      <c r="I437">
        <v>436</v>
      </c>
      <c r="J437" s="145">
        <f>SUM(B$2:B437)</f>
        <v>130</v>
      </c>
      <c r="K437" s="145">
        <f>SUM(C$2:C437)</f>
        <v>124</v>
      </c>
      <c r="L437" s="145">
        <f>SUM(D$2:D437)</f>
        <v>75</v>
      </c>
      <c r="M437" s="145">
        <f>SUM(E$2:E437)</f>
        <v>19</v>
      </c>
      <c r="N437" s="145">
        <f>SUM(F$2:F437)</f>
        <v>44</v>
      </c>
      <c r="O437" s="145">
        <f>SUM(G$2:G437)</f>
        <v>2</v>
      </c>
    </row>
    <row r="438" spans="1:15" x14ac:dyDescent="0.25">
      <c r="A438">
        <v>437</v>
      </c>
      <c r="B438" s="145" t="str">
        <f>IF(COUNTIF('Listing Competitieven'!AF$2:AF$479,$A438)=0,"",COUNTIF('Listing Competitieven'!AF$2:AF$479,$A438))</f>
        <v/>
      </c>
      <c r="C438" s="145" t="str">
        <f>IF(COUNTIF('Listing Competitieven'!AG$2:AG$479,$A438)=0,"",COUNTIF('Listing Competitieven'!AG$2:AG$479,$A438))</f>
        <v/>
      </c>
      <c r="D438" s="145" t="str">
        <f>IF(COUNTIF('Listing Competitieven'!AH$2:AH$479,$A438)=0,"",COUNTIF('Listing Competitieven'!AH$2:AH$479,$A438))</f>
        <v/>
      </c>
      <c r="E438" s="145" t="str">
        <f>IF(COUNTIF('Listing Competitieven'!AI$2:AI$479,$A438)=0,"",COUNTIF('Listing Competitieven'!AI$2:AI$479,$A438))</f>
        <v/>
      </c>
      <c r="F438" s="145" t="str">
        <f>IF(COUNTIF('Listing Competitieven'!AJ$2:AJ$479,$A438)=0,"",COUNTIF('Listing Competitieven'!AJ$2:AJ$479,$A438))</f>
        <v/>
      </c>
      <c r="G438" s="145" t="str">
        <f>IF(COUNTIF('Listing Competitieven'!AK$2:AK$479,$A438)=0,"",COUNTIF('Listing Competitieven'!AK$2:AK$479,$A438))</f>
        <v/>
      </c>
      <c r="I438">
        <v>437</v>
      </c>
      <c r="J438" s="145">
        <f>SUM(B$2:B438)</f>
        <v>130</v>
      </c>
      <c r="K438" s="145">
        <f>SUM(C$2:C438)</f>
        <v>124</v>
      </c>
      <c r="L438" s="145">
        <f>SUM(D$2:D438)</f>
        <v>75</v>
      </c>
      <c r="M438" s="145">
        <f>SUM(E$2:E438)</f>
        <v>19</v>
      </c>
      <c r="N438" s="145">
        <f>SUM(F$2:F438)</f>
        <v>44</v>
      </c>
      <c r="O438" s="145">
        <f>SUM(G$2:G438)</f>
        <v>2</v>
      </c>
    </row>
    <row r="439" spans="1:15" x14ac:dyDescent="0.25">
      <c r="A439">
        <v>438</v>
      </c>
      <c r="B439" s="145" t="str">
        <f>IF(COUNTIF('Listing Competitieven'!AF$2:AF$479,$A439)=0,"",COUNTIF('Listing Competitieven'!AF$2:AF$479,$A439))</f>
        <v/>
      </c>
      <c r="C439" s="145" t="str">
        <f>IF(COUNTIF('Listing Competitieven'!AG$2:AG$479,$A439)=0,"",COUNTIF('Listing Competitieven'!AG$2:AG$479,$A439))</f>
        <v/>
      </c>
      <c r="D439" s="145" t="str">
        <f>IF(COUNTIF('Listing Competitieven'!AH$2:AH$479,$A439)=0,"",COUNTIF('Listing Competitieven'!AH$2:AH$479,$A439))</f>
        <v/>
      </c>
      <c r="E439" s="145" t="str">
        <f>IF(COUNTIF('Listing Competitieven'!AI$2:AI$479,$A439)=0,"",COUNTIF('Listing Competitieven'!AI$2:AI$479,$A439))</f>
        <v/>
      </c>
      <c r="F439" s="145" t="str">
        <f>IF(COUNTIF('Listing Competitieven'!AJ$2:AJ$479,$A439)=0,"",COUNTIF('Listing Competitieven'!AJ$2:AJ$479,$A439))</f>
        <v/>
      </c>
      <c r="G439" s="145" t="str">
        <f>IF(COUNTIF('Listing Competitieven'!AK$2:AK$479,$A439)=0,"",COUNTIF('Listing Competitieven'!AK$2:AK$479,$A439))</f>
        <v/>
      </c>
      <c r="I439">
        <v>438</v>
      </c>
      <c r="J439" s="145">
        <f>SUM(B$2:B439)</f>
        <v>130</v>
      </c>
      <c r="K439" s="145">
        <f>SUM(C$2:C439)</f>
        <v>124</v>
      </c>
      <c r="L439" s="145">
        <f>SUM(D$2:D439)</f>
        <v>75</v>
      </c>
      <c r="M439" s="145">
        <f>SUM(E$2:E439)</f>
        <v>19</v>
      </c>
      <c r="N439" s="145">
        <f>SUM(F$2:F439)</f>
        <v>44</v>
      </c>
      <c r="O439" s="145">
        <f>SUM(G$2:G439)</f>
        <v>2</v>
      </c>
    </row>
    <row r="440" spans="1:15" x14ac:dyDescent="0.25">
      <c r="A440">
        <v>439</v>
      </c>
      <c r="B440" s="145" t="str">
        <f>IF(COUNTIF('Listing Competitieven'!AF$2:AF$479,$A440)=0,"",COUNTIF('Listing Competitieven'!AF$2:AF$479,$A440))</f>
        <v/>
      </c>
      <c r="C440" s="145" t="str">
        <f>IF(COUNTIF('Listing Competitieven'!AG$2:AG$479,$A440)=0,"",COUNTIF('Listing Competitieven'!AG$2:AG$479,$A440))</f>
        <v/>
      </c>
      <c r="D440" s="145" t="str">
        <f>IF(COUNTIF('Listing Competitieven'!AH$2:AH$479,$A440)=0,"",COUNTIF('Listing Competitieven'!AH$2:AH$479,$A440))</f>
        <v/>
      </c>
      <c r="E440" s="145" t="str">
        <f>IF(COUNTIF('Listing Competitieven'!AI$2:AI$479,$A440)=0,"",COUNTIF('Listing Competitieven'!AI$2:AI$479,$A440))</f>
        <v/>
      </c>
      <c r="F440" s="145" t="str">
        <f>IF(COUNTIF('Listing Competitieven'!AJ$2:AJ$479,$A440)=0,"",COUNTIF('Listing Competitieven'!AJ$2:AJ$479,$A440))</f>
        <v/>
      </c>
      <c r="G440" s="145" t="str">
        <f>IF(COUNTIF('Listing Competitieven'!AK$2:AK$479,$A440)=0,"",COUNTIF('Listing Competitieven'!AK$2:AK$479,$A440))</f>
        <v/>
      </c>
      <c r="I440">
        <v>439</v>
      </c>
      <c r="J440" s="145">
        <f>SUM(B$2:B440)</f>
        <v>130</v>
      </c>
      <c r="K440" s="145">
        <f>SUM(C$2:C440)</f>
        <v>124</v>
      </c>
      <c r="L440" s="145">
        <f>SUM(D$2:D440)</f>
        <v>75</v>
      </c>
      <c r="M440" s="145">
        <f>SUM(E$2:E440)</f>
        <v>19</v>
      </c>
      <c r="N440" s="145">
        <f>SUM(F$2:F440)</f>
        <v>44</v>
      </c>
      <c r="O440" s="145">
        <f>SUM(G$2:G440)</f>
        <v>2</v>
      </c>
    </row>
    <row r="441" spans="1:15" x14ac:dyDescent="0.25">
      <c r="A441">
        <v>440</v>
      </c>
      <c r="B441" s="145">
        <f>IF(COUNTIF('Listing Competitieven'!AF$2:AF$479,$A441)=0,"",COUNTIF('Listing Competitieven'!AF$2:AF$479,$A441))</f>
        <v>2</v>
      </c>
      <c r="C441" s="145" t="str">
        <f>IF(COUNTIF('Listing Competitieven'!AG$2:AG$479,$A441)=0,"",COUNTIF('Listing Competitieven'!AG$2:AG$479,$A441))</f>
        <v/>
      </c>
      <c r="D441" s="145" t="str">
        <f>IF(COUNTIF('Listing Competitieven'!AH$2:AH$479,$A441)=0,"",COUNTIF('Listing Competitieven'!AH$2:AH$479,$A441))</f>
        <v/>
      </c>
      <c r="E441" s="145" t="str">
        <f>IF(COUNTIF('Listing Competitieven'!AI$2:AI$479,$A441)=0,"",COUNTIF('Listing Competitieven'!AI$2:AI$479,$A441))</f>
        <v/>
      </c>
      <c r="F441" s="145" t="str">
        <f>IF(COUNTIF('Listing Competitieven'!AJ$2:AJ$479,$A441)=0,"",COUNTIF('Listing Competitieven'!AJ$2:AJ$479,$A441))</f>
        <v/>
      </c>
      <c r="G441" s="145" t="str">
        <f>IF(COUNTIF('Listing Competitieven'!AK$2:AK$479,$A441)=0,"",COUNTIF('Listing Competitieven'!AK$2:AK$479,$A441))</f>
        <v/>
      </c>
      <c r="I441">
        <v>440</v>
      </c>
      <c r="J441" s="145">
        <f>SUM(B$2:B441)</f>
        <v>132</v>
      </c>
      <c r="K441" s="145">
        <f>SUM(C$2:C441)</f>
        <v>124</v>
      </c>
      <c r="L441" s="145">
        <f>SUM(D$2:D441)</f>
        <v>75</v>
      </c>
      <c r="M441" s="145">
        <f>SUM(E$2:E441)</f>
        <v>19</v>
      </c>
      <c r="N441" s="145">
        <f>SUM(F$2:F441)</f>
        <v>44</v>
      </c>
      <c r="O441" s="145">
        <f>SUM(G$2:G441)</f>
        <v>2</v>
      </c>
    </row>
    <row r="442" spans="1:15" x14ac:dyDescent="0.25">
      <c r="A442">
        <v>441</v>
      </c>
      <c r="B442" s="145">
        <f>IF(COUNTIF('Listing Competitieven'!AF$2:AF$479,$A442)=0,"",COUNTIF('Listing Competitieven'!AF$2:AF$479,$A442))</f>
        <v>3</v>
      </c>
      <c r="C442" s="145" t="str">
        <f>IF(COUNTIF('Listing Competitieven'!AG$2:AG$479,$A442)=0,"",COUNTIF('Listing Competitieven'!AG$2:AG$479,$A442))</f>
        <v/>
      </c>
      <c r="D442" s="145" t="str">
        <f>IF(COUNTIF('Listing Competitieven'!AH$2:AH$479,$A442)=0,"",COUNTIF('Listing Competitieven'!AH$2:AH$479,$A442))</f>
        <v/>
      </c>
      <c r="E442" s="145" t="str">
        <f>IF(COUNTIF('Listing Competitieven'!AI$2:AI$479,$A442)=0,"",COUNTIF('Listing Competitieven'!AI$2:AI$479,$A442))</f>
        <v/>
      </c>
      <c r="F442" s="145" t="str">
        <f>IF(COUNTIF('Listing Competitieven'!AJ$2:AJ$479,$A442)=0,"",COUNTIF('Listing Competitieven'!AJ$2:AJ$479,$A442))</f>
        <v/>
      </c>
      <c r="G442" s="145" t="str">
        <f>IF(COUNTIF('Listing Competitieven'!AK$2:AK$479,$A442)=0,"",COUNTIF('Listing Competitieven'!AK$2:AK$479,$A442))</f>
        <v/>
      </c>
      <c r="I442">
        <v>441</v>
      </c>
      <c r="J442" s="145">
        <f>SUM(B$2:B442)</f>
        <v>135</v>
      </c>
      <c r="K442" s="145">
        <f>SUM(C$2:C442)</f>
        <v>124</v>
      </c>
      <c r="L442" s="145">
        <f>SUM(D$2:D442)</f>
        <v>75</v>
      </c>
      <c r="M442" s="145">
        <f>SUM(E$2:E442)</f>
        <v>19</v>
      </c>
      <c r="N442" s="145">
        <f>SUM(F$2:F442)</f>
        <v>44</v>
      </c>
      <c r="O442" s="145">
        <f>SUM(G$2:G442)</f>
        <v>2</v>
      </c>
    </row>
    <row r="443" spans="1:15" x14ac:dyDescent="0.25">
      <c r="A443">
        <v>442</v>
      </c>
      <c r="B443" s="145" t="str">
        <f>IF(COUNTIF('Listing Competitieven'!AF$2:AF$479,$A443)=0,"",COUNTIF('Listing Competitieven'!AF$2:AF$479,$A443))</f>
        <v/>
      </c>
      <c r="C443" s="145" t="str">
        <f>IF(COUNTIF('Listing Competitieven'!AG$2:AG$479,$A443)=0,"",COUNTIF('Listing Competitieven'!AG$2:AG$479,$A443))</f>
        <v/>
      </c>
      <c r="D443" s="145" t="str">
        <f>IF(COUNTIF('Listing Competitieven'!AH$2:AH$479,$A443)=0,"",COUNTIF('Listing Competitieven'!AH$2:AH$479,$A443))</f>
        <v/>
      </c>
      <c r="E443" s="145" t="str">
        <f>IF(COUNTIF('Listing Competitieven'!AI$2:AI$479,$A443)=0,"",COUNTIF('Listing Competitieven'!AI$2:AI$479,$A443))</f>
        <v/>
      </c>
      <c r="F443" s="145" t="str">
        <f>IF(COUNTIF('Listing Competitieven'!AJ$2:AJ$479,$A443)=0,"",COUNTIF('Listing Competitieven'!AJ$2:AJ$479,$A443))</f>
        <v/>
      </c>
      <c r="G443" s="145" t="str">
        <f>IF(COUNTIF('Listing Competitieven'!AK$2:AK$479,$A443)=0,"",COUNTIF('Listing Competitieven'!AK$2:AK$479,$A443))</f>
        <v/>
      </c>
      <c r="I443">
        <v>442</v>
      </c>
      <c r="J443" s="145">
        <f>SUM(B$2:B443)</f>
        <v>135</v>
      </c>
      <c r="K443" s="145">
        <f>SUM(C$2:C443)</f>
        <v>124</v>
      </c>
      <c r="L443" s="145">
        <f>SUM(D$2:D443)</f>
        <v>75</v>
      </c>
      <c r="M443" s="145">
        <f>SUM(E$2:E443)</f>
        <v>19</v>
      </c>
      <c r="N443" s="145">
        <f>SUM(F$2:F443)</f>
        <v>44</v>
      </c>
      <c r="O443" s="145">
        <f>SUM(G$2:G443)</f>
        <v>2</v>
      </c>
    </row>
    <row r="444" spans="1:15" x14ac:dyDescent="0.25">
      <c r="A444">
        <v>443</v>
      </c>
      <c r="B444" s="145" t="str">
        <f>IF(COUNTIF('Listing Competitieven'!AF$2:AF$479,$A444)=0,"",COUNTIF('Listing Competitieven'!AF$2:AF$479,$A444))</f>
        <v/>
      </c>
      <c r="C444" s="145" t="str">
        <f>IF(COUNTIF('Listing Competitieven'!AG$2:AG$479,$A444)=0,"",COUNTIF('Listing Competitieven'!AG$2:AG$479,$A444))</f>
        <v/>
      </c>
      <c r="D444" s="145" t="str">
        <f>IF(COUNTIF('Listing Competitieven'!AH$2:AH$479,$A444)=0,"",COUNTIF('Listing Competitieven'!AH$2:AH$479,$A444))</f>
        <v/>
      </c>
      <c r="E444" s="145" t="str">
        <f>IF(COUNTIF('Listing Competitieven'!AI$2:AI$479,$A444)=0,"",COUNTIF('Listing Competitieven'!AI$2:AI$479,$A444))</f>
        <v/>
      </c>
      <c r="F444" s="145" t="str">
        <f>IF(COUNTIF('Listing Competitieven'!AJ$2:AJ$479,$A444)=0,"",COUNTIF('Listing Competitieven'!AJ$2:AJ$479,$A444))</f>
        <v/>
      </c>
      <c r="G444" s="145" t="str">
        <f>IF(COUNTIF('Listing Competitieven'!AK$2:AK$479,$A444)=0,"",COUNTIF('Listing Competitieven'!AK$2:AK$479,$A444))</f>
        <v/>
      </c>
      <c r="I444">
        <v>443</v>
      </c>
      <c r="J444" s="145">
        <f>SUM(B$2:B444)</f>
        <v>135</v>
      </c>
      <c r="K444" s="145">
        <f>SUM(C$2:C444)</f>
        <v>124</v>
      </c>
      <c r="L444" s="145">
        <f>SUM(D$2:D444)</f>
        <v>75</v>
      </c>
      <c r="M444" s="145">
        <f>SUM(E$2:E444)</f>
        <v>19</v>
      </c>
      <c r="N444" s="145">
        <f>SUM(F$2:F444)</f>
        <v>44</v>
      </c>
      <c r="O444" s="145">
        <f>SUM(G$2:G444)</f>
        <v>2</v>
      </c>
    </row>
    <row r="445" spans="1:15" x14ac:dyDescent="0.25">
      <c r="A445">
        <v>444</v>
      </c>
      <c r="B445" s="145" t="str">
        <f>IF(COUNTIF('Listing Competitieven'!AF$2:AF$479,$A445)=0,"",COUNTIF('Listing Competitieven'!AF$2:AF$479,$A445))</f>
        <v/>
      </c>
      <c r="C445" s="145" t="str">
        <f>IF(COUNTIF('Listing Competitieven'!AG$2:AG$479,$A445)=0,"",COUNTIF('Listing Competitieven'!AG$2:AG$479,$A445))</f>
        <v/>
      </c>
      <c r="D445" s="145" t="str">
        <f>IF(COUNTIF('Listing Competitieven'!AH$2:AH$479,$A445)=0,"",COUNTIF('Listing Competitieven'!AH$2:AH$479,$A445))</f>
        <v/>
      </c>
      <c r="E445" s="145" t="str">
        <f>IF(COUNTIF('Listing Competitieven'!AI$2:AI$479,$A445)=0,"",COUNTIF('Listing Competitieven'!AI$2:AI$479,$A445))</f>
        <v/>
      </c>
      <c r="F445" s="145" t="str">
        <f>IF(COUNTIF('Listing Competitieven'!AJ$2:AJ$479,$A445)=0,"",COUNTIF('Listing Competitieven'!AJ$2:AJ$479,$A445))</f>
        <v/>
      </c>
      <c r="G445" s="145" t="str">
        <f>IF(COUNTIF('Listing Competitieven'!AK$2:AK$479,$A445)=0,"",COUNTIF('Listing Competitieven'!AK$2:AK$479,$A445))</f>
        <v/>
      </c>
      <c r="I445">
        <v>444</v>
      </c>
      <c r="J445" s="145">
        <f>SUM(B$2:B445)</f>
        <v>135</v>
      </c>
      <c r="K445" s="145">
        <f>SUM(C$2:C445)</f>
        <v>124</v>
      </c>
      <c r="L445" s="145">
        <f>SUM(D$2:D445)</f>
        <v>75</v>
      </c>
      <c r="M445" s="145">
        <f>SUM(E$2:E445)</f>
        <v>19</v>
      </c>
      <c r="N445" s="145">
        <f>SUM(F$2:F445)</f>
        <v>44</v>
      </c>
      <c r="O445" s="145">
        <f>SUM(G$2:G445)</f>
        <v>2</v>
      </c>
    </row>
    <row r="446" spans="1:15" x14ac:dyDescent="0.25">
      <c r="A446">
        <v>445</v>
      </c>
      <c r="B446" s="145" t="str">
        <f>IF(COUNTIF('Listing Competitieven'!AF$2:AF$479,$A446)=0,"",COUNTIF('Listing Competitieven'!AF$2:AF$479,$A446))</f>
        <v/>
      </c>
      <c r="C446" s="145" t="str">
        <f>IF(COUNTIF('Listing Competitieven'!AG$2:AG$479,$A446)=0,"",COUNTIF('Listing Competitieven'!AG$2:AG$479,$A446))</f>
        <v/>
      </c>
      <c r="D446" s="145" t="str">
        <f>IF(COUNTIF('Listing Competitieven'!AH$2:AH$479,$A446)=0,"",COUNTIF('Listing Competitieven'!AH$2:AH$479,$A446))</f>
        <v/>
      </c>
      <c r="E446" s="145" t="str">
        <f>IF(COUNTIF('Listing Competitieven'!AI$2:AI$479,$A446)=0,"",COUNTIF('Listing Competitieven'!AI$2:AI$479,$A446))</f>
        <v/>
      </c>
      <c r="F446" s="145" t="str">
        <f>IF(COUNTIF('Listing Competitieven'!AJ$2:AJ$479,$A446)=0,"",COUNTIF('Listing Competitieven'!AJ$2:AJ$479,$A446))</f>
        <v/>
      </c>
      <c r="G446" s="145" t="str">
        <f>IF(COUNTIF('Listing Competitieven'!AK$2:AK$479,$A446)=0,"",COUNTIF('Listing Competitieven'!AK$2:AK$479,$A446))</f>
        <v/>
      </c>
      <c r="I446">
        <v>445</v>
      </c>
      <c r="J446" s="145">
        <f>SUM(B$2:B446)</f>
        <v>135</v>
      </c>
      <c r="K446" s="145">
        <f>SUM(C$2:C446)</f>
        <v>124</v>
      </c>
      <c r="L446" s="145">
        <f>SUM(D$2:D446)</f>
        <v>75</v>
      </c>
      <c r="M446" s="145">
        <f>SUM(E$2:E446)</f>
        <v>19</v>
      </c>
      <c r="N446" s="145">
        <f>SUM(F$2:F446)</f>
        <v>44</v>
      </c>
      <c r="O446" s="145">
        <f>SUM(G$2:G446)</f>
        <v>2</v>
      </c>
    </row>
    <row r="447" spans="1:15" x14ac:dyDescent="0.25">
      <c r="A447">
        <v>446</v>
      </c>
      <c r="B447" s="145" t="str">
        <f>IF(COUNTIF('Listing Competitieven'!AF$2:AF$479,$A447)=0,"",COUNTIF('Listing Competitieven'!AF$2:AF$479,$A447))</f>
        <v/>
      </c>
      <c r="C447" s="145" t="str">
        <f>IF(COUNTIF('Listing Competitieven'!AG$2:AG$479,$A447)=0,"",COUNTIF('Listing Competitieven'!AG$2:AG$479,$A447))</f>
        <v/>
      </c>
      <c r="D447" s="145" t="str">
        <f>IF(COUNTIF('Listing Competitieven'!AH$2:AH$479,$A447)=0,"",COUNTIF('Listing Competitieven'!AH$2:AH$479,$A447))</f>
        <v/>
      </c>
      <c r="E447" s="145" t="str">
        <f>IF(COUNTIF('Listing Competitieven'!AI$2:AI$479,$A447)=0,"",COUNTIF('Listing Competitieven'!AI$2:AI$479,$A447))</f>
        <v/>
      </c>
      <c r="F447" s="145" t="str">
        <f>IF(COUNTIF('Listing Competitieven'!AJ$2:AJ$479,$A447)=0,"",COUNTIF('Listing Competitieven'!AJ$2:AJ$479,$A447))</f>
        <v/>
      </c>
      <c r="G447" s="145" t="str">
        <f>IF(COUNTIF('Listing Competitieven'!AK$2:AK$479,$A447)=0,"",COUNTIF('Listing Competitieven'!AK$2:AK$479,$A447))</f>
        <v/>
      </c>
      <c r="I447">
        <v>446</v>
      </c>
      <c r="J447" s="145">
        <f>SUM(B$2:B447)</f>
        <v>135</v>
      </c>
      <c r="K447" s="145">
        <f>SUM(C$2:C447)</f>
        <v>124</v>
      </c>
      <c r="L447" s="145">
        <f>SUM(D$2:D447)</f>
        <v>75</v>
      </c>
      <c r="M447" s="145">
        <f>SUM(E$2:E447)</f>
        <v>19</v>
      </c>
      <c r="N447" s="145">
        <f>SUM(F$2:F447)</f>
        <v>44</v>
      </c>
      <c r="O447" s="145">
        <f>SUM(G$2:G447)</f>
        <v>2</v>
      </c>
    </row>
    <row r="448" spans="1:15" x14ac:dyDescent="0.25">
      <c r="A448">
        <v>447</v>
      </c>
      <c r="B448" s="145" t="str">
        <f>IF(COUNTIF('Listing Competitieven'!AF$2:AF$479,$A448)=0,"",COUNTIF('Listing Competitieven'!AF$2:AF$479,$A448))</f>
        <v/>
      </c>
      <c r="C448" s="145" t="str">
        <f>IF(COUNTIF('Listing Competitieven'!AG$2:AG$479,$A448)=0,"",COUNTIF('Listing Competitieven'!AG$2:AG$479,$A448))</f>
        <v/>
      </c>
      <c r="D448" s="145" t="str">
        <f>IF(COUNTIF('Listing Competitieven'!AH$2:AH$479,$A448)=0,"",COUNTIF('Listing Competitieven'!AH$2:AH$479,$A448))</f>
        <v/>
      </c>
      <c r="E448" s="145" t="str">
        <f>IF(COUNTIF('Listing Competitieven'!AI$2:AI$479,$A448)=0,"",COUNTIF('Listing Competitieven'!AI$2:AI$479,$A448))</f>
        <v/>
      </c>
      <c r="F448" s="145" t="str">
        <f>IF(COUNTIF('Listing Competitieven'!AJ$2:AJ$479,$A448)=0,"",COUNTIF('Listing Competitieven'!AJ$2:AJ$479,$A448))</f>
        <v/>
      </c>
      <c r="G448" s="145" t="str">
        <f>IF(COUNTIF('Listing Competitieven'!AK$2:AK$479,$A448)=0,"",COUNTIF('Listing Competitieven'!AK$2:AK$479,$A448))</f>
        <v/>
      </c>
      <c r="I448">
        <v>447</v>
      </c>
      <c r="J448" s="145">
        <f>SUM(B$2:B448)</f>
        <v>135</v>
      </c>
      <c r="K448" s="145">
        <f>SUM(C$2:C448)</f>
        <v>124</v>
      </c>
      <c r="L448" s="145">
        <f>SUM(D$2:D448)</f>
        <v>75</v>
      </c>
      <c r="M448" s="145">
        <f>SUM(E$2:E448)</f>
        <v>19</v>
      </c>
      <c r="N448" s="145">
        <f>SUM(F$2:F448)</f>
        <v>44</v>
      </c>
      <c r="O448" s="145">
        <f>SUM(G$2:G448)</f>
        <v>2</v>
      </c>
    </row>
    <row r="449" spans="1:15" x14ac:dyDescent="0.25">
      <c r="A449">
        <v>448</v>
      </c>
      <c r="B449" s="145" t="str">
        <f>IF(COUNTIF('Listing Competitieven'!AF$2:AF$479,$A449)=0,"",COUNTIF('Listing Competitieven'!AF$2:AF$479,$A449))</f>
        <v/>
      </c>
      <c r="C449" s="145" t="str">
        <f>IF(COUNTIF('Listing Competitieven'!AG$2:AG$479,$A449)=0,"",COUNTIF('Listing Competitieven'!AG$2:AG$479,$A449))</f>
        <v/>
      </c>
      <c r="D449" s="145">
        <f>IF(COUNTIF('Listing Competitieven'!AH$2:AH$479,$A449)=0,"",COUNTIF('Listing Competitieven'!AH$2:AH$479,$A449))</f>
        <v>1</v>
      </c>
      <c r="E449" s="145" t="str">
        <f>IF(COUNTIF('Listing Competitieven'!AI$2:AI$479,$A449)=0,"",COUNTIF('Listing Competitieven'!AI$2:AI$479,$A449))</f>
        <v/>
      </c>
      <c r="F449" s="145">
        <f>IF(COUNTIF('Listing Competitieven'!AJ$2:AJ$479,$A449)=0,"",COUNTIF('Listing Competitieven'!AJ$2:AJ$479,$A449))</f>
        <v>1</v>
      </c>
      <c r="G449" s="145" t="str">
        <f>IF(COUNTIF('Listing Competitieven'!AK$2:AK$479,$A449)=0,"",COUNTIF('Listing Competitieven'!AK$2:AK$479,$A449))</f>
        <v/>
      </c>
      <c r="I449">
        <v>448</v>
      </c>
      <c r="J449" s="145">
        <f>SUM(B$2:B449)</f>
        <v>135</v>
      </c>
      <c r="K449" s="145">
        <f>SUM(C$2:C449)</f>
        <v>124</v>
      </c>
      <c r="L449" s="145">
        <f>SUM(D$2:D449)</f>
        <v>76</v>
      </c>
      <c r="M449" s="145">
        <f>SUM(E$2:E449)</f>
        <v>19</v>
      </c>
      <c r="N449" s="145">
        <f>SUM(F$2:F449)</f>
        <v>45</v>
      </c>
      <c r="O449" s="145">
        <f>SUM(G$2:G449)</f>
        <v>2</v>
      </c>
    </row>
    <row r="450" spans="1:15" x14ac:dyDescent="0.25">
      <c r="A450">
        <v>449</v>
      </c>
      <c r="B450" s="145" t="str">
        <f>IF(COUNTIF('Listing Competitieven'!AF$2:AF$479,$A450)=0,"",COUNTIF('Listing Competitieven'!AF$2:AF$479,$A450))</f>
        <v/>
      </c>
      <c r="C450" s="145" t="str">
        <f>IF(COUNTIF('Listing Competitieven'!AG$2:AG$479,$A450)=0,"",COUNTIF('Listing Competitieven'!AG$2:AG$479,$A450))</f>
        <v/>
      </c>
      <c r="D450" s="145" t="str">
        <f>IF(COUNTIF('Listing Competitieven'!AH$2:AH$479,$A450)=0,"",COUNTIF('Listing Competitieven'!AH$2:AH$479,$A450))</f>
        <v/>
      </c>
      <c r="E450" s="145" t="str">
        <f>IF(COUNTIF('Listing Competitieven'!AI$2:AI$479,$A450)=0,"",COUNTIF('Listing Competitieven'!AI$2:AI$479,$A450))</f>
        <v/>
      </c>
      <c r="F450" s="145" t="str">
        <f>IF(COUNTIF('Listing Competitieven'!AJ$2:AJ$479,$A450)=0,"",COUNTIF('Listing Competitieven'!AJ$2:AJ$479,$A450))</f>
        <v/>
      </c>
      <c r="G450" s="145" t="str">
        <f>IF(COUNTIF('Listing Competitieven'!AK$2:AK$479,$A450)=0,"",COUNTIF('Listing Competitieven'!AK$2:AK$479,$A450))</f>
        <v/>
      </c>
      <c r="I450">
        <v>449</v>
      </c>
      <c r="J450" s="145">
        <f>SUM(B$2:B450)</f>
        <v>135</v>
      </c>
      <c r="K450" s="145">
        <f>SUM(C$2:C450)</f>
        <v>124</v>
      </c>
      <c r="L450" s="145">
        <f>SUM(D$2:D450)</f>
        <v>76</v>
      </c>
      <c r="M450" s="145">
        <f>SUM(E$2:E450)</f>
        <v>19</v>
      </c>
      <c r="N450" s="145">
        <f>SUM(F$2:F450)</f>
        <v>45</v>
      </c>
      <c r="O450" s="145">
        <f>SUM(G$2:G450)</f>
        <v>2</v>
      </c>
    </row>
    <row r="451" spans="1:15" x14ac:dyDescent="0.25">
      <c r="A451">
        <v>450</v>
      </c>
      <c r="B451" s="145">
        <f>IF(COUNTIF('Listing Competitieven'!AF$2:AF$479,$A451)=0,"",COUNTIF('Listing Competitieven'!AF$2:AF$479,$A451))</f>
        <v>1</v>
      </c>
      <c r="C451" s="145" t="str">
        <f>IF(COUNTIF('Listing Competitieven'!AG$2:AG$479,$A451)=0,"",COUNTIF('Listing Competitieven'!AG$2:AG$479,$A451))</f>
        <v/>
      </c>
      <c r="D451" s="145" t="str">
        <f>IF(COUNTIF('Listing Competitieven'!AH$2:AH$479,$A451)=0,"",COUNTIF('Listing Competitieven'!AH$2:AH$479,$A451))</f>
        <v/>
      </c>
      <c r="E451" s="145" t="str">
        <f>IF(COUNTIF('Listing Competitieven'!AI$2:AI$479,$A451)=0,"",COUNTIF('Listing Competitieven'!AI$2:AI$479,$A451))</f>
        <v/>
      </c>
      <c r="F451" s="145" t="str">
        <f>IF(COUNTIF('Listing Competitieven'!AJ$2:AJ$479,$A451)=0,"",COUNTIF('Listing Competitieven'!AJ$2:AJ$479,$A451))</f>
        <v/>
      </c>
      <c r="G451" s="145" t="str">
        <f>IF(COUNTIF('Listing Competitieven'!AK$2:AK$479,$A451)=0,"",COUNTIF('Listing Competitieven'!AK$2:AK$479,$A451))</f>
        <v/>
      </c>
      <c r="I451">
        <v>450</v>
      </c>
      <c r="J451" s="145">
        <f>SUM(B$2:B451)</f>
        <v>136</v>
      </c>
      <c r="K451" s="145">
        <f>SUM(C$2:C451)</f>
        <v>124</v>
      </c>
      <c r="L451" s="145">
        <f>SUM(D$2:D451)</f>
        <v>76</v>
      </c>
      <c r="M451" s="145">
        <f>SUM(E$2:E451)</f>
        <v>19</v>
      </c>
      <c r="N451" s="145">
        <f>SUM(F$2:F451)</f>
        <v>45</v>
      </c>
      <c r="O451" s="145">
        <f>SUM(G$2:G451)</f>
        <v>2</v>
      </c>
    </row>
    <row r="452" spans="1:15" x14ac:dyDescent="0.25">
      <c r="A452">
        <v>451</v>
      </c>
      <c r="B452" s="145" t="str">
        <f>IF(COUNTIF('Listing Competitieven'!AF$2:AF$479,$A452)=0,"",COUNTIF('Listing Competitieven'!AF$2:AF$479,$A452))</f>
        <v/>
      </c>
      <c r="C452" s="145" t="str">
        <f>IF(COUNTIF('Listing Competitieven'!AG$2:AG$479,$A452)=0,"",COUNTIF('Listing Competitieven'!AG$2:AG$479,$A452))</f>
        <v/>
      </c>
      <c r="D452" s="145" t="str">
        <f>IF(COUNTIF('Listing Competitieven'!AH$2:AH$479,$A452)=0,"",COUNTIF('Listing Competitieven'!AH$2:AH$479,$A452))</f>
        <v/>
      </c>
      <c r="E452" s="145" t="str">
        <f>IF(COUNTIF('Listing Competitieven'!AI$2:AI$479,$A452)=0,"",COUNTIF('Listing Competitieven'!AI$2:AI$479,$A452))</f>
        <v/>
      </c>
      <c r="F452" s="145" t="str">
        <f>IF(COUNTIF('Listing Competitieven'!AJ$2:AJ$479,$A452)=0,"",COUNTIF('Listing Competitieven'!AJ$2:AJ$479,$A452))</f>
        <v/>
      </c>
      <c r="G452" s="145" t="str">
        <f>IF(COUNTIF('Listing Competitieven'!AK$2:AK$479,$A452)=0,"",COUNTIF('Listing Competitieven'!AK$2:AK$479,$A452))</f>
        <v/>
      </c>
      <c r="I452">
        <v>451</v>
      </c>
      <c r="J452" s="145">
        <f>SUM(B$2:B452)</f>
        <v>136</v>
      </c>
      <c r="K452" s="145">
        <f>SUM(C$2:C452)</f>
        <v>124</v>
      </c>
      <c r="L452" s="145">
        <f>SUM(D$2:D452)</f>
        <v>76</v>
      </c>
      <c r="M452" s="145">
        <f>SUM(E$2:E452)</f>
        <v>19</v>
      </c>
      <c r="N452" s="145">
        <f>SUM(F$2:F452)</f>
        <v>45</v>
      </c>
      <c r="O452" s="145">
        <f>SUM(G$2:G452)</f>
        <v>2</v>
      </c>
    </row>
    <row r="453" spans="1:15" x14ac:dyDescent="0.25">
      <c r="A453">
        <v>452</v>
      </c>
      <c r="B453" s="145" t="str">
        <f>IF(COUNTIF('Listing Competitieven'!AF$2:AF$479,$A453)=0,"",COUNTIF('Listing Competitieven'!AF$2:AF$479,$A453))</f>
        <v/>
      </c>
      <c r="C453" s="145" t="str">
        <f>IF(COUNTIF('Listing Competitieven'!AG$2:AG$479,$A453)=0,"",COUNTIF('Listing Competitieven'!AG$2:AG$479,$A453))</f>
        <v/>
      </c>
      <c r="D453" s="145" t="str">
        <f>IF(COUNTIF('Listing Competitieven'!AH$2:AH$479,$A453)=0,"",COUNTIF('Listing Competitieven'!AH$2:AH$479,$A453))</f>
        <v/>
      </c>
      <c r="E453" s="145" t="str">
        <f>IF(COUNTIF('Listing Competitieven'!AI$2:AI$479,$A453)=0,"",COUNTIF('Listing Competitieven'!AI$2:AI$479,$A453))</f>
        <v/>
      </c>
      <c r="F453" s="145" t="str">
        <f>IF(COUNTIF('Listing Competitieven'!AJ$2:AJ$479,$A453)=0,"",COUNTIF('Listing Competitieven'!AJ$2:AJ$479,$A453))</f>
        <v/>
      </c>
      <c r="G453" s="145" t="str">
        <f>IF(COUNTIF('Listing Competitieven'!AK$2:AK$479,$A453)=0,"",COUNTIF('Listing Competitieven'!AK$2:AK$479,$A453))</f>
        <v/>
      </c>
      <c r="I453">
        <v>452</v>
      </c>
      <c r="J453" s="145">
        <f>SUM(B$2:B453)</f>
        <v>136</v>
      </c>
      <c r="K453" s="145">
        <f>SUM(C$2:C453)</f>
        <v>124</v>
      </c>
      <c r="L453" s="145">
        <f>SUM(D$2:D453)</f>
        <v>76</v>
      </c>
      <c r="M453" s="145">
        <f>SUM(E$2:E453)</f>
        <v>19</v>
      </c>
      <c r="N453" s="145">
        <f>SUM(F$2:F453)</f>
        <v>45</v>
      </c>
      <c r="O453" s="145">
        <f>SUM(G$2:G453)</f>
        <v>2</v>
      </c>
    </row>
    <row r="454" spans="1:15" x14ac:dyDescent="0.25">
      <c r="A454">
        <v>453</v>
      </c>
      <c r="B454" s="145" t="str">
        <f>IF(COUNTIF('Listing Competitieven'!AF$2:AF$479,$A454)=0,"",COUNTIF('Listing Competitieven'!AF$2:AF$479,$A454))</f>
        <v/>
      </c>
      <c r="C454" s="145" t="str">
        <f>IF(COUNTIF('Listing Competitieven'!AG$2:AG$479,$A454)=0,"",COUNTIF('Listing Competitieven'!AG$2:AG$479,$A454))</f>
        <v/>
      </c>
      <c r="D454" s="145" t="str">
        <f>IF(COUNTIF('Listing Competitieven'!AH$2:AH$479,$A454)=0,"",COUNTIF('Listing Competitieven'!AH$2:AH$479,$A454))</f>
        <v/>
      </c>
      <c r="E454" s="145" t="str">
        <f>IF(COUNTIF('Listing Competitieven'!AI$2:AI$479,$A454)=0,"",COUNTIF('Listing Competitieven'!AI$2:AI$479,$A454))</f>
        <v/>
      </c>
      <c r="F454" s="145" t="str">
        <f>IF(COUNTIF('Listing Competitieven'!AJ$2:AJ$479,$A454)=0,"",COUNTIF('Listing Competitieven'!AJ$2:AJ$479,$A454))</f>
        <v/>
      </c>
      <c r="G454" s="145" t="str">
        <f>IF(COUNTIF('Listing Competitieven'!AK$2:AK$479,$A454)=0,"",COUNTIF('Listing Competitieven'!AK$2:AK$479,$A454))</f>
        <v/>
      </c>
      <c r="I454">
        <v>453</v>
      </c>
      <c r="J454" s="145">
        <f>SUM(B$2:B454)</f>
        <v>136</v>
      </c>
      <c r="K454" s="145">
        <f>SUM(C$2:C454)</f>
        <v>124</v>
      </c>
      <c r="L454" s="145">
        <f>SUM(D$2:D454)</f>
        <v>76</v>
      </c>
      <c r="M454" s="145">
        <f>SUM(E$2:E454)</f>
        <v>19</v>
      </c>
      <c r="N454" s="145">
        <f>SUM(F$2:F454)</f>
        <v>45</v>
      </c>
      <c r="O454" s="145">
        <f>SUM(G$2:G454)</f>
        <v>2</v>
      </c>
    </row>
    <row r="455" spans="1:15" x14ac:dyDescent="0.25">
      <c r="A455">
        <v>454</v>
      </c>
      <c r="B455" s="145" t="str">
        <f>IF(COUNTIF('Listing Competitieven'!AF$2:AF$479,$A455)=0,"",COUNTIF('Listing Competitieven'!AF$2:AF$479,$A455))</f>
        <v/>
      </c>
      <c r="C455" s="145" t="str">
        <f>IF(COUNTIF('Listing Competitieven'!AG$2:AG$479,$A455)=0,"",COUNTIF('Listing Competitieven'!AG$2:AG$479,$A455))</f>
        <v/>
      </c>
      <c r="D455" s="145" t="str">
        <f>IF(COUNTIF('Listing Competitieven'!AH$2:AH$479,$A455)=0,"",COUNTIF('Listing Competitieven'!AH$2:AH$479,$A455))</f>
        <v/>
      </c>
      <c r="E455" s="145" t="str">
        <f>IF(COUNTIF('Listing Competitieven'!AI$2:AI$479,$A455)=0,"",COUNTIF('Listing Competitieven'!AI$2:AI$479,$A455))</f>
        <v/>
      </c>
      <c r="F455" s="145" t="str">
        <f>IF(COUNTIF('Listing Competitieven'!AJ$2:AJ$479,$A455)=0,"",COUNTIF('Listing Competitieven'!AJ$2:AJ$479,$A455))</f>
        <v/>
      </c>
      <c r="G455" s="145" t="str">
        <f>IF(COUNTIF('Listing Competitieven'!AK$2:AK$479,$A455)=0,"",COUNTIF('Listing Competitieven'!AK$2:AK$479,$A455))</f>
        <v/>
      </c>
      <c r="I455">
        <v>454</v>
      </c>
      <c r="J455" s="145">
        <f>SUM(B$2:B455)</f>
        <v>136</v>
      </c>
      <c r="K455" s="145">
        <f>SUM(C$2:C455)</f>
        <v>124</v>
      </c>
      <c r="L455" s="145">
        <f>SUM(D$2:D455)</f>
        <v>76</v>
      </c>
      <c r="M455" s="145">
        <f>SUM(E$2:E455)</f>
        <v>19</v>
      </c>
      <c r="N455" s="145">
        <f>SUM(F$2:F455)</f>
        <v>45</v>
      </c>
      <c r="O455" s="145">
        <f>SUM(G$2:G455)</f>
        <v>2</v>
      </c>
    </row>
    <row r="456" spans="1:15" x14ac:dyDescent="0.25">
      <c r="A456">
        <v>455</v>
      </c>
      <c r="B456" s="145" t="str">
        <f>IF(COUNTIF('Listing Competitieven'!AF$2:AF$479,$A456)=0,"",COUNTIF('Listing Competitieven'!AF$2:AF$479,$A456))</f>
        <v/>
      </c>
      <c r="C456" s="145" t="str">
        <f>IF(COUNTIF('Listing Competitieven'!AG$2:AG$479,$A456)=0,"",COUNTIF('Listing Competitieven'!AG$2:AG$479,$A456))</f>
        <v/>
      </c>
      <c r="D456" s="145">
        <f>IF(COUNTIF('Listing Competitieven'!AH$2:AH$479,$A456)=0,"",COUNTIF('Listing Competitieven'!AH$2:AH$479,$A456))</f>
        <v>1</v>
      </c>
      <c r="E456" s="145" t="str">
        <f>IF(COUNTIF('Listing Competitieven'!AI$2:AI$479,$A456)=0,"",COUNTIF('Listing Competitieven'!AI$2:AI$479,$A456))</f>
        <v/>
      </c>
      <c r="F456" s="145" t="str">
        <f>IF(COUNTIF('Listing Competitieven'!AJ$2:AJ$479,$A456)=0,"",COUNTIF('Listing Competitieven'!AJ$2:AJ$479,$A456))</f>
        <v/>
      </c>
      <c r="G456" s="145" t="str">
        <f>IF(COUNTIF('Listing Competitieven'!AK$2:AK$479,$A456)=0,"",COUNTIF('Listing Competitieven'!AK$2:AK$479,$A456))</f>
        <v/>
      </c>
      <c r="I456">
        <v>455</v>
      </c>
      <c r="J456" s="145">
        <f>SUM(B$2:B456)</f>
        <v>136</v>
      </c>
      <c r="K456" s="145">
        <f>SUM(C$2:C456)</f>
        <v>124</v>
      </c>
      <c r="L456" s="145">
        <f>SUM(D$2:D456)</f>
        <v>77</v>
      </c>
      <c r="M456" s="145">
        <f>SUM(E$2:E456)</f>
        <v>19</v>
      </c>
      <c r="N456" s="145">
        <f>SUM(F$2:F456)</f>
        <v>45</v>
      </c>
      <c r="O456" s="145">
        <f>SUM(G$2:G456)</f>
        <v>2</v>
      </c>
    </row>
    <row r="457" spans="1:15" x14ac:dyDescent="0.25">
      <c r="A457">
        <v>456</v>
      </c>
      <c r="B457" s="145" t="str">
        <f>IF(COUNTIF('Listing Competitieven'!AF$2:AF$479,$A457)=0,"",COUNTIF('Listing Competitieven'!AF$2:AF$479,$A457))</f>
        <v/>
      </c>
      <c r="C457" s="145" t="str">
        <f>IF(COUNTIF('Listing Competitieven'!AG$2:AG$479,$A457)=0,"",COUNTIF('Listing Competitieven'!AG$2:AG$479,$A457))</f>
        <v/>
      </c>
      <c r="D457" s="145" t="str">
        <f>IF(COUNTIF('Listing Competitieven'!AH$2:AH$479,$A457)=0,"",COUNTIF('Listing Competitieven'!AH$2:AH$479,$A457))</f>
        <v/>
      </c>
      <c r="E457" s="145" t="str">
        <f>IF(COUNTIF('Listing Competitieven'!AI$2:AI$479,$A457)=0,"",COUNTIF('Listing Competitieven'!AI$2:AI$479,$A457))</f>
        <v/>
      </c>
      <c r="F457" s="145" t="str">
        <f>IF(COUNTIF('Listing Competitieven'!AJ$2:AJ$479,$A457)=0,"",COUNTIF('Listing Competitieven'!AJ$2:AJ$479,$A457))</f>
        <v/>
      </c>
      <c r="G457" s="145" t="str">
        <f>IF(COUNTIF('Listing Competitieven'!AK$2:AK$479,$A457)=0,"",COUNTIF('Listing Competitieven'!AK$2:AK$479,$A457))</f>
        <v/>
      </c>
      <c r="I457">
        <v>456</v>
      </c>
      <c r="J457" s="145">
        <f>SUM(B$2:B457)</f>
        <v>136</v>
      </c>
      <c r="K457" s="145">
        <f>SUM(C$2:C457)</f>
        <v>124</v>
      </c>
      <c r="L457" s="145">
        <f>SUM(D$2:D457)</f>
        <v>77</v>
      </c>
      <c r="M457" s="145">
        <f>SUM(E$2:E457)</f>
        <v>19</v>
      </c>
      <c r="N457" s="145">
        <f>SUM(F$2:F457)</f>
        <v>45</v>
      </c>
      <c r="O457" s="145">
        <f>SUM(G$2:G457)</f>
        <v>2</v>
      </c>
    </row>
    <row r="458" spans="1:15" x14ac:dyDescent="0.25">
      <c r="A458">
        <v>457</v>
      </c>
      <c r="B458" s="145" t="str">
        <f>IF(COUNTIF('Listing Competitieven'!AF$2:AF$479,$A458)=0,"",COUNTIF('Listing Competitieven'!AF$2:AF$479,$A458))</f>
        <v/>
      </c>
      <c r="C458" s="145" t="str">
        <f>IF(COUNTIF('Listing Competitieven'!AG$2:AG$479,$A458)=0,"",COUNTIF('Listing Competitieven'!AG$2:AG$479,$A458))</f>
        <v/>
      </c>
      <c r="D458" s="145" t="str">
        <f>IF(COUNTIF('Listing Competitieven'!AH$2:AH$479,$A458)=0,"",COUNTIF('Listing Competitieven'!AH$2:AH$479,$A458))</f>
        <v/>
      </c>
      <c r="E458" s="145" t="str">
        <f>IF(COUNTIF('Listing Competitieven'!AI$2:AI$479,$A458)=0,"",COUNTIF('Listing Competitieven'!AI$2:AI$479,$A458))</f>
        <v/>
      </c>
      <c r="F458" s="145" t="str">
        <f>IF(COUNTIF('Listing Competitieven'!AJ$2:AJ$479,$A458)=0,"",COUNTIF('Listing Competitieven'!AJ$2:AJ$479,$A458))</f>
        <v/>
      </c>
      <c r="G458" s="145" t="str">
        <f>IF(COUNTIF('Listing Competitieven'!AK$2:AK$479,$A458)=0,"",COUNTIF('Listing Competitieven'!AK$2:AK$479,$A458))</f>
        <v/>
      </c>
      <c r="I458">
        <v>457</v>
      </c>
      <c r="J458" s="145">
        <f>SUM(B$2:B458)</f>
        <v>136</v>
      </c>
      <c r="K458" s="145">
        <f>SUM(C$2:C458)</f>
        <v>124</v>
      </c>
      <c r="L458" s="145">
        <f>SUM(D$2:D458)</f>
        <v>77</v>
      </c>
      <c r="M458" s="145">
        <f>SUM(E$2:E458)</f>
        <v>19</v>
      </c>
      <c r="N458" s="145">
        <f>SUM(F$2:F458)</f>
        <v>45</v>
      </c>
      <c r="O458" s="145">
        <f>SUM(G$2:G458)</f>
        <v>2</v>
      </c>
    </row>
    <row r="459" spans="1:15" x14ac:dyDescent="0.25">
      <c r="A459">
        <v>458</v>
      </c>
      <c r="B459" s="145" t="str">
        <f>IF(COUNTIF('Listing Competitieven'!AF$2:AF$479,$A459)=0,"",COUNTIF('Listing Competitieven'!AF$2:AF$479,$A459))</f>
        <v/>
      </c>
      <c r="C459" s="145" t="str">
        <f>IF(COUNTIF('Listing Competitieven'!AG$2:AG$479,$A459)=0,"",COUNTIF('Listing Competitieven'!AG$2:AG$479,$A459))</f>
        <v/>
      </c>
      <c r="D459" s="145" t="str">
        <f>IF(COUNTIF('Listing Competitieven'!AH$2:AH$479,$A459)=0,"",COUNTIF('Listing Competitieven'!AH$2:AH$479,$A459))</f>
        <v/>
      </c>
      <c r="E459" s="145" t="str">
        <f>IF(COUNTIF('Listing Competitieven'!AI$2:AI$479,$A459)=0,"",COUNTIF('Listing Competitieven'!AI$2:AI$479,$A459))</f>
        <v/>
      </c>
      <c r="F459" s="145" t="str">
        <f>IF(COUNTIF('Listing Competitieven'!AJ$2:AJ$479,$A459)=0,"",COUNTIF('Listing Competitieven'!AJ$2:AJ$479,$A459))</f>
        <v/>
      </c>
      <c r="G459" s="145" t="str">
        <f>IF(COUNTIF('Listing Competitieven'!AK$2:AK$479,$A459)=0,"",COUNTIF('Listing Competitieven'!AK$2:AK$479,$A459))</f>
        <v/>
      </c>
      <c r="I459">
        <v>458</v>
      </c>
      <c r="J459" s="145">
        <f>SUM(B$2:B459)</f>
        <v>136</v>
      </c>
      <c r="K459" s="145">
        <f>SUM(C$2:C459)</f>
        <v>124</v>
      </c>
      <c r="L459" s="145">
        <f>SUM(D$2:D459)</f>
        <v>77</v>
      </c>
      <c r="M459" s="145">
        <f>SUM(E$2:E459)</f>
        <v>19</v>
      </c>
      <c r="N459" s="145">
        <f>SUM(F$2:F459)</f>
        <v>45</v>
      </c>
      <c r="O459" s="145">
        <f>SUM(G$2:G459)</f>
        <v>2</v>
      </c>
    </row>
    <row r="460" spans="1:15" x14ac:dyDescent="0.25">
      <c r="A460">
        <v>459</v>
      </c>
      <c r="B460" s="145" t="str">
        <f>IF(COUNTIF('Listing Competitieven'!AF$2:AF$479,$A460)=0,"",COUNTIF('Listing Competitieven'!AF$2:AF$479,$A460))</f>
        <v/>
      </c>
      <c r="C460" s="145" t="str">
        <f>IF(COUNTIF('Listing Competitieven'!AG$2:AG$479,$A460)=0,"",COUNTIF('Listing Competitieven'!AG$2:AG$479,$A460))</f>
        <v/>
      </c>
      <c r="D460" s="145" t="str">
        <f>IF(COUNTIF('Listing Competitieven'!AH$2:AH$479,$A460)=0,"",COUNTIF('Listing Competitieven'!AH$2:AH$479,$A460))</f>
        <v/>
      </c>
      <c r="E460" s="145" t="str">
        <f>IF(COUNTIF('Listing Competitieven'!AI$2:AI$479,$A460)=0,"",COUNTIF('Listing Competitieven'!AI$2:AI$479,$A460))</f>
        <v/>
      </c>
      <c r="F460" s="145" t="str">
        <f>IF(COUNTIF('Listing Competitieven'!AJ$2:AJ$479,$A460)=0,"",COUNTIF('Listing Competitieven'!AJ$2:AJ$479,$A460))</f>
        <v/>
      </c>
      <c r="G460" s="145" t="str">
        <f>IF(COUNTIF('Listing Competitieven'!AK$2:AK$479,$A460)=0,"",COUNTIF('Listing Competitieven'!AK$2:AK$479,$A460))</f>
        <v/>
      </c>
      <c r="I460">
        <v>459</v>
      </c>
      <c r="J460" s="145">
        <f>SUM(B$2:B460)</f>
        <v>136</v>
      </c>
      <c r="K460" s="145">
        <f>SUM(C$2:C460)</f>
        <v>124</v>
      </c>
      <c r="L460" s="145">
        <f>SUM(D$2:D460)</f>
        <v>77</v>
      </c>
      <c r="M460" s="145">
        <f>SUM(E$2:E460)</f>
        <v>19</v>
      </c>
      <c r="N460" s="145">
        <f>SUM(F$2:F460)</f>
        <v>45</v>
      </c>
      <c r="O460" s="145">
        <f>SUM(G$2:G460)</f>
        <v>2</v>
      </c>
    </row>
    <row r="461" spans="1:15" x14ac:dyDescent="0.25">
      <c r="A461">
        <v>460</v>
      </c>
      <c r="B461" s="145" t="str">
        <f>IF(COUNTIF('Listing Competitieven'!AF$2:AF$479,$A461)=0,"",COUNTIF('Listing Competitieven'!AF$2:AF$479,$A461))</f>
        <v/>
      </c>
      <c r="C461" s="145" t="str">
        <f>IF(COUNTIF('Listing Competitieven'!AG$2:AG$479,$A461)=0,"",COUNTIF('Listing Competitieven'!AG$2:AG$479,$A461))</f>
        <v/>
      </c>
      <c r="D461" s="145" t="str">
        <f>IF(COUNTIF('Listing Competitieven'!AH$2:AH$479,$A461)=0,"",COUNTIF('Listing Competitieven'!AH$2:AH$479,$A461))</f>
        <v/>
      </c>
      <c r="E461" s="145" t="str">
        <f>IF(COUNTIF('Listing Competitieven'!AI$2:AI$479,$A461)=0,"",COUNTIF('Listing Competitieven'!AI$2:AI$479,$A461))</f>
        <v/>
      </c>
      <c r="F461" s="145" t="str">
        <f>IF(COUNTIF('Listing Competitieven'!AJ$2:AJ$479,$A461)=0,"",COUNTIF('Listing Competitieven'!AJ$2:AJ$479,$A461))</f>
        <v/>
      </c>
      <c r="G461" s="145" t="str">
        <f>IF(COUNTIF('Listing Competitieven'!AK$2:AK$479,$A461)=0,"",COUNTIF('Listing Competitieven'!AK$2:AK$479,$A461))</f>
        <v/>
      </c>
      <c r="I461">
        <v>460</v>
      </c>
      <c r="J461" s="145">
        <f>SUM(B$2:B461)</f>
        <v>136</v>
      </c>
      <c r="K461" s="145">
        <f>SUM(C$2:C461)</f>
        <v>124</v>
      </c>
      <c r="L461" s="145">
        <f>SUM(D$2:D461)</f>
        <v>77</v>
      </c>
      <c r="M461" s="145">
        <f>SUM(E$2:E461)</f>
        <v>19</v>
      </c>
      <c r="N461" s="145">
        <f>SUM(F$2:F461)</f>
        <v>45</v>
      </c>
      <c r="O461" s="145">
        <f>SUM(G$2:G461)</f>
        <v>2</v>
      </c>
    </row>
    <row r="462" spans="1:15" x14ac:dyDescent="0.25">
      <c r="A462">
        <v>461</v>
      </c>
      <c r="B462" s="145">
        <f>IF(COUNTIF('Listing Competitieven'!AF$2:AF$479,$A462)=0,"",COUNTIF('Listing Competitieven'!AF$2:AF$479,$A462))</f>
        <v>1</v>
      </c>
      <c r="C462" s="145" t="str">
        <f>IF(COUNTIF('Listing Competitieven'!AG$2:AG$479,$A462)=0,"",COUNTIF('Listing Competitieven'!AG$2:AG$479,$A462))</f>
        <v/>
      </c>
      <c r="D462" s="145" t="str">
        <f>IF(COUNTIF('Listing Competitieven'!AH$2:AH$479,$A462)=0,"",COUNTIF('Listing Competitieven'!AH$2:AH$479,$A462))</f>
        <v/>
      </c>
      <c r="E462" s="145" t="str">
        <f>IF(COUNTIF('Listing Competitieven'!AI$2:AI$479,$A462)=0,"",COUNTIF('Listing Competitieven'!AI$2:AI$479,$A462))</f>
        <v/>
      </c>
      <c r="F462" s="145">
        <f>IF(COUNTIF('Listing Competitieven'!AJ$2:AJ$479,$A462)=0,"",COUNTIF('Listing Competitieven'!AJ$2:AJ$479,$A462))</f>
        <v>1</v>
      </c>
      <c r="G462" s="145" t="str">
        <f>IF(COUNTIF('Listing Competitieven'!AK$2:AK$479,$A462)=0,"",COUNTIF('Listing Competitieven'!AK$2:AK$479,$A462))</f>
        <v/>
      </c>
      <c r="I462">
        <v>461</v>
      </c>
      <c r="J462" s="145">
        <f>SUM(B$2:B462)</f>
        <v>137</v>
      </c>
      <c r="K462" s="145">
        <f>SUM(C$2:C462)</f>
        <v>124</v>
      </c>
      <c r="L462" s="145">
        <f>SUM(D$2:D462)</f>
        <v>77</v>
      </c>
      <c r="M462" s="145">
        <f>SUM(E$2:E462)</f>
        <v>19</v>
      </c>
      <c r="N462" s="145">
        <f>SUM(F$2:F462)</f>
        <v>46</v>
      </c>
      <c r="O462" s="145">
        <f>SUM(G$2:G462)</f>
        <v>2</v>
      </c>
    </row>
    <row r="463" spans="1:15" x14ac:dyDescent="0.25">
      <c r="A463">
        <v>462</v>
      </c>
      <c r="B463" s="145">
        <f>IF(COUNTIF('Listing Competitieven'!AF$2:AF$479,$A463)=0,"",COUNTIF('Listing Competitieven'!AF$2:AF$479,$A463))</f>
        <v>1</v>
      </c>
      <c r="C463" s="145" t="str">
        <f>IF(COUNTIF('Listing Competitieven'!AG$2:AG$479,$A463)=0,"",COUNTIF('Listing Competitieven'!AG$2:AG$479,$A463))</f>
        <v/>
      </c>
      <c r="D463" s="145">
        <f>IF(COUNTIF('Listing Competitieven'!AH$2:AH$479,$A463)=0,"",COUNTIF('Listing Competitieven'!AH$2:AH$479,$A463))</f>
        <v>2</v>
      </c>
      <c r="E463" s="145" t="str">
        <f>IF(COUNTIF('Listing Competitieven'!AI$2:AI$479,$A463)=0,"",COUNTIF('Listing Competitieven'!AI$2:AI$479,$A463))</f>
        <v/>
      </c>
      <c r="F463" s="145" t="str">
        <f>IF(COUNTIF('Listing Competitieven'!AJ$2:AJ$479,$A463)=0,"",COUNTIF('Listing Competitieven'!AJ$2:AJ$479,$A463))</f>
        <v/>
      </c>
      <c r="G463" s="145" t="str">
        <f>IF(COUNTIF('Listing Competitieven'!AK$2:AK$479,$A463)=0,"",COUNTIF('Listing Competitieven'!AK$2:AK$479,$A463))</f>
        <v/>
      </c>
      <c r="I463">
        <v>462</v>
      </c>
      <c r="J463" s="145">
        <f>SUM(B$2:B463)</f>
        <v>138</v>
      </c>
      <c r="K463" s="145">
        <f>SUM(C$2:C463)</f>
        <v>124</v>
      </c>
      <c r="L463" s="145">
        <f>SUM(D$2:D463)</f>
        <v>79</v>
      </c>
      <c r="M463" s="145">
        <f>SUM(E$2:E463)</f>
        <v>19</v>
      </c>
      <c r="N463" s="145">
        <f>SUM(F$2:F463)</f>
        <v>46</v>
      </c>
      <c r="O463" s="145">
        <f>SUM(G$2:G463)</f>
        <v>2</v>
      </c>
    </row>
    <row r="464" spans="1:15" x14ac:dyDescent="0.25">
      <c r="A464">
        <v>463</v>
      </c>
      <c r="B464" s="145" t="str">
        <f>IF(COUNTIF('Listing Competitieven'!AF$2:AF$479,$A464)=0,"",COUNTIF('Listing Competitieven'!AF$2:AF$479,$A464))</f>
        <v/>
      </c>
      <c r="C464" s="145" t="str">
        <f>IF(COUNTIF('Listing Competitieven'!AG$2:AG$479,$A464)=0,"",COUNTIF('Listing Competitieven'!AG$2:AG$479,$A464))</f>
        <v/>
      </c>
      <c r="D464" s="145" t="str">
        <f>IF(COUNTIF('Listing Competitieven'!AH$2:AH$479,$A464)=0,"",COUNTIF('Listing Competitieven'!AH$2:AH$479,$A464))</f>
        <v/>
      </c>
      <c r="E464" s="145" t="str">
        <f>IF(COUNTIF('Listing Competitieven'!AI$2:AI$479,$A464)=0,"",COUNTIF('Listing Competitieven'!AI$2:AI$479,$A464))</f>
        <v/>
      </c>
      <c r="F464" s="145" t="str">
        <f>IF(COUNTIF('Listing Competitieven'!AJ$2:AJ$479,$A464)=0,"",COUNTIF('Listing Competitieven'!AJ$2:AJ$479,$A464))</f>
        <v/>
      </c>
      <c r="G464" s="145" t="str">
        <f>IF(COUNTIF('Listing Competitieven'!AK$2:AK$479,$A464)=0,"",COUNTIF('Listing Competitieven'!AK$2:AK$479,$A464))</f>
        <v/>
      </c>
      <c r="I464">
        <v>463</v>
      </c>
      <c r="J464" s="145">
        <f>SUM(B$2:B464)</f>
        <v>138</v>
      </c>
      <c r="K464" s="145">
        <f>SUM(C$2:C464)</f>
        <v>124</v>
      </c>
      <c r="L464" s="145">
        <f>SUM(D$2:D464)</f>
        <v>79</v>
      </c>
      <c r="M464" s="145">
        <f>SUM(E$2:E464)</f>
        <v>19</v>
      </c>
      <c r="N464" s="145">
        <f>SUM(F$2:F464)</f>
        <v>46</v>
      </c>
      <c r="O464" s="145">
        <f>SUM(G$2:G464)</f>
        <v>2</v>
      </c>
    </row>
    <row r="465" spans="1:15" x14ac:dyDescent="0.25">
      <c r="A465">
        <v>464</v>
      </c>
      <c r="B465" s="145" t="str">
        <f>IF(COUNTIF('Listing Competitieven'!AF$2:AF$479,$A465)=0,"",COUNTIF('Listing Competitieven'!AF$2:AF$479,$A465))</f>
        <v/>
      </c>
      <c r="C465" s="145" t="str">
        <f>IF(COUNTIF('Listing Competitieven'!AG$2:AG$479,$A465)=0,"",COUNTIF('Listing Competitieven'!AG$2:AG$479,$A465))</f>
        <v/>
      </c>
      <c r="D465" s="145">
        <f>IF(COUNTIF('Listing Competitieven'!AH$2:AH$479,$A465)=0,"",COUNTIF('Listing Competitieven'!AH$2:AH$479,$A465))</f>
        <v>1</v>
      </c>
      <c r="E465" s="145" t="str">
        <f>IF(COUNTIF('Listing Competitieven'!AI$2:AI$479,$A465)=0,"",COUNTIF('Listing Competitieven'!AI$2:AI$479,$A465))</f>
        <v/>
      </c>
      <c r="F465" s="145" t="str">
        <f>IF(COUNTIF('Listing Competitieven'!AJ$2:AJ$479,$A465)=0,"",COUNTIF('Listing Competitieven'!AJ$2:AJ$479,$A465))</f>
        <v/>
      </c>
      <c r="G465" s="145" t="str">
        <f>IF(COUNTIF('Listing Competitieven'!AK$2:AK$479,$A465)=0,"",COUNTIF('Listing Competitieven'!AK$2:AK$479,$A465))</f>
        <v/>
      </c>
      <c r="I465">
        <v>464</v>
      </c>
      <c r="J465" s="145">
        <f>SUM(B$2:B465)</f>
        <v>138</v>
      </c>
      <c r="K465" s="145">
        <f>SUM(C$2:C465)</f>
        <v>124</v>
      </c>
      <c r="L465" s="145">
        <f>SUM(D$2:D465)</f>
        <v>80</v>
      </c>
      <c r="M465" s="145">
        <f>SUM(E$2:E465)</f>
        <v>19</v>
      </c>
      <c r="N465" s="145">
        <f>SUM(F$2:F465)</f>
        <v>46</v>
      </c>
      <c r="O465" s="145">
        <f>SUM(G$2:G465)</f>
        <v>2</v>
      </c>
    </row>
    <row r="466" spans="1:15" x14ac:dyDescent="0.25">
      <c r="A466">
        <v>465</v>
      </c>
      <c r="B466" s="145" t="str">
        <f>IF(COUNTIF('Listing Competitieven'!AF$2:AF$479,$A466)=0,"",COUNTIF('Listing Competitieven'!AF$2:AF$479,$A466))</f>
        <v/>
      </c>
      <c r="C466" s="145" t="str">
        <f>IF(COUNTIF('Listing Competitieven'!AG$2:AG$479,$A466)=0,"",COUNTIF('Listing Competitieven'!AG$2:AG$479,$A466))</f>
        <v/>
      </c>
      <c r="D466" s="145" t="str">
        <f>IF(COUNTIF('Listing Competitieven'!AH$2:AH$479,$A466)=0,"",COUNTIF('Listing Competitieven'!AH$2:AH$479,$A466))</f>
        <v/>
      </c>
      <c r="E466" s="145" t="str">
        <f>IF(COUNTIF('Listing Competitieven'!AI$2:AI$479,$A466)=0,"",COUNTIF('Listing Competitieven'!AI$2:AI$479,$A466))</f>
        <v/>
      </c>
      <c r="F466" s="145" t="str">
        <f>IF(COUNTIF('Listing Competitieven'!AJ$2:AJ$479,$A466)=0,"",COUNTIF('Listing Competitieven'!AJ$2:AJ$479,$A466))</f>
        <v/>
      </c>
      <c r="G466" s="145" t="str">
        <f>IF(COUNTIF('Listing Competitieven'!AK$2:AK$479,$A466)=0,"",COUNTIF('Listing Competitieven'!AK$2:AK$479,$A466))</f>
        <v/>
      </c>
      <c r="I466">
        <v>465</v>
      </c>
      <c r="J466" s="145">
        <f>SUM(B$2:B466)</f>
        <v>138</v>
      </c>
      <c r="K466" s="145">
        <f>SUM(C$2:C466)</f>
        <v>124</v>
      </c>
      <c r="L466" s="145">
        <f>SUM(D$2:D466)</f>
        <v>80</v>
      </c>
      <c r="M466" s="145">
        <f>SUM(E$2:E466)</f>
        <v>19</v>
      </c>
      <c r="N466" s="145">
        <f>SUM(F$2:F466)</f>
        <v>46</v>
      </c>
      <c r="O466" s="145">
        <f>SUM(G$2:G466)</f>
        <v>2</v>
      </c>
    </row>
    <row r="467" spans="1:15" x14ac:dyDescent="0.25">
      <c r="A467">
        <v>466</v>
      </c>
      <c r="B467" s="145" t="str">
        <f>IF(COUNTIF('Listing Competitieven'!AF$2:AF$479,$A467)=0,"",COUNTIF('Listing Competitieven'!AF$2:AF$479,$A467))</f>
        <v/>
      </c>
      <c r="C467" s="145" t="str">
        <f>IF(COUNTIF('Listing Competitieven'!AG$2:AG$479,$A467)=0,"",COUNTIF('Listing Competitieven'!AG$2:AG$479,$A467))</f>
        <v/>
      </c>
      <c r="D467" s="145" t="str">
        <f>IF(COUNTIF('Listing Competitieven'!AH$2:AH$479,$A467)=0,"",COUNTIF('Listing Competitieven'!AH$2:AH$479,$A467))</f>
        <v/>
      </c>
      <c r="E467" s="145" t="str">
        <f>IF(COUNTIF('Listing Competitieven'!AI$2:AI$479,$A467)=0,"",COUNTIF('Listing Competitieven'!AI$2:AI$479,$A467))</f>
        <v/>
      </c>
      <c r="F467" s="145" t="str">
        <f>IF(COUNTIF('Listing Competitieven'!AJ$2:AJ$479,$A467)=0,"",COUNTIF('Listing Competitieven'!AJ$2:AJ$479,$A467))</f>
        <v/>
      </c>
      <c r="G467" s="145" t="str">
        <f>IF(COUNTIF('Listing Competitieven'!AK$2:AK$479,$A467)=0,"",COUNTIF('Listing Competitieven'!AK$2:AK$479,$A467))</f>
        <v/>
      </c>
      <c r="I467">
        <v>466</v>
      </c>
      <c r="J467" s="145">
        <f>SUM(B$2:B467)</f>
        <v>138</v>
      </c>
      <c r="K467" s="145">
        <f>SUM(C$2:C467)</f>
        <v>124</v>
      </c>
      <c r="L467" s="145">
        <f>SUM(D$2:D467)</f>
        <v>80</v>
      </c>
      <c r="M467" s="145">
        <f>SUM(E$2:E467)</f>
        <v>19</v>
      </c>
      <c r="N467" s="145">
        <f>SUM(F$2:F467)</f>
        <v>46</v>
      </c>
      <c r="O467" s="145">
        <f>SUM(G$2:G467)</f>
        <v>2</v>
      </c>
    </row>
    <row r="468" spans="1:15" x14ac:dyDescent="0.25">
      <c r="A468">
        <v>467</v>
      </c>
      <c r="B468" s="145" t="str">
        <f>IF(COUNTIF('Listing Competitieven'!AF$2:AF$479,$A468)=0,"",COUNTIF('Listing Competitieven'!AF$2:AF$479,$A468))</f>
        <v/>
      </c>
      <c r="C468" s="145" t="str">
        <f>IF(COUNTIF('Listing Competitieven'!AG$2:AG$479,$A468)=0,"",COUNTIF('Listing Competitieven'!AG$2:AG$479,$A468))</f>
        <v/>
      </c>
      <c r="D468" s="145" t="str">
        <f>IF(COUNTIF('Listing Competitieven'!AH$2:AH$479,$A468)=0,"",COUNTIF('Listing Competitieven'!AH$2:AH$479,$A468))</f>
        <v/>
      </c>
      <c r="E468" s="145" t="str">
        <f>IF(COUNTIF('Listing Competitieven'!AI$2:AI$479,$A468)=0,"",COUNTIF('Listing Competitieven'!AI$2:AI$479,$A468))</f>
        <v/>
      </c>
      <c r="F468" s="145" t="str">
        <f>IF(COUNTIF('Listing Competitieven'!AJ$2:AJ$479,$A468)=0,"",COUNTIF('Listing Competitieven'!AJ$2:AJ$479,$A468))</f>
        <v/>
      </c>
      <c r="G468" s="145" t="str">
        <f>IF(COUNTIF('Listing Competitieven'!AK$2:AK$479,$A468)=0,"",COUNTIF('Listing Competitieven'!AK$2:AK$479,$A468))</f>
        <v/>
      </c>
      <c r="I468">
        <v>467</v>
      </c>
      <c r="J468" s="145">
        <f>SUM(B$2:B468)</f>
        <v>138</v>
      </c>
      <c r="K468" s="145">
        <f>SUM(C$2:C468)</f>
        <v>124</v>
      </c>
      <c r="L468" s="145">
        <f>SUM(D$2:D468)</f>
        <v>80</v>
      </c>
      <c r="M468" s="145">
        <f>SUM(E$2:E468)</f>
        <v>19</v>
      </c>
      <c r="N468" s="145">
        <f>SUM(F$2:F468)</f>
        <v>46</v>
      </c>
      <c r="O468" s="145">
        <f>SUM(G$2:G468)</f>
        <v>2</v>
      </c>
    </row>
    <row r="469" spans="1:15" x14ac:dyDescent="0.25">
      <c r="A469">
        <v>468</v>
      </c>
      <c r="B469" s="145" t="str">
        <f>IF(COUNTIF('Listing Competitieven'!AF$2:AF$479,$A469)=0,"",COUNTIF('Listing Competitieven'!AF$2:AF$479,$A469))</f>
        <v/>
      </c>
      <c r="C469" s="145" t="str">
        <f>IF(COUNTIF('Listing Competitieven'!AG$2:AG$479,$A469)=0,"",COUNTIF('Listing Competitieven'!AG$2:AG$479,$A469))</f>
        <v/>
      </c>
      <c r="D469" s="145" t="str">
        <f>IF(COUNTIF('Listing Competitieven'!AH$2:AH$479,$A469)=0,"",COUNTIF('Listing Competitieven'!AH$2:AH$479,$A469))</f>
        <v/>
      </c>
      <c r="E469" s="145" t="str">
        <f>IF(COUNTIF('Listing Competitieven'!AI$2:AI$479,$A469)=0,"",COUNTIF('Listing Competitieven'!AI$2:AI$479,$A469))</f>
        <v/>
      </c>
      <c r="F469" s="145" t="str">
        <f>IF(COUNTIF('Listing Competitieven'!AJ$2:AJ$479,$A469)=0,"",COUNTIF('Listing Competitieven'!AJ$2:AJ$479,$A469))</f>
        <v/>
      </c>
      <c r="G469" s="145" t="str">
        <f>IF(COUNTIF('Listing Competitieven'!AK$2:AK$479,$A469)=0,"",COUNTIF('Listing Competitieven'!AK$2:AK$479,$A469))</f>
        <v/>
      </c>
      <c r="I469">
        <v>468</v>
      </c>
      <c r="J469" s="145">
        <f>SUM(B$2:B469)</f>
        <v>138</v>
      </c>
      <c r="K469" s="145">
        <f>SUM(C$2:C469)</f>
        <v>124</v>
      </c>
      <c r="L469" s="145">
        <f>SUM(D$2:D469)</f>
        <v>80</v>
      </c>
      <c r="M469" s="145">
        <f>SUM(E$2:E469)</f>
        <v>19</v>
      </c>
      <c r="N469" s="145">
        <f>SUM(F$2:F469)</f>
        <v>46</v>
      </c>
      <c r="O469" s="145">
        <f>SUM(G$2:G469)</f>
        <v>2</v>
      </c>
    </row>
    <row r="470" spans="1:15" x14ac:dyDescent="0.25">
      <c r="A470">
        <v>469</v>
      </c>
      <c r="B470" s="145" t="str">
        <f>IF(COUNTIF('Listing Competitieven'!AF$2:AF$479,$A470)=0,"",COUNTIF('Listing Competitieven'!AF$2:AF$479,$A470))</f>
        <v/>
      </c>
      <c r="C470" s="145" t="str">
        <f>IF(COUNTIF('Listing Competitieven'!AG$2:AG$479,$A470)=0,"",COUNTIF('Listing Competitieven'!AG$2:AG$479,$A470))</f>
        <v/>
      </c>
      <c r="D470" s="145" t="str">
        <f>IF(COUNTIF('Listing Competitieven'!AH$2:AH$479,$A470)=0,"",COUNTIF('Listing Competitieven'!AH$2:AH$479,$A470))</f>
        <v/>
      </c>
      <c r="E470" s="145">
        <f>IF(COUNTIF('Listing Competitieven'!AI$2:AI$479,$A470)=0,"",COUNTIF('Listing Competitieven'!AI$2:AI$479,$A470))</f>
        <v>3</v>
      </c>
      <c r="F470" s="145" t="str">
        <f>IF(COUNTIF('Listing Competitieven'!AJ$2:AJ$479,$A470)=0,"",COUNTIF('Listing Competitieven'!AJ$2:AJ$479,$A470))</f>
        <v/>
      </c>
      <c r="G470" s="145" t="str">
        <f>IF(COUNTIF('Listing Competitieven'!AK$2:AK$479,$A470)=0,"",COUNTIF('Listing Competitieven'!AK$2:AK$479,$A470))</f>
        <v/>
      </c>
      <c r="I470">
        <v>469</v>
      </c>
      <c r="J470" s="145">
        <f>SUM(B$2:B470)</f>
        <v>138</v>
      </c>
      <c r="K470" s="145">
        <f>SUM(C$2:C470)</f>
        <v>124</v>
      </c>
      <c r="L470" s="145">
        <f>SUM(D$2:D470)</f>
        <v>80</v>
      </c>
      <c r="M470" s="145">
        <f>SUM(E$2:E470)</f>
        <v>22</v>
      </c>
      <c r="N470" s="145">
        <f>SUM(F$2:F470)</f>
        <v>46</v>
      </c>
      <c r="O470" s="145">
        <f>SUM(G$2:G470)</f>
        <v>2</v>
      </c>
    </row>
    <row r="471" spans="1:15" x14ac:dyDescent="0.25">
      <c r="A471">
        <v>470</v>
      </c>
      <c r="B471" s="145" t="str">
        <f>IF(COUNTIF('Listing Competitieven'!AF$2:AF$479,$A471)=0,"",COUNTIF('Listing Competitieven'!AF$2:AF$479,$A471))</f>
        <v/>
      </c>
      <c r="C471" s="145" t="str">
        <f>IF(COUNTIF('Listing Competitieven'!AG$2:AG$479,$A471)=0,"",COUNTIF('Listing Competitieven'!AG$2:AG$479,$A471))</f>
        <v/>
      </c>
      <c r="D471" s="145" t="str">
        <f>IF(COUNTIF('Listing Competitieven'!AH$2:AH$479,$A471)=0,"",COUNTIF('Listing Competitieven'!AH$2:AH$479,$A471))</f>
        <v/>
      </c>
      <c r="E471" s="145" t="str">
        <f>IF(COUNTIF('Listing Competitieven'!AI$2:AI$479,$A471)=0,"",COUNTIF('Listing Competitieven'!AI$2:AI$479,$A471))</f>
        <v/>
      </c>
      <c r="F471" s="145" t="str">
        <f>IF(COUNTIF('Listing Competitieven'!AJ$2:AJ$479,$A471)=0,"",COUNTIF('Listing Competitieven'!AJ$2:AJ$479,$A471))</f>
        <v/>
      </c>
      <c r="G471" s="145" t="str">
        <f>IF(COUNTIF('Listing Competitieven'!AK$2:AK$479,$A471)=0,"",COUNTIF('Listing Competitieven'!AK$2:AK$479,$A471))</f>
        <v/>
      </c>
      <c r="I471">
        <v>470</v>
      </c>
      <c r="J471" s="145">
        <f>SUM(B$2:B471)</f>
        <v>138</v>
      </c>
      <c r="K471" s="145">
        <f>SUM(C$2:C471)</f>
        <v>124</v>
      </c>
      <c r="L471" s="145">
        <f>SUM(D$2:D471)</f>
        <v>80</v>
      </c>
      <c r="M471" s="145">
        <f>SUM(E$2:E471)</f>
        <v>22</v>
      </c>
      <c r="N471" s="145">
        <f>SUM(F$2:F471)</f>
        <v>46</v>
      </c>
      <c r="O471" s="145">
        <f>SUM(G$2:G471)</f>
        <v>2</v>
      </c>
    </row>
    <row r="472" spans="1:15" x14ac:dyDescent="0.25">
      <c r="A472">
        <v>471</v>
      </c>
      <c r="B472" s="145" t="str">
        <f>IF(COUNTIF('Listing Competitieven'!AF$2:AF$479,$A472)=0,"",COUNTIF('Listing Competitieven'!AF$2:AF$479,$A472))</f>
        <v/>
      </c>
      <c r="C472" s="145" t="str">
        <f>IF(COUNTIF('Listing Competitieven'!AG$2:AG$479,$A472)=0,"",COUNTIF('Listing Competitieven'!AG$2:AG$479,$A472))</f>
        <v/>
      </c>
      <c r="D472" s="145" t="str">
        <f>IF(COUNTIF('Listing Competitieven'!AH$2:AH$479,$A472)=0,"",COUNTIF('Listing Competitieven'!AH$2:AH$479,$A472))</f>
        <v/>
      </c>
      <c r="E472" s="145" t="str">
        <f>IF(COUNTIF('Listing Competitieven'!AI$2:AI$479,$A472)=0,"",COUNTIF('Listing Competitieven'!AI$2:AI$479,$A472))</f>
        <v/>
      </c>
      <c r="F472" s="145" t="str">
        <f>IF(COUNTIF('Listing Competitieven'!AJ$2:AJ$479,$A472)=0,"",COUNTIF('Listing Competitieven'!AJ$2:AJ$479,$A472))</f>
        <v/>
      </c>
      <c r="G472" s="145" t="str">
        <f>IF(COUNTIF('Listing Competitieven'!AK$2:AK$479,$A472)=0,"",COUNTIF('Listing Competitieven'!AK$2:AK$479,$A472))</f>
        <v/>
      </c>
      <c r="I472">
        <v>471</v>
      </c>
      <c r="J472" s="145">
        <f>SUM(B$2:B472)</f>
        <v>138</v>
      </c>
      <c r="K472" s="145">
        <f>SUM(C$2:C472)</f>
        <v>124</v>
      </c>
      <c r="L472" s="145">
        <f>SUM(D$2:D472)</f>
        <v>80</v>
      </c>
      <c r="M472" s="145">
        <f>SUM(E$2:E472)</f>
        <v>22</v>
      </c>
      <c r="N472" s="145">
        <f>SUM(F$2:F472)</f>
        <v>46</v>
      </c>
      <c r="O472" s="145">
        <f>SUM(G$2:G472)</f>
        <v>2</v>
      </c>
    </row>
    <row r="473" spans="1:15" x14ac:dyDescent="0.25">
      <c r="A473">
        <v>472</v>
      </c>
      <c r="B473" s="145" t="str">
        <f>IF(COUNTIF('Listing Competitieven'!AF$2:AF$479,$A473)=0,"",COUNTIF('Listing Competitieven'!AF$2:AF$479,$A473))</f>
        <v/>
      </c>
      <c r="C473" s="145" t="str">
        <f>IF(COUNTIF('Listing Competitieven'!AG$2:AG$479,$A473)=0,"",COUNTIF('Listing Competitieven'!AG$2:AG$479,$A473))</f>
        <v/>
      </c>
      <c r="D473" s="145" t="str">
        <f>IF(COUNTIF('Listing Competitieven'!AH$2:AH$479,$A473)=0,"",COUNTIF('Listing Competitieven'!AH$2:AH$479,$A473))</f>
        <v/>
      </c>
      <c r="E473" s="145" t="str">
        <f>IF(COUNTIF('Listing Competitieven'!AI$2:AI$479,$A473)=0,"",COUNTIF('Listing Competitieven'!AI$2:AI$479,$A473))</f>
        <v/>
      </c>
      <c r="F473" s="145" t="str">
        <f>IF(COUNTIF('Listing Competitieven'!AJ$2:AJ$479,$A473)=0,"",COUNTIF('Listing Competitieven'!AJ$2:AJ$479,$A473))</f>
        <v/>
      </c>
      <c r="G473" s="145" t="str">
        <f>IF(COUNTIF('Listing Competitieven'!AK$2:AK$479,$A473)=0,"",COUNTIF('Listing Competitieven'!AK$2:AK$479,$A473))</f>
        <v/>
      </c>
      <c r="I473">
        <v>472</v>
      </c>
      <c r="J473" s="145">
        <f>SUM(B$2:B473)</f>
        <v>138</v>
      </c>
      <c r="K473" s="145">
        <f>SUM(C$2:C473)</f>
        <v>124</v>
      </c>
      <c r="L473" s="145">
        <f>SUM(D$2:D473)</f>
        <v>80</v>
      </c>
      <c r="M473" s="145">
        <f>SUM(E$2:E473)</f>
        <v>22</v>
      </c>
      <c r="N473" s="145">
        <f>SUM(F$2:F473)</f>
        <v>46</v>
      </c>
      <c r="O473" s="145">
        <f>SUM(G$2:G473)</f>
        <v>2</v>
      </c>
    </row>
    <row r="474" spans="1:15" x14ac:dyDescent="0.25">
      <c r="A474">
        <v>473</v>
      </c>
      <c r="B474" s="145" t="str">
        <f>IF(COUNTIF('Listing Competitieven'!AF$2:AF$479,$A474)=0,"",COUNTIF('Listing Competitieven'!AF$2:AF$479,$A474))</f>
        <v/>
      </c>
      <c r="C474" s="145" t="str">
        <f>IF(COUNTIF('Listing Competitieven'!AG$2:AG$479,$A474)=0,"",COUNTIF('Listing Competitieven'!AG$2:AG$479,$A474))</f>
        <v/>
      </c>
      <c r="D474" s="145" t="str">
        <f>IF(COUNTIF('Listing Competitieven'!AH$2:AH$479,$A474)=0,"",COUNTIF('Listing Competitieven'!AH$2:AH$479,$A474))</f>
        <v/>
      </c>
      <c r="E474" s="145" t="str">
        <f>IF(COUNTIF('Listing Competitieven'!AI$2:AI$479,$A474)=0,"",COUNTIF('Listing Competitieven'!AI$2:AI$479,$A474))</f>
        <v/>
      </c>
      <c r="F474" s="145" t="str">
        <f>IF(COUNTIF('Listing Competitieven'!AJ$2:AJ$479,$A474)=0,"",COUNTIF('Listing Competitieven'!AJ$2:AJ$479,$A474))</f>
        <v/>
      </c>
      <c r="G474" s="145" t="str">
        <f>IF(COUNTIF('Listing Competitieven'!AK$2:AK$479,$A474)=0,"",COUNTIF('Listing Competitieven'!AK$2:AK$479,$A474))</f>
        <v/>
      </c>
      <c r="I474">
        <v>473</v>
      </c>
      <c r="J474" s="145">
        <f>SUM(B$2:B474)</f>
        <v>138</v>
      </c>
      <c r="K474" s="145">
        <f>SUM(C$2:C474)</f>
        <v>124</v>
      </c>
      <c r="L474" s="145">
        <f>SUM(D$2:D474)</f>
        <v>80</v>
      </c>
      <c r="M474" s="145">
        <f>SUM(E$2:E474)</f>
        <v>22</v>
      </c>
      <c r="N474" s="145">
        <f>SUM(F$2:F474)</f>
        <v>46</v>
      </c>
      <c r="O474" s="145">
        <f>SUM(G$2:G474)</f>
        <v>2</v>
      </c>
    </row>
    <row r="475" spans="1:15" x14ac:dyDescent="0.25">
      <c r="A475">
        <v>474</v>
      </c>
      <c r="B475" s="145" t="str">
        <f>IF(COUNTIF('Listing Competitieven'!AF$2:AF$479,$A475)=0,"",COUNTIF('Listing Competitieven'!AF$2:AF$479,$A475))</f>
        <v/>
      </c>
      <c r="C475" s="145" t="str">
        <f>IF(COUNTIF('Listing Competitieven'!AG$2:AG$479,$A475)=0,"",COUNTIF('Listing Competitieven'!AG$2:AG$479,$A475))</f>
        <v/>
      </c>
      <c r="D475" s="145" t="str">
        <f>IF(COUNTIF('Listing Competitieven'!AH$2:AH$479,$A475)=0,"",COUNTIF('Listing Competitieven'!AH$2:AH$479,$A475))</f>
        <v/>
      </c>
      <c r="E475" s="145">
        <f>IF(COUNTIF('Listing Competitieven'!AI$2:AI$479,$A475)=0,"",COUNTIF('Listing Competitieven'!AI$2:AI$479,$A475))</f>
        <v>1</v>
      </c>
      <c r="F475" s="145" t="str">
        <f>IF(COUNTIF('Listing Competitieven'!AJ$2:AJ$479,$A475)=0,"",COUNTIF('Listing Competitieven'!AJ$2:AJ$479,$A475))</f>
        <v/>
      </c>
      <c r="G475" s="145" t="str">
        <f>IF(COUNTIF('Listing Competitieven'!AK$2:AK$479,$A475)=0,"",COUNTIF('Listing Competitieven'!AK$2:AK$479,$A475))</f>
        <v/>
      </c>
      <c r="I475">
        <v>474</v>
      </c>
      <c r="J475" s="145">
        <f>SUM(B$2:B475)</f>
        <v>138</v>
      </c>
      <c r="K475" s="145">
        <f>SUM(C$2:C475)</f>
        <v>124</v>
      </c>
      <c r="L475" s="145">
        <f>SUM(D$2:D475)</f>
        <v>80</v>
      </c>
      <c r="M475" s="145">
        <f>SUM(E$2:E475)</f>
        <v>23</v>
      </c>
      <c r="N475" s="145">
        <f>SUM(F$2:F475)</f>
        <v>46</v>
      </c>
      <c r="O475" s="145">
        <f>SUM(G$2:G475)</f>
        <v>2</v>
      </c>
    </row>
    <row r="476" spans="1:15" x14ac:dyDescent="0.25">
      <c r="A476">
        <v>475</v>
      </c>
      <c r="B476" s="145" t="str">
        <f>IF(COUNTIF('Listing Competitieven'!AF$2:AF$479,$A476)=0,"",COUNTIF('Listing Competitieven'!AF$2:AF$479,$A476))</f>
        <v/>
      </c>
      <c r="C476" s="145" t="str">
        <f>IF(COUNTIF('Listing Competitieven'!AG$2:AG$479,$A476)=0,"",COUNTIF('Listing Competitieven'!AG$2:AG$479,$A476))</f>
        <v/>
      </c>
      <c r="D476" s="145" t="str">
        <f>IF(COUNTIF('Listing Competitieven'!AH$2:AH$479,$A476)=0,"",COUNTIF('Listing Competitieven'!AH$2:AH$479,$A476))</f>
        <v/>
      </c>
      <c r="E476" s="145" t="str">
        <f>IF(COUNTIF('Listing Competitieven'!AI$2:AI$479,$A476)=0,"",COUNTIF('Listing Competitieven'!AI$2:AI$479,$A476))</f>
        <v/>
      </c>
      <c r="F476" s="145" t="str">
        <f>IF(COUNTIF('Listing Competitieven'!AJ$2:AJ$479,$A476)=0,"",COUNTIF('Listing Competitieven'!AJ$2:AJ$479,$A476))</f>
        <v/>
      </c>
      <c r="G476" s="145" t="str">
        <f>IF(COUNTIF('Listing Competitieven'!AK$2:AK$479,$A476)=0,"",COUNTIF('Listing Competitieven'!AK$2:AK$479,$A476))</f>
        <v/>
      </c>
      <c r="I476">
        <v>475</v>
      </c>
      <c r="J476" s="145">
        <f>SUM(B$2:B476)</f>
        <v>138</v>
      </c>
      <c r="K476" s="145">
        <f>SUM(C$2:C476)</f>
        <v>124</v>
      </c>
      <c r="L476" s="145">
        <f>SUM(D$2:D476)</f>
        <v>80</v>
      </c>
      <c r="M476" s="145">
        <f>SUM(E$2:E476)</f>
        <v>23</v>
      </c>
      <c r="N476" s="145">
        <f>SUM(F$2:F476)</f>
        <v>46</v>
      </c>
      <c r="O476" s="145">
        <f>SUM(G$2:G476)</f>
        <v>2</v>
      </c>
    </row>
    <row r="477" spans="1:15" x14ac:dyDescent="0.25">
      <c r="A477">
        <v>476</v>
      </c>
      <c r="B477" s="145" t="str">
        <f>IF(COUNTIF('Listing Competitieven'!AF$2:AF$479,$A477)=0,"",COUNTIF('Listing Competitieven'!AF$2:AF$479,$A477))</f>
        <v/>
      </c>
      <c r="C477" s="145" t="str">
        <f>IF(COUNTIF('Listing Competitieven'!AG$2:AG$479,$A477)=0,"",COUNTIF('Listing Competitieven'!AG$2:AG$479,$A477))</f>
        <v/>
      </c>
      <c r="D477" s="145" t="str">
        <f>IF(COUNTIF('Listing Competitieven'!AH$2:AH$479,$A477)=0,"",COUNTIF('Listing Competitieven'!AH$2:AH$479,$A477))</f>
        <v/>
      </c>
      <c r="E477" s="145" t="str">
        <f>IF(COUNTIF('Listing Competitieven'!AI$2:AI$479,$A477)=0,"",COUNTIF('Listing Competitieven'!AI$2:AI$479,$A477))</f>
        <v/>
      </c>
      <c r="F477" s="145" t="str">
        <f>IF(COUNTIF('Listing Competitieven'!AJ$2:AJ$479,$A477)=0,"",COUNTIF('Listing Competitieven'!AJ$2:AJ$479,$A477))</f>
        <v/>
      </c>
      <c r="G477" s="145" t="str">
        <f>IF(COUNTIF('Listing Competitieven'!AK$2:AK$479,$A477)=0,"",COUNTIF('Listing Competitieven'!AK$2:AK$479,$A477))</f>
        <v/>
      </c>
      <c r="I477">
        <v>476</v>
      </c>
      <c r="J477" s="145">
        <f>SUM(B$2:B477)</f>
        <v>138</v>
      </c>
      <c r="K477" s="145">
        <f>SUM(C$2:C477)</f>
        <v>124</v>
      </c>
      <c r="L477" s="145">
        <f>SUM(D$2:D477)</f>
        <v>80</v>
      </c>
      <c r="M477" s="145">
        <f>SUM(E$2:E477)</f>
        <v>23</v>
      </c>
      <c r="N477" s="145">
        <f>SUM(F$2:F477)</f>
        <v>46</v>
      </c>
      <c r="O477" s="145">
        <f>SUM(G$2:G477)</f>
        <v>2</v>
      </c>
    </row>
    <row r="478" spans="1:15" x14ac:dyDescent="0.25">
      <c r="A478">
        <v>477</v>
      </c>
      <c r="B478" s="145" t="str">
        <f>IF(COUNTIF('Listing Competitieven'!AF$2:AF$479,$A478)=0,"",COUNTIF('Listing Competitieven'!AF$2:AF$479,$A478))</f>
        <v/>
      </c>
      <c r="C478" s="145" t="str">
        <f>IF(COUNTIF('Listing Competitieven'!AG$2:AG$479,$A478)=0,"",COUNTIF('Listing Competitieven'!AG$2:AG$479,$A478))</f>
        <v/>
      </c>
      <c r="D478" s="145" t="str">
        <f>IF(COUNTIF('Listing Competitieven'!AH$2:AH$479,$A478)=0,"",COUNTIF('Listing Competitieven'!AH$2:AH$479,$A478))</f>
        <v/>
      </c>
      <c r="E478" s="145" t="str">
        <f>IF(COUNTIF('Listing Competitieven'!AI$2:AI$479,$A478)=0,"",COUNTIF('Listing Competitieven'!AI$2:AI$479,$A478))</f>
        <v/>
      </c>
      <c r="F478" s="145" t="str">
        <f>IF(COUNTIF('Listing Competitieven'!AJ$2:AJ$479,$A478)=0,"",COUNTIF('Listing Competitieven'!AJ$2:AJ$479,$A478))</f>
        <v/>
      </c>
      <c r="G478" s="145" t="str">
        <f>IF(COUNTIF('Listing Competitieven'!AK$2:AK$479,$A478)=0,"",COUNTIF('Listing Competitieven'!AK$2:AK$479,$A478))</f>
        <v/>
      </c>
      <c r="I478">
        <v>477</v>
      </c>
      <c r="J478" s="145">
        <f>SUM(B$2:B478)</f>
        <v>138</v>
      </c>
      <c r="K478" s="145">
        <f>SUM(C$2:C478)</f>
        <v>124</v>
      </c>
      <c r="L478" s="145">
        <f>SUM(D$2:D478)</f>
        <v>80</v>
      </c>
      <c r="M478" s="145">
        <f>SUM(E$2:E478)</f>
        <v>23</v>
      </c>
      <c r="N478" s="145">
        <f>SUM(F$2:F478)</f>
        <v>46</v>
      </c>
      <c r="O478" s="145">
        <f>SUM(G$2:G478)</f>
        <v>2</v>
      </c>
    </row>
    <row r="479" spans="1:15" x14ac:dyDescent="0.25">
      <c r="A479">
        <v>478</v>
      </c>
      <c r="B479" s="145" t="str">
        <f>IF(COUNTIF('Listing Competitieven'!AF$2:AF$479,$A479)=0,"",COUNTIF('Listing Competitieven'!AF$2:AF$479,$A479))</f>
        <v/>
      </c>
      <c r="C479" s="145" t="str">
        <f>IF(COUNTIF('Listing Competitieven'!AG$2:AG$479,$A479)=0,"",COUNTIF('Listing Competitieven'!AG$2:AG$479,$A479))</f>
        <v/>
      </c>
      <c r="D479" s="145" t="str">
        <f>IF(COUNTIF('Listing Competitieven'!AH$2:AH$479,$A479)=0,"",COUNTIF('Listing Competitieven'!AH$2:AH$479,$A479))</f>
        <v/>
      </c>
      <c r="E479" s="145" t="str">
        <f>IF(COUNTIF('Listing Competitieven'!AI$2:AI$479,$A479)=0,"",COUNTIF('Listing Competitieven'!AI$2:AI$479,$A479))</f>
        <v/>
      </c>
      <c r="F479" s="145" t="str">
        <f>IF(COUNTIF('Listing Competitieven'!AJ$2:AJ$479,$A479)=0,"",COUNTIF('Listing Competitieven'!AJ$2:AJ$479,$A479))</f>
        <v/>
      </c>
      <c r="G479" s="145" t="str">
        <f>IF(COUNTIF('Listing Competitieven'!AK$2:AK$479,$A479)=0,"",COUNTIF('Listing Competitieven'!AK$2:AK$479,$A479))</f>
        <v/>
      </c>
      <c r="I479">
        <v>478</v>
      </c>
      <c r="J479" s="145">
        <f>SUM(B$2:B479)</f>
        <v>138</v>
      </c>
      <c r="K479" s="145">
        <f>SUM(C$2:C479)</f>
        <v>124</v>
      </c>
      <c r="L479" s="145">
        <f>SUM(D$2:D479)</f>
        <v>80</v>
      </c>
      <c r="M479" s="145">
        <f>SUM(E$2:E479)</f>
        <v>23</v>
      </c>
      <c r="N479" s="145">
        <f>SUM(F$2:F479)</f>
        <v>46</v>
      </c>
      <c r="O479" s="145">
        <f>SUM(G$2:G479)</f>
        <v>2</v>
      </c>
    </row>
    <row r="480" spans="1:15" x14ac:dyDescent="0.25">
      <c r="A480">
        <v>479</v>
      </c>
      <c r="B480" s="145" t="str">
        <f>IF(COUNTIF('Listing Competitieven'!AF$2:AF$479,$A480)=0,"",COUNTIF('Listing Competitieven'!AF$2:AF$479,$A480))</f>
        <v/>
      </c>
      <c r="C480" s="145" t="str">
        <f>IF(COUNTIF('Listing Competitieven'!AG$2:AG$479,$A480)=0,"",COUNTIF('Listing Competitieven'!AG$2:AG$479,$A480))</f>
        <v/>
      </c>
      <c r="D480" s="145" t="str">
        <f>IF(COUNTIF('Listing Competitieven'!AH$2:AH$479,$A480)=0,"",COUNTIF('Listing Competitieven'!AH$2:AH$479,$A480))</f>
        <v/>
      </c>
      <c r="E480" s="145" t="str">
        <f>IF(COUNTIF('Listing Competitieven'!AI$2:AI$479,$A480)=0,"",COUNTIF('Listing Competitieven'!AI$2:AI$479,$A480))</f>
        <v/>
      </c>
      <c r="F480" s="145" t="str">
        <f>IF(COUNTIF('Listing Competitieven'!AJ$2:AJ$479,$A480)=0,"",COUNTIF('Listing Competitieven'!AJ$2:AJ$479,$A480))</f>
        <v/>
      </c>
      <c r="G480" s="145" t="str">
        <f>IF(COUNTIF('Listing Competitieven'!AK$2:AK$479,$A480)=0,"",COUNTIF('Listing Competitieven'!AK$2:AK$479,$A480))</f>
        <v/>
      </c>
      <c r="I480">
        <v>479</v>
      </c>
      <c r="J480" s="145">
        <f>SUM(B$2:B480)</f>
        <v>138</v>
      </c>
      <c r="K480" s="145">
        <f>SUM(C$2:C480)</f>
        <v>124</v>
      </c>
      <c r="L480" s="145">
        <f>SUM(D$2:D480)</f>
        <v>80</v>
      </c>
      <c r="M480" s="145">
        <f>SUM(E$2:E480)</f>
        <v>23</v>
      </c>
      <c r="N480" s="145">
        <f>SUM(F$2:F480)</f>
        <v>46</v>
      </c>
      <c r="O480" s="145">
        <f>SUM(G$2:G480)</f>
        <v>2</v>
      </c>
    </row>
    <row r="481" spans="1:15" x14ac:dyDescent="0.25">
      <c r="A481">
        <v>480</v>
      </c>
      <c r="B481" s="145" t="str">
        <f>IF(COUNTIF('Listing Competitieven'!AF$2:AF$479,$A481)=0,"",COUNTIF('Listing Competitieven'!AF$2:AF$479,$A481))</f>
        <v/>
      </c>
      <c r="C481" s="145" t="str">
        <f>IF(COUNTIF('Listing Competitieven'!AG$2:AG$479,$A481)=0,"",COUNTIF('Listing Competitieven'!AG$2:AG$479,$A481))</f>
        <v/>
      </c>
      <c r="D481" s="145" t="str">
        <f>IF(COUNTIF('Listing Competitieven'!AH$2:AH$479,$A481)=0,"",COUNTIF('Listing Competitieven'!AH$2:AH$479,$A481))</f>
        <v/>
      </c>
      <c r="E481" s="145" t="str">
        <f>IF(COUNTIF('Listing Competitieven'!AI$2:AI$479,$A481)=0,"",COUNTIF('Listing Competitieven'!AI$2:AI$479,$A481))</f>
        <v/>
      </c>
      <c r="F481" s="145" t="str">
        <f>IF(COUNTIF('Listing Competitieven'!AJ$2:AJ$479,$A481)=0,"",COUNTIF('Listing Competitieven'!AJ$2:AJ$479,$A481))</f>
        <v/>
      </c>
      <c r="G481" s="145" t="str">
        <f>IF(COUNTIF('Listing Competitieven'!AK$2:AK$479,$A481)=0,"",COUNTIF('Listing Competitieven'!AK$2:AK$479,$A481))</f>
        <v/>
      </c>
      <c r="I481">
        <v>480</v>
      </c>
      <c r="J481" s="145">
        <f>SUM(B$2:B481)</f>
        <v>138</v>
      </c>
      <c r="K481" s="145">
        <f>SUM(C$2:C481)</f>
        <v>124</v>
      </c>
      <c r="L481" s="145">
        <f>SUM(D$2:D481)</f>
        <v>80</v>
      </c>
      <c r="M481" s="145">
        <f>SUM(E$2:E481)</f>
        <v>23</v>
      </c>
      <c r="N481" s="145">
        <f>SUM(F$2:F481)</f>
        <v>46</v>
      </c>
      <c r="O481" s="145">
        <f>SUM(G$2:G481)</f>
        <v>2</v>
      </c>
    </row>
    <row r="482" spans="1:15" x14ac:dyDescent="0.25">
      <c r="A482">
        <v>481</v>
      </c>
      <c r="B482" s="145" t="str">
        <f>IF(COUNTIF('Listing Competitieven'!AF$2:AF$479,$A482)=0,"",COUNTIF('Listing Competitieven'!AF$2:AF$479,$A482))</f>
        <v/>
      </c>
      <c r="C482" s="145" t="str">
        <f>IF(COUNTIF('Listing Competitieven'!AG$2:AG$479,$A482)=0,"",COUNTIF('Listing Competitieven'!AG$2:AG$479,$A482))</f>
        <v/>
      </c>
      <c r="D482" s="145" t="str">
        <f>IF(COUNTIF('Listing Competitieven'!AH$2:AH$479,$A482)=0,"",COUNTIF('Listing Competitieven'!AH$2:AH$479,$A482))</f>
        <v/>
      </c>
      <c r="E482" s="145" t="str">
        <f>IF(COUNTIF('Listing Competitieven'!AI$2:AI$479,$A482)=0,"",COUNTIF('Listing Competitieven'!AI$2:AI$479,$A482))</f>
        <v/>
      </c>
      <c r="F482" s="145" t="str">
        <f>IF(COUNTIF('Listing Competitieven'!AJ$2:AJ$479,$A482)=0,"",COUNTIF('Listing Competitieven'!AJ$2:AJ$479,$A482))</f>
        <v/>
      </c>
      <c r="G482" s="145" t="str">
        <f>IF(COUNTIF('Listing Competitieven'!AK$2:AK$479,$A482)=0,"",COUNTIF('Listing Competitieven'!AK$2:AK$479,$A482))</f>
        <v/>
      </c>
      <c r="I482">
        <v>481</v>
      </c>
      <c r="J482" s="145">
        <f>SUM(B$2:B482)</f>
        <v>138</v>
      </c>
      <c r="K482" s="145">
        <f>SUM(C$2:C482)</f>
        <v>124</v>
      </c>
      <c r="L482" s="145">
        <f>SUM(D$2:D482)</f>
        <v>80</v>
      </c>
      <c r="M482" s="145">
        <f>SUM(E$2:E482)</f>
        <v>23</v>
      </c>
      <c r="N482" s="145">
        <f>SUM(F$2:F482)</f>
        <v>46</v>
      </c>
      <c r="O482" s="145">
        <f>SUM(G$2:G482)</f>
        <v>2</v>
      </c>
    </row>
    <row r="483" spans="1:15" x14ac:dyDescent="0.25">
      <c r="A483">
        <v>482</v>
      </c>
      <c r="B483" s="145" t="str">
        <f>IF(COUNTIF('Listing Competitieven'!AF$2:AF$479,$A483)=0,"",COUNTIF('Listing Competitieven'!AF$2:AF$479,$A483))</f>
        <v/>
      </c>
      <c r="C483" s="145" t="str">
        <f>IF(COUNTIF('Listing Competitieven'!AG$2:AG$479,$A483)=0,"",COUNTIF('Listing Competitieven'!AG$2:AG$479,$A483))</f>
        <v/>
      </c>
      <c r="D483" s="145" t="str">
        <f>IF(COUNTIF('Listing Competitieven'!AH$2:AH$479,$A483)=0,"",COUNTIF('Listing Competitieven'!AH$2:AH$479,$A483))</f>
        <v/>
      </c>
      <c r="E483" s="145" t="str">
        <f>IF(COUNTIF('Listing Competitieven'!AI$2:AI$479,$A483)=0,"",COUNTIF('Listing Competitieven'!AI$2:AI$479,$A483))</f>
        <v/>
      </c>
      <c r="F483" s="145" t="str">
        <f>IF(COUNTIF('Listing Competitieven'!AJ$2:AJ$479,$A483)=0,"",COUNTIF('Listing Competitieven'!AJ$2:AJ$479,$A483))</f>
        <v/>
      </c>
      <c r="G483" s="145" t="str">
        <f>IF(COUNTIF('Listing Competitieven'!AK$2:AK$479,$A483)=0,"",COUNTIF('Listing Competitieven'!AK$2:AK$479,$A483))</f>
        <v/>
      </c>
      <c r="I483">
        <v>482</v>
      </c>
      <c r="J483" s="145">
        <f>SUM(B$2:B483)</f>
        <v>138</v>
      </c>
      <c r="K483" s="145">
        <f>SUM(C$2:C483)</f>
        <v>124</v>
      </c>
      <c r="L483" s="145">
        <f>SUM(D$2:D483)</f>
        <v>80</v>
      </c>
      <c r="M483" s="145">
        <f>SUM(E$2:E483)</f>
        <v>23</v>
      </c>
      <c r="N483" s="145">
        <f>SUM(F$2:F483)</f>
        <v>46</v>
      </c>
      <c r="O483" s="145">
        <f>SUM(G$2:G483)</f>
        <v>2</v>
      </c>
    </row>
    <row r="484" spans="1:15" x14ac:dyDescent="0.25">
      <c r="A484">
        <v>483</v>
      </c>
      <c r="B484" s="145" t="str">
        <f>IF(COUNTIF('Listing Competitieven'!AF$2:AF$479,$A484)=0,"",COUNTIF('Listing Competitieven'!AF$2:AF$479,$A484))</f>
        <v/>
      </c>
      <c r="C484" s="145" t="str">
        <f>IF(COUNTIF('Listing Competitieven'!AG$2:AG$479,$A484)=0,"",COUNTIF('Listing Competitieven'!AG$2:AG$479,$A484))</f>
        <v/>
      </c>
      <c r="D484" s="145" t="str">
        <f>IF(COUNTIF('Listing Competitieven'!AH$2:AH$479,$A484)=0,"",COUNTIF('Listing Competitieven'!AH$2:AH$479,$A484))</f>
        <v/>
      </c>
      <c r="E484" s="145" t="str">
        <f>IF(COUNTIF('Listing Competitieven'!AI$2:AI$479,$A484)=0,"",COUNTIF('Listing Competitieven'!AI$2:AI$479,$A484))</f>
        <v/>
      </c>
      <c r="F484" s="145" t="str">
        <f>IF(COUNTIF('Listing Competitieven'!AJ$2:AJ$479,$A484)=0,"",COUNTIF('Listing Competitieven'!AJ$2:AJ$479,$A484))</f>
        <v/>
      </c>
      <c r="G484" s="145" t="str">
        <f>IF(COUNTIF('Listing Competitieven'!AK$2:AK$479,$A484)=0,"",COUNTIF('Listing Competitieven'!AK$2:AK$479,$A484))</f>
        <v/>
      </c>
      <c r="I484">
        <v>483</v>
      </c>
      <c r="J484" s="145">
        <f>SUM(B$2:B484)</f>
        <v>138</v>
      </c>
      <c r="K484" s="145">
        <f>SUM(C$2:C484)</f>
        <v>124</v>
      </c>
      <c r="L484" s="145">
        <f>SUM(D$2:D484)</f>
        <v>80</v>
      </c>
      <c r="M484" s="145">
        <f>SUM(E$2:E484)</f>
        <v>23</v>
      </c>
      <c r="N484" s="145">
        <f>SUM(F$2:F484)</f>
        <v>46</v>
      </c>
      <c r="O484" s="145">
        <f>SUM(G$2:G484)</f>
        <v>2</v>
      </c>
    </row>
    <row r="485" spans="1:15" x14ac:dyDescent="0.25">
      <c r="A485">
        <v>484</v>
      </c>
      <c r="B485" s="145" t="str">
        <f>IF(COUNTIF('Listing Competitieven'!AF$2:AF$479,$A485)=0,"",COUNTIF('Listing Competitieven'!AF$2:AF$479,$A485))</f>
        <v/>
      </c>
      <c r="C485" s="145" t="str">
        <f>IF(COUNTIF('Listing Competitieven'!AG$2:AG$479,$A485)=0,"",COUNTIF('Listing Competitieven'!AG$2:AG$479,$A485))</f>
        <v/>
      </c>
      <c r="D485" s="145" t="str">
        <f>IF(COUNTIF('Listing Competitieven'!AH$2:AH$479,$A485)=0,"",COUNTIF('Listing Competitieven'!AH$2:AH$479,$A485))</f>
        <v/>
      </c>
      <c r="E485" s="145" t="str">
        <f>IF(COUNTIF('Listing Competitieven'!AI$2:AI$479,$A485)=0,"",COUNTIF('Listing Competitieven'!AI$2:AI$479,$A485))</f>
        <v/>
      </c>
      <c r="F485" s="145" t="str">
        <f>IF(COUNTIF('Listing Competitieven'!AJ$2:AJ$479,$A485)=0,"",COUNTIF('Listing Competitieven'!AJ$2:AJ$479,$A485))</f>
        <v/>
      </c>
      <c r="G485" s="145" t="str">
        <f>IF(COUNTIF('Listing Competitieven'!AK$2:AK$479,$A485)=0,"",COUNTIF('Listing Competitieven'!AK$2:AK$479,$A485))</f>
        <v/>
      </c>
      <c r="I485">
        <v>484</v>
      </c>
      <c r="J485" s="145">
        <f>SUM(B$2:B485)</f>
        <v>138</v>
      </c>
      <c r="K485" s="145">
        <f>SUM(C$2:C485)</f>
        <v>124</v>
      </c>
      <c r="L485" s="145">
        <f>SUM(D$2:D485)</f>
        <v>80</v>
      </c>
      <c r="M485" s="145">
        <f>SUM(E$2:E485)</f>
        <v>23</v>
      </c>
      <c r="N485" s="145">
        <f>SUM(F$2:F485)</f>
        <v>46</v>
      </c>
      <c r="O485" s="145">
        <f>SUM(G$2:G485)</f>
        <v>2</v>
      </c>
    </row>
    <row r="486" spans="1:15" x14ac:dyDescent="0.25">
      <c r="A486">
        <v>485</v>
      </c>
      <c r="B486" s="145" t="str">
        <f>IF(COUNTIF('Listing Competitieven'!AF$2:AF$479,$A486)=0,"",COUNTIF('Listing Competitieven'!AF$2:AF$479,$A486))</f>
        <v/>
      </c>
      <c r="C486" s="145" t="str">
        <f>IF(COUNTIF('Listing Competitieven'!AG$2:AG$479,$A486)=0,"",COUNTIF('Listing Competitieven'!AG$2:AG$479,$A486))</f>
        <v/>
      </c>
      <c r="D486" s="145" t="str">
        <f>IF(COUNTIF('Listing Competitieven'!AH$2:AH$479,$A486)=0,"",COUNTIF('Listing Competitieven'!AH$2:AH$479,$A486))</f>
        <v/>
      </c>
      <c r="E486" s="145" t="str">
        <f>IF(COUNTIF('Listing Competitieven'!AI$2:AI$479,$A486)=0,"",COUNTIF('Listing Competitieven'!AI$2:AI$479,$A486))</f>
        <v/>
      </c>
      <c r="F486" s="145" t="str">
        <f>IF(COUNTIF('Listing Competitieven'!AJ$2:AJ$479,$A486)=0,"",COUNTIF('Listing Competitieven'!AJ$2:AJ$479,$A486))</f>
        <v/>
      </c>
      <c r="G486" s="145" t="str">
        <f>IF(COUNTIF('Listing Competitieven'!AK$2:AK$479,$A486)=0,"",COUNTIF('Listing Competitieven'!AK$2:AK$479,$A486))</f>
        <v/>
      </c>
      <c r="I486">
        <v>485</v>
      </c>
      <c r="J486" s="145">
        <f>SUM(B$2:B486)</f>
        <v>138</v>
      </c>
      <c r="K486" s="145">
        <f>SUM(C$2:C486)</f>
        <v>124</v>
      </c>
      <c r="L486" s="145">
        <f>SUM(D$2:D486)</f>
        <v>80</v>
      </c>
      <c r="M486" s="145">
        <f>SUM(E$2:E486)</f>
        <v>23</v>
      </c>
      <c r="N486" s="145">
        <f>SUM(F$2:F486)</f>
        <v>46</v>
      </c>
      <c r="O486" s="145">
        <f>SUM(G$2:G486)</f>
        <v>2</v>
      </c>
    </row>
    <row r="487" spans="1:15" x14ac:dyDescent="0.25">
      <c r="A487">
        <v>486</v>
      </c>
      <c r="B487" s="145" t="str">
        <f>IF(COUNTIF('Listing Competitieven'!AF$2:AF$479,$A487)=0,"",COUNTIF('Listing Competitieven'!AF$2:AF$479,$A487))</f>
        <v/>
      </c>
      <c r="C487" s="145" t="str">
        <f>IF(COUNTIF('Listing Competitieven'!AG$2:AG$479,$A487)=0,"",COUNTIF('Listing Competitieven'!AG$2:AG$479,$A487))</f>
        <v/>
      </c>
      <c r="D487" s="145" t="str">
        <f>IF(COUNTIF('Listing Competitieven'!AH$2:AH$479,$A487)=0,"",COUNTIF('Listing Competitieven'!AH$2:AH$479,$A487))</f>
        <v/>
      </c>
      <c r="E487" s="145" t="str">
        <f>IF(COUNTIF('Listing Competitieven'!AI$2:AI$479,$A487)=0,"",COUNTIF('Listing Competitieven'!AI$2:AI$479,$A487))</f>
        <v/>
      </c>
      <c r="F487" s="145" t="str">
        <f>IF(COUNTIF('Listing Competitieven'!AJ$2:AJ$479,$A487)=0,"",COUNTIF('Listing Competitieven'!AJ$2:AJ$479,$A487))</f>
        <v/>
      </c>
      <c r="G487" s="145" t="str">
        <f>IF(COUNTIF('Listing Competitieven'!AK$2:AK$479,$A487)=0,"",COUNTIF('Listing Competitieven'!AK$2:AK$479,$A487))</f>
        <v/>
      </c>
      <c r="I487">
        <v>486</v>
      </c>
      <c r="J487" s="145">
        <f>SUM(B$2:B487)</f>
        <v>138</v>
      </c>
      <c r="K487" s="145">
        <f>SUM(C$2:C487)</f>
        <v>124</v>
      </c>
      <c r="L487" s="145">
        <f>SUM(D$2:D487)</f>
        <v>80</v>
      </c>
      <c r="M487" s="145">
        <f>SUM(E$2:E487)</f>
        <v>23</v>
      </c>
      <c r="N487" s="145">
        <f>SUM(F$2:F487)</f>
        <v>46</v>
      </c>
      <c r="O487" s="145">
        <f>SUM(G$2:G487)</f>
        <v>2</v>
      </c>
    </row>
    <row r="488" spans="1:15" x14ac:dyDescent="0.25">
      <c r="A488">
        <v>487</v>
      </c>
      <c r="B488" s="145" t="str">
        <f>IF(COUNTIF('Listing Competitieven'!AF$2:AF$479,$A488)=0,"",COUNTIF('Listing Competitieven'!AF$2:AF$479,$A488))</f>
        <v/>
      </c>
      <c r="C488" s="145" t="str">
        <f>IF(COUNTIF('Listing Competitieven'!AG$2:AG$479,$A488)=0,"",COUNTIF('Listing Competitieven'!AG$2:AG$479,$A488))</f>
        <v/>
      </c>
      <c r="D488" s="145" t="str">
        <f>IF(COUNTIF('Listing Competitieven'!AH$2:AH$479,$A488)=0,"",COUNTIF('Listing Competitieven'!AH$2:AH$479,$A488))</f>
        <v/>
      </c>
      <c r="E488" s="145" t="str">
        <f>IF(COUNTIF('Listing Competitieven'!AI$2:AI$479,$A488)=0,"",COUNTIF('Listing Competitieven'!AI$2:AI$479,$A488))</f>
        <v/>
      </c>
      <c r="F488" s="145" t="str">
        <f>IF(COUNTIF('Listing Competitieven'!AJ$2:AJ$479,$A488)=0,"",COUNTIF('Listing Competitieven'!AJ$2:AJ$479,$A488))</f>
        <v/>
      </c>
      <c r="G488" s="145" t="str">
        <f>IF(COUNTIF('Listing Competitieven'!AK$2:AK$479,$A488)=0,"",COUNTIF('Listing Competitieven'!AK$2:AK$479,$A488))</f>
        <v/>
      </c>
      <c r="I488">
        <v>487</v>
      </c>
      <c r="J488" s="145">
        <f>SUM(B$2:B488)</f>
        <v>138</v>
      </c>
      <c r="K488" s="145">
        <f>SUM(C$2:C488)</f>
        <v>124</v>
      </c>
      <c r="L488" s="145">
        <f>SUM(D$2:D488)</f>
        <v>80</v>
      </c>
      <c r="M488" s="145">
        <f>SUM(E$2:E488)</f>
        <v>23</v>
      </c>
      <c r="N488" s="145">
        <f>SUM(F$2:F488)</f>
        <v>46</v>
      </c>
      <c r="O488" s="145">
        <f>SUM(G$2:G488)</f>
        <v>2</v>
      </c>
    </row>
    <row r="489" spans="1:15" x14ac:dyDescent="0.25">
      <c r="A489">
        <v>488</v>
      </c>
      <c r="B489" s="145" t="str">
        <f>IF(COUNTIF('Listing Competitieven'!AF$2:AF$479,$A489)=0,"",COUNTIF('Listing Competitieven'!AF$2:AF$479,$A489))</f>
        <v/>
      </c>
      <c r="C489" s="145" t="str">
        <f>IF(COUNTIF('Listing Competitieven'!AG$2:AG$479,$A489)=0,"",COUNTIF('Listing Competitieven'!AG$2:AG$479,$A489))</f>
        <v/>
      </c>
      <c r="D489" s="145" t="str">
        <f>IF(COUNTIF('Listing Competitieven'!AH$2:AH$479,$A489)=0,"",COUNTIF('Listing Competitieven'!AH$2:AH$479,$A489))</f>
        <v/>
      </c>
      <c r="E489" s="145" t="str">
        <f>IF(COUNTIF('Listing Competitieven'!AI$2:AI$479,$A489)=0,"",COUNTIF('Listing Competitieven'!AI$2:AI$479,$A489))</f>
        <v/>
      </c>
      <c r="F489" s="145" t="str">
        <f>IF(COUNTIF('Listing Competitieven'!AJ$2:AJ$479,$A489)=0,"",COUNTIF('Listing Competitieven'!AJ$2:AJ$479,$A489))</f>
        <v/>
      </c>
      <c r="G489" s="145" t="str">
        <f>IF(COUNTIF('Listing Competitieven'!AK$2:AK$479,$A489)=0,"",COUNTIF('Listing Competitieven'!AK$2:AK$479,$A489))</f>
        <v/>
      </c>
      <c r="I489">
        <v>488</v>
      </c>
      <c r="J489" s="145">
        <f>SUM(B$2:B489)</f>
        <v>138</v>
      </c>
      <c r="K489" s="145">
        <f>SUM(C$2:C489)</f>
        <v>124</v>
      </c>
      <c r="L489" s="145">
        <f>SUM(D$2:D489)</f>
        <v>80</v>
      </c>
      <c r="M489" s="145">
        <f>SUM(E$2:E489)</f>
        <v>23</v>
      </c>
      <c r="N489" s="145">
        <f>SUM(F$2:F489)</f>
        <v>46</v>
      </c>
      <c r="O489" s="145">
        <f>SUM(G$2:G489)</f>
        <v>2</v>
      </c>
    </row>
    <row r="490" spans="1:15" x14ac:dyDescent="0.25">
      <c r="A490">
        <v>489</v>
      </c>
      <c r="B490" s="145" t="str">
        <f>IF(COUNTIF('Listing Competitieven'!AF$2:AF$479,$A490)=0,"",COUNTIF('Listing Competitieven'!AF$2:AF$479,$A490))</f>
        <v/>
      </c>
      <c r="C490" s="145" t="str">
        <f>IF(COUNTIF('Listing Competitieven'!AG$2:AG$479,$A490)=0,"",COUNTIF('Listing Competitieven'!AG$2:AG$479,$A490))</f>
        <v/>
      </c>
      <c r="D490" s="145" t="str">
        <f>IF(COUNTIF('Listing Competitieven'!AH$2:AH$479,$A490)=0,"",COUNTIF('Listing Competitieven'!AH$2:AH$479,$A490))</f>
        <v/>
      </c>
      <c r="E490" s="145" t="str">
        <f>IF(COUNTIF('Listing Competitieven'!AI$2:AI$479,$A490)=0,"",COUNTIF('Listing Competitieven'!AI$2:AI$479,$A490))</f>
        <v/>
      </c>
      <c r="F490" s="145" t="str">
        <f>IF(COUNTIF('Listing Competitieven'!AJ$2:AJ$479,$A490)=0,"",COUNTIF('Listing Competitieven'!AJ$2:AJ$479,$A490))</f>
        <v/>
      </c>
      <c r="G490" s="145" t="str">
        <f>IF(COUNTIF('Listing Competitieven'!AK$2:AK$479,$A490)=0,"",COUNTIF('Listing Competitieven'!AK$2:AK$479,$A490))</f>
        <v/>
      </c>
      <c r="I490">
        <v>489</v>
      </c>
      <c r="J490" s="145">
        <f>SUM(B$2:B490)</f>
        <v>138</v>
      </c>
      <c r="K490" s="145">
        <f>SUM(C$2:C490)</f>
        <v>124</v>
      </c>
      <c r="L490" s="145">
        <f>SUM(D$2:D490)</f>
        <v>80</v>
      </c>
      <c r="M490" s="145">
        <f>SUM(E$2:E490)</f>
        <v>23</v>
      </c>
      <c r="N490" s="145">
        <f>SUM(F$2:F490)</f>
        <v>46</v>
      </c>
      <c r="O490" s="145">
        <f>SUM(G$2:G490)</f>
        <v>2</v>
      </c>
    </row>
    <row r="491" spans="1:15" x14ac:dyDescent="0.25">
      <c r="A491">
        <v>490</v>
      </c>
      <c r="B491" s="145" t="str">
        <f>IF(COUNTIF('Listing Competitieven'!AF$2:AF$479,$A491)=0,"",COUNTIF('Listing Competitieven'!AF$2:AF$479,$A491))</f>
        <v/>
      </c>
      <c r="C491" s="145" t="str">
        <f>IF(COUNTIF('Listing Competitieven'!AG$2:AG$479,$A491)=0,"",COUNTIF('Listing Competitieven'!AG$2:AG$479,$A491))</f>
        <v/>
      </c>
      <c r="D491" s="145" t="str">
        <f>IF(COUNTIF('Listing Competitieven'!AH$2:AH$479,$A491)=0,"",COUNTIF('Listing Competitieven'!AH$2:AH$479,$A491))</f>
        <v/>
      </c>
      <c r="E491" s="145" t="str">
        <f>IF(COUNTIF('Listing Competitieven'!AI$2:AI$479,$A491)=0,"",COUNTIF('Listing Competitieven'!AI$2:AI$479,$A491))</f>
        <v/>
      </c>
      <c r="F491" s="145" t="str">
        <f>IF(COUNTIF('Listing Competitieven'!AJ$2:AJ$479,$A491)=0,"",COUNTIF('Listing Competitieven'!AJ$2:AJ$479,$A491))</f>
        <v/>
      </c>
      <c r="G491" s="145" t="str">
        <f>IF(COUNTIF('Listing Competitieven'!AK$2:AK$479,$A491)=0,"",COUNTIF('Listing Competitieven'!AK$2:AK$479,$A491))</f>
        <v/>
      </c>
      <c r="I491">
        <v>490</v>
      </c>
      <c r="J491" s="145">
        <f>SUM(B$2:B491)</f>
        <v>138</v>
      </c>
      <c r="K491" s="145">
        <f>SUM(C$2:C491)</f>
        <v>124</v>
      </c>
      <c r="L491" s="145">
        <f>SUM(D$2:D491)</f>
        <v>80</v>
      </c>
      <c r="M491" s="145">
        <f>SUM(E$2:E491)</f>
        <v>23</v>
      </c>
      <c r="N491" s="145">
        <f>SUM(F$2:F491)</f>
        <v>46</v>
      </c>
      <c r="O491" s="145">
        <f>SUM(G$2:G491)</f>
        <v>2</v>
      </c>
    </row>
    <row r="492" spans="1:15" x14ac:dyDescent="0.25">
      <c r="A492">
        <v>491</v>
      </c>
      <c r="B492" s="145" t="str">
        <f>IF(COUNTIF('Listing Competitieven'!AF$2:AF$479,$A492)=0,"",COUNTIF('Listing Competitieven'!AF$2:AF$479,$A492))</f>
        <v/>
      </c>
      <c r="C492" s="145" t="str">
        <f>IF(COUNTIF('Listing Competitieven'!AG$2:AG$479,$A492)=0,"",COUNTIF('Listing Competitieven'!AG$2:AG$479,$A492))</f>
        <v/>
      </c>
      <c r="D492" s="145" t="str">
        <f>IF(COUNTIF('Listing Competitieven'!AH$2:AH$479,$A492)=0,"",COUNTIF('Listing Competitieven'!AH$2:AH$479,$A492))</f>
        <v/>
      </c>
      <c r="E492" s="145" t="str">
        <f>IF(COUNTIF('Listing Competitieven'!AI$2:AI$479,$A492)=0,"",COUNTIF('Listing Competitieven'!AI$2:AI$479,$A492))</f>
        <v/>
      </c>
      <c r="F492" s="145" t="str">
        <f>IF(COUNTIF('Listing Competitieven'!AJ$2:AJ$479,$A492)=0,"",COUNTIF('Listing Competitieven'!AJ$2:AJ$479,$A492))</f>
        <v/>
      </c>
      <c r="G492" s="145" t="str">
        <f>IF(COUNTIF('Listing Competitieven'!AK$2:AK$479,$A492)=0,"",COUNTIF('Listing Competitieven'!AK$2:AK$479,$A492))</f>
        <v/>
      </c>
      <c r="I492">
        <v>491</v>
      </c>
      <c r="J492" s="145">
        <f>SUM(B$2:B492)</f>
        <v>138</v>
      </c>
      <c r="K492" s="145">
        <f>SUM(C$2:C492)</f>
        <v>124</v>
      </c>
      <c r="L492" s="145">
        <f>SUM(D$2:D492)</f>
        <v>80</v>
      </c>
      <c r="M492" s="145">
        <f>SUM(E$2:E492)</f>
        <v>23</v>
      </c>
      <c r="N492" s="145">
        <f>SUM(F$2:F492)</f>
        <v>46</v>
      </c>
      <c r="O492" s="145">
        <f>SUM(G$2:G492)</f>
        <v>2</v>
      </c>
    </row>
    <row r="493" spans="1:15" x14ac:dyDescent="0.25">
      <c r="A493">
        <v>492</v>
      </c>
      <c r="B493" s="145" t="str">
        <f>IF(COUNTIF('Listing Competitieven'!AF$2:AF$479,$A493)=0,"",COUNTIF('Listing Competitieven'!AF$2:AF$479,$A493))</f>
        <v/>
      </c>
      <c r="C493" s="145" t="str">
        <f>IF(COUNTIF('Listing Competitieven'!AG$2:AG$479,$A493)=0,"",COUNTIF('Listing Competitieven'!AG$2:AG$479,$A493))</f>
        <v/>
      </c>
      <c r="D493" s="145" t="str">
        <f>IF(COUNTIF('Listing Competitieven'!AH$2:AH$479,$A493)=0,"",COUNTIF('Listing Competitieven'!AH$2:AH$479,$A493))</f>
        <v/>
      </c>
      <c r="E493" s="145" t="str">
        <f>IF(COUNTIF('Listing Competitieven'!AI$2:AI$479,$A493)=0,"",COUNTIF('Listing Competitieven'!AI$2:AI$479,$A493))</f>
        <v/>
      </c>
      <c r="F493" s="145" t="str">
        <f>IF(COUNTIF('Listing Competitieven'!AJ$2:AJ$479,$A493)=0,"",COUNTIF('Listing Competitieven'!AJ$2:AJ$479,$A493))</f>
        <v/>
      </c>
      <c r="G493" s="145" t="str">
        <f>IF(COUNTIF('Listing Competitieven'!AK$2:AK$479,$A493)=0,"",COUNTIF('Listing Competitieven'!AK$2:AK$479,$A493))</f>
        <v/>
      </c>
      <c r="I493">
        <v>492</v>
      </c>
      <c r="J493" s="145">
        <f>SUM(B$2:B493)</f>
        <v>138</v>
      </c>
      <c r="K493" s="145">
        <f>SUM(C$2:C493)</f>
        <v>124</v>
      </c>
      <c r="L493" s="145">
        <f>SUM(D$2:D493)</f>
        <v>80</v>
      </c>
      <c r="M493" s="145">
        <f>SUM(E$2:E493)</f>
        <v>23</v>
      </c>
      <c r="N493" s="145">
        <f>SUM(F$2:F493)</f>
        <v>46</v>
      </c>
      <c r="O493" s="145">
        <f>SUM(G$2:G493)</f>
        <v>2</v>
      </c>
    </row>
    <row r="494" spans="1:15" x14ac:dyDescent="0.25">
      <c r="A494">
        <v>493</v>
      </c>
      <c r="B494" s="145" t="str">
        <f>IF(COUNTIF('Listing Competitieven'!AF$2:AF$479,$A494)=0,"",COUNTIF('Listing Competitieven'!AF$2:AF$479,$A494))</f>
        <v/>
      </c>
      <c r="C494" s="145" t="str">
        <f>IF(COUNTIF('Listing Competitieven'!AG$2:AG$479,$A494)=0,"",COUNTIF('Listing Competitieven'!AG$2:AG$479,$A494))</f>
        <v/>
      </c>
      <c r="D494" s="145" t="str">
        <f>IF(COUNTIF('Listing Competitieven'!AH$2:AH$479,$A494)=0,"",COUNTIF('Listing Competitieven'!AH$2:AH$479,$A494))</f>
        <v/>
      </c>
      <c r="E494" s="145" t="str">
        <f>IF(COUNTIF('Listing Competitieven'!AI$2:AI$479,$A494)=0,"",COUNTIF('Listing Competitieven'!AI$2:AI$479,$A494))</f>
        <v/>
      </c>
      <c r="F494" s="145" t="str">
        <f>IF(COUNTIF('Listing Competitieven'!AJ$2:AJ$479,$A494)=0,"",COUNTIF('Listing Competitieven'!AJ$2:AJ$479,$A494))</f>
        <v/>
      </c>
      <c r="G494" s="145" t="str">
        <f>IF(COUNTIF('Listing Competitieven'!AK$2:AK$479,$A494)=0,"",COUNTIF('Listing Competitieven'!AK$2:AK$479,$A494))</f>
        <v/>
      </c>
      <c r="I494">
        <v>493</v>
      </c>
      <c r="J494" s="145">
        <f>SUM(B$2:B494)</f>
        <v>138</v>
      </c>
      <c r="K494" s="145">
        <f>SUM(C$2:C494)</f>
        <v>124</v>
      </c>
      <c r="L494" s="145">
        <f>SUM(D$2:D494)</f>
        <v>80</v>
      </c>
      <c r="M494" s="145">
        <f>SUM(E$2:E494)</f>
        <v>23</v>
      </c>
      <c r="N494" s="145">
        <f>SUM(F$2:F494)</f>
        <v>46</v>
      </c>
      <c r="O494" s="145">
        <f>SUM(G$2:G494)</f>
        <v>2</v>
      </c>
    </row>
    <row r="495" spans="1:15" x14ac:dyDescent="0.25">
      <c r="A495">
        <v>494</v>
      </c>
      <c r="B495" s="145" t="str">
        <f>IF(COUNTIF('Listing Competitieven'!AF$2:AF$479,$A495)=0,"",COUNTIF('Listing Competitieven'!AF$2:AF$479,$A495))</f>
        <v/>
      </c>
      <c r="C495" s="145" t="str">
        <f>IF(COUNTIF('Listing Competitieven'!AG$2:AG$479,$A495)=0,"",COUNTIF('Listing Competitieven'!AG$2:AG$479,$A495))</f>
        <v/>
      </c>
      <c r="D495" s="145" t="str">
        <f>IF(COUNTIF('Listing Competitieven'!AH$2:AH$479,$A495)=0,"",COUNTIF('Listing Competitieven'!AH$2:AH$479,$A495))</f>
        <v/>
      </c>
      <c r="E495" s="145" t="str">
        <f>IF(COUNTIF('Listing Competitieven'!AI$2:AI$479,$A495)=0,"",COUNTIF('Listing Competitieven'!AI$2:AI$479,$A495))</f>
        <v/>
      </c>
      <c r="F495" s="145" t="str">
        <f>IF(COUNTIF('Listing Competitieven'!AJ$2:AJ$479,$A495)=0,"",COUNTIF('Listing Competitieven'!AJ$2:AJ$479,$A495))</f>
        <v/>
      </c>
      <c r="G495" s="145" t="str">
        <f>IF(COUNTIF('Listing Competitieven'!AK$2:AK$479,$A495)=0,"",COUNTIF('Listing Competitieven'!AK$2:AK$479,$A495))</f>
        <v/>
      </c>
      <c r="I495">
        <v>494</v>
      </c>
      <c r="J495" s="145">
        <f>SUM(B$2:B495)</f>
        <v>138</v>
      </c>
      <c r="K495" s="145">
        <f>SUM(C$2:C495)</f>
        <v>124</v>
      </c>
      <c r="L495" s="145">
        <f>SUM(D$2:D495)</f>
        <v>80</v>
      </c>
      <c r="M495" s="145">
        <f>SUM(E$2:E495)</f>
        <v>23</v>
      </c>
      <c r="N495" s="145">
        <f>SUM(F$2:F495)</f>
        <v>46</v>
      </c>
      <c r="O495" s="145">
        <f>SUM(G$2:G495)</f>
        <v>2</v>
      </c>
    </row>
    <row r="496" spans="1:15" x14ac:dyDescent="0.25">
      <c r="A496">
        <v>495</v>
      </c>
      <c r="B496" s="145" t="str">
        <f>IF(COUNTIF('Listing Competitieven'!AF$2:AF$479,$A496)=0,"",COUNTIF('Listing Competitieven'!AF$2:AF$479,$A496))</f>
        <v/>
      </c>
      <c r="C496" s="145" t="str">
        <f>IF(COUNTIF('Listing Competitieven'!AG$2:AG$479,$A496)=0,"",COUNTIF('Listing Competitieven'!AG$2:AG$479,$A496))</f>
        <v/>
      </c>
      <c r="D496" s="145" t="str">
        <f>IF(COUNTIF('Listing Competitieven'!AH$2:AH$479,$A496)=0,"",COUNTIF('Listing Competitieven'!AH$2:AH$479,$A496))</f>
        <v/>
      </c>
      <c r="E496" s="145" t="str">
        <f>IF(COUNTIF('Listing Competitieven'!AI$2:AI$479,$A496)=0,"",COUNTIF('Listing Competitieven'!AI$2:AI$479,$A496))</f>
        <v/>
      </c>
      <c r="F496" s="145" t="str">
        <f>IF(COUNTIF('Listing Competitieven'!AJ$2:AJ$479,$A496)=0,"",COUNTIF('Listing Competitieven'!AJ$2:AJ$479,$A496))</f>
        <v/>
      </c>
      <c r="G496" s="145" t="str">
        <f>IF(COUNTIF('Listing Competitieven'!AK$2:AK$479,$A496)=0,"",COUNTIF('Listing Competitieven'!AK$2:AK$479,$A496))</f>
        <v/>
      </c>
      <c r="I496">
        <v>495</v>
      </c>
      <c r="J496" s="145">
        <f>SUM(B$2:B496)</f>
        <v>138</v>
      </c>
      <c r="K496" s="145">
        <f>SUM(C$2:C496)</f>
        <v>124</v>
      </c>
      <c r="L496" s="145">
        <f>SUM(D$2:D496)</f>
        <v>80</v>
      </c>
      <c r="M496" s="145">
        <f>SUM(E$2:E496)</f>
        <v>23</v>
      </c>
      <c r="N496" s="145">
        <f>SUM(F$2:F496)</f>
        <v>46</v>
      </c>
      <c r="O496" s="145">
        <f>SUM(G$2:G496)</f>
        <v>2</v>
      </c>
    </row>
    <row r="497" spans="1:15" x14ac:dyDescent="0.25">
      <c r="A497">
        <v>496</v>
      </c>
      <c r="B497" s="145" t="str">
        <f>IF(COUNTIF('Listing Competitieven'!AF$2:AF$479,$A497)=0,"",COUNTIF('Listing Competitieven'!AF$2:AF$479,$A497))</f>
        <v/>
      </c>
      <c r="C497" s="145" t="str">
        <f>IF(COUNTIF('Listing Competitieven'!AG$2:AG$479,$A497)=0,"",COUNTIF('Listing Competitieven'!AG$2:AG$479,$A497))</f>
        <v/>
      </c>
      <c r="D497" s="145" t="str">
        <f>IF(COUNTIF('Listing Competitieven'!AH$2:AH$479,$A497)=0,"",COUNTIF('Listing Competitieven'!AH$2:AH$479,$A497))</f>
        <v/>
      </c>
      <c r="E497" s="145" t="str">
        <f>IF(COUNTIF('Listing Competitieven'!AI$2:AI$479,$A497)=0,"",COUNTIF('Listing Competitieven'!AI$2:AI$479,$A497))</f>
        <v/>
      </c>
      <c r="F497" s="145" t="str">
        <f>IF(COUNTIF('Listing Competitieven'!AJ$2:AJ$479,$A497)=0,"",COUNTIF('Listing Competitieven'!AJ$2:AJ$479,$A497))</f>
        <v/>
      </c>
      <c r="G497" s="145" t="str">
        <f>IF(COUNTIF('Listing Competitieven'!AK$2:AK$479,$A497)=0,"",COUNTIF('Listing Competitieven'!AK$2:AK$479,$A497))</f>
        <v/>
      </c>
      <c r="I497">
        <v>496</v>
      </c>
      <c r="J497" s="145">
        <f>SUM(B$2:B497)</f>
        <v>138</v>
      </c>
      <c r="K497" s="145">
        <f>SUM(C$2:C497)</f>
        <v>124</v>
      </c>
      <c r="L497" s="145">
        <f>SUM(D$2:D497)</f>
        <v>80</v>
      </c>
      <c r="M497" s="145">
        <f>SUM(E$2:E497)</f>
        <v>23</v>
      </c>
      <c r="N497" s="145">
        <f>SUM(F$2:F497)</f>
        <v>46</v>
      </c>
      <c r="O497" s="145">
        <f>SUM(G$2:G497)</f>
        <v>2</v>
      </c>
    </row>
    <row r="498" spans="1:15" x14ac:dyDescent="0.25">
      <c r="A498">
        <v>497</v>
      </c>
      <c r="B498" s="145" t="str">
        <f>IF(COUNTIF('Listing Competitieven'!AF$2:AF$479,$A498)=0,"",COUNTIF('Listing Competitieven'!AF$2:AF$479,$A498))</f>
        <v/>
      </c>
      <c r="C498" s="145" t="str">
        <f>IF(COUNTIF('Listing Competitieven'!AG$2:AG$479,$A498)=0,"",COUNTIF('Listing Competitieven'!AG$2:AG$479,$A498))</f>
        <v/>
      </c>
      <c r="D498" s="145" t="str">
        <f>IF(COUNTIF('Listing Competitieven'!AH$2:AH$479,$A498)=0,"",COUNTIF('Listing Competitieven'!AH$2:AH$479,$A498))</f>
        <v/>
      </c>
      <c r="E498" s="145" t="str">
        <f>IF(COUNTIF('Listing Competitieven'!AI$2:AI$479,$A498)=0,"",COUNTIF('Listing Competitieven'!AI$2:AI$479,$A498))</f>
        <v/>
      </c>
      <c r="F498" s="145" t="str">
        <f>IF(COUNTIF('Listing Competitieven'!AJ$2:AJ$479,$A498)=0,"",COUNTIF('Listing Competitieven'!AJ$2:AJ$479,$A498))</f>
        <v/>
      </c>
      <c r="G498" s="145" t="str">
        <f>IF(COUNTIF('Listing Competitieven'!AK$2:AK$479,$A498)=0,"",COUNTIF('Listing Competitieven'!AK$2:AK$479,$A498))</f>
        <v/>
      </c>
      <c r="I498">
        <v>497</v>
      </c>
      <c r="J498" s="145">
        <f>SUM(B$2:B498)</f>
        <v>138</v>
      </c>
      <c r="K498" s="145">
        <f>SUM(C$2:C498)</f>
        <v>124</v>
      </c>
      <c r="L498" s="145">
        <f>SUM(D$2:D498)</f>
        <v>80</v>
      </c>
      <c r="M498" s="145">
        <f>SUM(E$2:E498)</f>
        <v>23</v>
      </c>
      <c r="N498" s="145">
        <f>SUM(F$2:F498)</f>
        <v>46</v>
      </c>
      <c r="O498" s="145">
        <f>SUM(G$2:G498)</f>
        <v>2</v>
      </c>
    </row>
    <row r="499" spans="1:15" x14ac:dyDescent="0.25">
      <c r="A499">
        <v>498</v>
      </c>
      <c r="B499" s="145" t="str">
        <f>IF(COUNTIF('Listing Competitieven'!AF$2:AF$479,$A499)=0,"",COUNTIF('Listing Competitieven'!AF$2:AF$479,$A499))</f>
        <v/>
      </c>
      <c r="C499" s="145" t="str">
        <f>IF(COUNTIF('Listing Competitieven'!AG$2:AG$479,$A499)=0,"",COUNTIF('Listing Competitieven'!AG$2:AG$479,$A499))</f>
        <v/>
      </c>
      <c r="D499" s="145" t="str">
        <f>IF(COUNTIF('Listing Competitieven'!AH$2:AH$479,$A499)=0,"",COUNTIF('Listing Competitieven'!AH$2:AH$479,$A499))</f>
        <v/>
      </c>
      <c r="E499" s="145" t="str">
        <f>IF(COUNTIF('Listing Competitieven'!AI$2:AI$479,$A499)=0,"",COUNTIF('Listing Competitieven'!AI$2:AI$479,$A499))</f>
        <v/>
      </c>
      <c r="F499" s="145" t="str">
        <f>IF(COUNTIF('Listing Competitieven'!AJ$2:AJ$479,$A499)=0,"",COUNTIF('Listing Competitieven'!AJ$2:AJ$479,$A499))</f>
        <v/>
      </c>
      <c r="G499" s="145" t="str">
        <f>IF(COUNTIF('Listing Competitieven'!AK$2:AK$479,$A499)=0,"",COUNTIF('Listing Competitieven'!AK$2:AK$479,$A499))</f>
        <v/>
      </c>
      <c r="I499">
        <v>498</v>
      </c>
      <c r="J499" s="145">
        <f>SUM(B$2:B499)</f>
        <v>138</v>
      </c>
      <c r="K499" s="145">
        <f>SUM(C$2:C499)</f>
        <v>124</v>
      </c>
      <c r="L499" s="145">
        <f>SUM(D$2:D499)</f>
        <v>80</v>
      </c>
      <c r="M499" s="145">
        <f>SUM(E$2:E499)</f>
        <v>23</v>
      </c>
      <c r="N499" s="145">
        <f>SUM(F$2:F499)</f>
        <v>46</v>
      </c>
      <c r="O499" s="145">
        <f>SUM(G$2:G499)</f>
        <v>2</v>
      </c>
    </row>
    <row r="500" spans="1:15" x14ac:dyDescent="0.25">
      <c r="A500">
        <v>499</v>
      </c>
      <c r="B500" s="145" t="str">
        <f>IF(COUNTIF('Listing Competitieven'!AF$2:AF$479,$A500)=0,"",COUNTIF('Listing Competitieven'!AF$2:AF$479,$A500))</f>
        <v/>
      </c>
      <c r="C500" s="145" t="str">
        <f>IF(COUNTIF('Listing Competitieven'!AG$2:AG$479,$A500)=0,"",COUNTIF('Listing Competitieven'!AG$2:AG$479,$A500))</f>
        <v/>
      </c>
      <c r="D500" s="145" t="str">
        <f>IF(COUNTIF('Listing Competitieven'!AH$2:AH$479,$A500)=0,"",COUNTIF('Listing Competitieven'!AH$2:AH$479,$A500))</f>
        <v/>
      </c>
      <c r="E500" s="145" t="str">
        <f>IF(COUNTIF('Listing Competitieven'!AI$2:AI$479,$A500)=0,"",COUNTIF('Listing Competitieven'!AI$2:AI$479,$A500))</f>
        <v/>
      </c>
      <c r="F500" s="145" t="str">
        <f>IF(COUNTIF('Listing Competitieven'!AJ$2:AJ$479,$A500)=0,"",COUNTIF('Listing Competitieven'!AJ$2:AJ$479,$A500))</f>
        <v/>
      </c>
      <c r="G500" s="145" t="str">
        <f>IF(COUNTIF('Listing Competitieven'!AK$2:AK$479,$A500)=0,"",COUNTIF('Listing Competitieven'!AK$2:AK$479,$A500))</f>
        <v/>
      </c>
      <c r="I500">
        <v>499</v>
      </c>
      <c r="J500" s="145">
        <f>SUM(B$2:B500)</f>
        <v>138</v>
      </c>
      <c r="K500" s="145">
        <f>SUM(C$2:C500)</f>
        <v>124</v>
      </c>
      <c r="L500" s="145">
        <f>SUM(D$2:D500)</f>
        <v>80</v>
      </c>
      <c r="M500" s="145">
        <f>SUM(E$2:E500)</f>
        <v>23</v>
      </c>
      <c r="N500" s="145">
        <f>SUM(F$2:F500)</f>
        <v>46</v>
      </c>
      <c r="O500" s="145">
        <f>SUM(G$2:G500)</f>
        <v>2</v>
      </c>
    </row>
    <row r="501" spans="1:15" x14ac:dyDescent="0.25">
      <c r="A501">
        <v>500</v>
      </c>
      <c r="B501" s="145" t="str">
        <f>IF(COUNTIF('Listing Competitieven'!AF$2:AF$479,$A501)=0,"",COUNTIF('Listing Competitieven'!AF$2:AF$479,$A501))</f>
        <v/>
      </c>
      <c r="C501" s="145" t="str">
        <f>IF(COUNTIF('Listing Competitieven'!AG$2:AG$479,$A501)=0,"",COUNTIF('Listing Competitieven'!AG$2:AG$479,$A501))</f>
        <v/>
      </c>
      <c r="D501" s="145" t="str">
        <f>IF(COUNTIF('Listing Competitieven'!AH$2:AH$479,$A501)=0,"",COUNTIF('Listing Competitieven'!AH$2:AH$479,$A501))</f>
        <v/>
      </c>
      <c r="E501" s="145" t="str">
        <f>IF(COUNTIF('Listing Competitieven'!AI$2:AI$479,$A501)=0,"",COUNTIF('Listing Competitieven'!AI$2:AI$479,$A501))</f>
        <v/>
      </c>
      <c r="F501" s="145" t="str">
        <f>IF(COUNTIF('Listing Competitieven'!AJ$2:AJ$479,$A501)=0,"",COUNTIF('Listing Competitieven'!AJ$2:AJ$479,$A501))</f>
        <v/>
      </c>
      <c r="G501" s="145" t="str">
        <f>IF(COUNTIF('Listing Competitieven'!AK$2:AK$479,$A501)=0,"",COUNTIF('Listing Competitieven'!AK$2:AK$479,$A501))</f>
        <v/>
      </c>
      <c r="I501">
        <v>500</v>
      </c>
      <c r="J501" s="145">
        <f>SUM(B$2:B501)</f>
        <v>138</v>
      </c>
      <c r="K501" s="145">
        <f>SUM(C$2:C501)</f>
        <v>124</v>
      </c>
      <c r="L501" s="145">
        <f>SUM(D$2:D501)</f>
        <v>80</v>
      </c>
      <c r="M501" s="145">
        <f>SUM(E$2:E501)</f>
        <v>23</v>
      </c>
      <c r="N501" s="145">
        <f>SUM(F$2:F501)</f>
        <v>46</v>
      </c>
      <c r="O501" s="145">
        <f>SUM(G$2:G501)</f>
        <v>2</v>
      </c>
    </row>
    <row r="502" spans="1:15" x14ac:dyDescent="0.25">
      <c r="A502">
        <v>501</v>
      </c>
      <c r="B502" s="145" t="str">
        <f>IF(COUNTIF('Listing Competitieven'!AF$2:AF$479,$A502)=0,"",COUNTIF('Listing Competitieven'!AF$2:AF$479,$A502))</f>
        <v/>
      </c>
      <c r="C502" s="145" t="str">
        <f>IF(COUNTIF('Listing Competitieven'!AG$2:AG$479,$A502)=0,"",COUNTIF('Listing Competitieven'!AG$2:AG$479,$A502))</f>
        <v/>
      </c>
      <c r="D502" s="145" t="str">
        <f>IF(COUNTIF('Listing Competitieven'!AH$2:AH$479,$A502)=0,"",COUNTIF('Listing Competitieven'!AH$2:AH$479,$A502))</f>
        <v/>
      </c>
      <c r="E502" s="145" t="str">
        <f>IF(COUNTIF('Listing Competitieven'!AI$2:AI$479,$A502)=0,"",COUNTIF('Listing Competitieven'!AI$2:AI$479,$A502))</f>
        <v/>
      </c>
      <c r="F502" s="145" t="str">
        <f>IF(COUNTIF('Listing Competitieven'!AJ$2:AJ$479,$A502)=0,"",COUNTIF('Listing Competitieven'!AJ$2:AJ$479,$A502))</f>
        <v/>
      </c>
      <c r="G502" s="145" t="str">
        <f>IF(COUNTIF('Listing Competitieven'!AK$2:AK$479,$A502)=0,"",COUNTIF('Listing Competitieven'!AK$2:AK$479,$A502))</f>
        <v/>
      </c>
      <c r="I502">
        <v>501</v>
      </c>
      <c r="J502" s="145">
        <f>SUM(B$2:B502)</f>
        <v>138</v>
      </c>
      <c r="K502" s="145">
        <f>SUM(C$2:C502)</f>
        <v>124</v>
      </c>
      <c r="L502" s="145">
        <f>SUM(D$2:D502)</f>
        <v>80</v>
      </c>
      <c r="M502" s="145">
        <f>SUM(E$2:E502)</f>
        <v>23</v>
      </c>
      <c r="N502" s="145">
        <f>SUM(F$2:F502)</f>
        <v>46</v>
      </c>
      <c r="O502" s="145">
        <f>SUM(G$2:G502)</f>
        <v>2</v>
      </c>
    </row>
    <row r="503" spans="1:15" x14ac:dyDescent="0.25">
      <c r="A503">
        <v>502</v>
      </c>
      <c r="B503" s="145" t="str">
        <f>IF(COUNTIF('Listing Competitieven'!AF$2:AF$479,$A503)=0,"",COUNTIF('Listing Competitieven'!AF$2:AF$479,$A503))</f>
        <v/>
      </c>
      <c r="C503" s="145" t="str">
        <f>IF(COUNTIF('Listing Competitieven'!AG$2:AG$479,$A503)=0,"",COUNTIF('Listing Competitieven'!AG$2:AG$479,$A503))</f>
        <v/>
      </c>
      <c r="D503" s="145" t="str">
        <f>IF(COUNTIF('Listing Competitieven'!AH$2:AH$479,$A503)=0,"",COUNTIF('Listing Competitieven'!AH$2:AH$479,$A503))</f>
        <v/>
      </c>
      <c r="E503" s="145" t="str">
        <f>IF(COUNTIF('Listing Competitieven'!AI$2:AI$479,$A503)=0,"",COUNTIF('Listing Competitieven'!AI$2:AI$479,$A503))</f>
        <v/>
      </c>
      <c r="F503" s="145" t="str">
        <f>IF(COUNTIF('Listing Competitieven'!AJ$2:AJ$479,$A503)=0,"",COUNTIF('Listing Competitieven'!AJ$2:AJ$479,$A503))</f>
        <v/>
      </c>
      <c r="G503" s="145" t="str">
        <f>IF(COUNTIF('Listing Competitieven'!AK$2:AK$479,$A503)=0,"",COUNTIF('Listing Competitieven'!AK$2:AK$479,$A503))</f>
        <v/>
      </c>
      <c r="I503">
        <v>502</v>
      </c>
      <c r="J503" s="145">
        <f>SUM(B$2:B503)</f>
        <v>138</v>
      </c>
      <c r="K503" s="145">
        <f>SUM(C$2:C503)</f>
        <v>124</v>
      </c>
      <c r="L503" s="145">
        <f>SUM(D$2:D503)</f>
        <v>80</v>
      </c>
      <c r="M503" s="145">
        <f>SUM(E$2:E503)</f>
        <v>23</v>
      </c>
      <c r="N503" s="145">
        <f>SUM(F$2:F503)</f>
        <v>46</v>
      </c>
      <c r="O503" s="145">
        <f>SUM(G$2:G503)</f>
        <v>2</v>
      </c>
    </row>
    <row r="504" spans="1:15" x14ac:dyDescent="0.25">
      <c r="A504">
        <v>503</v>
      </c>
      <c r="B504" s="145" t="str">
        <f>IF(COUNTIF('Listing Competitieven'!AF$2:AF$479,$A504)=0,"",COUNTIF('Listing Competitieven'!AF$2:AF$479,$A504))</f>
        <v/>
      </c>
      <c r="C504" s="145" t="str">
        <f>IF(COUNTIF('Listing Competitieven'!AG$2:AG$479,$A504)=0,"",COUNTIF('Listing Competitieven'!AG$2:AG$479,$A504))</f>
        <v/>
      </c>
      <c r="D504" s="145" t="str">
        <f>IF(COUNTIF('Listing Competitieven'!AH$2:AH$479,$A504)=0,"",COUNTIF('Listing Competitieven'!AH$2:AH$479,$A504))</f>
        <v/>
      </c>
      <c r="E504" s="145" t="str">
        <f>IF(COUNTIF('Listing Competitieven'!AI$2:AI$479,$A504)=0,"",COUNTIF('Listing Competitieven'!AI$2:AI$479,$A504))</f>
        <v/>
      </c>
      <c r="F504" s="145" t="str">
        <f>IF(COUNTIF('Listing Competitieven'!AJ$2:AJ$479,$A504)=0,"",COUNTIF('Listing Competitieven'!AJ$2:AJ$479,$A504))</f>
        <v/>
      </c>
      <c r="G504" s="145" t="str">
        <f>IF(COUNTIF('Listing Competitieven'!AK$2:AK$479,$A504)=0,"",COUNTIF('Listing Competitieven'!AK$2:AK$479,$A504))</f>
        <v/>
      </c>
      <c r="I504">
        <v>503</v>
      </c>
      <c r="J504" s="145">
        <f>SUM(B$2:B504)</f>
        <v>138</v>
      </c>
      <c r="K504" s="145">
        <f>SUM(C$2:C504)</f>
        <v>124</v>
      </c>
      <c r="L504" s="145">
        <f>SUM(D$2:D504)</f>
        <v>80</v>
      </c>
      <c r="M504" s="145">
        <f>SUM(E$2:E504)</f>
        <v>23</v>
      </c>
      <c r="N504" s="145">
        <f>SUM(F$2:F504)</f>
        <v>46</v>
      </c>
      <c r="O504" s="145">
        <f>SUM(G$2:G504)</f>
        <v>2</v>
      </c>
    </row>
    <row r="505" spans="1:15" x14ac:dyDescent="0.25">
      <c r="A505">
        <v>504</v>
      </c>
      <c r="B505" s="145" t="str">
        <f>IF(COUNTIF('Listing Competitieven'!AF$2:AF$479,$A505)=0,"",COUNTIF('Listing Competitieven'!AF$2:AF$479,$A505))</f>
        <v/>
      </c>
      <c r="C505" s="145" t="str">
        <f>IF(COUNTIF('Listing Competitieven'!AG$2:AG$479,$A505)=0,"",COUNTIF('Listing Competitieven'!AG$2:AG$479,$A505))</f>
        <v/>
      </c>
      <c r="D505" s="145" t="str">
        <f>IF(COUNTIF('Listing Competitieven'!AH$2:AH$479,$A505)=0,"",COUNTIF('Listing Competitieven'!AH$2:AH$479,$A505))</f>
        <v/>
      </c>
      <c r="E505" s="145" t="str">
        <f>IF(COUNTIF('Listing Competitieven'!AI$2:AI$479,$A505)=0,"",COUNTIF('Listing Competitieven'!AI$2:AI$479,$A505))</f>
        <v/>
      </c>
      <c r="F505" s="145" t="str">
        <f>IF(COUNTIF('Listing Competitieven'!AJ$2:AJ$479,$A505)=0,"",COUNTIF('Listing Competitieven'!AJ$2:AJ$479,$A505))</f>
        <v/>
      </c>
      <c r="G505" s="145" t="str">
        <f>IF(COUNTIF('Listing Competitieven'!AK$2:AK$479,$A505)=0,"",COUNTIF('Listing Competitieven'!AK$2:AK$479,$A505))</f>
        <v/>
      </c>
      <c r="I505">
        <v>504</v>
      </c>
      <c r="J505" s="145">
        <f>SUM(B$2:B505)</f>
        <v>138</v>
      </c>
      <c r="K505" s="145">
        <f>SUM(C$2:C505)</f>
        <v>124</v>
      </c>
      <c r="L505" s="145">
        <f>SUM(D$2:D505)</f>
        <v>80</v>
      </c>
      <c r="M505" s="145">
        <f>SUM(E$2:E505)</f>
        <v>23</v>
      </c>
      <c r="N505" s="145">
        <f>SUM(F$2:F505)</f>
        <v>46</v>
      </c>
      <c r="O505" s="145">
        <f>SUM(G$2:G505)</f>
        <v>2</v>
      </c>
    </row>
    <row r="506" spans="1:15" x14ac:dyDescent="0.25">
      <c r="A506">
        <v>505</v>
      </c>
      <c r="B506" s="145" t="str">
        <f>IF(COUNTIF('Listing Competitieven'!AF$2:AF$479,$A506)=0,"",COUNTIF('Listing Competitieven'!AF$2:AF$479,$A506))</f>
        <v/>
      </c>
      <c r="C506" s="145" t="str">
        <f>IF(COUNTIF('Listing Competitieven'!AG$2:AG$479,$A506)=0,"",COUNTIF('Listing Competitieven'!AG$2:AG$479,$A506))</f>
        <v/>
      </c>
      <c r="D506" s="145" t="str">
        <f>IF(COUNTIF('Listing Competitieven'!AH$2:AH$479,$A506)=0,"",COUNTIF('Listing Competitieven'!AH$2:AH$479,$A506))</f>
        <v/>
      </c>
      <c r="E506" s="145">
        <f>IF(COUNTIF('Listing Competitieven'!AI$2:AI$479,$A506)=0,"",COUNTIF('Listing Competitieven'!AI$2:AI$479,$A506))</f>
        <v>1</v>
      </c>
      <c r="F506" s="145" t="str">
        <f>IF(COUNTIF('Listing Competitieven'!AJ$2:AJ$479,$A506)=0,"",COUNTIF('Listing Competitieven'!AJ$2:AJ$479,$A506))</f>
        <v/>
      </c>
      <c r="G506" s="145" t="str">
        <f>IF(COUNTIF('Listing Competitieven'!AK$2:AK$479,$A506)=0,"",COUNTIF('Listing Competitieven'!AK$2:AK$479,$A506))</f>
        <v/>
      </c>
      <c r="I506">
        <v>505</v>
      </c>
      <c r="J506" s="145">
        <f>SUM(B$2:B506)</f>
        <v>138</v>
      </c>
      <c r="K506" s="145">
        <f>SUM(C$2:C506)</f>
        <v>124</v>
      </c>
      <c r="L506" s="145">
        <f>SUM(D$2:D506)</f>
        <v>80</v>
      </c>
      <c r="M506" s="145">
        <f>SUM(E$2:E506)</f>
        <v>24</v>
      </c>
      <c r="N506" s="145">
        <f>SUM(F$2:F506)</f>
        <v>46</v>
      </c>
      <c r="O506" s="145">
        <f>SUM(G$2:G506)</f>
        <v>2</v>
      </c>
    </row>
    <row r="507" spans="1:15" x14ac:dyDescent="0.25">
      <c r="A507">
        <v>506</v>
      </c>
      <c r="B507" s="145" t="str">
        <f>IF(COUNTIF('Listing Competitieven'!AF$2:AF$479,$A507)=0,"",COUNTIF('Listing Competitieven'!AF$2:AF$479,$A507))</f>
        <v/>
      </c>
      <c r="C507" s="145" t="str">
        <f>IF(COUNTIF('Listing Competitieven'!AG$2:AG$479,$A507)=0,"",COUNTIF('Listing Competitieven'!AG$2:AG$479,$A507))</f>
        <v/>
      </c>
      <c r="D507" s="145" t="str">
        <f>IF(COUNTIF('Listing Competitieven'!AH$2:AH$479,$A507)=0,"",COUNTIF('Listing Competitieven'!AH$2:AH$479,$A507))</f>
        <v/>
      </c>
      <c r="E507" s="145" t="str">
        <f>IF(COUNTIF('Listing Competitieven'!AI$2:AI$479,$A507)=0,"",COUNTIF('Listing Competitieven'!AI$2:AI$479,$A507))</f>
        <v/>
      </c>
      <c r="F507" s="145" t="str">
        <f>IF(COUNTIF('Listing Competitieven'!AJ$2:AJ$479,$A507)=0,"",COUNTIF('Listing Competitieven'!AJ$2:AJ$479,$A507))</f>
        <v/>
      </c>
      <c r="G507" s="145" t="str">
        <f>IF(COUNTIF('Listing Competitieven'!AK$2:AK$479,$A507)=0,"",COUNTIF('Listing Competitieven'!AK$2:AK$479,$A507))</f>
        <v/>
      </c>
      <c r="I507">
        <v>506</v>
      </c>
      <c r="J507" s="145">
        <f>SUM(B$2:B507)</f>
        <v>138</v>
      </c>
      <c r="K507" s="145">
        <f>SUM(C$2:C507)</f>
        <v>124</v>
      </c>
      <c r="L507" s="145">
        <f>SUM(D$2:D507)</f>
        <v>80</v>
      </c>
      <c r="M507" s="145">
        <f>SUM(E$2:E507)</f>
        <v>24</v>
      </c>
      <c r="N507" s="145">
        <f>SUM(F$2:F507)</f>
        <v>46</v>
      </c>
      <c r="O507" s="145">
        <f>SUM(G$2:G507)</f>
        <v>2</v>
      </c>
    </row>
    <row r="508" spans="1:15" x14ac:dyDescent="0.25">
      <c r="A508">
        <v>507</v>
      </c>
      <c r="B508" s="145" t="str">
        <f>IF(COUNTIF('Listing Competitieven'!AF$2:AF$479,$A508)=0,"",COUNTIF('Listing Competitieven'!AF$2:AF$479,$A508))</f>
        <v/>
      </c>
      <c r="C508" s="145" t="str">
        <f>IF(COUNTIF('Listing Competitieven'!AG$2:AG$479,$A508)=0,"",COUNTIF('Listing Competitieven'!AG$2:AG$479,$A508))</f>
        <v/>
      </c>
      <c r="D508" s="145" t="str">
        <f>IF(COUNTIF('Listing Competitieven'!AH$2:AH$479,$A508)=0,"",COUNTIF('Listing Competitieven'!AH$2:AH$479,$A508))</f>
        <v/>
      </c>
      <c r="E508" s="145" t="str">
        <f>IF(COUNTIF('Listing Competitieven'!AI$2:AI$479,$A508)=0,"",COUNTIF('Listing Competitieven'!AI$2:AI$479,$A508))</f>
        <v/>
      </c>
      <c r="F508" s="145" t="str">
        <f>IF(COUNTIF('Listing Competitieven'!AJ$2:AJ$479,$A508)=0,"",COUNTIF('Listing Competitieven'!AJ$2:AJ$479,$A508))</f>
        <v/>
      </c>
      <c r="G508" s="145" t="str">
        <f>IF(COUNTIF('Listing Competitieven'!AK$2:AK$479,$A508)=0,"",COUNTIF('Listing Competitieven'!AK$2:AK$479,$A508))</f>
        <v/>
      </c>
      <c r="I508">
        <v>507</v>
      </c>
      <c r="J508" s="145">
        <f>SUM(B$2:B508)</f>
        <v>138</v>
      </c>
      <c r="K508" s="145">
        <f>SUM(C$2:C508)</f>
        <v>124</v>
      </c>
      <c r="L508" s="145">
        <f>SUM(D$2:D508)</f>
        <v>80</v>
      </c>
      <c r="M508" s="145">
        <f>SUM(E$2:E508)</f>
        <v>24</v>
      </c>
      <c r="N508" s="145">
        <f>SUM(F$2:F508)</f>
        <v>46</v>
      </c>
      <c r="O508" s="145">
        <f>SUM(G$2:G508)</f>
        <v>2</v>
      </c>
    </row>
    <row r="509" spans="1:15" x14ac:dyDescent="0.25">
      <c r="A509">
        <v>508</v>
      </c>
      <c r="B509" s="145" t="str">
        <f>IF(COUNTIF('Listing Competitieven'!AF$2:AF$479,$A509)=0,"",COUNTIF('Listing Competitieven'!AF$2:AF$479,$A509))</f>
        <v/>
      </c>
      <c r="C509" s="145" t="str">
        <f>IF(COUNTIF('Listing Competitieven'!AG$2:AG$479,$A509)=0,"",COUNTIF('Listing Competitieven'!AG$2:AG$479,$A509))</f>
        <v/>
      </c>
      <c r="D509" s="145" t="str">
        <f>IF(COUNTIF('Listing Competitieven'!AH$2:AH$479,$A509)=0,"",COUNTIF('Listing Competitieven'!AH$2:AH$479,$A509))</f>
        <v/>
      </c>
      <c r="E509" s="145" t="str">
        <f>IF(COUNTIF('Listing Competitieven'!AI$2:AI$479,$A509)=0,"",COUNTIF('Listing Competitieven'!AI$2:AI$479,$A509))</f>
        <v/>
      </c>
      <c r="F509" s="145" t="str">
        <f>IF(COUNTIF('Listing Competitieven'!AJ$2:AJ$479,$A509)=0,"",COUNTIF('Listing Competitieven'!AJ$2:AJ$479,$A509))</f>
        <v/>
      </c>
      <c r="G509" s="145" t="str">
        <f>IF(COUNTIF('Listing Competitieven'!AK$2:AK$479,$A509)=0,"",COUNTIF('Listing Competitieven'!AK$2:AK$479,$A509))</f>
        <v/>
      </c>
      <c r="I509">
        <v>508</v>
      </c>
      <c r="J509" s="145">
        <f>SUM(B$2:B509)</f>
        <v>138</v>
      </c>
      <c r="K509" s="145">
        <f>SUM(C$2:C509)</f>
        <v>124</v>
      </c>
      <c r="L509" s="145">
        <f>SUM(D$2:D509)</f>
        <v>80</v>
      </c>
      <c r="M509" s="145">
        <f>SUM(E$2:E509)</f>
        <v>24</v>
      </c>
      <c r="N509" s="145">
        <f>SUM(F$2:F509)</f>
        <v>46</v>
      </c>
      <c r="O509" s="145">
        <f>SUM(G$2:G509)</f>
        <v>2</v>
      </c>
    </row>
    <row r="510" spans="1:15" x14ac:dyDescent="0.25">
      <c r="A510">
        <v>509</v>
      </c>
      <c r="B510" s="145" t="str">
        <f>IF(COUNTIF('Listing Competitieven'!AF$2:AF$479,$A510)=0,"",COUNTIF('Listing Competitieven'!AF$2:AF$479,$A510))</f>
        <v/>
      </c>
      <c r="C510" s="145" t="str">
        <f>IF(COUNTIF('Listing Competitieven'!AG$2:AG$479,$A510)=0,"",COUNTIF('Listing Competitieven'!AG$2:AG$479,$A510))</f>
        <v/>
      </c>
      <c r="D510" s="145" t="str">
        <f>IF(COUNTIF('Listing Competitieven'!AH$2:AH$479,$A510)=0,"",COUNTIF('Listing Competitieven'!AH$2:AH$479,$A510))</f>
        <v/>
      </c>
      <c r="E510" s="145" t="str">
        <f>IF(COUNTIF('Listing Competitieven'!AI$2:AI$479,$A510)=0,"",COUNTIF('Listing Competitieven'!AI$2:AI$479,$A510))</f>
        <v/>
      </c>
      <c r="F510" s="145" t="str">
        <f>IF(COUNTIF('Listing Competitieven'!AJ$2:AJ$479,$A510)=0,"",COUNTIF('Listing Competitieven'!AJ$2:AJ$479,$A510))</f>
        <v/>
      </c>
      <c r="G510" s="145" t="str">
        <f>IF(COUNTIF('Listing Competitieven'!AK$2:AK$479,$A510)=0,"",COUNTIF('Listing Competitieven'!AK$2:AK$479,$A510))</f>
        <v/>
      </c>
      <c r="I510">
        <v>509</v>
      </c>
      <c r="J510" s="145">
        <f>SUM(B$2:B510)</f>
        <v>138</v>
      </c>
      <c r="K510" s="145">
        <f>SUM(C$2:C510)</f>
        <v>124</v>
      </c>
      <c r="L510" s="145">
        <f>SUM(D$2:D510)</f>
        <v>80</v>
      </c>
      <c r="M510" s="145">
        <f>SUM(E$2:E510)</f>
        <v>24</v>
      </c>
      <c r="N510" s="145">
        <f>SUM(F$2:F510)</f>
        <v>46</v>
      </c>
      <c r="O510" s="145">
        <f>SUM(G$2:G510)</f>
        <v>2</v>
      </c>
    </row>
    <row r="511" spans="1:15" x14ac:dyDescent="0.25">
      <c r="A511">
        <v>510</v>
      </c>
      <c r="B511" s="145" t="str">
        <f>IF(COUNTIF('Listing Competitieven'!AF$2:AF$479,$A511)=0,"",COUNTIF('Listing Competitieven'!AF$2:AF$479,$A511))</f>
        <v/>
      </c>
      <c r="C511" s="145" t="str">
        <f>IF(COUNTIF('Listing Competitieven'!AG$2:AG$479,$A511)=0,"",COUNTIF('Listing Competitieven'!AG$2:AG$479,$A511))</f>
        <v/>
      </c>
      <c r="D511" s="145" t="str">
        <f>IF(COUNTIF('Listing Competitieven'!AH$2:AH$479,$A511)=0,"",COUNTIF('Listing Competitieven'!AH$2:AH$479,$A511))</f>
        <v/>
      </c>
      <c r="E511" s="145" t="str">
        <f>IF(COUNTIF('Listing Competitieven'!AI$2:AI$479,$A511)=0,"",COUNTIF('Listing Competitieven'!AI$2:AI$479,$A511))</f>
        <v/>
      </c>
      <c r="F511" s="145" t="str">
        <f>IF(COUNTIF('Listing Competitieven'!AJ$2:AJ$479,$A511)=0,"",COUNTIF('Listing Competitieven'!AJ$2:AJ$479,$A511))</f>
        <v/>
      </c>
      <c r="G511" s="145" t="str">
        <f>IF(COUNTIF('Listing Competitieven'!AK$2:AK$479,$A511)=0,"",COUNTIF('Listing Competitieven'!AK$2:AK$479,$A511))</f>
        <v/>
      </c>
      <c r="I511">
        <v>510</v>
      </c>
      <c r="J511" s="145">
        <f>SUM(B$2:B511)</f>
        <v>138</v>
      </c>
      <c r="K511" s="145">
        <f>SUM(C$2:C511)</f>
        <v>124</v>
      </c>
      <c r="L511" s="145">
        <f>SUM(D$2:D511)</f>
        <v>80</v>
      </c>
      <c r="M511" s="145">
        <f>SUM(E$2:E511)</f>
        <v>24</v>
      </c>
      <c r="N511" s="145">
        <f>SUM(F$2:F511)</f>
        <v>46</v>
      </c>
      <c r="O511" s="145">
        <f>SUM(G$2:G511)</f>
        <v>2</v>
      </c>
    </row>
    <row r="512" spans="1:15" x14ac:dyDescent="0.25">
      <c r="A512">
        <v>511</v>
      </c>
      <c r="B512" s="145" t="str">
        <f>IF(COUNTIF('Listing Competitieven'!AF$2:AF$479,$A512)=0,"",COUNTIF('Listing Competitieven'!AF$2:AF$479,$A512))</f>
        <v/>
      </c>
      <c r="C512" s="145" t="str">
        <f>IF(COUNTIF('Listing Competitieven'!AG$2:AG$479,$A512)=0,"",COUNTIF('Listing Competitieven'!AG$2:AG$479,$A512))</f>
        <v/>
      </c>
      <c r="D512" s="145">
        <f>IF(COUNTIF('Listing Competitieven'!AH$2:AH$479,$A512)=0,"",COUNTIF('Listing Competitieven'!AH$2:AH$479,$A512))</f>
        <v>2</v>
      </c>
      <c r="E512" s="145" t="str">
        <f>IF(COUNTIF('Listing Competitieven'!AI$2:AI$479,$A512)=0,"",COUNTIF('Listing Competitieven'!AI$2:AI$479,$A512))</f>
        <v/>
      </c>
      <c r="F512" s="145" t="str">
        <f>IF(COUNTIF('Listing Competitieven'!AJ$2:AJ$479,$A512)=0,"",COUNTIF('Listing Competitieven'!AJ$2:AJ$479,$A512))</f>
        <v/>
      </c>
      <c r="G512" s="145" t="str">
        <f>IF(COUNTIF('Listing Competitieven'!AK$2:AK$479,$A512)=0,"",COUNTIF('Listing Competitieven'!AK$2:AK$479,$A512))</f>
        <v/>
      </c>
      <c r="I512">
        <v>511</v>
      </c>
      <c r="J512" s="145">
        <f>SUM(B$2:B512)</f>
        <v>138</v>
      </c>
      <c r="K512" s="145">
        <f>SUM(C$2:C512)</f>
        <v>124</v>
      </c>
      <c r="L512" s="145">
        <f>SUM(D$2:D512)</f>
        <v>82</v>
      </c>
      <c r="M512" s="145">
        <f>SUM(E$2:E512)</f>
        <v>24</v>
      </c>
      <c r="N512" s="145">
        <f>SUM(F$2:F512)</f>
        <v>46</v>
      </c>
      <c r="O512" s="145">
        <f>SUM(G$2:G512)</f>
        <v>2</v>
      </c>
    </row>
    <row r="513" spans="1:15" x14ac:dyDescent="0.25">
      <c r="A513">
        <v>512</v>
      </c>
      <c r="B513" s="145" t="str">
        <f>IF(COUNTIF('Listing Competitieven'!AF$2:AF$479,$A513)=0,"",COUNTIF('Listing Competitieven'!AF$2:AF$479,$A513))</f>
        <v/>
      </c>
      <c r="C513" s="145" t="str">
        <f>IF(COUNTIF('Listing Competitieven'!AG$2:AG$479,$A513)=0,"",COUNTIF('Listing Competitieven'!AG$2:AG$479,$A513))</f>
        <v/>
      </c>
      <c r="D513" s="145" t="str">
        <f>IF(COUNTIF('Listing Competitieven'!AH$2:AH$479,$A513)=0,"",COUNTIF('Listing Competitieven'!AH$2:AH$479,$A513))</f>
        <v/>
      </c>
      <c r="E513" s="145" t="str">
        <f>IF(COUNTIF('Listing Competitieven'!AI$2:AI$479,$A513)=0,"",COUNTIF('Listing Competitieven'!AI$2:AI$479,$A513))</f>
        <v/>
      </c>
      <c r="F513" s="145" t="str">
        <f>IF(COUNTIF('Listing Competitieven'!AJ$2:AJ$479,$A513)=0,"",COUNTIF('Listing Competitieven'!AJ$2:AJ$479,$A513))</f>
        <v/>
      </c>
      <c r="G513" s="145" t="str">
        <f>IF(COUNTIF('Listing Competitieven'!AK$2:AK$479,$A513)=0,"",COUNTIF('Listing Competitieven'!AK$2:AK$479,$A513))</f>
        <v/>
      </c>
      <c r="I513">
        <v>512</v>
      </c>
      <c r="J513" s="145">
        <f>SUM(B$2:B513)</f>
        <v>138</v>
      </c>
      <c r="K513" s="145">
        <f>SUM(C$2:C513)</f>
        <v>124</v>
      </c>
      <c r="L513" s="145">
        <f>SUM(D$2:D513)</f>
        <v>82</v>
      </c>
      <c r="M513" s="145">
        <f>SUM(E$2:E513)</f>
        <v>24</v>
      </c>
      <c r="N513" s="145">
        <f>SUM(F$2:F513)</f>
        <v>46</v>
      </c>
      <c r="O513" s="145">
        <f>SUM(G$2:G513)</f>
        <v>2</v>
      </c>
    </row>
    <row r="514" spans="1:15" x14ac:dyDescent="0.25">
      <c r="A514">
        <v>513</v>
      </c>
      <c r="B514" s="145" t="str">
        <f>IF(COUNTIF('Listing Competitieven'!AF$2:AF$479,$A514)=0,"",COUNTIF('Listing Competitieven'!AF$2:AF$479,$A514))</f>
        <v/>
      </c>
      <c r="C514" s="145" t="str">
        <f>IF(COUNTIF('Listing Competitieven'!AG$2:AG$479,$A514)=0,"",COUNTIF('Listing Competitieven'!AG$2:AG$479,$A514))</f>
        <v/>
      </c>
      <c r="D514" s="145" t="str">
        <f>IF(COUNTIF('Listing Competitieven'!AH$2:AH$479,$A514)=0,"",COUNTIF('Listing Competitieven'!AH$2:AH$479,$A514))</f>
        <v/>
      </c>
      <c r="E514" s="145" t="str">
        <f>IF(COUNTIF('Listing Competitieven'!AI$2:AI$479,$A514)=0,"",COUNTIF('Listing Competitieven'!AI$2:AI$479,$A514))</f>
        <v/>
      </c>
      <c r="F514" s="145" t="str">
        <f>IF(COUNTIF('Listing Competitieven'!AJ$2:AJ$479,$A514)=0,"",COUNTIF('Listing Competitieven'!AJ$2:AJ$479,$A514))</f>
        <v/>
      </c>
      <c r="G514" s="145" t="str">
        <f>IF(COUNTIF('Listing Competitieven'!AK$2:AK$479,$A514)=0,"",COUNTIF('Listing Competitieven'!AK$2:AK$479,$A514))</f>
        <v/>
      </c>
      <c r="I514">
        <v>513</v>
      </c>
      <c r="J514" s="145">
        <f>SUM(B$2:B514)</f>
        <v>138</v>
      </c>
      <c r="K514" s="145">
        <f>SUM(C$2:C514)</f>
        <v>124</v>
      </c>
      <c r="L514" s="145">
        <f>SUM(D$2:D514)</f>
        <v>82</v>
      </c>
      <c r="M514" s="145">
        <f>SUM(E$2:E514)</f>
        <v>24</v>
      </c>
      <c r="N514" s="145">
        <f>SUM(F$2:F514)</f>
        <v>46</v>
      </c>
      <c r="O514" s="145">
        <f>SUM(G$2:G514)</f>
        <v>2</v>
      </c>
    </row>
    <row r="515" spans="1:15" x14ac:dyDescent="0.25">
      <c r="A515">
        <v>514</v>
      </c>
      <c r="B515" s="145" t="str">
        <f>IF(COUNTIF('Listing Competitieven'!AF$2:AF$479,$A515)=0,"",COUNTIF('Listing Competitieven'!AF$2:AF$479,$A515))</f>
        <v/>
      </c>
      <c r="C515" s="145" t="str">
        <f>IF(COUNTIF('Listing Competitieven'!AG$2:AG$479,$A515)=0,"",COUNTIF('Listing Competitieven'!AG$2:AG$479,$A515))</f>
        <v/>
      </c>
      <c r="D515" s="145" t="str">
        <f>IF(COUNTIF('Listing Competitieven'!AH$2:AH$479,$A515)=0,"",COUNTIF('Listing Competitieven'!AH$2:AH$479,$A515))</f>
        <v/>
      </c>
      <c r="E515" s="145" t="str">
        <f>IF(COUNTIF('Listing Competitieven'!AI$2:AI$479,$A515)=0,"",COUNTIF('Listing Competitieven'!AI$2:AI$479,$A515))</f>
        <v/>
      </c>
      <c r="F515" s="145" t="str">
        <f>IF(COUNTIF('Listing Competitieven'!AJ$2:AJ$479,$A515)=0,"",COUNTIF('Listing Competitieven'!AJ$2:AJ$479,$A515))</f>
        <v/>
      </c>
      <c r="G515" s="145" t="str">
        <f>IF(COUNTIF('Listing Competitieven'!AK$2:AK$479,$A515)=0,"",COUNTIF('Listing Competitieven'!AK$2:AK$479,$A515))</f>
        <v/>
      </c>
      <c r="I515">
        <v>514</v>
      </c>
      <c r="J515" s="145">
        <f>SUM(B$2:B515)</f>
        <v>138</v>
      </c>
      <c r="K515" s="145">
        <f>SUM(C$2:C515)</f>
        <v>124</v>
      </c>
      <c r="L515" s="145">
        <f>SUM(D$2:D515)</f>
        <v>82</v>
      </c>
      <c r="M515" s="145">
        <f>SUM(E$2:E515)</f>
        <v>24</v>
      </c>
      <c r="N515" s="145">
        <f>SUM(F$2:F515)</f>
        <v>46</v>
      </c>
      <c r="O515" s="145">
        <f>SUM(G$2:G515)</f>
        <v>2</v>
      </c>
    </row>
    <row r="516" spans="1:15" x14ac:dyDescent="0.25">
      <c r="A516">
        <v>515</v>
      </c>
      <c r="B516" s="145" t="str">
        <f>IF(COUNTIF('Listing Competitieven'!AF$2:AF$479,$A516)=0,"",COUNTIF('Listing Competitieven'!AF$2:AF$479,$A516))</f>
        <v/>
      </c>
      <c r="C516" s="145" t="str">
        <f>IF(COUNTIF('Listing Competitieven'!AG$2:AG$479,$A516)=0,"",COUNTIF('Listing Competitieven'!AG$2:AG$479,$A516))</f>
        <v/>
      </c>
      <c r="D516" s="145" t="str">
        <f>IF(COUNTIF('Listing Competitieven'!AH$2:AH$479,$A516)=0,"",COUNTIF('Listing Competitieven'!AH$2:AH$479,$A516))</f>
        <v/>
      </c>
      <c r="E516" s="145" t="str">
        <f>IF(COUNTIF('Listing Competitieven'!AI$2:AI$479,$A516)=0,"",COUNTIF('Listing Competitieven'!AI$2:AI$479,$A516))</f>
        <v/>
      </c>
      <c r="F516" s="145" t="str">
        <f>IF(COUNTIF('Listing Competitieven'!AJ$2:AJ$479,$A516)=0,"",COUNTIF('Listing Competitieven'!AJ$2:AJ$479,$A516))</f>
        <v/>
      </c>
      <c r="G516" s="145" t="str">
        <f>IF(COUNTIF('Listing Competitieven'!AK$2:AK$479,$A516)=0,"",COUNTIF('Listing Competitieven'!AK$2:AK$479,$A516))</f>
        <v/>
      </c>
      <c r="I516">
        <v>515</v>
      </c>
      <c r="J516" s="145">
        <f>SUM(B$2:B516)</f>
        <v>138</v>
      </c>
      <c r="K516" s="145">
        <f>SUM(C$2:C516)</f>
        <v>124</v>
      </c>
      <c r="L516" s="145">
        <f>SUM(D$2:D516)</f>
        <v>82</v>
      </c>
      <c r="M516" s="145">
        <f>SUM(E$2:E516)</f>
        <v>24</v>
      </c>
      <c r="N516" s="145">
        <f>SUM(F$2:F516)</f>
        <v>46</v>
      </c>
      <c r="O516" s="145">
        <f>SUM(G$2:G516)</f>
        <v>2</v>
      </c>
    </row>
    <row r="517" spans="1:15" x14ac:dyDescent="0.25">
      <c r="A517">
        <v>516</v>
      </c>
      <c r="B517" s="145" t="str">
        <f>IF(COUNTIF('Listing Competitieven'!AF$2:AF$479,$A517)=0,"",COUNTIF('Listing Competitieven'!AF$2:AF$479,$A517))</f>
        <v/>
      </c>
      <c r="C517" s="145" t="str">
        <f>IF(COUNTIF('Listing Competitieven'!AG$2:AG$479,$A517)=0,"",COUNTIF('Listing Competitieven'!AG$2:AG$479,$A517))</f>
        <v/>
      </c>
      <c r="D517" s="145" t="str">
        <f>IF(COUNTIF('Listing Competitieven'!AH$2:AH$479,$A517)=0,"",COUNTIF('Listing Competitieven'!AH$2:AH$479,$A517))</f>
        <v/>
      </c>
      <c r="E517" s="145" t="str">
        <f>IF(COUNTIF('Listing Competitieven'!AI$2:AI$479,$A517)=0,"",COUNTIF('Listing Competitieven'!AI$2:AI$479,$A517))</f>
        <v/>
      </c>
      <c r="F517" s="145" t="str">
        <f>IF(COUNTIF('Listing Competitieven'!AJ$2:AJ$479,$A517)=0,"",COUNTIF('Listing Competitieven'!AJ$2:AJ$479,$A517))</f>
        <v/>
      </c>
      <c r="G517" s="145" t="str">
        <f>IF(COUNTIF('Listing Competitieven'!AK$2:AK$479,$A517)=0,"",COUNTIF('Listing Competitieven'!AK$2:AK$479,$A517))</f>
        <v/>
      </c>
      <c r="I517">
        <v>516</v>
      </c>
      <c r="J517" s="145">
        <f>SUM(B$2:B517)</f>
        <v>138</v>
      </c>
      <c r="K517" s="145">
        <f>SUM(C$2:C517)</f>
        <v>124</v>
      </c>
      <c r="L517" s="145">
        <f>SUM(D$2:D517)</f>
        <v>82</v>
      </c>
      <c r="M517" s="145">
        <f>SUM(E$2:E517)</f>
        <v>24</v>
      </c>
      <c r="N517" s="145">
        <f>SUM(F$2:F517)</f>
        <v>46</v>
      </c>
      <c r="O517" s="145">
        <f>SUM(G$2:G517)</f>
        <v>2</v>
      </c>
    </row>
    <row r="518" spans="1:15" x14ac:dyDescent="0.25">
      <c r="A518">
        <v>517</v>
      </c>
      <c r="B518" s="145" t="str">
        <f>IF(COUNTIF('Listing Competitieven'!AF$2:AF$479,$A518)=0,"",COUNTIF('Listing Competitieven'!AF$2:AF$479,$A518))</f>
        <v/>
      </c>
      <c r="C518" s="145" t="str">
        <f>IF(COUNTIF('Listing Competitieven'!AG$2:AG$479,$A518)=0,"",COUNTIF('Listing Competitieven'!AG$2:AG$479,$A518))</f>
        <v/>
      </c>
      <c r="D518" s="145" t="str">
        <f>IF(COUNTIF('Listing Competitieven'!AH$2:AH$479,$A518)=0,"",COUNTIF('Listing Competitieven'!AH$2:AH$479,$A518))</f>
        <v/>
      </c>
      <c r="E518" s="145" t="str">
        <f>IF(COUNTIF('Listing Competitieven'!AI$2:AI$479,$A518)=0,"",COUNTIF('Listing Competitieven'!AI$2:AI$479,$A518))</f>
        <v/>
      </c>
      <c r="F518" s="145" t="str">
        <f>IF(COUNTIF('Listing Competitieven'!AJ$2:AJ$479,$A518)=0,"",COUNTIF('Listing Competitieven'!AJ$2:AJ$479,$A518))</f>
        <v/>
      </c>
      <c r="G518" s="145" t="str">
        <f>IF(COUNTIF('Listing Competitieven'!AK$2:AK$479,$A518)=0,"",COUNTIF('Listing Competitieven'!AK$2:AK$479,$A518))</f>
        <v/>
      </c>
      <c r="I518">
        <v>517</v>
      </c>
      <c r="J518" s="145">
        <f>SUM(B$2:B518)</f>
        <v>138</v>
      </c>
      <c r="K518" s="145">
        <f>SUM(C$2:C518)</f>
        <v>124</v>
      </c>
      <c r="L518" s="145">
        <f>SUM(D$2:D518)</f>
        <v>82</v>
      </c>
      <c r="M518" s="145">
        <f>SUM(E$2:E518)</f>
        <v>24</v>
      </c>
      <c r="N518" s="145">
        <f>SUM(F$2:F518)</f>
        <v>46</v>
      </c>
      <c r="O518" s="145">
        <f>SUM(G$2:G518)</f>
        <v>2</v>
      </c>
    </row>
    <row r="519" spans="1:15" x14ac:dyDescent="0.25">
      <c r="A519">
        <v>518</v>
      </c>
      <c r="B519" s="145" t="str">
        <f>IF(COUNTIF('Listing Competitieven'!AF$2:AF$479,$A519)=0,"",COUNTIF('Listing Competitieven'!AF$2:AF$479,$A519))</f>
        <v/>
      </c>
      <c r="C519" s="145" t="str">
        <f>IF(COUNTIF('Listing Competitieven'!AG$2:AG$479,$A519)=0,"",COUNTIF('Listing Competitieven'!AG$2:AG$479,$A519))</f>
        <v/>
      </c>
      <c r="D519" s="145" t="str">
        <f>IF(COUNTIF('Listing Competitieven'!AH$2:AH$479,$A519)=0,"",COUNTIF('Listing Competitieven'!AH$2:AH$479,$A519))</f>
        <v/>
      </c>
      <c r="E519" s="145">
        <f>IF(COUNTIF('Listing Competitieven'!AI$2:AI$479,$A519)=0,"",COUNTIF('Listing Competitieven'!AI$2:AI$479,$A519))</f>
        <v>1</v>
      </c>
      <c r="F519" s="145" t="str">
        <f>IF(COUNTIF('Listing Competitieven'!AJ$2:AJ$479,$A519)=0,"",COUNTIF('Listing Competitieven'!AJ$2:AJ$479,$A519))</f>
        <v/>
      </c>
      <c r="G519" s="145" t="str">
        <f>IF(COUNTIF('Listing Competitieven'!AK$2:AK$479,$A519)=0,"",COUNTIF('Listing Competitieven'!AK$2:AK$479,$A519))</f>
        <v/>
      </c>
      <c r="I519">
        <v>518</v>
      </c>
      <c r="J519" s="145">
        <f>SUM(B$2:B519)</f>
        <v>138</v>
      </c>
      <c r="K519" s="145">
        <f>SUM(C$2:C519)</f>
        <v>124</v>
      </c>
      <c r="L519" s="145">
        <f>SUM(D$2:D519)</f>
        <v>82</v>
      </c>
      <c r="M519" s="145">
        <f>SUM(E$2:E519)</f>
        <v>25</v>
      </c>
      <c r="N519" s="145">
        <f>SUM(F$2:F519)</f>
        <v>46</v>
      </c>
      <c r="O519" s="145">
        <f>SUM(G$2:G519)</f>
        <v>2</v>
      </c>
    </row>
    <row r="520" spans="1:15" x14ac:dyDescent="0.25">
      <c r="A520">
        <v>519</v>
      </c>
      <c r="B520" s="145" t="str">
        <f>IF(COUNTIF('Listing Competitieven'!AF$2:AF$479,$A520)=0,"",COUNTIF('Listing Competitieven'!AF$2:AF$479,$A520))</f>
        <v/>
      </c>
      <c r="C520" s="145" t="str">
        <f>IF(COUNTIF('Listing Competitieven'!AG$2:AG$479,$A520)=0,"",COUNTIF('Listing Competitieven'!AG$2:AG$479,$A520))</f>
        <v/>
      </c>
      <c r="D520" s="145" t="str">
        <f>IF(COUNTIF('Listing Competitieven'!AH$2:AH$479,$A520)=0,"",COUNTIF('Listing Competitieven'!AH$2:AH$479,$A520))</f>
        <v/>
      </c>
      <c r="E520" s="145" t="str">
        <f>IF(COUNTIF('Listing Competitieven'!AI$2:AI$479,$A520)=0,"",COUNTIF('Listing Competitieven'!AI$2:AI$479,$A520))</f>
        <v/>
      </c>
      <c r="F520" s="145" t="str">
        <f>IF(COUNTIF('Listing Competitieven'!AJ$2:AJ$479,$A520)=0,"",COUNTIF('Listing Competitieven'!AJ$2:AJ$479,$A520))</f>
        <v/>
      </c>
      <c r="G520" s="145" t="str">
        <f>IF(COUNTIF('Listing Competitieven'!AK$2:AK$479,$A520)=0,"",COUNTIF('Listing Competitieven'!AK$2:AK$479,$A520))</f>
        <v/>
      </c>
      <c r="I520">
        <v>519</v>
      </c>
      <c r="J520" s="145">
        <f>SUM(B$2:B520)</f>
        <v>138</v>
      </c>
      <c r="K520" s="145">
        <f>SUM(C$2:C520)</f>
        <v>124</v>
      </c>
      <c r="L520" s="145">
        <f>SUM(D$2:D520)</f>
        <v>82</v>
      </c>
      <c r="M520" s="145">
        <f>SUM(E$2:E520)</f>
        <v>25</v>
      </c>
      <c r="N520" s="145">
        <f>SUM(F$2:F520)</f>
        <v>46</v>
      </c>
      <c r="O520" s="145">
        <f>SUM(G$2:G520)</f>
        <v>2</v>
      </c>
    </row>
    <row r="521" spans="1:15" x14ac:dyDescent="0.25">
      <c r="A521">
        <v>520</v>
      </c>
      <c r="B521" s="145" t="str">
        <f>IF(COUNTIF('Listing Competitieven'!AF$2:AF$479,$A521)=0,"",COUNTIF('Listing Competitieven'!AF$2:AF$479,$A521))</f>
        <v/>
      </c>
      <c r="C521" s="145" t="str">
        <f>IF(COUNTIF('Listing Competitieven'!AG$2:AG$479,$A521)=0,"",COUNTIF('Listing Competitieven'!AG$2:AG$479,$A521))</f>
        <v/>
      </c>
      <c r="D521" s="145" t="str">
        <f>IF(COUNTIF('Listing Competitieven'!AH$2:AH$479,$A521)=0,"",COUNTIF('Listing Competitieven'!AH$2:AH$479,$A521))</f>
        <v/>
      </c>
      <c r="E521" s="145" t="str">
        <f>IF(COUNTIF('Listing Competitieven'!AI$2:AI$479,$A521)=0,"",COUNTIF('Listing Competitieven'!AI$2:AI$479,$A521))</f>
        <v/>
      </c>
      <c r="F521" s="145" t="str">
        <f>IF(COUNTIF('Listing Competitieven'!AJ$2:AJ$479,$A521)=0,"",COUNTIF('Listing Competitieven'!AJ$2:AJ$479,$A521))</f>
        <v/>
      </c>
      <c r="G521" s="145" t="str">
        <f>IF(COUNTIF('Listing Competitieven'!AK$2:AK$479,$A521)=0,"",COUNTIF('Listing Competitieven'!AK$2:AK$479,$A521))</f>
        <v/>
      </c>
      <c r="I521">
        <v>520</v>
      </c>
      <c r="J521" s="145">
        <f>SUM(B$2:B521)</f>
        <v>138</v>
      </c>
      <c r="K521" s="145">
        <f>SUM(C$2:C521)</f>
        <v>124</v>
      </c>
      <c r="L521" s="145">
        <f>SUM(D$2:D521)</f>
        <v>82</v>
      </c>
      <c r="M521" s="145">
        <f>SUM(E$2:E521)</f>
        <v>25</v>
      </c>
      <c r="N521" s="145">
        <f>SUM(F$2:F521)</f>
        <v>46</v>
      </c>
      <c r="O521" s="145">
        <f>SUM(G$2:G521)</f>
        <v>2</v>
      </c>
    </row>
    <row r="522" spans="1:15" x14ac:dyDescent="0.25">
      <c r="A522">
        <v>521</v>
      </c>
      <c r="B522" s="145" t="str">
        <f>IF(COUNTIF('Listing Competitieven'!AF$2:AF$479,$A522)=0,"",COUNTIF('Listing Competitieven'!AF$2:AF$479,$A522))</f>
        <v/>
      </c>
      <c r="C522" s="145" t="str">
        <f>IF(COUNTIF('Listing Competitieven'!AG$2:AG$479,$A522)=0,"",COUNTIF('Listing Competitieven'!AG$2:AG$479,$A522))</f>
        <v/>
      </c>
      <c r="D522" s="145" t="str">
        <f>IF(COUNTIF('Listing Competitieven'!AH$2:AH$479,$A522)=0,"",COUNTIF('Listing Competitieven'!AH$2:AH$479,$A522))</f>
        <v/>
      </c>
      <c r="E522" s="145" t="str">
        <f>IF(COUNTIF('Listing Competitieven'!AI$2:AI$479,$A522)=0,"",COUNTIF('Listing Competitieven'!AI$2:AI$479,$A522))</f>
        <v/>
      </c>
      <c r="F522" s="145" t="str">
        <f>IF(COUNTIF('Listing Competitieven'!AJ$2:AJ$479,$A522)=0,"",COUNTIF('Listing Competitieven'!AJ$2:AJ$479,$A522))</f>
        <v/>
      </c>
      <c r="G522" s="145" t="str">
        <f>IF(COUNTIF('Listing Competitieven'!AK$2:AK$479,$A522)=0,"",COUNTIF('Listing Competitieven'!AK$2:AK$479,$A522))</f>
        <v/>
      </c>
      <c r="I522">
        <v>521</v>
      </c>
      <c r="J522" s="145">
        <f>SUM(B$2:B522)</f>
        <v>138</v>
      </c>
      <c r="K522" s="145">
        <f>SUM(C$2:C522)</f>
        <v>124</v>
      </c>
      <c r="L522" s="145">
        <f>SUM(D$2:D522)</f>
        <v>82</v>
      </c>
      <c r="M522" s="145">
        <f>SUM(E$2:E522)</f>
        <v>25</v>
      </c>
      <c r="N522" s="145">
        <f>SUM(F$2:F522)</f>
        <v>46</v>
      </c>
      <c r="O522" s="145">
        <f>SUM(G$2:G522)</f>
        <v>2</v>
      </c>
    </row>
    <row r="523" spans="1:15" x14ac:dyDescent="0.25">
      <c r="A523">
        <v>522</v>
      </c>
      <c r="B523" s="145" t="str">
        <f>IF(COUNTIF('Listing Competitieven'!AF$2:AF$479,$A523)=0,"",COUNTIF('Listing Competitieven'!AF$2:AF$479,$A523))</f>
        <v/>
      </c>
      <c r="C523" s="145" t="str">
        <f>IF(COUNTIF('Listing Competitieven'!AG$2:AG$479,$A523)=0,"",COUNTIF('Listing Competitieven'!AG$2:AG$479,$A523))</f>
        <v/>
      </c>
      <c r="D523" s="145" t="str">
        <f>IF(COUNTIF('Listing Competitieven'!AH$2:AH$479,$A523)=0,"",COUNTIF('Listing Competitieven'!AH$2:AH$479,$A523))</f>
        <v/>
      </c>
      <c r="E523" s="145" t="str">
        <f>IF(COUNTIF('Listing Competitieven'!AI$2:AI$479,$A523)=0,"",COUNTIF('Listing Competitieven'!AI$2:AI$479,$A523))</f>
        <v/>
      </c>
      <c r="F523" s="145" t="str">
        <f>IF(COUNTIF('Listing Competitieven'!AJ$2:AJ$479,$A523)=0,"",COUNTIF('Listing Competitieven'!AJ$2:AJ$479,$A523))</f>
        <v/>
      </c>
      <c r="G523" s="145" t="str">
        <f>IF(COUNTIF('Listing Competitieven'!AK$2:AK$479,$A523)=0,"",COUNTIF('Listing Competitieven'!AK$2:AK$479,$A523))</f>
        <v/>
      </c>
      <c r="I523">
        <v>522</v>
      </c>
      <c r="J523" s="145">
        <f>SUM(B$2:B523)</f>
        <v>138</v>
      </c>
      <c r="K523" s="145">
        <f>SUM(C$2:C523)</f>
        <v>124</v>
      </c>
      <c r="L523" s="145">
        <f>SUM(D$2:D523)</f>
        <v>82</v>
      </c>
      <c r="M523" s="145">
        <f>SUM(E$2:E523)</f>
        <v>25</v>
      </c>
      <c r="N523" s="145">
        <f>SUM(F$2:F523)</f>
        <v>46</v>
      </c>
      <c r="O523" s="145">
        <f>SUM(G$2:G523)</f>
        <v>2</v>
      </c>
    </row>
    <row r="524" spans="1:15" x14ac:dyDescent="0.25">
      <c r="A524">
        <v>523</v>
      </c>
      <c r="B524" s="145" t="str">
        <f>IF(COUNTIF('Listing Competitieven'!AF$2:AF$479,$A524)=0,"",COUNTIF('Listing Competitieven'!AF$2:AF$479,$A524))</f>
        <v/>
      </c>
      <c r="C524" s="145" t="str">
        <f>IF(COUNTIF('Listing Competitieven'!AG$2:AG$479,$A524)=0,"",COUNTIF('Listing Competitieven'!AG$2:AG$479,$A524))</f>
        <v/>
      </c>
      <c r="D524" s="145" t="str">
        <f>IF(COUNTIF('Listing Competitieven'!AH$2:AH$479,$A524)=0,"",COUNTIF('Listing Competitieven'!AH$2:AH$479,$A524))</f>
        <v/>
      </c>
      <c r="E524" s="145" t="str">
        <f>IF(COUNTIF('Listing Competitieven'!AI$2:AI$479,$A524)=0,"",COUNTIF('Listing Competitieven'!AI$2:AI$479,$A524))</f>
        <v/>
      </c>
      <c r="F524" s="145" t="str">
        <f>IF(COUNTIF('Listing Competitieven'!AJ$2:AJ$479,$A524)=0,"",COUNTIF('Listing Competitieven'!AJ$2:AJ$479,$A524))</f>
        <v/>
      </c>
      <c r="G524" s="145" t="str">
        <f>IF(COUNTIF('Listing Competitieven'!AK$2:AK$479,$A524)=0,"",COUNTIF('Listing Competitieven'!AK$2:AK$479,$A524))</f>
        <v/>
      </c>
      <c r="I524">
        <v>523</v>
      </c>
      <c r="J524" s="145">
        <f>SUM(B$2:B524)</f>
        <v>138</v>
      </c>
      <c r="K524" s="145">
        <f>SUM(C$2:C524)</f>
        <v>124</v>
      </c>
      <c r="L524" s="145">
        <f>SUM(D$2:D524)</f>
        <v>82</v>
      </c>
      <c r="M524" s="145">
        <f>SUM(E$2:E524)</f>
        <v>25</v>
      </c>
      <c r="N524" s="145">
        <f>SUM(F$2:F524)</f>
        <v>46</v>
      </c>
      <c r="O524" s="145">
        <f>SUM(G$2:G524)</f>
        <v>2</v>
      </c>
    </row>
    <row r="525" spans="1:15" x14ac:dyDescent="0.25">
      <c r="A525">
        <v>524</v>
      </c>
      <c r="B525" s="145" t="str">
        <f>IF(COUNTIF('Listing Competitieven'!AF$2:AF$479,$A525)=0,"",COUNTIF('Listing Competitieven'!AF$2:AF$479,$A525))</f>
        <v/>
      </c>
      <c r="C525" s="145" t="str">
        <f>IF(COUNTIF('Listing Competitieven'!AG$2:AG$479,$A525)=0,"",COUNTIF('Listing Competitieven'!AG$2:AG$479,$A525))</f>
        <v/>
      </c>
      <c r="D525" s="145" t="str">
        <f>IF(COUNTIF('Listing Competitieven'!AH$2:AH$479,$A525)=0,"",COUNTIF('Listing Competitieven'!AH$2:AH$479,$A525))</f>
        <v/>
      </c>
      <c r="E525" s="145" t="str">
        <f>IF(COUNTIF('Listing Competitieven'!AI$2:AI$479,$A525)=0,"",COUNTIF('Listing Competitieven'!AI$2:AI$479,$A525))</f>
        <v/>
      </c>
      <c r="F525" s="145" t="str">
        <f>IF(COUNTIF('Listing Competitieven'!AJ$2:AJ$479,$A525)=0,"",COUNTIF('Listing Competitieven'!AJ$2:AJ$479,$A525))</f>
        <v/>
      </c>
      <c r="G525" s="145" t="str">
        <f>IF(COUNTIF('Listing Competitieven'!AK$2:AK$479,$A525)=0,"",COUNTIF('Listing Competitieven'!AK$2:AK$479,$A525))</f>
        <v/>
      </c>
      <c r="I525">
        <v>524</v>
      </c>
      <c r="J525" s="145">
        <f>SUM(B$2:B525)</f>
        <v>138</v>
      </c>
      <c r="K525" s="145">
        <f>SUM(C$2:C525)</f>
        <v>124</v>
      </c>
      <c r="L525" s="145">
        <f>SUM(D$2:D525)</f>
        <v>82</v>
      </c>
      <c r="M525" s="145">
        <f>SUM(E$2:E525)</f>
        <v>25</v>
      </c>
      <c r="N525" s="145">
        <f>SUM(F$2:F525)</f>
        <v>46</v>
      </c>
      <c r="O525" s="145">
        <f>SUM(G$2:G525)</f>
        <v>2</v>
      </c>
    </row>
    <row r="526" spans="1:15" x14ac:dyDescent="0.25">
      <c r="A526">
        <v>525</v>
      </c>
      <c r="B526" s="145" t="str">
        <f>IF(COUNTIF('Listing Competitieven'!AF$2:AF$479,$A526)=0,"",COUNTIF('Listing Competitieven'!AF$2:AF$479,$A526))</f>
        <v/>
      </c>
      <c r="C526" s="145">
        <f>IF(COUNTIF('Listing Competitieven'!AG$2:AG$479,$A526)=0,"",COUNTIF('Listing Competitieven'!AG$2:AG$479,$A526))</f>
        <v>2</v>
      </c>
      <c r="D526" s="145">
        <f>IF(COUNTIF('Listing Competitieven'!AH$2:AH$479,$A526)=0,"",COUNTIF('Listing Competitieven'!AH$2:AH$479,$A526))</f>
        <v>3</v>
      </c>
      <c r="E526" s="145">
        <f>IF(COUNTIF('Listing Competitieven'!AI$2:AI$479,$A526)=0,"",COUNTIF('Listing Competitieven'!AI$2:AI$479,$A526))</f>
        <v>2</v>
      </c>
      <c r="F526" s="145" t="str">
        <f>IF(COUNTIF('Listing Competitieven'!AJ$2:AJ$479,$A526)=0,"",COUNTIF('Listing Competitieven'!AJ$2:AJ$479,$A526))</f>
        <v/>
      </c>
      <c r="G526" s="145" t="str">
        <f>IF(COUNTIF('Listing Competitieven'!AK$2:AK$479,$A526)=0,"",COUNTIF('Listing Competitieven'!AK$2:AK$479,$A526))</f>
        <v/>
      </c>
      <c r="I526">
        <v>525</v>
      </c>
      <c r="J526" s="145">
        <f>SUM(B$2:B526)</f>
        <v>138</v>
      </c>
      <c r="K526" s="145">
        <f>SUM(C$2:C526)</f>
        <v>126</v>
      </c>
      <c r="L526" s="145">
        <f>SUM(D$2:D526)</f>
        <v>85</v>
      </c>
      <c r="M526" s="145">
        <f>SUM(E$2:E526)</f>
        <v>27</v>
      </c>
      <c r="N526" s="145">
        <f>SUM(F$2:F526)</f>
        <v>46</v>
      </c>
      <c r="O526" s="145">
        <f>SUM(G$2:G526)</f>
        <v>2</v>
      </c>
    </row>
    <row r="527" spans="1:15" x14ac:dyDescent="0.25">
      <c r="A527">
        <v>526</v>
      </c>
      <c r="B527" s="145" t="str">
        <f>IF(COUNTIF('Listing Competitieven'!AF$2:AF$479,$A527)=0,"",COUNTIF('Listing Competitieven'!AF$2:AF$479,$A527))</f>
        <v/>
      </c>
      <c r="C527" s="145" t="str">
        <f>IF(COUNTIF('Listing Competitieven'!AG$2:AG$479,$A527)=0,"",COUNTIF('Listing Competitieven'!AG$2:AG$479,$A527))</f>
        <v/>
      </c>
      <c r="D527" s="145" t="str">
        <f>IF(COUNTIF('Listing Competitieven'!AH$2:AH$479,$A527)=0,"",COUNTIF('Listing Competitieven'!AH$2:AH$479,$A527))</f>
        <v/>
      </c>
      <c r="E527" s="145" t="str">
        <f>IF(COUNTIF('Listing Competitieven'!AI$2:AI$479,$A527)=0,"",COUNTIF('Listing Competitieven'!AI$2:AI$479,$A527))</f>
        <v/>
      </c>
      <c r="F527" s="145" t="str">
        <f>IF(COUNTIF('Listing Competitieven'!AJ$2:AJ$479,$A527)=0,"",COUNTIF('Listing Competitieven'!AJ$2:AJ$479,$A527))</f>
        <v/>
      </c>
      <c r="G527" s="145" t="str">
        <f>IF(COUNTIF('Listing Competitieven'!AK$2:AK$479,$A527)=0,"",COUNTIF('Listing Competitieven'!AK$2:AK$479,$A527))</f>
        <v/>
      </c>
      <c r="I527">
        <v>526</v>
      </c>
      <c r="J527" s="145">
        <f>SUM(B$2:B527)</f>
        <v>138</v>
      </c>
      <c r="K527" s="145">
        <f>SUM(C$2:C527)</f>
        <v>126</v>
      </c>
      <c r="L527" s="145">
        <f>SUM(D$2:D527)</f>
        <v>85</v>
      </c>
      <c r="M527" s="145">
        <f>SUM(E$2:E527)</f>
        <v>27</v>
      </c>
      <c r="N527" s="145">
        <f>SUM(F$2:F527)</f>
        <v>46</v>
      </c>
      <c r="O527" s="145">
        <f>SUM(G$2:G527)</f>
        <v>2</v>
      </c>
    </row>
    <row r="528" spans="1:15" x14ac:dyDescent="0.25">
      <c r="A528">
        <v>527</v>
      </c>
      <c r="B528" s="145" t="str">
        <f>IF(COUNTIF('Listing Competitieven'!AF$2:AF$479,$A528)=0,"",COUNTIF('Listing Competitieven'!AF$2:AF$479,$A528))</f>
        <v/>
      </c>
      <c r="C528" s="145" t="str">
        <f>IF(COUNTIF('Listing Competitieven'!AG$2:AG$479,$A528)=0,"",COUNTIF('Listing Competitieven'!AG$2:AG$479,$A528))</f>
        <v/>
      </c>
      <c r="D528" s="145" t="str">
        <f>IF(COUNTIF('Listing Competitieven'!AH$2:AH$479,$A528)=0,"",COUNTIF('Listing Competitieven'!AH$2:AH$479,$A528))</f>
        <v/>
      </c>
      <c r="E528" s="145" t="str">
        <f>IF(COUNTIF('Listing Competitieven'!AI$2:AI$479,$A528)=0,"",COUNTIF('Listing Competitieven'!AI$2:AI$479,$A528))</f>
        <v/>
      </c>
      <c r="F528" s="145" t="str">
        <f>IF(COUNTIF('Listing Competitieven'!AJ$2:AJ$479,$A528)=0,"",COUNTIF('Listing Competitieven'!AJ$2:AJ$479,$A528))</f>
        <v/>
      </c>
      <c r="G528" s="145" t="str">
        <f>IF(COUNTIF('Listing Competitieven'!AK$2:AK$479,$A528)=0,"",COUNTIF('Listing Competitieven'!AK$2:AK$479,$A528))</f>
        <v/>
      </c>
      <c r="I528">
        <v>527</v>
      </c>
      <c r="J528" s="145">
        <f>SUM(B$2:B528)</f>
        <v>138</v>
      </c>
      <c r="K528" s="145">
        <f>SUM(C$2:C528)</f>
        <v>126</v>
      </c>
      <c r="L528" s="145">
        <f>SUM(D$2:D528)</f>
        <v>85</v>
      </c>
      <c r="M528" s="145">
        <f>SUM(E$2:E528)</f>
        <v>27</v>
      </c>
      <c r="N528" s="145">
        <f>SUM(F$2:F528)</f>
        <v>46</v>
      </c>
      <c r="O528" s="145">
        <f>SUM(G$2:G528)</f>
        <v>2</v>
      </c>
    </row>
    <row r="529" spans="1:15" x14ac:dyDescent="0.25">
      <c r="A529">
        <v>528</v>
      </c>
      <c r="B529" s="145" t="str">
        <f>IF(COUNTIF('Listing Competitieven'!AF$2:AF$479,$A529)=0,"",COUNTIF('Listing Competitieven'!AF$2:AF$479,$A529))</f>
        <v/>
      </c>
      <c r="C529" s="145" t="str">
        <f>IF(COUNTIF('Listing Competitieven'!AG$2:AG$479,$A529)=0,"",COUNTIF('Listing Competitieven'!AG$2:AG$479,$A529))</f>
        <v/>
      </c>
      <c r="D529" s="145" t="str">
        <f>IF(COUNTIF('Listing Competitieven'!AH$2:AH$479,$A529)=0,"",COUNTIF('Listing Competitieven'!AH$2:AH$479,$A529))</f>
        <v/>
      </c>
      <c r="E529" s="145" t="str">
        <f>IF(COUNTIF('Listing Competitieven'!AI$2:AI$479,$A529)=0,"",COUNTIF('Listing Competitieven'!AI$2:AI$479,$A529))</f>
        <v/>
      </c>
      <c r="F529" s="145" t="str">
        <f>IF(COUNTIF('Listing Competitieven'!AJ$2:AJ$479,$A529)=0,"",COUNTIF('Listing Competitieven'!AJ$2:AJ$479,$A529))</f>
        <v/>
      </c>
      <c r="G529" s="145" t="str">
        <f>IF(COUNTIF('Listing Competitieven'!AK$2:AK$479,$A529)=0,"",COUNTIF('Listing Competitieven'!AK$2:AK$479,$A529))</f>
        <v/>
      </c>
      <c r="I529">
        <v>528</v>
      </c>
      <c r="J529" s="145">
        <f>SUM(B$2:B529)</f>
        <v>138</v>
      </c>
      <c r="K529" s="145">
        <f>SUM(C$2:C529)</f>
        <v>126</v>
      </c>
      <c r="L529" s="145">
        <f>SUM(D$2:D529)</f>
        <v>85</v>
      </c>
      <c r="M529" s="145">
        <f>SUM(E$2:E529)</f>
        <v>27</v>
      </c>
      <c r="N529" s="145">
        <f>SUM(F$2:F529)</f>
        <v>46</v>
      </c>
      <c r="O529" s="145">
        <f>SUM(G$2:G529)</f>
        <v>2</v>
      </c>
    </row>
    <row r="530" spans="1:15" x14ac:dyDescent="0.25">
      <c r="A530">
        <v>529</v>
      </c>
      <c r="B530" s="145" t="str">
        <f>IF(COUNTIF('Listing Competitieven'!AF$2:AF$479,$A530)=0,"",COUNTIF('Listing Competitieven'!AF$2:AF$479,$A530))</f>
        <v/>
      </c>
      <c r="C530" s="145" t="str">
        <f>IF(COUNTIF('Listing Competitieven'!AG$2:AG$479,$A530)=0,"",COUNTIF('Listing Competitieven'!AG$2:AG$479,$A530))</f>
        <v/>
      </c>
      <c r="D530" s="145" t="str">
        <f>IF(COUNTIF('Listing Competitieven'!AH$2:AH$479,$A530)=0,"",COUNTIF('Listing Competitieven'!AH$2:AH$479,$A530))</f>
        <v/>
      </c>
      <c r="E530" s="145" t="str">
        <f>IF(COUNTIF('Listing Competitieven'!AI$2:AI$479,$A530)=0,"",COUNTIF('Listing Competitieven'!AI$2:AI$479,$A530))</f>
        <v/>
      </c>
      <c r="F530" s="145" t="str">
        <f>IF(COUNTIF('Listing Competitieven'!AJ$2:AJ$479,$A530)=0,"",COUNTIF('Listing Competitieven'!AJ$2:AJ$479,$A530))</f>
        <v/>
      </c>
      <c r="G530" s="145" t="str">
        <f>IF(COUNTIF('Listing Competitieven'!AK$2:AK$479,$A530)=0,"",COUNTIF('Listing Competitieven'!AK$2:AK$479,$A530))</f>
        <v/>
      </c>
      <c r="I530">
        <v>529</v>
      </c>
      <c r="J530" s="145">
        <f>SUM(B$2:B530)</f>
        <v>138</v>
      </c>
      <c r="K530" s="145">
        <f>SUM(C$2:C530)</f>
        <v>126</v>
      </c>
      <c r="L530" s="145">
        <f>SUM(D$2:D530)</f>
        <v>85</v>
      </c>
      <c r="M530" s="145">
        <f>SUM(E$2:E530)</f>
        <v>27</v>
      </c>
      <c r="N530" s="145">
        <f>SUM(F$2:F530)</f>
        <v>46</v>
      </c>
      <c r="O530" s="145">
        <f>SUM(G$2:G530)</f>
        <v>2</v>
      </c>
    </row>
    <row r="531" spans="1:15" x14ac:dyDescent="0.25">
      <c r="A531">
        <v>530</v>
      </c>
      <c r="B531" s="145" t="str">
        <f>IF(COUNTIF('Listing Competitieven'!AF$2:AF$479,$A531)=0,"",COUNTIF('Listing Competitieven'!AF$2:AF$479,$A531))</f>
        <v/>
      </c>
      <c r="C531" s="145" t="str">
        <f>IF(COUNTIF('Listing Competitieven'!AG$2:AG$479,$A531)=0,"",COUNTIF('Listing Competitieven'!AG$2:AG$479,$A531))</f>
        <v/>
      </c>
      <c r="D531" s="145" t="str">
        <f>IF(COUNTIF('Listing Competitieven'!AH$2:AH$479,$A531)=0,"",COUNTIF('Listing Competitieven'!AH$2:AH$479,$A531))</f>
        <v/>
      </c>
      <c r="E531" s="145" t="str">
        <f>IF(COUNTIF('Listing Competitieven'!AI$2:AI$479,$A531)=0,"",COUNTIF('Listing Competitieven'!AI$2:AI$479,$A531))</f>
        <v/>
      </c>
      <c r="F531" s="145" t="str">
        <f>IF(COUNTIF('Listing Competitieven'!AJ$2:AJ$479,$A531)=0,"",COUNTIF('Listing Competitieven'!AJ$2:AJ$479,$A531))</f>
        <v/>
      </c>
      <c r="G531" s="145" t="str">
        <f>IF(COUNTIF('Listing Competitieven'!AK$2:AK$479,$A531)=0,"",COUNTIF('Listing Competitieven'!AK$2:AK$479,$A531))</f>
        <v/>
      </c>
      <c r="I531">
        <v>530</v>
      </c>
      <c r="J531" s="145">
        <f>SUM(B$2:B531)</f>
        <v>138</v>
      </c>
      <c r="K531" s="145">
        <f>SUM(C$2:C531)</f>
        <v>126</v>
      </c>
      <c r="L531" s="145">
        <f>SUM(D$2:D531)</f>
        <v>85</v>
      </c>
      <c r="M531" s="145">
        <f>SUM(E$2:E531)</f>
        <v>27</v>
      </c>
      <c r="N531" s="145">
        <f>SUM(F$2:F531)</f>
        <v>46</v>
      </c>
      <c r="O531" s="145">
        <f>SUM(G$2:G531)</f>
        <v>2</v>
      </c>
    </row>
    <row r="532" spans="1:15" x14ac:dyDescent="0.25">
      <c r="A532">
        <v>531</v>
      </c>
      <c r="B532" s="145" t="str">
        <f>IF(COUNTIF('Listing Competitieven'!AF$2:AF$479,$A532)=0,"",COUNTIF('Listing Competitieven'!AF$2:AF$479,$A532))</f>
        <v/>
      </c>
      <c r="C532" s="145" t="str">
        <f>IF(COUNTIF('Listing Competitieven'!AG$2:AG$479,$A532)=0,"",COUNTIF('Listing Competitieven'!AG$2:AG$479,$A532))</f>
        <v/>
      </c>
      <c r="D532" s="145" t="str">
        <f>IF(COUNTIF('Listing Competitieven'!AH$2:AH$479,$A532)=0,"",COUNTIF('Listing Competitieven'!AH$2:AH$479,$A532))</f>
        <v/>
      </c>
      <c r="E532" s="145" t="str">
        <f>IF(COUNTIF('Listing Competitieven'!AI$2:AI$479,$A532)=0,"",COUNTIF('Listing Competitieven'!AI$2:AI$479,$A532))</f>
        <v/>
      </c>
      <c r="F532" s="145" t="str">
        <f>IF(COUNTIF('Listing Competitieven'!AJ$2:AJ$479,$A532)=0,"",COUNTIF('Listing Competitieven'!AJ$2:AJ$479,$A532))</f>
        <v/>
      </c>
      <c r="G532" s="145" t="str">
        <f>IF(COUNTIF('Listing Competitieven'!AK$2:AK$479,$A532)=0,"",COUNTIF('Listing Competitieven'!AK$2:AK$479,$A532))</f>
        <v/>
      </c>
      <c r="I532">
        <v>531</v>
      </c>
      <c r="J532" s="145">
        <f>SUM(B$2:B532)</f>
        <v>138</v>
      </c>
      <c r="K532" s="145">
        <f>SUM(C$2:C532)</f>
        <v>126</v>
      </c>
      <c r="L532" s="145">
        <f>SUM(D$2:D532)</f>
        <v>85</v>
      </c>
      <c r="M532" s="145">
        <f>SUM(E$2:E532)</f>
        <v>27</v>
      </c>
      <c r="N532" s="145">
        <f>SUM(F$2:F532)</f>
        <v>46</v>
      </c>
      <c r="O532" s="145">
        <f>SUM(G$2:G532)</f>
        <v>2</v>
      </c>
    </row>
    <row r="533" spans="1:15" x14ac:dyDescent="0.25">
      <c r="A533">
        <v>532</v>
      </c>
      <c r="B533" s="145" t="str">
        <f>IF(COUNTIF('Listing Competitieven'!AF$2:AF$479,$A533)=0,"",COUNTIF('Listing Competitieven'!AF$2:AF$479,$A533))</f>
        <v/>
      </c>
      <c r="C533" s="145" t="str">
        <f>IF(COUNTIF('Listing Competitieven'!AG$2:AG$479,$A533)=0,"",COUNTIF('Listing Competitieven'!AG$2:AG$479,$A533))</f>
        <v/>
      </c>
      <c r="D533" s="145" t="str">
        <f>IF(COUNTIF('Listing Competitieven'!AH$2:AH$479,$A533)=0,"",COUNTIF('Listing Competitieven'!AH$2:AH$479,$A533))</f>
        <v/>
      </c>
      <c r="E533" s="145" t="str">
        <f>IF(COUNTIF('Listing Competitieven'!AI$2:AI$479,$A533)=0,"",COUNTIF('Listing Competitieven'!AI$2:AI$479,$A533))</f>
        <v/>
      </c>
      <c r="F533" s="145">
        <f>IF(COUNTIF('Listing Competitieven'!AJ$2:AJ$479,$A533)=0,"",COUNTIF('Listing Competitieven'!AJ$2:AJ$479,$A533))</f>
        <v>1</v>
      </c>
      <c r="G533" s="145" t="str">
        <f>IF(COUNTIF('Listing Competitieven'!AK$2:AK$479,$A533)=0,"",COUNTIF('Listing Competitieven'!AK$2:AK$479,$A533))</f>
        <v/>
      </c>
      <c r="I533">
        <v>532</v>
      </c>
      <c r="J533" s="145">
        <f>SUM(B$2:B533)</f>
        <v>138</v>
      </c>
      <c r="K533" s="145">
        <f>SUM(C$2:C533)</f>
        <v>126</v>
      </c>
      <c r="L533" s="145">
        <f>SUM(D$2:D533)</f>
        <v>85</v>
      </c>
      <c r="M533" s="145">
        <f>SUM(E$2:E533)</f>
        <v>27</v>
      </c>
      <c r="N533" s="145">
        <f>SUM(F$2:F533)</f>
        <v>47</v>
      </c>
      <c r="O533" s="145">
        <f>SUM(G$2:G533)</f>
        <v>2</v>
      </c>
    </row>
    <row r="534" spans="1:15" x14ac:dyDescent="0.25">
      <c r="A534">
        <v>533</v>
      </c>
      <c r="B534" s="145" t="str">
        <f>IF(COUNTIF('Listing Competitieven'!AF$2:AF$479,$A534)=0,"",COUNTIF('Listing Competitieven'!AF$2:AF$479,$A534))</f>
        <v/>
      </c>
      <c r="C534" s="145" t="str">
        <f>IF(COUNTIF('Listing Competitieven'!AG$2:AG$479,$A534)=0,"",COUNTIF('Listing Competitieven'!AG$2:AG$479,$A534))</f>
        <v/>
      </c>
      <c r="D534" s="145" t="str">
        <f>IF(COUNTIF('Listing Competitieven'!AH$2:AH$479,$A534)=0,"",COUNTIF('Listing Competitieven'!AH$2:AH$479,$A534))</f>
        <v/>
      </c>
      <c r="E534" s="145" t="str">
        <f>IF(COUNTIF('Listing Competitieven'!AI$2:AI$479,$A534)=0,"",COUNTIF('Listing Competitieven'!AI$2:AI$479,$A534))</f>
        <v/>
      </c>
      <c r="F534" s="145" t="str">
        <f>IF(COUNTIF('Listing Competitieven'!AJ$2:AJ$479,$A534)=0,"",COUNTIF('Listing Competitieven'!AJ$2:AJ$479,$A534))</f>
        <v/>
      </c>
      <c r="G534" s="145" t="str">
        <f>IF(COUNTIF('Listing Competitieven'!AK$2:AK$479,$A534)=0,"",COUNTIF('Listing Competitieven'!AK$2:AK$479,$A534))</f>
        <v/>
      </c>
      <c r="I534">
        <v>533</v>
      </c>
      <c r="J534" s="145">
        <f>SUM(B$2:B534)</f>
        <v>138</v>
      </c>
      <c r="K534" s="145">
        <f>SUM(C$2:C534)</f>
        <v>126</v>
      </c>
      <c r="L534" s="145">
        <f>SUM(D$2:D534)</f>
        <v>85</v>
      </c>
      <c r="M534" s="145">
        <f>SUM(E$2:E534)</f>
        <v>27</v>
      </c>
      <c r="N534" s="145">
        <f>SUM(F$2:F534)</f>
        <v>47</v>
      </c>
      <c r="O534" s="145">
        <f>SUM(G$2:G534)</f>
        <v>2</v>
      </c>
    </row>
    <row r="535" spans="1:15" x14ac:dyDescent="0.25">
      <c r="A535">
        <v>534</v>
      </c>
      <c r="B535" s="145" t="str">
        <f>IF(COUNTIF('Listing Competitieven'!AF$2:AF$479,$A535)=0,"",COUNTIF('Listing Competitieven'!AF$2:AF$479,$A535))</f>
        <v/>
      </c>
      <c r="C535" s="145" t="str">
        <f>IF(COUNTIF('Listing Competitieven'!AG$2:AG$479,$A535)=0,"",COUNTIF('Listing Competitieven'!AG$2:AG$479,$A535))</f>
        <v/>
      </c>
      <c r="D535" s="145" t="str">
        <f>IF(COUNTIF('Listing Competitieven'!AH$2:AH$479,$A535)=0,"",COUNTIF('Listing Competitieven'!AH$2:AH$479,$A535))</f>
        <v/>
      </c>
      <c r="E535" s="145" t="str">
        <f>IF(COUNTIF('Listing Competitieven'!AI$2:AI$479,$A535)=0,"",COUNTIF('Listing Competitieven'!AI$2:AI$479,$A535))</f>
        <v/>
      </c>
      <c r="F535" s="145" t="str">
        <f>IF(COUNTIF('Listing Competitieven'!AJ$2:AJ$479,$A535)=0,"",COUNTIF('Listing Competitieven'!AJ$2:AJ$479,$A535))</f>
        <v/>
      </c>
      <c r="G535" s="145" t="str">
        <f>IF(COUNTIF('Listing Competitieven'!AK$2:AK$479,$A535)=0,"",COUNTIF('Listing Competitieven'!AK$2:AK$479,$A535))</f>
        <v/>
      </c>
      <c r="I535">
        <v>534</v>
      </c>
      <c r="J535" s="145">
        <f>SUM(B$2:B535)</f>
        <v>138</v>
      </c>
      <c r="K535" s="145">
        <f>SUM(C$2:C535)</f>
        <v>126</v>
      </c>
      <c r="L535" s="145">
        <f>SUM(D$2:D535)</f>
        <v>85</v>
      </c>
      <c r="M535" s="145">
        <f>SUM(E$2:E535)</f>
        <v>27</v>
      </c>
      <c r="N535" s="145">
        <f>SUM(F$2:F535)</f>
        <v>47</v>
      </c>
      <c r="O535" s="145">
        <f>SUM(G$2:G535)</f>
        <v>2</v>
      </c>
    </row>
    <row r="536" spans="1:15" x14ac:dyDescent="0.25">
      <c r="A536">
        <v>535</v>
      </c>
      <c r="B536" s="145" t="str">
        <f>IF(COUNTIF('Listing Competitieven'!AF$2:AF$479,$A536)=0,"",COUNTIF('Listing Competitieven'!AF$2:AF$479,$A536))</f>
        <v/>
      </c>
      <c r="C536" s="145" t="str">
        <f>IF(COUNTIF('Listing Competitieven'!AG$2:AG$479,$A536)=0,"",COUNTIF('Listing Competitieven'!AG$2:AG$479,$A536))</f>
        <v/>
      </c>
      <c r="D536" s="145" t="str">
        <f>IF(COUNTIF('Listing Competitieven'!AH$2:AH$479,$A536)=0,"",COUNTIF('Listing Competitieven'!AH$2:AH$479,$A536))</f>
        <v/>
      </c>
      <c r="E536" s="145" t="str">
        <f>IF(COUNTIF('Listing Competitieven'!AI$2:AI$479,$A536)=0,"",COUNTIF('Listing Competitieven'!AI$2:AI$479,$A536))</f>
        <v/>
      </c>
      <c r="F536" s="145" t="str">
        <f>IF(COUNTIF('Listing Competitieven'!AJ$2:AJ$479,$A536)=0,"",COUNTIF('Listing Competitieven'!AJ$2:AJ$479,$A536))</f>
        <v/>
      </c>
      <c r="G536" s="145" t="str">
        <f>IF(COUNTIF('Listing Competitieven'!AK$2:AK$479,$A536)=0,"",COUNTIF('Listing Competitieven'!AK$2:AK$479,$A536))</f>
        <v/>
      </c>
      <c r="I536">
        <v>535</v>
      </c>
      <c r="J536" s="145">
        <f>SUM(B$2:B536)</f>
        <v>138</v>
      </c>
      <c r="K536" s="145">
        <f>SUM(C$2:C536)</f>
        <v>126</v>
      </c>
      <c r="L536" s="145">
        <f>SUM(D$2:D536)</f>
        <v>85</v>
      </c>
      <c r="M536" s="145">
        <f>SUM(E$2:E536)</f>
        <v>27</v>
      </c>
      <c r="N536" s="145">
        <f>SUM(F$2:F536)</f>
        <v>47</v>
      </c>
      <c r="O536" s="145">
        <f>SUM(G$2:G536)</f>
        <v>2</v>
      </c>
    </row>
    <row r="537" spans="1:15" x14ac:dyDescent="0.25">
      <c r="A537">
        <v>536</v>
      </c>
      <c r="B537" s="145" t="str">
        <f>IF(COUNTIF('Listing Competitieven'!AF$2:AF$479,$A537)=0,"",COUNTIF('Listing Competitieven'!AF$2:AF$479,$A537))</f>
        <v/>
      </c>
      <c r="C537" s="145" t="str">
        <f>IF(COUNTIF('Listing Competitieven'!AG$2:AG$479,$A537)=0,"",COUNTIF('Listing Competitieven'!AG$2:AG$479,$A537))</f>
        <v/>
      </c>
      <c r="D537" s="145" t="str">
        <f>IF(COUNTIF('Listing Competitieven'!AH$2:AH$479,$A537)=0,"",COUNTIF('Listing Competitieven'!AH$2:AH$479,$A537))</f>
        <v/>
      </c>
      <c r="E537" s="145" t="str">
        <f>IF(COUNTIF('Listing Competitieven'!AI$2:AI$479,$A537)=0,"",COUNTIF('Listing Competitieven'!AI$2:AI$479,$A537))</f>
        <v/>
      </c>
      <c r="F537" s="145" t="str">
        <f>IF(COUNTIF('Listing Competitieven'!AJ$2:AJ$479,$A537)=0,"",COUNTIF('Listing Competitieven'!AJ$2:AJ$479,$A537))</f>
        <v/>
      </c>
      <c r="G537" s="145" t="str">
        <f>IF(COUNTIF('Listing Competitieven'!AK$2:AK$479,$A537)=0,"",COUNTIF('Listing Competitieven'!AK$2:AK$479,$A537))</f>
        <v/>
      </c>
      <c r="I537">
        <v>536</v>
      </c>
      <c r="J537" s="145">
        <f>SUM(B$2:B537)</f>
        <v>138</v>
      </c>
      <c r="K537" s="145">
        <f>SUM(C$2:C537)</f>
        <v>126</v>
      </c>
      <c r="L537" s="145">
        <f>SUM(D$2:D537)</f>
        <v>85</v>
      </c>
      <c r="M537" s="145">
        <f>SUM(E$2:E537)</f>
        <v>27</v>
      </c>
      <c r="N537" s="145">
        <f>SUM(F$2:F537)</f>
        <v>47</v>
      </c>
      <c r="O537" s="145">
        <f>SUM(G$2:G537)</f>
        <v>2</v>
      </c>
    </row>
    <row r="538" spans="1:15" x14ac:dyDescent="0.25">
      <c r="A538">
        <v>537</v>
      </c>
      <c r="B538" s="145" t="str">
        <f>IF(COUNTIF('Listing Competitieven'!AF$2:AF$479,$A538)=0,"",COUNTIF('Listing Competitieven'!AF$2:AF$479,$A538))</f>
        <v/>
      </c>
      <c r="C538" s="145" t="str">
        <f>IF(COUNTIF('Listing Competitieven'!AG$2:AG$479,$A538)=0,"",COUNTIF('Listing Competitieven'!AG$2:AG$479,$A538))</f>
        <v/>
      </c>
      <c r="D538" s="145" t="str">
        <f>IF(COUNTIF('Listing Competitieven'!AH$2:AH$479,$A538)=0,"",COUNTIF('Listing Competitieven'!AH$2:AH$479,$A538))</f>
        <v/>
      </c>
      <c r="E538" s="145" t="str">
        <f>IF(COUNTIF('Listing Competitieven'!AI$2:AI$479,$A538)=0,"",COUNTIF('Listing Competitieven'!AI$2:AI$479,$A538))</f>
        <v/>
      </c>
      <c r="F538" s="145" t="str">
        <f>IF(COUNTIF('Listing Competitieven'!AJ$2:AJ$479,$A538)=0,"",COUNTIF('Listing Competitieven'!AJ$2:AJ$479,$A538))</f>
        <v/>
      </c>
      <c r="G538" s="145" t="str">
        <f>IF(COUNTIF('Listing Competitieven'!AK$2:AK$479,$A538)=0,"",COUNTIF('Listing Competitieven'!AK$2:AK$479,$A538))</f>
        <v/>
      </c>
      <c r="I538">
        <v>537</v>
      </c>
      <c r="J538" s="145">
        <f>SUM(B$2:B538)</f>
        <v>138</v>
      </c>
      <c r="K538" s="145">
        <f>SUM(C$2:C538)</f>
        <v>126</v>
      </c>
      <c r="L538" s="145">
        <f>SUM(D$2:D538)</f>
        <v>85</v>
      </c>
      <c r="M538" s="145">
        <f>SUM(E$2:E538)</f>
        <v>27</v>
      </c>
      <c r="N538" s="145">
        <f>SUM(F$2:F538)</f>
        <v>47</v>
      </c>
      <c r="O538" s="145">
        <f>SUM(G$2:G538)</f>
        <v>2</v>
      </c>
    </row>
    <row r="539" spans="1:15" x14ac:dyDescent="0.25">
      <c r="A539">
        <v>538</v>
      </c>
      <c r="B539" s="145" t="str">
        <f>IF(COUNTIF('Listing Competitieven'!AF$2:AF$479,$A539)=0,"",COUNTIF('Listing Competitieven'!AF$2:AF$479,$A539))</f>
        <v/>
      </c>
      <c r="C539" s="145" t="str">
        <f>IF(COUNTIF('Listing Competitieven'!AG$2:AG$479,$A539)=0,"",COUNTIF('Listing Competitieven'!AG$2:AG$479,$A539))</f>
        <v/>
      </c>
      <c r="D539" s="145" t="str">
        <f>IF(COUNTIF('Listing Competitieven'!AH$2:AH$479,$A539)=0,"",COUNTIF('Listing Competitieven'!AH$2:AH$479,$A539))</f>
        <v/>
      </c>
      <c r="E539" s="145" t="str">
        <f>IF(COUNTIF('Listing Competitieven'!AI$2:AI$479,$A539)=0,"",COUNTIF('Listing Competitieven'!AI$2:AI$479,$A539))</f>
        <v/>
      </c>
      <c r="F539" s="145" t="str">
        <f>IF(COUNTIF('Listing Competitieven'!AJ$2:AJ$479,$A539)=0,"",COUNTIF('Listing Competitieven'!AJ$2:AJ$479,$A539))</f>
        <v/>
      </c>
      <c r="G539" s="145" t="str">
        <f>IF(COUNTIF('Listing Competitieven'!AK$2:AK$479,$A539)=0,"",COUNTIF('Listing Competitieven'!AK$2:AK$479,$A539))</f>
        <v/>
      </c>
      <c r="I539">
        <v>538</v>
      </c>
      <c r="J539" s="145">
        <f>SUM(B$2:B539)</f>
        <v>138</v>
      </c>
      <c r="K539" s="145">
        <f>SUM(C$2:C539)</f>
        <v>126</v>
      </c>
      <c r="L539" s="145">
        <f>SUM(D$2:D539)</f>
        <v>85</v>
      </c>
      <c r="M539" s="145">
        <f>SUM(E$2:E539)</f>
        <v>27</v>
      </c>
      <c r="N539" s="145">
        <f>SUM(F$2:F539)</f>
        <v>47</v>
      </c>
      <c r="O539" s="145">
        <f>SUM(G$2:G539)</f>
        <v>2</v>
      </c>
    </row>
    <row r="540" spans="1:15" x14ac:dyDescent="0.25">
      <c r="A540">
        <v>539</v>
      </c>
      <c r="B540" s="145" t="str">
        <f>IF(COUNTIF('Listing Competitieven'!AF$2:AF$479,$A540)=0,"",COUNTIF('Listing Competitieven'!AF$2:AF$479,$A540))</f>
        <v/>
      </c>
      <c r="C540" s="145" t="str">
        <f>IF(COUNTIF('Listing Competitieven'!AG$2:AG$479,$A540)=0,"",COUNTIF('Listing Competitieven'!AG$2:AG$479,$A540))</f>
        <v/>
      </c>
      <c r="D540" s="145">
        <f>IF(COUNTIF('Listing Competitieven'!AH$2:AH$479,$A540)=0,"",COUNTIF('Listing Competitieven'!AH$2:AH$479,$A540))</f>
        <v>1</v>
      </c>
      <c r="E540" s="145">
        <f>IF(COUNTIF('Listing Competitieven'!AI$2:AI$479,$A540)=0,"",COUNTIF('Listing Competitieven'!AI$2:AI$479,$A540))</f>
        <v>3</v>
      </c>
      <c r="F540" s="145" t="str">
        <f>IF(COUNTIF('Listing Competitieven'!AJ$2:AJ$479,$A540)=0,"",COUNTIF('Listing Competitieven'!AJ$2:AJ$479,$A540))</f>
        <v/>
      </c>
      <c r="G540" s="145" t="str">
        <f>IF(COUNTIF('Listing Competitieven'!AK$2:AK$479,$A540)=0,"",COUNTIF('Listing Competitieven'!AK$2:AK$479,$A540))</f>
        <v/>
      </c>
      <c r="I540">
        <v>539</v>
      </c>
      <c r="J540" s="145">
        <f>SUM(B$2:B540)</f>
        <v>138</v>
      </c>
      <c r="K540" s="145">
        <f>SUM(C$2:C540)</f>
        <v>126</v>
      </c>
      <c r="L540" s="145">
        <f>SUM(D$2:D540)</f>
        <v>86</v>
      </c>
      <c r="M540" s="145">
        <f>SUM(E$2:E540)</f>
        <v>30</v>
      </c>
      <c r="N540" s="145">
        <f>SUM(F$2:F540)</f>
        <v>47</v>
      </c>
      <c r="O540" s="145">
        <f>SUM(G$2:G540)</f>
        <v>2</v>
      </c>
    </row>
    <row r="541" spans="1:15" x14ac:dyDescent="0.25">
      <c r="A541">
        <v>540</v>
      </c>
      <c r="B541" s="145" t="str">
        <f>IF(COUNTIF('Listing Competitieven'!AF$2:AF$479,$A541)=0,"",COUNTIF('Listing Competitieven'!AF$2:AF$479,$A541))</f>
        <v/>
      </c>
      <c r="C541" s="145" t="str">
        <f>IF(COUNTIF('Listing Competitieven'!AG$2:AG$479,$A541)=0,"",COUNTIF('Listing Competitieven'!AG$2:AG$479,$A541))</f>
        <v/>
      </c>
      <c r="D541" s="145" t="str">
        <f>IF(COUNTIF('Listing Competitieven'!AH$2:AH$479,$A541)=0,"",COUNTIF('Listing Competitieven'!AH$2:AH$479,$A541))</f>
        <v/>
      </c>
      <c r="E541" s="145" t="str">
        <f>IF(COUNTIF('Listing Competitieven'!AI$2:AI$479,$A541)=0,"",COUNTIF('Listing Competitieven'!AI$2:AI$479,$A541))</f>
        <v/>
      </c>
      <c r="F541" s="145" t="str">
        <f>IF(COUNTIF('Listing Competitieven'!AJ$2:AJ$479,$A541)=0,"",COUNTIF('Listing Competitieven'!AJ$2:AJ$479,$A541))</f>
        <v/>
      </c>
      <c r="G541" s="145" t="str">
        <f>IF(COUNTIF('Listing Competitieven'!AK$2:AK$479,$A541)=0,"",COUNTIF('Listing Competitieven'!AK$2:AK$479,$A541))</f>
        <v/>
      </c>
      <c r="I541">
        <v>540</v>
      </c>
      <c r="J541" s="145">
        <f>SUM(B$2:B541)</f>
        <v>138</v>
      </c>
      <c r="K541" s="145">
        <f>SUM(C$2:C541)</f>
        <v>126</v>
      </c>
      <c r="L541" s="145">
        <f>SUM(D$2:D541)</f>
        <v>86</v>
      </c>
      <c r="M541" s="145">
        <f>SUM(E$2:E541)</f>
        <v>30</v>
      </c>
      <c r="N541" s="145">
        <f>SUM(F$2:F541)</f>
        <v>47</v>
      </c>
      <c r="O541" s="145">
        <f>SUM(G$2:G541)</f>
        <v>2</v>
      </c>
    </row>
    <row r="542" spans="1:15" x14ac:dyDescent="0.25">
      <c r="A542">
        <v>541</v>
      </c>
      <c r="B542" s="145" t="str">
        <f>IF(COUNTIF('Listing Competitieven'!AF$2:AF$479,$A542)=0,"",COUNTIF('Listing Competitieven'!AF$2:AF$479,$A542))</f>
        <v/>
      </c>
      <c r="C542" s="145" t="str">
        <f>IF(COUNTIF('Listing Competitieven'!AG$2:AG$479,$A542)=0,"",COUNTIF('Listing Competitieven'!AG$2:AG$479,$A542))</f>
        <v/>
      </c>
      <c r="D542" s="145" t="str">
        <f>IF(COUNTIF('Listing Competitieven'!AH$2:AH$479,$A542)=0,"",COUNTIF('Listing Competitieven'!AH$2:AH$479,$A542))</f>
        <v/>
      </c>
      <c r="E542" s="145" t="str">
        <f>IF(COUNTIF('Listing Competitieven'!AI$2:AI$479,$A542)=0,"",COUNTIF('Listing Competitieven'!AI$2:AI$479,$A542))</f>
        <v/>
      </c>
      <c r="F542" s="145" t="str">
        <f>IF(COUNTIF('Listing Competitieven'!AJ$2:AJ$479,$A542)=0,"",COUNTIF('Listing Competitieven'!AJ$2:AJ$479,$A542))</f>
        <v/>
      </c>
      <c r="G542" s="145" t="str">
        <f>IF(COUNTIF('Listing Competitieven'!AK$2:AK$479,$A542)=0,"",COUNTIF('Listing Competitieven'!AK$2:AK$479,$A542))</f>
        <v/>
      </c>
      <c r="I542">
        <v>541</v>
      </c>
      <c r="J542" s="145">
        <f>SUM(B$2:B542)</f>
        <v>138</v>
      </c>
      <c r="K542" s="145">
        <f>SUM(C$2:C542)</f>
        <v>126</v>
      </c>
      <c r="L542" s="145">
        <f>SUM(D$2:D542)</f>
        <v>86</v>
      </c>
      <c r="M542" s="145">
        <f>SUM(E$2:E542)</f>
        <v>30</v>
      </c>
      <c r="N542" s="145">
        <f>SUM(F$2:F542)</f>
        <v>47</v>
      </c>
      <c r="O542" s="145">
        <f>SUM(G$2:G542)</f>
        <v>2</v>
      </c>
    </row>
    <row r="543" spans="1:15" x14ac:dyDescent="0.25">
      <c r="A543">
        <v>542</v>
      </c>
      <c r="B543" s="145" t="str">
        <f>IF(COUNTIF('Listing Competitieven'!AF$2:AF$479,$A543)=0,"",COUNTIF('Listing Competitieven'!AF$2:AF$479,$A543))</f>
        <v/>
      </c>
      <c r="C543" s="145" t="str">
        <f>IF(COUNTIF('Listing Competitieven'!AG$2:AG$479,$A543)=0,"",COUNTIF('Listing Competitieven'!AG$2:AG$479,$A543))</f>
        <v/>
      </c>
      <c r="D543" s="145" t="str">
        <f>IF(COUNTIF('Listing Competitieven'!AH$2:AH$479,$A543)=0,"",COUNTIF('Listing Competitieven'!AH$2:AH$479,$A543))</f>
        <v/>
      </c>
      <c r="E543" s="145" t="str">
        <f>IF(COUNTIF('Listing Competitieven'!AI$2:AI$479,$A543)=0,"",COUNTIF('Listing Competitieven'!AI$2:AI$479,$A543))</f>
        <v/>
      </c>
      <c r="F543" s="145" t="str">
        <f>IF(COUNTIF('Listing Competitieven'!AJ$2:AJ$479,$A543)=0,"",COUNTIF('Listing Competitieven'!AJ$2:AJ$479,$A543))</f>
        <v/>
      </c>
      <c r="G543" s="145" t="str">
        <f>IF(COUNTIF('Listing Competitieven'!AK$2:AK$479,$A543)=0,"",COUNTIF('Listing Competitieven'!AK$2:AK$479,$A543))</f>
        <v/>
      </c>
      <c r="I543">
        <v>542</v>
      </c>
      <c r="J543" s="145">
        <f>SUM(B$2:B543)</f>
        <v>138</v>
      </c>
      <c r="K543" s="145">
        <f>SUM(C$2:C543)</f>
        <v>126</v>
      </c>
      <c r="L543" s="145">
        <f>SUM(D$2:D543)</f>
        <v>86</v>
      </c>
      <c r="M543" s="145">
        <f>SUM(E$2:E543)</f>
        <v>30</v>
      </c>
      <c r="N543" s="145">
        <f>SUM(F$2:F543)</f>
        <v>47</v>
      </c>
      <c r="O543" s="145">
        <f>SUM(G$2:G543)</f>
        <v>2</v>
      </c>
    </row>
    <row r="544" spans="1:15" x14ac:dyDescent="0.25">
      <c r="A544">
        <v>543</v>
      </c>
      <c r="B544" s="145" t="str">
        <f>IF(COUNTIF('Listing Competitieven'!AF$2:AF$479,$A544)=0,"",COUNTIF('Listing Competitieven'!AF$2:AF$479,$A544))</f>
        <v/>
      </c>
      <c r="C544" s="145" t="str">
        <f>IF(COUNTIF('Listing Competitieven'!AG$2:AG$479,$A544)=0,"",COUNTIF('Listing Competitieven'!AG$2:AG$479,$A544))</f>
        <v/>
      </c>
      <c r="D544" s="145" t="str">
        <f>IF(COUNTIF('Listing Competitieven'!AH$2:AH$479,$A544)=0,"",COUNTIF('Listing Competitieven'!AH$2:AH$479,$A544))</f>
        <v/>
      </c>
      <c r="E544" s="145" t="str">
        <f>IF(COUNTIF('Listing Competitieven'!AI$2:AI$479,$A544)=0,"",COUNTIF('Listing Competitieven'!AI$2:AI$479,$A544))</f>
        <v/>
      </c>
      <c r="F544" s="145" t="str">
        <f>IF(COUNTIF('Listing Competitieven'!AJ$2:AJ$479,$A544)=0,"",COUNTIF('Listing Competitieven'!AJ$2:AJ$479,$A544))</f>
        <v/>
      </c>
      <c r="G544" s="145" t="str">
        <f>IF(COUNTIF('Listing Competitieven'!AK$2:AK$479,$A544)=0,"",COUNTIF('Listing Competitieven'!AK$2:AK$479,$A544))</f>
        <v/>
      </c>
      <c r="I544">
        <v>543</v>
      </c>
      <c r="J544" s="145">
        <f>SUM(B$2:B544)</f>
        <v>138</v>
      </c>
      <c r="K544" s="145">
        <f>SUM(C$2:C544)</f>
        <v>126</v>
      </c>
      <c r="L544" s="145">
        <f>SUM(D$2:D544)</f>
        <v>86</v>
      </c>
      <c r="M544" s="145">
        <f>SUM(E$2:E544)</f>
        <v>30</v>
      </c>
      <c r="N544" s="145">
        <f>SUM(F$2:F544)</f>
        <v>47</v>
      </c>
      <c r="O544" s="145">
        <f>SUM(G$2:G544)</f>
        <v>2</v>
      </c>
    </row>
    <row r="545" spans="1:15" x14ac:dyDescent="0.25">
      <c r="A545">
        <v>544</v>
      </c>
      <c r="B545" s="145" t="str">
        <f>IF(COUNTIF('Listing Competitieven'!AF$2:AF$479,$A545)=0,"",COUNTIF('Listing Competitieven'!AF$2:AF$479,$A545))</f>
        <v/>
      </c>
      <c r="C545" s="145" t="str">
        <f>IF(COUNTIF('Listing Competitieven'!AG$2:AG$479,$A545)=0,"",COUNTIF('Listing Competitieven'!AG$2:AG$479,$A545))</f>
        <v/>
      </c>
      <c r="D545" s="145" t="str">
        <f>IF(COUNTIF('Listing Competitieven'!AH$2:AH$479,$A545)=0,"",COUNTIF('Listing Competitieven'!AH$2:AH$479,$A545))</f>
        <v/>
      </c>
      <c r="E545" s="145" t="str">
        <f>IF(COUNTIF('Listing Competitieven'!AI$2:AI$479,$A545)=0,"",COUNTIF('Listing Competitieven'!AI$2:AI$479,$A545))</f>
        <v/>
      </c>
      <c r="F545" s="145" t="str">
        <f>IF(COUNTIF('Listing Competitieven'!AJ$2:AJ$479,$A545)=0,"",COUNTIF('Listing Competitieven'!AJ$2:AJ$479,$A545))</f>
        <v/>
      </c>
      <c r="G545" s="145" t="str">
        <f>IF(COUNTIF('Listing Competitieven'!AK$2:AK$479,$A545)=0,"",COUNTIF('Listing Competitieven'!AK$2:AK$479,$A545))</f>
        <v/>
      </c>
      <c r="I545">
        <v>544</v>
      </c>
      <c r="J545" s="145">
        <f>SUM(B$2:B545)</f>
        <v>138</v>
      </c>
      <c r="K545" s="145">
        <f>SUM(C$2:C545)</f>
        <v>126</v>
      </c>
      <c r="L545" s="145">
        <f>SUM(D$2:D545)</f>
        <v>86</v>
      </c>
      <c r="M545" s="145">
        <f>SUM(E$2:E545)</f>
        <v>30</v>
      </c>
      <c r="N545" s="145">
        <f>SUM(F$2:F545)</f>
        <v>47</v>
      </c>
      <c r="O545" s="145">
        <f>SUM(G$2:G545)</f>
        <v>2</v>
      </c>
    </row>
    <row r="546" spans="1:15" x14ac:dyDescent="0.25">
      <c r="A546">
        <v>545</v>
      </c>
      <c r="B546" s="145" t="str">
        <f>IF(COUNTIF('Listing Competitieven'!AF$2:AF$479,$A546)=0,"",COUNTIF('Listing Competitieven'!AF$2:AF$479,$A546))</f>
        <v/>
      </c>
      <c r="C546" s="145" t="str">
        <f>IF(COUNTIF('Listing Competitieven'!AG$2:AG$479,$A546)=0,"",COUNTIF('Listing Competitieven'!AG$2:AG$479,$A546))</f>
        <v/>
      </c>
      <c r="D546" s="145" t="str">
        <f>IF(COUNTIF('Listing Competitieven'!AH$2:AH$479,$A546)=0,"",COUNTIF('Listing Competitieven'!AH$2:AH$479,$A546))</f>
        <v/>
      </c>
      <c r="E546" s="145" t="str">
        <f>IF(COUNTIF('Listing Competitieven'!AI$2:AI$479,$A546)=0,"",COUNTIF('Listing Competitieven'!AI$2:AI$479,$A546))</f>
        <v/>
      </c>
      <c r="F546" s="145" t="str">
        <f>IF(COUNTIF('Listing Competitieven'!AJ$2:AJ$479,$A546)=0,"",COUNTIF('Listing Competitieven'!AJ$2:AJ$479,$A546))</f>
        <v/>
      </c>
      <c r="G546" s="145" t="str">
        <f>IF(COUNTIF('Listing Competitieven'!AK$2:AK$479,$A546)=0,"",COUNTIF('Listing Competitieven'!AK$2:AK$479,$A546))</f>
        <v/>
      </c>
      <c r="I546">
        <v>545</v>
      </c>
      <c r="J546" s="145">
        <f>SUM(B$2:B546)</f>
        <v>138</v>
      </c>
      <c r="K546" s="145">
        <f>SUM(C$2:C546)</f>
        <v>126</v>
      </c>
      <c r="L546" s="145">
        <f>SUM(D$2:D546)</f>
        <v>86</v>
      </c>
      <c r="M546" s="145">
        <f>SUM(E$2:E546)</f>
        <v>30</v>
      </c>
      <c r="N546" s="145">
        <f>SUM(F$2:F546)</f>
        <v>47</v>
      </c>
      <c r="O546" s="145">
        <f>SUM(G$2:G546)</f>
        <v>2</v>
      </c>
    </row>
    <row r="547" spans="1:15" x14ac:dyDescent="0.25">
      <c r="A547">
        <v>546</v>
      </c>
      <c r="B547" s="145" t="str">
        <f>IF(COUNTIF('Listing Competitieven'!AF$2:AF$479,$A547)=0,"",COUNTIF('Listing Competitieven'!AF$2:AF$479,$A547))</f>
        <v/>
      </c>
      <c r="C547" s="145">
        <f>IF(COUNTIF('Listing Competitieven'!AG$2:AG$479,$A547)=0,"",COUNTIF('Listing Competitieven'!AG$2:AG$479,$A547))</f>
        <v>1</v>
      </c>
      <c r="D547" s="145">
        <f>IF(COUNTIF('Listing Competitieven'!AH$2:AH$479,$A547)=0,"",COUNTIF('Listing Competitieven'!AH$2:AH$479,$A547))</f>
        <v>1</v>
      </c>
      <c r="E547" s="145">
        <f>IF(COUNTIF('Listing Competitieven'!AI$2:AI$479,$A547)=0,"",COUNTIF('Listing Competitieven'!AI$2:AI$479,$A547))</f>
        <v>1</v>
      </c>
      <c r="F547" s="145" t="str">
        <f>IF(COUNTIF('Listing Competitieven'!AJ$2:AJ$479,$A547)=0,"",COUNTIF('Listing Competitieven'!AJ$2:AJ$479,$A547))</f>
        <v/>
      </c>
      <c r="G547" s="145" t="str">
        <f>IF(COUNTIF('Listing Competitieven'!AK$2:AK$479,$A547)=0,"",COUNTIF('Listing Competitieven'!AK$2:AK$479,$A547))</f>
        <v/>
      </c>
      <c r="I547">
        <v>546</v>
      </c>
      <c r="J547" s="145">
        <f>SUM(B$2:B547)</f>
        <v>138</v>
      </c>
      <c r="K547" s="145">
        <f>SUM(C$2:C547)</f>
        <v>127</v>
      </c>
      <c r="L547" s="145">
        <f>SUM(D$2:D547)</f>
        <v>87</v>
      </c>
      <c r="M547" s="145">
        <f>SUM(E$2:E547)</f>
        <v>31</v>
      </c>
      <c r="N547" s="145">
        <f>SUM(F$2:F547)</f>
        <v>47</v>
      </c>
      <c r="O547" s="145">
        <f>SUM(G$2:G547)</f>
        <v>2</v>
      </c>
    </row>
    <row r="548" spans="1:15" x14ac:dyDescent="0.25">
      <c r="A548">
        <v>547</v>
      </c>
      <c r="B548" s="145" t="str">
        <f>IF(COUNTIF('Listing Competitieven'!AF$2:AF$479,$A548)=0,"",COUNTIF('Listing Competitieven'!AF$2:AF$479,$A548))</f>
        <v/>
      </c>
      <c r="C548" s="145" t="str">
        <f>IF(COUNTIF('Listing Competitieven'!AG$2:AG$479,$A548)=0,"",COUNTIF('Listing Competitieven'!AG$2:AG$479,$A548))</f>
        <v/>
      </c>
      <c r="D548" s="145" t="str">
        <f>IF(COUNTIF('Listing Competitieven'!AH$2:AH$479,$A548)=0,"",COUNTIF('Listing Competitieven'!AH$2:AH$479,$A548))</f>
        <v/>
      </c>
      <c r="E548" s="145" t="str">
        <f>IF(COUNTIF('Listing Competitieven'!AI$2:AI$479,$A548)=0,"",COUNTIF('Listing Competitieven'!AI$2:AI$479,$A548))</f>
        <v/>
      </c>
      <c r="F548" s="145" t="str">
        <f>IF(COUNTIF('Listing Competitieven'!AJ$2:AJ$479,$A548)=0,"",COUNTIF('Listing Competitieven'!AJ$2:AJ$479,$A548))</f>
        <v/>
      </c>
      <c r="G548" s="145" t="str">
        <f>IF(COUNTIF('Listing Competitieven'!AK$2:AK$479,$A548)=0,"",COUNTIF('Listing Competitieven'!AK$2:AK$479,$A548))</f>
        <v/>
      </c>
      <c r="I548">
        <v>547</v>
      </c>
      <c r="J548" s="145">
        <f>SUM(B$2:B548)</f>
        <v>138</v>
      </c>
      <c r="K548" s="145">
        <f>SUM(C$2:C548)</f>
        <v>127</v>
      </c>
      <c r="L548" s="145">
        <f>SUM(D$2:D548)</f>
        <v>87</v>
      </c>
      <c r="M548" s="145">
        <f>SUM(E$2:E548)</f>
        <v>31</v>
      </c>
      <c r="N548" s="145">
        <f>SUM(F$2:F548)</f>
        <v>47</v>
      </c>
      <c r="O548" s="145">
        <f>SUM(G$2:G548)</f>
        <v>2</v>
      </c>
    </row>
    <row r="549" spans="1:15" x14ac:dyDescent="0.25">
      <c r="A549">
        <v>548</v>
      </c>
      <c r="B549" s="145" t="str">
        <f>IF(COUNTIF('Listing Competitieven'!AF$2:AF$479,$A549)=0,"",COUNTIF('Listing Competitieven'!AF$2:AF$479,$A549))</f>
        <v/>
      </c>
      <c r="C549" s="145" t="str">
        <f>IF(COUNTIF('Listing Competitieven'!AG$2:AG$479,$A549)=0,"",COUNTIF('Listing Competitieven'!AG$2:AG$479,$A549))</f>
        <v/>
      </c>
      <c r="D549" s="145" t="str">
        <f>IF(COUNTIF('Listing Competitieven'!AH$2:AH$479,$A549)=0,"",COUNTIF('Listing Competitieven'!AH$2:AH$479,$A549))</f>
        <v/>
      </c>
      <c r="E549" s="145" t="str">
        <f>IF(COUNTIF('Listing Competitieven'!AI$2:AI$479,$A549)=0,"",COUNTIF('Listing Competitieven'!AI$2:AI$479,$A549))</f>
        <v/>
      </c>
      <c r="F549" s="145" t="str">
        <f>IF(COUNTIF('Listing Competitieven'!AJ$2:AJ$479,$A549)=0,"",COUNTIF('Listing Competitieven'!AJ$2:AJ$479,$A549))</f>
        <v/>
      </c>
      <c r="G549" s="145" t="str">
        <f>IF(COUNTIF('Listing Competitieven'!AK$2:AK$479,$A549)=0,"",COUNTIF('Listing Competitieven'!AK$2:AK$479,$A549))</f>
        <v/>
      </c>
      <c r="I549">
        <v>548</v>
      </c>
      <c r="J549" s="145">
        <f>SUM(B$2:B549)</f>
        <v>138</v>
      </c>
      <c r="K549" s="145">
        <f>SUM(C$2:C549)</f>
        <v>127</v>
      </c>
      <c r="L549" s="145">
        <f>SUM(D$2:D549)</f>
        <v>87</v>
      </c>
      <c r="M549" s="145">
        <f>SUM(E$2:E549)</f>
        <v>31</v>
      </c>
      <c r="N549" s="145">
        <f>SUM(F$2:F549)</f>
        <v>47</v>
      </c>
      <c r="O549" s="145">
        <f>SUM(G$2:G549)</f>
        <v>2</v>
      </c>
    </row>
    <row r="550" spans="1:15" x14ac:dyDescent="0.25">
      <c r="A550">
        <v>549</v>
      </c>
      <c r="B550" s="145" t="str">
        <f>IF(COUNTIF('Listing Competitieven'!AF$2:AF$479,$A550)=0,"",COUNTIF('Listing Competitieven'!AF$2:AF$479,$A550))</f>
        <v/>
      </c>
      <c r="C550" s="145" t="str">
        <f>IF(COUNTIF('Listing Competitieven'!AG$2:AG$479,$A550)=0,"",COUNTIF('Listing Competitieven'!AG$2:AG$479,$A550))</f>
        <v/>
      </c>
      <c r="D550" s="145" t="str">
        <f>IF(COUNTIF('Listing Competitieven'!AH$2:AH$479,$A550)=0,"",COUNTIF('Listing Competitieven'!AH$2:AH$479,$A550))</f>
        <v/>
      </c>
      <c r="E550" s="145" t="str">
        <f>IF(COUNTIF('Listing Competitieven'!AI$2:AI$479,$A550)=0,"",COUNTIF('Listing Competitieven'!AI$2:AI$479,$A550))</f>
        <v/>
      </c>
      <c r="F550" s="145" t="str">
        <f>IF(COUNTIF('Listing Competitieven'!AJ$2:AJ$479,$A550)=0,"",COUNTIF('Listing Competitieven'!AJ$2:AJ$479,$A550))</f>
        <v/>
      </c>
      <c r="G550" s="145" t="str">
        <f>IF(COUNTIF('Listing Competitieven'!AK$2:AK$479,$A550)=0,"",COUNTIF('Listing Competitieven'!AK$2:AK$479,$A550))</f>
        <v/>
      </c>
      <c r="I550">
        <v>549</v>
      </c>
      <c r="J550" s="145">
        <f>SUM(B$2:B550)</f>
        <v>138</v>
      </c>
      <c r="K550" s="145">
        <f>SUM(C$2:C550)</f>
        <v>127</v>
      </c>
      <c r="L550" s="145">
        <f>SUM(D$2:D550)</f>
        <v>87</v>
      </c>
      <c r="M550" s="145">
        <f>SUM(E$2:E550)</f>
        <v>31</v>
      </c>
      <c r="N550" s="145">
        <f>SUM(F$2:F550)</f>
        <v>47</v>
      </c>
      <c r="O550" s="145">
        <f>SUM(G$2:G550)</f>
        <v>2</v>
      </c>
    </row>
    <row r="551" spans="1:15" x14ac:dyDescent="0.25">
      <c r="A551">
        <v>550</v>
      </c>
      <c r="B551" s="145" t="str">
        <f>IF(COUNTIF('Listing Competitieven'!AF$2:AF$479,$A551)=0,"",COUNTIF('Listing Competitieven'!AF$2:AF$479,$A551))</f>
        <v/>
      </c>
      <c r="C551" s="145" t="str">
        <f>IF(COUNTIF('Listing Competitieven'!AG$2:AG$479,$A551)=0,"",COUNTIF('Listing Competitieven'!AG$2:AG$479,$A551))</f>
        <v/>
      </c>
      <c r="D551" s="145" t="str">
        <f>IF(COUNTIF('Listing Competitieven'!AH$2:AH$479,$A551)=0,"",COUNTIF('Listing Competitieven'!AH$2:AH$479,$A551))</f>
        <v/>
      </c>
      <c r="E551" s="145" t="str">
        <f>IF(COUNTIF('Listing Competitieven'!AI$2:AI$479,$A551)=0,"",COUNTIF('Listing Competitieven'!AI$2:AI$479,$A551))</f>
        <v/>
      </c>
      <c r="F551" s="145" t="str">
        <f>IF(COUNTIF('Listing Competitieven'!AJ$2:AJ$479,$A551)=0,"",COUNTIF('Listing Competitieven'!AJ$2:AJ$479,$A551))</f>
        <v/>
      </c>
      <c r="G551" s="145" t="str">
        <f>IF(COUNTIF('Listing Competitieven'!AK$2:AK$479,$A551)=0,"",COUNTIF('Listing Competitieven'!AK$2:AK$479,$A551))</f>
        <v/>
      </c>
      <c r="I551">
        <v>550</v>
      </c>
      <c r="J551" s="145">
        <f>SUM(B$2:B551)</f>
        <v>138</v>
      </c>
      <c r="K551" s="145">
        <f>SUM(C$2:C551)</f>
        <v>127</v>
      </c>
      <c r="L551" s="145">
        <f>SUM(D$2:D551)</f>
        <v>87</v>
      </c>
      <c r="M551" s="145">
        <f>SUM(E$2:E551)</f>
        <v>31</v>
      </c>
      <c r="N551" s="145">
        <f>SUM(F$2:F551)</f>
        <v>47</v>
      </c>
      <c r="O551" s="145">
        <f>SUM(G$2:G551)</f>
        <v>2</v>
      </c>
    </row>
    <row r="552" spans="1:15" x14ac:dyDescent="0.25">
      <c r="A552">
        <v>551</v>
      </c>
      <c r="B552" s="145" t="str">
        <f>IF(COUNTIF('Listing Competitieven'!AF$2:AF$479,$A552)=0,"",COUNTIF('Listing Competitieven'!AF$2:AF$479,$A552))</f>
        <v/>
      </c>
      <c r="C552" s="145" t="str">
        <f>IF(COUNTIF('Listing Competitieven'!AG$2:AG$479,$A552)=0,"",COUNTIF('Listing Competitieven'!AG$2:AG$479,$A552))</f>
        <v/>
      </c>
      <c r="D552" s="145" t="str">
        <f>IF(COUNTIF('Listing Competitieven'!AH$2:AH$479,$A552)=0,"",COUNTIF('Listing Competitieven'!AH$2:AH$479,$A552))</f>
        <v/>
      </c>
      <c r="E552" s="145" t="str">
        <f>IF(COUNTIF('Listing Competitieven'!AI$2:AI$479,$A552)=0,"",COUNTIF('Listing Competitieven'!AI$2:AI$479,$A552))</f>
        <v/>
      </c>
      <c r="F552" s="145" t="str">
        <f>IF(COUNTIF('Listing Competitieven'!AJ$2:AJ$479,$A552)=0,"",COUNTIF('Listing Competitieven'!AJ$2:AJ$479,$A552))</f>
        <v/>
      </c>
      <c r="G552" s="145" t="str">
        <f>IF(COUNTIF('Listing Competitieven'!AK$2:AK$479,$A552)=0,"",COUNTIF('Listing Competitieven'!AK$2:AK$479,$A552))</f>
        <v/>
      </c>
      <c r="I552">
        <v>551</v>
      </c>
      <c r="J552" s="145">
        <f>SUM(B$2:B552)</f>
        <v>138</v>
      </c>
      <c r="K552" s="145">
        <f>SUM(C$2:C552)</f>
        <v>127</v>
      </c>
      <c r="L552" s="145">
        <f>SUM(D$2:D552)</f>
        <v>87</v>
      </c>
      <c r="M552" s="145">
        <f>SUM(E$2:E552)</f>
        <v>31</v>
      </c>
      <c r="N552" s="145">
        <f>SUM(F$2:F552)</f>
        <v>47</v>
      </c>
      <c r="O552" s="145">
        <f>SUM(G$2:G552)</f>
        <v>2</v>
      </c>
    </row>
    <row r="553" spans="1:15" x14ac:dyDescent="0.25">
      <c r="A553">
        <v>552</v>
      </c>
      <c r="B553" s="145" t="str">
        <f>IF(COUNTIF('Listing Competitieven'!AF$2:AF$479,$A553)=0,"",COUNTIF('Listing Competitieven'!AF$2:AF$479,$A553))</f>
        <v/>
      </c>
      <c r="C553" s="145" t="str">
        <f>IF(COUNTIF('Listing Competitieven'!AG$2:AG$479,$A553)=0,"",COUNTIF('Listing Competitieven'!AG$2:AG$479,$A553))</f>
        <v/>
      </c>
      <c r="D553" s="145" t="str">
        <f>IF(COUNTIF('Listing Competitieven'!AH$2:AH$479,$A553)=0,"",COUNTIF('Listing Competitieven'!AH$2:AH$479,$A553))</f>
        <v/>
      </c>
      <c r="E553" s="145" t="str">
        <f>IF(COUNTIF('Listing Competitieven'!AI$2:AI$479,$A553)=0,"",COUNTIF('Listing Competitieven'!AI$2:AI$479,$A553))</f>
        <v/>
      </c>
      <c r="F553" s="145" t="str">
        <f>IF(COUNTIF('Listing Competitieven'!AJ$2:AJ$479,$A553)=0,"",COUNTIF('Listing Competitieven'!AJ$2:AJ$479,$A553))</f>
        <v/>
      </c>
      <c r="G553" s="145" t="str">
        <f>IF(COUNTIF('Listing Competitieven'!AK$2:AK$479,$A553)=0,"",COUNTIF('Listing Competitieven'!AK$2:AK$479,$A553))</f>
        <v/>
      </c>
      <c r="I553">
        <v>552</v>
      </c>
      <c r="J553" s="145">
        <f>SUM(B$2:B553)</f>
        <v>138</v>
      </c>
      <c r="K553" s="145">
        <f>SUM(C$2:C553)</f>
        <v>127</v>
      </c>
      <c r="L553" s="145">
        <f>SUM(D$2:D553)</f>
        <v>87</v>
      </c>
      <c r="M553" s="145">
        <f>SUM(E$2:E553)</f>
        <v>31</v>
      </c>
      <c r="N553" s="145">
        <f>SUM(F$2:F553)</f>
        <v>47</v>
      </c>
      <c r="O553" s="145">
        <f>SUM(G$2:G553)</f>
        <v>2</v>
      </c>
    </row>
    <row r="554" spans="1:15" x14ac:dyDescent="0.25">
      <c r="A554">
        <v>553</v>
      </c>
      <c r="B554" s="145">
        <f>IF(COUNTIF('Listing Competitieven'!AF$2:AF$479,$A554)=0,"",COUNTIF('Listing Competitieven'!AF$2:AF$479,$A554))</f>
        <v>1</v>
      </c>
      <c r="C554" s="145">
        <f>IF(COUNTIF('Listing Competitieven'!AG$2:AG$479,$A554)=0,"",COUNTIF('Listing Competitieven'!AG$2:AG$479,$A554))</f>
        <v>1</v>
      </c>
      <c r="D554" s="145" t="str">
        <f>IF(COUNTIF('Listing Competitieven'!AH$2:AH$479,$A554)=0,"",COUNTIF('Listing Competitieven'!AH$2:AH$479,$A554))</f>
        <v/>
      </c>
      <c r="E554" s="145" t="str">
        <f>IF(COUNTIF('Listing Competitieven'!AI$2:AI$479,$A554)=0,"",COUNTIF('Listing Competitieven'!AI$2:AI$479,$A554))</f>
        <v/>
      </c>
      <c r="F554" s="145" t="str">
        <f>IF(COUNTIF('Listing Competitieven'!AJ$2:AJ$479,$A554)=0,"",COUNTIF('Listing Competitieven'!AJ$2:AJ$479,$A554))</f>
        <v/>
      </c>
      <c r="G554" s="145" t="str">
        <f>IF(COUNTIF('Listing Competitieven'!AK$2:AK$479,$A554)=0,"",COUNTIF('Listing Competitieven'!AK$2:AK$479,$A554))</f>
        <v/>
      </c>
      <c r="I554">
        <v>553</v>
      </c>
      <c r="J554" s="145">
        <f>SUM(B$2:B554)</f>
        <v>139</v>
      </c>
      <c r="K554" s="145">
        <f>SUM(C$2:C554)</f>
        <v>128</v>
      </c>
      <c r="L554" s="145">
        <f>SUM(D$2:D554)</f>
        <v>87</v>
      </c>
      <c r="M554" s="145">
        <f>SUM(E$2:E554)</f>
        <v>31</v>
      </c>
      <c r="N554" s="145">
        <f>SUM(F$2:F554)</f>
        <v>47</v>
      </c>
      <c r="O554" s="145">
        <f>SUM(G$2:G554)</f>
        <v>2</v>
      </c>
    </row>
    <row r="555" spans="1:15" x14ac:dyDescent="0.25">
      <c r="A555">
        <v>554</v>
      </c>
      <c r="B555" s="145" t="str">
        <f>IF(COUNTIF('Listing Competitieven'!AF$2:AF$479,$A555)=0,"",COUNTIF('Listing Competitieven'!AF$2:AF$479,$A555))</f>
        <v/>
      </c>
      <c r="C555" s="145" t="str">
        <f>IF(COUNTIF('Listing Competitieven'!AG$2:AG$479,$A555)=0,"",COUNTIF('Listing Competitieven'!AG$2:AG$479,$A555))</f>
        <v/>
      </c>
      <c r="D555" s="145" t="str">
        <f>IF(COUNTIF('Listing Competitieven'!AH$2:AH$479,$A555)=0,"",COUNTIF('Listing Competitieven'!AH$2:AH$479,$A555))</f>
        <v/>
      </c>
      <c r="E555" s="145" t="str">
        <f>IF(COUNTIF('Listing Competitieven'!AI$2:AI$479,$A555)=0,"",COUNTIF('Listing Competitieven'!AI$2:AI$479,$A555))</f>
        <v/>
      </c>
      <c r="F555" s="145" t="str">
        <f>IF(COUNTIF('Listing Competitieven'!AJ$2:AJ$479,$A555)=0,"",COUNTIF('Listing Competitieven'!AJ$2:AJ$479,$A555))</f>
        <v/>
      </c>
      <c r="G555" s="145" t="str">
        <f>IF(COUNTIF('Listing Competitieven'!AK$2:AK$479,$A555)=0,"",COUNTIF('Listing Competitieven'!AK$2:AK$479,$A555))</f>
        <v/>
      </c>
      <c r="I555">
        <v>554</v>
      </c>
      <c r="J555" s="145">
        <f>SUM(B$2:B555)</f>
        <v>139</v>
      </c>
      <c r="K555" s="145">
        <f>SUM(C$2:C555)</f>
        <v>128</v>
      </c>
      <c r="L555" s="145">
        <f>SUM(D$2:D555)</f>
        <v>87</v>
      </c>
      <c r="M555" s="145">
        <f>SUM(E$2:E555)</f>
        <v>31</v>
      </c>
      <c r="N555" s="145">
        <f>SUM(F$2:F555)</f>
        <v>47</v>
      </c>
      <c r="O555" s="145">
        <f>SUM(G$2:G555)</f>
        <v>2</v>
      </c>
    </row>
    <row r="556" spans="1:15" x14ac:dyDescent="0.25">
      <c r="A556">
        <v>555</v>
      </c>
      <c r="B556" s="145" t="str">
        <f>IF(COUNTIF('Listing Competitieven'!AF$2:AF$479,$A556)=0,"",COUNTIF('Listing Competitieven'!AF$2:AF$479,$A556))</f>
        <v/>
      </c>
      <c r="C556" s="145" t="str">
        <f>IF(COUNTIF('Listing Competitieven'!AG$2:AG$479,$A556)=0,"",COUNTIF('Listing Competitieven'!AG$2:AG$479,$A556))</f>
        <v/>
      </c>
      <c r="D556" s="145" t="str">
        <f>IF(COUNTIF('Listing Competitieven'!AH$2:AH$479,$A556)=0,"",COUNTIF('Listing Competitieven'!AH$2:AH$479,$A556))</f>
        <v/>
      </c>
      <c r="E556" s="145" t="str">
        <f>IF(COUNTIF('Listing Competitieven'!AI$2:AI$479,$A556)=0,"",COUNTIF('Listing Competitieven'!AI$2:AI$479,$A556))</f>
        <v/>
      </c>
      <c r="F556" s="145" t="str">
        <f>IF(COUNTIF('Listing Competitieven'!AJ$2:AJ$479,$A556)=0,"",COUNTIF('Listing Competitieven'!AJ$2:AJ$479,$A556))</f>
        <v/>
      </c>
      <c r="G556" s="145" t="str">
        <f>IF(COUNTIF('Listing Competitieven'!AK$2:AK$479,$A556)=0,"",COUNTIF('Listing Competitieven'!AK$2:AK$479,$A556))</f>
        <v/>
      </c>
      <c r="I556">
        <v>555</v>
      </c>
      <c r="J556" s="145">
        <f>SUM(B$2:B556)</f>
        <v>139</v>
      </c>
      <c r="K556" s="145">
        <f>SUM(C$2:C556)</f>
        <v>128</v>
      </c>
      <c r="L556" s="145">
        <f>SUM(D$2:D556)</f>
        <v>87</v>
      </c>
      <c r="M556" s="145">
        <f>SUM(E$2:E556)</f>
        <v>31</v>
      </c>
      <c r="N556" s="145">
        <f>SUM(F$2:F556)</f>
        <v>47</v>
      </c>
      <c r="O556" s="145">
        <f>SUM(G$2:G556)</f>
        <v>2</v>
      </c>
    </row>
    <row r="557" spans="1:15" x14ac:dyDescent="0.25">
      <c r="A557">
        <v>556</v>
      </c>
      <c r="B557" s="145" t="str">
        <f>IF(COUNTIF('Listing Competitieven'!AF$2:AF$479,$A557)=0,"",COUNTIF('Listing Competitieven'!AF$2:AF$479,$A557))</f>
        <v/>
      </c>
      <c r="C557" s="145" t="str">
        <f>IF(COUNTIF('Listing Competitieven'!AG$2:AG$479,$A557)=0,"",COUNTIF('Listing Competitieven'!AG$2:AG$479,$A557))</f>
        <v/>
      </c>
      <c r="D557" s="145" t="str">
        <f>IF(COUNTIF('Listing Competitieven'!AH$2:AH$479,$A557)=0,"",COUNTIF('Listing Competitieven'!AH$2:AH$479,$A557))</f>
        <v/>
      </c>
      <c r="E557" s="145" t="str">
        <f>IF(COUNTIF('Listing Competitieven'!AI$2:AI$479,$A557)=0,"",COUNTIF('Listing Competitieven'!AI$2:AI$479,$A557))</f>
        <v/>
      </c>
      <c r="F557" s="145">
        <f>IF(COUNTIF('Listing Competitieven'!AJ$2:AJ$479,$A557)=0,"",COUNTIF('Listing Competitieven'!AJ$2:AJ$479,$A557))</f>
        <v>1</v>
      </c>
      <c r="G557" s="145" t="str">
        <f>IF(COUNTIF('Listing Competitieven'!AK$2:AK$479,$A557)=0,"",COUNTIF('Listing Competitieven'!AK$2:AK$479,$A557))</f>
        <v/>
      </c>
      <c r="I557">
        <v>556</v>
      </c>
      <c r="J557" s="145">
        <f>SUM(B$2:B557)</f>
        <v>139</v>
      </c>
      <c r="K557" s="145">
        <f>SUM(C$2:C557)</f>
        <v>128</v>
      </c>
      <c r="L557" s="145">
        <f>SUM(D$2:D557)</f>
        <v>87</v>
      </c>
      <c r="M557" s="145">
        <f>SUM(E$2:E557)</f>
        <v>31</v>
      </c>
      <c r="N557" s="145">
        <f>SUM(F$2:F557)</f>
        <v>48</v>
      </c>
      <c r="O557" s="145">
        <f>SUM(G$2:G557)</f>
        <v>2</v>
      </c>
    </row>
    <row r="558" spans="1:15" x14ac:dyDescent="0.25">
      <c r="A558">
        <v>557</v>
      </c>
      <c r="B558" s="145" t="str">
        <f>IF(COUNTIF('Listing Competitieven'!AF$2:AF$479,$A558)=0,"",COUNTIF('Listing Competitieven'!AF$2:AF$479,$A558))</f>
        <v/>
      </c>
      <c r="C558" s="145" t="str">
        <f>IF(COUNTIF('Listing Competitieven'!AG$2:AG$479,$A558)=0,"",COUNTIF('Listing Competitieven'!AG$2:AG$479,$A558))</f>
        <v/>
      </c>
      <c r="D558" s="145" t="str">
        <f>IF(COUNTIF('Listing Competitieven'!AH$2:AH$479,$A558)=0,"",COUNTIF('Listing Competitieven'!AH$2:AH$479,$A558))</f>
        <v/>
      </c>
      <c r="E558" s="145" t="str">
        <f>IF(COUNTIF('Listing Competitieven'!AI$2:AI$479,$A558)=0,"",COUNTIF('Listing Competitieven'!AI$2:AI$479,$A558))</f>
        <v/>
      </c>
      <c r="F558" s="145" t="str">
        <f>IF(COUNTIF('Listing Competitieven'!AJ$2:AJ$479,$A558)=0,"",COUNTIF('Listing Competitieven'!AJ$2:AJ$479,$A558))</f>
        <v/>
      </c>
      <c r="G558" s="145" t="str">
        <f>IF(COUNTIF('Listing Competitieven'!AK$2:AK$479,$A558)=0,"",COUNTIF('Listing Competitieven'!AK$2:AK$479,$A558))</f>
        <v/>
      </c>
      <c r="I558">
        <v>557</v>
      </c>
      <c r="J558" s="145">
        <f>SUM(B$2:B558)</f>
        <v>139</v>
      </c>
      <c r="K558" s="145">
        <f>SUM(C$2:C558)</f>
        <v>128</v>
      </c>
      <c r="L558" s="145">
        <f>SUM(D$2:D558)</f>
        <v>87</v>
      </c>
      <c r="M558" s="145">
        <f>SUM(E$2:E558)</f>
        <v>31</v>
      </c>
      <c r="N558" s="145">
        <f>SUM(F$2:F558)</f>
        <v>48</v>
      </c>
      <c r="O558" s="145">
        <f>SUM(G$2:G558)</f>
        <v>2</v>
      </c>
    </row>
    <row r="559" spans="1:15" x14ac:dyDescent="0.25">
      <c r="A559">
        <v>558</v>
      </c>
      <c r="B559" s="145" t="str">
        <f>IF(COUNTIF('Listing Competitieven'!AF$2:AF$479,$A559)=0,"",COUNTIF('Listing Competitieven'!AF$2:AF$479,$A559))</f>
        <v/>
      </c>
      <c r="C559" s="145" t="str">
        <f>IF(COUNTIF('Listing Competitieven'!AG$2:AG$479,$A559)=0,"",COUNTIF('Listing Competitieven'!AG$2:AG$479,$A559))</f>
        <v/>
      </c>
      <c r="D559" s="145" t="str">
        <f>IF(COUNTIF('Listing Competitieven'!AH$2:AH$479,$A559)=0,"",COUNTIF('Listing Competitieven'!AH$2:AH$479,$A559))</f>
        <v/>
      </c>
      <c r="E559" s="145" t="str">
        <f>IF(COUNTIF('Listing Competitieven'!AI$2:AI$479,$A559)=0,"",COUNTIF('Listing Competitieven'!AI$2:AI$479,$A559))</f>
        <v/>
      </c>
      <c r="F559" s="145" t="str">
        <f>IF(COUNTIF('Listing Competitieven'!AJ$2:AJ$479,$A559)=0,"",COUNTIF('Listing Competitieven'!AJ$2:AJ$479,$A559))</f>
        <v/>
      </c>
      <c r="G559" s="145" t="str">
        <f>IF(COUNTIF('Listing Competitieven'!AK$2:AK$479,$A559)=0,"",COUNTIF('Listing Competitieven'!AK$2:AK$479,$A559))</f>
        <v/>
      </c>
      <c r="I559">
        <v>558</v>
      </c>
      <c r="J559" s="145">
        <f>SUM(B$2:B559)</f>
        <v>139</v>
      </c>
      <c r="K559" s="145">
        <f>SUM(C$2:C559)</f>
        <v>128</v>
      </c>
      <c r="L559" s="145">
        <f>SUM(D$2:D559)</f>
        <v>87</v>
      </c>
      <c r="M559" s="145">
        <f>SUM(E$2:E559)</f>
        <v>31</v>
      </c>
      <c r="N559" s="145">
        <f>SUM(F$2:F559)</f>
        <v>48</v>
      </c>
      <c r="O559" s="145">
        <f>SUM(G$2:G559)</f>
        <v>2</v>
      </c>
    </row>
    <row r="560" spans="1:15" x14ac:dyDescent="0.25">
      <c r="A560">
        <v>559</v>
      </c>
      <c r="B560" s="145" t="str">
        <f>IF(COUNTIF('Listing Competitieven'!AF$2:AF$479,$A560)=0,"",COUNTIF('Listing Competitieven'!AF$2:AF$479,$A560))</f>
        <v/>
      </c>
      <c r="C560" s="145" t="str">
        <f>IF(COUNTIF('Listing Competitieven'!AG$2:AG$479,$A560)=0,"",COUNTIF('Listing Competitieven'!AG$2:AG$479,$A560))</f>
        <v/>
      </c>
      <c r="D560" s="145" t="str">
        <f>IF(COUNTIF('Listing Competitieven'!AH$2:AH$479,$A560)=0,"",COUNTIF('Listing Competitieven'!AH$2:AH$479,$A560))</f>
        <v/>
      </c>
      <c r="E560" s="145" t="str">
        <f>IF(COUNTIF('Listing Competitieven'!AI$2:AI$479,$A560)=0,"",COUNTIF('Listing Competitieven'!AI$2:AI$479,$A560))</f>
        <v/>
      </c>
      <c r="F560" s="145" t="str">
        <f>IF(COUNTIF('Listing Competitieven'!AJ$2:AJ$479,$A560)=0,"",COUNTIF('Listing Competitieven'!AJ$2:AJ$479,$A560))</f>
        <v/>
      </c>
      <c r="G560" s="145" t="str">
        <f>IF(COUNTIF('Listing Competitieven'!AK$2:AK$479,$A560)=0,"",COUNTIF('Listing Competitieven'!AK$2:AK$479,$A560))</f>
        <v/>
      </c>
      <c r="I560">
        <v>559</v>
      </c>
      <c r="J560" s="145">
        <f>SUM(B$2:B560)</f>
        <v>139</v>
      </c>
      <c r="K560" s="145">
        <f>SUM(C$2:C560)</f>
        <v>128</v>
      </c>
      <c r="L560" s="145">
        <f>SUM(D$2:D560)</f>
        <v>87</v>
      </c>
      <c r="M560" s="145">
        <f>SUM(E$2:E560)</f>
        <v>31</v>
      </c>
      <c r="N560" s="145">
        <f>SUM(F$2:F560)</f>
        <v>48</v>
      </c>
      <c r="O560" s="145">
        <f>SUM(G$2:G560)</f>
        <v>2</v>
      </c>
    </row>
    <row r="561" spans="1:15" x14ac:dyDescent="0.25">
      <c r="A561">
        <v>560</v>
      </c>
      <c r="B561" s="145" t="str">
        <f>IF(COUNTIF('Listing Competitieven'!AF$2:AF$479,$A561)=0,"",COUNTIF('Listing Competitieven'!AF$2:AF$479,$A561))</f>
        <v/>
      </c>
      <c r="C561" s="145" t="str">
        <f>IF(COUNTIF('Listing Competitieven'!AG$2:AG$479,$A561)=0,"",COUNTIF('Listing Competitieven'!AG$2:AG$479,$A561))</f>
        <v/>
      </c>
      <c r="D561" s="145">
        <f>IF(COUNTIF('Listing Competitieven'!AH$2:AH$479,$A561)=0,"",COUNTIF('Listing Competitieven'!AH$2:AH$479,$A561))</f>
        <v>3</v>
      </c>
      <c r="E561" s="145" t="str">
        <f>IF(COUNTIF('Listing Competitieven'!AI$2:AI$479,$A561)=0,"",COUNTIF('Listing Competitieven'!AI$2:AI$479,$A561))</f>
        <v/>
      </c>
      <c r="F561" s="145" t="str">
        <f>IF(COUNTIF('Listing Competitieven'!AJ$2:AJ$479,$A561)=0,"",COUNTIF('Listing Competitieven'!AJ$2:AJ$479,$A561))</f>
        <v/>
      </c>
      <c r="G561" s="145" t="str">
        <f>IF(COUNTIF('Listing Competitieven'!AK$2:AK$479,$A561)=0,"",COUNTIF('Listing Competitieven'!AK$2:AK$479,$A561))</f>
        <v/>
      </c>
      <c r="I561">
        <v>560</v>
      </c>
      <c r="J561" s="145">
        <f>SUM(B$2:B561)</f>
        <v>139</v>
      </c>
      <c r="K561" s="145">
        <f>SUM(C$2:C561)</f>
        <v>128</v>
      </c>
      <c r="L561" s="145">
        <f>SUM(D$2:D561)</f>
        <v>90</v>
      </c>
      <c r="M561" s="145">
        <f>SUM(E$2:E561)</f>
        <v>31</v>
      </c>
      <c r="N561" s="145">
        <f>SUM(F$2:F561)</f>
        <v>48</v>
      </c>
      <c r="O561" s="145">
        <f>SUM(G$2:G561)</f>
        <v>2</v>
      </c>
    </row>
    <row r="562" spans="1:15" x14ac:dyDescent="0.25">
      <c r="A562">
        <v>561</v>
      </c>
      <c r="B562" s="145" t="str">
        <f>IF(COUNTIF('Listing Competitieven'!AF$2:AF$479,$A562)=0,"",COUNTIF('Listing Competitieven'!AF$2:AF$479,$A562))</f>
        <v/>
      </c>
      <c r="C562" s="145" t="str">
        <f>IF(COUNTIF('Listing Competitieven'!AG$2:AG$479,$A562)=0,"",COUNTIF('Listing Competitieven'!AG$2:AG$479,$A562))</f>
        <v/>
      </c>
      <c r="D562" s="145" t="str">
        <f>IF(COUNTIF('Listing Competitieven'!AH$2:AH$479,$A562)=0,"",COUNTIF('Listing Competitieven'!AH$2:AH$479,$A562))</f>
        <v/>
      </c>
      <c r="E562" s="145" t="str">
        <f>IF(COUNTIF('Listing Competitieven'!AI$2:AI$479,$A562)=0,"",COUNTIF('Listing Competitieven'!AI$2:AI$479,$A562))</f>
        <v/>
      </c>
      <c r="F562" s="145" t="str">
        <f>IF(COUNTIF('Listing Competitieven'!AJ$2:AJ$479,$A562)=0,"",COUNTIF('Listing Competitieven'!AJ$2:AJ$479,$A562))</f>
        <v/>
      </c>
      <c r="G562" s="145" t="str">
        <f>IF(COUNTIF('Listing Competitieven'!AK$2:AK$479,$A562)=0,"",COUNTIF('Listing Competitieven'!AK$2:AK$479,$A562))</f>
        <v/>
      </c>
      <c r="I562">
        <v>561</v>
      </c>
      <c r="J562" s="145">
        <f>SUM(B$2:B562)</f>
        <v>139</v>
      </c>
      <c r="K562" s="145">
        <f>SUM(C$2:C562)</f>
        <v>128</v>
      </c>
      <c r="L562" s="145">
        <f>SUM(D$2:D562)</f>
        <v>90</v>
      </c>
      <c r="M562" s="145">
        <f>SUM(E$2:E562)</f>
        <v>31</v>
      </c>
      <c r="N562" s="145">
        <f>SUM(F$2:F562)</f>
        <v>48</v>
      </c>
      <c r="O562" s="145">
        <f>SUM(G$2:G562)</f>
        <v>2</v>
      </c>
    </row>
    <row r="563" spans="1:15" x14ac:dyDescent="0.25">
      <c r="A563">
        <v>562</v>
      </c>
      <c r="B563" s="145" t="str">
        <f>IF(COUNTIF('Listing Competitieven'!AF$2:AF$479,$A563)=0,"",COUNTIF('Listing Competitieven'!AF$2:AF$479,$A563))</f>
        <v/>
      </c>
      <c r="C563" s="145" t="str">
        <f>IF(COUNTIF('Listing Competitieven'!AG$2:AG$479,$A563)=0,"",COUNTIF('Listing Competitieven'!AG$2:AG$479,$A563))</f>
        <v/>
      </c>
      <c r="D563" s="145" t="str">
        <f>IF(COUNTIF('Listing Competitieven'!AH$2:AH$479,$A563)=0,"",COUNTIF('Listing Competitieven'!AH$2:AH$479,$A563))</f>
        <v/>
      </c>
      <c r="E563" s="145" t="str">
        <f>IF(COUNTIF('Listing Competitieven'!AI$2:AI$479,$A563)=0,"",COUNTIF('Listing Competitieven'!AI$2:AI$479,$A563))</f>
        <v/>
      </c>
      <c r="F563" s="145" t="str">
        <f>IF(COUNTIF('Listing Competitieven'!AJ$2:AJ$479,$A563)=0,"",COUNTIF('Listing Competitieven'!AJ$2:AJ$479,$A563))</f>
        <v/>
      </c>
      <c r="G563" s="145" t="str">
        <f>IF(COUNTIF('Listing Competitieven'!AK$2:AK$479,$A563)=0,"",COUNTIF('Listing Competitieven'!AK$2:AK$479,$A563))</f>
        <v/>
      </c>
      <c r="I563">
        <v>562</v>
      </c>
      <c r="J563" s="145">
        <f>SUM(B$2:B563)</f>
        <v>139</v>
      </c>
      <c r="K563" s="145">
        <f>SUM(C$2:C563)</f>
        <v>128</v>
      </c>
      <c r="L563" s="145">
        <f>SUM(D$2:D563)</f>
        <v>90</v>
      </c>
      <c r="M563" s="145">
        <f>SUM(E$2:E563)</f>
        <v>31</v>
      </c>
      <c r="N563" s="145">
        <f>SUM(F$2:F563)</f>
        <v>48</v>
      </c>
      <c r="O563" s="145">
        <f>SUM(G$2:G563)</f>
        <v>2</v>
      </c>
    </row>
    <row r="564" spans="1:15" x14ac:dyDescent="0.25">
      <c r="A564">
        <v>563</v>
      </c>
      <c r="B564" s="145" t="str">
        <f>IF(COUNTIF('Listing Competitieven'!AF$2:AF$479,$A564)=0,"",COUNTIF('Listing Competitieven'!AF$2:AF$479,$A564))</f>
        <v/>
      </c>
      <c r="C564" s="145" t="str">
        <f>IF(COUNTIF('Listing Competitieven'!AG$2:AG$479,$A564)=0,"",COUNTIF('Listing Competitieven'!AG$2:AG$479,$A564))</f>
        <v/>
      </c>
      <c r="D564" s="145" t="str">
        <f>IF(COUNTIF('Listing Competitieven'!AH$2:AH$479,$A564)=0,"",COUNTIF('Listing Competitieven'!AH$2:AH$479,$A564))</f>
        <v/>
      </c>
      <c r="E564" s="145" t="str">
        <f>IF(COUNTIF('Listing Competitieven'!AI$2:AI$479,$A564)=0,"",COUNTIF('Listing Competitieven'!AI$2:AI$479,$A564))</f>
        <v/>
      </c>
      <c r="F564" s="145" t="str">
        <f>IF(COUNTIF('Listing Competitieven'!AJ$2:AJ$479,$A564)=0,"",COUNTIF('Listing Competitieven'!AJ$2:AJ$479,$A564))</f>
        <v/>
      </c>
      <c r="G564" s="145" t="str">
        <f>IF(COUNTIF('Listing Competitieven'!AK$2:AK$479,$A564)=0,"",COUNTIF('Listing Competitieven'!AK$2:AK$479,$A564))</f>
        <v/>
      </c>
      <c r="I564">
        <v>563</v>
      </c>
      <c r="J564" s="145">
        <f>SUM(B$2:B564)</f>
        <v>139</v>
      </c>
      <c r="K564" s="145">
        <f>SUM(C$2:C564)</f>
        <v>128</v>
      </c>
      <c r="L564" s="145">
        <f>SUM(D$2:D564)</f>
        <v>90</v>
      </c>
      <c r="M564" s="145">
        <f>SUM(E$2:E564)</f>
        <v>31</v>
      </c>
      <c r="N564" s="145">
        <f>SUM(F$2:F564)</f>
        <v>48</v>
      </c>
      <c r="O564" s="145">
        <f>SUM(G$2:G564)</f>
        <v>2</v>
      </c>
    </row>
    <row r="565" spans="1:15" x14ac:dyDescent="0.25">
      <c r="A565">
        <v>564</v>
      </c>
      <c r="B565" s="145" t="str">
        <f>IF(COUNTIF('Listing Competitieven'!AF$2:AF$479,$A565)=0,"",COUNTIF('Listing Competitieven'!AF$2:AF$479,$A565))</f>
        <v/>
      </c>
      <c r="C565" s="145" t="str">
        <f>IF(COUNTIF('Listing Competitieven'!AG$2:AG$479,$A565)=0,"",COUNTIF('Listing Competitieven'!AG$2:AG$479,$A565))</f>
        <v/>
      </c>
      <c r="D565" s="145" t="str">
        <f>IF(COUNTIF('Listing Competitieven'!AH$2:AH$479,$A565)=0,"",COUNTIF('Listing Competitieven'!AH$2:AH$479,$A565))</f>
        <v/>
      </c>
      <c r="E565" s="145" t="str">
        <f>IF(COUNTIF('Listing Competitieven'!AI$2:AI$479,$A565)=0,"",COUNTIF('Listing Competitieven'!AI$2:AI$479,$A565))</f>
        <v/>
      </c>
      <c r="F565" s="145" t="str">
        <f>IF(COUNTIF('Listing Competitieven'!AJ$2:AJ$479,$A565)=0,"",COUNTIF('Listing Competitieven'!AJ$2:AJ$479,$A565))</f>
        <v/>
      </c>
      <c r="G565" s="145" t="str">
        <f>IF(COUNTIF('Listing Competitieven'!AK$2:AK$479,$A565)=0,"",COUNTIF('Listing Competitieven'!AK$2:AK$479,$A565))</f>
        <v/>
      </c>
      <c r="I565">
        <v>564</v>
      </c>
      <c r="J565" s="145">
        <f>SUM(B$2:B565)</f>
        <v>139</v>
      </c>
      <c r="K565" s="145">
        <f>SUM(C$2:C565)</f>
        <v>128</v>
      </c>
      <c r="L565" s="145">
        <f>SUM(D$2:D565)</f>
        <v>90</v>
      </c>
      <c r="M565" s="145">
        <f>SUM(E$2:E565)</f>
        <v>31</v>
      </c>
      <c r="N565" s="145">
        <f>SUM(F$2:F565)</f>
        <v>48</v>
      </c>
      <c r="O565" s="145">
        <f>SUM(G$2:G565)</f>
        <v>2</v>
      </c>
    </row>
    <row r="566" spans="1:15" x14ac:dyDescent="0.25">
      <c r="A566">
        <v>565</v>
      </c>
      <c r="B566" s="145" t="str">
        <f>IF(COUNTIF('Listing Competitieven'!AF$2:AF$479,$A566)=0,"",COUNTIF('Listing Competitieven'!AF$2:AF$479,$A566))</f>
        <v/>
      </c>
      <c r="C566" s="145" t="str">
        <f>IF(COUNTIF('Listing Competitieven'!AG$2:AG$479,$A566)=0,"",COUNTIF('Listing Competitieven'!AG$2:AG$479,$A566))</f>
        <v/>
      </c>
      <c r="D566" s="145" t="str">
        <f>IF(COUNTIF('Listing Competitieven'!AH$2:AH$479,$A566)=0,"",COUNTIF('Listing Competitieven'!AH$2:AH$479,$A566))</f>
        <v/>
      </c>
      <c r="E566" s="145" t="str">
        <f>IF(COUNTIF('Listing Competitieven'!AI$2:AI$479,$A566)=0,"",COUNTIF('Listing Competitieven'!AI$2:AI$479,$A566))</f>
        <v/>
      </c>
      <c r="F566" s="145" t="str">
        <f>IF(COUNTIF('Listing Competitieven'!AJ$2:AJ$479,$A566)=0,"",COUNTIF('Listing Competitieven'!AJ$2:AJ$479,$A566))</f>
        <v/>
      </c>
      <c r="G566" s="145" t="str">
        <f>IF(COUNTIF('Listing Competitieven'!AK$2:AK$479,$A566)=0,"",COUNTIF('Listing Competitieven'!AK$2:AK$479,$A566))</f>
        <v/>
      </c>
      <c r="I566">
        <v>565</v>
      </c>
      <c r="J566" s="145">
        <f>SUM(B$2:B566)</f>
        <v>139</v>
      </c>
      <c r="K566" s="145">
        <f>SUM(C$2:C566)</f>
        <v>128</v>
      </c>
      <c r="L566" s="145">
        <f>SUM(D$2:D566)</f>
        <v>90</v>
      </c>
      <c r="M566" s="145">
        <f>SUM(E$2:E566)</f>
        <v>31</v>
      </c>
      <c r="N566" s="145">
        <f>SUM(F$2:F566)</f>
        <v>48</v>
      </c>
      <c r="O566" s="145">
        <f>SUM(G$2:G566)</f>
        <v>2</v>
      </c>
    </row>
    <row r="567" spans="1:15" x14ac:dyDescent="0.25">
      <c r="A567">
        <v>566</v>
      </c>
      <c r="B567" s="145" t="str">
        <f>IF(COUNTIF('Listing Competitieven'!AF$2:AF$479,$A567)=0,"",COUNTIF('Listing Competitieven'!AF$2:AF$479,$A567))</f>
        <v/>
      </c>
      <c r="C567" s="145" t="str">
        <f>IF(COUNTIF('Listing Competitieven'!AG$2:AG$479,$A567)=0,"",COUNTIF('Listing Competitieven'!AG$2:AG$479,$A567))</f>
        <v/>
      </c>
      <c r="D567" s="145" t="str">
        <f>IF(COUNTIF('Listing Competitieven'!AH$2:AH$479,$A567)=0,"",COUNTIF('Listing Competitieven'!AH$2:AH$479,$A567))</f>
        <v/>
      </c>
      <c r="E567" s="145">
        <f>IF(COUNTIF('Listing Competitieven'!AI$2:AI$479,$A567)=0,"",COUNTIF('Listing Competitieven'!AI$2:AI$479,$A567))</f>
        <v>1</v>
      </c>
      <c r="F567" s="145" t="str">
        <f>IF(COUNTIF('Listing Competitieven'!AJ$2:AJ$479,$A567)=0,"",COUNTIF('Listing Competitieven'!AJ$2:AJ$479,$A567))</f>
        <v/>
      </c>
      <c r="G567" s="145" t="str">
        <f>IF(COUNTIF('Listing Competitieven'!AK$2:AK$479,$A567)=0,"",COUNTIF('Listing Competitieven'!AK$2:AK$479,$A567))</f>
        <v/>
      </c>
      <c r="I567">
        <v>566</v>
      </c>
      <c r="J567" s="145">
        <f>SUM(B$2:B567)</f>
        <v>139</v>
      </c>
      <c r="K567" s="145">
        <f>SUM(C$2:C567)</f>
        <v>128</v>
      </c>
      <c r="L567" s="145">
        <f>SUM(D$2:D567)</f>
        <v>90</v>
      </c>
      <c r="M567" s="145">
        <f>SUM(E$2:E567)</f>
        <v>32</v>
      </c>
      <c r="N567" s="145">
        <f>SUM(F$2:F567)</f>
        <v>48</v>
      </c>
      <c r="O567" s="145">
        <f>SUM(G$2:G567)</f>
        <v>2</v>
      </c>
    </row>
    <row r="568" spans="1:15" x14ac:dyDescent="0.25">
      <c r="A568">
        <v>567</v>
      </c>
      <c r="B568" s="145">
        <f>IF(COUNTIF('Listing Competitieven'!AF$2:AF$479,$A568)=0,"",COUNTIF('Listing Competitieven'!AF$2:AF$479,$A568))</f>
        <v>1</v>
      </c>
      <c r="C568" s="145" t="str">
        <f>IF(COUNTIF('Listing Competitieven'!AG$2:AG$479,$A568)=0,"",COUNTIF('Listing Competitieven'!AG$2:AG$479,$A568))</f>
        <v/>
      </c>
      <c r="D568" s="145">
        <f>IF(COUNTIF('Listing Competitieven'!AH$2:AH$479,$A568)=0,"",COUNTIF('Listing Competitieven'!AH$2:AH$479,$A568))</f>
        <v>2</v>
      </c>
      <c r="E568" s="145" t="str">
        <f>IF(COUNTIF('Listing Competitieven'!AI$2:AI$479,$A568)=0,"",COUNTIF('Listing Competitieven'!AI$2:AI$479,$A568))</f>
        <v/>
      </c>
      <c r="F568" s="145" t="str">
        <f>IF(COUNTIF('Listing Competitieven'!AJ$2:AJ$479,$A568)=0,"",COUNTIF('Listing Competitieven'!AJ$2:AJ$479,$A568))</f>
        <v/>
      </c>
      <c r="G568" s="145" t="str">
        <f>IF(COUNTIF('Listing Competitieven'!AK$2:AK$479,$A568)=0,"",COUNTIF('Listing Competitieven'!AK$2:AK$479,$A568))</f>
        <v/>
      </c>
      <c r="I568">
        <v>567</v>
      </c>
      <c r="J568" s="145">
        <f>SUM(B$2:B568)</f>
        <v>140</v>
      </c>
      <c r="K568" s="145">
        <f>SUM(C$2:C568)</f>
        <v>128</v>
      </c>
      <c r="L568" s="145">
        <f>SUM(D$2:D568)</f>
        <v>92</v>
      </c>
      <c r="M568" s="145">
        <f>SUM(E$2:E568)</f>
        <v>32</v>
      </c>
      <c r="N568" s="145">
        <f>SUM(F$2:F568)</f>
        <v>48</v>
      </c>
      <c r="O568" s="145">
        <f>SUM(G$2:G568)</f>
        <v>2</v>
      </c>
    </row>
    <row r="569" spans="1:15" x14ac:dyDescent="0.25">
      <c r="A569">
        <v>568</v>
      </c>
      <c r="B569" s="145" t="str">
        <f>IF(COUNTIF('Listing Competitieven'!AF$2:AF$479,$A569)=0,"",COUNTIF('Listing Competitieven'!AF$2:AF$479,$A569))</f>
        <v/>
      </c>
      <c r="C569" s="145" t="str">
        <f>IF(COUNTIF('Listing Competitieven'!AG$2:AG$479,$A569)=0,"",COUNTIF('Listing Competitieven'!AG$2:AG$479,$A569))</f>
        <v/>
      </c>
      <c r="D569" s="145" t="str">
        <f>IF(COUNTIF('Listing Competitieven'!AH$2:AH$479,$A569)=0,"",COUNTIF('Listing Competitieven'!AH$2:AH$479,$A569))</f>
        <v/>
      </c>
      <c r="E569" s="145" t="str">
        <f>IF(COUNTIF('Listing Competitieven'!AI$2:AI$479,$A569)=0,"",COUNTIF('Listing Competitieven'!AI$2:AI$479,$A569))</f>
        <v/>
      </c>
      <c r="F569" s="145" t="str">
        <f>IF(COUNTIF('Listing Competitieven'!AJ$2:AJ$479,$A569)=0,"",COUNTIF('Listing Competitieven'!AJ$2:AJ$479,$A569))</f>
        <v/>
      </c>
      <c r="G569" s="145" t="str">
        <f>IF(COUNTIF('Listing Competitieven'!AK$2:AK$479,$A569)=0,"",COUNTIF('Listing Competitieven'!AK$2:AK$479,$A569))</f>
        <v/>
      </c>
      <c r="I569">
        <v>568</v>
      </c>
      <c r="J569" s="145">
        <f>SUM(B$2:B569)</f>
        <v>140</v>
      </c>
      <c r="K569" s="145">
        <f>SUM(C$2:C569)</f>
        <v>128</v>
      </c>
      <c r="L569" s="145">
        <f>SUM(D$2:D569)</f>
        <v>92</v>
      </c>
      <c r="M569" s="145">
        <f>SUM(E$2:E569)</f>
        <v>32</v>
      </c>
      <c r="N569" s="145">
        <f>SUM(F$2:F569)</f>
        <v>48</v>
      </c>
      <c r="O569" s="145">
        <f>SUM(G$2:G569)</f>
        <v>2</v>
      </c>
    </row>
    <row r="570" spans="1:15" x14ac:dyDescent="0.25">
      <c r="A570">
        <v>569</v>
      </c>
      <c r="B570" s="145" t="str">
        <f>IF(COUNTIF('Listing Competitieven'!AF$2:AF$479,$A570)=0,"",COUNTIF('Listing Competitieven'!AF$2:AF$479,$A570))</f>
        <v/>
      </c>
      <c r="C570" s="145" t="str">
        <f>IF(COUNTIF('Listing Competitieven'!AG$2:AG$479,$A570)=0,"",COUNTIF('Listing Competitieven'!AG$2:AG$479,$A570))</f>
        <v/>
      </c>
      <c r="D570" s="145" t="str">
        <f>IF(COUNTIF('Listing Competitieven'!AH$2:AH$479,$A570)=0,"",COUNTIF('Listing Competitieven'!AH$2:AH$479,$A570))</f>
        <v/>
      </c>
      <c r="E570" s="145" t="str">
        <f>IF(COUNTIF('Listing Competitieven'!AI$2:AI$479,$A570)=0,"",COUNTIF('Listing Competitieven'!AI$2:AI$479,$A570))</f>
        <v/>
      </c>
      <c r="F570" s="145" t="str">
        <f>IF(COUNTIF('Listing Competitieven'!AJ$2:AJ$479,$A570)=0,"",COUNTIF('Listing Competitieven'!AJ$2:AJ$479,$A570))</f>
        <v/>
      </c>
      <c r="G570" s="145" t="str">
        <f>IF(COUNTIF('Listing Competitieven'!AK$2:AK$479,$A570)=0,"",COUNTIF('Listing Competitieven'!AK$2:AK$479,$A570))</f>
        <v/>
      </c>
      <c r="I570">
        <v>569</v>
      </c>
      <c r="J570" s="145">
        <f>SUM(B$2:B570)</f>
        <v>140</v>
      </c>
      <c r="K570" s="145">
        <f>SUM(C$2:C570)</f>
        <v>128</v>
      </c>
      <c r="L570" s="145">
        <f>SUM(D$2:D570)</f>
        <v>92</v>
      </c>
      <c r="M570" s="145">
        <f>SUM(E$2:E570)</f>
        <v>32</v>
      </c>
      <c r="N570" s="145">
        <f>SUM(F$2:F570)</f>
        <v>48</v>
      </c>
      <c r="O570" s="145">
        <f>SUM(G$2:G570)</f>
        <v>2</v>
      </c>
    </row>
    <row r="571" spans="1:15" x14ac:dyDescent="0.25">
      <c r="A571">
        <v>570</v>
      </c>
      <c r="B571" s="145" t="str">
        <f>IF(COUNTIF('Listing Competitieven'!AF$2:AF$479,$A571)=0,"",COUNTIF('Listing Competitieven'!AF$2:AF$479,$A571))</f>
        <v/>
      </c>
      <c r="C571" s="145" t="str">
        <f>IF(COUNTIF('Listing Competitieven'!AG$2:AG$479,$A571)=0,"",COUNTIF('Listing Competitieven'!AG$2:AG$479,$A571))</f>
        <v/>
      </c>
      <c r="D571" s="145" t="str">
        <f>IF(COUNTIF('Listing Competitieven'!AH$2:AH$479,$A571)=0,"",COUNTIF('Listing Competitieven'!AH$2:AH$479,$A571))</f>
        <v/>
      </c>
      <c r="E571" s="145" t="str">
        <f>IF(COUNTIF('Listing Competitieven'!AI$2:AI$479,$A571)=0,"",COUNTIF('Listing Competitieven'!AI$2:AI$479,$A571))</f>
        <v/>
      </c>
      <c r="F571" s="145" t="str">
        <f>IF(COUNTIF('Listing Competitieven'!AJ$2:AJ$479,$A571)=0,"",COUNTIF('Listing Competitieven'!AJ$2:AJ$479,$A571))</f>
        <v/>
      </c>
      <c r="G571" s="145" t="str">
        <f>IF(COUNTIF('Listing Competitieven'!AK$2:AK$479,$A571)=0,"",COUNTIF('Listing Competitieven'!AK$2:AK$479,$A571))</f>
        <v/>
      </c>
      <c r="I571">
        <v>570</v>
      </c>
      <c r="J571" s="145">
        <f>SUM(B$2:B571)</f>
        <v>140</v>
      </c>
      <c r="K571" s="145">
        <f>SUM(C$2:C571)</f>
        <v>128</v>
      </c>
      <c r="L571" s="145">
        <f>SUM(D$2:D571)</f>
        <v>92</v>
      </c>
      <c r="M571" s="145">
        <f>SUM(E$2:E571)</f>
        <v>32</v>
      </c>
      <c r="N571" s="145">
        <f>SUM(F$2:F571)</f>
        <v>48</v>
      </c>
      <c r="O571" s="145">
        <f>SUM(G$2:G571)</f>
        <v>2</v>
      </c>
    </row>
    <row r="572" spans="1:15" x14ac:dyDescent="0.25">
      <c r="A572">
        <v>571</v>
      </c>
      <c r="B572" s="145" t="str">
        <f>IF(COUNTIF('Listing Competitieven'!AF$2:AF$479,$A572)=0,"",COUNTIF('Listing Competitieven'!AF$2:AF$479,$A572))</f>
        <v/>
      </c>
      <c r="C572" s="145" t="str">
        <f>IF(COUNTIF('Listing Competitieven'!AG$2:AG$479,$A572)=0,"",COUNTIF('Listing Competitieven'!AG$2:AG$479,$A572))</f>
        <v/>
      </c>
      <c r="D572" s="145" t="str">
        <f>IF(COUNTIF('Listing Competitieven'!AH$2:AH$479,$A572)=0,"",COUNTIF('Listing Competitieven'!AH$2:AH$479,$A572))</f>
        <v/>
      </c>
      <c r="E572" s="145" t="str">
        <f>IF(COUNTIF('Listing Competitieven'!AI$2:AI$479,$A572)=0,"",COUNTIF('Listing Competitieven'!AI$2:AI$479,$A572))</f>
        <v/>
      </c>
      <c r="F572" s="145" t="str">
        <f>IF(COUNTIF('Listing Competitieven'!AJ$2:AJ$479,$A572)=0,"",COUNTIF('Listing Competitieven'!AJ$2:AJ$479,$A572))</f>
        <v/>
      </c>
      <c r="G572" s="145" t="str">
        <f>IF(COUNTIF('Listing Competitieven'!AK$2:AK$479,$A572)=0,"",COUNTIF('Listing Competitieven'!AK$2:AK$479,$A572))</f>
        <v/>
      </c>
      <c r="I572">
        <v>571</v>
      </c>
      <c r="J572" s="145">
        <f>SUM(B$2:B572)</f>
        <v>140</v>
      </c>
      <c r="K572" s="145">
        <f>SUM(C$2:C572)</f>
        <v>128</v>
      </c>
      <c r="L572" s="145">
        <f>SUM(D$2:D572)</f>
        <v>92</v>
      </c>
      <c r="M572" s="145">
        <f>SUM(E$2:E572)</f>
        <v>32</v>
      </c>
      <c r="N572" s="145">
        <f>SUM(F$2:F572)</f>
        <v>48</v>
      </c>
      <c r="O572" s="145">
        <f>SUM(G$2:G572)</f>
        <v>2</v>
      </c>
    </row>
    <row r="573" spans="1:15" x14ac:dyDescent="0.25">
      <c r="A573">
        <v>572</v>
      </c>
      <c r="B573" s="145" t="str">
        <f>IF(COUNTIF('Listing Competitieven'!AF$2:AF$479,$A573)=0,"",COUNTIF('Listing Competitieven'!AF$2:AF$479,$A573))</f>
        <v/>
      </c>
      <c r="C573" s="145" t="str">
        <f>IF(COUNTIF('Listing Competitieven'!AG$2:AG$479,$A573)=0,"",COUNTIF('Listing Competitieven'!AG$2:AG$479,$A573))</f>
        <v/>
      </c>
      <c r="D573" s="145" t="str">
        <f>IF(COUNTIF('Listing Competitieven'!AH$2:AH$479,$A573)=0,"",COUNTIF('Listing Competitieven'!AH$2:AH$479,$A573))</f>
        <v/>
      </c>
      <c r="E573" s="145" t="str">
        <f>IF(COUNTIF('Listing Competitieven'!AI$2:AI$479,$A573)=0,"",COUNTIF('Listing Competitieven'!AI$2:AI$479,$A573))</f>
        <v/>
      </c>
      <c r="F573" s="145" t="str">
        <f>IF(COUNTIF('Listing Competitieven'!AJ$2:AJ$479,$A573)=0,"",COUNTIF('Listing Competitieven'!AJ$2:AJ$479,$A573))</f>
        <v/>
      </c>
      <c r="G573" s="145" t="str">
        <f>IF(COUNTIF('Listing Competitieven'!AK$2:AK$479,$A573)=0,"",COUNTIF('Listing Competitieven'!AK$2:AK$479,$A573))</f>
        <v/>
      </c>
      <c r="I573">
        <v>572</v>
      </c>
      <c r="J573" s="145">
        <f>SUM(B$2:B573)</f>
        <v>140</v>
      </c>
      <c r="K573" s="145">
        <f>SUM(C$2:C573)</f>
        <v>128</v>
      </c>
      <c r="L573" s="145">
        <f>SUM(D$2:D573)</f>
        <v>92</v>
      </c>
      <c r="M573" s="145">
        <f>SUM(E$2:E573)</f>
        <v>32</v>
      </c>
      <c r="N573" s="145">
        <f>SUM(F$2:F573)</f>
        <v>48</v>
      </c>
      <c r="O573" s="145">
        <f>SUM(G$2:G573)</f>
        <v>2</v>
      </c>
    </row>
    <row r="574" spans="1:15" x14ac:dyDescent="0.25">
      <c r="A574">
        <v>573</v>
      </c>
      <c r="B574" s="145" t="str">
        <f>IF(COUNTIF('Listing Competitieven'!AF$2:AF$479,$A574)=0,"",COUNTIF('Listing Competitieven'!AF$2:AF$479,$A574))</f>
        <v/>
      </c>
      <c r="C574" s="145" t="str">
        <f>IF(COUNTIF('Listing Competitieven'!AG$2:AG$479,$A574)=0,"",COUNTIF('Listing Competitieven'!AG$2:AG$479,$A574))</f>
        <v/>
      </c>
      <c r="D574" s="145" t="str">
        <f>IF(COUNTIF('Listing Competitieven'!AH$2:AH$479,$A574)=0,"",COUNTIF('Listing Competitieven'!AH$2:AH$479,$A574))</f>
        <v/>
      </c>
      <c r="E574" s="145" t="str">
        <f>IF(COUNTIF('Listing Competitieven'!AI$2:AI$479,$A574)=0,"",COUNTIF('Listing Competitieven'!AI$2:AI$479,$A574))</f>
        <v/>
      </c>
      <c r="F574" s="145" t="str">
        <f>IF(COUNTIF('Listing Competitieven'!AJ$2:AJ$479,$A574)=0,"",COUNTIF('Listing Competitieven'!AJ$2:AJ$479,$A574))</f>
        <v/>
      </c>
      <c r="G574" s="145" t="str">
        <f>IF(COUNTIF('Listing Competitieven'!AK$2:AK$479,$A574)=0,"",COUNTIF('Listing Competitieven'!AK$2:AK$479,$A574))</f>
        <v/>
      </c>
      <c r="I574">
        <v>573</v>
      </c>
      <c r="J574" s="145">
        <f>SUM(B$2:B574)</f>
        <v>140</v>
      </c>
      <c r="K574" s="145">
        <f>SUM(C$2:C574)</f>
        <v>128</v>
      </c>
      <c r="L574" s="145">
        <f>SUM(D$2:D574)</f>
        <v>92</v>
      </c>
      <c r="M574" s="145">
        <f>SUM(E$2:E574)</f>
        <v>32</v>
      </c>
      <c r="N574" s="145">
        <f>SUM(F$2:F574)</f>
        <v>48</v>
      </c>
      <c r="O574" s="145">
        <f>SUM(G$2:G574)</f>
        <v>2</v>
      </c>
    </row>
    <row r="575" spans="1:15" x14ac:dyDescent="0.25">
      <c r="A575">
        <v>574</v>
      </c>
      <c r="B575" s="145" t="str">
        <f>IF(COUNTIF('Listing Competitieven'!AF$2:AF$479,$A575)=0,"",COUNTIF('Listing Competitieven'!AF$2:AF$479,$A575))</f>
        <v/>
      </c>
      <c r="C575" s="145" t="str">
        <f>IF(COUNTIF('Listing Competitieven'!AG$2:AG$479,$A575)=0,"",COUNTIF('Listing Competitieven'!AG$2:AG$479,$A575))</f>
        <v/>
      </c>
      <c r="D575" s="145" t="str">
        <f>IF(COUNTIF('Listing Competitieven'!AH$2:AH$479,$A575)=0,"",COUNTIF('Listing Competitieven'!AH$2:AH$479,$A575))</f>
        <v/>
      </c>
      <c r="E575" s="145" t="str">
        <f>IF(COUNTIF('Listing Competitieven'!AI$2:AI$479,$A575)=0,"",COUNTIF('Listing Competitieven'!AI$2:AI$479,$A575))</f>
        <v/>
      </c>
      <c r="F575" s="145" t="str">
        <f>IF(COUNTIF('Listing Competitieven'!AJ$2:AJ$479,$A575)=0,"",COUNTIF('Listing Competitieven'!AJ$2:AJ$479,$A575))</f>
        <v/>
      </c>
      <c r="G575" s="145" t="str">
        <f>IF(COUNTIF('Listing Competitieven'!AK$2:AK$479,$A575)=0,"",COUNTIF('Listing Competitieven'!AK$2:AK$479,$A575))</f>
        <v/>
      </c>
      <c r="I575">
        <v>574</v>
      </c>
      <c r="J575" s="145">
        <f>SUM(B$2:B575)</f>
        <v>140</v>
      </c>
      <c r="K575" s="145">
        <f>SUM(C$2:C575)</f>
        <v>128</v>
      </c>
      <c r="L575" s="145">
        <f>SUM(D$2:D575)</f>
        <v>92</v>
      </c>
      <c r="M575" s="145">
        <f>SUM(E$2:E575)</f>
        <v>32</v>
      </c>
      <c r="N575" s="145">
        <f>SUM(F$2:F575)</f>
        <v>48</v>
      </c>
      <c r="O575" s="145">
        <f>SUM(G$2:G575)</f>
        <v>2</v>
      </c>
    </row>
    <row r="576" spans="1:15" x14ac:dyDescent="0.25">
      <c r="A576">
        <v>575</v>
      </c>
      <c r="B576" s="145" t="str">
        <f>IF(COUNTIF('Listing Competitieven'!AF$2:AF$479,$A576)=0,"",COUNTIF('Listing Competitieven'!AF$2:AF$479,$A576))</f>
        <v/>
      </c>
      <c r="C576" s="145" t="str">
        <f>IF(COUNTIF('Listing Competitieven'!AG$2:AG$479,$A576)=0,"",COUNTIF('Listing Competitieven'!AG$2:AG$479,$A576))</f>
        <v/>
      </c>
      <c r="D576" s="145" t="str">
        <f>IF(COUNTIF('Listing Competitieven'!AH$2:AH$479,$A576)=0,"",COUNTIF('Listing Competitieven'!AH$2:AH$479,$A576))</f>
        <v/>
      </c>
      <c r="E576" s="145" t="str">
        <f>IF(COUNTIF('Listing Competitieven'!AI$2:AI$479,$A576)=0,"",COUNTIF('Listing Competitieven'!AI$2:AI$479,$A576))</f>
        <v/>
      </c>
      <c r="F576" s="145" t="str">
        <f>IF(COUNTIF('Listing Competitieven'!AJ$2:AJ$479,$A576)=0,"",COUNTIF('Listing Competitieven'!AJ$2:AJ$479,$A576))</f>
        <v/>
      </c>
      <c r="G576" s="145" t="str">
        <f>IF(COUNTIF('Listing Competitieven'!AK$2:AK$479,$A576)=0,"",COUNTIF('Listing Competitieven'!AK$2:AK$479,$A576))</f>
        <v/>
      </c>
      <c r="I576">
        <v>575</v>
      </c>
      <c r="J576" s="145">
        <f>SUM(B$2:B576)</f>
        <v>140</v>
      </c>
      <c r="K576" s="145">
        <f>SUM(C$2:C576)</f>
        <v>128</v>
      </c>
      <c r="L576" s="145">
        <f>SUM(D$2:D576)</f>
        <v>92</v>
      </c>
      <c r="M576" s="145">
        <f>SUM(E$2:E576)</f>
        <v>32</v>
      </c>
      <c r="N576" s="145">
        <f>SUM(F$2:F576)</f>
        <v>48</v>
      </c>
      <c r="O576" s="145">
        <f>SUM(G$2:G576)</f>
        <v>2</v>
      </c>
    </row>
    <row r="577" spans="1:15" x14ac:dyDescent="0.25">
      <c r="A577">
        <v>576</v>
      </c>
      <c r="B577" s="145" t="str">
        <f>IF(COUNTIF('Listing Competitieven'!AF$2:AF$479,$A577)=0,"",COUNTIF('Listing Competitieven'!AF$2:AF$479,$A577))</f>
        <v/>
      </c>
      <c r="C577" s="145" t="str">
        <f>IF(COUNTIF('Listing Competitieven'!AG$2:AG$479,$A577)=0,"",COUNTIF('Listing Competitieven'!AG$2:AG$479,$A577))</f>
        <v/>
      </c>
      <c r="D577" s="145" t="str">
        <f>IF(COUNTIF('Listing Competitieven'!AH$2:AH$479,$A577)=0,"",COUNTIF('Listing Competitieven'!AH$2:AH$479,$A577))</f>
        <v/>
      </c>
      <c r="E577" s="145" t="str">
        <f>IF(COUNTIF('Listing Competitieven'!AI$2:AI$479,$A577)=0,"",COUNTIF('Listing Competitieven'!AI$2:AI$479,$A577))</f>
        <v/>
      </c>
      <c r="F577" s="145" t="str">
        <f>IF(COUNTIF('Listing Competitieven'!AJ$2:AJ$479,$A577)=0,"",COUNTIF('Listing Competitieven'!AJ$2:AJ$479,$A577))</f>
        <v/>
      </c>
      <c r="G577" s="145" t="str">
        <f>IF(COUNTIF('Listing Competitieven'!AK$2:AK$479,$A577)=0,"",COUNTIF('Listing Competitieven'!AK$2:AK$479,$A577))</f>
        <v/>
      </c>
      <c r="I577">
        <v>576</v>
      </c>
      <c r="J577" s="145">
        <f>SUM(B$2:B577)</f>
        <v>140</v>
      </c>
      <c r="K577" s="145">
        <f>SUM(C$2:C577)</f>
        <v>128</v>
      </c>
      <c r="L577" s="145">
        <f>SUM(D$2:D577)</f>
        <v>92</v>
      </c>
      <c r="M577" s="145">
        <f>SUM(E$2:E577)</f>
        <v>32</v>
      </c>
      <c r="N577" s="145">
        <f>SUM(F$2:F577)</f>
        <v>48</v>
      </c>
      <c r="O577" s="145">
        <f>SUM(G$2:G577)</f>
        <v>2</v>
      </c>
    </row>
    <row r="578" spans="1:15" x14ac:dyDescent="0.25">
      <c r="A578">
        <v>577</v>
      </c>
      <c r="B578" s="145" t="str">
        <f>IF(COUNTIF('Listing Competitieven'!AF$2:AF$479,$A578)=0,"",COUNTIF('Listing Competitieven'!AF$2:AF$479,$A578))</f>
        <v/>
      </c>
      <c r="C578" s="145" t="str">
        <f>IF(COUNTIF('Listing Competitieven'!AG$2:AG$479,$A578)=0,"",COUNTIF('Listing Competitieven'!AG$2:AG$479,$A578))</f>
        <v/>
      </c>
      <c r="D578" s="145" t="str">
        <f>IF(COUNTIF('Listing Competitieven'!AH$2:AH$479,$A578)=0,"",COUNTIF('Listing Competitieven'!AH$2:AH$479,$A578))</f>
        <v/>
      </c>
      <c r="E578" s="145" t="str">
        <f>IF(COUNTIF('Listing Competitieven'!AI$2:AI$479,$A578)=0,"",COUNTIF('Listing Competitieven'!AI$2:AI$479,$A578))</f>
        <v/>
      </c>
      <c r="F578" s="145" t="str">
        <f>IF(COUNTIF('Listing Competitieven'!AJ$2:AJ$479,$A578)=0,"",COUNTIF('Listing Competitieven'!AJ$2:AJ$479,$A578))</f>
        <v/>
      </c>
      <c r="G578" s="145" t="str">
        <f>IF(COUNTIF('Listing Competitieven'!AK$2:AK$479,$A578)=0,"",COUNTIF('Listing Competitieven'!AK$2:AK$479,$A578))</f>
        <v/>
      </c>
      <c r="I578">
        <v>577</v>
      </c>
      <c r="J578" s="145">
        <f>SUM(B$2:B578)</f>
        <v>140</v>
      </c>
      <c r="K578" s="145">
        <f>SUM(C$2:C578)</f>
        <v>128</v>
      </c>
      <c r="L578" s="145">
        <f>SUM(D$2:D578)</f>
        <v>92</v>
      </c>
      <c r="M578" s="145">
        <f>SUM(E$2:E578)</f>
        <v>32</v>
      </c>
      <c r="N578" s="145">
        <f>SUM(F$2:F578)</f>
        <v>48</v>
      </c>
      <c r="O578" s="145">
        <f>SUM(G$2:G578)</f>
        <v>2</v>
      </c>
    </row>
    <row r="579" spans="1:15" x14ac:dyDescent="0.25">
      <c r="A579">
        <v>578</v>
      </c>
      <c r="B579" s="145" t="str">
        <f>IF(COUNTIF('Listing Competitieven'!AF$2:AF$479,$A579)=0,"",COUNTIF('Listing Competitieven'!AF$2:AF$479,$A579))</f>
        <v/>
      </c>
      <c r="C579" s="145" t="str">
        <f>IF(COUNTIF('Listing Competitieven'!AG$2:AG$479,$A579)=0,"",COUNTIF('Listing Competitieven'!AG$2:AG$479,$A579))</f>
        <v/>
      </c>
      <c r="D579" s="145" t="str">
        <f>IF(COUNTIF('Listing Competitieven'!AH$2:AH$479,$A579)=0,"",COUNTIF('Listing Competitieven'!AH$2:AH$479,$A579))</f>
        <v/>
      </c>
      <c r="E579" s="145" t="str">
        <f>IF(COUNTIF('Listing Competitieven'!AI$2:AI$479,$A579)=0,"",COUNTIF('Listing Competitieven'!AI$2:AI$479,$A579))</f>
        <v/>
      </c>
      <c r="F579" s="145" t="str">
        <f>IF(COUNTIF('Listing Competitieven'!AJ$2:AJ$479,$A579)=0,"",COUNTIF('Listing Competitieven'!AJ$2:AJ$479,$A579))</f>
        <v/>
      </c>
      <c r="G579" s="145" t="str">
        <f>IF(COUNTIF('Listing Competitieven'!AK$2:AK$479,$A579)=0,"",COUNTIF('Listing Competitieven'!AK$2:AK$479,$A579))</f>
        <v/>
      </c>
      <c r="I579">
        <v>578</v>
      </c>
      <c r="J579" s="145">
        <f>SUM(B$2:B579)</f>
        <v>140</v>
      </c>
      <c r="K579" s="145">
        <f>SUM(C$2:C579)</f>
        <v>128</v>
      </c>
      <c r="L579" s="145">
        <f>SUM(D$2:D579)</f>
        <v>92</v>
      </c>
      <c r="M579" s="145">
        <f>SUM(E$2:E579)</f>
        <v>32</v>
      </c>
      <c r="N579" s="145">
        <f>SUM(F$2:F579)</f>
        <v>48</v>
      </c>
      <c r="O579" s="145">
        <f>SUM(G$2:G579)</f>
        <v>2</v>
      </c>
    </row>
    <row r="580" spans="1:15" x14ac:dyDescent="0.25">
      <c r="A580">
        <v>579</v>
      </c>
      <c r="B580" s="145" t="str">
        <f>IF(COUNTIF('Listing Competitieven'!AF$2:AF$479,$A580)=0,"",COUNTIF('Listing Competitieven'!AF$2:AF$479,$A580))</f>
        <v/>
      </c>
      <c r="C580" s="145" t="str">
        <f>IF(COUNTIF('Listing Competitieven'!AG$2:AG$479,$A580)=0,"",COUNTIF('Listing Competitieven'!AG$2:AG$479,$A580))</f>
        <v/>
      </c>
      <c r="D580" s="145" t="str">
        <f>IF(COUNTIF('Listing Competitieven'!AH$2:AH$479,$A580)=0,"",COUNTIF('Listing Competitieven'!AH$2:AH$479,$A580))</f>
        <v/>
      </c>
      <c r="E580" s="145" t="str">
        <f>IF(COUNTIF('Listing Competitieven'!AI$2:AI$479,$A580)=0,"",COUNTIF('Listing Competitieven'!AI$2:AI$479,$A580))</f>
        <v/>
      </c>
      <c r="F580" s="145" t="str">
        <f>IF(COUNTIF('Listing Competitieven'!AJ$2:AJ$479,$A580)=0,"",COUNTIF('Listing Competitieven'!AJ$2:AJ$479,$A580))</f>
        <v/>
      </c>
      <c r="G580" s="145" t="str">
        <f>IF(COUNTIF('Listing Competitieven'!AK$2:AK$479,$A580)=0,"",COUNTIF('Listing Competitieven'!AK$2:AK$479,$A580))</f>
        <v/>
      </c>
      <c r="I580">
        <v>579</v>
      </c>
      <c r="J580" s="145">
        <f>SUM(B$2:B580)</f>
        <v>140</v>
      </c>
      <c r="K580" s="145">
        <f>SUM(C$2:C580)</f>
        <v>128</v>
      </c>
      <c r="L580" s="145">
        <f>SUM(D$2:D580)</f>
        <v>92</v>
      </c>
      <c r="M580" s="145">
        <f>SUM(E$2:E580)</f>
        <v>32</v>
      </c>
      <c r="N580" s="145">
        <f>SUM(F$2:F580)</f>
        <v>48</v>
      </c>
      <c r="O580" s="145">
        <f>SUM(G$2:G580)</f>
        <v>2</v>
      </c>
    </row>
    <row r="581" spans="1:15" x14ac:dyDescent="0.25">
      <c r="A581">
        <v>580</v>
      </c>
      <c r="B581" s="145" t="str">
        <f>IF(COUNTIF('Listing Competitieven'!AF$2:AF$479,$A581)=0,"",COUNTIF('Listing Competitieven'!AF$2:AF$479,$A581))</f>
        <v/>
      </c>
      <c r="C581" s="145" t="str">
        <f>IF(COUNTIF('Listing Competitieven'!AG$2:AG$479,$A581)=0,"",COUNTIF('Listing Competitieven'!AG$2:AG$479,$A581))</f>
        <v/>
      </c>
      <c r="D581" s="145" t="str">
        <f>IF(COUNTIF('Listing Competitieven'!AH$2:AH$479,$A581)=0,"",COUNTIF('Listing Competitieven'!AH$2:AH$479,$A581))</f>
        <v/>
      </c>
      <c r="E581" s="145" t="str">
        <f>IF(COUNTIF('Listing Competitieven'!AI$2:AI$479,$A581)=0,"",COUNTIF('Listing Competitieven'!AI$2:AI$479,$A581))</f>
        <v/>
      </c>
      <c r="F581" s="145" t="str">
        <f>IF(COUNTIF('Listing Competitieven'!AJ$2:AJ$479,$A581)=0,"",COUNTIF('Listing Competitieven'!AJ$2:AJ$479,$A581))</f>
        <v/>
      </c>
      <c r="G581" s="145" t="str">
        <f>IF(COUNTIF('Listing Competitieven'!AK$2:AK$479,$A581)=0,"",COUNTIF('Listing Competitieven'!AK$2:AK$479,$A581))</f>
        <v/>
      </c>
      <c r="I581">
        <v>580</v>
      </c>
      <c r="J581" s="145">
        <f>SUM(B$2:B581)</f>
        <v>140</v>
      </c>
      <c r="K581" s="145">
        <f>SUM(C$2:C581)</f>
        <v>128</v>
      </c>
      <c r="L581" s="145">
        <f>SUM(D$2:D581)</f>
        <v>92</v>
      </c>
      <c r="M581" s="145">
        <f>SUM(E$2:E581)</f>
        <v>32</v>
      </c>
      <c r="N581" s="145">
        <f>SUM(F$2:F581)</f>
        <v>48</v>
      </c>
      <c r="O581" s="145">
        <f>SUM(G$2:G581)</f>
        <v>2</v>
      </c>
    </row>
    <row r="582" spans="1:15" x14ac:dyDescent="0.25">
      <c r="A582">
        <v>581</v>
      </c>
      <c r="B582" s="145" t="str">
        <f>IF(COUNTIF('Listing Competitieven'!AF$2:AF$479,$A582)=0,"",COUNTIF('Listing Competitieven'!AF$2:AF$479,$A582))</f>
        <v/>
      </c>
      <c r="C582" s="145" t="str">
        <f>IF(COUNTIF('Listing Competitieven'!AG$2:AG$479,$A582)=0,"",COUNTIF('Listing Competitieven'!AG$2:AG$479,$A582))</f>
        <v/>
      </c>
      <c r="D582" s="145" t="str">
        <f>IF(COUNTIF('Listing Competitieven'!AH$2:AH$479,$A582)=0,"",COUNTIF('Listing Competitieven'!AH$2:AH$479,$A582))</f>
        <v/>
      </c>
      <c r="E582" s="145" t="str">
        <f>IF(COUNTIF('Listing Competitieven'!AI$2:AI$479,$A582)=0,"",COUNTIF('Listing Competitieven'!AI$2:AI$479,$A582))</f>
        <v/>
      </c>
      <c r="F582" s="145" t="str">
        <f>IF(COUNTIF('Listing Competitieven'!AJ$2:AJ$479,$A582)=0,"",COUNTIF('Listing Competitieven'!AJ$2:AJ$479,$A582))</f>
        <v/>
      </c>
      <c r="G582" s="145" t="str">
        <f>IF(COUNTIF('Listing Competitieven'!AK$2:AK$479,$A582)=0,"",COUNTIF('Listing Competitieven'!AK$2:AK$479,$A582))</f>
        <v/>
      </c>
      <c r="I582">
        <v>581</v>
      </c>
      <c r="J582" s="145">
        <f>SUM(B$2:B582)</f>
        <v>140</v>
      </c>
      <c r="K582" s="145">
        <f>SUM(C$2:C582)</f>
        <v>128</v>
      </c>
      <c r="L582" s="145">
        <f>SUM(D$2:D582)</f>
        <v>92</v>
      </c>
      <c r="M582" s="145">
        <f>SUM(E$2:E582)</f>
        <v>32</v>
      </c>
      <c r="N582" s="145">
        <f>SUM(F$2:F582)</f>
        <v>48</v>
      </c>
      <c r="O582" s="145">
        <f>SUM(G$2:G582)</f>
        <v>2</v>
      </c>
    </row>
    <row r="583" spans="1:15" x14ac:dyDescent="0.25">
      <c r="A583">
        <v>582</v>
      </c>
      <c r="B583" s="145" t="str">
        <f>IF(COUNTIF('Listing Competitieven'!AF$2:AF$479,$A583)=0,"",COUNTIF('Listing Competitieven'!AF$2:AF$479,$A583))</f>
        <v/>
      </c>
      <c r="C583" s="145" t="str">
        <f>IF(COUNTIF('Listing Competitieven'!AG$2:AG$479,$A583)=0,"",COUNTIF('Listing Competitieven'!AG$2:AG$479,$A583))</f>
        <v/>
      </c>
      <c r="D583" s="145" t="str">
        <f>IF(COUNTIF('Listing Competitieven'!AH$2:AH$479,$A583)=0,"",COUNTIF('Listing Competitieven'!AH$2:AH$479,$A583))</f>
        <v/>
      </c>
      <c r="E583" s="145" t="str">
        <f>IF(COUNTIF('Listing Competitieven'!AI$2:AI$479,$A583)=0,"",COUNTIF('Listing Competitieven'!AI$2:AI$479,$A583))</f>
        <v/>
      </c>
      <c r="F583" s="145" t="str">
        <f>IF(COUNTIF('Listing Competitieven'!AJ$2:AJ$479,$A583)=0,"",COUNTIF('Listing Competitieven'!AJ$2:AJ$479,$A583))</f>
        <v/>
      </c>
      <c r="G583" s="145" t="str">
        <f>IF(COUNTIF('Listing Competitieven'!AK$2:AK$479,$A583)=0,"",COUNTIF('Listing Competitieven'!AK$2:AK$479,$A583))</f>
        <v/>
      </c>
      <c r="I583">
        <v>582</v>
      </c>
      <c r="J583" s="145">
        <f>SUM(B$2:B583)</f>
        <v>140</v>
      </c>
      <c r="K583" s="145">
        <f>SUM(C$2:C583)</f>
        <v>128</v>
      </c>
      <c r="L583" s="145">
        <f>SUM(D$2:D583)</f>
        <v>92</v>
      </c>
      <c r="M583" s="145">
        <f>SUM(E$2:E583)</f>
        <v>32</v>
      </c>
      <c r="N583" s="145">
        <f>SUM(F$2:F583)</f>
        <v>48</v>
      </c>
      <c r="O583" s="145">
        <f>SUM(G$2:G583)</f>
        <v>2</v>
      </c>
    </row>
    <row r="584" spans="1:15" x14ac:dyDescent="0.25">
      <c r="A584">
        <v>583</v>
      </c>
      <c r="B584" s="145" t="str">
        <f>IF(COUNTIF('Listing Competitieven'!AF$2:AF$479,$A584)=0,"",COUNTIF('Listing Competitieven'!AF$2:AF$479,$A584))</f>
        <v/>
      </c>
      <c r="C584" s="145" t="str">
        <f>IF(COUNTIF('Listing Competitieven'!AG$2:AG$479,$A584)=0,"",COUNTIF('Listing Competitieven'!AG$2:AG$479,$A584))</f>
        <v/>
      </c>
      <c r="D584" s="145" t="str">
        <f>IF(COUNTIF('Listing Competitieven'!AH$2:AH$479,$A584)=0,"",COUNTIF('Listing Competitieven'!AH$2:AH$479,$A584))</f>
        <v/>
      </c>
      <c r="E584" s="145" t="str">
        <f>IF(COUNTIF('Listing Competitieven'!AI$2:AI$479,$A584)=0,"",COUNTIF('Listing Competitieven'!AI$2:AI$479,$A584))</f>
        <v/>
      </c>
      <c r="F584" s="145" t="str">
        <f>IF(COUNTIF('Listing Competitieven'!AJ$2:AJ$479,$A584)=0,"",COUNTIF('Listing Competitieven'!AJ$2:AJ$479,$A584))</f>
        <v/>
      </c>
      <c r="G584" s="145" t="str">
        <f>IF(COUNTIF('Listing Competitieven'!AK$2:AK$479,$A584)=0,"",COUNTIF('Listing Competitieven'!AK$2:AK$479,$A584))</f>
        <v/>
      </c>
      <c r="I584">
        <v>583</v>
      </c>
      <c r="J584" s="145">
        <f>SUM(B$2:B584)</f>
        <v>140</v>
      </c>
      <c r="K584" s="145">
        <f>SUM(C$2:C584)</f>
        <v>128</v>
      </c>
      <c r="L584" s="145">
        <f>SUM(D$2:D584)</f>
        <v>92</v>
      </c>
      <c r="M584" s="145">
        <f>SUM(E$2:E584)</f>
        <v>32</v>
      </c>
      <c r="N584" s="145">
        <f>SUM(F$2:F584)</f>
        <v>48</v>
      </c>
      <c r="O584" s="145">
        <f>SUM(G$2:G584)</f>
        <v>2</v>
      </c>
    </row>
    <row r="585" spans="1:15" x14ac:dyDescent="0.25">
      <c r="A585">
        <v>584</v>
      </c>
      <c r="B585" s="145" t="str">
        <f>IF(COUNTIF('Listing Competitieven'!AF$2:AF$479,$A585)=0,"",COUNTIF('Listing Competitieven'!AF$2:AF$479,$A585))</f>
        <v/>
      </c>
      <c r="C585" s="145" t="str">
        <f>IF(COUNTIF('Listing Competitieven'!AG$2:AG$479,$A585)=0,"",COUNTIF('Listing Competitieven'!AG$2:AG$479,$A585))</f>
        <v/>
      </c>
      <c r="D585" s="145" t="str">
        <f>IF(COUNTIF('Listing Competitieven'!AH$2:AH$479,$A585)=0,"",COUNTIF('Listing Competitieven'!AH$2:AH$479,$A585))</f>
        <v/>
      </c>
      <c r="E585" s="145" t="str">
        <f>IF(COUNTIF('Listing Competitieven'!AI$2:AI$479,$A585)=0,"",COUNTIF('Listing Competitieven'!AI$2:AI$479,$A585))</f>
        <v/>
      </c>
      <c r="F585" s="145" t="str">
        <f>IF(COUNTIF('Listing Competitieven'!AJ$2:AJ$479,$A585)=0,"",COUNTIF('Listing Competitieven'!AJ$2:AJ$479,$A585))</f>
        <v/>
      </c>
      <c r="G585" s="145" t="str">
        <f>IF(COUNTIF('Listing Competitieven'!AK$2:AK$479,$A585)=0,"",COUNTIF('Listing Competitieven'!AK$2:AK$479,$A585))</f>
        <v/>
      </c>
      <c r="I585">
        <v>584</v>
      </c>
      <c r="J585" s="145">
        <f>SUM(B$2:B585)</f>
        <v>140</v>
      </c>
      <c r="K585" s="145">
        <f>SUM(C$2:C585)</f>
        <v>128</v>
      </c>
      <c r="L585" s="145">
        <f>SUM(D$2:D585)</f>
        <v>92</v>
      </c>
      <c r="M585" s="145">
        <f>SUM(E$2:E585)</f>
        <v>32</v>
      </c>
      <c r="N585" s="145">
        <f>SUM(F$2:F585)</f>
        <v>48</v>
      </c>
      <c r="O585" s="145">
        <f>SUM(G$2:G585)</f>
        <v>2</v>
      </c>
    </row>
    <row r="586" spans="1:15" x14ac:dyDescent="0.25">
      <c r="A586">
        <v>585</v>
      </c>
      <c r="B586" s="145" t="str">
        <f>IF(COUNTIF('Listing Competitieven'!AF$2:AF$479,$A586)=0,"",COUNTIF('Listing Competitieven'!AF$2:AF$479,$A586))</f>
        <v/>
      </c>
      <c r="C586" s="145" t="str">
        <f>IF(COUNTIF('Listing Competitieven'!AG$2:AG$479,$A586)=0,"",COUNTIF('Listing Competitieven'!AG$2:AG$479,$A586))</f>
        <v/>
      </c>
      <c r="D586" s="145" t="str">
        <f>IF(COUNTIF('Listing Competitieven'!AH$2:AH$479,$A586)=0,"",COUNTIF('Listing Competitieven'!AH$2:AH$479,$A586))</f>
        <v/>
      </c>
      <c r="E586" s="145" t="str">
        <f>IF(COUNTIF('Listing Competitieven'!AI$2:AI$479,$A586)=0,"",COUNTIF('Listing Competitieven'!AI$2:AI$479,$A586))</f>
        <v/>
      </c>
      <c r="F586" s="145" t="str">
        <f>IF(COUNTIF('Listing Competitieven'!AJ$2:AJ$479,$A586)=0,"",COUNTIF('Listing Competitieven'!AJ$2:AJ$479,$A586))</f>
        <v/>
      </c>
      <c r="G586" s="145" t="str">
        <f>IF(COUNTIF('Listing Competitieven'!AK$2:AK$479,$A586)=0,"",COUNTIF('Listing Competitieven'!AK$2:AK$479,$A586))</f>
        <v/>
      </c>
      <c r="I586">
        <v>585</v>
      </c>
      <c r="J586" s="145">
        <f>SUM(B$2:B586)</f>
        <v>140</v>
      </c>
      <c r="K586" s="145">
        <f>SUM(C$2:C586)</f>
        <v>128</v>
      </c>
      <c r="L586" s="145">
        <f>SUM(D$2:D586)</f>
        <v>92</v>
      </c>
      <c r="M586" s="145">
        <f>SUM(E$2:E586)</f>
        <v>32</v>
      </c>
      <c r="N586" s="145">
        <f>SUM(F$2:F586)</f>
        <v>48</v>
      </c>
      <c r="O586" s="145">
        <f>SUM(G$2:G586)</f>
        <v>2</v>
      </c>
    </row>
    <row r="587" spans="1:15" x14ac:dyDescent="0.25">
      <c r="A587">
        <v>586</v>
      </c>
      <c r="B587" s="145" t="str">
        <f>IF(COUNTIF('Listing Competitieven'!AF$2:AF$479,$A587)=0,"",COUNTIF('Listing Competitieven'!AF$2:AF$479,$A587))</f>
        <v/>
      </c>
      <c r="C587" s="145" t="str">
        <f>IF(COUNTIF('Listing Competitieven'!AG$2:AG$479,$A587)=0,"",COUNTIF('Listing Competitieven'!AG$2:AG$479,$A587))</f>
        <v/>
      </c>
      <c r="D587" s="145" t="str">
        <f>IF(COUNTIF('Listing Competitieven'!AH$2:AH$479,$A587)=0,"",COUNTIF('Listing Competitieven'!AH$2:AH$479,$A587))</f>
        <v/>
      </c>
      <c r="E587" s="145" t="str">
        <f>IF(COUNTIF('Listing Competitieven'!AI$2:AI$479,$A587)=0,"",COUNTIF('Listing Competitieven'!AI$2:AI$479,$A587))</f>
        <v/>
      </c>
      <c r="F587" s="145" t="str">
        <f>IF(COUNTIF('Listing Competitieven'!AJ$2:AJ$479,$A587)=0,"",COUNTIF('Listing Competitieven'!AJ$2:AJ$479,$A587))</f>
        <v/>
      </c>
      <c r="G587" s="145" t="str">
        <f>IF(COUNTIF('Listing Competitieven'!AK$2:AK$479,$A587)=0,"",COUNTIF('Listing Competitieven'!AK$2:AK$479,$A587))</f>
        <v/>
      </c>
      <c r="I587">
        <v>586</v>
      </c>
      <c r="J587" s="145">
        <f>SUM(B$2:B587)</f>
        <v>140</v>
      </c>
      <c r="K587" s="145">
        <f>SUM(C$2:C587)</f>
        <v>128</v>
      </c>
      <c r="L587" s="145">
        <f>SUM(D$2:D587)</f>
        <v>92</v>
      </c>
      <c r="M587" s="145">
        <f>SUM(E$2:E587)</f>
        <v>32</v>
      </c>
      <c r="N587" s="145">
        <f>SUM(F$2:F587)</f>
        <v>48</v>
      </c>
      <c r="O587" s="145">
        <f>SUM(G$2:G587)</f>
        <v>2</v>
      </c>
    </row>
    <row r="588" spans="1:15" x14ac:dyDescent="0.25">
      <c r="A588">
        <v>587</v>
      </c>
      <c r="B588" s="145" t="str">
        <f>IF(COUNTIF('Listing Competitieven'!AF$2:AF$479,$A588)=0,"",COUNTIF('Listing Competitieven'!AF$2:AF$479,$A588))</f>
        <v/>
      </c>
      <c r="C588" s="145" t="str">
        <f>IF(COUNTIF('Listing Competitieven'!AG$2:AG$479,$A588)=0,"",COUNTIF('Listing Competitieven'!AG$2:AG$479,$A588))</f>
        <v/>
      </c>
      <c r="D588" s="145" t="str">
        <f>IF(COUNTIF('Listing Competitieven'!AH$2:AH$479,$A588)=0,"",COUNTIF('Listing Competitieven'!AH$2:AH$479,$A588))</f>
        <v/>
      </c>
      <c r="E588" s="145" t="str">
        <f>IF(COUNTIF('Listing Competitieven'!AI$2:AI$479,$A588)=0,"",COUNTIF('Listing Competitieven'!AI$2:AI$479,$A588))</f>
        <v/>
      </c>
      <c r="F588" s="145" t="str">
        <f>IF(COUNTIF('Listing Competitieven'!AJ$2:AJ$479,$A588)=0,"",COUNTIF('Listing Competitieven'!AJ$2:AJ$479,$A588))</f>
        <v/>
      </c>
      <c r="G588" s="145" t="str">
        <f>IF(COUNTIF('Listing Competitieven'!AK$2:AK$479,$A588)=0,"",COUNTIF('Listing Competitieven'!AK$2:AK$479,$A588))</f>
        <v/>
      </c>
      <c r="I588">
        <v>587</v>
      </c>
      <c r="J588" s="145">
        <f>SUM(B$2:B588)</f>
        <v>140</v>
      </c>
      <c r="K588" s="145">
        <f>SUM(C$2:C588)</f>
        <v>128</v>
      </c>
      <c r="L588" s="145">
        <f>SUM(D$2:D588)</f>
        <v>92</v>
      </c>
      <c r="M588" s="145">
        <f>SUM(E$2:E588)</f>
        <v>32</v>
      </c>
      <c r="N588" s="145">
        <f>SUM(F$2:F588)</f>
        <v>48</v>
      </c>
      <c r="O588" s="145">
        <f>SUM(G$2:G588)</f>
        <v>2</v>
      </c>
    </row>
    <row r="589" spans="1:15" x14ac:dyDescent="0.25">
      <c r="A589">
        <v>588</v>
      </c>
      <c r="B589" s="145">
        <f>IF(COUNTIF('Listing Competitieven'!AF$2:AF$479,$A589)=0,"",COUNTIF('Listing Competitieven'!AF$2:AF$479,$A589))</f>
        <v>1</v>
      </c>
      <c r="C589" s="145" t="str">
        <f>IF(COUNTIF('Listing Competitieven'!AG$2:AG$479,$A589)=0,"",COUNTIF('Listing Competitieven'!AG$2:AG$479,$A589))</f>
        <v/>
      </c>
      <c r="D589" s="145" t="str">
        <f>IF(COUNTIF('Listing Competitieven'!AH$2:AH$479,$A589)=0,"",COUNTIF('Listing Competitieven'!AH$2:AH$479,$A589))</f>
        <v/>
      </c>
      <c r="E589" s="145" t="str">
        <f>IF(COUNTIF('Listing Competitieven'!AI$2:AI$479,$A589)=0,"",COUNTIF('Listing Competitieven'!AI$2:AI$479,$A589))</f>
        <v/>
      </c>
      <c r="F589" s="145" t="str">
        <f>IF(COUNTIF('Listing Competitieven'!AJ$2:AJ$479,$A589)=0,"",COUNTIF('Listing Competitieven'!AJ$2:AJ$479,$A589))</f>
        <v/>
      </c>
      <c r="G589" s="145" t="str">
        <f>IF(COUNTIF('Listing Competitieven'!AK$2:AK$479,$A589)=0,"",COUNTIF('Listing Competitieven'!AK$2:AK$479,$A589))</f>
        <v/>
      </c>
      <c r="I589">
        <v>588</v>
      </c>
      <c r="J589" s="145">
        <f>SUM(B$2:B589)</f>
        <v>141</v>
      </c>
      <c r="K589" s="145">
        <f>SUM(C$2:C589)</f>
        <v>128</v>
      </c>
      <c r="L589" s="145">
        <f>SUM(D$2:D589)</f>
        <v>92</v>
      </c>
      <c r="M589" s="145">
        <f>SUM(E$2:E589)</f>
        <v>32</v>
      </c>
      <c r="N589" s="145">
        <f>SUM(F$2:F589)</f>
        <v>48</v>
      </c>
      <c r="O589" s="145">
        <f>SUM(G$2:G589)</f>
        <v>2</v>
      </c>
    </row>
    <row r="590" spans="1:15" x14ac:dyDescent="0.25">
      <c r="A590">
        <v>589</v>
      </c>
      <c r="B590" s="145" t="str">
        <f>IF(COUNTIF('Listing Competitieven'!AF$2:AF$479,$A590)=0,"",COUNTIF('Listing Competitieven'!AF$2:AF$479,$A590))</f>
        <v/>
      </c>
      <c r="C590" s="145" t="str">
        <f>IF(COUNTIF('Listing Competitieven'!AG$2:AG$479,$A590)=0,"",COUNTIF('Listing Competitieven'!AG$2:AG$479,$A590))</f>
        <v/>
      </c>
      <c r="D590" s="145" t="str">
        <f>IF(COUNTIF('Listing Competitieven'!AH$2:AH$479,$A590)=0,"",COUNTIF('Listing Competitieven'!AH$2:AH$479,$A590))</f>
        <v/>
      </c>
      <c r="E590" s="145" t="str">
        <f>IF(COUNTIF('Listing Competitieven'!AI$2:AI$479,$A590)=0,"",COUNTIF('Listing Competitieven'!AI$2:AI$479,$A590))</f>
        <v/>
      </c>
      <c r="F590" s="145" t="str">
        <f>IF(COUNTIF('Listing Competitieven'!AJ$2:AJ$479,$A590)=0,"",COUNTIF('Listing Competitieven'!AJ$2:AJ$479,$A590))</f>
        <v/>
      </c>
      <c r="G590" s="145" t="str">
        <f>IF(COUNTIF('Listing Competitieven'!AK$2:AK$479,$A590)=0,"",COUNTIF('Listing Competitieven'!AK$2:AK$479,$A590))</f>
        <v/>
      </c>
      <c r="I590">
        <v>589</v>
      </c>
      <c r="J590" s="145">
        <f>SUM(B$2:B590)</f>
        <v>141</v>
      </c>
      <c r="K590" s="145">
        <f>SUM(C$2:C590)</f>
        <v>128</v>
      </c>
      <c r="L590" s="145">
        <f>SUM(D$2:D590)</f>
        <v>92</v>
      </c>
      <c r="M590" s="145">
        <f>SUM(E$2:E590)</f>
        <v>32</v>
      </c>
      <c r="N590" s="145">
        <f>SUM(F$2:F590)</f>
        <v>48</v>
      </c>
      <c r="O590" s="145">
        <f>SUM(G$2:G590)</f>
        <v>2</v>
      </c>
    </row>
    <row r="591" spans="1:15" x14ac:dyDescent="0.25">
      <c r="A591">
        <v>590</v>
      </c>
      <c r="B591" s="145" t="str">
        <f>IF(COUNTIF('Listing Competitieven'!AF$2:AF$479,$A591)=0,"",COUNTIF('Listing Competitieven'!AF$2:AF$479,$A591))</f>
        <v/>
      </c>
      <c r="C591" s="145" t="str">
        <f>IF(COUNTIF('Listing Competitieven'!AG$2:AG$479,$A591)=0,"",COUNTIF('Listing Competitieven'!AG$2:AG$479,$A591))</f>
        <v/>
      </c>
      <c r="D591" s="145" t="str">
        <f>IF(COUNTIF('Listing Competitieven'!AH$2:AH$479,$A591)=0,"",COUNTIF('Listing Competitieven'!AH$2:AH$479,$A591))</f>
        <v/>
      </c>
      <c r="E591" s="145" t="str">
        <f>IF(COUNTIF('Listing Competitieven'!AI$2:AI$479,$A591)=0,"",COUNTIF('Listing Competitieven'!AI$2:AI$479,$A591))</f>
        <v/>
      </c>
      <c r="F591" s="145" t="str">
        <f>IF(COUNTIF('Listing Competitieven'!AJ$2:AJ$479,$A591)=0,"",COUNTIF('Listing Competitieven'!AJ$2:AJ$479,$A591))</f>
        <v/>
      </c>
      <c r="G591" s="145" t="str">
        <f>IF(COUNTIF('Listing Competitieven'!AK$2:AK$479,$A591)=0,"",COUNTIF('Listing Competitieven'!AK$2:AK$479,$A591))</f>
        <v/>
      </c>
      <c r="I591">
        <v>590</v>
      </c>
      <c r="J591" s="145">
        <f>SUM(B$2:B591)</f>
        <v>141</v>
      </c>
      <c r="K591" s="145">
        <f>SUM(C$2:C591)</f>
        <v>128</v>
      </c>
      <c r="L591" s="145">
        <f>SUM(D$2:D591)</f>
        <v>92</v>
      </c>
      <c r="M591" s="145">
        <f>SUM(E$2:E591)</f>
        <v>32</v>
      </c>
      <c r="N591" s="145">
        <f>SUM(F$2:F591)</f>
        <v>48</v>
      </c>
      <c r="O591" s="145">
        <f>SUM(G$2:G591)</f>
        <v>2</v>
      </c>
    </row>
    <row r="592" spans="1:15" x14ac:dyDescent="0.25">
      <c r="A592">
        <v>591</v>
      </c>
      <c r="B592" s="145" t="str">
        <f>IF(COUNTIF('Listing Competitieven'!AF$2:AF$479,$A592)=0,"",COUNTIF('Listing Competitieven'!AF$2:AF$479,$A592))</f>
        <v/>
      </c>
      <c r="C592" s="145" t="str">
        <f>IF(COUNTIF('Listing Competitieven'!AG$2:AG$479,$A592)=0,"",COUNTIF('Listing Competitieven'!AG$2:AG$479,$A592))</f>
        <v/>
      </c>
      <c r="D592" s="145" t="str">
        <f>IF(COUNTIF('Listing Competitieven'!AH$2:AH$479,$A592)=0,"",COUNTIF('Listing Competitieven'!AH$2:AH$479,$A592))</f>
        <v/>
      </c>
      <c r="E592" s="145" t="str">
        <f>IF(COUNTIF('Listing Competitieven'!AI$2:AI$479,$A592)=0,"",COUNTIF('Listing Competitieven'!AI$2:AI$479,$A592))</f>
        <v/>
      </c>
      <c r="F592" s="145" t="str">
        <f>IF(COUNTIF('Listing Competitieven'!AJ$2:AJ$479,$A592)=0,"",COUNTIF('Listing Competitieven'!AJ$2:AJ$479,$A592))</f>
        <v/>
      </c>
      <c r="G592" s="145" t="str">
        <f>IF(COUNTIF('Listing Competitieven'!AK$2:AK$479,$A592)=0,"",COUNTIF('Listing Competitieven'!AK$2:AK$479,$A592))</f>
        <v/>
      </c>
      <c r="I592">
        <v>591</v>
      </c>
      <c r="J592" s="145">
        <f>SUM(B$2:B592)</f>
        <v>141</v>
      </c>
      <c r="K592" s="145">
        <f>SUM(C$2:C592)</f>
        <v>128</v>
      </c>
      <c r="L592" s="145">
        <f>SUM(D$2:D592)</f>
        <v>92</v>
      </c>
      <c r="M592" s="145">
        <f>SUM(E$2:E592)</f>
        <v>32</v>
      </c>
      <c r="N592" s="145">
        <f>SUM(F$2:F592)</f>
        <v>48</v>
      </c>
      <c r="O592" s="145">
        <f>SUM(G$2:G592)</f>
        <v>2</v>
      </c>
    </row>
    <row r="593" spans="1:15" x14ac:dyDescent="0.25">
      <c r="A593">
        <v>592</v>
      </c>
      <c r="B593" s="145" t="str">
        <f>IF(COUNTIF('Listing Competitieven'!AF$2:AF$479,$A593)=0,"",COUNTIF('Listing Competitieven'!AF$2:AF$479,$A593))</f>
        <v/>
      </c>
      <c r="C593" s="145" t="str">
        <f>IF(COUNTIF('Listing Competitieven'!AG$2:AG$479,$A593)=0,"",COUNTIF('Listing Competitieven'!AG$2:AG$479,$A593))</f>
        <v/>
      </c>
      <c r="D593" s="145" t="str">
        <f>IF(COUNTIF('Listing Competitieven'!AH$2:AH$479,$A593)=0,"",COUNTIF('Listing Competitieven'!AH$2:AH$479,$A593))</f>
        <v/>
      </c>
      <c r="E593" s="145" t="str">
        <f>IF(COUNTIF('Listing Competitieven'!AI$2:AI$479,$A593)=0,"",COUNTIF('Listing Competitieven'!AI$2:AI$479,$A593))</f>
        <v/>
      </c>
      <c r="F593" s="145" t="str">
        <f>IF(COUNTIF('Listing Competitieven'!AJ$2:AJ$479,$A593)=0,"",COUNTIF('Listing Competitieven'!AJ$2:AJ$479,$A593))</f>
        <v/>
      </c>
      <c r="G593" s="145" t="str">
        <f>IF(COUNTIF('Listing Competitieven'!AK$2:AK$479,$A593)=0,"",COUNTIF('Listing Competitieven'!AK$2:AK$479,$A593))</f>
        <v/>
      </c>
      <c r="I593">
        <v>592</v>
      </c>
      <c r="J593" s="145">
        <f>SUM(B$2:B593)</f>
        <v>141</v>
      </c>
      <c r="K593" s="145">
        <f>SUM(C$2:C593)</f>
        <v>128</v>
      </c>
      <c r="L593" s="145">
        <f>SUM(D$2:D593)</f>
        <v>92</v>
      </c>
      <c r="M593" s="145">
        <f>SUM(E$2:E593)</f>
        <v>32</v>
      </c>
      <c r="N593" s="145">
        <f>SUM(F$2:F593)</f>
        <v>48</v>
      </c>
      <c r="O593" s="145">
        <f>SUM(G$2:G593)</f>
        <v>2</v>
      </c>
    </row>
    <row r="594" spans="1:15" x14ac:dyDescent="0.25">
      <c r="A594">
        <v>593</v>
      </c>
      <c r="B594" s="145" t="str">
        <f>IF(COUNTIF('Listing Competitieven'!AF$2:AF$479,$A594)=0,"",COUNTIF('Listing Competitieven'!AF$2:AF$479,$A594))</f>
        <v/>
      </c>
      <c r="C594" s="145" t="str">
        <f>IF(COUNTIF('Listing Competitieven'!AG$2:AG$479,$A594)=0,"",COUNTIF('Listing Competitieven'!AG$2:AG$479,$A594))</f>
        <v/>
      </c>
      <c r="D594" s="145" t="str">
        <f>IF(COUNTIF('Listing Competitieven'!AH$2:AH$479,$A594)=0,"",COUNTIF('Listing Competitieven'!AH$2:AH$479,$A594))</f>
        <v/>
      </c>
      <c r="E594" s="145" t="str">
        <f>IF(COUNTIF('Listing Competitieven'!AI$2:AI$479,$A594)=0,"",COUNTIF('Listing Competitieven'!AI$2:AI$479,$A594))</f>
        <v/>
      </c>
      <c r="F594" s="145" t="str">
        <f>IF(COUNTIF('Listing Competitieven'!AJ$2:AJ$479,$A594)=0,"",COUNTIF('Listing Competitieven'!AJ$2:AJ$479,$A594))</f>
        <v/>
      </c>
      <c r="G594" s="145" t="str">
        <f>IF(COUNTIF('Listing Competitieven'!AK$2:AK$479,$A594)=0,"",COUNTIF('Listing Competitieven'!AK$2:AK$479,$A594))</f>
        <v/>
      </c>
      <c r="I594">
        <v>593</v>
      </c>
      <c r="J594" s="145">
        <f>SUM(B$2:B594)</f>
        <v>141</v>
      </c>
      <c r="K594" s="145">
        <f>SUM(C$2:C594)</f>
        <v>128</v>
      </c>
      <c r="L594" s="145">
        <f>SUM(D$2:D594)</f>
        <v>92</v>
      </c>
      <c r="M594" s="145">
        <f>SUM(E$2:E594)</f>
        <v>32</v>
      </c>
      <c r="N594" s="145">
        <f>SUM(F$2:F594)</f>
        <v>48</v>
      </c>
      <c r="O594" s="145">
        <f>SUM(G$2:G594)</f>
        <v>2</v>
      </c>
    </row>
    <row r="595" spans="1:15" x14ac:dyDescent="0.25">
      <c r="A595">
        <v>594</v>
      </c>
      <c r="B595" s="145" t="str">
        <f>IF(COUNTIF('Listing Competitieven'!AF$2:AF$479,$A595)=0,"",COUNTIF('Listing Competitieven'!AF$2:AF$479,$A595))</f>
        <v/>
      </c>
      <c r="C595" s="145" t="str">
        <f>IF(COUNTIF('Listing Competitieven'!AG$2:AG$479,$A595)=0,"",COUNTIF('Listing Competitieven'!AG$2:AG$479,$A595))</f>
        <v/>
      </c>
      <c r="D595" s="145" t="str">
        <f>IF(COUNTIF('Listing Competitieven'!AH$2:AH$479,$A595)=0,"",COUNTIF('Listing Competitieven'!AH$2:AH$479,$A595))</f>
        <v/>
      </c>
      <c r="E595" s="145" t="str">
        <f>IF(COUNTIF('Listing Competitieven'!AI$2:AI$479,$A595)=0,"",COUNTIF('Listing Competitieven'!AI$2:AI$479,$A595))</f>
        <v/>
      </c>
      <c r="F595" s="145" t="str">
        <f>IF(COUNTIF('Listing Competitieven'!AJ$2:AJ$479,$A595)=0,"",COUNTIF('Listing Competitieven'!AJ$2:AJ$479,$A595))</f>
        <v/>
      </c>
      <c r="G595" s="145" t="str">
        <f>IF(COUNTIF('Listing Competitieven'!AK$2:AK$479,$A595)=0,"",COUNTIF('Listing Competitieven'!AK$2:AK$479,$A595))</f>
        <v/>
      </c>
      <c r="I595">
        <v>594</v>
      </c>
      <c r="J595" s="145">
        <f>SUM(B$2:B595)</f>
        <v>141</v>
      </c>
      <c r="K595" s="145">
        <f>SUM(C$2:C595)</f>
        <v>128</v>
      </c>
      <c r="L595" s="145">
        <f>SUM(D$2:D595)</f>
        <v>92</v>
      </c>
      <c r="M595" s="145">
        <f>SUM(E$2:E595)</f>
        <v>32</v>
      </c>
      <c r="N595" s="145">
        <f>SUM(F$2:F595)</f>
        <v>48</v>
      </c>
      <c r="O595" s="145">
        <f>SUM(G$2:G595)</f>
        <v>2</v>
      </c>
    </row>
    <row r="596" spans="1:15" x14ac:dyDescent="0.25">
      <c r="A596">
        <v>595</v>
      </c>
      <c r="B596" s="145" t="str">
        <f>IF(COUNTIF('Listing Competitieven'!AF$2:AF$479,$A596)=0,"",COUNTIF('Listing Competitieven'!AF$2:AF$479,$A596))</f>
        <v/>
      </c>
      <c r="C596" s="145" t="str">
        <f>IF(COUNTIF('Listing Competitieven'!AG$2:AG$479,$A596)=0,"",COUNTIF('Listing Competitieven'!AG$2:AG$479,$A596))</f>
        <v/>
      </c>
      <c r="D596" s="145" t="str">
        <f>IF(COUNTIF('Listing Competitieven'!AH$2:AH$479,$A596)=0,"",COUNTIF('Listing Competitieven'!AH$2:AH$479,$A596))</f>
        <v/>
      </c>
      <c r="E596" s="145" t="str">
        <f>IF(COUNTIF('Listing Competitieven'!AI$2:AI$479,$A596)=0,"",COUNTIF('Listing Competitieven'!AI$2:AI$479,$A596))</f>
        <v/>
      </c>
      <c r="F596" s="145" t="str">
        <f>IF(COUNTIF('Listing Competitieven'!AJ$2:AJ$479,$A596)=0,"",COUNTIF('Listing Competitieven'!AJ$2:AJ$479,$A596))</f>
        <v/>
      </c>
      <c r="G596" s="145" t="str">
        <f>IF(COUNTIF('Listing Competitieven'!AK$2:AK$479,$A596)=0,"",COUNTIF('Listing Competitieven'!AK$2:AK$479,$A596))</f>
        <v/>
      </c>
      <c r="I596">
        <v>595</v>
      </c>
      <c r="J596" s="145">
        <f>SUM(B$2:B596)</f>
        <v>141</v>
      </c>
      <c r="K596" s="145">
        <f>SUM(C$2:C596)</f>
        <v>128</v>
      </c>
      <c r="L596" s="145">
        <f>SUM(D$2:D596)</f>
        <v>92</v>
      </c>
      <c r="M596" s="145">
        <f>SUM(E$2:E596)</f>
        <v>32</v>
      </c>
      <c r="N596" s="145">
        <f>SUM(F$2:F596)</f>
        <v>48</v>
      </c>
      <c r="O596" s="145">
        <f>SUM(G$2:G596)</f>
        <v>2</v>
      </c>
    </row>
    <row r="597" spans="1:15" x14ac:dyDescent="0.25">
      <c r="A597">
        <v>596</v>
      </c>
      <c r="B597" s="145" t="str">
        <f>IF(COUNTIF('Listing Competitieven'!AF$2:AF$479,$A597)=0,"",COUNTIF('Listing Competitieven'!AF$2:AF$479,$A597))</f>
        <v/>
      </c>
      <c r="C597" s="145" t="str">
        <f>IF(COUNTIF('Listing Competitieven'!AG$2:AG$479,$A597)=0,"",COUNTIF('Listing Competitieven'!AG$2:AG$479,$A597))</f>
        <v/>
      </c>
      <c r="D597" s="145" t="str">
        <f>IF(COUNTIF('Listing Competitieven'!AH$2:AH$479,$A597)=0,"",COUNTIF('Listing Competitieven'!AH$2:AH$479,$A597))</f>
        <v/>
      </c>
      <c r="E597" s="145" t="str">
        <f>IF(COUNTIF('Listing Competitieven'!AI$2:AI$479,$A597)=0,"",COUNTIF('Listing Competitieven'!AI$2:AI$479,$A597))</f>
        <v/>
      </c>
      <c r="F597" s="145" t="str">
        <f>IF(COUNTIF('Listing Competitieven'!AJ$2:AJ$479,$A597)=0,"",COUNTIF('Listing Competitieven'!AJ$2:AJ$479,$A597))</f>
        <v/>
      </c>
      <c r="G597" s="145" t="str">
        <f>IF(COUNTIF('Listing Competitieven'!AK$2:AK$479,$A597)=0,"",COUNTIF('Listing Competitieven'!AK$2:AK$479,$A597))</f>
        <v/>
      </c>
      <c r="I597">
        <v>596</v>
      </c>
      <c r="J597" s="145">
        <f>SUM(B$2:B597)</f>
        <v>141</v>
      </c>
      <c r="K597" s="145">
        <f>SUM(C$2:C597)</f>
        <v>128</v>
      </c>
      <c r="L597" s="145">
        <f>SUM(D$2:D597)</f>
        <v>92</v>
      </c>
      <c r="M597" s="145">
        <f>SUM(E$2:E597)</f>
        <v>32</v>
      </c>
      <c r="N597" s="145">
        <f>SUM(F$2:F597)</f>
        <v>48</v>
      </c>
      <c r="O597" s="145">
        <f>SUM(G$2:G597)</f>
        <v>2</v>
      </c>
    </row>
    <row r="598" spans="1:15" x14ac:dyDescent="0.25">
      <c r="A598">
        <v>597</v>
      </c>
      <c r="B598" s="145" t="str">
        <f>IF(COUNTIF('Listing Competitieven'!AF$2:AF$479,$A598)=0,"",COUNTIF('Listing Competitieven'!AF$2:AF$479,$A598))</f>
        <v/>
      </c>
      <c r="C598" s="145" t="str">
        <f>IF(COUNTIF('Listing Competitieven'!AG$2:AG$479,$A598)=0,"",COUNTIF('Listing Competitieven'!AG$2:AG$479,$A598))</f>
        <v/>
      </c>
      <c r="D598" s="145" t="str">
        <f>IF(COUNTIF('Listing Competitieven'!AH$2:AH$479,$A598)=0,"",COUNTIF('Listing Competitieven'!AH$2:AH$479,$A598))</f>
        <v/>
      </c>
      <c r="E598" s="145" t="str">
        <f>IF(COUNTIF('Listing Competitieven'!AI$2:AI$479,$A598)=0,"",COUNTIF('Listing Competitieven'!AI$2:AI$479,$A598))</f>
        <v/>
      </c>
      <c r="F598" s="145" t="str">
        <f>IF(COUNTIF('Listing Competitieven'!AJ$2:AJ$479,$A598)=0,"",COUNTIF('Listing Competitieven'!AJ$2:AJ$479,$A598))</f>
        <v/>
      </c>
      <c r="G598" s="145" t="str">
        <f>IF(COUNTIF('Listing Competitieven'!AK$2:AK$479,$A598)=0,"",COUNTIF('Listing Competitieven'!AK$2:AK$479,$A598))</f>
        <v/>
      </c>
      <c r="I598">
        <v>597</v>
      </c>
      <c r="J598" s="145">
        <f>SUM(B$2:B598)</f>
        <v>141</v>
      </c>
      <c r="K598" s="145">
        <f>SUM(C$2:C598)</f>
        <v>128</v>
      </c>
      <c r="L598" s="145">
        <f>SUM(D$2:D598)</f>
        <v>92</v>
      </c>
      <c r="M598" s="145">
        <f>SUM(E$2:E598)</f>
        <v>32</v>
      </c>
      <c r="N598" s="145">
        <f>SUM(F$2:F598)</f>
        <v>48</v>
      </c>
      <c r="O598" s="145">
        <f>SUM(G$2:G598)</f>
        <v>2</v>
      </c>
    </row>
    <row r="599" spans="1:15" x14ac:dyDescent="0.25">
      <c r="A599">
        <v>598</v>
      </c>
      <c r="B599" s="145" t="str">
        <f>IF(COUNTIF('Listing Competitieven'!AF$2:AF$479,$A599)=0,"",COUNTIF('Listing Competitieven'!AF$2:AF$479,$A599))</f>
        <v/>
      </c>
      <c r="C599" s="145" t="str">
        <f>IF(COUNTIF('Listing Competitieven'!AG$2:AG$479,$A599)=0,"",COUNTIF('Listing Competitieven'!AG$2:AG$479,$A599))</f>
        <v/>
      </c>
      <c r="D599" s="145" t="str">
        <f>IF(COUNTIF('Listing Competitieven'!AH$2:AH$479,$A599)=0,"",COUNTIF('Listing Competitieven'!AH$2:AH$479,$A599))</f>
        <v/>
      </c>
      <c r="E599" s="145" t="str">
        <f>IF(COUNTIF('Listing Competitieven'!AI$2:AI$479,$A599)=0,"",COUNTIF('Listing Competitieven'!AI$2:AI$479,$A599))</f>
        <v/>
      </c>
      <c r="F599" s="145" t="str">
        <f>IF(COUNTIF('Listing Competitieven'!AJ$2:AJ$479,$A599)=0,"",COUNTIF('Listing Competitieven'!AJ$2:AJ$479,$A599))</f>
        <v/>
      </c>
      <c r="G599" s="145" t="str">
        <f>IF(COUNTIF('Listing Competitieven'!AK$2:AK$479,$A599)=0,"",COUNTIF('Listing Competitieven'!AK$2:AK$479,$A599))</f>
        <v/>
      </c>
      <c r="I599">
        <v>598</v>
      </c>
      <c r="J599" s="145">
        <f>SUM(B$2:B599)</f>
        <v>141</v>
      </c>
      <c r="K599" s="145">
        <f>SUM(C$2:C599)</f>
        <v>128</v>
      </c>
      <c r="L599" s="145">
        <f>SUM(D$2:D599)</f>
        <v>92</v>
      </c>
      <c r="M599" s="145">
        <f>SUM(E$2:E599)</f>
        <v>32</v>
      </c>
      <c r="N599" s="145">
        <f>SUM(F$2:F599)</f>
        <v>48</v>
      </c>
      <c r="O599" s="145">
        <f>SUM(G$2:G599)</f>
        <v>2</v>
      </c>
    </row>
    <row r="600" spans="1:15" x14ac:dyDescent="0.25">
      <c r="A600">
        <v>599</v>
      </c>
      <c r="B600" s="145" t="str">
        <f>IF(COUNTIF('Listing Competitieven'!AF$2:AF$479,$A600)=0,"",COUNTIF('Listing Competitieven'!AF$2:AF$479,$A600))</f>
        <v/>
      </c>
      <c r="C600" s="145" t="str">
        <f>IF(COUNTIF('Listing Competitieven'!AG$2:AG$479,$A600)=0,"",COUNTIF('Listing Competitieven'!AG$2:AG$479,$A600))</f>
        <v/>
      </c>
      <c r="D600" s="145" t="str">
        <f>IF(COUNTIF('Listing Competitieven'!AH$2:AH$479,$A600)=0,"",COUNTIF('Listing Competitieven'!AH$2:AH$479,$A600))</f>
        <v/>
      </c>
      <c r="E600" s="145" t="str">
        <f>IF(COUNTIF('Listing Competitieven'!AI$2:AI$479,$A600)=0,"",COUNTIF('Listing Competitieven'!AI$2:AI$479,$A600))</f>
        <v/>
      </c>
      <c r="F600" s="145" t="str">
        <f>IF(COUNTIF('Listing Competitieven'!AJ$2:AJ$479,$A600)=0,"",COUNTIF('Listing Competitieven'!AJ$2:AJ$479,$A600))</f>
        <v/>
      </c>
      <c r="G600" s="145" t="str">
        <f>IF(COUNTIF('Listing Competitieven'!AK$2:AK$479,$A600)=0,"",COUNTIF('Listing Competitieven'!AK$2:AK$479,$A600))</f>
        <v/>
      </c>
      <c r="I600">
        <v>599</v>
      </c>
      <c r="J600" s="145">
        <f>SUM(B$2:B600)</f>
        <v>141</v>
      </c>
      <c r="K600" s="145">
        <f>SUM(C$2:C600)</f>
        <v>128</v>
      </c>
      <c r="L600" s="145">
        <f>SUM(D$2:D600)</f>
        <v>92</v>
      </c>
      <c r="M600" s="145">
        <f>SUM(E$2:E600)</f>
        <v>32</v>
      </c>
      <c r="N600" s="145">
        <f>SUM(F$2:F600)</f>
        <v>48</v>
      </c>
      <c r="O600" s="145">
        <f>SUM(G$2:G600)</f>
        <v>2</v>
      </c>
    </row>
    <row r="601" spans="1:15" x14ac:dyDescent="0.25">
      <c r="A601">
        <v>600</v>
      </c>
      <c r="B601" s="145" t="str">
        <f>IF(COUNTIF('Listing Competitieven'!AF$2:AF$479,$A601)=0,"",COUNTIF('Listing Competitieven'!AF$2:AF$479,$A601))</f>
        <v/>
      </c>
      <c r="C601" s="145" t="str">
        <f>IF(COUNTIF('Listing Competitieven'!AG$2:AG$479,$A601)=0,"",COUNTIF('Listing Competitieven'!AG$2:AG$479,$A601))</f>
        <v/>
      </c>
      <c r="D601" s="145" t="str">
        <f>IF(COUNTIF('Listing Competitieven'!AH$2:AH$479,$A601)=0,"",COUNTIF('Listing Competitieven'!AH$2:AH$479,$A601))</f>
        <v/>
      </c>
      <c r="E601" s="145" t="str">
        <f>IF(COUNTIF('Listing Competitieven'!AI$2:AI$479,$A601)=0,"",COUNTIF('Listing Competitieven'!AI$2:AI$479,$A601))</f>
        <v/>
      </c>
      <c r="F601" s="145" t="str">
        <f>IF(COUNTIF('Listing Competitieven'!AJ$2:AJ$479,$A601)=0,"",COUNTIF('Listing Competitieven'!AJ$2:AJ$479,$A601))</f>
        <v/>
      </c>
      <c r="G601" s="145" t="str">
        <f>IF(COUNTIF('Listing Competitieven'!AK$2:AK$479,$A601)=0,"",COUNTIF('Listing Competitieven'!AK$2:AK$479,$A601))</f>
        <v/>
      </c>
      <c r="I601">
        <v>600</v>
      </c>
      <c r="J601" s="145">
        <f>SUM(B$2:B601)</f>
        <v>141</v>
      </c>
      <c r="K601" s="145">
        <f>SUM(C$2:C601)</f>
        <v>128</v>
      </c>
      <c r="L601" s="145">
        <f>SUM(D$2:D601)</f>
        <v>92</v>
      </c>
      <c r="M601" s="145">
        <f>SUM(E$2:E601)</f>
        <v>32</v>
      </c>
      <c r="N601" s="145">
        <f>SUM(F$2:F601)</f>
        <v>48</v>
      </c>
      <c r="O601" s="145">
        <f>SUM(G$2:G601)</f>
        <v>2</v>
      </c>
    </row>
    <row r="602" spans="1:15" x14ac:dyDescent="0.25">
      <c r="A602">
        <v>601</v>
      </c>
      <c r="B602" s="145" t="str">
        <f>IF(COUNTIF('Listing Competitieven'!AF$2:AF$479,$A602)=0,"",COUNTIF('Listing Competitieven'!AF$2:AF$479,$A602))</f>
        <v/>
      </c>
      <c r="C602" s="145" t="str">
        <f>IF(COUNTIF('Listing Competitieven'!AG$2:AG$479,$A602)=0,"",COUNTIF('Listing Competitieven'!AG$2:AG$479,$A602))</f>
        <v/>
      </c>
      <c r="D602" s="145" t="str">
        <f>IF(COUNTIF('Listing Competitieven'!AH$2:AH$479,$A602)=0,"",COUNTIF('Listing Competitieven'!AH$2:AH$479,$A602))</f>
        <v/>
      </c>
      <c r="E602" s="145" t="str">
        <f>IF(COUNTIF('Listing Competitieven'!AI$2:AI$479,$A602)=0,"",COUNTIF('Listing Competitieven'!AI$2:AI$479,$A602))</f>
        <v/>
      </c>
      <c r="F602" s="145" t="str">
        <f>IF(COUNTIF('Listing Competitieven'!AJ$2:AJ$479,$A602)=0,"",COUNTIF('Listing Competitieven'!AJ$2:AJ$479,$A602))</f>
        <v/>
      </c>
      <c r="G602" s="145" t="str">
        <f>IF(COUNTIF('Listing Competitieven'!AK$2:AK$479,$A602)=0,"",COUNTIF('Listing Competitieven'!AK$2:AK$479,$A602))</f>
        <v/>
      </c>
      <c r="I602">
        <v>601</v>
      </c>
      <c r="J602" s="145">
        <f>SUM(B$2:B602)</f>
        <v>141</v>
      </c>
      <c r="K602" s="145">
        <f>SUM(C$2:C602)</f>
        <v>128</v>
      </c>
      <c r="L602" s="145">
        <f>SUM(D$2:D602)</f>
        <v>92</v>
      </c>
      <c r="M602" s="145">
        <f>SUM(E$2:E602)</f>
        <v>32</v>
      </c>
      <c r="N602" s="145">
        <f>SUM(F$2:F602)</f>
        <v>48</v>
      </c>
      <c r="O602" s="145">
        <f>SUM(G$2:G602)</f>
        <v>2</v>
      </c>
    </row>
    <row r="603" spans="1:15" x14ac:dyDescent="0.25">
      <c r="A603">
        <v>602</v>
      </c>
      <c r="B603" s="145" t="str">
        <f>IF(COUNTIF('Listing Competitieven'!AF$2:AF$479,$A603)=0,"",COUNTIF('Listing Competitieven'!AF$2:AF$479,$A603))</f>
        <v/>
      </c>
      <c r="C603" s="145" t="str">
        <f>IF(COUNTIF('Listing Competitieven'!AG$2:AG$479,$A603)=0,"",COUNTIF('Listing Competitieven'!AG$2:AG$479,$A603))</f>
        <v/>
      </c>
      <c r="D603" s="145" t="str">
        <f>IF(COUNTIF('Listing Competitieven'!AH$2:AH$479,$A603)=0,"",COUNTIF('Listing Competitieven'!AH$2:AH$479,$A603))</f>
        <v/>
      </c>
      <c r="E603" s="145">
        <f>IF(COUNTIF('Listing Competitieven'!AI$2:AI$479,$A603)=0,"",COUNTIF('Listing Competitieven'!AI$2:AI$479,$A603))</f>
        <v>1</v>
      </c>
      <c r="F603" s="145" t="str">
        <f>IF(COUNTIF('Listing Competitieven'!AJ$2:AJ$479,$A603)=0,"",COUNTIF('Listing Competitieven'!AJ$2:AJ$479,$A603))</f>
        <v/>
      </c>
      <c r="G603" s="145" t="str">
        <f>IF(COUNTIF('Listing Competitieven'!AK$2:AK$479,$A603)=0,"",COUNTIF('Listing Competitieven'!AK$2:AK$479,$A603))</f>
        <v/>
      </c>
      <c r="I603">
        <v>602</v>
      </c>
      <c r="J603" s="145">
        <f>SUM(B$2:B603)</f>
        <v>141</v>
      </c>
      <c r="K603" s="145">
        <f>SUM(C$2:C603)</f>
        <v>128</v>
      </c>
      <c r="L603" s="145">
        <f>SUM(D$2:D603)</f>
        <v>92</v>
      </c>
      <c r="M603" s="145">
        <f>SUM(E$2:E603)</f>
        <v>33</v>
      </c>
      <c r="N603" s="145">
        <f>SUM(F$2:F603)</f>
        <v>48</v>
      </c>
      <c r="O603" s="145">
        <f>SUM(G$2:G603)</f>
        <v>2</v>
      </c>
    </row>
    <row r="604" spans="1:15" x14ac:dyDescent="0.25">
      <c r="A604">
        <v>603</v>
      </c>
      <c r="B604" s="145" t="str">
        <f>IF(COUNTIF('Listing Competitieven'!AF$2:AF$479,$A604)=0,"",COUNTIF('Listing Competitieven'!AF$2:AF$479,$A604))</f>
        <v/>
      </c>
      <c r="C604" s="145" t="str">
        <f>IF(COUNTIF('Listing Competitieven'!AG$2:AG$479,$A604)=0,"",COUNTIF('Listing Competitieven'!AG$2:AG$479,$A604))</f>
        <v/>
      </c>
      <c r="D604" s="145" t="str">
        <f>IF(COUNTIF('Listing Competitieven'!AH$2:AH$479,$A604)=0,"",COUNTIF('Listing Competitieven'!AH$2:AH$479,$A604))</f>
        <v/>
      </c>
      <c r="E604" s="145" t="str">
        <f>IF(COUNTIF('Listing Competitieven'!AI$2:AI$479,$A604)=0,"",COUNTIF('Listing Competitieven'!AI$2:AI$479,$A604))</f>
        <v/>
      </c>
      <c r="F604" s="145" t="str">
        <f>IF(COUNTIF('Listing Competitieven'!AJ$2:AJ$479,$A604)=0,"",COUNTIF('Listing Competitieven'!AJ$2:AJ$479,$A604))</f>
        <v/>
      </c>
      <c r="G604" s="145" t="str">
        <f>IF(COUNTIF('Listing Competitieven'!AK$2:AK$479,$A604)=0,"",COUNTIF('Listing Competitieven'!AK$2:AK$479,$A604))</f>
        <v/>
      </c>
      <c r="I604">
        <v>603</v>
      </c>
      <c r="J604" s="145">
        <f>SUM(B$2:B604)</f>
        <v>141</v>
      </c>
      <c r="K604" s="145">
        <f>SUM(C$2:C604)</f>
        <v>128</v>
      </c>
      <c r="L604" s="145">
        <f>SUM(D$2:D604)</f>
        <v>92</v>
      </c>
      <c r="M604" s="145">
        <f>SUM(E$2:E604)</f>
        <v>33</v>
      </c>
      <c r="N604" s="145">
        <f>SUM(F$2:F604)</f>
        <v>48</v>
      </c>
      <c r="O604" s="145">
        <f>SUM(G$2:G604)</f>
        <v>2</v>
      </c>
    </row>
    <row r="605" spans="1:15" x14ac:dyDescent="0.25">
      <c r="A605">
        <v>604</v>
      </c>
      <c r="B605" s="145" t="str">
        <f>IF(COUNTIF('Listing Competitieven'!AF$2:AF$479,$A605)=0,"",COUNTIF('Listing Competitieven'!AF$2:AF$479,$A605))</f>
        <v/>
      </c>
      <c r="C605" s="145" t="str">
        <f>IF(COUNTIF('Listing Competitieven'!AG$2:AG$479,$A605)=0,"",COUNTIF('Listing Competitieven'!AG$2:AG$479,$A605))</f>
        <v/>
      </c>
      <c r="D605" s="145" t="str">
        <f>IF(COUNTIF('Listing Competitieven'!AH$2:AH$479,$A605)=0,"",COUNTIF('Listing Competitieven'!AH$2:AH$479,$A605))</f>
        <v/>
      </c>
      <c r="E605" s="145" t="str">
        <f>IF(COUNTIF('Listing Competitieven'!AI$2:AI$479,$A605)=0,"",COUNTIF('Listing Competitieven'!AI$2:AI$479,$A605))</f>
        <v/>
      </c>
      <c r="F605" s="145" t="str">
        <f>IF(COUNTIF('Listing Competitieven'!AJ$2:AJ$479,$A605)=0,"",COUNTIF('Listing Competitieven'!AJ$2:AJ$479,$A605))</f>
        <v/>
      </c>
      <c r="G605" s="145" t="str">
        <f>IF(COUNTIF('Listing Competitieven'!AK$2:AK$479,$A605)=0,"",COUNTIF('Listing Competitieven'!AK$2:AK$479,$A605))</f>
        <v/>
      </c>
      <c r="I605">
        <v>604</v>
      </c>
      <c r="J605" s="145">
        <f>SUM(B$2:B605)</f>
        <v>141</v>
      </c>
      <c r="K605" s="145">
        <f>SUM(C$2:C605)</f>
        <v>128</v>
      </c>
      <c r="L605" s="145">
        <f>SUM(D$2:D605)</f>
        <v>92</v>
      </c>
      <c r="M605" s="145">
        <f>SUM(E$2:E605)</f>
        <v>33</v>
      </c>
      <c r="N605" s="145">
        <f>SUM(F$2:F605)</f>
        <v>48</v>
      </c>
      <c r="O605" s="145">
        <f>SUM(G$2:G605)</f>
        <v>2</v>
      </c>
    </row>
    <row r="606" spans="1:15" x14ac:dyDescent="0.25">
      <c r="A606">
        <v>605</v>
      </c>
      <c r="B606" s="145" t="str">
        <f>IF(COUNTIF('Listing Competitieven'!AF$2:AF$479,$A606)=0,"",COUNTIF('Listing Competitieven'!AF$2:AF$479,$A606))</f>
        <v/>
      </c>
      <c r="C606" s="145" t="str">
        <f>IF(COUNTIF('Listing Competitieven'!AG$2:AG$479,$A606)=0,"",COUNTIF('Listing Competitieven'!AG$2:AG$479,$A606))</f>
        <v/>
      </c>
      <c r="D606" s="145" t="str">
        <f>IF(COUNTIF('Listing Competitieven'!AH$2:AH$479,$A606)=0,"",COUNTIF('Listing Competitieven'!AH$2:AH$479,$A606))</f>
        <v/>
      </c>
      <c r="E606" s="145" t="str">
        <f>IF(COUNTIF('Listing Competitieven'!AI$2:AI$479,$A606)=0,"",COUNTIF('Listing Competitieven'!AI$2:AI$479,$A606))</f>
        <v/>
      </c>
      <c r="F606" s="145" t="str">
        <f>IF(COUNTIF('Listing Competitieven'!AJ$2:AJ$479,$A606)=0,"",COUNTIF('Listing Competitieven'!AJ$2:AJ$479,$A606))</f>
        <v/>
      </c>
      <c r="G606" s="145" t="str">
        <f>IF(COUNTIF('Listing Competitieven'!AK$2:AK$479,$A606)=0,"",COUNTIF('Listing Competitieven'!AK$2:AK$479,$A606))</f>
        <v/>
      </c>
      <c r="I606">
        <v>605</v>
      </c>
      <c r="J606" s="145">
        <f>SUM(B$2:B606)</f>
        <v>141</v>
      </c>
      <c r="K606" s="145">
        <f>SUM(C$2:C606)</f>
        <v>128</v>
      </c>
      <c r="L606" s="145">
        <f>SUM(D$2:D606)</f>
        <v>92</v>
      </c>
      <c r="M606" s="145">
        <f>SUM(E$2:E606)</f>
        <v>33</v>
      </c>
      <c r="N606" s="145">
        <f>SUM(F$2:F606)</f>
        <v>48</v>
      </c>
      <c r="O606" s="145">
        <f>SUM(G$2:G606)</f>
        <v>2</v>
      </c>
    </row>
    <row r="607" spans="1:15" x14ac:dyDescent="0.25">
      <c r="A607">
        <v>606</v>
      </c>
      <c r="B607" s="145" t="str">
        <f>IF(COUNTIF('Listing Competitieven'!AF$2:AF$479,$A607)=0,"",COUNTIF('Listing Competitieven'!AF$2:AF$479,$A607))</f>
        <v/>
      </c>
      <c r="C607" s="145" t="str">
        <f>IF(COUNTIF('Listing Competitieven'!AG$2:AG$479,$A607)=0,"",COUNTIF('Listing Competitieven'!AG$2:AG$479,$A607))</f>
        <v/>
      </c>
      <c r="D607" s="145" t="str">
        <f>IF(COUNTIF('Listing Competitieven'!AH$2:AH$479,$A607)=0,"",COUNTIF('Listing Competitieven'!AH$2:AH$479,$A607))</f>
        <v/>
      </c>
      <c r="E607" s="145" t="str">
        <f>IF(COUNTIF('Listing Competitieven'!AI$2:AI$479,$A607)=0,"",COUNTIF('Listing Competitieven'!AI$2:AI$479,$A607))</f>
        <v/>
      </c>
      <c r="F607" s="145" t="str">
        <f>IF(COUNTIF('Listing Competitieven'!AJ$2:AJ$479,$A607)=0,"",COUNTIF('Listing Competitieven'!AJ$2:AJ$479,$A607))</f>
        <v/>
      </c>
      <c r="G607" s="145" t="str">
        <f>IF(COUNTIF('Listing Competitieven'!AK$2:AK$479,$A607)=0,"",COUNTIF('Listing Competitieven'!AK$2:AK$479,$A607))</f>
        <v/>
      </c>
      <c r="I607">
        <v>606</v>
      </c>
      <c r="J607" s="145">
        <f>SUM(B$2:B607)</f>
        <v>141</v>
      </c>
      <c r="K607" s="145">
        <f>SUM(C$2:C607)</f>
        <v>128</v>
      </c>
      <c r="L607" s="145">
        <f>SUM(D$2:D607)</f>
        <v>92</v>
      </c>
      <c r="M607" s="145">
        <f>SUM(E$2:E607)</f>
        <v>33</v>
      </c>
      <c r="N607" s="145">
        <f>SUM(F$2:F607)</f>
        <v>48</v>
      </c>
      <c r="O607" s="145">
        <f>SUM(G$2:G607)</f>
        <v>2</v>
      </c>
    </row>
    <row r="608" spans="1:15" x14ac:dyDescent="0.25">
      <c r="A608">
        <v>607</v>
      </c>
      <c r="B608" s="145" t="str">
        <f>IF(COUNTIF('Listing Competitieven'!AF$2:AF$479,$A608)=0,"",COUNTIF('Listing Competitieven'!AF$2:AF$479,$A608))</f>
        <v/>
      </c>
      <c r="C608" s="145" t="str">
        <f>IF(COUNTIF('Listing Competitieven'!AG$2:AG$479,$A608)=0,"",COUNTIF('Listing Competitieven'!AG$2:AG$479,$A608))</f>
        <v/>
      </c>
      <c r="D608" s="145" t="str">
        <f>IF(COUNTIF('Listing Competitieven'!AH$2:AH$479,$A608)=0,"",COUNTIF('Listing Competitieven'!AH$2:AH$479,$A608))</f>
        <v/>
      </c>
      <c r="E608" s="145" t="str">
        <f>IF(COUNTIF('Listing Competitieven'!AI$2:AI$479,$A608)=0,"",COUNTIF('Listing Competitieven'!AI$2:AI$479,$A608))</f>
        <v/>
      </c>
      <c r="F608" s="145" t="str">
        <f>IF(COUNTIF('Listing Competitieven'!AJ$2:AJ$479,$A608)=0,"",COUNTIF('Listing Competitieven'!AJ$2:AJ$479,$A608))</f>
        <v/>
      </c>
      <c r="G608" s="145" t="str">
        <f>IF(COUNTIF('Listing Competitieven'!AK$2:AK$479,$A608)=0,"",COUNTIF('Listing Competitieven'!AK$2:AK$479,$A608))</f>
        <v/>
      </c>
      <c r="I608">
        <v>607</v>
      </c>
      <c r="J608" s="145">
        <f>SUM(B$2:B608)</f>
        <v>141</v>
      </c>
      <c r="K608" s="145">
        <f>SUM(C$2:C608)</f>
        <v>128</v>
      </c>
      <c r="L608" s="145">
        <f>SUM(D$2:D608)</f>
        <v>92</v>
      </c>
      <c r="M608" s="145">
        <f>SUM(E$2:E608)</f>
        <v>33</v>
      </c>
      <c r="N608" s="145">
        <f>SUM(F$2:F608)</f>
        <v>48</v>
      </c>
      <c r="O608" s="145">
        <f>SUM(G$2:G608)</f>
        <v>2</v>
      </c>
    </row>
    <row r="609" spans="1:15" x14ac:dyDescent="0.25">
      <c r="A609">
        <v>608</v>
      </c>
      <c r="B609" s="145" t="str">
        <f>IF(COUNTIF('Listing Competitieven'!AF$2:AF$479,$A609)=0,"",COUNTIF('Listing Competitieven'!AF$2:AF$479,$A609))</f>
        <v/>
      </c>
      <c r="C609" s="145" t="str">
        <f>IF(COUNTIF('Listing Competitieven'!AG$2:AG$479,$A609)=0,"",COUNTIF('Listing Competitieven'!AG$2:AG$479,$A609))</f>
        <v/>
      </c>
      <c r="D609" s="145" t="str">
        <f>IF(COUNTIF('Listing Competitieven'!AH$2:AH$479,$A609)=0,"",COUNTIF('Listing Competitieven'!AH$2:AH$479,$A609))</f>
        <v/>
      </c>
      <c r="E609" s="145" t="str">
        <f>IF(COUNTIF('Listing Competitieven'!AI$2:AI$479,$A609)=0,"",COUNTIF('Listing Competitieven'!AI$2:AI$479,$A609))</f>
        <v/>
      </c>
      <c r="F609" s="145" t="str">
        <f>IF(COUNTIF('Listing Competitieven'!AJ$2:AJ$479,$A609)=0,"",COUNTIF('Listing Competitieven'!AJ$2:AJ$479,$A609))</f>
        <v/>
      </c>
      <c r="G609" s="145" t="str">
        <f>IF(COUNTIF('Listing Competitieven'!AK$2:AK$479,$A609)=0,"",COUNTIF('Listing Competitieven'!AK$2:AK$479,$A609))</f>
        <v/>
      </c>
      <c r="I609">
        <v>608</v>
      </c>
      <c r="J609" s="145">
        <f>SUM(B$2:B609)</f>
        <v>141</v>
      </c>
      <c r="K609" s="145">
        <f>SUM(C$2:C609)</f>
        <v>128</v>
      </c>
      <c r="L609" s="145">
        <f>SUM(D$2:D609)</f>
        <v>92</v>
      </c>
      <c r="M609" s="145">
        <f>SUM(E$2:E609)</f>
        <v>33</v>
      </c>
      <c r="N609" s="145">
        <f>SUM(F$2:F609)</f>
        <v>48</v>
      </c>
      <c r="O609" s="145">
        <f>SUM(G$2:G609)</f>
        <v>2</v>
      </c>
    </row>
    <row r="610" spans="1:15" x14ac:dyDescent="0.25">
      <c r="A610">
        <v>609</v>
      </c>
      <c r="B610" s="145" t="str">
        <f>IF(COUNTIF('Listing Competitieven'!AF$2:AF$479,$A610)=0,"",COUNTIF('Listing Competitieven'!AF$2:AF$479,$A610))</f>
        <v/>
      </c>
      <c r="C610" s="145" t="str">
        <f>IF(COUNTIF('Listing Competitieven'!AG$2:AG$479,$A610)=0,"",COUNTIF('Listing Competitieven'!AG$2:AG$479,$A610))</f>
        <v/>
      </c>
      <c r="D610" s="145" t="str">
        <f>IF(COUNTIF('Listing Competitieven'!AH$2:AH$479,$A610)=0,"",COUNTIF('Listing Competitieven'!AH$2:AH$479,$A610))</f>
        <v/>
      </c>
      <c r="E610" s="145" t="str">
        <f>IF(COUNTIF('Listing Competitieven'!AI$2:AI$479,$A610)=0,"",COUNTIF('Listing Competitieven'!AI$2:AI$479,$A610))</f>
        <v/>
      </c>
      <c r="F610" s="145" t="str">
        <f>IF(COUNTIF('Listing Competitieven'!AJ$2:AJ$479,$A610)=0,"",COUNTIF('Listing Competitieven'!AJ$2:AJ$479,$A610))</f>
        <v/>
      </c>
      <c r="G610" s="145" t="str">
        <f>IF(COUNTIF('Listing Competitieven'!AK$2:AK$479,$A610)=0,"",COUNTIF('Listing Competitieven'!AK$2:AK$479,$A610))</f>
        <v/>
      </c>
      <c r="I610">
        <v>609</v>
      </c>
      <c r="J610" s="145">
        <f>SUM(B$2:B610)</f>
        <v>141</v>
      </c>
      <c r="K610" s="145">
        <f>SUM(C$2:C610)</f>
        <v>128</v>
      </c>
      <c r="L610" s="145">
        <f>SUM(D$2:D610)</f>
        <v>92</v>
      </c>
      <c r="M610" s="145">
        <f>SUM(E$2:E610)</f>
        <v>33</v>
      </c>
      <c r="N610" s="145">
        <f>SUM(F$2:F610)</f>
        <v>48</v>
      </c>
      <c r="O610" s="145">
        <f>SUM(G$2:G610)</f>
        <v>2</v>
      </c>
    </row>
    <row r="611" spans="1:15" x14ac:dyDescent="0.25">
      <c r="A611">
        <v>610</v>
      </c>
      <c r="B611" s="145" t="str">
        <f>IF(COUNTIF('Listing Competitieven'!AF$2:AF$479,$A611)=0,"",COUNTIF('Listing Competitieven'!AF$2:AF$479,$A611))</f>
        <v/>
      </c>
      <c r="C611" s="145" t="str">
        <f>IF(COUNTIF('Listing Competitieven'!AG$2:AG$479,$A611)=0,"",COUNTIF('Listing Competitieven'!AG$2:AG$479,$A611))</f>
        <v/>
      </c>
      <c r="D611" s="145" t="str">
        <f>IF(COUNTIF('Listing Competitieven'!AH$2:AH$479,$A611)=0,"",COUNTIF('Listing Competitieven'!AH$2:AH$479,$A611))</f>
        <v/>
      </c>
      <c r="E611" s="145" t="str">
        <f>IF(COUNTIF('Listing Competitieven'!AI$2:AI$479,$A611)=0,"",COUNTIF('Listing Competitieven'!AI$2:AI$479,$A611))</f>
        <v/>
      </c>
      <c r="F611" s="145" t="str">
        <f>IF(COUNTIF('Listing Competitieven'!AJ$2:AJ$479,$A611)=0,"",COUNTIF('Listing Competitieven'!AJ$2:AJ$479,$A611))</f>
        <v/>
      </c>
      <c r="G611" s="145" t="str">
        <f>IF(COUNTIF('Listing Competitieven'!AK$2:AK$479,$A611)=0,"",COUNTIF('Listing Competitieven'!AK$2:AK$479,$A611))</f>
        <v/>
      </c>
      <c r="I611">
        <v>610</v>
      </c>
      <c r="J611" s="145">
        <f>SUM(B$2:B611)</f>
        <v>141</v>
      </c>
      <c r="K611" s="145">
        <f>SUM(C$2:C611)</f>
        <v>128</v>
      </c>
      <c r="L611" s="145">
        <f>SUM(D$2:D611)</f>
        <v>92</v>
      </c>
      <c r="M611" s="145">
        <f>SUM(E$2:E611)</f>
        <v>33</v>
      </c>
      <c r="N611" s="145">
        <f>SUM(F$2:F611)</f>
        <v>48</v>
      </c>
      <c r="O611" s="145">
        <f>SUM(G$2:G611)</f>
        <v>2</v>
      </c>
    </row>
    <row r="612" spans="1:15" x14ac:dyDescent="0.25">
      <c r="A612">
        <v>611</v>
      </c>
      <c r="B612" s="145" t="str">
        <f>IF(COUNTIF('Listing Competitieven'!AF$2:AF$479,$A612)=0,"",COUNTIF('Listing Competitieven'!AF$2:AF$479,$A612))</f>
        <v/>
      </c>
      <c r="C612" s="145" t="str">
        <f>IF(COUNTIF('Listing Competitieven'!AG$2:AG$479,$A612)=0,"",COUNTIF('Listing Competitieven'!AG$2:AG$479,$A612))</f>
        <v/>
      </c>
      <c r="D612" s="145" t="str">
        <f>IF(COUNTIF('Listing Competitieven'!AH$2:AH$479,$A612)=0,"",COUNTIF('Listing Competitieven'!AH$2:AH$479,$A612))</f>
        <v/>
      </c>
      <c r="E612" s="145" t="str">
        <f>IF(COUNTIF('Listing Competitieven'!AI$2:AI$479,$A612)=0,"",COUNTIF('Listing Competitieven'!AI$2:AI$479,$A612))</f>
        <v/>
      </c>
      <c r="F612" s="145" t="str">
        <f>IF(COUNTIF('Listing Competitieven'!AJ$2:AJ$479,$A612)=0,"",COUNTIF('Listing Competitieven'!AJ$2:AJ$479,$A612))</f>
        <v/>
      </c>
      <c r="G612" s="145" t="str">
        <f>IF(COUNTIF('Listing Competitieven'!AK$2:AK$479,$A612)=0,"",COUNTIF('Listing Competitieven'!AK$2:AK$479,$A612))</f>
        <v/>
      </c>
      <c r="I612">
        <v>611</v>
      </c>
      <c r="J612" s="145">
        <f>SUM(B$2:B612)</f>
        <v>141</v>
      </c>
      <c r="K612" s="145">
        <f>SUM(C$2:C612)</f>
        <v>128</v>
      </c>
      <c r="L612" s="145">
        <f>SUM(D$2:D612)</f>
        <v>92</v>
      </c>
      <c r="M612" s="145">
        <f>SUM(E$2:E612)</f>
        <v>33</v>
      </c>
      <c r="N612" s="145">
        <f>SUM(F$2:F612)</f>
        <v>48</v>
      </c>
      <c r="O612" s="145">
        <f>SUM(G$2:G612)</f>
        <v>2</v>
      </c>
    </row>
    <row r="613" spans="1:15" x14ac:dyDescent="0.25">
      <c r="A613">
        <v>612</v>
      </c>
      <c r="B613" s="145" t="str">
        <f>IF(COUNTIF('Listing Competitieven'!AF$2:AF$479,$A613)=0,"",COUNTIF('Listing Competitieven'!AF$2:AF$479,$A613))</f>
        <v/>
      </c>
      <c r="C613" s="145" t="str">
        <f>IF(COUNTIF('Listing Competitieven'!AG$2:AG$479,$A613)=0,"",COUNTIF('Listing Competitieven'!AG$2:AG$479,$A613))</f>
        <v/>
      </c>
      <c r="D613" s="145" t="str">
        <f>IF(COUNTIF('Listing Competitieven'!AH$2:AH$479,$A613)=0,"",COUNTIF('Listing Competitieven'!AH$2:AH$479,$A613))</f>
        <v/>
      </c>
      <c r="E613" s="145" t="str">
        <f>IF(COUNTIF('Listing Competitieven'!AI$2:AI$479,$A613)=0,"",COUNTIF('Listing Competitieven'!AI$2:AI$479,$A613))</f>
        <v/>
      </c>
      <c r="F613" s="145" t="str">
        <f>IF(COUNTIF('Listing Competitieven'!AJ$2:AJ$479,$A613)=0,"",COUNTIF('Listing Competitieven'!AJ$2:AJ$479,$A613))</f>
        <v/>
      </c>
      <c r="G613" s="145" t="str">
        <f>IF(COUNTIF('Listing Competitieven'!AK$2:AK$479,$A613)=0,"",COUNTIF('Listing Competitieven'!AK$2:AK$479,$A613))</f>
        <v/>
      </c>
      <c r="I613">
        <v>612</v>
      </c>
      <c r="J613" s="145">
        <f>SUM(B$2:B613)</f>
        <v>141</v>
      </c>
      <c r="K613" s="145">
        <f>SUM(C$2:C613)</f>
        <v>128</v>
      </c>
      <c r="L613" s="145">
        <f>SUM(D$2:D613)</f>
        <v>92</v>
      </c>
      <c r="M613" s="145">
        <f>SUM(E$2:E613)</f>
        <v>33</v>
      </c>
      <c r="N613" s="145">
        <f>SUM(F$2:F613)</f>
        <v>48</v>
      </c>
      <c r="O613" s="145">
        <f>SUM(G$2:G613)</f>
        <v>2</v>
      </c>
    </row>
    <row r="614" spans="1:15" x14ac:dyDescent="0.25">
      <c r="A614">
        <v>613</v>
      </c>
      <c r="B614" s="145" t="str">
        <f>IF(COUNTIF('Listing Competitieven'!AF$2:AF$479,$A614)=0,"",COUNTIF('Listing Competitieven'!AF$2:AF$479,$A614))</f>
        <v/>
      </c>
      <c r="C614" s="145" t="str">
        <f>IF(COUNTIF('Listing Competitieven'!AG$2:AG$479,$A614)=0,"",COUNTIF('Listing Competitieven'!AG$2:AG$479,$A614))</f>
        <v/>
      </c>
      <c r="D614" s="145" t="str">
        <f>IF(COUNTIF('Listing Competitieven'!AH$2:AH$479,$A614)=0,"",COUNTIF('Listing Competitieven'!AH$2:AH$479,$A614))</f>
        <v/>
      </c>
      <c r="E614" s="145" t="str">
        <f>IF(COUNTIF('Listing Competitieven'!AI$2:AI$479,$A614)=0,"",COUNTIF('Listing Competitieven'!AI$2:AI$479,$A614))</f>
        <v/>
      </c>
      <c r="F614" s="145" t="str">
        <f>IF(COUNTIF('Listing Competitieven'!AJ$2:AJ$479,$A614)=0,"",COUNTIF('Listing Competitieven'!AJ$2:AJ$479,$A614))</f>
        <v/>
      </c>
      <c r="G614" s="145" t="str">
        <f>IF(COUNTIF('Listing Competitieven'!AK$2:AK$479,$A614)=0,"",COUNTIF('Listing Competitieven'!AK$2:AK$479,$A614))</f>
        <v/>
      </c>
      <c r="I614">
        <v>613</v>
      </c>
      <c r="J614" s="145">
        <f>SUM(B$2:B614)</f>
        <v>141</v>
      </c>
      <c r="K614" s="145">
        <f>SUM(C$2:C614)</f>
        <v>128</v>
      </c>
      <c r="L614" s="145">
        <f>SUM(D$2:D614)</f>
        <v>92</v>
      </c>
      <c r="M614" s="145">
        <f>SUM(E$2:E614)</f>
        <v>33</v>
      </c>
      <c r="N614" s="145">
        <f>SUM(F$2:F614)</f>
        <v>48</v>
      </c>
      <c r="O614" s="145">
        <f>SUM(G$2:G614)</f>
        <v>2</v>
      </c>
    </row>
    <row r="615" spans="1:15" x14ac:dyDescent="0.25">
      <c r="A615">
        <v>614</v>
      </c>
      <c r="B615" s="145" t="str">
        <f>IF(COUNTIF('Listing Competitieven'!AF$2:AF$479,$A615)=0,"",COUNTIF('Listing Competitieven'!AF$2:AF$479,$A615))</f>
        <v/>
      </c>
      <c r="C615" s="145" t="str">
        <f>IF(COUNTIF('Listing Competitieven'!AG$2:AG$479,$A615)=0,"",COUNTIF('Listing Competitieven'!AG$2:AG$479,$A615))</f>
        <v/>
      </c>
      <c r="D615" s="145" t="str">
        <f>IF(COUNTIF('Listing Competitieven'!AH$2:AH$479,$A615)=0,"",COUNTIF('Listing Competitieven'!AH$2:AH$479,$A615))</f>
        <v/>
      </c>
      <c r="E615" s="145" t="str">
        <f>IF(COUNTIF('Listing Competitieven'!AI$2:AI$479,$A615)=0,"",COUNTIF('Listing Competitieven'!AI$2:AI$479,$A615))</f>
        <v/>
      </c>
      <c r="F615" s="145" t="str">
        <f>IF(COUNTIF('Listing Competitieven'!AJ$2:AJ$479,$A615)=0,"",COUNTIF('Listing Competitieven'!AJ$2:AJ$479,$A615))</f>
        <v/>
      </c>
      <c r="G615" s="145" t="str">
        <f>IF(COUNTIF('Listing Competitieven'!AK$2:AK$479,$A615)=0,"",COUNTIF('Listing Competitieven'!AK$2:AK$479,$A615))</f>
        <v/>
      </c>
      <c r="I615">
        <v>614</v>
      </c>
      <c r="J615" s="145">
        <f>SUM(B$2:B615)</f>
        <v>141</v>
      </c>
      <c r="K615" s="145">
        <f>SUM(C$2:C615)</f>
        <v>128</v>
      </c>
      <c r="L615" s="145">
        <f>SUM(D$2:D615)</f>
        <v>92</v>
      </c>
      <c r="M615" s="145">
        <f>SUM(E$2:E615)</f>
        <v>33</v>
      </c>
      <c r="N615" s="145">
        <f>SUM(F$2:F615)</f>
        <v>48</v>
      </c>
      <c r="O615" s="145">
        <f>SUM(G$2:G615)</f>
        <v>2</v>
      </c>
    </row>
    <row r="616" spans="1:15" x14ac:dyDescent="0.25">
      <c r="A616">
        <v>615</v>
      </c>
      <c r="B616" s="145" t="str">
        <f>IF(COUNTIF('Listing Competitieven'!AF$2:AF$479,$A616)=0,"",COUNTIF('Listing Competitieven'!AF$2:AF$479,$A616))</f>
        <v/>
      </c>
      <c r="C616" s="145" t="str">
        <f>IF(COUNTIF('Listing Competitieven'!AG$2:AG$479,$A616)=0,"",COUNTIF('Listing Competitieven'!AG$2:AG$479,$A616))</f>
        <v/>
      </c>
      <c r="D616" s="145" t="str">
        <f>IF(COUNTIF('Listing Competitieven'!AH$2:AH$479,$A616)=0,"",COUNTIF('Listing Competitieven'!AH$2:AH$479,$A616))</f>
        <v/>
      </c>
      <c r="E616" s="145" t="str">
        <f>IF(COUNTIF('Listing Competitieven'!AI$2:AI$479,$A616)=0,"",COUNTIF('Listing Competitieven'!AI$2:AI$479,$A616))</f>
        <v/>
      </c>
      <c r="F616" s="145" t="str">
        <f>IF(COUNTIF('Listing Competitieven'!AJ$2:AJ$479,$A616)=0,"",COUNTIF('Listing Competitieven'!AJ$2:AJ$479,$A616))</f>
        <v/>
      </c>
      <c r="G616" s="145" t="str">
        <f>IF(COUNTIF('Listing Competitieven'!AK$2:AK$479,$A616)=0,"",COUNTIF('Listing Competitieven'!AK$2:AK$479,$A616))</f>
        <v/>
      </c>
      <c r="I616">
        <v>615</v>
      </c>
      <c r="J616" s="145">
        <f>SUM(B$2:B616)</f>
        <v>141</v>
      </c>
      <c r="K616" s="145">
        <f>SUM(C$2:C616)</f>
        <v>128</v>
      </c>
      <c r="L616" s="145">
        <f>SUM(D$2:D616)</f>
        <v>92</v>
      </c>
      <c r="M616" s="145">
        <f>SUM(E$2:E616)</f>
        <v>33</v>
      </c>
      <c r="N616" s="145">
        <f>SUM(F$2:F616)</f>
        <v>48</v>
      </c>
      <c r="O616" s="145">
        <f>SUM(G$2:G616)</f>
        <v>2</v>
      </c>
    </row>
    <row r="617" spans="1:15" x14ac:dyDescent="0.25">
      <c r="A617">
        <v>616</v>
      </c>
      <c r="B617" s="145" t="str">
        <f>IF(COUNTIF('Listing Competitieven'!AF$2:AF$479,$A617)=0,"",COUNTIF('Listing Competitieven'!AF$2:AF$479,$A617))</f>
        <v/>
      </c>
      <c r="C617" s="145" t="str">
        <f>IF(COUNTIF('Listing Competitieven'!AG$2:AG$479,$A617)=0,"",COUNTIF('Listing Competitieven'!AG$2:AG$479,$A617))</f>
        <v/>
      </c>
      <c r="D617" s="145" t="str">
        <f>IF(COUNTIF('Listing Competitieven'!AH$2:AH$479,$A617)=0,"",COUNTIF('Listing Competitieven'!AH$2:AH$479,$A617))</f>
        <v/>
      </c>
      <c r="E617" s="145" t="str">
        <f>IF(COUNTIF('Listing Competitieven'!AI$2:AI$479,$A617)=0,"",COUNTIF('Listing Competitieven'!AI$2:AI$479,$A617))</f>
        <v/>
      </c>
      <c r="F617" s="145" t="str">
        <f>IF(COUNTIF('Listing Competitieven'!AJ$2:AJ$479,$A617)=0,"",COUNTIF('Listing Competitieven'!AJ$2:AJ$479,$A617))</f>
        <v/>
      </c>
      <c r="G617" s="145" t="str">
        <f>IF(COUNTIF('Listing Competitieven'!AK$2:AK$479,$A617)=0,"",COUNTIF('Listing Competitieven'!AK$2:AK$479,$A617))</f>
        <v/>
      </c>
      <c r="I617">
        <v>616</v>
      </c>
      <c r="J617" s="145">
        <f>SUM(B$2:B617)</f>
        <v>141</v>
      </c>
      <c r="K617" s="145">
        <f>SUM(C$2:C617)</f>
        <v>128</v>
      </c>
      <c r="L617" s="145">
        <f>SUM(D$2:D617)</f>
        <v>92</v>
      </c>
      <c r="M617" s="145">
        <f>SUM(E$2:E617)</f>
        <v>33</v>
      </c>
      <c r="N617" s="145">
        <f>SUM(F$2:F617)</f>
        <v>48</v>
      </c>
      <c r="O617" s="145">
        <f>SUM(G$2:G617)</f>
        <v>2</v>
      </c>
    </row>
    <row r="618" spans="1:15" x14ac:dyDescent="0.25">
      <c r="A618">
        <v>617</v>
      </c>
      <c r="B618" s="145" t="str">
        <f>IF(COUNTIF('Listing Competitieven'!AF$2:AF$479,$A618)=0,"",COUNTIF('Listing Competitieven'!AF$2:AF$479,$A618))</f>
        <v/>
      </c>
      <c r="C618" s="145" t="str">
        <f>IF(COUNTIF('Listing Competitieven'!AG$2:AG$479,$A618)=0,"",COUNTIF('Listing Competitieven'!AG$2:AG$479,$A618))</f>
        <v/>
      </c>
      <c r="D618" s="145" t="str">
        <f>IF(COUNTIF('Listing Competitieven'!AH$2:AH$479,$A618)=0,"",COUNTIF('Listing Competitieven'!AH$2:AH$479,$A618))</f>
        <v/>
      </c>
      <c r="E618" s="145" t="str">
        <f>IF(COUNTIF('Listing Competitieven'!AI$2:AI$479,$A618)=0,"",COUNTIF('Listing Competitieven'!AI$2:AI$479,$A618))</f>
        <v/>
      </c>
      <c r="F618" s="145" t="str">
        <f>IF(COUNTIF('Listing Competitieven'!AJ$2:AJ$479,$A618)=0,"",COUNTIF('Listing Competitieven'!AJ$2:AJ$479,$A618))</f>
        <v/>
      </c>
      <c r="G618" s="145" t="str">
        <f>IF(COUNTIF('Listing Competitieven'!AK$2:AK$479,$A618)=0,"",COUNTIF('Listing Competitieven'!AK$2:AK$479,$A618))</f>
        <v/>
      </c>
      <c r="I618">
        <v>617</v>
      </c>
      <c r="J618" s="145">
        <f>SUM(B$2:B618)</f>
        <v>141</v>
      </c>
      <c r="K618" s="145">
        <f>SUM(C$2:C618)</f>
        <v>128</v>
      </c>
      <c r="L618" s="145">
        <f>SUM(D$2:D618)</f>
        <v>92</v>
      </c>
      <c r="M618" s="145">
        <f>SUM(E$2:E618)</f>
        <v>33</v>
      </c>
      <c r="N618" s="145">
        <f>SUM(F$2:F618)</f>
        <v>48</v>
      </c>
      <c r="O618" s="145">
        <f>SUM(G$2:G618)</f>
        <v>2</v>
      </c>
    </row>
    <row r="619" spans="1:15" x14ac:dyDescent="0.25">
      <c r="A619">
        <v>618</v>
      </c>
      <c r="B619" s="145" t="str">
        <f>IF(COUNTIF('Listing Competitieven'!AF$2:AF$479,$A619)=0,"",COUNTIF('Listing Competitieven'!AF$2:AF$479,$A619))</f>
        <v/>
      </c>
      <c r="C619" s="145" t="str">
        <f>IF(COUNTIF('Listing Competitieven'!AG$2:AG$479,$A619)=0,"",COUNTIF('Listing Competitieven'!AG$2:AG$479,$A619))</f>
        <v/>
      </c>
      <c r="D619" s="145" t="str">
        <f>IF(COUNTIF('Listing Competitieven'!AH$2:AH$479,$A619)=0,"",COUNTIF('Listing Competitieven'!AH$2:AH$479,$A619))</f>
        <v/>
      </c>
      <c r="E619" s="145" t="str">
        <f>IF(COUNTIF('Listing Competitieven'!AI$2:AI$479,$A619)=0,"",COUNTIF('Listing Competitieven'!AI$2:AI$479,$A619))</f>
        <v/>
      </c>
      <c r="F619" s="145" t="str">
        <f>IF(COUNTIF('Listing Competitieven'!AJ$2:AJ$479,$A619)=0,"",COUNTIF('Listing Competitieven'!AJ$2:AJ$479,$A619))</f>
        <v/>
      </c>
      <c r="G619" s="145" t="str">
        <f>IF(COUNTIF('Listing Competitieven'!AK$2:AK$479,$A619)=0,"",COUNTIF('Listing Competitieven'!AK$2:AK$479,$A619))</f>
        <v/>
      </c>
      <c r="I619">
        <v>618</v>
      </c>
      <c r="J619" s="145">
        <f>SUM(B$2:B619)</f>
        <v>141</v>
      </c>
      <c r="K619" s="145">
        <f>SUM(C$2:C619)</f>
        <v>128</v>
      </c>
      <c r="L619" s="145">
        <f>SUM(D$2:D619)</f>
        <v>92</v>
      </c>
      <c r="M619" s="145">
        <f>SUM(E$2:E619)</f>
        <v>33</v>
      </c>
      <c r="N619" s="145">
        <f>SUM(F$2:F619)</f>
        <v>48</v>
      </c>
      <c r="O619" s="145">
        <f>SUM(G$2:G619)</f>
        <v>2</v>
      </c>
    </row>
    <row r="620" spans="1:15" x14ac:dyDescent="0.25">
      <c r="A620">
        <v>619</v>
      </c>
      <c r="B620" s="145" t="str">
        <f>IF(COUNTIF('Listing Competitieven'!AF$2:AF$479,$A620)=0,"",COUNTIF('Listing Competitieven'!AF$2:AF$479,$A620))</f>
        <v/>
      </c>
      <c r="C620" s="145" t="str">
        <f>IF(COUNTIF('Listing Competitieven'!AG$2:AG$479,$A620)=0,"",COUNTIF('Listing Competitieven'!AG$2:AG$479,$A620))</f>
        <v/>
      </c>
      <c r="D620" s="145" t="str">
        <f>IF(COUNTIF('Listing Competitieven'!AH$2:AH$479,$A620)=0,"",COUNTIF('Listing Competitieven'!AH$2:AH$479,$A620))</f>
        <v/>
      </c>
      <c r="E620" s="145" t="str">
        <f>IF(COUNTIF('Listing Competitieven'!AI$2:AI$479,$A620)=0,"",COUNTIF('Listing Competitieven'!AI$2:AI$479,$A620))</f>
        <v/>
      </c>
      <c r="F620" s="145" t="str">
        <f>IF(COUNTIF('Listing Competitieven'!AJ$2:AJ$479,$A620)=0,"",COUNTIF('Listing Competitieven'!AJ$2:AJ$479,$A620))</f>
        <v/>
      </c>
      <c r="G620" s="145" t="str">
        <f>IF(COUNTIF('Listing Competitieven'!AK$2:AK$479,$A620)=0,"",COUNTIF('Listing Competitieven'!AK$2:AK$479,$A620))</f>
        <v/>
      </c>
      <c r="I620">
        <v>619</v>
      </c>
      <c r="J620" s="145">
        <f>SUM(B$2:B620)</f>
        <v>141</v>
      </c>
      <c r="K620" s="145">
        <f>SUM(C$2:C620)</f>
        <v>128</v>
      </c>
      <c r="L620" s="145">
        <f>SUM(D$2:D620)</f>
        <v>92</v>
      </c>
      <c r="M620" s="145">
        <f>SUM(E$2:E620)</f>
        <v>33</v>
      </c>
      <c r="N620" s="145">
        <f>SUM(F$2:F620)</f>
        <v>48</v>
      </c>
      <c r="O620" s="145">
        <f>SUM(G$2:G620)</f>
        <v>2</v>
      </c>
    </row>
    <row r="621" spans="1:15" x14ac:dyDescent="0.25">
      <c r="A621">
        <v>620</v>
      </c>
      <c r="B621" s="145" t="str">
        <f>IF(COUNTIF('Listing Competitieven'!AF$2:AF$479,$A621)=0,"",COUNTIF('Listing Competitieven'!AF$2:AF$479,$A621))</f>
        <v/>
      </c>
      <c r="C621" s="145" t="str">
        <f>IF(COUNTIF('Listing Competitieven'!AG$2:AG$479,$A621)=0,"",COUNTIF('Listing Competitieven'!AG$2:AG$479,$A621))</f>
        <v/>
      </c>
      <c r="D621" s="145" t="str">
        <f>IF(COUNTIF('Listing Competitieven'!AH$2:AH$479,$A621)=0,"",COUNTIF('Listing Competitieven'!AH$2:AH$479,$A621))</f>
        <v/>
      </c>
      <c r="E621" s="145" t="str">
        <f>IF(COUNTIF('Listing Competitieven'!AI$2:AI$479,$A621)=0,"",COUNTIF('Listing Competitieven'!AI$2:AI$479,$A621))</f>
        <v/>
      </c>
      <c r="F621" s="145" t="str">
        <f>IF(COUNTIF('Listing Competitieven'!AJ$2:AJ$479,$A621)=0,"",COUNTIF('Listing Competitieven'!AJ$2:AJ$479,$A621))</f>
        <v/>
      </c>
      <c r="G621" s="145" t="str">
        <f>IF(COUNTIF('Listing Competitieven'!AK$2:AK$479,$A621)=0,"",COUNTIF('Listing Competitieven'!AK$2:AK$479,$A621))</f>
        <v/>
      </c>
      <c r="I621">
        <v>620</v>
      </c>
      <c r="J621" s="145">
        <f>SUM(B$2:B621)</f>
        <v>141</v>
      </c>
      <c r="K621" s="145">
        <f>SUM(C$2:C621)</f>
        <v>128</v>
      </c>
      <c r="L621" s="145">
        <f>SUM(D$2:D621)</f>
        <v>92</v>
      </c>
      <c r="M621" s="145">
        <f>SUM(E$2:E621)</f>
        <v>33</v>
      </c>
      <c r="N621" s="145">
        <f>SUM(F$2:F621)</f>
        <v>48</v>
      </c>
      <c r="O621" s="145">
        <f>SUM(G$2:G621)</f>
        <v>2</v>
      </c>
    </row>
    <row r="622" spans="1:15" x14ac:dyDescent="0.25">
      <c r="A622">
        <v>621</v>
      </c>
      <c r="B622" s="145" t="str">
        <f>IF(COUNTIF('Listing Competitieven'!AF$2:AF$479,$A622)=0,"",COUNTIF('Listing Competitieven'!AF$2:AF$479,$A622))</f>
        <v/>
      </c>
      <c r="C622" s="145" t="str">
        <f>IF(COUNTIF('Listing Competitieven'!AG$2:AG$479,$A622)=0,"",COUNTIF('Listing Competitieven'!AG$2:AG$479,$A622))</f>
        <v/>
      </c>
      <c r="D622" s="145" t="str">
        <f>IF(COUNTIF('Listing Competitieven'!AH$2:AH$479,$A622)=0,"",COUNTIF('Listing Competitieven'!AH$2:AH$479,$A622))</f>
        <v/>
      </c>
      <c r="E622" s="145" t="str">
        <f>IF(COUNTIF('Listing Competitieven'!AI$2:AI$479,$A622)=0,"",COUNTIF('Listing Competitieven'!AI$2:AI$479,$A622))</f>
        <v/>
      </c>
      <c r="F622" s="145" t="str">
        <f>IF(COUNTIF('Listing Competitieven'!AJ$2:AJ$479,$A622)=0,"",COUNTIF('Listing Competitieven'!AJ$2:AJ$479,$A622))</f>
        <v/>
      </c>
      <c r="G622" s="145" t="str">
        <f>IF(COUNTIF('Listing Competitieven'!AK$2:AK$479,$A622)=0,"",COUNTIF('Listing Competitieven'!AK$2:AK$479,$A622))</f>
        <v/>
      </c>
      <c r="I622">
        <v>621</v>
      </c>
      <c r="J622" s="145">
        <f>SUM(B$2:B622)</f>
        <v>141</v>
      </c>
      <c r="K622" s="145">
        <f>SUM(C$2:C622)</f>
        <v>128</v>
      </c>
      <c r="L622" s="145">
        <f>SUM(D$2:D622)</f>
        <v>92</v>
      </c>
      <c r="M622" s="145">
        <f>SUM(E$2:E622)</f>
        <v>33</v>
      </c>
      <c r="N622" s="145">
        <f>SUM(F$2:F622)</f>
        <v>48</v>
      </c>
      <c r="O622" s="145">
        <f>SUM(G$2:G622)</f>
        <v>2</v>
      </c>
    </row>
    <row r="623" spans="1:15" x14ac:dyDescent="0.25">
      <c r="A623">
        <v>622</v>
      </c>
      <c r="B623" s="145" t="str">
        <f>IF(COUNTIF('Listing Competitieven'!AF$2:AF$479,$A623)=0,"",COUNTIF('Listing Competitieven'!AF$2:AF$479,$A623))</f>
        <v/>
      </c>
      <c r="C623" s="145" t="str">
        <f>IF(COUNTIF('Listing Competitieven'!AG$2:AG$479,$A623)=0,"",COUNTIF('Listing Competitieven'!AG$2:AG$479,$A623))</f>
        <v/>
      </c>
      <c r="D623" s="145" t="str">
        <f>IF(COUNTIF('Listing Competitieven'!AH$2:AH$479,$A623)=0,"",COUNTIF('Listing Competitieven'!AH$2:AH$479,$A623))</f>
        <v/>
      </c>
      <c r="E623" s="145" t="str">
        <f>IF(COUNTIF('Listing Competitieven'!AI$2:AI$479,$A623)=0,"",COUNTIF('Listing Competitieven'!AI$2:AI$479,$A623))</f>
        <v/>
      </c>
      <c r="F623" s="145" t="str">
        <f>IF(COUNTIF('Listing Competitieven'!AJ$2:AJ$479,$A623)=0,"",COUNTIF('Listing Competitieven'!AJ$2:AJ$479,$A623))</f>
        <v/>
      </c>
      <c r="G623" s="145" t="str">
        <f>IF(COUNTIF('Listing Competitieven'!AK$2:AK$479,$A623)=0,"",COUNTIF('Listing Competitieven'!AK$2:AK$479,$A623))</f>
        <v/>
      </c>
      <c r="I623">
        <v>622</v>
      </c>
      <c r="J623" s="145">
        <f>SUM(B$2:B623)</f>
        <v>141</v>
      </c>
      <c r="K623" s="145">
        <f>SUM(C$2:C623)</f>
        <v>128</v>
      </c>
      <c r="L623" s="145">
        <f>SUM(D$2:D623)</f>
        <v>92</v>
      </c>
      <c r="M623" s="145">
        <f>SUM(E$2:E623)</f>
        <v>33</v>
      </c>
      <c r="N623" s="145">
        <f>SUM(F$2:F623)</f>
        <v>48</v>
      </c>
      <c r="O623" s="145">
        <f>SUM(G$2:G623)</f>
        <v>2</v>
      </c>
    </row>
    <row r="624" spans="1:15" x14ac:dyDescent="0.25">
      <c r="A624">
        <v>623</v>
      </c>
      <c r="B624" s="145" t="str">
        <f>IF(COUNTIF('Listing Competitieven'!AF$2:AF$479,$A624)=0,"",COUNTIF('Listing Competitieven'!AF$2:AF$479,$A624))</f>
        <v/>
      </c>
      <c r="C624" s="145" t="str">
        <f>IF(COUNTIF('Listing Competitieven'!AG$2:AG$479,$A624)=0,"",COUNTIF('Listing Competitieven'!AG$2:AG$479,$A624))</f>
        <v/>
      </c>
      <c r="D624" s="145" t="str">
        <f>IF(COUNTIF('Listing Competitieven'!AH$2:AH$479,$A624)=0,"",COUNTIF('Listing Competitieven'!AH$2:AH$479,$A624))</f>
        <v/>
      </c>
      <c r="E624" s="145">
        <f>IF(COUNTIF('Listing Competitieven'!AI$2:AI$479,$A624)=0,"",COUNTIF('Listing Competitieven'!AI$2:AI$479,$A624))</f>
        <v>1</v>
      </c>
      <c r="F624" s="145" t="str">
        <f>IF(COUNTIF('Listing Competitieven'!AJ$2:AJ$479,$A624)=0,"",COUNTIF('Listing Competitieven'!AJ$2:AJ$479,$A624))</f>
        <v/>
      </c>
      <c r="G624" s="145" t="str">
        <f>IF(COUNTIF('Listing Competitieven'!AK$2:AK$479,$A624)=0,"",COUNTIF('Listing Competitieven'!AK$2:AK$479,$A624))</f>
        <v/>
      </c>
      <c r="I624">
        <v>623</v>
      </c>
      <c r="J624" s="145">
        <f>SUM(B$2:B624)</f>
        <v>141</v>
      </c>
      <c r="K624" s="145">
        <f>SUM(C$2:C624)</f>
        <v>128</v>
      </c>
      <c r="L624" s="145">
        <f>SUM(D$2:D624)</f>
        <v>92</v>
      </c>
      <c r="M624" s="145">
        <f>SUM(E$2:E624)</f>
        <v>34</v>
      </c>
      <c r="N624" s="145">
        <f>SUM(F$2:F624)</f>
        <v>48</v>
      </c>
      <c r="O624" s="145">
        <f>SUM(G$2:G624)</f>
        <v>2</v>
      </c>
    </row>
    <row r="625" spans="1:15" x14ac:dyDescent="0.25">
      <c r="A625">
        <v>624</v>
      </c>
      <c r="B625" s="145" t="str">
        <f>IF(COUNTIF('Listing Competitieven'!AF$2:AF$479,$A625)=0,"",COUNTIF('Listing Competitieven'!AF$2:AF$479,$A625))</f>
        <v/>
      </c>
      <c r="C625" s="145" t="str">
        <f>IF(COUNTIF('Listing Competitieven'!AG$2:AG$479,$A625)=0,"",COUNTIF('Listing Competitieven'!AG$2:AG$479,$A625))</f>
        <v/>
      </c>
      <c r="D625" s="145" t="str">
        <f>IF(COUNTIF('Listing Competitieven'!AH$2:AH$479,$A625)=0,"",COUNTIF('Listing Competitieven'!AH$2:AH$479,$A625))</f>
        <v/>
      </c>
      <c r="E625" s="145" t="str">
        <f>IF(COUNTIF('Listing Competitieven'!AI$2:AI$479,$A625)=0,"",COUNTIF('Listing Competitieven'!AI$2:AI$479,$A625))</f>
        <v/>
      </c>
      <c r="F625" s="145" t="str">
        <f>IF(COUNTIF('Listing Competitieven'!AJ$2:AJ$479,$A625)=0,"",COUNTIF('Listing Competitieven'!AJ$2:AJ$479,$A625))</f>
        <v/>
      </c>
      <c r="G625" s="145" t="str">
        <f>IF(COUNTIF('Listing Competitieven'!AK$2:AK$479,$A625)=0,"",COUNTIF('Listing Competitieven'!AK$2:AK$479,$A625))</f>
        <v/>
      </c>
      <c r="I625">
        <v>624</v>
      </c>
      <c r="J625" s="145">
        <f>SUM(B$2:B625)</f>
        <v>141</v>
      </c>
      <c r="K625" s="145">
        <f>SUM(C$2:C625)</f>
        <v>128</v>
      </c>
      <c r="L625" s="145">
        <f>SUM(D$2:D625)</f>
        <v>92</v>
      </c>
      <c r="M625" s="145">
        <f>SUM(E$2:E625)</f>
        <v>34</v>
      </c>
      <c r="N625" s="145">
        <f>SUM(F$2:F625)</f>
        <v>48</v>
      </c>
      <c r="O625" s="145">
        <f>SUM(G$2:G625)</f>
        <v>2</v>
      </c>
    </row>
    <row r="626" spans="1:15" x14ac:dyDescent="0.25">
      <c r="A626">
        <v>625</v>
      </c>
      <c r="B626" s="145" t="str">
        <f>IF(COUNTIF('Listing Competitieven'!AF$2:AF$479,$A626)=0,"",COUNTIF('Listing Competitieven'!AF$2:AF$479,$A626))</f>
        <v/>
      </c>
      <c r="C626" s="145" t="str">
        <f>IF(COUNTIF('Listing Competitieven'!AG$2:AG$479,$A626)=0,"",COUNTIF('Listing Competitieven'!AG$2:AG$479,$A626))</f>
        <v/>
      </c>
      <c r="D626" s="145" t="str">
        <f>IF(COUNTIF('Listing Competitieven'!AH$2:AH$479,$A626)=0,"",COUNTIF('Listing Competitieven'!AH$2:AH$479,$A626))</f>
        <v/>
      </c>
      <c r="E626" s="145" t="str">
        <f>IF(COUNTIF('Listing Competitieven'!AI$2:AI$479,$A626)=0,"",COUNTIF('Listing Competitieven'!AI$2:AI$479,$A626))</f>
        <v/>
      </c>
      <c r="F626" s="145" t="str">
        <f>IF(COUNTIF('Listing Competitieven'!AJ$2:AJ$479,$A626)=0,"",COUNTIF('Listing Competitieven'!AJ$2:AJ$479,$A626))</f>
        <v/>
      </c>
      <c r="G626" s="145" t="str">
        <f>IF(COUNTIF('Listing Competitieven'!AK$2:AK$479,$A626)=0,"",COUNTIF('Listing Competitieven'!AK$2:AK$479,$A626))</f>
        <v/>
      </c>
      <c r="I626">
        <v>625</v>
      </c>
      <c r="J626" s="145">
        <f>SUM(B$2:B626)</f>
        <v>141</v>
      </c>
      <c r="K626" s="145">
        <f>SUM(C$2:C626)</f>
        <v>128</v>
      </c>
      <c r="L626" s="145">
        <f>SUM(D$2:D626)</f>
        <v>92</v>
      </c>
      <c r="M626" s="145">
        <f>SUM(E$2:E626)</f>
        <v>34</v>
      </c>
      <c r="N626" s="145">
        <f>SUM(F$2:F626)</f>
        <v>48</v>
      </c>
      <c r="O626" s="145">
        <f>SUM(G$2:G626)</f>
        <v>2</v>
      </c>
    </row>
    <row r="627" spans="1:15" x14ac:dyDescent="0.25">
      <c r="A627">
        <v>626</v>
      </c>
      <c r="B627" s="145" t="str">
        <f>IF(COUNTIF('Listing Competitieven'!AF$2:AF$479,$A627)=0,"",COUNTIF('Listing Competitieven'!AF$2:AF$479,$A627))</f>
        <v/>
      </c>
      <c r="C627" s="145" t="str">
        <f>IF(COUNTIF('Listing Competitieven'!AG$2:AG$479,$A627)=0,"",COUNTIF('Listing Competitieven'!AG$2:AG$479,$A627))</f>
        <v/>
      </c>
      <c r="D627" s="145" t="str">
        <f>IF(COUNTIF('Listing Competitieven'!AH$2:AH$479,$A627)=0,"",COUNTIF('Listing Competitieven'!AH$2:AH$479,$A627))</f>
        <v/>
      </c>
      <c r="E627" s="145" t="str">
        <f>IF(COUNTIF('Listing Competitieven'!AI$2:AI$479,$A627)=0,"",COUNTIF('Listing Competitieven'!AI$2:AI$479,$A627))</f>
        <v/>
      </c>
      <c r="F627" s="145" t="str">
        <f>IF(COUNTIF('Listing Competitieven'!AJ$2:AJ$479,$A627)=0,"",COUNTIF('Listing Competitieven'!AJ$2:AJ$479,$A627))</f>
        <v/>
      </c>
      <c r="G627" s="145" t="str">
        <f>IF(COUNTIF('Listing Competitieven'!AK$2:AK$479,$A627)=0,"",COUNTIF('Listing Competitieven'!AK$2:AK$479,$A627))</f>
        <v/>
      </c>
      <c r="I627">
        <v>626</v>
      </c>
      <c r="J627" s="145">
        <f>SUM(B$2:B627)</f>
        <v>141</v>
      </c>
      <c r="K627" s="145">
        <f>SUM(C$2:C627)</f>
        <v>128</v>
      </c>
      <c r="L627" s="145">
        <f>SUM(D$2:D627)</f>
        <v>92</v>
      </c>
      <c r="M627" s="145">
        <f>SUM(E$2:E627)</f>
        <v>34</v>
      </c>
      <c r="N627" s="145">
        <f>SUM(F$2:F627)</f>
        <v>48</v>
      </c>
      <c r="O627" s="145">
        <f>SUM(G$2:G627)</f>
        <v>2</v>
      </c>
    </row>
    <row r="628" spans="1:15" x14ac:dyDescent="0.25">
      <c r="A628">
        <v>627</v>
      </c>
      <c r="B628" s="145" t="str">
        <f>IF(COUNTIF('Listing Competitieven'!AF$2:AF$479,$A628)=0,"",COUNTIF('Listing Competitieven'!AF$2:AF$479,$A628))</f>
        <v/>
      </c>
      <c r="C628" s="145" t="str">
        <f>IF(COUNTIF('Listing Competitieven'!AG$2:AG$479,$A628)=0,"",COUNTIF('Listing Competitieven'!AG$2:AG$479,$A628))</f>
        <v/>
      </c>
      <c r="D628" s="145" t="str">
        <f>IF(COUNTIF('Listing Competitieven'!AH$2:AH$479,$A628)=0,"",COUNTIF('Listing Competitieven'!AH$2:AH$479,$A628))</f>
        <v/>
      </c>
      <c r="E628" s="145" t="str">
        <f>IF(COUNTIF('Listing Competitieven'!AI$2:AI$479,$A628)=0,"",COUNTIF('Listing Competitieven'!AI$2:AI$479,$A628))</f>
        <v/>
      </c>
      <c r="F628" s="145" t="str">
        <f>IF(COUNTIF('Listing Competitieven'!AJ$2:AJ$479,$A628)=0,"",COUNTIF('Listing Competitieven'!AJ$2:AJ$479,$A628))</f>
        <v/>
      </c>
      <c r="G628" s="145" t="str">
        <f>IF(COUNTIF('Listing Competitieven'!AK$2:AK$479,$A628)=0,"",COUNTIF('Listing Competitieven'!AK$2:AK$479,$A628))</f>
        <v/>
      </c>
      <c r="I628">
        <v>627</v>
      </c>
      <c r="J628" s="145">
        <f>SUM(B$2:B628)</f>
        <v>141</v>
      </c>
      <c r="K628" s="145">
        <f>SUM(C$2:C628)</f>
        <v>128</v>
      </c>
      <c r="L628" s="145">
        <f>SUM(D$2:D628)</f>
        <v>92</v>
      </c>
      <c r="M628" s="145">
        <f>SUM(E$2:E628)</f>
        <v>34</v>
      </c>
      <c r="N628" s="145">
        <f>SUM(F$2:F628)</f>
        <v>48</v>
      </c>
      <c r="O628" s="145">
        <f>SUM(G$2:G628)</f>
        <v>2</v>
      </c>
    </row>
    <row r="629" spans="1:15" x14ac:dyDescent="0.25">
      <c r="A629">
        <v>628</v>
      </c>
      <c r="B629" s="145" t="str">
        <f>IF(COUNTIF('Listing Competitieven'!AF$2:AF$479,$A629)=0,"",COUNTIF('Listing Competitieven'!AF$2:AF$479,$A629))</f>
        <v/>
      </c>
      <c r="C629" s="145" t="str">
        <f>IF(COUNTIF('Listing Competitieven'!AG$2:AG$479,$A629)=0,"",COUNTIF('Listing Competitieven'!AG$2:AG$479,$A629))</f>
        <v/>
      </c>
      <c r="D629" s="145" t="str">
        <f>IF(COUNTIF('Listing Competitieven'!AH$2:AH$479,$A629)=0,"",COUNTIF('Listing Competitieven'!AH$2:AH$479,$A629))</f>
        <v/>
      </c>
      <c r="E629" s="145" t="str">
        <f>IF(COUNTIF('Listing Competitieven'!AI$2:AI$479,$A629)=0,"",COUNTIF('Listing Competitieven'!AI$2:AI$479,$A629))</f>
        <v/>
      </c>
      <c r="F629" s="145" t="str">
        <f>IF(COUNTIF('Listing Competitieven'!AJ$2:AJ$479,$A629)=0,"",COUNTIF('Listing Competitieven'!AJ$2:AJ$479,$A629))</f>
        <v/>
      </c>
      <c r="G629" s="145" t="str">
        <f>IF(COUNTIF('Listing Competitieven'!AK$2:AK$479,$A629)=0,"",COUNTIF('Listing Competitieven'!AK$2:AK$479,$A629))</f>
        <v/>
      </c>
      <c r="I629">
        <v>628</v>
      </c>
      <c r="J629" s="145">
        <f>SUM(B$2:B629)</f>
        <v>141</v>
      </c>
      <c r="K629" s="145">
        <f>SUM(C$2:C629)</f>
        <v>128</v>
      </c>
      <c r="L629" s="145">
        <f>SUM(D$2:D629)</f>
        <v>92</v>
      </c>
      <c r="M629" s="145">
        <f>SUM(E$2:E629)</f>
        <v>34</v>
      </c>
      <c r="N629" s="145">
        <f>SUM(F$2:F629)</f>
        <v>48</v>
      </c>
      <c r="O629" s="145">
        <f>SUM(G$2:G629)</f>
        <v>2</v>
      </c>
    </row>
    <row r="630" spans="1:15" x14ac:dyDescent="0.25">
      <c r="A630">
        <v>629</v>
      </c>
      <c r="B630" s="145" t="str">
        <f>IF(COUNTIF('Listing Competitieven'!AF$2:AF$479,$A630)=0,"",COUNTIF('Listing Competitieven'!AF$2:AF$479,$A630))</f>
        <v/>
      </c>
      <c r="C630" s="145" t="str">
        <f>IF(COUNTIF('Listing Competitieven'!AG$2:AG$479,$A630)=0,"",COUNTIF('Listing Competitieven'!AG$2:AG$479,$A630))</f>
        <v/>
      </c>
      <c r="D630" s="145" t="str">
        <f>IF(COUNTIF('Listing Competitieven'!AH$2:AH$479,$A630)=0,"",COUNTIF('Listing Competitieven'!AH$2:AH$479,$A630))</f>
        <v/>
      </c>
      <c r="E630" s="145" t="str">
        <f>IF(COUNTIF('Listing Competitieven'!AI$2:AI$479,$A630)=0,"",COUNTIF('Listing Competitieven'!AI$2:AI$479,$A630))</f>
        <v/>
      </c>
      <c r="F630" s="145" t="str">
        <f>IF(COUNTIF('Listing Competitieven'!AJ$2:AJ$479,$A630)=0,"",COUNTIF('Listing Competitieven'!AJ$2:AJ$479,$A630))</f>
        <v/>
      </c>
      <c r="G630" s="145" t="str">
        <f>IF(COUNTIF('Listing Competitieven'!AK$2:AK$479,$A630)=0,"",COUNTIF('Listing Competitieven'!AK$2:AK$479,$A630))</f>
        <v/>
      </c>
      <c r="I630">
        <v>629</v>
      </c>
      <c r="J630" s="145">
        <f>SUM(B$2:B630)</f>
        <v>141</v>
      </c>
      <c r="K630" s="145">
        <f>SUM(C$2:C630)</f>
        <v>128</v>
      </c>
      <c r="L630" s="145">
        <f>SUM(D$2:D630)</f>
        <v>92</v>
      </c>
      <c r="M630" s="145">
        <f>SUM(E$2:E630)</f>
        <v>34</v>
      </c>
      <c r="N630" s="145">
        <f>SUM(F$2:F630)</f>
        <v>48</v>
      </c>
      <c r="O630" s="145">
        <f>SUM(G$2:G630)</f>
        <v>2</v>
      </c>
    </row>
    <row r="631" spans="1:15" x14ac:dyDescent="0.25">
      <c r="A631">
        <v>630</v>
      </c>
      <c r="B631" s="145" t="str">
        <f>IF(COUNTIF('Listing Competitieven'!AF$2:AF$479,$A631)=0,"",COUNTIF('Listing Competitieven'!AF$2:AF$479,$A631))</f>
        <v/>
      </c>
      <c r="C631" s="145" t="str">
        <f>IF(COUNTIF('Listing Competitieven'!AG$2:AG$479,$A631)=0,"",COUNTIF('Listing Competitieven'!AG$2:AG$479,$A631))</f>
        <v/>
      </c>
      <c r="D631" s="145">
        <f>IF(COUNTIF('Listing Competitieven'!AH$2:AH$479,$A631)=0,"",COUNTIF('Listing Competitieven'!AH$2:AH$479,$A631))</f>
        <v>1</v>
      </c>
      <c r="E631" s="145" t="str">
        <f>IF(COUNTIF('Listing Competitieven'!AI$2:AI$479,$A631)=0,"",COUNTIF('Listing Competitieven'!AI$2:AI$479,$A631))</f>
        <v/>
      </c>
      <c r="F631" s="145">
        <f>IF(COUNTIF('Listing Competitieven'!AJ$2:AJ$479,$A631)=0,"",COUNTIF('Listing Competitieven'!AJ$2:AJ$479,$A631))</f>
        <v>1</v>
      </c>
      <c r="G631" s="145" t="str">
        <f>IF(COUNTIF('Listing Competitieven'!AK$2:AK$479,$A631)=0,"",COUNTIF('Listing Competitieven'!AK$2:AK$479,$A631))</f>
        <v/>
      </c>
      <c r="I631">
        <v>630</v>
      </c>
      <c r="J631" s="145">
        <f>SUM(B$2:B631)</f>
        <v>141</v>
      </c>
      <c r="K631" s="145">
        <f>SUM(C$2:C631)</f>
        <v>128</v>
      </c>
      <c r="L631" s="145">
        <f>SUM(D$2:D631)</f>
        <v>93</v>
      </c>
      <c r="M631" s="145">
        <f>SUM(E$2:E631)</f>
        <v>34</v>
      </c>
      <c r="N631" s="145">
        <f>SUM(F$2:F631)</f>
        <v>49</v>
      </c>
      <c r="O631" s="145">
        <f>SUM(G$2:G631)</f>
        <v>2</v>
      </c>
    </row>
    <row r="632" spans="1:15" x14ac:dyDescent="0.25">
      <c r="A632">
        <v>631</v>
      </c>
      <c r="B632" s="145" t="str">
        <f>IF(COUNTIF('Listing Competitieven'!AF$2:AF$479,$A632)=0,"",COUNTIF('Listing Competitieven'!AF$2:AF$479,$A632))</f>
        <v/>
      </c>
      <c r="C632" s="145" t="str">
        <f>IF(COUNTIF('Listing Competitieven'!AG$2:AG$479,$A632)=0,"",COUNTIF('Listing Competitieven'!AG$2:AG$479,$A632))</f>
        <v/>
      </c>
      <c r="D632" s="145" t="str">
        <f>IF(COUNTIF('Listing Competitieven'!AH$2:AH$479,$A632)=0,"",COUNTIF('Listing Competitieven'!AH$2:AH$479,$A632))</f>
        <v/>
      </c>
      <c r="E632" s="145" t="str">
        <f>IF(COUNTIF('Listing Competitieven'!AI$2:AI$479,$A632)=0,"",COUNTIF('Listing Competitieven'!AI$2:AI$479,$A632))</f>
        <v/>
      </c>
      <c r="F632" s="145" t="str">
        <f>IF(COUNTIF('Listing Competitieven'!AJ$2:AJ$479,$A632)=0,"",COUNTIF('Listing Competitieven'!AJ$2:AJ$479,$A632))</f>
        <v/>
      </c>
      <c r="G632" s="145" t="str">
        <f>IF(COUNTIF('Listing Competitieven'!AK$2:AK$479,$A632)=0,"",COUNTIF('Listing Competitieven'!AK$2:AK$479,$A632))</f>
        <v/>
      </c>
      <c r="I632">
        <v>631</v>
      </c>
      <c r="J632" s="145">
        <f>SUM(B$2:B632)</f>
        <v>141</v>
      </c>
      <c r="K632" s="145">
        <f>SUM(C$2:C632)</f>
        <v>128</v>
      </c>
      <c r="L632" s="145">
        <f>SUM(D$2:D632)</f>
        <v>93</v>
      </c>
      <c r="M632" s="145">
        <f>SUM(E$2:E632)</f>
        <v>34</v>
      </c>
      <c r="N632" s="145">
        <f>SUM(F$2:F632)</f>
        <v>49</v>
      </c>
      <c r="O632" s="145">
        <f>SUM(G$2:G632)</f>
        <v>2</v>
      </c>
    </row>
    <row r="633" spans="1:15" x14ac:dyDescent="0.25">
      <c r="A633">
        <v>632</v>
      </c>
      <c r="B633" s="145" t="str">
        <f>IF(COUNTIF('Listing Competitieven'!AF$2:AF$479,$A633)=0,"",COUNTIF('Listing Competitieven'!AF$2:AF$479,$A633))</f>
        <v/>
      </c>
      <c r="C633" s="145" t="str">
        <f>IF(COUNTIF('Listing Competitieven'!AG$2:AG$479,$A633)=0,"",COUNTIF('Listing Competitieven'!AG$2:AG$479,$A633))</f>
        <v/>
      </c>
      <c r="D633" s="145" t="str">
        <f>IF(COUNTIF('Listing Competitieven'!AH$2:AH$479,$A633)=0,"",COUNTIF('Listing Competitieven'!AH$2:AH$479,$A633))</f>
        <v/>
      </c>
      <c r="E633" s="145" t="str">
        <f>IF(COUNTIF('Listing Competitieven'!AI$2:AI$479,$A633)=0,"",COUNTIF('Listing Competitieven'!AI$2:AI$479,$A633))</f>
        <v/>
      </c>
      <c r="F633" s="145" t="str">
        <f>IF(COUNTIF('Listing Competitieven'!AJ$2:AJ$479,$A633)=0,"",COUNTIF('Listing Competitieven'!AJ$2:AJ$479,$A633))</f>
        <v/>
      </c>
      <c r="G633" s="145" t="str">
        <f>IF(COUNTIF('Listing Competitieven'!AK$2:AK$479,$A633)=0,"",COUNTIF('Listing Competitieven'!AK$2:AK$479,$A633))</f>
        <v/>
      </c>
      <c r="I633">
        <v>632</v>
      </c>
      <c r="J633" s="145">
        <f>SUM(B$2:B633)</f>
        <v>141</v>
      </c>
      <c r="K633" s="145">
        <f>SUM(C$2:C633)</f>
        <v>128</v>
      </c>
      <c r="L633" s="145">
        <f>SUM(D$2:D633)</f>
        <v>93</v>
      </c>
      <c r="M633" s="145">
        <f>SUM(E$2:E633)</f>
        <v>34</v>
      </c>
      <c r="N633" s="145">
        <f>SUM(F$2:F633)</f>
        <v>49</v>
      </c>
      <c r="O633" s="145">
        <f>SUM(G$2:G633)</f>
        <v>2</v>
      </c>
    </row>
    <row r="634" spans="1:15" x14ac:dyDescent="0.25">
      <c r="A634">
        <v>633</v>
      </c>
      <c r="B634" s="145" t="str">
        <f>IF(COUNTIF('Listing Competitieven'!AF$2:AF$479,$A634)=0,"",COUNTIF('Listing Competitieven'!AF$2:AF$479,$A634))</f>
        <v/>
      </c>
      <c r="C634" s="145" t="str">
        <f>IF(COUNTIF('Listing Competitieven'!AG$2:AG$479,$A634)=0,"",COUNTIF('Listing Competitieven'!AG$2:AG$479,$A634))</f>
        <v/>
      </c>
      <c r="D634" s="145" t="str">
        <f>IF(COUNTIF('Listing Competitieven'!AH$2:AH$479,$A634)=0,"",COUNTIF('Listing Competitieven'!AH$2:AH$479,$A634))</f>
        <v/>
      </c>
      <c r="E634" s="145" t="str">
        <f>IF(COUNTIF('Listing Competitieven'!AI$2:AI$479,$A634)=0,"",COUNTIF('Listing Competitieven'!AI$2:AI$479,$A634))</f>
        <v/>
      </c>
      <c r="F634" s="145" t="str">
        <f>IF(COUNTIF('Listing Competitieven'!AJ$2:AJ$479,$A634)=0,"",COUNTIF('Listing Competitieven'!AJ$2:AJ$479,$A634))</f>
        <v/>
      </c>
      <c r="G634" s="145" t="str">
        <f>IF(COUNTIF('Listing Competitieven'!AK$2:AK$479,$A634)=0,"",COUNTIF('Listing Competitieven'!AK$2:AK$479,$A634))</f>
        <v/>
      </c>
      <c r="I634">
        <v>633</v>
      </c>
      <c r="J634" s="145">
        <f>SUM(B$2:B634)</f>
        <v>141</v>
      </c>
      <c r="K634" s="145">
        <f>SUM(C$2:C634)</f>
        <v>128</v>
      </c>
      <c r="L634" s="145">
        <f>SUM(D$2:D634)</f>
        <v>93</v>
      </c>
      <c r="M634" s="145">
        <f>SUM(E$2:E634)</f>
        <v>34</v>
      </c>
      <c r="N634" s="145">
        <f>SUM(F$2:F634)</f>
        <v>49</v>
      </c>
      <c r="O634" s="145">
        <f>SUM(G$2:G634)</f>
        <v>2</v>
      </c>
    </row>
    <row r="635" spans="1:15" x14ac:dyDescent="0.25">
      <c r="A635">
        <v>634</v>
      </c>
      <c r="B635" s="145" t="str">
        <f>IF(COUNTIF('Listing Competitieven'!AF$2:AF$479,$A635)=0,"",COUNTIF('Listing Competitieven'!AF$2:AF$479,$A635))</f>
        <v/>
      </c>
      <c r="C635" s="145" t="str">
        <f>IF(COUNTIF('Listing Competitieven'!AG$2:AG$479,$A635)=0,"",COUNTIF('Listing Competitieven'!AG$2:AG$479,$A635))</f>
        <v/>
      </c>
      <c r="D635" s="145" t="str">
        <f>IF(COUNTIF('Listing Competitieven'!AH$2:AH$479,$A635)=0,"",COUNTIF('Listing Competitieven'!AH$2:AH$479,$A635))</f>
        <v/>
      </c>
      <c r="E635" s="145" t="str">
        <f>IF(COUNTIF('Listing Competitieven'!AI$2:AI$479,$A635)=0,"",COUNTIF('Listing Competitieven'!AI$2:AI$479,$A635))</f>
        <v/>
      </c>
      <c r="F635" s="145" t="str">
        <f>IF(COUNTIF('Listing Competitieven'!AJ$2:AJ$479,$A635)=0,"",COUNTIF('Listing Competitieven'!AJ$2:AJ$479,$A635))</f>
        <v/>
      </c>
      <c r="G635" s="145" t="str">
        <f>IF(COUNTIF('Listing Competitieven'!AK$2:AK$479,$A635)=0,"",COUNTIF('Listing Competitieven'!AK$2:AK$479,$A635))</f>
        <v/>
      </c>
      <c r="I635">
        <v>634</v>
      </c>
      <c r="J635" s="145">
        <f>SUM(B$2:B635)</f>
        <v>141</v>
      </c>
      <c r="K635" s="145">
        <f>SUM(C$2:C635)</f>
        <v>128</v>
      </c>
      <c r="L635" s="145">
        <f>SUM(D$2:D635)</f>
        <v>93</v>
      </c>
      <c r="M635" s="145">
        <f>SUM(E$2:E635)</f>
        <v>34</v>
      </c>
      <c r="N635" s="145">
        <f>SUM(F$2:F635)</f>
        <v>49</v>
      </c>
      <c r="O635" s="145">
        <f>SUM(G$2:G635)</f>
        <v>2</v>
      </c>
    </row>
    <row r="636" spans="1:15" x14ac:dyDescent="0.25">
      <c r="A636">
        <v>635</v>
      </c>
      <c r="B636" s="145" t="str">
        <f>IF(COUNTIF('Listing Competitieven'!AF$2:AF$479,$A636)=0,"",COUNTIF('Listing Competitieven'!AF$2:AF$479,$A636))</f>
        <v/>
      </c>
      <c r="C636" s="145" t="str">
        <f>IF(COUNTIF('Listing Competitieven'!AG$2:AG$479,$A636)=0,"",COUNTIF('Listing Competitieven'!AG$2:AG$479,$A636))</f>
        <v/>
      </c>
      <c r="D636" s="145" t="str">
        <f>IF(COUNTIF('Listing Competitieven'!AH$2:AH$479,$A636)=0,"",COUNTIF('Listing Competitieven'!AH$2:AH$479,$A636))</f>
        <v/>
      </c>
      <c r="E636" s="145" t="str">
        <f>IF(COUNTIF('Listing Competitieven'!AI$2:AI$479,$A636)=0,"",COUNTIF('Listing Competitieven'!AI$2:AI$479,$A636))</f>
        <v/>
      </c>
      <c r="F636" s="145" t="str">
        <f>IF(COUNTIF('Listing Competitieven'!AJ$2:AJ$479,$A636)=0,"",COUNTIF('Listing Competitieven'!AJ$2:AJ$479,$A636))</f>
        <v/>
      </c>
      <c r="G636" s="145" t="str">
        <f>IF(COUNTIF('Listing Competitieven'!AK$2:AK$479,$A636)=0,"",COUNTIF('Listing Competitieven'!AK$2:AK$479,$A636))</f>
        <v/>
      </c>
      <c r="I636">
        <v>635</v>
      </c>
      <c r="J636" s="145">
        <f>SUM(B$2:B636)</f>
        <v>141</v>
      </c>
      <c r="K636" s="145">
        <f>SUM(C$2:C636)</f>
        <v>128</v>
      </c>
      <c r="L636" s="145">
        <f>SUM(D$2:D636)</f>
        <v>93</v>
      </c>
      <c r="M636" s="145">
        <f>SUM(E$2:E636)</f>
        <v>34</v>
      </c>
      <c r="N636" s="145">
        <f>SUM(F$2:F636)</f>
        <v>49</v>
      </c>
      <c r="O636" s="145">
        <f>SUM(G$2:G636)</f>
        <v>2</v>
      </c>
    </row>
    <row r="637" spans="1:15" x14ac:dyDescent="0.25">
      <c r="A637">
        <v>636</v>
      </c>
      <c r="B637" s="145" t="str">
        <f>IF(COUNTIF('Listing Competitieven'!AF$2:AF$479,$A637)=0,"",COUNTIF('Listing Competitieven'!AF$2:AF$479,$A637))</f>
        <v/>
      </c>
      <c r="C637" s="145" t="str">
        <f>IF(COUNTIF('Listing Competitieven'!AG$2:AG$479,$A637)=0,"",COUNTIF('Listing Competitieven'!AG$2:AG$479,$A637))</f>
        <v/>
      </c>
      <c r="D637" s="145" t="str">
        <f>IF(COUNTIF('Listing Competitieven'!AH$2:AH$479,$A637)=0,"",COUNTIF('Listing Competitieven'!AH$2:AH$479,$A637))</f>
        <v/>
      </c>
      <c r="E637" s="145" t="str">
        <f>IF(COUNTIF('Listing Competitieven'!AI$2:AI$479,$A637)=0,"",COUNTIF('Listing Competitieven'!AI$2:AI$479,$A637))</f>
        <v/>
      </c>
      <c r="F637" s="145" t="str">
        <f>IF(COUNTIF('Listing Competitieven'!AJ$2:AJ$479,$A637)=0,"",COUNTIF('Listing Competitieven'!AJ$2:AJ$479,$A637))</f>
        <v/>
      </c>
      <c r="G637" s="145" t="str">
        <f>IF(COUNTIF('Listing Competitieven'!AK$2:AK$479,$A637)=0,"",COUNTIF('Listing Competitieven'!AK$2:AK$479,$A637))</f>
        <v/>
      </c>
      <c r="I637">
        <v>636</v>
      </c>
      <c r="J637" s="145">
        <f>SUM(B$2:B637)</f>
        <v>141</v>
      </c>
      <c r="K637" s="145">
        <f>SUM(C$2:C637)</f>
        <v>128</v>
      </c>
      <c r="L637" s="145">
        <f>SUM(D$2:D637)</f>
        <v>93</v>
      </c>
      <c r="M637" s="145">
        <f>SUM(E$2:E637)</f>
        <v>34</v>
      </c>
      <c r="N637" s="145">
        <f>SUM(F$2:F637)</f>
        <v>49</v>
      </c>
      <c r="O637" s="145">
        <f>SUM(G$2:G637)</f>
        <v>2</v>
      </c>
    </row>
    <row r="638" spans="1:15" x14ac:dyDescent="0.25">
      <c r="A638">
        <v>637</v>
      </c>
      <c r="B638" s="145" t="str">
        <f>IF(COUNTIF('Listing Competitieven'!AF$2:AF$479,$A638)=0,"",COUNTIF('Listing Competitieven'!AF$2:AF$479,$A638))</f>
        <v/>
      </c>
      <c r="C638" s="145" t="str">
        <f>IF(COUNTIF('Listing Competitieven'!AG$2:AG$479,$A638)=0,"",COUNTIF('Listing Competitieven'!AG$2:AG$479,$A638))</f>
        <v/>
      </c>
      <c r="D638" s="145" t="str">
        <f>IF(COUNTIF('Listing Competitieven'!AH$2:AH$479,$A638)=0,"",COUNTIF('Listing Competitieven'!AH$2:AH$479,$A638))</f>
        <v/>
      </c>
      <c r="E638" s="145">
        <f>IF(COUNTIF('Listing Competitieven'!AI$2:AI$479,$A638)=0,"",COUNTIF('Listing Competitieven'!AI$2:AI$479,$A638))</f>
        <v>1</v>
      </c>
      <c r="F638" s="145" t="str">
        <f>IF(COUNTIF('Listing Competitieven'!AJ$2:AJ$479,$A638)=0,"",COUNTIF('Listing Competitieven'!AJ$2:AJ$479,$A638))</f>
        <v/>
      </c>
      <c r="G638" s="145">
        <f>IF(COUNTIF('Listing Competitieven'!AK$2:AK$479,$A638)=0,"",COUNTIF('Listing Competitieven'!AK$2:AK$479,$A638))</f>
        <v>1</v>
      </c>
      <c r="I638">
        <v>637</v>
      </c>
      <c r="J638" s="145">
        <f>SUM(B$2:B638)</f>
        <v>141</v>
      </c>
      <c r="K638" s="145">
        <f>SUM(C$2:C638)</f>
        <v>128</v>
      </c>
      <c r="L638" s="145">
        <f>SUM(D$2:D638)</f>
        <v>93</v>
      </c>
      <c r="M638" s="145">
        <f>SUM(E$2:E638)</f>
        <v>35</v>
      </c>
      <c r="N638" s="145">
        <f>SUM(F$2:F638)</f>
        <v>49</v>
      </c>
      <c r="O638" s="145">
        <f>SUM(G$2:G638)</f>
        <v>3</v>
      </c>
    </row>
    <row r="639" spans="1:15" x14ac:dyDescent="0.25">
      <c r="A639">
        <v>638</v>
      </c>
      <c r="B639" s="145" t="str">
        <f>IF(COUNTIF('Listing Competitieven'!AF$2:AF$479,$A639)=0,"",COUNTIF('Listing Competitieven'!AF$2:AF$479,$A639))</f>
        <v/>
      </c>
      <c r="C639" s="145" t="str">
        <f>IF(COUNTIF('Listing Competitieven'!AG$2:AG$479,$A639)=0,"",COUNTIF('Listing Competitieven'!AG$2:AG$479,$A639))</f>
        <v/>
      </c>
      <c r="D639" s="145" t="str">
        <f>IF(COUNTIF('Listing Competitieven'!AH$2:AH$479,$A639)=0,"",COUNTIF('Listing Competitieven'!AH$2:AH$479,$A639))</f>
        <v/>
      </c>
      <c r="E639" s="145" t="str">
        <f>IF(COUNTIF('Listing Competitieven'!AI$2:AI$479,$A639)=0,"",COUNTIF('Listing Competitieven'!AI$2:AI$479,$A639))</f>
        <v/>
      </c>
      <c r="F639" s="145" t="str">
        <f>IF(COUNTIF('Listing Competitieven'!AJ$2:AJ$479,$A639)=0,"",COUNTIF('Listing Competitieven'!AJ$2:AJ$479,$A639))</f>
        <v/>
      </c>
      <c r="G639" s="145" t="str">
        <f>IF(COUNTIF('Listing Competitieven'!AK$2:AK$479,$A639)=0,"",COUNTIF('Listing Competitieven'!AK$2:AK$479,$A639))</f>
        <v/>
      </c>
      <c r="I639">
        <v>638</v>
      </c>
      <c r="J639" s="145">
        <f>SUM(B$2:B639)</f>
        <v>141</v>
      </c>
      <c r="K639" s="145">
        <f>SUM(C$2:C639)</f>
        <v>128</v>
      </c>
      <c r="L639" s="145">
        <f>SUM(D$2:D639)</f>
        <v>93</v>
      </c>
      <c r="M639" s="145">
        <f>SUM(E$2:E639)</f>
        <v>35</v>
      </c>
      <c r="N639" s="145">
        <f>SUM(F$2:F639)</f>
        <v>49</v>
      </c>
      <c r="O639" s="145">
        <f>SUM(G$2:G639)</f>
        <v>3</v>
      </c>
    </row>
    <row r="640" spans="1:15" x14ac:dyDescent="0.25">
      <c r="A640">
        <v>639</v>
      </c>
      <c r="B640" s="145" t="str">
        <f>IF(COUNTIF('Listing Competitieven'!AF$2:AF$479,$A640)=0,"",COUNTIF('Listing Competitieven'!AF$2:AF$479,$A640))</f>
        <v/>
      </c>
      <c r="C640" s="145" t="str">
        <f>IF(COUNTIF('Listing Competitieven'!AG$2:AG$479,$A640)=0,"",COUNTIF('Listing Competitieven'!AG$2:AG$479,$A640))</f>
        <v/>
      </c>
      <c r="D640" s="145" t="str">
        <f>IF(COUNTIF('Listing Competitieven'!AH$2:AH$479,$A640)=0,"",COUNTIF('Listing Competitieven'!AH$2:AH$479,$A640))</f>
        <v/>
      </c>
      <c r="E640" s="145" t="str">
        <f>IF(COUNTIF('Listing Competitieven'!AI$2:AI$479,$A640)=0,"",COUNTIF('Listing Competitieven'!AI$2:AI$479,$A640))</f>
        <v/>
      </c>
      <c r="F640" s="145" t="str">
        <f>IF(COUNTIF('Listing Competitieven'!AJ$2:AJ$479,$A640)=0,"",COUNTIF('Listing Competitieven'!AJ$2:AJ$479,$A640))</f>
        <v/>
      </c>
      <c r="G640" s="145" t="str">
        <f>IF(COUNTIF('Listing Competitieven'!AK$2:AK$479,$A640)=0,"",COUNTIF('Listing Competitieven'!AK$2:AK$479,$A640))</f>
        <v/>
      </c>
      <c r="I640">
        <v>639</v>
      </c>
      <c r="J640" s="145">
        <f>SUM(B$2:B640)</f>
        <v>141</v>
      </c>
      <c r="K640" s="145">
        <f>SUM(C$2:C640)</f>
        <v>128</v>
      </c>
      <c r="L640" s="145">
        <f>SUM(D$2:D640)</f>
        <v>93</v>
      </c>
      <c r="M640" s="145">
        <f>SUM(E$2:E640)</f>
        <v>35</v>
      </c>
      <c r="N640" s="145">
        <f>SUM(F$2:F640)</f>
        <v>49</v>
      </c>
      <c r="O640" s="145">
        <f>SUM(G$2:G640)</f>
        <v>3</v>
      </c>
    </row>
    <row r="641" spans="1:15" x14ac:dyDescent="0.25">
      <c r="A641">
        <v>640</v>
      </c>
      <c r="B641" s="145" t="str">
        <f>IF(COUNTIF('Listing Competitieven'!AF$2:AF$479,$A641)=0,"",COUNTIF('Listing Competitieven'!AF$2:AF$479,$A641))</f>
        <v/>
      </c>
      <c r="C641" s="145" t="str">
        <f>IF(COUNTIF('Listing Competitieven'!AG$2:AG$479,$A641)=0,"",COUNTIF('Listing Competitieven'!AG$2:AG$479,$A641))</f>
        <v/>
      </c>
      <c r="D641" s="145" t="str">
        <f>IF(COUNTIF('Listing Competitieven'!AH$2:AH$479,$A641)=0,"",COUNTIF('Listing Competitieven'!AH$2:AH$479,$A641))</f>
        <v/>
      </c>
      <c r="E641" s="145" t="str">
        <f>IF(COUNTIF('Listing Competitieven'!AI$2:AI$479,$A641)=0,"",COUNTIF('Listing Competitieven'!AI$2:AI$479,$A641))</f>
        <v/>
      </c>
      <c r="F641" s="145" t="str">
        <f>IF(COUNTIF('Listing Competitieven'!AJ$2:AJ$479,$A641)=0,"",COUNTIF('Listing Competitieven'!AJ$2:AJ$479,$A641))</f>
        <v/>
      </c>
      <c r="G641" s="145" t="str">
        <f>IF(COUNTIF('Listing Competitieven'!AK$2:AK$479,$A641)=0,"",COUNTIF('Listing Competitieven'!AK$2:AK$479,$A641))</f>
        <v/>
      </c>
      <c r="I641">
        <v>640</v>
      </c>
      <c r="J641" s="145">
        <f>SUM(B$2:B641)</f>
        <v>141</v>
      </c>
      <c r="K641" s="145">
        <f>SUM(C$2:C641)</f>
        <v>128</v>
      </c>
      <c r="L641" s="145">
        <f>SUM(D$2:D641)</f>
        <v>93</v>
      </c>
      <c r="M641" s="145">
        <f>SUM(E$2:E641)</f>
        <v>35</v>
      </c>
      <c r="N641" s="145">
        <f>SUM(F$2:F641)</f>
        <v>49</v>
      </c>
      <c r="O641" s="145">
        <f>SUM(G$2:G641)</f>
        <v>3</v>
      </c>
    </row>
    <row r="642" spans="1:15" x14ac:dyDescent="0.25">
      <c r="A642">
        <v>641</v>
      </c>
      <c r="B642" s="145" t="str">
        <f>IF(COUNTIF('Listing Competitieven'!AF$2:AF$479,$A642)=0,"",COUNTIF('Listing Competitieven'!AF$2:AF$479,$A642))</f>
        <v/>
      </c>
      <c r="C642" s="145" t="str">
        <f>IF(COUNTIF('Listing Competitieven'!AG$2:AG$479,$A642)=0,"",COUNTIF('Listing Competitieven'!AG$2:AG$479,$A642))</f>
        <v/>
      </c>
      <c r="D642" s="145" t="str">
        <f>IF(COUNTIF('Listing Competitieven'!AH$2:AH$479,$A642)=0,"",COUNTIF('Listing Competitieven'!AH$2:AH$479,$A642))</f>
        <v/>
      </c>
      <c r="E642" s="145" t="str">
        <f>IF(COUNTIF('Listing Competitieven'!AI$2:AI$479,$A642)=0,"",COUNTIF('Listing Competitieven'!AI$2:AI$479,$A642))</f>
        <v/>
      </c>
      <c r="F642" s="145" t="str">
        <f>IF(COUNTIF('Listing Competitieven'!AJ$2:AJ$479,$A642)=0,"",COUNTIF('Listing Competitieven'!AJ$2:AJ$479,$A642))</f>
        <v/>
      </c>
      <c r="G642" s="145" t="str">
        <f>IF(COUNTIF('Listing Competitieven'!AK$2:AK$479,$A642)=0,"",COUNTIF('Listing Competitieven'!AK$2:AK$479,$A642))</f>
        <v/>
      </c>
      <c r="I642">
        <v>641</v>
      </c>
      <c r="J642" s="145">
        <f>SUM(B$2:B642)</f>
        <v>141</v>
      </c>
      <c r="K642" s="145">
        <f>SUM(C$2:C642)</f>
        <v>128</v>
      </c>
      <c r="L642" s="145">
        <f>SUM(D$2:D642)</f>
        <v>93</v>
      </c>
      <c r="M642" s="145">
        <f>SUM(E$2:E642)</f>
        <v>35</v>
      </c>
      <c r="N642" s="145">
        <f>SUM(F$2:F642)</f>
        <v>49</v>
      </c>
      <c r="O642" s="145">
        <f>SUM(G$2:G642)</f>
        <v>3</v>
      </c>
    </row>
    <row r="643" spans="1:15" x14ac:dyDescent="0.25">
      <c r="A643">
        <v>642</v>
      </c>
      <c r="B643" s="145" t="str">
        <f>IF(COUNTIF('Listing Competitieven'!AF$2:AF$479,$A643)=0,"",COUNTIF('Listing Competitieven'!AF$2:AF$479,$A643))</f>
        <v/>
      </c>
      <c r="C643" s="145" t="str">
        <f>IF(COUNTIF('Listing Competitieven'!AG$2:AG$479,$A643)=0,"",COUNTIF('Listing Competitieven'!AG$2:AG$479,$A643))</f>
        <v/>
      </c>
      <c r="D643" s="145" t="str">
        <f>IF(COUNTIF('Listing Competitieven'!AH$2:AH$479,$A643)=0,"",COUNTIF('Listing Competitieven'!AH$2:AH$479,$A643))</f>
        <v/>
      </c>
      <c r="E643" s="145" t="str">
        <f>IF(COUNTIF('Listing Competitieven'!AI$2:AI$479,$A643)=0,"",COUNTIF('Listing Competitieven'!AI$2:AI$479,$A643))</f>
        <v/>
      </c>
      <c r="F643" s="145" t="str">
        <f>IF(COUNTIF('Listing Competitieven'!AJ$2:AJ$479,$A643)=0,"",COUNTIF('Listing Competitieven'!AJ$2:AJ$479,$A643))</f>
        <v/>
      </c>
      <c r="G643" s="145" t="str">
        <f>IF(COUNTIF('Listing Competitieven'!AK$2:AK$479,$A643)=0,"",COUNTIF('Listing Competitieven'!AK$2:AK$479,$A643))</f>
        <v/>
      </c>
      <c r="I643">
        <v>642</v>
      </c>
      <c r="J643" s="145">
        <f>SUM(B$2:B643)</f>
        <v>141</v>
      </c>
      <c r="K643" s="145">
        <f>SUM(C$2:C643)</f>
        <v>128</v>
      </c>
      <c r="L643" s="145">
        <f>SUM(D$2:D643)</f>
        <v>93</v>
      </c>
      <c r="M643" s="145">
        <f>SUM(E$2:E643)</f>
        <v>35</v>
      </c>
      <c r="N643" s="145">
        <f>SUM(F$2:F643)</f>
        <v>49</v>
      </c>
      <c r="O643" s="145">
        <f>SUM(G$2:G643)</f>
        <v>3</v>
      </c>
    </row>
    <row r="644" spans="1:15" x14ac:dyDescent="0.25">
      <c r="A644">
        <v>643</v>
      </c>
      <c r="B644" s="145" t="str">
        <f>IF(COUNTIF('Listing Competitieven'!AF$2:AF$479,$A644)=0,"",COUNTIF('Listing Competitieven'!AF$2:AF$479,$A644))</f>
        <v/>
      </c>
      <c r="C644" s="145" t="str">
        <f>IF(COUNTIF('Listing Competitieven'!AG$2:AG$479,$A644)=0,"",COUNTIF('Listing Competitieven'!AG$2:AG$479,$A644))</f>
        <v/>
      </c>
      <c r="D644" s="145" t="str">
        <f>IF(COUNTIF('Listing Competitieven'!AH$2:AH$479,$A644)=0,"",COUNTIF('Listing Competitieven'!AH$2:AH$479,$A644))</f>
        <v/>
      </c>
      <c r="E644" s="145" t="str">
        <f>IF(COUNTIF('Listing Competitieven'!AI$2:AI$479,$A644)=0,"",COUNTIF('Listing Competitieven'!AI$2:AI$479,$A644))</f>
        <v/>
      </c>
      <c r="F644" s="145" t="str">
        <f>IF(COUNTIF('Listing Competitieven'!AJ$2:AJ$479,$A644)=0,"",COUNTIF('Listing Competitieven'!AJ$2:AJ$479,$A644))</f>
        <v/>
      </c>
      <c r="G644" s="145" t="str">
        <f>IF(COUNTIF('Listing Competitieven'!AK$2:AK$479,$A644)=0,"",COUNTIF('Listing Competitieven'!AK$2:AK$479,$A644))</f>
        <v/>
      </c>
      <c r="I644">
        <v>643</v>
      </c>
      <c r="J644" s="145">
        <f>SUM(B$2:B644)</f>
        <v>141</v>
      </c>
      <c r="K644" s="145">
        <f>SUM(C$2:C644)</f>
        <v>128</v>
      </c>
      <c r="L644" s="145">
        <f>SUM(D$2:D644)</f>
        <v>93</v>
      </c>
      <c r="M644" s="145">
        <f>SUM(E$2:E644)</f>
        <v>35</v>
      </c>
      <c r="N644" s="145">
        <f>SUM(F$2:F644)</f>
        <v>49</v>
      </c>
      <c r="O644" s="145">
        <f>SUM(G$2:G644)</f>
        <v>3</v>
      </c>
    </row>
    <row r="645" spans="1:15" x14ac:dyDescent="0.25">
      <c r="A645">
        <v>644</v>
      </c>
      <c r="B645" s="145" t="str">
        <f>IF(COUNTIF('Listing Competitieven'!AF$2:AF$479,$A645)=0,"",COUNTIF('Listing Competitieven'!AF$2:AF$479,$A645))</f>
        <v/>
      </c>
      <c r="C645" s="145" t="str">
        <f>IF(COUNTIF('Listing Competitieven'!AG$2:AG$479,$A645)=0,"",COUNTIF('Listing Competitieven'!AG$2:AG$479,$A645))</f>
        <v/>
      </c>
      <c r="D645" s="145" t="str">
        <f>IF(COUNTIF('Listing Competitieven'!AH$2:AH$479,$A645)=0,"",COUNTIF('Listing Competitieven'!AH$2:AH$479,$A645))</f>
        <v/>
      </c>
      <c r="E645" s="145" t="str">
        <f>IF(COUNTIF('Listing Competitieven'!AI$2:AI$479,$A645)=0,"",COUNTIF('Listing Competitieven'!AI$2:AI$479,$A645))</f>
        <v/>
      </c>
      <c r="F645" s="145">
        <f>IF(COUNTIF('Listing Competitieven'!AJ$2:AJ$479,$A645)=0,"",COUNTIF('Listing Competitieven'!AJ$2:AJ$479,$A645))</f>
        <v>1</v>
      </c>
      <c r="G645" s="145" t="str">
        <f>IF(COUNTIF('Listing Competitieven'!AK$2:AK$479,$A645)=0,"",COUNTIF('Listing Competitieven'!AK$2:AK$479,$A645))</f>
        <v/>
      </c>
      <c r="I645">
        <v>644</v>
      </c>
      <c r="J645" s="145">
        <f>SUM(B$2:B645)</f>
        <v>141</v>
      </c>
      <c r="K645" s="145">
        <f>SUM(C$2:C645)</f>
        <v>128</v>
      </c>
      <c r="L645" s="145">
        <f>SUM(D$2:D645)</f>
        <v>93</v>
      </c>
      <c r="M645" s="145">
        <f>SUM(E$2:E645)</f>
        <v>35</v>
      </c>
      <c r="N645" s="145">
        <f>SUM(F$2:F645)</f>
        <v>50</v>
      </c>
      <c r="O645" s="145">
        <f>SUM(G$2:G645)</f>
        <v>3</v>
      </c>
    </row>
    <row r="646" spans="1:15" x14ac:dyDescent="0.25">
      <c r="A646">
        <v>645</v>
      </c>
      <c r="B646" s="145" t="str">
        <f>IF(COUNTIF('Listing Competitieven'!AF$2:AF$479,$A646)=0,"",COUNTIF('Listing Competitieven'!AF$2:AF$479,$A646))</f>
        <v/>
      </c>
      <c r="C646" s="145" t="str">
        <f>IF(COUNTIF('Listing Competitieven'!AG$2:AG$479,$A646)=0,"",COUNTIF('Listing Competitieven'!AG$2:AG$479,$A646))</f>
        <v/>
      </c>
      <c r="D646" s="145" t="str">
        <f>IF(COUNTIF('Listing Competitieven'!AH$2:AH$479,$A646)=0,"",COUNTIF('Listing Competitieven'!AH$2:AH$479,$A646))</f>
        <v/>
      </c>
      <c r="E646" s="145" t="str">
        <f>IF(COUNTIF('Listing Competitieven'!AI$2:AI$479,$A646)=0,"",COUNTIF('Listing Competitieven'!AI$2:AI$479,$A646))</f>
        <v/>
      </c>
      <c r="F646" s="145" t="str">
        <f>IF(COUNTIF('Listing Competitieven'!AJ$2:AJ$479,$A646)=0,"",COUNTIF('Listing Competitieven'!AJ$2:AJ$479,$A646))</f>
        <v/>
      </c>
      <c r="G646" s="145" t="str">
        <f>IF(COUNTIF('Listing Competitieven'!AK$2:AK$479,$A646)=0,"",COUNTIF('Listing Competitieven'!AK$2:AK$479,$A646))</f>
        <v/>
      </c>
      <c r="I646">
        <v>645</v>
      </c>
      <c r="J646" s="145">
        <f>SUM(B$2:B646)</f>
        <v>141</v>
      </c>
      <c r="K646" s="145">
        <f>SUM(C$2:C646)</f>
        <v>128</v>
      </c>
      <c r="L646" s="145">
        <f>SUM(D$2:D646)</f>
        <v>93</v>
      </c>
      <c r="M646" s="145">
        <f>SUM(E$2:E646)</f>
        <v>35</v>
      </c>
      <c r="N646" s="145">
        <f>SUM(F$2:F646)</f>
        <v>50</v>
      </c>
      <c r="O646" s="145">
        <f>SUM(G$2:G646)</f>
        <v>3</v>
      </c>
    </row>
    <row r="647" spans="1:15" x14ac:dyDescent="0.25">
      <c r="A647">
        <v>646</v>
      </c>
      <c r="B647" s="145" t="str">
        <f>IF(COUNTIF('Listing Competitieven'!AF$2:AF$479,$A647)=0,"",COUNTIF('Listing Competitieven'!AF$2:AF$479,$A647))</f>
        <v/>
      </c>
      <c r="C647" s="145" t="str">
        <f>IF(COUNTIF('Listing Competitieven'!AG$2:AG$479,$A647)=0,"",COUNTIF('Listing Competitieven'!AG$2:AG$479,$A647))</f>
        <v/>
      </c>
      <c r="D647" s="145" t="str">
        <f>IF(COUNTIF('Listing Competitieven'!AH$2:AH$479,$A647)=0,"",COUNTIF('Listing Competitieven'!AH$2:AH$479,$A647))</f>
        <v/>
      </c>
      <c r="E647" s="145" t="str">
        <f>IF(COUNTIF('Listing Competitieven'!AI$2:AI$479,$A647)=0,"",COUNTIF('Listing Competitieven'!AI$2:AI$479,$A647))</f>
        <v/>
      </c>
      <c r="F647" s="145" t="str">
        <f>IF(COUNTIF('Listing Competitieven'!AJ$2:AJ$479,$A647)=0,"",COUNTIF('Listing Competitieven'!AJ$2:AJ$479,$A647))</f>
        <v/>
      </c>
      <c r="G647" s="145" t="str">
        <f>IF(COUNTIF('Listing Competitieven'!AK$2:AK$479,$A647)=0,"",COUNTIF('Listing Competitieven'!AK$2:AK$479,$A647))</f>
        <v/>
      </c>
      <c r="I647">
        <v>646</v>
      </c>
      <c r="J647" s="145">
        <f>SUM(B$2:B647)</f>
        <v>141</v>
      </c>
      <c r="K647" s="145">
        <f>SUM(C$2:C647)</f>
        <v>128</v>
      </c>
      <c r="L647" s="145">
        <f>SUM(D$2:D647)</f>
        <v>93</v>
      </c>
      <c r="M647" s="145">
        <f>SUM(E$2:E647)</f>
        <v>35</v>
      </c>
      <c r="N647" s="145">
        <f>SUM(F$2:F647)</f>
        <v>50</v>
      </c>
      <c r="O647" s="145">
        <f>SUM(G$2:G647)</f>
        <v>3</v>
      </c>
    </row>
    <row r="648" spans="1:15" x14ac:dyDescent="0.25">
      <c r="A648">
        <v>647</v>
      </c>
      <c r="B648" s="145" t="str">
        <f>IF(COUNTIF('Listing Competitieven'!AF$2:AF$479,$A648)=0,"",COUNTIF('Listing Competitieven'!AF$2:AF$479,$A648))</f>
        <v/>
      </c>
      <c r="C648" s="145" t="str">
        <f>IF(COUNTIF('Listing Competitieven'!AG$2:AG$479,$A648)=0,"",COUNTIF('Listing Competitieven'!AG$2:AG$479,$A648))</f>
        <v/>
      </c>
      <c r="D648" s="145" t="str">
        <f>IF(COUNTIF('Listing Competitieven'!AH$2:AH$479,$A648)=0,"",COUNTIF('Listing Competitieven'!AH$2:AH$479,$A648))</f>
        <v/>
      </c>
      <c r="E648" s="145" t="str">
        <f>IF(COUNTIF('Listing Competitieven'!AI$2:AI$479,$A648)=0,"",COUNTIF('Listing Competitieven'!AI$2:AI$479,$A648))</f>
        <v/>
      </c>
      <c r="F648" s="145" t="str">
        <f>IF(COUNTIF('Listing Competitieven'!AJ$2:AJ$479,$A648)=0,"",COUNTIF('Listing Competitieven'!AJ$2:AJ$479,$A648))</f>
        <v/>
      </c>
      <c r="G648" s="145" t="str">
        <f>IF(COUNTIF('Listing Competitieven'!AK$2:AK$479,$A648)=0,"",COUNTIF('Listing Competitieven'!AK$2:AK$479,$A648))</f>
        <v/>
      </c>
      <c r="I648">
        <v>647</v>
      </c>
      <c r="J648" s="145">
        <f>SUM(B$2:B648)</f>
        <v>141</v>
      </c>
      <c r="K648" s="145">
        <f>SUM(C$2:C648)</f>
        <v>128</v>
      </c>
      <c r="L648" s="145">
        <f>SUM(D$2:D648)</f>
        <v>93</v>
      </c>
      <c r="M648" s="145">
        <f>SUM(E$2:E648)</f>
        <v>35</v>
      </c>
      <c r="N648" s="145">
        <f>SUM(F$2:F648)</f>
        <v>50</v>
      </c>
      <c r="O648" s="145">
        <f>SUM(G$2:G648)</f>
        <v>3</v>
      </c>
    </row>
    <row r="649" spans="1:15" x14ac:dyDescent="0.25">
      <c r="A649">
        <v>648</v>
      </c>
      <c r="B649" s="145" t="str">
        <f>IF(COUNTIF('Listing Competitieven'!AF$2:AF$479,$A649)=0,"",COUNTIF('Listing Competitieven'!AF$2:AF$479,$A649))</f>
        <v/>
      </c>
      <c r="C649" s="145" t="str">
        <f>IF(COUNTIF('Listing Competitieven'!AG$2:AG$479,$A649)=0,"",COUNTIF('Listing Competitieven'!AG$2:AG$479,$A649))</f>
        <v/>
      </c>
      <c r="D649" s="145" t="str">
        <f>IF(COUNTIF('Listing Competitieven'!AH$2:AH$479,$A649)=0,"",COUNTIF('Listing Competitieven'!AH$2:AH$479,$A649))</f>
        <v/>
      </c>
      <c r="E649" s="145" t="str">
        <f>IF(COUNTIF('Listing Competitieven'!AI$2:AI$479,$A649)=0,"",COUNTIF('Listing Competitieven'!AI$2:AI$479,$A649))</f>
        <v/>
      </c>
      <c r="F649" s="145" t="str">
        <f>IF(COUNTIF('Listing Competitieven'!AJ$2:AJ$479,$A649)=0,"",COUNTIF('Listing Competitieven'!AJ$2:AJ$479,$A649))</f>
        <v/>
      </c>
      <c r="G649" s="145" t="str">
        <f>IF(COUNTIF('Listing Competitieven'!AK$2:AK$479,$A649)=0,"",COUNTIF('Listing Competitieven'!AK$2:AK$479,$A649))</f>
        <v/>
      </c>
      <c r="I649">
        <v>648</v>
      </c>
      <c r="J649" s="145">
        <f>SUM(B$2:B649)</f>
        <v>141</v>
      </c>
      <c r="K649" s="145">
        <f>SUM(C$2:C649)</f>
        <v>128</v>
      </c>
      <c r="L649" s="145">
        <f>SUM(D$2:D649)</f>
        <v>93</v>
      </c>
      <c r="M649" s="145">
        <f>SUM(E$2:E649)</f>
        <v>35</v>
      </c>
      <c r="N649" s="145">
        <f>SUM(F$2:F649)</f>
        <v>50</v>
      </c>
      <c r="O649" s="145">
        <f>SUM(G$2:G649)</f>
        <v>3</v>
      </c>
    </row>
    <row r="650" spans="1:15" x14ac:dyDescent="0.25">
      <c r="A650">
        <v>649</v>
      </c>
      <c r="B650" s="145" t="str">
        <f>IF(COUNTIF('Listing Competitieven'!AF$2:AF$479,$A650)=0,"",COUNTIF('Listing Competitieven'!AF$2:AF$479,$A650))</f>
        <v/>
      </c>
      <c r="C650" s="145" t="str">
        <f>IF(COUNTIF('Listing Competitieven'!AG$2:AG$479,$A650)=0,"",COUNTIF('Listing Competitieven'!AG$2:AG$479,$A650))</f>
        <v/>
      </c>
      <c r="D650" s="145" t="str">
        <f>IF(COUNTIF('Listing Competitieven'!AH$2:AH$479,$A650)=0,"",COUNTIF('Listing Competitieven'!AH$2:AH$479,$A650))</f>
        <v/>
      </c>
      <c r="E650" s="145" t="str">
        <f>IF(COUNTIF('Listing Competitieven'!AI$2:AI$479,$A650)=0,"",COUNTIF('Listing Competitieven'!AI$2:AI$479,$A650))</f>
        <v/>
      </c>
      <c r="F650" s="145" t="str">
        <f>IF(COUNTIF('Listing Competitieven'!AJ$2:AJ$479,$A650)=0,"",COUNTIF('Listing Competitieven'!AJ$2:AJ$479,$A650))</f>
        <v/>
      </c>
      <c r="G650" s="145" t="str">
        <f>IF(COUNTIF('Listing Competitieven'!AK$2:AK$479,$A650)=0,"",COUNTIF('Listing Competitieven'!AK$2:AK$479,$A650))</f>
        <v/>
      </c>
      <c r="I650">
        <v>649</v>
      </c>
      <c r="J650" s="145">
        <f>SUM(B$2:B650)</f>
        <v>141</v>
      </c>
      <c r="K650" s="145">
        <f>SUM(C$2:C650)</f>
        <v>128</v>
      </c>
      <c r="L650" s="145">
        <f>SUM(D$2:D650)</f>
        <v>93</v>
      </c>
      <c r="M650" s="145">
        <f>SUM(E$2:E650)</f>
        <v>35</v>
      </c>
      <c r="N650" s="145">
        <f>SUM(F$2:F650)</f>
        <v>50</v>
      </c>
      <c r="O650" s="145">
        <f>SUM(G$2:G650)</f>
        <v>3</v>
      </c>
    </row>
    <row r="651" spans="1:15" x14ac:dyDescent="0.25">
      <c r="A651">
        <v>650</v>
      </c>
      <c r="B651" s="145" t="str">
        <f>IF(COUNTIF('Listing Competitieven'!AF$2:AF$479,$A651)=0,"",COUNTIF('Listing Competitieven'!AF$2:AF$479,$A651))</f>
        <v/>
      </c>
      <c r="C651" s="145" t="str">
        <f>IF(COUNTIF('Listing Competitieven'!AG$2:AG$479,$A651)=0,"",COUNTIF('Listing Competitieven'!AG$2:AG$479,$A651))</f>
        <v/>
      </c>
      <c r="D651" s="145" t="str">
        <f>IF(COUNTIF('Listing Competitieven'!AH$2:AH$479,$A651)=0,"",COUNTIF('Listing Competitieven'!AH$2:AH$479,$A651))</f>
        <v/>
      </c>
      <c r="E651" s="145" t="str">
        <f>IF(COUNTIF('Listing Competitieven'!AI$2:AI$479,$A651)=0,"",COUNTIF('Listing Competitieven'!AI$2:AI$479,$A651))</f>
        <v/>
      </c>
      <c r="F651" s="145" t="str">
        <f>IF(COUNTIF('Listing Competitieven'!AJ$2:AJ$479,$A651)=0,"",COUNTIF('Listing Competitieven'!AJ$2:AJ$479,$A651))</f>
        <v/>
      </c>
      <c r="G651" s="145" t="str">
        <f>IF(COUNTIF('Listing Competitieven'!AK$2:AK$479,$A651)=0,"",COUNTIF('Listing Competitieven'!AK$2:AK$479,$A651))</f>
        <v/>
      </c>
      <c r="I651">
        <v>650</v>
      </c>
      <c r="J651" s="145">
        <f>SUM(B$2:B651)</f>
        <v>141</v>
      </c>
      <c r="K651" s="145">
        <f>SUM(C$2:C651)</f>
        <v>128</v>
      </c>
      <c r="L651" s="145">
        <f>SUM(D$2:D651)</f>
        <v>93</v>
      </c>
      <c r="M651" s="145">
        <f>SUM(E$2:E651)</f>
        <v>35</v>
      </c>
      <c r="N651" s="145">
        <f>SUM(F$2:F651)</f>
        <v>50</v>
      </c>
      <c r="O651" s="145">
        <f>SUM(G$2:G651)</f>
        <v>3</v>
      </c>
    </row>
    <row r="652" spans="1:15" x14ac:dyDescent="0.25">
      <c r="A652">
        <v>651</v>
      </c>
      <c r="B652" s="145" t="str">
        <f>IF(COUNTIF('Listing Competitieven'!AF$2:AF$479,$A652)=0,"",COUNTIF('Listing Competitieven'!AF$2:AF$479,$A652))</f>
        <v/>
      </c>
      <c r="C652" s="145" t="str">
        <f>IF(COUNTIF('Listing Competitieven'!AG$2:AG$479,$A652)=0,"",COUNTIF('Listing Competitieven'!AG$2:AG$479,$A652))</f>
        <v/>
      </c>
      <c r="D652" s="145" t="str">
        <f>IF(COUNTIF('Listing Competitieven'!AH$2:AH$479,$A652)=0,"",COUNTIF('Listing Competitieven'!AH$2:AH$479,$A652))</f>
        <v/>
      </c>
      <c r="E652" s="145" t="str">
        <f>IF(COUNTIF('Listing Competitieven'!AI$2:AI$479,$A652)=0,"",COUNTIF('Listing Competitieven'!AI$2:AI$479,$A652))</f>
        <v/>
      </c>
      <c r="F652" s="145" t="str">
        <f>IF(COUNTIF('Listing Competitieven'!AJ$2:AJ$479,$A652)=0,"",COUNTIF('Listing Competitieven'!AJ$2:AJ$479,$A652))</f>
        <v/>
      </c>
      <c r="G652" s="145" t="str">
        <f>IF(COUNTIF('Listing Competitieven'!AK$2:AK$479,$A652)=0,"",COUNTIF('Listing Competitieven'!AK$2:AK$479,$A652))</f>
        <v/>
      </c>
      <c r="I652">
        <v>651</v>
      </c>
      <c r="J652" s="145">
        <f>SUM(B$2:B652)</f>
        <v>141</v>
      </c>
      <c r="K652" s="145">
        <f>SUM(C$2:C652)</f>
        <v>128</v>
      </c>
      <c r="L652" s="145">
        <f>SUM(D$2:D652)</f>
        <v>93</v>
      </c>
      <c r="M652" s="145">
        <f>SUM(E$2:E652)</f>
        <v>35</v>
      </c>
      <c r="N652" s="145">
        <f>SUM(F$2:F652)</f>
        <v>50</v>
      </c>
      <c r="O652" s="145">
        <f>SUM(G$2:G652)</f>
        <v>3</v>
      </c>
    </row>
    <row r="653" spans="1:15" x14ac:dyDescent="0.25">
      <c r="A653">
        <v>652</v>
      </c>
      <c r="B653" s="145" t="str">
        <f>IF(COUNTIF('Listing Competitieven'!AF$2:AF$479,$A653)=0,"",COUNTIF('Listing Competitieven'!AF$2:AF$479,$A653))</f>
        <v/>
      </c>
      <c r="C653" s="145" t="str">
        <f>IF(COUNTIF('Listing Competitieven'!AG$2:AG$479,$A653)=0,"",COUNTIF('Listing Competitieven'!AG$2:AG$479,$A653))</f>
        <v/>
      </c>
      <c r="D653" s="145" t="str">
        <f>IF(COUNTIF('Listing Competitieven'!AH$2:AH$479,$A653)=0,"",COUNTIF('Listing Competitieven'!AH$2:AH$479,$A653))</f>
        <v/>
      </c>
      <c r="E653" s="145" t="str">
        <f>IF(COUNTIF('Listing Competitieven'!AI$2:AI$479,$A653)=0,"",COUNTIF('Listing Competitieven'!AI$2:AI$479,$A653))</f>
        <v/>
      </c>
      <c r="F653" s="145" t="str">
        <f>IF(COUNTIF('Listing Competitieven'!AJ$2:AJ$479,$A653)=0,"",COUNTIF('Listing Competitieven'!AJ$2:AJ$479,$A653))</f>
        <v/>
      </c>
      <c r="G653" s="145" t="str">
        <f>IF(COUNTIF('Listing Competitieven'!AK$2:AK$479,$A653)=0,"",COUNTIF('Listing Competitieven'!AK$2:AK$479,$A653))</f>
        <v/>
      </c>
      <c r="I653">
        <v>652</v>
      </c>
      <c r="J653" s="145">
        <f>SUM(B$2:B653)</f>
        <v>141</v>
      </c>
      <c r="K653" s="145">
        <f>SUM(C$2:C653)</f>
        <v>128</v>
      </c>
      <c r="L653" s="145">
        <f>SUM(D$2:D653)</f>
        <v>93</v>
      </c>
      <c r="M653" s="145">
        <f>SUM(E$2:E653)</f>
        <v>35</v>
      </c>
      <c r="N653" s="145">
        <f>SUM(F$2:F653)</f>
        <v>50</v>
      </c>
      <c r="O653" s="145">
        <f>SUM(G$2:G653)</f>
        <v>3</v>
      </c>
    </row>
    <row r="654" spans="1:15" x14ac:dyDescent="0.25">
      <c r="A654">
        <v>653</v>
      </c>
      <c r="B654" s="145" t="str">
        <f>IF(COUNTIF('Listing Competitieven'!AF$2:AF$479,$A654)=0,"",COUNTIF('Listing Competitieven'!AF$2:AF$479,$A654))</f>
        <v/>
      </c>
      <c r="C654" s="145" t="str">
        <f>IF(COUNTIF('Listing Competitieven'!AG$2:AG$479,$A654)=0,"",COUNTIF('Listing Competitieven'!AG$2:AG$479,$A654))</f>
        <v/>
      </c>
      <c r="D654" s="145" t="str">
        <f>IF(COUNTIF('Listing Competitieven'!AH$2:AH$479,$A654)=0,"",COUNTIF('Listing Competitieven'!AH$2:AH$479,$A654))</f>
        <v/>
      </c>
      <c r="E654" s="145" t="str">
        <f>IF(COUNTIF('Listing Competitieven'!AI$2:AI$479,$A654)=0,"",COUNTIF('Listing Competitieven'!AI$2:AI$479,$A654))</f>
        <v/>
      </c>
      <c r="F654" s="145" t="str">
        <f>IF(COUNTIF('Listing Competitieven'!AJ$2:AJ$479,$A654)=0,"",COUNTIF('Listing Competitieven'!AJ$2:AJ$479,$A654))</f>
        <v/>
      </c>
      <c r="G654" s="145" t="str">
        <f>IF(COUNTIF('Listing Competitieven'!AK$2:AK$479,$A654)=0,"",COUNTIF('Listing Competitieven'!AK$2:AK$479,$A654))</f>
        <v/>
      </c>
      <c r="I654">
        <v>653</v>
      </c>
      <c r="J654" s="145">
        <f>SUM(B$2:B654)</f>
        <v>141</v>
      </c>
      <c r="K654" s="145">
        <f>SUM(C$2:C654)</f>
        <v>128</v>
      </c>
      <c r="L654" s="145">
        <f>SUM(D$2:D654)</f>
        <v>93</v>
      </c>
      <c r="M654" s="145">
        <f>SUM(E$2:E654)</f>
        <v>35</v>
      </c>
      <c r="N654" s="145">
        <f>SUM(F$2:F654)</f>
        <v>50</v>
      </c>
      <c r="O654" s="145">
        <f>SUM(G$2:G654)</f>
        <v>3</v>
      </c>
    </row>
    <row r="655" spans="1:15" x14ac:dyDescent="0.25">
      <c r="A655">
        <v>654</v>
      </c>
      <c r="B655" s="145" t="str">
        <f>IF(COUNTIF('Listing Competitieven'!AF$2:AF$479,$A655)=0,"",COUNTIF('Listing Competitieven'!AF$2:AF$479,$A655))</f>
        <v/>
      </c>
      <c r="C655" s="145" t="str">
        <f>IF(COUNTIF('Listing Competitieven'!AG$2:AG$479,$A655)=0,"",COUNTIF('Listing Competitieven'!AG$2:AG$479,$A655))</f>
        <v/>
      </c>
      <c r="D655" s="145" t="str">
        <f>IF(COUNTIF('Listing Competitieven'!AH$2:AH$479,$A655)=0,"",COUNTIF('Listing Competitieven'!AH$2:AH$479,$A655))</f>
        <v/>
      </c>
      <c r="E655" s="145" t="str">
        <f>IF(COUNTIF('Listing Competitieven'!AI$2:AI$479,$A655)=0,"",COUNTIF('Listing Competitieven'!AI$2:AI$479,$A655))</f>
        <v/>
      </c>
      <c r="F655" s="145" t="str">
        <f>IF(COUNTIF('Listing Competitieven'!AJ$2:AJ$479,$A655)=0,"",COUNTIF('Listing Competitieven'!AJ$2:AJ$479,$A655))</f>
        <v/>
      </c>
      <c r="G655" s="145" t="str">
        <f>IF(COUNTIF('Listing Competitieven'!AK$2:AK$479,$A655)=0,"",COUNTIF('Listing Competitieven'!AK$2:AK$479,$A655))</f>
        <v/>
      </c>
      <c r="I655">
        <v>654</v>
      </c>
      <c r="J655" s="145">
        <f>SUM(B$2:B655)</f>
        <v>141</v>
      </c>
      <c r="K655" s="145">
        <f>SUM(C$2:C655)</f>
        <v>128</v>
      </c>
      <c r="L655" s="145">
        <f>SUM(D$2:D655)</f>
        <v>93</v>
      </c>
      <c r="M655" s="145">
        <f>SUM(E$2:E655)</f>
        <v>35</v>
      </c>
      <c r="N655" s="145">
        <f>SUM(F$2:F655)</f>
        <v>50</v>
      </c>
      <c r="O655" s="145">
        <f>SUM(G$2:G655)</f>
        <v>3</v>
      </c>
    </row>
    <row r="656" spans="1:15" x14ac:dyDescent="0.25">
      <c r="A656">
        <v>655</v>
      </c>
      <c r="B656" s="145" t="str">
        <f>IF(COUNTIF('Listing Competitieven'!AF$2:AF$479,$A656)=0,"",COUNTIF('Listing Competitieven'!AF$2:AF$479,$A656))</f>
        <v/>
      </c>
      <c r="C656" s="145" t="str">
        <f>IF(COUNTIF('Listing Competitieven'!AG$2:AG$479,$A656)=0,"",COUNTIF('Listing Competitieven'!AG$2:AG$479,$A656))</f>
        <v/>
      </c>
      <c r="D656" s="145" t="str">
        <f>IF(COUNTIF('Listing Competitieven'!AH$2:AH$479,$A656)=0,"",COUNTIF('Listing Competitieven'!AH$2:AH$479,$A656))</f>
        <v/>
      </c>
      <c r="E656" s="145" t="str">
        <f>IF(COUNTIF('Listing Competitieven'!AI$2:AI$479,$A656)=0,"",COUNTIF('Listing Competitieven'!AI$2:AI$479,$A656))</f>
        <v/>
      </c>
      <c r="F656" s="145" t="str">
        <f>IF(COUNTIF('Listing Competitieven'!AJ$2:AJ$479,$A656)=0,"",COUNTIF('Listing Competitieven'!AJ$2:AJ$479,$A656))</f>
        <v/>
      </c>
      <c r="G656" s="145" t="str">
        <f>IF(COUNTIF('Listing Competitieven'!AK$2:AK$479,$A656)=0,"",COUNTIF('Listing Competitieven'!AK$2:AK$479,$A656))</f>
        <v/>
      </c>
      <c r="I656">
        <v>655</v>
      </c>
      <c r="J656" s="145">
        <f>SUM(B$2:B656)</f>
        <v>141</v>
      </c>
      <c r="K656" s="145">
        <f>SUM(C$2:C656)</f>
        <v>128</v>
      </c>
      <c r="L656" s="145">
        <f>SUM(D$2:D656)</f>
        <v>93</v>
      </c>
      <c r="M656" s="145">
        <f>SUM(E$2:E656)</f>
        <v>35</v>
      </c>
      <c r="N656" s="145">
        <f>SUM(F$2:F656)</f>
        <v>50</v>
      </c>
      <c r="O656" s="145">
        <f>SUM(G$2:G656)</f>
        <v>3</v>
      </c>
    </row>
    <row r="657" spans="1:15" x14ac:dyDescent="0.25">
      <c r="A657">
        <v>656</v>
      </c>
      <c r="B657" s="145" t="str">
        <f>IF(COUNTIF('Listing Competitieven'!AF$2:AF$479,$A657)=0,"",COUNTIF('Listing Competitieven'!AF$2:AF$479,$A657))</f>
        <v/>
      </c>
      <c r="C657" s="145" t="str">
        <f>IF(COUNTIF('Listing Competitieven'!AG$2:AG$479,$A657)=0,"",COUNTIF('Listing Competitieven'!AG$2:AG$479,$A657))</f>
        <v/>
      </c>
      <c r="D657" s="145" t="str">
        <f>IF(COUNTIF('Listing Competitieven'!AH$2:AH$479,$A657)=0,"",COUNTIF('Listing Competitieven'!AH$2:AH$479,$A657))</f>
        <v/>
      </c>
      <c r="E657" s="145" t="str">
        <f>IF(COUNTIF('Listing Competitieven'!AI$2:AI$479,$A657)=0,"",COUNTIF('Listing Competitieven'!AI$2:AI$479,$A657))</f>
        <v/>
      </c>
      <c r="F657" s="145" t="str">
        <f>IF(COUNTIF('Listing Competitieven'!AJ$2:AJ$479,$A657)=0,"",COUNTIF('Listing Competitieven'!AJ$2:AJ$479,$A657))</f>
        <v/>
      </c>
      <c r="G657" s="145" t="str">
        <f>IF(COUNTIF('Listing Competitieven'!AK$2:AK$479,$A657)=0,"",COUNTIF('Listing Competitieven'!AK$2:AK$479,$A657))</f>
        <v/>
      </c>
      <c r="I657">
        <v>656</v>
      </c>
      <c r="J657" s="145">
        <f>SUM(B$2:B657)</f>
        <v>141</v>
      </c>
      <c r="K657" s="145">
        <f>SUM(C$2:C657)</f>
        <v>128</v>
      </c>
      <c r="L657" s="145">
        <f>SUM(D$2:D657)</f>
        <v>93</v>
      </c>
      <c r="M657" s="145">
        <f>SUM(E$2:E657)</f>
        <v>35</v>
      </c>
      <c r="N657" s="145">
        <f>SUM(F$2:F657)</f>
        <v>50</v>
      </c>
      <c r="O657" s="145">
        <f>SUM(G$2:G657)</f>
        <v>3</v>
      </c>
    </row>
    <row r="658" spans="1:15" x14ac:dyDescent="0.25">
      <c r="A658">
        <v>657</v>
      </c>
      <c r="B658" s="145" t="str">
        <f>IF(COUNTIF('Listing Competitieven'!AF$2:AF$479,$A658)=0,"",COUNTIF('Listing Competitieven'!AF$2:AF$479,$A658))</f>
        <v/>
      </c>
      <c r="C658" s="145" t="str">
        <f>IF(COUNTIF('Listing Competitieven'!AG$2:AG$479,$A658)=0,"",COUNTIF('Listing Competitieven'!AG$2:AG$479,$A658))</f>
        <v/>
      </c>
      <c r="D658" s="145" t="str">
        <f>IF(COUNTIF('Listing Competitieven'!AH$2:AH$479,$A658)=0,"",COUNTIF('Listing Competitieven'!AH$2:AH$479,$A658))</f>
        <v/>
      </c>
      <c r="E658" s="145" t="str">
        <f>IF(COUNTIF('Listing Competitieven'!AI$2:AI$479,$A658)=0,"",COUNTIF('Listing Competitieven'!AI$2:AI$479,$A658))</f>
        <v/>
      </c>
      <c r="F658" s="145" t="str">
        <f>IF(COUNTIF('Listing Competitieven'!AJ$2:AJ$479,$A658)=0,"",COUNTIF('Listing Competitieven'!AJ$2:AJ$479,$A658))</f>
        <v/>
      </c>
      <c r="G658" s="145" t="str">
        <f>IF(COUNTIF('Listing Competitieven'!AK$2:AK$479,$A658)=0,"",COUNTIF('Listing Competitieven'!AK$2:AK$479,$A658))</f>
        <v/>
      </c>
      <c r="I658">
        <v>657</v>
      </c>
      <c r="J658" s="145">
        <f>SUM(B$2:B658)</f>
        <v>141</v>
      </c>
      <c r="K658" s="145">
        <f>SUM(C$2:C658)</f>
        <v>128</v>
      </c>
      <c r="L658" s="145">
        <f>SUM(D$2:D658)</f>
        <v>93</v>
      </c>
      <c r="M658" s="145">
        <f>SUM(E$2:E658)</f>
        <v>35</v>
      </c>
      <c r="N658" s="145">
        <f>SUM(F$2:F658)</f>
        <v>50</v>
      </c>
      <c r="O658" s="145">
        <f>SUM(G$2:G658)</f>
        <v>3</v>
      </c>
    </row>
    <row r="659" spans="1:15" x14ac:dyDescent="0.25">
      <c r="A659">
        <v>658</v>
      </c>
      <c r="B659" s="145">
        <f>IF(COUNTIF('Listing Competitieven'!AF$2:AF$479,$A659)=0,"",COUNTIF('Listing Competitieven'!AF$2:AF$479,$A659))</f>
        <v>1</v>
      </c>
      <c r="C659" s="145" t="str">
        <f>IF(COUNTIF('Listing Competitieven'!AG$2:AG$479,$A659)=0,"",COUNTIF('Listing Competitieven'!AG$2:AG$479,$A659))</f>
        <v/>
      </c>
      <c r="D659" s="145" t="str">
        <f>IF(COUNTIF('Listing Competitieven'!AH$2:AH$479,$A659)=0,"",COUNTIF('Listing Competitieven'!AH$2:AH$479,$A659))</f>
        <v/>
      </c>
      <c r="E659" s="145" t="str">
        <f>IF(COUNTIF('Listing Competitieven'!AI$2:AI$479,$A659)=0,"",COUNTIF('Listing Competitieven'!AI$2:AI$479,$A659))</f>
        <v/>
      </c>
      <c r="F659" s="145" t="str">
        <f>IF(COUNTIF('Listing Competitieven'!AJ$2:AJ$479,$A659)=0,"",COUNTIF('Listing Competitieven'!AJ$2:AJ$479,$A659))</f>
        <v/>
      </c>
      <c r="G659" s="145" t="str">
        <f>IF(COUNTIF('Listing Competitieven'!AK$2:AK$479,$A659)=0,"",COUNTIF('Listing Competitieven'!AK$2:AK$479,$A659))</f>
        <v/>
      </c>
      <c r="I659">
        <v>658</v>
      </c>
      <c r="J659" s="145">
        <f>SUM(B$2:B659)</f>
        <v>142</v>
      </c>
      <c r="K659" s="145">
        <f>SUM(C$2:C659)</f>
        <v>128</v>
      </c>
      <c r="L659" s="145">
        <f>SUM(D$2:D659)</f>
        <v>93</v>
      </c>
      <c r="M659" s="145">
        <f>SUM(E$2:E659)</f>
        <v>35</v>
      </c>
      <c r="N659" s="145">
        <f>SUM(F$2:F659)</f>
        <v>50</v>
      </c>
      <c r="O659" s="145">
        <f>SUM(G$2:G659)</f>
        <v>3</v>
      </c>
    </row>
    <row r="660" spans="1:15" x14ac:dyDescent="0.25">
      <c r="A660">
        <v>659</v>
      </c>
      <c r="B660" s="145" t="str">
        <f>IF(COUNTIF('Listing Competitieven'!AF$2:AF$479,$A660)=0,"",COUNTIF('Listing Competitieven'!AF$2:AF$479,$A660))</f>
        <v/>
      </c>
      <c r="C660" s="145" t="str">
        <f>IF(COUNTIF('Listing Competitieven'!AG$2:AG$479,$A660)=0,"",COUNTIF('Listing Competitieven'!AG$2:AG$479,$A660))</f>
        <v/>
      </c>
      <c r="D660" s="145" t="str">
        <f>IF(COUNTIF('Listing Competitieven'!AH$2:AH$479,$A660)=0,"",COUNTIF('Listing Competitieven'!AH$2:AH$479,$A660))</f>
        <v/>
      </c>
      <c r="E660" s="145" t="str">
        <f>IF(COUNTIF('Listing Competitieven'!AI$2:AI$479,$A660)=0,"",COUNTIF('Listing Competitieven'!AI$2:AI$479,$A660))</f>
        <v/>
      </c>
      <c r="F660" s="145" t="str">
        <f>IF(COUNTIF('Listing Competitieven'!AJ$2:AJ$479,$A660)=0,"",COUNTIF('Listing Competitieven'!AJ$2:AJ$479,$A660))</f>
        <v/>
      </c>
      <c r="G660" s="145" t="str">
        <f>IF(COUNTIF('Listing Competitieven'!AK$2:AK$479,$A660)=0,"",COUNTIF('Listing Competitieven'!AK$2:AK$479,$A660))</f>
        <v/>
      </c>
      <c r="I660">
        <v>659</v>
      </c>
      <c r="J660" s="145">
        <f>SUM(B$2:B660)</f>
        <v>142</v>
      </c>
      <c r="K660" s="145">
        <f>SUM(C$2:C660)</f>
        <v>128</v>
      </c>
      <c r="L660" s="145">
        <f>SUM(D$2:D660)</f>
        <v>93</v>
      </c>
      <c r="M660" s="145">
        <f>SUM(E$2:E660)</f>
        <v>35</v>
      </c>
      <c r="N660" s="145">
        <f>SUM(F$2:F660)</f>
        <v>50</v>
      </c>
      <c r="O660" s="145">
        <f>SUM(G$2:G660)</f>
        <v>3</v>
      </c>
    </row>
    <row r="661" spans="1:15" x14ac:dyDescent="0.25">
      <c r="A661">
        <v>660</v>
      </c>
      <c r="B661" s="145" t="str">
        <f>IF(COUNTIF('Listing Competitieven'!AF$2:AF$479,$A661)=0,"",COUNTIF('Listing Competitieven'!AF$2:AF$479,$A661))</f>
        <v/>
      </c>
      <c r="C661" s="145" t="str">
        <f>IF(COUNTIF('Listing Competitieven'!AG$2:AG$479,$A661)=0,"",COUNTIF('Listing Competitieven'!AG$2:AG$479,$A661))</f>
        <v/>
      </c>
      <c r="D661" s="145" t="str">
        <f>IF(COUNTIF('Listing Competitieven'!AH$2:AH$479,$A661)=0,"",COUNTIF('Listing Competitieven'!AH$2:AH$479,$A661))</f>
        <v/>
      </c>
      <c r="E661" s="145" t="str">
        <f>IF(COUNTIF('Listing Competitieven'!AI$2:AI$479,$A661)=0,"",COUNTIF('Listing Competitieven'!AI$2:AI$479,$A661))</f>
        <v/>
      </c>
      <c r="F661" s="145" t="str">
        <f>IF(COUNTIF('Listing Competitieven'!AJ$2:AJ$479,$A661)=0,"",COUNTIF('Listing Competitieven'!AJ$2:AJ$479,$A661))</f>
        <v/>
      </c>
      <c r="G661" s="145" t="str">
        <f>IF(COUNTIF('Listing Competitieven'!AK$2:AK$479,$A661)=0,"",COUNTIF('Listing Competitieven'!AK$2:AK$479,$A661))</f>
        <v/>
      </c>
      <c r="I661">
        <v>660</v>
      </c>
      <c r="J661" s="145">
        <f>SUM(B$2:B661)</f>
        <v>142</v>
      </c>
      <c r="K661" s="145">
        <f>SUM(C$2:C661)</f>
        <v>128</v>
      </c>
      <c r="L661" s="145">
        <f>SUM(D$2:D661)</f>
        <v>93</v>
      </c>
      <c r="M661" s="145">
        <f>SUM(E$2:E661)</f>
        <v>35</v>
      </c>
      <c r="N661" s="145">
        <f>SUM(F$2:F661)</f>
        <v>50</v>
      </c>
      <c r="O661" s="145">
        <f>SUM(G$2:G661)</f>
        <v>3</v>
      </c>
    </row>
    <row r="662" spans="1:15" x14ac:dyDescent="0.25">
      <c r="A662">
        <v>661</v>
      </c>
      <c r="B662" s="145" t="str">
        <f>IF(COUNTIF('Listing Competitieven'!AF$2:AF$479,$A662)=0,"",COUNTIF('Listing Competitieven'!AF$2:AF$479,$A662))</f>
        <v/>
      </c>
      <c r="C662" s="145" t="str">
        <f>IF(COUNTIF('Listing Competitieven'!AG$2:AG$479,$A662)=0,"",COUNTIF('Listing Competitieven'!AG$2:AG$479,$A662))</f>
        <v/>
      </c>
      <c r="D662" s="145" t="str">
        <f>IF(COUNTIF('Listing Competitieven'!AH$2:AH$479,$A662)=0,"",COUNTIF('Listing Competitieven'!AH$2:AH$479,$A662))</f>
        <v/>
      </c>
      <c r="E662" s="145" t="str">
        <f>IF(COUNTIF('Listing Competitieven'!AI$2:AI$479,$A662)=0,"",COUNTIF('Listing Competitieven'!AI$2:AI$479,$A662))</f>
        <v/>
      </c>
      <c r="F662" s="145" t="str">
        <f>IF(COUNTIF('Listing Competitieven'!AJ$2:AJ$479,$A662)=0,"",COUNTIF('Listing Competitieven'!AJ$2:AJ$479,$A662))</f>
        <v/>
      </c>
      <c r="G662" s="145" t="str">
        <f>IF(COUNTIF('Listing Competitieven'!AK$2:AK$479,$A662)=0,"",COUNTIF('Listing Competitieven'!AK$2:AK$479,$A662))</f>
        <v/>
      </c>
      <c r="I662">
        <v>661</v>
      </c>
      <c r="J662" s="145">
        <f>SUM(B$2:B662)</f>
        <v>142</v>
      </c>
      <c r="K662" s="145">
        <f>SUM(C$2:C662)</f>
        <v>128</v>
      </c>
      <c r="L662" s="145">
        <f>SUM(D$2:D662)</f>
        <v>93</v>
      </c>
      <c r="M662" s="145">
        <f>SUM(E$2:E662)</f>
        <v>35</v>
      </c>
      <c r="N662" s="145">
        <f>SUM(F$2:F662)</f>
        <v>50</v>
      </c>
      <c r="O662" s="145">
        <f>SUM(G$2:G662)</f>
        <v>3</v>
      </c>
    </row>
    <row r="663" spans="1:15" x14ac:dyDescent="0.25">
      <c r="A663">
        <v>662</v>
      </c>
      <c r="B663" s="145" t="str">
        <f>IF(COUNTIF('Listing Competitieven'!AF$2:AF$479,$A663)=0,"",COUNTIF('Listing Competitieven'!AF$2:AF$479,$A663))</f>
        <v/>
      </c>
      <c r="C663" s="145" t="str">
        <f>IF(COUNTIF('Listing Competitieven'!AG$2:AG$479,$A663)=0,"",COUNTIF('Listing Competitieven'!AG$2:AG$479,$A663))</f>
        <v/>
      </c>
      <c r="D663" s="145" t="str">
        <f>IF(COUNTIF('Listing Competitieven'!AH$2:AH$479,$A663)=0,"",COUNTIF('Listing Competitieven'!AH$2:AH$479,$A663))</f>
        <v/>
      </c>
      <c r="E663" s="145" t="str">
        <f>IF(COUNTIF('Listing Competitieven'!AI$2:AI$479,$A663)=0,"",COUNTIF('Listing Competitieven'!AI$2:AI$479,$A663))</f>
        <v/>
      </c>
      <c r="F663" s="145" t="str">
        <f>IF(COUNTIF('Listing Competitieven'!AJ$2:AJ$479,$A663)=0,"",COUNTIF('Listing Competitieven'!AJ$2:AJ$479,$A663))</f>
        <v/>
      </c>
      <c r="G663" s="145" t="str">
        <f>IF(COUNTIF('Listing Competitieven'!AK$2:AK$479,$A663)=0,"",COUNTIF('Listing Competitieven'!AK$2:AK$479,$A663))</f>
        <v/>
      </c>
      <c r="I663">
        <v>662</v>
      </c>
      <c r="J663" s="145">
        <f>SUM(B$2:B663)</f>
        <v>142</v>
      </c>
      <c r="K663" s="145">
        <f>SUM(C$2:C663)</f>
        <v>128</v>
      </c>
      <c r="L663" s="145">
        <f>SUM(D$2:D663)</f>
        <v>93</v>
      </c>
      <c r="M663" s="145">
        <f>SUM(E$2:E663)</f>
        <v>35</v>
      </c>
      <c r="N663" s="145">
        <f>SUM(F$2:F663)</f>
        <v>50</v>
      </c>
      <c r="O663" s="145">
        <f>SUM(G$2:G663)</f>
        <v>3</v>
      </c>
    </row>
    <row r="664" spans="1:15" x14ac:dyDescent="0.25">
      <c r="A664">
        <v>663</v>
      </c>
      <c r="B664" s="145" t="str">
        <f>IF(COUNTIF('Listing Competitieven'!AF$2:AF$479,$A664)=0,"",COUNTIF('Listing Competitieven'!AF$2:AF$479,$A664))</f>
        <v/>
      </c>
      <c r="C664" s="145" t="str">
        <f>IF(COUNTIF('Listing Competitieven'!AG$2:AG$479,$A664)=0,"",COUNTIF('Listing Competitieven'!AG$2:AG$479,$A664))</f>
        <v/>
      </c>
      <c r="D664" s="145" t="str">
        <f>IF(COUNTIF('Listing Competitieven'!AH$2:AH$479,$A664)=0,"",COUNTIF('Listing Competitieven'!AH$2:AH$479,$A664))</f>
        <v/>
      </c>
      <c r="E664" s="145" t="str">
        <f>IF(COUNTIF('Listing Competitieven'!AI$2:AI$479,$A664)=0,"",COUNTIF('Listing Competitieven'!AI$2:AI$479,$A664))</f>
        <v/>
      </c>
      <c r="F664" s="145" t="str">
        <f>IF(COUNTIF('Listing Competitieven'!AJ$2:AJ$479,$A664)=0,"",COUNTIF('Listing Competitieven'!AJ$2:AJ$479,$A664))</f>
        <v/>
      </c>
      <c r="G664" s="145" t="str">
        <f>IF(COUNTIF('Listing Competitieven'!AK$2:AK$479,$A664)=0,"",COUNTIF('Listing Competitieven'!AK$2:AK$479,$A664))</f>
        <v/>
      </c>
      <c r="I664">
        <v>663</v>
      </c>
      <c r="J664" s="145">
        <f>SUM(B$2:B664)</f>
        <v>142</v>
      </c>
      <c r="K664" s="145">
        <f>SUM(C$2:C664)</f>
        <v>128</v>
      </c>
      <c r="L664" s="145">
        <f>SUM(D$2:D664)</f>
        <v>93</v>
      </c>
      <c r="M664" s="145">
        <f>SUM(E$2:E664)</f>
        <v>35</v>
      </c>
      <c r="N664" s="145">
        <f>SUM(F$2:F664)</f>
        <v>50</v>
      </c>
      <c r="O664" s="145">
        <f>SUM(G$2:G664)</f>
        <v>3</v>
      </c>
    </row>
    <row r="665" spans="1:15" x14ac:dyDescent="0.25">
      <c r="A665">
        <v>664</v>
      </c>
      <c r="B665" s="145" t="str">
        <f>IF(COUNTIF('Listing Competitieven'!AF$2:AF$479,$A665)=0,"",COUNTIF('Listing Competitieven'!AF$2:AF$479,$A665))</f>
        <v/>
      </c>
      <c r="C665" s="145" t="str">
        <f>IF(COUNTIF('Listing Competitieven'!AG$2:AG$479,$A665)=0,"",COUNTIF('Listing Competitieven'!AG$2:AG$479,$A665))</f>
        <v/>
      </c>
      <c r="D665" s="145" t="str">
        <f>IF(COUNTIF('Listing Competitieven'!AH$2:AH$479,$A665)=0,"",COUNTIF('Listing Competitieven'!AH$2:AH$479,$A665))</f>
        <v/>
      </c>
      <c r="E665" s="145" t="str">
        <f>IF(COUNTIF('Listing Competitieven'!AI$2:AI$479,$A665)=0,"",COUNTIF('Listing Competitieven'!AI$2:AI$479,$A665))</f>
        <v/>
      </c>
      <c r="F665" s="145" t="str">
        <f>IF(COUNTIF('Listing Competitieven'!AJ$2:AJ$479,$A665)=0,"",COUNTIF('Listing Competitieven'!AJ$2:AJ$479,$A665))</f>
        <v/>
      </c>
      <c r="G665" s="145" t="str">
        <f>IF(COUNTIF('Listing Competitieven'!AK$2:AK$479,$A665)=0,"",COUNTIF('Listing Competitieven'!AK$2:AK$479,$A665))</f>
        <v/>
      </c>
      <c r="I665">
        <v>664</v>
      </c>
      <c r="J665" s="145">
        <f>SUM(B$2:B665)</f>
        <v>142</v>
      </c>
      <c r="K665" s="145">
        <f>SUM(C$2:C665)</f>
        <v>128</v>
      </c>
      <c r="L665" s="145">
        <f>SUM(D$2:D665)</f>
        <v>93</v>
      </c>
      <c r="M665" s="145">
        <f>SUM(E$2:E665)</f>
        <v>35</v>
      </c>
      <c r="N665" s="145">
        <f>SUM(F$2:F665)</f>
        <v>50</v>
      </c>
      <c r="O665" s="145">
        <f>SUM(G$2:G665)</f>
        <v>3</v>
      </c>
    </row>
    <row r="666" spans="1:15" x14ac:dyDescent="0.25">
      <c r="A666">
        <v>665</v>
      </c>
      <c r="B666" s="145" t="str">
        <f>IF(COUNTIF('Listing Competitieven'!AF$2:AF$479,$A666)=0,"",COUNTIF('Listing Competitieven'!AF$2:AF$479,$A666))</f>
        <v/>
      </c>
      <c r="C666" s="145" t="str">
        <f>IF(COUNTIF('Listing Competitieven'!AG$2:AG$479,$A666)=0,"",COUNTIF('Listing Competitieven'!AG$2:AG$479,$A666))</f>
        <v/>
      </c>
      <c r="D666" s="145" t="str">
        <f>IF(COUNTIF('Listing Competitieven'!AH$2:AH$479,$A666)=0,"",COUNTIF('Listing Competitieven'!AH$2:AH$479,$A666))</f>
        <v/>
      </c>
      <c r="E666" s="145" t="str">
        <f>IF(COUNTIF('Listing Competitieven'!AI$2:AI$479,$A666)=0,"",COUNTIF('Listing Competitieven'!AI$2:AI$479,$A666))</f>
        <v/>
      </c>
      <c r="F666" s="145" t="str">
        <f>IF(COUNTIF('Listing Competitieven'!AJ$2:AJ$479,$A666)=0,"",COUNTIF('Listing Competitieven'!AJ$2:AJ$479,$A666))</f>
        <v/>
      </c>
      <c r="G666" s="145" t="str">
        <f>IF(COUNTIF('Listing Competitieven'!AK$2:AK$479,$A666)=0,"",COUNTIF('Listing Competitieven'!AK$2:AK$479,$A666))</f>
        <v/>
      </c>
      <c r="I666">
        <v>665</v>
      </c>
      <c r="J666" s="145">
        <f>SUM(B$2:B666)</f>
        <v>142</v>
      </c>
      <c r="K666" s="145">
        <f>SUM(C$2:C666)</f>
        <v>128</v>
      </c>
      <c r="L666" s="145">
        <f>SUM(D$2:D666)</f>
        <v>93</v>
      </c>
      <c r="M666" s="145">
        <f>SUM(E$2:E666)</f>
        <v>35</v>
      </c>
      <c r="N666" s="145">
        <f>SUM(F$2:F666)</f>
        <v>50</v>
      </c>
      <c r="O666" s="145">
        <f>SUM(G$2:G666)</f>
        <v>3</v>
      </c>
    </row>
    <row r="667" spans="1:15" x14ac:dyDescent="0.25">
      <c r="A667">
        <v>666</v>
      </c>
      <c r="B667" s="145" t="str">
        <f>IF(COUNTIF('Listing Competitieven'!AF$2:AF$479,$A667)=0,"",COUNTIF('Listing Competitieven'!AF$2:AF$479,$A667))</f>
        <v/>
      </c>
      <c r="C667" s="145" t="str">
        <f>IF(COUNTIF('Listing Competitieven'!AG$2:AG$479,$A667)=0,"",COUNTIF('Listing Competitieven'!AG$2:AG$479,$A667))</f>
        <v/>
      </c>
      <c r="D667" s="145" t="str">
        <f>IF(COUNTIF('Listing Competitieven'!AH$2:AH$479,$A667)=0,"",COUNTIF('Listing Competitieven'!AH$2:AH$479,$A667))</f>
        <v/>
      </c>
      <c r="E667" s="145" t="str">
        <f>IF(COUNTIF('Listing Competitieven'!AI$2:AI$479,$A667)=0,"",COUNTIF('Listing Competitieven'!AI$2:AI$479,$A667))</f>
        <v/>
      </c>
      <c r="F667" s="145" t="str">
        <f>IF(COUNTIF('Listing Competitieven'!AJ$2:AJ$479,$A667)=0,"",COUNTIF('Listing Competitieven'!AJ$2:AJ$479,$A667))</f>
        <v/>
      </c>
      <c r="G667" s="145" t="str">
        <f>IF(COUNTIF('Listing Competitieven'!AK$2:AK$479,$A667)=0,"",COUNTIF('Listing Competitieven'!AK$2:AK$479,$A667))</f>
        <v/>
      </c>
      <c r="I667">
        <v>666</v>
      </c>
      <c r="J667" s="145">
        <f>SUM(B$2:B667)</f>
        <v>142</v>
      </c>
      <c r="K667" s="145">
        <f>SUM(C$2:C667)</f>
        <v>128</v>
      </c>
      <c r="L667" s="145">
        <f>SUM(D$2:D667)</f>
        <v>93</v>
      </c>
      <c r="M667" s="145">
        <f>SUM(E$2:E667)</f>
        <v>35</v>
      </c>
      <c r="N667" s="145">
        <f>SUM(F$2:F667)</f>
        <v>50</v>
      </c>
      <c r="O667" s="145">
        <f>SUM(G$2:G667)</f>
        <v>3</v>
      </c>
    </row>
    <row r="668" spans="1:15" x14ac:dyDescent="0.25">
      <c r="A668">
        <v>667</v>
      </c>
      <c r="B668" s="145" t="str">
        <f>IF(COUNTIF('Listing Competitieven'!AF$2:AF$479,$A668)=0,"",COUNTIF('Listing Competitieven'!AF$2:AF$479,$A668))</f>
        <v/>
      </c>
      <c r="C668" s="145" t="str">
        <f>IF(COUNTIF('Listing Competitieven'!AG$2:AG$479,$A668)=0,"",COUNTIF('Listing Competitieven'!AG$2:AG$479,$A668))</f>
        <v/>
      </c>
      <c r="D668" s="145" t="str">
        <f>IF(COUNTIF('Listing Competitieven'!AH$2:AH$479,$A668)=0,"",COUNTIF('Listing Competitieven'!AH$2:AH$479,$A668))</f>
        <v/>
      </c>
      <c r="E668" s="145" t="str">
        <f>IF(COUNTIF('Listing Competitieven'!AI$2:AI$479,$A668)=0,"",COUNTIF('Listing Competitieven'!AI$2:AI$479,$A668))</f>
        <v/>
      </c>
      <c r="F668" s="145" t="str">
        <f>IF(COUNTIF('Listing Competitieven'!AJ$2:AJ$479,$A668)=0,"",COUNTIF('Listing Competitieven'!AJ$2:AJ$479,$A668))</f>
        <v/>
      </c>
      <c r="G668" s="145" t="str">
        <f>IF(COUNTIF('Listing Competitieven'!AK$2:AK$479,$A668)=0,"",COUNTIF('Listing Competitieven'!AK$2:AK$479,$A668))</f>
        <v/>
      </c>
      <c r="I668">
        <v>667</v>
      </c>
      <c r="J668" s="145">
        <f>SUM(B$2:B668)</f>
        <v>142</v>
      </c>
      <c r="K668" s="145">
        <f>SUM(C$2:C668)</f>
        <v>128</v>
      </c>
      <c r="L668" s="145">
        <f>SUM(D$2:D668)</f>
        <v>93</v>
      </c>
      <c r="M668" s="145">
        <f>SUM(E$2:E668)</f>
        <v>35</v>
      </c>
      <c r="N668" s="145">
        <f>SUM(F$2:F668)</f>
        <v>50</v>
      </c>
      <c r="O668" s="145">
        <f>SUM(G$2:G668)</f>
        <v>3</v>
      </c>
    </row>
    <row r="669" spans="1:15" x14ac:dyDescent="0.25">
      <c r="A669">
        <v>668</v>
      </c>
      <c r="B669" s="145" t="str">
        <f>IF(COUNTIF('Listing Competitieven'!AF$2:AF$479,$A669)=0,"",COUNTIF('Listing Competitieven'!AF$2:AF$479,$A669))</f>
        <v/>
      </c>
      <c r="C669" s="145" t="str">
        <f>IF(COUNTIF('Listing Competitieven'!AG$2:AG$479,$A669)=0,"",COUNTIF('Listing Competitieven'!AG$2:AG$479,$A669))</f>
        <v/>
      </c>
      <c r="D669" s="145" t="str">
        <f>IF(COUNTIF('Listing Competitieven'!AH$2:AH$479,$A669)=0,"",COUNTIF('Listing Competitieven'!AH$2:AH$479,$A669))</f>
        <v/>
      </c>
      <c r="E669" s="145" t="str">
        <f>IF(COUNTIF('Listing Competitieven'!AI$2:AI$479,$A669)=0,"",COUNTIF('Listing Competitieven'!AI$2:AI$479,$A669))</f>
        <v/>
      </c>
      <c r="F669" s="145" t="str">
        <f>IF(COUNTIF('Listing Competitieven'!AJ$2:AJ$479,$A669)=0,"",COUNTIF('Listing Competitieven'!AJ$2:AJ$479,$A669))</f>
        <v/>
      </c>
      <c r="G669" s="145" t="str">
        <f>IF(COUNTIF('Listing Competitieven'!AK$2:AK$479,$A669)=0,"",COUNTIF('Listing Competitieven'!AK$2:AK$479,$A669))</f>
        <v/>
      </c>
      <c r="I669">
        <v>668</v>
      </c>
      <c r="J669" s="145">
        <f>SUM(B$2:B669)</f>
        <v>142</v>
      </c>
      <c r="K669" s="145">
        <f>SUM(C$2:C669)</f>
        <v>128</v>
      </c>
      <c r="L669" s="145">
        <f>SUM(D$2:D669)</f>
        <v>93</v>
      </c>
      <c r="M669" s="145">
        <f>SUM(E$2:E669)</f>
        <v>35</v>
      </c>
      <c r="N669" s="145">
        <f>SUM(F$2:F669)</f>
        <v>50</v>
      </c>
      <c r="O669" s="145">
        <f>SUM(G$2:G669)</f>
        <v>3</v>
      </c>
    </row>
    <row r="670" spans="1:15" x14ac:dyDescent="0.25">
      <c r="A670">
        <v>669</v>
      </c>
      <c r="B670" s="145" t="str">
        <f>IF(COUNTIF('Listing Competitieven'!AF$2:AF$479,$A670)=0,"",COUNTIF('Listing Competitieven'!AF$2:AF$479,$A670))</f>
        <v/>
      </c>
      <c r="C670" s="145" t="str">
        <f>IF(COUNTIF('Listing Competitieven'!AG$2:AG$479,$A670)=0,"",COUNTIF('Listing Competitieven'!AG$2:AG$479,$A670))</f>
        <v/>
      </c>
      <c r="D670" s="145" t="str">
        <f>IF(COUNTIF('Listing Competitieven'!AH$2:AH$479,$A670)=0,"",COUNTIF('Listing Competitieven'!AH$2:AH$479,$A670))</f>
        <v/>
      </c>
      <c r="E670" s="145" t="str">
        <f>IF(COUNTIF('Listing Competitieven'!AI$2:AI$479,$A670)=0,"",COUNTIF('Listing Competitieven'!AI$2:AI$479,$A670))</f>
        <v/>
      </c>
      <c r="F670" s="145" t="str">
        <f>IF(COUNTIF('Listing Competitieven'!AJ$2:AJ$479,$A670)=0,"",COUNTIF('Listing Competitieven'!AJ$2:AJ$479,$A670))</f>
        <v/>
      </c>
      <c r="G670" s="145" t="str">
        <f>IF(COUNTIF('Listing Competitieven'!AK$2:AK$479,$A670)=0,"",COUNTIF('Listing Competitieven'!AK$2:AK$479,$A670))</f>
        <v/>
      </c>
      <c r="I670">
        <v>669</v>
      </c>
      <c r="J670" s="145">
        <f>SUM(B$2:B670)</f>
        <v>142</v>
      </c>
      <c r="K670" s="145">
        <f>SUM(C$2:C670)</f>
        <v>128</v>
      </c>
      <c r="L670" s="145">
        <f>SUM(D$2:D670)</f>
        <v>93</v>
      </c>
      <c r="M670" s="145">
        <f>SUM(E$2:E670)</f>
        <v>35</v>
      </c>
      <c r="N670" s="145">
        <f>SUM(F$2:F670)</f>
        <v>50</v>
      </c>
      <c r="O670" s="145">
        <f>SUM(G$2:G670)</f>
        <v>3</v>
      </c>
    </row>
    <row r="671" spans="1:15" x14ac:dyDescent="0.25">
      <c r="A671">
        <v>670</v>
      </c>
      <c r="B671" s="145" t="str">
        <f>IF(COUNTIF('Listing Competitieven'!AF$2:AF$479,$A671)=0,"",COUNTIF('Listing Competitieven'!AF$2:AF$479,$A671))</f>
        <v/>
      </c>
      <c r="C671" s="145" t="str">
        <f>IF(COUNTIF('Listing Competitieven'!AG$2:AG$479,$A671)=0,"",COUNTIF('Listing Competitieven'!AG$2:AG$479,$A671))</f>
        <v/>
      </c>
      <c r="D671" s="145" t="str">
        <f>IF(COUNTIF('Listing Competitieven'!AH$2:AH$479,$A671)=0,"",COUNTIF('Listing Competitieven'!AH$2:AH$479,$A671))</f>
        <v/>
      </c>
      <c r="E671" s="145">
        <f>IF(COUNTIF('Listing Competitieven'!AI$2:AI$479,$A671)=0,"",COUNTIF('Listing Competitieven'!AI$2:AI$479,$A671))</f>
        <v>1</v>
      </c>
      <c r="F671" s="145" t="str">
        <f>IF(COUNTIF('Listing Competitieven'!AJ$2:AJ$479,$A671)=0,"",COUNTIF('Listing Competitieven'!AJ$2:AJ$479,$A671))</f>
        <v/>
      </c>
      <c r="G671" s="145" t="str">
        <f>IF(COUNTIF('Listing Competitieven'!AK$2:AK$479,$A671)=0,"",COUNTIF('Listing Competitieven'!AK$2:AK$479,$A671))</f>
        <v/>
      </c>
      <c r="I671">
        <v>670</v>
      </c>
      <c r="J671" s="145">
        <f>SUM(B$2:B671)</f>
        <v>142</v>
      </c>
      <c r="K671" s="145">
        <f>SUM(C$2:C671)</f>
        <v>128</v>
      </c>
      <c r="L671" s="145">
        <f>SUM(D$2:D671)</f>
        <v>93</v>
      </c>
      <c r="M671" s="145">
        <f>SUM(E$2:E671)</f>
        <v>36</v>
      </c>
      <c r="N671" s="145">
        <f>SUM(F$2:F671)</f>
        <v>50</v>
      </c>
      <c r="O671" s="145">
        <f>SUM(G$2:G671)</f>
        <v>3</v>
      </c>
    </row>
    <row r="672" spans="1:15" x14ac:dyDescent="0.25">
      <c r="A672">
        <v>671</v>
      </c>
      <c r="B672" s="145" t="str">
        <f>IF(COUNTIF('Listing Competitieven'!AF$2:AF$479,$A672)=0,"",COUNTIF('Listing Competitieven'!AF$2:AF$479,$A672))</f>
        <v/>
      </c>
      <c r="C672" s="145" t="str">
        <f>IF(COUNTIF('Listing Competitieven'!AG$2:AG$479,$A672)=0,"",COUNTIF('Listing Competitieven'!AG$2:AG$479,$A672))</f>
        <v/>
      </c>
      <c r="D672" s="145" t="str">
        <f>IF(COUNTIF('Listing Competitieven'!AH$2:AH$479,$A672)=0,"",COUNTIF('Listing Competitieven'!AH$2:AH$479,$A672))</f>
        <v/>
      </c>
      <c r="E672" s="145" t="str">
        <f>IF(COUNTIF('Listing Competitieven'!AI$2:AI$479,$A672)=0,"",COUNTIF('Listing Competitieven'!AI$2:AI$479,$A672))</f>
        <v/>
      </c>
      <c r="F672" s="145" t="str">
        <f>IF(COUNTIF('Listing Competitieven'!AJ$2:AJ$479,$A672)=0,"",COUNTIF('Listing Competitieven'!AJ$2:AJ$479,$A672))</f>
        <v/>
      </c>
      <c r="G672" s="145" t="str">
        <f>IF(COUNTIF('Listing Competitieven'!AK$2:AK$479,$A672)=0,"",COUNTIF('Listing Competitieven'!AK$2:AK$479,$A672))</f>
        <v/>
      </c>
      <c r="I672">
        <v>671</v>
      </c>
      <c r="J672" s="145">
        <f>SUM(B$2:B672)</f>
        <v>142</v>
      </c>
      <c r="K672" s="145">
        <f>SUM(C$2:C672)</f>
        <v>128</v>
      </c>
      <c r="L672" s="145">
        <f>SUM(D$2:D672)</f>
        <v>93</v>
      </c>
      <c r="M672" s="145">
        <f>SUM(E$2:E672)</f>
        <v>36</v>
      </c>
      <c r="N672" s="145">
        <f>SUM(F$2:F672)</f>
        <v>50</v>
      </c>
      <c r="O672" s="145">
        <f>SUM(G$2:G672)</f>
        <v>3</v>
      </c>
    </row>
    <row r="673" spans="1:15" x14ac:dyDescent="0.25">
      <c r="A673">
        <v>672</v>
      </c>
      <c r="B673" s="145" t="str">
        <f>IF(COUNTIF('Listing Competitieven'!AF$2:AF$479,$A673)=0,"",COUNTIF('Listing Competitieven'!AF$2:AF$479,$A673))</f>
        <v/>
      </c>
      <c r="C673" s="145" t="str">
        <f>IF(COUNTIF('Listing Competitieven'!AG$2:AG$479,$A673)=0,"",COUNTIF('Listing Competitieven'!AG$2:AG$479,$A673))</f>
        <v/>
      </c>
      <c r="D673" s="145">
        <f>IF(COUNTIF('Listing Competitieven'!AH$2:AH$479,$A673)=0,"",COUNTIF('Listing Competitieven'!AH$2:AH$479,$A673))</f>
        <v>1</v>
      </c>
      <c r="E673" s="145">
        <f>IF(COUNTIF('Listing Competitieven'!AI$2:AI$479,$A673)=0,"",COUNTIF('Listing Competitieven'!AI$2:AI$479,$A673))</f>
        <v>1</v>
      </c>
      <c r="F673" s="145" t="str">
        <f>IF(COUNTIF('Listing Competitieven'!AJ$2:AJ$479,$A673)=0,"",COUNTIF('Listing Competitieven'!AJ$2:AJ$479,$A673))</f>
        <v/>
      </c>
      <c r="G673" s="145" t="str">
        <f>IF(COUNTIF('Listing Competitieven'!AK$2:AK$479,$A673)=0,"",COUNTIF('Listing Competitieven'!AK$2:AK$479,$A673))</f>
        <v/>
      </c>
      <c r="I673">
        <v>672</v>
      </c>
      <c r="J673" s="145">
        <f>SUM(B$2:B673)</f>
        <v>142</v>
      </c>
      <c r="K673" s="145">
        <f>SUM(C$2:C673)</f>
        <v>128</v>
      </c>
      <c r="L673" s="145">
        <f>SUM(D$2:D673)</f>
        <v>94</v>
      </c>
      <c r="M673" s="145">
        <f>SUM(E$2:E673)</f>
        <v>37</v>
      </c>
      <c r="N673" s="145">
        <f>SUM(F$2:F673)</f>
        <v>50</v>
      </c>
      <c r="O673" s="145">
        <f>SUM(G$2:G673)</f>
        <v>3</v>
      </c>
    </row>
    <row r="674" spans="1:15" x14ac:dyDescent="0.25">
      <c r="A674">
        <v>673</v>
      </c>
      <c r="B674" s="145" t="str">
        <f>IF(COUNTIF('Listing Competitieven'!AF$2:AF$479,$A674)=0,"",COUNTIF('Listing Competitieven'!AF$2:AF$479,$A674))</f>
        <v/>
      </c>
      <c r="C674" s="145" t="str">
        <f>IF(COUNTIF('Listing Competitieven'!AG$2:AG$479,$A674)=0,"",COUNTIF('Listing Competitieven'!AG$2:AG$479,$A674))</f>
        <v/>
      </c>
      <c r="D674" s="145" t="str">
        <f>IF(COUNTIF('Listing Competitieven'!AH$2:AH$479,$A674)=0,"",COUNTIF('Listing Competitieven'!AH$2:AH$479,$A674))</f>
        <v/>
      </c>
      <c r="E674" s="145" t="str">
        <f>IF(COUNTIF('Listing Competitieven'!AI$2:AI$479,$A674)=0,"",COUNTIF('Listing Competitieven'!AI$2:AI$479,$A674))</f>
        <v/>
      </c>
      <c r="F674" s="145" t="str">
        <f>IF(COUNTIF('Listing Competitieven'!AJ$2:AJ$479,$A674)=0,"",COUNTIF('Listing Competitieven'!AJ$2:AJ$479,$A674))</f>
        <v/>
      </c>
      <c r="G674" s="145" t="str">
        <f>IF(COUNTIF('Listing Competitieven'!AK$2:AK$479,$A674)=0,"",COUNTIF('Listing Competitieven'!AK$2:AK$479,$A674))</f>
        <v/>
      </c>
      <c r="I674">
        <v>673</v>
      </c>
      <c r="J674" s="145">
        <f>SUM(B$2:B674)</f>
        <v>142</v>
      </c>
      <c r="K674" s="145">
        <f>SUM(C$2:C674)</f>
        <v>128</v>
      </c>
      <c r="L674" s="145">
        <f>SUM(D$2:D674)</f>
        <v>94</v>
      </c>
      <c r="M674" s="145">
        <f>SUM(E$2:E674)</f>
        <v>37</v>
      </c>
      <c r="N674" s="145">
        <f>SUM(F$2:F674)</f>
        <v>50</v>
      </c>
      <c r="O674" s="145">
        <f>SUM(G$2:G674)</f>
        <v>3</v>
      </c>
    </row>
    <row r="675" spans="1:15" x14ac:dyDescent="0.25">
      <c r="A675">
        <v>674</v>
      </c>
      <c r="B675" s="145" t="str">
        <f>IF(COUNTIF('Listing Competitieven'!AF$2:AF$479,$A675)=0,"",COUNTIF('Listing Competitieven'!AF$2:AF$479,$A675))</f>
        <v/>
      </c>
      <c r="C675" s="145" t="str">
        <f>IF(COUNTIF('Listing Competitieven'!AG$2:AG$479,$A675)=0,"",COUNTIF('Listing Competitieven'!AG$2:AG$479,$A675))</f>
        <v/>
      </c>
      <c r="D675" s="145" t="str">
        <f>IF(COUNTIF('Listing Competitieven'!AH$2:AH$479,$A675)=0,"",COUNTIF('Listing Competitieven'!AH$2:AH$479,$A675))</f>
        <v/>
      </c>
      <c r="E675" s="145" t="str">
        <f>IF(COUNTIF('Listing Competitieven'!AI$2:AI$479,$A675)=0,"",COUNTIF('Listing Competitieven'!AI$2:AI$479,$A675))</f>
        <v/>
      </c>
      <c r="F675" s="145" t="str">
        <f>IF(COUNTIF('Listing Competitieven'!AJ$2:AJ$479,$A675)=0,"",COUNTIF('Listing Competitieven'!AJ$2:AJ$479,$A675))</f>
        <v/>
      </c>
      <c r="G675" s="145" t="str">
        <f>IF(COUNTIF('Listing Competitieven'!AK$2:AK$479,$A675)=0,"",COUNTIF('Listing Competitieven'!AK$2:AK$479,$A675))</f>
        <v/>
      </c>
      <c r="I675">
        <v>674</v>
      </c>
      <c r="J675" s="145">
        <f>SUM(B$2:B675)</f>
        <v>142</v>
      </c>
      <c r="K675" s="145">
        <f>SUM(C$2:C675)</f>
        <v>128</v>
      </c>
      <c r="L675" s="145">
        <f>SUM(D$2:D675)</f>
        <v>94</v>
      </c>
      <c r="M675" s="145">
        <f>SUM(E$2:E675)</f>
        <v>37</v>
      </c>
      <c r="N675" s="145">
        <f>SUM(F$2:F675)</f>
        <v>50</v>
      </c>
      <c r="O675" s="145">
        <f>SUM(G$2:G675)</f>
        <v>3</v>
      </c>
    </row>
    <row r="676" spans="1:15" x14ac:dyDescent="0.25">
      <c r="A676">
        <v>675</v>
      </c>
      <c r="B676" s="145" t="str">
        <f>IF(COUNTIF('Listing Competitieven'!AF$2:AF$479,$A676)=0,"",COUNTIF('Listing Competitieven'!AF$2:AF$479,$A676))</f>
        <v/>
      </c>
      <c r="C676" s="145" t="str">
        <f>IF(COUNTIF('Listing Competitieven'!AG$2:AG$479,$A676)=0,"",COUNTIF('Listing Competitieven'!AG$2:AG$479,$A676))</f>
        <v/>
      </c>
      <c r="D676" s="145" t="str">
        <f>IF(COUNTIF('Listing Competitieven'!AH$2:AH$479,$A676)=0,"",COUNTIF('Listing Competitieven'!AH$2:AH$479,$A676))</f>
        <v/>
      </c>
      <c r="E676" s="145" t="str">
        <f>IF(COUNTIF('Listing Competitieven'!AI$2:AI$479,$A676)=0,"",COUNTIF('Listing Competitieven'!AI$2:AI$479,$A676))</f>
        <v/>
      </c>
      <c r="F676" s="145" t="str">
        <f>IF(COUNTIF('Listing Competitieven'!AJ$2:AJ$479,$A676)=0,"",COUNTIF('Listing Competitieven'!AJ$2:AJ$479,$A676))</f>
        <v/>
      </c>
      <c r="G676" s="145" t="str">
        <f>IF(COUNTIF('Listing Competitieven'!AK$2:AK$479,$A676)=0,"",COUNTIF('Listing Competitieven'!AK$2:AK$479,$A676))</f>
        <v/>
      </c>
      <c r="I676">
        <v>675</v>
      </c>
      <c r="J676" s="145">
        <f>SUM(B$2:B676)</f>
        <v>142</v>
      </c>
      <c r="K676" s="145">
        <f>SUM(C$2:C676)</f>
        <v>128</v>
      </c>
      <c r="L676" s="145">
        <f>SUM(D$2:D676)</f>
        <v>94</v>
      </c>
      <c r="M676" s="145">
        <f>SUM(E$2:E676)</f>
        <v>37</v>
      </c>
      <c r="N676" s="145">
        <f>SUM(F$2:F676)</f>
        <v>50</v>
      </c>
      <c r="O676" s="145">
        <f>SUM(G$2:G676)</f>
        <v>3</v>
      </c>
    </row>
    <row r="677" spans="1:15" x14ac:dyDescent="0.25">
      <c r="A677">
        <v>676</v>
      </c>
      <c r="B677" s="145" t="str">
        <f>IF(COUNTIF('Listing Competitieven'!AF$2:AF$479,$A677)=0,"",COUNTIF('Listing Competitieven'!AF$2:AF$479,$A677))</f>
        <v/>
      </c>
      <c r="C677" s="145" t="str">
        <f>IF(COUNTIF('Listing Competitieven'!AG$2:AG$479,$A677)=0,"",COUNTIF('Listing Competitieven'!AG$2:AG$479,$A677))</f>
        <v/>
      </c>
      <c r="D677" s="145" t="str">
        <f>IF(COUNTIF('Listing Competitieven'!AH$2:AH$479,$A677)=0,"",COUNTIF('Listing Competitieven'!AH$2:AH$479,$A677))</f>
        <v/>
      </c>
      <c r="E677" s="145" t="str">
        <f>IF(COUNTIF('Listing Competitieven'!AI$2:AI$479,$A677)=0,"",COUNTIF('Listing Competitieven'!AI$2:AI$479,$A677))</f>
        <v/>
      </c>
      <c r="F677" s="145" t="str">
        <f>IF(COUNTIF('Listing Competitieven'!AJ$2:AJ$479,$A677)=0,"",COUNTIF('Listing Competitieven'!AJ$2:AJ$479,$A677))</f>
        <v/>
      </c>
      <c r="G677" s="145" t="str">
        <f>IF(COUNTIF('Listing Competitieven'!AK$2:AK$479,$A677)=0,"",COUNTIF('Listing Competitieven'!AK$2:AK$479,$A677))</f>
        <v/>
      </c>
      <c r="I677">
        <v>676</v>
      </c>
      <c r="J677" s="145">
        <f>SUM(B$2:B677)</f>
        <v>142</v>
      </c>
      <c r="K677" s="145">
        <f>SUM(C$2:C677)</f>
        <v>128</v>
      </c>
      <c r="L677" s="145">
        <f>SUM(D$2:D677)</f>
        <v>94</v>
      </c>
      <c r="M677" s="145">
        <f>SUM(E$2:E677)</f>
        <v>37</v>
      </c>
      <c r="N677" s="145">
        <f>SUM(F$2:F677)</f>
        <v>50</v>
      </c>
      <c r="O677" s="145">
        <f>SUM(G$2:G677)</f>
        <v>3</v>
      </c>
    </row>
    <row r="678" spans="1:15" x14ac:dyDescent="0.25">
      <c r="A678">
        <v>677</v>
      </c>
      <c r="B678" s="145" t="str">
        <f>IF(COUNTIF('Listing Competitieven'!AF$2:AF$479,$A678)=0,"",COUNTIF('Listing Competitieven'!AF$2:AF$479,$A678))</f>
        <v/>
      </c>
      <c r="C678" s="145" t="str">
        <f>IF(COUNTIF('Listing Competitieven'!AG$2:AG$479,$A678)=0,"",COUNTIF('Listing Competitieven'!AG$2:AG$479,$A678))</f>
        <v/>
      </c>
      <c r="D678" s="145" t="str">
        <f>IF(COUNTIF('Listing Competitieven'!AH$2:AH$479,$A678)=0,"",COUNTIF('Listing Competitieven'!AH$2:AH$479,$A678))</f>
        <v/>
      </c>
      <c r="E678" s="145" t="str">
        <f>IF(COUNTIF('Listing Competitieven'!AI$2:AI$479,$A678)=0,"",COUNTIF('Listing Competitieven'!AI$2:AI$479,$A678))</f>
        <v/>
      </c>
      <c r="F678" s="145" t="str">
        <f>IF(COUNTIF('Listing Competitieven'!AJ$2:AJ$479,$A678)=0,"",COUNTIF('Listing Competitieven'!AJ$2:AJ$479,$A678))</f>
        <v/>
      </c>
      <c r="G678" s="145" t="str">
        <f>IF(COUNTIF('Listing Competitieven'!AK$2:AK$479,$A678)=0,"",COUNTIF('Listing Competitieven'!AK$2:AK$479,$A678))</f>
        <v/>
      </c>
      <c r="I678">
        <v>677</v>
      </c>
      <c r="J678" s="145">
        <f>SUM(B$2:B678)</f>
        <v>142</v>
      </c>
      <c r="K678" s="145">
        <f>SUM(C$2:C678)</f>
        <v>128</v>
      </c>
      <c r="L678" s="145">
        <f>SUM(D$2:D678)</f>
        <v>94</v>
      </c>
      <c r="M678" s="145">
        <f>SUM(E$2:E678)</f>
        <v>37</v>
      </c>
      <c r="N678" s="145">
        <f>SUM(F$2:F678)</f>
        <v>50</v>
      </c>
      <c r="O678" s="145">
        <f>SUM(G$2:G678)</f>
        <v>3</v>
      </c>
    </row>
    <row r="679" spans="1:15" x14ac:dyDescent="0.25">
      <c r="A679">
        <v>678</v>
      </c>
      <c r="B679" s="145" t="str">
        <f>IF(COUNTIF('Listing Competitieven'!AF$2:AF$479,$A679)=0,"",COUNTIF('Listing Competitieven'!AF$2:AF$479,$A679))</f>
        <v/>
      </c>
      <c r="C679" s="145" t="str">
        <f>IF(COUNTIF('Listing Competitieven'!AG$2:AG$479,$A679)=0,"",COUNTIF('Listing Competitieven'!AG$2:AG$479,$A679))</f>
        <v/>
      </c>
      <c r="D679" s="145" t="str">
        <f>IF(COUNTIF('Listing Competitieven'!AH$2:AH$479,$A679)=0,"",COUNTIF('Listing Competitieven'!AH$2:AH$479,$A679))</f>
        <v/>
      </c>
      <c r="E679" s="145" t="str">
        <f>IF(COUNTIF('Listing Competitieven'!AI$2:AI$479,$A679)=0,"",COUNTIF('Listing Competitieven'!AI$2:AI$479,$A679))</f>
        <v/>
      </c>
      <c r="F679" s="145" t="str">
        <f>IF(COUNTIF('Listing Competitieven'!AJ$2:AJ$479,$A679)=0,"",COUNTIF('Listing Competitieven'!AJ$2:AJ$479,$A679))</f>
        <v/>
      </c>
      <c r="G679" s="145" t="str">
        <f>IF(COUNTIF('Listing Competitieven'!AK$2:AK$479,$A679)=0,"",COUNTIF('Listing Competitieven'!AK$2:AK$479,$A679))</f>
        <v/>
      </c>
      <c r="I679">
        <v>678</v>
      </c>
      <c r="J679" s="145">
        <f>SUM(B$2:B679)</f>
        <v>142</v>
      </c>
      <c r="K679" s="145">
        <f>SUM(C$2:C679)</f>
        <v>128</v>
      </c>
      <c r="L679" s="145">
        <f>SUM(D$2:D679)</f>
        <v>94</v>
      </c>
      <c r="M679" s="145">
        <f>SUM(E$2:E679)</f>
        <v>37</v>
      </c>
      <c r="N679" s="145">
        <f>SUM(F$2:F679)</f>
        <v>50</v>
      </c>
      <c r="O679" s="145">
        <f>SUM(G$2:G679)</f>
        <v>3</v>
      </c>
    </row>
    <row r="680" spans="1:15" x14ac:dyDescent="0.25">
      <c r="A680">
        <v>679</v>
      </c>
      <c r="B680" s="145" t="str">
        <f>IF(COUNTIF('Listing Competitieven'!AF$2:AF$479,$A680)=0,"",COUNTIF('Listing Competitieven'!AF$2:AF$479,$A680))</f>
        <v/>
      </c>
      <c r="C680" s="145" t="str">
        <f>IF(COUNTIF('Listing Competitieven'!AG$2:AG$479,$A680)=0,"",COUNTIF('Listing Competitieven'!AG$2:AG$479,$A680))</f>
        <v/>
      </c>
      <c r="D680" s="145" t="str">
        <f>IF(COUNTIF('Listing Competitieven'!AH$2:AH$479,$A680)=0,"",COUNTIF('Listing Competitieven'!AH$2:AH$479,$A680))</f>
        <v/>
      </c>
      <c r="E680" s="145" t="str">
        <f>IF(COUNTIF('Listing Competitieven'!AI$2:AI$479,$A680)=0,"",COUNTIF('Listing Competitieven'!AI$2:AI$479,$A680))</f>
        <v/>
      </c>
      <c r="F680" s="145" t="str">
        <f>IF(COUNTIF('Listing Competitieven'!AJ$2:AJ$479,$A680)=0,"",COUNTIF('Listing Competitieven'!AJ$2:AJ$479,$A680))</f>
        <v/>
      </c>
      <c r="G680" s="145" t="str">
        <f>IF(COUNTIF('Listing Competitieven'!AK$2:AK$479,$A680)=0,"",COUNTIF('Listing Competitieven'!AK$2:AK$479,$A680))</f>
        <v/>
      </c>
      <c r="I680">
        <v>679</v>
      </c>
      <c r="J680" s="145">
        <f>SUM(B$2:B680)</f>
        <v>142</v>
      </c>
      <c r="K680" s="145">
        <f>SUM(C$2:C680)</f>
        <v>128</v>
      </c>
      <c r="L680" s="145">
        <f>SUM(D$2:D680)</f>
        <v>94</v>
      </c>
      <c r="M680" s="145">
        <f>SUM(E$2:E680)</f>
        <v>37</v>
      </c>
      <c r="N680" s="145">
        <f>SUM(F$2:F680)</f>
        <v>50</v>
      </c>
      <c r="O680" s="145">
        <f>SUM(G$2:G680)</f>
        <v>3</v>
      </c>
    </row>
    <row r="681" spans="1:15" x14ac:dyDescent="0.25">
      <c r="A681">
        <v>680</v>
      </c>
      <c r="B681" s="145" t="str">
        <f>IF(COUNTIF('Listing Competitieven'!AF$2:AF$479,$A681)=0,"",COUNTIF('Listing Competitieven'!AF$2:AF$479,$A681))</f>
        <v/>
      </c>
      <c r="C681" s="145" t="str">
        <f>IF(COUNTIF('Listing Competitieven'!AG$2:AG$479,$A681)=0,"",COUNTIF('Listing Competitieven'!AG$2:AG$479,$A681))</f>
        <v/>
      </c>
      <c r="D681" s="145" t="str">
        <f>IF(COUNTIF('Listing Competitieven'!AH$2:AH$479,$A681)=0,"",COUNTIF('Listing Competitieven'!AH$2:AH$479,$A681))</f>
        <v/>
      </c>
      <c r="E681" s="145" t="str">
        <f>IF(COUNTIF('Listing Competitieven'!AI$2:AI$479,$A681)=0,"",COUNTIF('Listing Competitieven'!AI$2:AI$479,$A681))</f>
        <v/>
      </c>
      <c r="F681" s="145" t="str">
        <f>IF(COUNTIF('Listing Competitieven'!AJ$2:AJ$479,$A681)=0,"",COUNTIF('Listing Competitieven'!AJ$2:AJ$479,$A681))</f>
        <v/>
      </c>
      <c r="G681" s="145" t="str">
        <f>IF(COUNTIF('Listing Competitieven'!AK$2:AK$479,$A681)=0,"",COUNTIF('Listing Competitieven'!AK$2:AK$479,$A681))</f>
        <v/>
      </c>
      <c r="I681">
        <v>680</v>
      </c>
      <c r="J681" s="145">
        <f>SUM(B$2:B681)</f>
        <v>142</v>
      </c>
      <c r="K681" s="145">
        <f>SUM(C$2:C681)</f>
        <v>128</v>
      </c>
      <c r="L681" s="145">
        <f>SUM(D$2:D681)</f>
        <v>94</v>
      </c>
      <c r="M681" s="145">
        <f>SUM(E$2:E681)</f>
        <v>37</v>
      </c>
      <c r="N681" s="145">
        <f>SUM(F$2:F681)</f>
        <v>50</v>
      </c>
      <c r="O681" s="145">
        <f>SUM(G$2:G681)</f>
        <v>3</v>
      </c>
    </row>
    <row r="682" spans="1:15" x14ac:dyDescent="0.25">
      <c r="A682">
        <v>681</v>
      </c>
      <c r="B682" s="145" t="str">
        <f>IF(COUNTIF('Listing Competitieven'!AF$2:AF$479,$A682)=0,"",COUNTIF('Listing Competitieven'!AF$2:AF$479,$A682))</f>
        <v/>
      </c>
      <c r="C682" s="145" t="str">
        <f>IF(COUNTIF('Listing Competitieven'!AG$2:AG$479,$A682)=0,"",COUNTIF('Listing Competitieven'!AG$2:AG$479,$A682))</f>
        <v/>
      </c>
      <c r="D682" s="145" t="str">
        <f>IF(COUNTIF('Listing Competitieven'!AH$2:AH$479,$A682)=0,"",COUNTIF('Listing Competitieven'!AH$2:AH$479,$A682))</f>
        <v/>
      </c>
      <c r="E682" s="145" t="str">
        <f>IF(COUNTIF('Listing Competitieven'!AI$2:AI$479,$A682)=0,"",COUNTIF('Listing Competitieven'!AI$2:AI$479,$A682))</f>
        <v/>
      </c>
      <c r="F682" s="145" t="str">
        <f>IF(COUNTIF('Listing Competitieven'!AJ$2:AJ$479,$A682)=0,"",COUNTIF('Listing Competitieven'!AJ$2:AJ$479,$A682))</f>
        <v/>
      </c>
      <c r="G682" s="145" t="str">
        <f>IF(COUNTIF('Listing Competitieven'!AK$2:AK$479,$A682)=0,"",COUNTIF('Listing Competitieven'!AK$2:AK$479,$A682))</f>
        <v/>
      </c>
      <c r="I682">
        <v>681</v>
      </c>
      <c r="J682" s="145">
        <f>SUM(B$2:B682)</f>
        <v>142</v>
      </c>
      <c r="K682" s="145">
        <f>SUM(C$2:C682)</f>
        <v>128</v>
      </c>
      <c r="L682" s="145">
        <f>SUM(D$2:D682)</f>
        <v>94</v>
      </c>
      <c r="M682" s="145">
        <f>SUM(E$2:E682)</f>
        <v>37</v>
      </c>
      <c r="N682" s="145">
        <f>SUM(F$2:F682)</f>
        <v>50</v>
      </c>
      <c r="O682" s="145">
        <f>SUM(G$2:G682)</f>
        <v>3</v>
      </c>
    </row>
    <row r="683" spans="1:15" x14ac:dyDescent="0.25">
      <c r="A683">
        <v>682</v>
      </c>
      <c r="B683" s="145" t="str">
        <f>IF(COUNTIF('Listing Competitieven'!AF$2:AF$479,$A683)=0,"",COUNTIF('Listing Competitieven'!AF$2:AF$479,$A683))</f>
        <v/>
      </c>
      <c r="C683" s="145" t="str">
        <f>IF(COUNTIF('Listing Competitieven'!AG$2:AG$479,$A683)=0,"",COUNTIF('Listing Competitieven'!AG$2:AG$479,$A683))</f>
        <v/>
      </c>
      <c r="D683" s="145" t="str">
        <f>IF(COUNTIF('Listing Competitieven'!AH$2:AH$479,$A683)=0,"",COUNTIF('Listing Competitieven'!AH$2:AH$479,$A683))</f>
        <v/>
      </c>
      <c r="E683" s="145" t="str">
        <f>IF(COUNTIF('Listing Competitieven'!AI$2:AI$479,$A683)=0,"",COUNTIF('Listing Competitieven'!AI$2:AI$479,$A683))</f>
        <v/>
      </c>
      <c r="F683" s="145" t="str">
        <f>IF(COUNTIF('Listing Competitieven'!AJ$2:AJ$479,$A683)=0,"",COUNTIF('Listing Competitieven'!AJ$2:AJ$479,$A683))</f>
        <v/>
      </c>
      <c r="G683" s="145" t="str">
        <f>IF(COUNTIF('Listing Competitieven'!AK$2:AK$479,$A683)=0,"",COUNTIF('Listing Competitieven'!AK$2:AK$479,$A683))</f>
        <v/>
      </c>
      <c r="I683">
        <v>682</v>
      </c>
      <c r="J683" s="145">
        <f>SUM(B$2:B683)</f>
        <v>142</v>
      </c>
      <c r="K683" s="145">
        <f>SUM(C$2:C683)</f>
        <v>128</v>
      </c>
      <c r="L683" s="145">
        <f>SUM(D$2:D683)</f>
        <v>94</v>
      </c>
      <c r="M683" s="145">
        <f>SUM(E$2:E683)</f>
        <v>37</v>
      </c>
      <c r="N683" s="145">
        <f>SUM(F$2:F683)</f>
        <v>50</v>
      </c>
      <c r="O683" s="145">
        <f>SUM(G$2:G683)</f>
        <v>3</v>
      </c>
    </row>
    <row r="684" spans="1:15" x14ac:dyDescent="0.25">
      <c r="A684">
        <v>683</v>
      </c>
      <c r="B684" s="145" t="str">
        <f>IF(COUNTIF('Listing Competitieven'!AF$2:AF$479,$A684)=0,"",COUNTIF('Listing Competitieven'!AF$2:AF$479,$A684))</f>
        <v/>
      </c>
      <c r="C684" s="145" t="str">
        <f>IF(COUNTIF('Listing Competitieven'!AG$2:AG$479,$A684)=0,"",COUNTIF('Listing Competitieven'!AG$2:AG$479,$A684))</f>
        <v/>
      </c>
      <c r="D684" s="145" t="str">
        <f>IF(COUNTIF('Listing Competitieven'!AH$2:AH$479,$A684)=0,"",COUNTIF('Listing Competitieven'!AH$2:AH$479,$A684))</f>
        <v/>
      </c>
      <c r="E684" s="145" t="str">
        <f>IF(COUNTIF('Listing Competitieven'!AI$2:AI$479,$A684)=0,"",COUNTIF('Listing Competitieven'!AI$2:AI$479,$A684))</f>
        <v/>
      </c>
      <c r="F684" s="145" t="str">
        <f>IF(COUNTIF('Listing Competitieven'!AJ$2:AJ$479,$A684)=0,"",COUNTIF('Listing Competitieven'!AJ$2:AJ$479,$A684))</f>
        <v/>
      </c>
      <c r="G684" s="145" t="str">
        <f>IF(COUNTIF('Listing Competitieven'!AK$2:AK$479,$A684)=0,"",COUNTIF('Listing Competitieven'!AK$2:AK$479,$A684))</f>
        <v/>
      </c>
      <c r="I684">
        <v>683</v>
      </c>
      <c r="J684" s="145">
        <f>SUM(B$2:B684)</f>
        <v>142</v>
      </c>
      <c r="K684" s="145">
        <f>SUM(C$2:C684)</f>
        <v>128</v>
      </c>
      <c r="L684" s="145">
        <f>SUM(D$2:D684)</f>
        <v>94</v>
      </c>
      <c r="M684" s="145">
        <f>SUM(E$2:E684)</f>
        <v>37</v>
      </c>
      <c r="N684" s="145">
        <f>SUM(F$2:F684)</f>
        <v>50</v>
      </c>
      <c r="O684" s="145">
        <f>SUM(G$2:G684)</f>
        <v>3</v>
      </c>
    </row>
    <row r="685" spans="1:15" x14ac:dyDescent="0.25">
      <c r="A685">
        <v>684</v>
      </c>
      <c r="B685" s="145" t="str">
        <f>IF(COUNTIF('Listing Competitieven'!AF$2:AF$479,$A685)=0,"",COUNTIF('Listing Competitieven'!AF$2:AF$479,$A685))</f>
        <v/>
      </c>
      <c r="C685" s="145" t="str">
        <f>IF(COUNTIF('Listing Competitieven'!AG$2:AG$479,$A685)=0,"",COUNTIF('Listing Competitieven'!AG$2:AG$479,$A685))</f>
        <v/>
      </c>
      <c r="D685" s="145" t="str">
        <f>IF(COUNTIF('Listing Competitieven'!AH$2:AH$479,$A685)=0,"",COUNTIF('Listing Competitieven'!AH$2:AH$479,$A685))</f>
        <v/>
      </c>
      <c r="E685" s="145" t="str">
        <f>IF(COUNTIF('Listing Competitieven'!AI$2:AI$479,$A685)=0,"",COUNTIF('Listing Competitieven'!AI$2:AI$479,$A685))</f>
        <v/>
      </c>
      <c r="F685" s="145" t="str">
        <f>IF(COUNTIF('Listing Competitieven'!AJ$2:AJ$479,$A685)=0,"",COUNTIF('Listing Competitieven'!AJ$2:AJ$479,$A685))</f>
        <v/>
      </c>
      <c r="G685" s="145" t="str">
        <f>IF(COUNTIF('Listing Competitieven'!AK$2:AK$479,$A685)=0,"",COUNTIF('Listing Competitieven'!AK$2:AK$479,$A685))</f>
        <v/>
      </c>
      <c r="I685">
        <v>684</v>
      </c>
      <c r="J685" s="145">
        <f>SUM(B$2:B685)</f>
        <v>142</v>
      </c>
      <c r="K685" s="145">
        <f>SUM(C$2:C685)</f>
        <v>128</v>
      </c>
      <c r="L685" s="145">
        <f>SUM(D$2:D685)</f>
        <v>94</v>
      </c>
      <c r="M685" s="145">
        <f>SUM(E$2:E685)</f>
        <v>37</v>
      </c>
      <c r="N685" s="145">
        <f>SUM(F$2:F685)</f>
        <v>50</v>
      </c>
      <c r="O685" s="145">
        <f>SUM(G$2:G685)</f>
        <v>3</v>
      </c>
    </row>
    <row r="686" spans="1:15" x14ac:dyDescent="0.25">
      <c r="A686">
        <v>685</v>
      </c>
      <c r="B686" s="145" t="str">
        <f>IF(COUNTIF('Listing Competitieven'!AF$2:AF$479,$A686)=0,"",COUNTIF('Listing Competitieven'!AF$2:AF$479,$A686))</f>
        <v/>
      </c>
      <c r="C686" s="145" t="str">
        <f>IF(COUNTIF('Listing Competitieven'!AG$2:AG$479,$A686)=0,"",COUNTIF('Listing Competitieven'!AG$2:AG$479,$A686))</f>
        <v/>
      </c>
      <c r="D686" s="145" t="str">
        <f>IF(COUNTIF('Listing Competitieven'!AH$2:AH$479,$A686)=0,"",COUNTIF('Listing Competitieven'!AH$2:AH$479,$A686))</f>
        <v/>
      </c>
      <c r="E686" s="145" t="str">
        <f>IF(COUNTIF('Listing Competitieven'!AI$2:AI$479,$A686)=0,"",COUNTIF('Listing Competitieven'!AI$2:AI$479,$A686))</f>
        <v/>
      </c>
      <c r="F686" s="145" t="str">
        <f>IF(COUNTIF('Listing Competitieven'!AJ$2:AJ$479,$A686)=0,"",COUNTIF('Listing Competitieven'!AJ$2:AJ$479,$A686))</f>
        <v/>
      </c>
      <c r="G686" s="145" t="str">
        <f>IF(COUNTIF('Listing Competitieven'!AK$2:AK$479,$A686)=0,"",COUNTIF('Listing Competitieven'!AK$2:AK$479,$A686))</f>
        <v/>
      </c>
      <c r="I686">
        <v>685</v>
      </c>
      <c r="J686" s="145">
        <f>SUM(B$2:B686)</f>
        <v>142</v>
      </c>
      <c r="K686" s="145">
        <f>SUM(C$2:C686)</f>
        <v>128</v>
      </c>
      <c r="L686" s="145">
        <f>SUM(D$2:D686)</f>
        <v>94</v>
      </c>
      <c r="M686" s="145">
        <f>SUM(E$2:E686)</f>
        <v>37</v>
      </c>
      <c r="N686" s="145">
        <f>SUM(F$2:F686)</f>
        <v>50</v>
      </c>
      <c r="O686" s="145">
        <f>SUM(G$2:G686)</f>
        <v>3</v>
      </c>
    </row>
    <row r="687" spans="1:15" x14ac:dyDescent="0.25">
      <c r="A687">
        <v>686</v>
      </c>
      <c r="B687" s="145">
        <f>IF(COUNTIF('Listing Competitieven'!AF$2:AF$479,$A687)=0,"",COUNTIF('Listing Competitieven'!AF$2:AF$479,$A687))</f>
        <v>1</v>
      </c>
      <c r="C687" s="145" t="str">
        <f>IF(COUNTIF('Listing Competitieven'!AG$2:AG$479,$A687)=0,"",COUNTIF('Listing Competitieven'!AG$2:AG$479,$A687))</f>
        <v/>
      </c>
      <c r="D687" s="145">
        <f>IF(COUNTIF('Listing Competitieven'!AH$2:AH$479,$A687)=0,"",COUNTIF('Listing Competitieven'!AH$2:AH$479,$A687))</f>
        <v>1</v>
      </c>
      <c r="E687" s="145" t="str">
        <f>IF(COUNTIF('Listing Competitieven'!AI$2:AI$479,$A687)=0,"",COUNTIF('Listing Competitieven'!AI$2:AI$479,$A687))</f>
        <v/>
      </c>
      <c r="F687" s="145" t="str">
        <f>IF(COUNTIF('Listing Competitieven'!AJ$2:AJ$479,$A687)=0,"",COUNTIF('Listing Competitieven'!AJ$2:AJ$479,$A687))</f>
        <v/>
      </c>
      <c r="G687" s="145" t="str">
        <f>IF(COUNTIF('Listing Competitieven'!AK$2:AK$479,$A687)=0,"",COUNTIF('Listing Competitieven'!AK$2:AK$479,$A687))</f>
        <v/>
      </c>
      <c r="I687">
        <v>686</v>
      </c>
      <c r="J687" s="145">
        <f>SUM(B$2:B687)</f>
        <v>143</v>
      </c>
      <c r="K687" s="145">
        <f>SUM(C$2:C687)</f>
        <v>128</v>
      </c>
      <c r="L687" s="145">
        <f>SUM(D$2:D687)</f>
        <v>95</v>
      </c>
      <c r="M687" s="145">
        <f>SUM(E$2:E687)</f>
        <v>37</v>
      </c>
      <c r="N687" s="145">
        <f>SUM(F$2:F687)</f>
        <v>50</v>
      </c>
      <c r="O687" s="145">
        <f>SUM(G$2:G687)</f>
        <v>3</v>
      </c>
    </row>
    <row r="688" spans="1:15" x14ac:dyDescent="0.25">
      <c r="A688">
        <v>687</v>
      </c>
      <c r="B688" s="145" t="str">
        <f>IF(COUNTIF('Listing Competitieven'!AF$2:AF$479,$A688)=0,"",COUNTIF('Listing Competitieven'!AF$2:AF$479,$A688))</f>
        <v/>
      </c>
      <c r="C688" s="145" t="str">
        <f>IF(COUNTIF('Listing Competitieven'!AG$2:AG$479,$A688)=0,"",COUNTIF('Listing Competitieven'!AG$2:AG$479,$A688))</f>
        <v/>
      </c>
      <c r="D688" s="145" t="str">
        <f>IF(COUNTIF('Listing Competitieven'!AH$2:AH$479,$A688)=0,"",COUNTIF('Listing Competitieven'!AH$2:AH$479,$A688))</f>
        <v/>
      </c>
      <c r="E688" s="145" t="str">
        <f>IF(COUNTIF('Listing Competitieven'!AI$2:AI$479,$A688)=0,"",COUNTIF('Listing Competitieven'!AI$2:AI$479,$A688))</f>
        <v/>
      </c>
      <c r="F688" s="145" t="str">
        <f>IF(COUNTIF('Listing Competitieven'!AJ$2:AJ$479,$A688)=0,"",COUNTIF('Listing Competitieven'!AJ$2:AJ$479,$A688))</f>
        <v/>
      </c>
      <c r="G688" s="145" t="str">
        <f>IF(COUNTIF('Listing Competitieven'!AK$2:AK$479,$A688)=0,"",COUNTIF('Listing Competitieven'!AK$2:AK$479,$A688))</f>
        <v/>
      </c>
      <c r="I688">
        <v>687</v>
      </c>
      <c r="J688" s="145">
        <f>SUM(B$2:B688)</f>
        <v>143</v>
      </c>
      <c r="K688" s="145">
        <f>SUM(C$2:C688)</f>
        <v>128</v>
      </c>
      <c r="L688" s="145">
        <f>SUM(D$2:D688)</f>
        <v>95</v>
      </c>
      <c r="M688" s="145">
        <f>SUM(E$2:E688)</f>
        <v>37</v>
      </c>
      <c r="N688" s="145">
        <f>SUM(F$2:F688)</f>
        <v>50</v>
      </c>
      <c r="O688" s="145">
        <f>SUM(G$2:G688)</f>
        <v>3</v>
      </c>
    </row>
    <row r="689" spans="1:15" x14ac:dyDescent="0.25">
      <c r="A689">
        <v>688</v>
      </c>
      <c r="B689" s="145" t="str">
        <f>IF(COUNTIF('Listing Competitieven'!AF$2:AF$479,$A689)=0,"",COUNTIF('Listing Competitieven'!AF$2:AF$479,$A689))</f>
        <v/>
      </c>
      <c r="C689" s="145" t="str">
        <f>IF(COUNTIF('Listing Competitieven'!AG$2:AG$479,$A689)=0,"",COUNTIF('Listing Competitieven'!AG$2:AG$479,$A689))</f>
        <v/>
      </c>
      <c r="D689" s="145" t="str">
        <f>IF(COUNTIF('Listing Competitieven'!AH$2:AH$479,$A689)=0,"",COUNTIF('Listing Competitieven'!AH$2:AH$479,$A689))</f>
        <v/>
      </c>
      <c r="E689" s="145" t="str">
        <f>IF(COUNTIF('Listing Competitieven'!AI$2:AI$479,$A689)=0,"",COUNTIF('Listing Competitieven'!AI$2:AI$479,$A689))</f>
        <v/>
      </c>
      <c r="F689" s="145" t="str">
        <f>IF(COUNTIF('Listing Competitieven'!AJ$2:AJ$479,$A689)=0,"",COUNTIF('Listing Competitieven'!AJ$2:AJ$479,$A689))</f>
        <v/>
      </c>
      <c r="G689" s="145" t="str">
        <f>IF(COUNTIF('Listing Competitieven'!AK$2:AK$479,$A689)=0,"",COUNTIF('Listing Competitieven'!AK$2:AK$479,$A689))</f>
        <v/>
      </c>
      <c r="I689">
        <v>688</v>
      </c>
      <c r="J689" s="145">
        <f>SUM(B$2:B689)</f>
        <v>143</v>
      </c>
      <c r="K689" s="145">
        <f>SUM(C$2:C689)</f>
        <v>128</v>
      </c>
      <c r="L689" s="145">
        <f>SUM(D$2:D689)</f>
        <v>95</v>
      </c>
      <c r="M689" s="145">
        <f>SUM(E$2:E689)</f>
        <v>37</v>
      </c>
      <c r="N689" s="145">
        <f>SUM(F$2:F689)</f>
        <v>50</v>
      </c>
      <c r="O689" s="145">
        <f>SUM(G$2:G689)</f>
        <v>3</v>
      </c>
    </row>
    <row r="690" spans="1:15" x14ac:dyDescent="0.25">
      <c r="A690">
        <v>689</v>
      </c>
      <c r="B690" s="145" t="str">
        <f>IF(COUNTIF('Listing Competitieven'!AF$2:AF$479,$A690)=0,"",COUNTIF('Listing Competitieven'!AF$2:AF$479,$A690))</f>
        <v/>
      </c>
      <c r="C690" s="145" t="str">
        <f>IF(COUNTIF('Listing Competitieven'!AG$2:AG$479,$A690)=0,"",COUNTIF('Listing Competitieven'!AG$2:AG$479,$A690))</f>
        <v/>
      </c>
      <c r="D690" s="145" t="str">
        <f>IF(COUNTIF('Listing Competitieven'!AH$2:AH$479,$A690)=0,"",COUNTIF('Listing Competitieven'!AH$2:AH$479,$A690))</f>
        <v/>
      </c>
      <c r="E690" s="145" t="str">
        <f>IF(COUNTIF('Listing Competitieven'!AI$2:AI$479,$A690)=0,"",COUNTIF('Listing Competitieven'!AI$2:AI$479,$A690))</f>
        <v/>
      </c>
      <c r="F690" s="145" t="str">
        <f>IF(COUNTIF('Listing Competitieven'!AJ$2:AJ$479,$A690)=0,"",COUNTIF('Listing Competitieven'!AJ$2:AJ$479,$A690))</f>
        <v/>
      </c>
      <c r="G690" s="145" t="str">
        <f>IF(COUNTIF('Listing Competitieven'!AK$2:AK$479,$A690)=0,"",COUNTIF('Listing Competitieven'!AK$2:AK$479,$A690))</f>
        <v/>
      </c>
      <c r="I690">
        <v>689</v>
      </c>
      <c r="J690" s="145">
        <f>SUM(B$2:B690)</f>
        <v>143</v>
      </c>
      <c r="K690" s="145">
        <f>SUM(C$2:C690)</f>
        <v>128</v>
      </c>
      <c r="L690" s="145">
        <f>SUM(D$2:D690)</f>
        <v>95</v>
      </c>
      <c r="M690" s="145">
        <f>SUM(E$2:E690)</f>
        <v>37</v>
      </c>
      <c r="N690" s="145">
        <f>SUM(F$2:F690)</f>
        <v>50</v>
      </c>
      <c r="O690" s="145">
        <f>SUM(G$2:G690)</f>
        <v>3</v>
      </c>
    </row>
    <row r="691" spans="1:15" x14ac:dyDescent="0.25">
      <c r="A691">
        <v>690</v>
      </c>
      <c r="B691" s="145" t="str">
        <f>IF(COUNTIF('Listing Competitieven'!AF$2:AF$479,$A691)=0,"",COUNTIF('Listing Competitieven'!AF$2:AF$479,$A691))</f>
        <v/>
      </c>
      <c r="C691" s="145" t="str">
        <f>IF(COUNTIF('Listing Competitieven'!AG$2:AG$479,$A691)=0,"",COUNTIF('Listing Competitieven'!AG$2:AG$479,$A691))</f>
        <v/>
      </c>
      <c r="D691" s="145" t="str">
        <f>IF(COUNTIF('Listing Competitieven'!AH$2:AH$479,$A691)=0,"",COUNTIF('Listing Competitieven'!AH$2:AH$479,$A691))</f>
        <v/>
      </c>
      <c r="E691" s="145" t="str">
        <f>IF(COUNTIF('Listing Competitieven'!AI$2:AI$479,$A691)=0,"",COUNTIF('Listing Competitieven'!AI$2:AI$479,$A691))</f>
        <v/>
      </c>
      <c r="F691" s="145" t="str">
        <f>IF(COUNTIF('Listing Competitieven'!AJ$2:AJ$479,$A691)=0,"",COUNTIF('Listing Competitieven'!AJ$2:AJ$479,$A691))</f>
        <v/>
      </c>
      <c r="G691" s="145" t="str">
        <f>IF(COUNTIF('Listing Competitieven'!AK$2:AK$479,$A691)=0,"",COUNTIF('Listing Competitieven'!AK$2:AK$479,$A691))</f>
        <v/>
      </c>
      <c r="I691">
        <v>690</v>
      </c>
      <c r="J691" s="145">
        <f>SUM(B$2:B691)</f>
        <v>143</v>
      </c>
      <c r="K691" s="145">
        <f>SUM(C$2:C691)</f>
        <v>128</v>
      </c>
      <c r="L691" s="145">
        <f>SUM(D$2:D691)</f>
        <v>95</v>
      </c>
      <c r="M691" s="145">
        <f>SUM(E$2:E691)</f>
        <v>37</v>
      </c>
      <c r="N691" s="145">
        <f>SUM(F$2:F691)</f>
        <v>50</v>
      </c>
      <c r="O691" s="145">
        <f>SUM(G$2:G691)</f>
        <v>3</v>
      </c>
    </row>
    <row r="692" spans="1:15" x14ac:dyDescent="0.25">
      <c r="A692">
        <v>691</v>
      </c>
      <c r="B692" s="145" t="str">
        <f>IF(COUNTIF('Listing Competitieven'!AF$2:AF$479,$A692)=0,"",COUNTIF('Listing Competitieven'!AF$2:AF$479,$A692))</f>
        <v/>
      </c>
      <c r="C692" s="145" t="str">
        <f>IF(COUNTIF('Listing Competitieven'!AG$2:AG$479,$A692)=0,"",COUNTIF('Listing Competitieven'!AG$2:AG$479,$A692))</f>
        <v/>
      </c>
      <c r="D692" s="145" t="str">
        <f>IF(COUNTIF('Listing Competitieven'!AH$2:AH$479,$A692)=0,"",COUNTIF('Listing Competitieven'!AH$2:AH$479,$A692))</f>
        <v/>
      </c>
      <c r="E692" s="145" t="str">
        <f>IF(COUNTIF('Listing Competitieven'!AI$2:AI$479,$A692)=0,"",COUNTIF('Listing Competitieven'!AI$2:AI$479,$A692))</f>
        <v/>
      </c>
      <c r="F692" s="145" t="str">
        <f>IF(COUNTIF('Listing Competitieven'!AJ$2:AJ$479,$A692)=0,"",COUNTIF('Listing Competitieven'!AJ$2:AJ$479,$A692))</f>
        <v/>
      </c>
      <c r="G692" s="145" t="str">
        <f>IF(COUNTIF('Listing Competitieven'!AK$2:AK$479,$A692)=0,"",COUNTIF('Listing Competitieven'!AK$2:AK$479,$A692))</f>
        <v/>
      </c>
      <c r="I692">
        <v>691</v>
      </c>
      <c r="J692" s="145">
        <f>SUM(B$2:B692)</f>
        <v>143</v>
      </c>
      <c r="K692" s="145">
        <f>SUM(C$2:C692)</f>
        <v>128</v>
      </c>
      <c r="L692" s="145">
        <f>SUM(D$2:D692)</f>
        <v>95</v>
      </c>
      <c r="M692" s="145">
        <f>SUM(E$2:E692)</f>
        <v>37</v>
      </c>
      <c r="N692" s="145">
        <f>SUM(F$2:F692)</f>
        <v>50</v>
      </c>
      <c r="O692" s="145">
        <f>SUM(G$2:G692)</f>
        <v>3</v>
      </c>
    </row>
    <row r="693" spans="1:15" x14ac:dyDescent="0.25">
      <c r="A693">
        <v>692</v>
      </c>
      <c r="B693" s="145" t="str">
        <f>IF(COUNTIF('Listing Competitieven'!AF$2:AF$479,$A693)=0,"",COUNTIF('Listing Competitieven'!AF$2:AF$479,$A693))</f>
        <v/>
      </c>
      <c r="C693" s="145" t="str">
        <f>IF(COUNTIF('Listing Competitieven'!AG$2:AG$479,$A693)=0,"",COUNTIF('Listing Competitieven'!AG$2:AG$479,$A693))</f>
        <v/>
      </c>
      <c r="D693" s="145" t="str">
        <f>IF(COUNTIF('Listing Competitieven'!AH$2:AH$479,$A693)=0,"",COUNTIF('Listing Competitieven'!AH$2:AH$479,$A693))</f>
        <v/>
      </c>
      <c r="E693" s="145" t="str">
        <f>IF(COUNTIF('Listing Competitieven'!AI$2:AI$479,$A693)=0,"",COUNTIF('Listing Competitieven'!AI$2:AI$479,$A693))</f>
        <v/>
      </c>
      <c r="F693" s="145" t="str">
        <f>IF(COUNTIF('Listing Competitieven'!AJ$2:AJ$479,$A693)=0,"",COUNTIF('Listing Competitieven'!AJ$2:AJ$479,$A693))</f>
        <v/>
      </c>
      <c r="G693" s="145" t="str">
        <f>IF(COUNTIF('Listing Competitieven'!AK$2:AK$479,$A693)=0,"",COUNTIF('Listing Competitieven'!AK$2:AK$479,$A693))</f>
        <v/>
      </c>
      <c r="I693">
        <v>692</v>
      </c>
      <c r="J693" s="145">
        <f>SUM(B$2:B693)</f>
        <v>143</v>
      </c>
      <c r="K693" s="145">
        <f>SUM(C$2:C693)</f>
        <v>128</v>
      </c>
      <c r="L693" s="145">
        <f>SUM(D$2:D693)</f>
        <v>95</v>
      </c>
      <c r="M693" s="145">
        <f>SUM(E$2:E693)</f>
        <v>37</v>
      </c>
      <c r="N693" s="145">
        <f>SUM(F$2:F693)</f>
        <v>50</v>
      </c>
      <c r="O693" s="145">
        <f>SUM(G$2:G693)</f>
        <v>3</v>
      </c>
    </row>
    <row r="694" spans="1:15" x14ac:dyDescent="0.25">
      <c r="A694">
        <v>693</v>
      </c>
      <c r="B694" s="145" t="str">
        <f>IF(COUNTIF('Listing Competitieven'!AF$2:AF$479,$A694)=0,"",COUNTIF('Listing Competitieven'!AF$2:AF$479,$A694))</f>
        <v/>
      </c>
      <c r="C694" s="145" t="str">
        <f>IF(COUNTIF('Listing Competitieven'!AG$2:AG$479,$A694)=0,"",COUNTIF('Listing Competitieven'!AG$2:AG$479,$A694))</f>
        <v/>
      </c>
      <c r="D694" s="145" t="str">
        <f>IF(COUNTIF('Listing Competitieven'!AH$2:AH$479,$A694)=0,"",COUNTIF('Listing Competitieven'!AH$2:AH$479,$A694))</f>
        <v/>
      </c>
      <c r="E694" s="145" t="str">
        <f>IF(COUNTIF('Listing Competitieven'!AI$2:AI$479,$A694)=0,"",COUNTIF('Listing Competitieven'!AI$2:AI$479,$A694))</f>
        <v/>
      </c>
      <c r="F694" s="145" t="str">
        <f>IF(COUNTIF('Listing Competitieven'!AJ$2:AJ$479,$A694)=0,"",COUNTIF('Listing Competitieven'!AJ$2:AJ$479,$A694))</f>
        <v/>
      </c>
      <c r="G694" s="145" t="str">
        <f>IF(COUNTIF('Listing Competitieven'!AK$2:AK$479,$A694)=0,"",COUNTIF('Listing Competitieven'!AK$2:AK$479,$A694))</f>
        <v/>
      </c>
      <c r="I694">
        <v>693</v>
      </c>
      <c r="J694" s="145">
        <f>SUM(B$2:B694)</f>
        <v>143</v>
      </c>
      <c r="K694" s="145">
        <f>SUM(C$2:C694)</f>
        <v>128</v>
      </c>
      <c r="L694" s="145">
        <f>SUM(D$2:D694)</f>
        <v>95</v>
      </c>
      <c r="M694" s="145">
        <f>SUM(E$2:E694)</f>
        <v>37</v>
      </c>
      <c r="N694" s="145">
        <f>SUM(F$2:F694)</f>
        <v>50</v>
      </c>
      <c r="O694" s="145">
        <f>SUM(G$2:G694)</f>
        <v>3</v>
      </c>
    </row>
    <row r="695" spans="1:15" x14ac:dyDescent="0.25">
      <c r="A695">
        <v>694</v>
      </c>
      <c r="B695" s="145" t="str">
        <f>IF(COUNTIF('Listing Competitieven'!AF$2:AF$479,$A695)=0,"",COUNTIF('Listing Competitieven'!AF$2:AF$479,$A695))</f>
        <v/>
      </c>
      <c r="C695" s="145" t="str">
        <f>IF(COUNTIF('Listing Competitieven'!AG$2:AG$479,$A695)=0,"",COUNTIF('Listing Competitieven'!AG$2:AG$479,$A695))</f>
        <v/>
      </c>
      <c r="D695" s="145" t="str">
        <f>IF(COUNTIF('Listing Competitieven'!AH$2:AH$479,$A695)=0,"",COUNTIF('Listing Competitieven'!AH$2:AH$479,$A695))</f>
        <v/>
      </c>
      <c r="E695" s="145" t="str">
        <f>IF(COUNTIF('Listing Competitieven'!AI$2:AI$479,$A695)=0,"",COUNTIF('Listing Competitieven'!AI$2:AI$479,$A695))</f>
        <v/>
      </c>
      <c r="F695" s="145" t="str">
        <f>IF(COUNTIF('Listing Competitieven'!AJ$2:AJ$479,$A695)=0,"",COUNTIF('Listing Competitieven'!AJ$2:AJ$479,$A695))</f>
        <v/>
      </c>
      <c r="G695" s="145" t="str">
        <f>IF(COUNTIF('Listing Competitieven'!AK$2:AK$479,$A695)=0,"",COUNTIF('Listing Competitieven'!AK$2:AK$479,$A695))</f>
        <v/>
      </c>
      <c r="I695">
        <v>694</v>
      </c>
      <c r="J695" s="145">
        <f>SUM(B$2:B695)</f>
        <v>143</v>
      </c>
      <c r="K695" s="145">
        <f>SUM(C$2:C695)</f>
        <v>128</v>
      </c>
      <c r="L695" s="145">
        <f>SUM(D$2:D695)</f>
        <v>95</v>
      </c>
      <c r="M695" s="145">
        <f>SUM(E$2:E695)</f>
        <v>37</v>
      </c>
      <c r="N695" s="145">
        <f>SUM(F$2:F695)</f>
        <v>50</v>
      </c>
      <c r="O695" s="145">
        <f>SUM(G$2:G695)</f>
        <v>3</v>
      </c>
    </row>
    <row r="696" spans="1:15" x14ac:dyDescent="0.25">
      <c r="A696">
        <v>695</v>
      </c>
      <c r="B696" s="145" t="str">
        <f>IF(COUNTIF('Listing Competitieven'!AF$2:AF$479,$A696)=0,"",COUNTIF('Listing Competitieven'!AF$2:AF$479,$A696))</f>
        <v/>
      </c>
      <c r="C696" s="145" t="str">
        <f>IF(COUNTIF('Listing Competitieven'!AG$2:AG$479,$A696)=0,"",COUNTIF('Listing Competitieven'!AG$2:AG$479,$A696))</f>
        <v/>
      </c>
      <c r="D696" s="145" t="str">
        <f>IF(COUNTIF('Listing Competitieven'!AH$2:AH$479,$A696)=0,"",COUNTIF('Listing Competitieven'!AH$2:AH$479,$A696))</f>
        <v/>
      </c>
      <c r="E696" s="145" t="str">
        <f>IF(COUNTIF('Listing Competitieven'!AI$2:AI$479,$A696)=0,"",COUNTIF('Listing Competitieven'!AI$2:AI$479,$A696))</f>
        <v/>
      </c>
      <c r="F696" s="145" t="str">
        <f>IF(COUNTIF('Listing Competitieven'!AJ$2:AJ$479,$A696)=0,"",COUNTIF('Listing Competitieven'!AJ$2:AJ$479,$A696))</f>
        <v/>
      </c>
      <c r="G696" s="145" t="str">
        <f>IF(COUNTIF('Listing Competitieven'!AK$2:AK$479,$A696)=0,"",COUNTIF('Listing Competitieven'!AK$2:AK$479,$A696))</f>
        <v/>
      </c>
      <c r="I696">
        <v>695</v>
      </c>
      <c r="J696" s="145">
        <f>SUM(B$2:B696)</f>
        <v>143</v>
      </c>
      <c r="K696" s="145">
        <f>SUM(C$2:C696)</f>
        <v>128</v>
      </c>
      <c r="L696" s="145">
        <f>SUM(D$2:D696)</f>
        <v>95</v>
      </c>
      <c r="M696" s="145">
        <f>SUM(E$2:E696)</f>
        <v>37</v>
      </c>
      <c r="N696" s="145">
        <f>SUM(F$2:F696)</f>
        <v>50</v>
      </c>
      <c r="O696" s="145">
        <f>SUM(G$2:G696)</f>
        <v>3</v>
      </c>
    </row>
    <row r="697" spans="1:15" x14ac:dyDescent="0.25">
      <c r="A697">
        <v>696</v>
      </c>
      <c r="B697" s="145" t="str">
        <f>IF(COUNTIF('Listing Competitieven'!AF$2:AF$479,$A697)=0,"",COUNTIF('Listing Competitieven'!AF$2:AF$479,$A697))</f>
        <v/>
      </c>
      <c r="C697" s="145" t="str">
        <f>IF(COUNTIF('Listing Competitieven'!AG$2:AG$479,$A697)=0,"",COUNTIF('Listing Competitieven'!AG$2:AG$479,$A697))</f>
        <v/>
      </c>
      <c r="D697" s="145" t="str">
        <f>IF(COUNTIF('Listing Competitieven'!AH$2:AH$479,$A697)=0,"",COUNTIF('Listing Competitieven'!AH$2:AH$479,$A697))</f>
        <v/>
      </c>
      <c r="E697" s="145" t="str">
        <f>IF(COUNTIF('Listing Competitieven'!AI$2:AI$479,$A697)=0,"",COUNTIF('Listing Competitieven'!AI$2:AI$479,$A697))</f>
        <v/>
      </c>
      <c r="F697" s="145" t="str">
        <f>IF(COUNTIF('Listing Competitieven'!AJ$2:AJ$479,$A697)=0,"",COUNTIF('Listing Competitieven'!AJ$2:AJ$479,$A697))</f>
        <v/>
      </c>
      <c r="G697" s="145" t="str">
        <f>IF(COUNTIF('Listing Competitieven'!AK$2:AK$479,$A697)=0,"",COUNTIF('Listing Competitieven'!AK$2:AK$479,$A697))</f>
        <v/>
      </c>
      <c r="I697">
        <v>696</v>
      </c>
      <c r="J697" s="145">
        <f>SUM(B$2:B697)</f>
        <v>143</v>
      </c>
      <c r="K697" s="145">
        <f>SUM(C$2:C697)</f>
        <v>128</v>
      </c>
      <c r="L697" s="145">
        <f>SUM(D$2:D697)</f>
        <v>95</v>
      </c>
      <c r="M697" s="145">
        <f>SUM(E$2:E697)</f>
        <v>37</v>
      </c>
      <c r="N697" s="145">
        <f>SUM(F$2:F697)</f>
        <v>50</v>
      </c>
      <c r="O697" s="145">
        <f>SUM(G$2:G697)</f>
        <v>3</v>
      </c>
    </row>
    <row r="698" spans="1:15" x14ac:dyDescent="0.25">
      <c r="A698">
        <v>697</v>
      </c>
      <c r="B698" s="145" t="str">
        <f>IF(COUNTIF('Listing Competitieven'!AF$2:AF$479,$A698)=0,"",COUNTIF('Listing Competitieven'!AF$2:AF$479,$A698))</f>
        <v/>
      </c>
      <c r="C698" s="145" t="str">
        <f>IF(COUNTIF('Listing Competitieven'!AG$2:AG$479,$A698)=0,"",COUNTIF('Listing Competitieven'!AG$2:AG$479,$A698))</f>
        <v/>
      </c>
      <c r="D698" s="145" t="str">
        <f>IF(COUNTIF('Listing Competitieven'!AH$2:AH$479,$A698)=0,"",COUNTIF('Listing Competitieven'!AH$2:AH$479,$A698))</f>
        <v/>
      </c>
      <c r="E698" s="145" t="str">
        <f>IF(COUNTIF('Listing Competitieven'!AI$2:AI$479,$A698)=0,"",COUNTIF('Listing Competitieven'!AI$2:AI$479,$A698))</f>
        <v/>
      </c>
      <c r="F698" s="145" t="str">
        <f>IF(COUNTIF('Listing Competitieven'!AJ$2:AJ$479,$A698)=0,"",COUNTIF('Listing Competitieven'!AJ$2:AJ$479,$A698))</f>
        <v/>
      </c>
      <c r="G698" s="145" t="str">
        <f>IF(COUNTIF('Listing Competitieven'!AK$2:AK$479,$A698)=0,"",COUNTIF('Listing Competitieven'!AK$2:AK$479,$A698))</f>
        <v/>
      </c>
      <c r="I698">
        <v>697</v>
      </c>
      <c r="J698" s="145">
        <f>SUM(B$2:B698)</f>
        <v>143</v>
      </c>
      <c r="K698" s="145">
        <f>SUM(C$2:C698)</f>
        <v>128</v>
      </c>
      <c r="L698" s="145">
        <f>SUM(D$2:D698)</f>
        <v>95</v>
      </c>
      <c r="M698" s="145">
        <f>SUM(E$2:E698)</f>
        <v>37</v>
      </c>
      <c r="N698" s="145">
        <f>SUM(F$2:F698)</f>
        <v>50</v>
      </c>
      <c r="O698" s="145">
        <f>SUM(G$2:G698)</f>
        <v>3</v>
      </c>
    </row>
    <row r="699" spans="1:15" x14ac:dyDescent="0.25">
      <c r="A699">
        <v>698</v>
      </c>
      <c r="B699" s="145" t="str">
        <f>IF(COUNTIF('Listing Competitieven'!AF$2:AF$479,$A699)=0,"",COUNTIF('Listing Competitieven'!AF$2:AF$479,$A699))</f>
        <v/>
      </c>
      <c r="C699" s="145" t="str">
        <f>IF(COUNTIF('Listing Competitieven'!AG$2:AG$479,$A699)=0,"",COUNTIF('Listing Competitieven'!AG$2:AG$479,$A699))</f>
        <v/>
      </c>
      <c r="D699" s="145" t="str">
        <f>IF(COUNTIF('Listing Competitieven'!AH$2:AH$479,$A699)=0,"",COUNTIF('Listing Competitieven'!AH$2:AH$479,$A699))</f>
        <v/>
      </c>
      <c r="E699" s="145" t="str">
        <f>IF(COUNTIF('Listing Competitieven'!AI$2:AI$479,$A699)=0,"",COUNTIF('Listing Competitieven'!AI$2:AI$479,$A699))</f>
        <v/>
      </c>
      <c r="F699" s="145" t="str">
        <f>IF(COUNTIF('Listing Competitieven'!AJ$2:AJ$479,$A699)=0,"",COUNTIF('Listing Competitieven'!AJ$2:AJ$479,$A699))</f>
        <v/>
      </c>
      <c r="G699" s="145" t="str">
        <f>IF(COUNTIF('Listing Competitieven'!AK$2:AK$479,$A699)=0,"",COUNTIF('Listing Competitieven'!AK$2:AK$479,$A699))</f>
        <v/>
      </c>
      <c r="I699">
        <v>698</v>
      </c>
      <c r="J699" s="145">
        <f>SUM(B$2:B699)</f>
        <v>143</v>
      </c>
      <c r="K699" s="145">
        <f>SUM(C$2:C699)</f>
        <v>128</v>
      </c>
      <c r="L699" s="145">
        <f>SUM(D$2:D699)</f>
        <v>95</v>
      </c>
      <c r="M699" s="145">
        <f>SUM(E$2:E699)</f>
        <v>37</v>
      </c>
      <c r="N699" s="145">
        <f>SUM(F$2:F699)</f>
        <v>50</v>
      </c>
      <c r="O699" s="145">
        <f>SUM(G$2:G699)</f>
        <v>3</v>
      </c>
    </row>
    <row r="700" spans="1:15" x14ac:dyDescent="0.25">
      <c r="A700">
        <v>699</v>
      </c>
      <c r="B700" s="145" t="str">
        <f>IF(COUNTIF('Listing Competitieven'!AF$2:AF$479,$A700)=0,"",COUNTIF('Listing Competitieven'!AF$2:AF$479,$A700))</f>
        <v/>
      </c>
      <c r="C700" s="145" t="str">
        <f>IF(COUNTIF('Listing Competitieven'!AG$2:AG$479,$A700)=0,"",COUNTIF('Listing Competitieven'!AG$2:AG$479,$A700))</f>
        <v/>
      </c>
      <c r="D700" s="145" t="str">
        <f>IF(COUNTIF('Listing Competitieven'!AH$2:AH$479,$A700)=0,"",COUNTIF('Listing Competitieven'!AH$2:AH$479,$A700))</f>
        <v/>
      </c>
      <c r="E700" s="145" t="str">
        <f>IF(COUNTIF('Listing Competitieven'!AI$2:AI$479,$A700)=0,"",COUNTIF('Listing Competitieven'!AI$2:AI$479,$A700))</f>
        <v/>
      </c>
      <c r="F700" s="145" t="str">
        <f>IF(COUNTIF('Listing Competitieven'!AJ$2:AJ$479,$A700)=0,"",COUNTIF('Listing Competitieven'!AJ$2:AJ$479,$A700))</f>
        <v/>
      </c>
      <c r="G700" s="145" t="str">
        <f>IF(COUNTIF('Listing Competitieven'!AK$2:AK$479,$A700)=0,"",COUNTIF('Listing Competitieven'!AK$2:AK$479,$A700))</f>
        <v/>
      </c>
      <c r="I700">
        <v>699</v>
      </c>
      <c r="J700" s="145">
        <f>SUM(B$2:B700)</f>
        <v>143</v>
      </c>
      <c r="K700" s="145">
        <f>SUM(C$2:C700)</f>
        <v>128</v>
      </c>
      <c r="L700" s="145">
        <f>SUM(D$2:D700)</f>
        <v>95</v>
      </c>
      <c r="M700" s="145">
        <f>SUM(E$2:E700)</f>
        <v>37</v>
      </c>
      <c r="N700" s="145">
        <f>SUM(F$2:F700)</f>
        <v>50</v>
      </c>
      <c r="O700" s="145">
        <f>SUM(G$2:G700)</f>
        <v>3</v>
      </c>
    </row>
    <row r="701" spans="1:15" x14ac:dyDescent="0.25">
      <c r="A701">
        <v>700</v>
      </c>
      <c r="B701" s="145" t="str">
        <f>IF(COUNTIF('Listing Competitieven'!AF$2:AF$479,$A701)=0,"",COUNTIF('Listing Competitieven'!AF$2:AF$479,$A701))</f>
        <v/>
      </c>
      <c r="C701" s="145" t="str">
        <f>IF(COUNTIF('Listing Competitieven'!AG$2:AG$479,$A701)=0,"",COUNTIF('Listing Competitieven'!AG$2:AG$479,$A701))</f>
        <v/>
      </c>
      <c r="D701" s="145" t="str">
        <f>IF(COUNTIF('Listing Competitieven'!AH$2:AH$479,$A701)=0,"",COUNTIF('Listing Competitieven'!AH$2:AH$479,$A701))</f>
        <v/>
      </c>
      <c r="E701" s="145">
        <f>IF(COUNTIF('Listing Competitieven'!AI$2:AI$479,$A701)=0,"",COUNTIF('Listing Competitieven'!AI$2:AI$479,$A701))</f>
        <v>1</v>
      </c>
      <c r="F701" s="145" t="str">
        <f>IF(COUNTIF('Listing Competitieven'!AJ$2:AJ$479,$A701)=0,"",COUNTIF('Listing Competitieven'!AJ$2:AJ$479,$A701))</f>
        <v/>
      </c>
      <c r="G701" s="145">
        <f>IF(COUNTIF('Listing Competitieven'!AK$2:AK$479,$A701)=0,"",COUNTIF('Listing Competitieven'!AK$2:AK$479,$A701))</f>
        <v>1</v>
      </c>
      <c r="I701">
        <v>700</v>
      </c>
      <c r="J701" s="145">
        <f>SUM(B$2:B701)</f>
        <v>143</v>
      </c>
      <c r="K701" s="145">
        <f>SUM(C$2:C701)</f>
        <v>128</v>
      </c>
      <c r="L701" s="145">
        <f>SUM(D$2:D701)</f>
        <v>95</v>
      </c>
      <c r="M701" s="145">
        <f>SUM(E$2:E701)</f>
        <v>38</v>
      </c>
      <c r="N701" s="145">
        <f>SUM(F$2:F701)</f>
        <v>50</v>
      </c>
      <c r="O701" s="145">
        <f>SUM(G$2:G701)</f>
        <v>4</v>
      </c>
    </row>
    <row r="702" spans="1:15" x14ac:dyDescent="0.25">
      <c r="A702">
        <v>701</v>
      </c>
      <c r="B702" s="145" t="str">
        <f>IF(COUNTIF('Listing Competitieven'!AF$2:AF$479,$A702)=0,"",COUNTIF('Listing Competitieven'!AF$2:AF$479,$A702))</f>
        <v/>
      </c>
      <c r="C702" s="145" t="str">
        <f>IF(COUNTIF('Listing Competitieven'!AG$2:AG$479,$A702)=0,"",COUNTIF('Listing Competitieven'!AG$2:AG$479,$A702))</f>
        <v/>
      </c>
      <c r="D702" s="145" t="str">
        <f>IF(COUNTIF('Listing Competitieven'!AH$2:AH$479,$A702)=0,"",COUNTIF('Listing Competitieven'!AH$2:AH$479,$A702))</f>
        <v/>
      </c>
      <c r="E702" s="145" t="str">
        <f>IF(COUNTIF('Listing Competitieven'!AI$2:AI$479,$A702)=0,"",COUNTIF('Listing Competitieven'!AI$2:AI$479,$A702))</f>
        <v/>
      </c>
      <c r="F702" s="145" t="str">
        <f>IF(COUNTIF('Listing Competitieven'!AJ$2:AJ$479,$A702)=0,"",COUNTIF('Listing Competitieven'!AJ$2:AJ$479,$A702))</f>
        <v/>
      </c>
      <c r="G702" s="145" t="str">
        <f>IF(COUNTIF('Listing Competitieven'!AK$2:AK$479,$A702)=0,"",COUNTIF('Listing Competitieven'!AK$2:AK$479,$A702))</f>
        <v/>
      </c>
      <c r="I702">
        <v>701</v>
      </c>
      <c r="J702" s="145">
        <f>SUM(B$2:B702)</f>
        <v>143</v>
      </c>
      <c r="K702" s="145">
        <f>SUM(C$2:C702)</f>
        <v>128</v>
      </c>
      <c r="L702" s="145">
        <f>SUM(D$2:D702)</f>
        <v>95</v>
      </c>
      <c r="M702" s="145">
        <f>SUM(E$2:E702)</f>
        <v>38</v>
      </c>
      <c r="N702" s="145">
        <f>SUM(F$2:F702)</f>
        <v>50</v>
      </c>
      <c r="O702" s="145">
        <f>SUM(G$2:G702)</f>
        <v>4</v>
      </c>
    </row>
    <row r="703" spans="1:15" x14ac:dyDescent="0.25">
      <c r="A703">
        <v>702</v>
      </c>
      <c r="B703" s="145" t="str">
        <f>IF(COUNTIF('Listing Competitieven'!AF$2:AF$479,$A703)=0,"",COUNTIF('Listing Competitieven'!AF$2:AF$479,$A703))</f>
        <v/>
      </c>
      <c r="C703" s="145" t="str">
        <f>IF(COUNTIF('Listing Competitieven'!AG$2:AG$479,$A703)=0,"",COUNTIF('Listing Competitieven'!AG$2:AG$479,$A703))</f>
        <v/>
      </c>
      <c r="D703" s="145" t="str">
        <f>IF(COUNTIF('Listing Competitieven'!AH$2:AH$479,$A703)=0,"",COUNTIF('Listing Competitieven'!AH$2:AH$479,$A703))</f>
        <v/>
      </c>
      <c r="E703" s="145" t="str">
        <f>IF(COUNTIF('Listing Competitieven'!AI$2:AI$479,$A703)=0,"",COUNTIF('Listing Competitieven'!AI$2:AI$479,$A703))</f>
        <v/>
      </c>
      <c r="F703" s="145" t="str">
        <f>IF(COUNTIF('Listing Competitieven'!AJ$2:AJ$479,$A703)=0,"",COUNTIF('Listing Competitieven'!AJ$2:AJ$479,$A703))</f>
        <v/>
      </c>
      <c r="G703" s="145" t="str">
        <f>IF(COUNTIF('Listing Competitieven'!AK$2:AK$479,$A703)=0,"",COUNTIF('Listing Competitieven'!AK$2:AK$479,$A703))</f>
        <v/>
      </c>
      <c r="I703">
        <v>702</v>
      </c>
      <c r="J703" s="145">
        <f>SUM(B$2:B703)</f>
        <v>143</v>
      </c>
      <c r="K703" s="145">
        <f>SUM(C$2:C703)</f>
        <v>128</v>
      </c>
      <c r="L703" s="145">
        <f>SUM(D$2:D703)</f>
        <v>95</v>
      </c>
      <c r="M703" s="145">
        <f>SUM(E$2:E703)</f>
        <v>38</v>
      </c>
      <c r="N703" s="145">
        <f>SUM(F$2:F703)</f>
        <v>50</v>
      </c>
      <c r="O703" s="145">
        <f>SUM(G$2:G703)</f>
        <v>4</v>
      </c>
    </row>
    <row r="704" spans="1:15" x14ac:dyDescent="0.25">
      <c r="A704">
        <v>703</v>
      </c>
      <c r="B704" s="145" t="str">
        <f>IF(COUNTIF('Listing Competitieven'!AF$2:AF$479,$A704)=0,"",COUNTIF('Listing Competitieven'!AF$2:AF$479,$A704))</f>
        <v/>
      </c>
      <c r="C704" s="145" t="str">
        <f>IF(COUNTIF('Listing Competitieven'!AG$2:AG$479,$A704)=0,"",COUNTIF('Listing Competitieven'!AG$2:AG$479,$A704))</f>
        <v/>
      </c>
      <c r="D704" s="145" t="str">
        <f>IF(COUNTIF('Listing Competitieven'!AH$2:AH$479,$A704)=0,"",COUNTIF('Listing Competitieven'!AH$2:AH$479,$A704))</f>
        <v/>
      </c>
      <c r="E704" s="145" t="str">
        <f>IF(COUNTIF('Listing Competitieven'!AI$2:AI$479,$A704)=0,"",COUNTIF('Listing Competitieven'!AI$2:AI$479,$A704))</f>
        <v/>
      </c>
      <c r="F704" s="145" t="str">
        <f>IF(COUNTIF('Listing Competitieven'!AJ$2:AJ$479,$A704)=0,"",COUNTIF('Listing Competitieven'!AJ$2:AJ$479,$A704))</f>
        <v/>
      </c>
      <c r="G704" s="145" t="str">
        <f>IF(COUNTIF('Listing Competitieven'!AK$2:AK$479,$A704)=0,"",COUNTIF('Listing Competitieven'!AK$2:AK$479,$A704))</f>
        <v/>
      </c>
      <c r="I704">
        <v>703</v>
      </c>
      <c r="J704" s="145">
        <f>SUM(B$2:B704)</f>
        <v>143</v>
      </c>
      <c r="K704" s="145">
        <f>SUM(C$2:C704)</f>
        <v>128</v>
      </c>
      <c r="L704" s="145">
        <f>SUM(D$2:D704)</f>
        <v>95</v>
      </c>
      <c r="M704" s="145">
        <f>SUM(E$2:E704)</f>
        <v>38</v>
      </c>
      <c r="N704" s="145">
        <f>SUM(F$2:F704)</f>
        <v>50</v>
      </c>
      <c r="O704" s="145">
        <f>SUM(G$2:G704)</f>
        <v>4</v>
      </c>
    </row>
    <row r="705" spans="1:15" x14ac:dyDescent="0.25">
      <c r="A705">
        <v>704</v>
      </c>
      <c r="B705" s="145" t="str">
        <f>IF(COUNTIF('Listing Competitieven'!AF$2:AF$479,$A705)=0,"",COUNTIF('Listing Competitieven'!AF$2:AF$479,$A705))</f>
        <v/>
      </c>
      <c r="C705" s="145" t="str">
        <f>IF(COUNTIF('Listing Competitieven'!AG$2:AG$479,$A705)=0,"",COUNTIF('Listing Competitieven'!AG$2:AG$479,$A705))</f>
        <v/>
      </c>
      <c r="D705" s="145" t="str">
        <f>IF(COUNTIF('Listing Competitieven'!AH$2:AH$479,$A705)=0,"",COUNTIF('Listing Competitieven'!AH$2:AH$479,$A705))</f>
        <v/>
      </c>
      <c r="E705" s="145" t="str">
        <f>IF(COUNTIF('Listing Competitieven'!AI$2:AI$479,$A705)=0,"",COUNTIF('Listing Competitieven'!AI$2:AI$479,$A705))</f>
        <v/>
      </c>
      <c r="F705" s="145" t="str">
        <f>IF(COUNTIF('Listing Competitieven'!AJ$2:AJ$479,$A705)=0,"",COUNTIF('Listing Competitieven'!AJ$2:AJ$479,$A705))</f>
        <v/>
      </c>
      <c r="G705" s="145" t="str">
        <f>IF(COUNTIF('Listing Competitieven'!AK$2:AK$479,$A705)=0,"",COUNTIF('Listing Competitieven'!AK$2:AK$479,$A705))</f>
        <v/>
      </c>
      <c r="I705">
        <v>704</v>
      </c>
      <c r="J705" s="145">
        <f>SUM(B$2:B705)</f>
        <v>143</v>
      </c>
      <c r="K705" s="145">
        <f>SUM(C$2:C705)</f>
        <v>128</v>
      </c>
      <c r="L705" s="145">
        <f>SUM(D$2:D705)</f>
        <v>95</v>
      </c>
      <c r="M705" s="145">
        <f>SUM(E$2:E705)</f>
        <v>38</v>
      </c>
      <c r="N705" s="145">
        <f>SUM(F$2:F705)</f>
        <v>50</v>
      </c>
      <c r="O705" s="145">
        <f>SUM(G$2:G705)</f>
        <v>4</v>
      </c>
    </row>
    <row r="706" spans="1:15" x14ac:dyDescent="0.25">
      <c r="A706">
        <v>705</v>
      </c>
      <c r="B706" s="145" t="str">
        <f>IF(COUNTIF('Listing Competitieven'!AF$2:AF$479,$A706)=0,"",COUNTIF('Listing Competitieven'!AF$2:AF$479,$A706))</f>
        <v/>
      </c>
      <c r="C706" s="145" t="str">
        <f>IF(COUNTIF('Listing Competitieven'!AG$2:AG$479,$A706)=0,"",COUNTIF('Listing Competitieven'!AG$2:AG$479,$A706))</f>
        <v/>
      </c>
      <c r="D706" s="145" t="str">
        <f>IF(COUNTIF('Listing Competitieven'!AH$2:AH$479,$A706)=0,"",COUNTIF('Listing Competitieven'!AH$2:AH$479,$A706))</f>
        <v/>
      </c>
      <c r="E706" s="145" t="str">
        <f>IF(COUNTIF('Listing Competitieven'!AI$2:AI$479,$A706)=0,"",COUNTIF('Listing Competitieven'!AI$2:AI$479,$A706))</f>
        <v/>
      </c>
      <c r="F706" s="145" t="str">
        <f>IF(COUNTIF('Listing Competitieven'!AJ$2:AJ$479,$A706)=0,"",COUNTIF('Listing Competitieven'!AJ$2:AJ$479,$A706))</f>
        <v/>
      </c>
      <c r="G706" s="145" t="str">
        <f>IF(COUNTIF('Listing Competitieven'!AK$2:AK$479,$A706)=0,"",COUNTIF('Listing Competitieven'!AK$2:AK$479,$A706))</f>
        <v/>
      </c>
      <c r="I706">
        <v>705</v>
      </c>
      <c r="J706" s="145">
        <f>SUM(B$2:B706)</f>
        <v>143</v>
      </c>
      <c r="K706" s="145">
        <f>SUM(C$2:C706)</f>
        <v>128</v>
      </c>
      <c r="L706" s="145">
        <f>SUM(D$2:D706)</f>
        <v>95</v>
      </c>
      <c r="M706" s="145">
        <f>SUM(E$2:E706)</f>
        <v>38</v>
      </c>
      <c r="N706" s="145">
        <f>SUM(F$2:F706)</f>
        <v>50</v>
      </c>
      <c r="O706" s="145">
        <f>SUM(G$2:G706)</f>
        <v>4</v>
      </c>
    </row>
    <row r="707" spans="1:15" x14ac:dyDescent="0.25">
      <c r="A707">
        <v>706</v>
      </c>
      <c r="B707" s="145" t="str">
        <f>IF(COUNTIF('Listing Competitieven'!AF$2:AF$479,$A707)=0,"",COUNTIF('Listing Competitieven'!AF$2:AF$479,$A707))</f>
        <v/>
      </c>
      <c r="C707" s="145" t="str">
        <f>IF(COUNTIF('Listing Competitieven'!AG$2:AG$479,$A707)=0,"",COUNTIF('Listing Competitieven'!AG$2:AG$479,$A707))</f>
        <v/>
      </c>
      <c r="D707" s="145" t="str">
        <f>IF(COUNTIF('Listing Competitieven'!AH$2:AH$479,$A707)=0,"",COUNTIF('Listing Competitieven'!AH$2:AH$479,$A707))</f>
        <v/>
      </c>
      <c r="E707" s="145" t="str">
        <f>IF(COUNTIF('Listing Competitieven'!AI$2:AI$479,$A707)=0,"",COUNTIF('Listing Competitieven'!AI$2:AI$479,$A707))</f>
        <v/>
      </c>
      <c r="F707" s="145" t="str">
        <f>IF(COUNTIF('Listing Competitieven'!AJ$2:AJ$479,$A707)=0,"",COUNTIF('Listing Competitieven'!AJ$2:AJ$479,$A707))</f>
        <v/>
      </c>
      <c r="G707" s="145" t="str">
        <f>IF(COUNTIF('Listing Competitieven'!AK$2:AK$479,$A707)=0,"",COUNTIF('Listing Competitieven'!AK$2:AK$479,$A707))</f>
        <v/>
      </c>
      <c r="I707">
        <v>706</v>
      </c>
      <c r="J707" s="145">
        <f>SUM(B$2:B707)</f>
        <v>143</v>
      </c>
      <c r="K707" s="145">
        <f>SUM(C$2:C707)</f>
        <v>128</v>
      </c>
      <c r="L707" s="145">
        <f>SUM(D$2:D707)</f>
        <v>95</v>
      </c>
      <c r="M707" s="145">
        <f>SUM(E$2:E707)</f>
        <v>38</v>
      </c>
      <c r="N707" s="145">
        <f>SUM(F$2:F707)</f>
        <v>50</v>
      </c>
      <c r="O707" s="145">
        <f>SUM(G$2:G707)</f>
        <v>4</v>
      </c>
    </row>
    <row r="708" spans="1:15" x14ac:dyDescent="0.25">
      <c r="A708">
        <v>707</v>
      </c>
      <c r="B708" s="145" t="str">
        <f>IF(COUNTIF('Listing Competitieven'!AF$2:AF$479,$A708)=0,"",COUNTIF('Listing Competitieven'!AF$2:AF$479,$A708))</f>
        <v/>
      </c>
      <c r="C708" s="145" t="str">
        <f>IF(COUNTIF('Listing Competitieven'!AG$2:AG$479,$A708)=0,"",COUNTIF('Listing Competitieven'!AG$2:AG$479,$A708))</f>
        <v/>
      </c>
      <c r="D708" s="145" t="str">
        <f>IF(COUNTIF('Listing Competitieven'!AH$2:AH$479,$A708)=0,"",COUNTIF('Listing Competitieven'!AH$2:AH$479,$A708))</f>
        <v/>
      </c>
      <c r="E708" s="145" t="str">
        <f>IF(COUNTIF('Listing Competitieven'!AI$2:AI$479,$A708)=0,"",COUNTIF('Listing Competitieven'!AI$2:AI$479,$A708))</f>
        <v/>
      </c>
      <c r="F708" s="145" t="str">
        <f>IF(COUNTIF('Listing Competitieven'!AJ$2:AJ$479,$A708)=0,"",COUNTIF('Listing Competitieven'!AJ$2:AJ$479,$A708))</f>
        <v/>
      </c>
      <c r="G708" s="145">
        <f>IF(COUNTIF('Listing Competitieven'!AK$2:AK$479,$A708)=0,"",COUNTIF('Listing Competitieven'!AK$2:AK$479,$A708))</f>
        <v>1</v>
      </c>
      <c r="I708">
        <v>707</v>
      </c>
      <c r="J708" s="145">
        <f>SUM(B$2:B708)</f>
        <v>143</v>
      </c>
      <c r="K708" s="145">
        <f>SUM(C$2:C708)</f>
        <v>128</v>
      </c>
      <c r="L708" s="145">
        <f>SUM(D$2:D708)</f>
        <v>95</v>
      </c>
      <c r="M708" s="145">
        <f>SUM(E$2:E708)</f>
        <v>38</v>
      </c>
      <c r="N708" s="145">
        <f>SUM(F$2:F708)</f>
        <v>50</v>
      </c>
      <c r="O708" s="145">
        <f>SUM(G$2:G708)</f>
        <v>5</v>
      </c>
    </row>
    <row r="709" spans="1:15" x14ac:dyDescent="0.25">
      <c r="A709">
        <v>708</v>
      </c>
      <c r="B709" s="145" t="str">
        <f>IF(COUNTIF('Listing Competitieven'!AF$2:AF$479,$A709)=0,"",COUNTIF('Listing Competitieven'!AF$2:AF$479,$A709))</f>
        <v/>
      </c>
      <c r="C709" s="145" t="str">
        <f>IF(COUNTIF('Listing Competitieven'!AG$2:AG$479,$A709)=0,"",COUNTIF('Listing Competitieven'!AG$2:AG$479,$A709))</f>
        <v/>
      </c>
      <c r="D709" s="145" t="str">
        <f>IF(COUNTIF('Listing Competitieven'!AH$2:AH$479,$A709)=0,"",COUNTIF('Listing Competitieven'!AH$2:AH$479,$A709))</f>
        <v/>
      </c>
      <c r="E709" s="145" t="str">
        <f>IF(COUNTIF('Listing Competitieven'!AI$2:AI$479,$A709)=0,"",COUNTIF('Listing Competitieven'!AI$2:AI$479,$A709))</f>
        <v/>
      </c>
      <c r="F709" s="145" t="str">
        <f>IF(COUNTIF('Listing Competitieven'!AJ$2:AJ$479,$A709)=0,"",COUNTIF('Listing Competitieven'!AJ$2:AJ$479,$A709))</f>
        <v/>
      </c>
      <c r="G709" s="145" t="str">
        <f>IF(COUNTIF('Listing Competitieven'!AK$2:AK$479,$A709)=0,"",COUNTIF('Listing Competitieven'!AK$2:AK$479,$A709))</f>
        <v/>
      </c>
      <c r="I709">
        <v>708</v>
      </c>
      <c r="J709" s="145">
        <f>SUM(B$2:B709)</f>
        <v>143</v>
      </c>
      <c r="K709" s="145">
        <f>SUM(C$2:C709)</f>
        <v>128</v>
      </c>
      <c r="L709" s="145">
        <f>SUM(D$2:D709)</f>
        <v>95</v>
      </c>
      <c r="M709" s="145">
        <f>SUM(E$2:E709)</f>
        <v>38</v>
      </c>
      <c r="N709" s="145">
        <f>SUM(F$2:F709)</f>
        <v>50</v>
      </c>
      <c r="O709" s="145">
        <f>SUM(G$2:G709)</f>
        <v>5</v>
      </c>
    </row>
    <row r="710" spans="1:15" x14ac:dyDescent="0.25">
      <c r="A710">
        <v>709</v>
      </c>
      <c r="B710" s="145" t="str">
        <f>IF(COUNTIF('Listing Competitieven'!AF$2:AF$479,$A710)=0,"",COUNTIF('Listing Competitieven'!AF$2:AF$479,$A710))</f>
        <v/>
      </c>
      <c r="C710" s="145" t="str">
        <f>IF(COUNTIF('Listing Competitieven'!AG$2:AG$479,$A710)=0,"",COUNTIF('Listing Competitieven'!AG$2:AG$479,$A710))</f>
        <v/>
      </c>
      <c r="D710" s="145" t="str">
        <f>IF(COUNTIF('Listing Competitieven'!AH$2:AH$479,$A710)=0,"",COUNTIF('Listing Competitieven'!AH$2:AH$479,$A710))</f>
        <v/>
      </c>
      <c r="E710" s="145" t="str">
        <f>IF(COUNTIF('Listing Competitieven'!AI$2:AI$479,$A710)=0,"",COUNTIF('Listing Competitieven'!AI$2:AI$479,$A710))</f>
        <v/>
      </c>
      <c r="F710" s="145" t="str">
        <f>IF(COUNTIF('Listing Competitieven'!AJ$2:AJ$479,$A710)=0,"",COUNTIF('Listing Competitieven'!AJ$2:AJ$479,$A710))</f>
        <v/>
      </c>
      <c r="G710" s="145" t="str">
        <f>IF(COUNTIF('Listing Competitieven'!AK$2:AK$479,$A710)=0,"",COUNTIF('Listing Competitieven'!AK$2:AK$479,$A710))</f>
        <v/>
      </c>
      <c r="I710">
        <v>709</v>
      </c>
      <c r="J710" s="145">
        <f>SUM(B$2:B710)</f>
        <v>143</v>
      </c>
      <c r="K710" s="145">
        <f>SUM(C$2:C710)</f>
        <v>128</v>
      </c>
      <c r="L710" s="145">
        <f>SUM(D$2:D710)</f>
        <v>95</v>
      </c>
      <c r="M710" s="145">
        <f>SUM(E$2:E710)</f>
        <v>38</v>
      </c>
      <c r="N710" s="145">
        <f>SUM(F$2:F710)</f>
        <v>50</v>
      </c>
      <c r="O710" s="145">
        <f>SUM(G$2:G710)</f>
        <v>5</v>
      </c>
    </row>
    <row r="711" spans="1:15" x14ac:dyDescent="0.25">
      <c r="A711">
        <v>710</v>
      </c>
      <c r="B711" s="145" t="str">
        <f>IF(COUNTIF('Listing Competitieven'!AF$2:AF$479,$A711)=0,"",COUNTIF('Listing Competitieven'!AF$2:AF$479,$A711))</f>
        <v/>
      </c>
      <c r="C711" s="145" t="str">
        <f>IF(COUNTIF('Listing Competitieven'!AG$2:AG$479,$A711)=0,"",COUNTIF('Listing Competitieven'!AG$2:AG$479,$A711))</f>
        <v/>
      </c>
      <c r="D711" s="145" t="str">
        <f>IF(COUNTIF('Listing Competitieven'!AH$2:AH$479,$A711)=0,"",COUNTIF('Listing Competitieven'!AH$2:AH$479,$A711))</f>
        <v/>
      </c>
      <c r="E711" s="145" t="str">
        <f>IF(COUNTIF('Listing Competitieven'!AI$2:AI$479,$A711)=0,"",COUNTIF('Listing Competitieven'!AI$2:AI$479,$A711))</f>
        <v/>
      </c>
      <c r="F711" s="145" t="str">
        <f>IF(COUNTIF('Listing Competitieven'!AJ$2:AJ$479,$A711)=0,"",COUNTIF('Listing Competitieven'!AJ$2:AJ$479,$A711))</f>
        <v/>
      </c>
      <c r="G711" s="145" t="str">
        <f>IF(COUNTIF('Listing Competitieven'!AK$2:AK$479,$A711)=0,"",COUNTIF('Listing Competitieven'!AK$2:AK$479,$A711))</f>
        <v/>
      </c>
      <c r="I711">
        <v>710</v>
      </c>
      <c r="J711" s="145">
        <f>SUM(B$2:B711)</f>
        <v>143</v>
      </c>
      <c r="K711" s="145">
        <f>SUM(C$2:C711)</f>
        <v>128</v>
      </c>
      <c r="L711" s="145">
        <f>SUM(D$2:D711)</f>
        <v>95</v>
      </c>
      <c r="M711" s="145">
        <f>SUM(E$2:E711)</f>
        <v>38</v>
      </c>
      <c r="N711" s="145">
        <f>SUM(F$2:F711)</f>
        <v>50</v>
      </c>
      <c r="O711" s="145">
        <f>SUM(G$2:G711)</f>
        <v>5</v>
      </c>
    </row>
    <row r="712" spans="1:15" x14ac:dyDescent="0.25">
      <c r="A712">
        <v>711</v>
      </c>
      <c r="B712" s="145" t="str">
        <f>IF(COUNTIF('Listing Competitieven'!AF$2:AF$479,$A712)=0,"",COUNTIF('Listing Competitieven'!AF$2:AF$479,$A712))</f>
        <v/>
      </c>
      <c r="C712" s="145" t="str">
        <f>IF(COUNTIF('Listing Competitieven'!AG$2:AG$479,$A712)=0,"",COUNTIF('Listing Competitieven'!AG$2:AG$479,$A712))</f>
        <v/>
      </c>
      <c r="D712" s="145" t="str">
        <f>IF(COUNTIF('Listing Competitieven'!AH$2:AH$479,$A712)=0,"",COUNTIF('Listing Competitieven'!AH$2:AH$479,$A712))</f>
        <v/>
      </c>
      <c r="E712" s="145" t="str">
        <f>IF(COUNTIF('Listing Competitieven'!AI$2:AI$479,$A712)=0,"",COUNTIF('Listing Competitieven'!AI$2:AI$479,$A712))</f>
        <v/>
      </c>
      <c r="F712" s="145" t="str">
        <f>IF(COUNTIF('Listing Competitieven'!AJ$2:AJ$479,$A712)=0,"",COUNTIF('Listing Competitieven'!AJ$2:AJ$479,$A712))</f>
        <v/>
      </c>
      <c r="G712" s="145" t="str">
        <f>IF(COUNTIF('Listing Competitieven'!AK$2:AK$479,$A712)=0,"",COUNTIF('Listing Competitieven'!AK$2:AK$479,$A712))</f>
        <v/>
      </c>
      <c r="I712">
        <v>711</v>
      </c>
      <c r="J712" s="145">
        <f>SUM(B$2:B712)</f>
        <v>143</v>
      </c>
      <c r="K712" s="145">
        <f>SUM(C$2:C712)</f>
        <v>128</v>
      </c>
      <c r="L712" s="145">
        <f>SUM(D$2:D712)</f>
        <v>95</v>
      </c>
      <c r="M712" s="145">
        <f>SUM(E$2:E712)</f>
        <v>38</v>
      </c>
      <c r="N712" s="145">
        <f>SUM(F$2:F712)</f>
        <v>50</v>
      </c>
      <c r="O712" s="145">
        <f>SUM(G$2:G712)</f>
        <v>5</v>
      </c>
    </row>
    <row r="713" spans="1:15" x14ac:dyDescent="0.25">
      <c r="A713">
        <v>712</v>
      </c>
      <c r="B713" s="145" t="str">
        <f>IF(COUNTIF('Listing Competitieven'!AF$2:AF$479,$A713)=0,"",COUNTIF('Listing Competitieven'!AF$2:AF$479,$A713))</f>
        <v/>
      </c>
      <c r="C713" s="145" t="str">
        <f>IF(COUNTIF('Listing Competitieven'!AG$2:AG$479,$A713)=0,"",COUNTIF('Listing Competitieven'!AG$2:AG$479,$A713))</f>
        <v/>
      </c>
      <c r="D713" s="145" t="str">
        <f>IF(COUNTIF('Listing Competitieven'!AH$2:AH$479,$A713)=0,"",COUNTIF('Listing Competitieven'!AH$2:AH$479,$A713))</f>
        <v/>
      </c>
      <c r="E713" s="145" t="str">
        <f>IF(COUNTIF('Listing Competitieven'!AI$2:AI$479,$A713)=0,"",COUNTIF('Listing Competitieven'!AI$2:AI$479,$A713))</f>
        <v/>
      </c>
      <c r="F713" s="145" t="str">
        <f>IF(COUNTIF('Listing Competitieven'!AJ$2:AJ$479,$A713)=0,"",COUNTIF('Listing Competitieven'!AJ$2:AJ$479,$A713))</f>
        <v/>
      </c>
      <c r="G713" s="145" t="str">
        <f>IF(COUNTIF('Listing Competitieven'!AK$2:AK$479,$A713)=0,"",COUNTIF('Listing Competitieven'!AK$2:AK$479,$A713))</f>
        <v/>
      </c>
      <c r="I713">
        <v>712</v>
      </c>
      <c r="J713" s="145">
        <f>SUM(B$2:B713)</f>
        <v>143</v>
      </c>
      <c r="K713" s="145">
        <f>SUM(C$2:C713)</f>
        <v>128</v>
      </c>
      <c r="L713" s="145">
        <f>SUM(D$2:D713)</f>
        <v>95</v>
      </c>
      <c r="M713" s="145">
        <f>SUM(E$2:E713)</f>
        <v>38</v>
      </c>
      <c r="N713" s="145">
        <f>SUM(F$2:F713)</f>
        <v>50</v>
      </c>
      <c r="O713" s="145">
        <f>SUM(G$2:G713)</f>
        <v>5</v>
      </c>
    </row>
    <row r="714" spans="1:15" x14ac:dyDescent="0.25">
      <c r="A714">
        <v>713</v>
      </c>
      <c r="B714" s="145" t="str">
        <f>IF(COUNTIF('Listing Competitieven'!AF$2:AF$479,$A714)=0,"",COUNTIF('Listing Competitieven'!AF$2:AF$479,$A714))</f>
        <v/>
      </c>
      <c r="C714" s="145" t="str">
        <f>IF(COUNTIF('Listing Competitieven'!AG$2:AG$479,$A714)=0,"",COUNTIF('Listing Competitieven'!AG$2:AG$479,$A714))</f>
        <v/>
      </c>
      <c r="D714" s="145" t="str">
        <f>IF(COUNTIF('Listing Competitieven'!AH$2:AH$479,$A714)=0,"",COUNTIF('Listing Competitieven'!AH$2:AH$479,$A714))</f>
        <v/>
      </c>
      <c r="E714" s="145" t="str">
        <f>IF(COUNTIF('Listing Competitieven'!AI$2:AI$479,$A714)=0,"",COUNTIF('Listing Competitieven'!AI$2:AI$479,$A714))</f>
        <v/>
      </c>
      <c r="F714" s="145" t="str">
        <f>IF(COUNTIF('Listing Competitieven'!AJ$2:AJ$479,$A714)=0,"",COUNTIF('Listing Competitieven'!AJ$2:AJ$479,$A714))</f>
        <v/>
      </c>
      <c r="G714" s="145" t="str">
        <f>IF(COUNTIF('Listing Competitieven'!AK$2:AK$479,$A714)=0,"",COUNTIF('Listing Competitieven'!AK$2:AK$479,$A714))</f>
        <v/>
      </c>
      <c r="I714">
        <v>713</v>
      </c>
      <c r="J714" s="145">
        <f>SUM(B$2:B714)</f>
        <v>143</v>
      </c>
      <c r="K714" s="145">
        <f>SUM(C$2:C714)</f>
        <v>128</v>
      </c>
      <c r="L714" s="145">
        <f>SUM(D$2:D714)</f>
        <v>95</v>
      </c>
      <c r="M714" s="145">
        <f>SUM(E$2:E714)</f>
        <v>38</v>
      </c>
      <c r="N714" s="145">
        <f>SUM(F$2:F714)</f>
        <v>50</v>
      </c>
      <c r="O714" s="145">
        <f>SUM(G$2:G714)</f>
        <v>5</v>
      </c>
    </row>
    <row r="715" spans="1:15" x14ac:dyDescent="0.25">
      <c r="A715">
        <v>714</v>
      </c>
      <c r="B715" s="145" t="str">
        <f>IF(COUNTIF('Listing Competitieven'!AF$2:AF$479,$A715)=0,"",COUNTIF('Listing Competitieven'!AF$2:AF$479,$A715))</f>
        <v/>
      </c>
      <c r="C715" s="145" t="str">
        <f>IF(COUNTIF('Listing Competitieven'!AG$2:AG$479,$A715)=0,"",COUNTIF('Listing Competitieven'!AG$2:AG$479,$A715))</f>
        <v/>
      </c>
      <c r="D715" s="145" t="str">
        <f>IF(COUNTIF('Listing Competitieven'!AH$2:AH$479,$A715)=0,"",COUNTIF('Listing Competitieven'!AH$2:AH$479,$A715))</f>
        <v/>
      </c>
      <c r="E715" s="145" t="str">
        <f>IF(COUNTIF('Listing Competitieven'!AI$2:AI$479,$A715)=0,"",COUNTIF('Listing Competitieven'!AI$2:AI$479,$A715))</f>
        <v/>
      </c>
      <c r="F715" s="145" t="str">
        <f>IF(COUNTIF('Listing Competitieven'!AJ$2:AJ$479,$A715)=0,"",COUNTIF('Listing Competitieven'!AJ$2:AJ$479,$A715))</f>
        <v/>
      </c>
      <c r="G715" s="145" t="str">
        <f>IF(COUNTIF('Listing Competitieven'!AK$2:AK$479,$A715)=0,"",COUNTIF('Listing Competitieven'!AK$2:AK$479,$A715))</f>
        <v/>
      </c>
      <c r="I715">
        <v>714</v>
      </c>
      <c r="J715" s="145">
        <f>SUM(B$2:B715)</f>
        <v>143</v>
      </c>
      <c r="K715" s="145">
        <f>SUM(C$2:C715)</f>
        <v>128</v>
      </c>
      <c r="L715" s="145">
        <f>SUM(D$2:D715)</f>
        <v>95</v>
      </c>
      <c r="M715" s="145">
        <f>SUM(E$2:E715)</f>
        <v>38</v>
      </c>
      <c r="N715" s="145">
        <f>SUM(F$2:F715)</f>
        <v>50</v>
      </c>
      <c r="O715" s="145">
        <f>SUM(G$2:G715)</f>
        <v>5</v>
      </c>
    </row>
    <row r="716" spans="1:15" x14ac:dyDescent="0.25">
      <c r="A716">
        <v>715</v>
      </c>
      <c r="B716" s="145" t="str">
        <f>IF(COUNTIF('Listing Competitieven'!AF$2:AF$479,$A716)=0,"",COUNTIF('Listing Competitieven'!AF$2:AF$479,$A716))</f>
        <v/>
      </c>
      <c r="C716" s="145" t="str">
        <f>IF(COUNTIF('Listing Competitieven'!AG$2:AG$479,$A716)=0,"",COUNTIF('Listing Competitieven'!AG$2:AG$479,$A716))</f>
        <v/>
      </c>
      <c r="D716" s="145" t="str">
        <f>IF(COUNTIF('Listing Competitieven'!AH$2:AH$479,$A716)=0,"",COUNTIF('Listing Competitieven'!AH$2:AH$479,$A716))</f>
        <v/>
      </c>
      <c r="E716" s="145" t="str">
        <f>IF(COUNTIF('Listing Competitieven'!AI$2:AI$479,$A716)=0,"",COUNTIF('Listing Competitieven'!AI$2:AI$479,$A716))</f>
        <v/>
      </c>
      <c r="F716" s="145" t="str">
        <f>IF(COUNTIF('Listing Competitieven'!AJ$2:AJ$479,$A716)=0,"",COUNTIF('Listing Competitieven'!AJ$2:AJ$479,$A716))</f>
        <v/>
      </c>
      <c r="G716" s="145" t="str">
        <f>IF(COUNTIF('Listing Competitieven'!AK$2:AK$479,$A716)=0,"",COUNTIF('Listing Competitieven'!AK$2:AK$479,$A716))</f>
        <v/>
      </c>
      <c r="I716">
        <v>715</v>
      </c>
      <c r="J716" s="145">
        <f>SUM(B$2:B716)</f>
        <v>143</v>
      </c>
      <c r="K716" s="145">
        <f>SUM(C$2:C716)</f>
        <v>128</v>
      </c>
      <c r="L716" s="145">
        <f>SUM(D$2:D716)</f>
        <v>95</v>
      </c>
      <c r="M716" s="145">
        <f>SUM(E$2:E716)</f>
        <v>38</v>
      </c>
      <c r="N716" s="145">
        <f>SUM(F$2:F716)</f>
        <v>50</v>
      </c>
      <c r="O716" s="145">
        <f>SUM(G$2:G716)</f>
        <v>5</v>
      </c>
    </row>
    <row r="717" spans="1:15" x14ac:dyDescent="0.25">
      <c r="A717">
        <v>716</v>
      </c>
      <c r="B717" s="145" t="str">
        <f>IF(COUNTIF('Listing Competitieven'!AF$2:AF$479,$A717)=0,"",COUNTIF('Listing Competitieven'!AF$2:AF$479,$A717))</f>
        <v/>
      </c>
      <c r="C717" s="145" t="str">
        <f>IF(COUNTIF('Listing Competitieven'!AG$2:AG$479,$A717)=0,"",COUNTIF('Listing Competitieven'!AG$2:AG$479,$A717))</f>
        <v/>
      </c>
      <c r="D717" s="145" t="str">
        <f>IF(COUNTIF('Listing Competitieven'!AH$2:AH$479,$A717)=0,"",COUNTIF('Listing Competitieven'!AH$2:AH$479,$A717))</f>
        <v/>
      </c>
      <c r="E717" s="145" t="str">
        <f>IF(COUNTIF('Listing Competitieven'!AI$2:AI$479,$A717)=0,"",COUNTIF('Listing Competitieven'!AI$2:AI$479,$A717))</f>
        <v/>
      </c>
      <c r="F717" s="145" t="str">
        <f>IF(COUNTIF('Listing Competitieven'!AJ$2:AJ$479,$A717)=0,"",COUNTIF('Listing Competitieven'!AJ$2:AJ$479,$A717))</f>
        <v/>
      </c>
      <c r="G717" s="145" t="str">
        <f>IF(COUNTIF('Listing Competitieven'!AK$2:AK$479,$A717)=0,"",COUNTIF('Listing Competitieven'!AK$2:AK$479,$A717))</f>
        <v/>
      </c>
      <c r="I717">
        <v>716</v>
      </c>
      <c r="J717" s="145">
        <f>SUM(B$2:B717)</f>
        <v>143</v>
      </c>
      <c r="K717" s="145">
        <f>SUM(C$2:C717)</f>
        <v>128</v>
      </c>
      <c r="L717" s="145">
        <f>SUM(D$2:D717)</f>
        <v>95</v>
      </c>
      <c r="M717" s="145">
        <f>SUM(E$2:E717)</f>
        <v>38</v>
      </c>
      <c r="N717" s="145">
        <f>SUM(F$2:F717)</f>
        <v>50</v>
      </c>
      <c r="O717" s="145">
        <f>SUM(G$2:G717)</f>
        <v>5</v>
      </c>
    </row>
    <row r="718" spans="1:15" x14ac:dyDescent="0.25">
      <c r="A718">
        <v>717</v>
      </c>
      <c r="B718" s="145" t="str">
        <f>IF(COUNTIF('Listing Competitieven'!AF$2:AF$479,$A718)=0,"",COUNTIF('Listing Competitieven'!AF$2:AF$479,$A718))</f>
        <v/>
      </c>
      <c r="C718" s="145" t="str">
        <f>IF(COUNTIF('Listing Competitieven'!AG$2:AG$479,$A718)=0,"",COUNTIF('Listing Competitieven'!AG$2:AG$479,$A718))</f>
        <v/>
      </c>
      <c r="D718" s="145" t="str">
        <f>IF(COUNTIF('Listing Competitieven'!AH$2:AH$479,$A718)=0,"",COUNTIF('Listing Competitieven'!AH$2:AH$479,$A718))</f>
        <v/>
      </c>
      <c r="E718" s="145" t="str">
        <f>IF(COUNTIF('Listing Competitieven'!AI$2:AI$479,$A718)=0,"",COUNTIF('Listing Competitieven'!AI$2:AI$479,$A718))</f>
        <v/>
      </c>
      <c r="F718" s="145" t="str">
        <f>IF(COUNTIF('Listing Competitieven'!AJ$2:AJ$479,$A718)=0,"",COUNTIF('Listing Competitieven'!AJ$2:AJ$479,$A718))</f>
        <v/>
      </c>
      <c r="G718" s="145" t="str">
        <f>IF(COUNTIF('Listing Competitieven'!AK$2:AK$479,$A718)=0,"",COUNTIF('Listing Competitieven'!AK$2:AK$479,$A718))</f>
        <v/>
      </c>
      <c r="I718">
        <v>717</v>
      </c>
      <c r="J718" s="145">
        <f>SUM(B$2:B718)</f>
        <v>143</v>
      </c>
      <c r="K718" s="145">
        <f>SUM(C$2:C718)</f>
        <v>128</v>
      </c>
      <c r="L718" s="145">
        <f>SUM(D$2:D718)</f>
        <v>95</v>
      </c>
      <c r="M718" s="145">
        <f>SUM(E$2:E718)</f>
        <v>38</v>
      </c>
      <c r="N718" s="145">
        <f>SUM(F$2:F718)</f>
        <v>50</v>
      </c>
      <c r="O718" s="145">
        <f>SUM(G$2:G718)</f>
        <v>5</v>
      </c>
    </row>
    <row r="719" spans="1:15" x14ac:dyDescent="0.25">
      <c r="A719">
        <v>718</v>
      </c>
      <c r="B719" s="145" t="str">
        <f>IF(COUNTIF('Listing Competitieven'!AF$2:AF$479,$A719)=0,"",COUNTIF('Listing Competitieven'!AF$2:AF$479,$A719))</f>
        <v/>
      </c>
      <c r="C719" s="145" t="str">
        <f>IF(COUNTIF('Listing Competitieven'!AG$2:AG$479,$A719)=0,"",COUNTIF('Listing Competitieven'!AG$2:AG$479,$A719))</f>
        <v/>
      </c>
      <c r="D719" s="145" t="str">
        <f>IF(COUNTIF('Listing Competitieven'!AH$2:AH$479,$A719)=0,"",COUNTIF('Listing Competitieven'!AH$2:AH$479,$A719))</f>
        <v/>
      </c>
      <c r="E719" s="145" t="str">
        <f>IF(COUNTIF('Listing Competitieven'!AI$2:AI$479,$A719)=0,"",COUNTIF('Listing Competitieven'!AI$2:AI$479,$A719))</f>
        <v/>
      </c>
      <c r="F719" s="145" t="str">
        <f>IF(COUNTIF('Listing Competitieven'!AJ$2:AJ$479,$A719)=0,"",COUNTIF('Listing Competitieven'!AJ$2:AJ$479,$A719))</f>
        <v/>
      </c>
      <c r="G719" s="145" t="str">
        <f>IF(COUNTIF('Listing Competitieven'!AK$2:AK$479,$A719)=0,"",COUNTIF('Listing Competitieven'!AK$2:AK$479,$A719))</f>
        <v/>
      </c>
      <c r="I719">
        <v>718</v>
      </c>
      <c r="J719" s="145">
        <f>SUM(B$2:B719)</f>
        <v>143</v>
      </c>
      <c r="K719" s="145">
        <f>SUM(C$2:C719)</f>
        <v>128</v>
      </c>
      <c r="L719" s="145">
        <f>SUM(D$2:D719)</f>
        <v>95</v>
      </c>
      <c r="M719" s="145">
        <f>SUM(E$2:E719)</f>
        <v>38</v>
      </c>
      <c r="N719" s="145">
        <f>SUM(F$2:F719)</f>
        <v>50</v>
      </c>
      <c r="O719" s="145">
        <f>SUM(G$2:G719)</f>
        <v>5</v>
      </c>
    </row>
    <row r="720" spans="1:15" x14ac:dyDescent="0.25">
      <c r="A720">
        <v>719</v>
      </c>
      <c r="B720" s="145" t="str">
        <f>IF(COUNTIF('Listing Competitieven'!AF$2:AF$479,$A720)=0,"",COUNTIF('Listing Competitieven'!AF$2:AF$479,$A720))</f>
        <v/>
      </c>
      <c r="C720" s="145" t="str">
        <f>IF(COUNTIF('Listing Competitieven'!AG$2:AG$479,$A720)=0,"",COUNTIF('Listing Competitieven'!AG$2:AG$479,$A720))</f>
        <v/>
      </c>
      <c r="D720" s="145" t="str">
        <f>IF(COUNTIF('Listing Competitieven'!AH$2:AH$479,$A720)=0,"",COUNTIF('Listing Competitieven'!AH$2:AH$479,$A720))</f>
        <v/>
      </c>
      <c r="E720" s="145" t="str">
        <f>IF(COUNTIF('Listing Competitieven'!AI$2:AI$479,$A720)=0,"",COUNTIF('Listing Competitieven'!AI$2:AI$479,$A720))</f>
        <v/>
      </c>
      <c r="F720" s="145" t="str">
        <f>IF(COUNTIF('Listing Competitieven'!AJ$2:AJ$479,$A720)=0,"",COUNTIF('Listing Competitieven'!AJ$2:AJ$479,$A720))</f>
        <v/>
      </c>
      <c r="G720" s="145" t="str">
        <f>IF(COUNTIF('Listing Competitieven'!AK$2:AK$479,$A720)=0,"",COUNTIF('Listing Competitieven'!AK$2:AK$479,$A720))</f>
        <v/>
      </c>
      <c r="I720">
        <v>719</v>
      </c>
      <c r="J720" s="145">
        <f>SUM(B$2:B720)</f>
        <v>143</v>
      </c>
      <c r="K720" s="145">
        <f>SUM(C$2:C720)</f>
        <v>128</v>
      </c>
      <c r="L720" s="145">
        <f>SUM(D$2:D720)</f>
        <v>95</v>
      </c>
      <c r="M720" s="145">
        <f>SUM(E$2:E720)</f>
        <v>38</v>
      </c>
      <c r="N720" s="145">
        <f>SUM(F$2:F720)</f>
        <v>50</v>
      </c>
      <c r="O720" s="145">
        <f>SUM(G$2:G720)</f>
        <v>5</v>
      </c>
    </row>
    <row r="721" spans="1:15" x14ac:dyDescent="0.25">
      <c r="A721">
        <v>720</v>
      </c>
      <c r="B721" s="145" t="str">
        <f>IF(COUNTIF('Listing Competitieven'!AF$2:AF$479,$A721)=0,"",COUNTIF('Listing Competitieven'!AF$2:AF$479,$A721))</f>
        <v/>
      </c>
      <c r="C721" s="145" t="str">
        <f>IF(COUNTIF('Listing Competitieven'!AG$2:AG$479,$A721)=0,"",COUNTIF('Listing Competitieven'!AG$2:AG$479,$A721))</f>
        <v/>
      </c>
      <c r="D721" s="145" t="str">
        <f>IF(COUNTIF('Listing Competitieven'!AH$2:AH$479,$A721)=0,"",COUNTIF('Listing Competitieven'!AH$2:AH$479,$A721))</f>
        <v/>
      </c>
      <c r="E721" s="145" t="str">
        <f>IF(COUNTIF('Listing Competitieven'!AI$2:AI$479,$A721)=0,"",COUNTIF('Listing Competitieven'!AI$2:AI$479,$A721))</f>
        <v/>
      </c>
      <c r="F721" s="145" t="str">
        <f>IF(COUNTIF('Listing Competitieven'!AJ$2:AJ$479,$A721)=0,"",COUNTIF('Listing Competitieven'!AJ$2:AJ$479,$A721))</f>
        <v/>
      </c>
      <c r="G721" s="145" t="str">
        <f>IF(COUNTIF('Listing Competitieven'!AK$2:AK$479,$A721)=0,"",COUNTIF('Listing Competitieven'!AK$2:AK$479,$A721))</f>
        <v/>
      </c>
      <c r="I721">
        <v>720</v>
      </c>
      <c r="J721" s="145">
        <f>SUM(B$2:B721)</f>
        <v>143</v>
      </c>
      <c r="K721" s="145">
        <f>SUM(C$2:C721)</f>
        <v>128</v>
      </c>
      <c r="L721" s="145">
        <f>SUM(D$2:D721)</f>
        <v>95</v>
      </c>
      <c r="M721" s="145">
        <f>SUM(E$2:E721)</f>
        <v>38</v>
      </c>
      <c r="N721" s="145">
        <f>SUM(F$2:F721)</f>
        <v>50</v>
      </c>
      <c r="O721" s="145">
        <f>SUM(G$2:G721)</f>
        <v>5</v>
      </c>
    </row>
    <row r="722" spans="1:15" x14ac:dyDescent="0.25">
      <c r="A722">
        <v>721</v>
      </c>
      <c r="B722" s="145" t="str">
        <f>IF(COUNTIF('Listing Competitieven'!AF$2:AF$479,$A722)=0,"",COUNTIF('Listing Competitieven'!AF$2:AF$479,$A722))</f>
        <v/>
      </c>
      <c r="C722" s="145" t="str">
        <f>IF(COUNTIF('Listing Competitieven'!AG$2:AG$479,$A722)=0,"",COUNTIF('Listing Competitieven'!AG$2:AG$479,$A722))</f>
        <v/>
      </c>
      <c r="D722" s="145" t="str">
        <f>IF(COUNTIF('Listing Competitieven'!AH$2:AH$479,$A722)=0,"",COUNTIF('Listing Competitieven'!AH$2:AH$479,$A722))</f>
        <v/>
      </c>
      <c r="E722" s="145">
        <f>IF(COUNTIF('Listing Competitieven'!AI$2:AI$479,$A722)=0,"",COUNTIF('Listing Competitieven'!AI$2:AI$479,$A722))</f>
        <v>1</v>
      </c>
      <c r="F722" s="145" t="str">
        <f>IF(COUNTIF('Listing Competitieven'!AJ$2:AJ$479,$A722)=0,"",COUNTIF('Listing Competitieven'!AJ$2:AJ$479,$A722))</f>
        <v/>
      </c>
      <c r="G722" s="145" t="str">
        <f>IF(COUNTIF('Listing Competitieven'!AK$2:AK$479,$A722)=0,"",COUNTIF('Listing Competitieven'!AK$2:AK$479,$A722))</f>
        <v/>
      </c>
      <c r="I722">
        <v>721</v>
      </c>
      <c r="J722" s="145">
        <f>SUM(B$2:B722)</f>
        <v>143</v>
      </c>
      <c r="K722" s="145">
        <f>SUM(C$2:C722)</f>
        <v>128</v>
      </c>
      <c r="L722" s="145">
        <f>SUM(D$2:D722)</f>
        <v>95</v>
      </c>
      <c r="M722" s="145">
        <f>SUM(E$2:E722)</f>
        <v>39</v>
      </c>
      <c r="N722" s="145">
        <f>SUM(F$2:F722)</f>
        <v>50</v>
      </c>
      <c r="O722" s="145">
        <f>SUM(G$2:G722)</f>
        <v>5</v>
      </c>
    </row>
    <row r="723" spans="1:15" x14ac:dyDescent="0.25">
      <c r="A723">
        <v>722</v>
      </c>
      <c r="B723" s="145" t="str">
        <f>IF(COUNTIF('Listing Competitieven'!AF$2:AF$479,$A723)=0,"",COUNTIF('Listing Competitieven'!AF$2:AF$479,$A723))</f>
        <v/>
      </c>
      <c r="C723" s="145" t="str">
        <f>IF(COUNTIF('Listing Competitieven'!AG$2:AG$479,$A723)=0,"",COUNTIF('Listing Competitieven'!AG$2:AG$479,$A723))</f>
        <v/>
      </c>
      <c r="D723" s="145" t="str">
        <f>IF(COUNTIF('Listing Competitieven'!AH$2:AH$479,$A723)=0,"",COUNTIF('Listing Competitieven'!AH$2:AH$479,$A723))</f>
        <v/>
      </c>
      <c r="E723" s="145" t="str">
        <f>IF(COUNTIF('Listing Competitieven'!AI$2:AI$479,$A723)=0,"",COUNTIF('Listing Competitieven'!AI$2:AI$479,$A723))</f>
        <v/>
      </c>
      <c r="F723" s="145" t="str">
        <f>IF(COUNTIF('Listing Competitieven'!AJ$2:AJ$479,$A723)=0,"",COUNTIF('Listing Competitieven'!AJ$2:AJ$479,$A723))</f>
        <v/>
      </c>
      <c r="G723" s="145" t="str">
        <f>IF(COUNTIF('Listing Competitieven'!AK$2:AK$479,$A723)=0,"",COUNTIF('Listing Competitieven'!AK$2:AK$479,$A723))</f>
        <v/>
      </c>
      <c r="I723">
        <v>722</v>
      </c>
      <c r="J723" s="145">
        <f>SUM(B$2:B723)</f>
        <v>143</v>
      </c>
      <c r="K723" s="145">
        <f>SUM(C$2:C723)</f>
        <v>128</v>
      </c>
      <c r="L723" s="145">
        <f>SUM(D$2:D723)</f>
        <v>95</v>
      </c>
      <c r="M723" s="145">
        <f>SUM(E$2:E723)</f>
        <v>39</v>
      </c>
      <c r="N723" s="145">
        <f>SUM(F$2:F723)</f>
        <v>50</v>
      </c>
      <c r="O723" s="145">
        <f>SUM(G$2:G723)</f>
        <v>5</v>
      </c>
    </row>
    <row r="724" spans="1:15" x14ac:dyDescent="0.25">
      <c r="A724">
        <v>723</v>
      </c>
      <c r="B724" s="145" t="str">
        <f>IF(COUNTIF('Listing Competitieven'!AF$2:AF$479,$A724)=0,"",COUNTIF('Listing Competitieven'!AF$2:AF$479,$A724))</f>
        <v/>
      </c>
      <c r="C724" s="145" t="str">
        <f>IF(COUNTIF('Listing Competitieven'!AG$2:AG$479,$A724)=0,"",COUNTIF('Listing Competitieven'!AG$2:AG$479,$A724))</f>
        <v/>
      </c>
      <c r="D724" s="145" t="str">
        <f>IF(COUNTIF('Listing Competitieven'!AH$2:AH$479,$A724)=0,"",COUNTIF('Listing Competitieven'!AH$2:AH$479,$A724))</f>
        <v/>
      </c>
      <c r="E724" s="145" t="str">
        <f>IF(COUNTIF('Listing Competitieven'!AI$2:AI$479,$A724)=0,"",COUNTIF('Listing Competitieven'!AI$2:AI$479,$A724))</f>
        <v/>
      </c>
      <c r="F724" s="145" t="str">
        <f>IF(COUNTIF('Listing Competitieven'!AJ$2:AJ$479,$A724)=0,"",COUNTIF('Listing Competitieven'!AJ$2:AJ$479,$A724))</f>
        <v/>
      </c>
      <c r="G724" s="145" t="str">
        <f>IF(COUNTIF('Listing Competitieven'!AK$2:AK$479,$A724)=0,"",COUNTIF('Listing Competitieven'!AK$2:AK$479,$A724))</f>
        <v/>
      </c>
      <c r="I724">
        <v>723</v>
      </c>
      <c r="J724" s="145">
        <f>SUM(B$2:B724)</f>
        <v>143</v>
      </c>
      <c r="K724" s="145">
        <f>SUM(C$2:C724)</f>
        <v>128</v>
      </c>
      <c r="L724" s="145">
        <f>SUM(D$2:D724)</f>
        <v>95</v>
      </c>
      <c r="M724" s="145">
        <f>SUM(E$2:E724)</f>
        <v>39</v>
      </c>
      <c r="N724" s="145">
        <f>SUM(F$2:F724)</f>
        <v>50</v>
      </c>
      <c r="O724" s="145">
        <f>SUM(G$2:G724)</f>
        <v>5</v>
      </c>
    </row>
    <row r="725" spans="1:15" x14ac:dyDescent="0.25">
      <c r="A725">
        <v>724</v>
      </c>
      <c r="B725" s="145" t="str">
        <f>IF(COUNTIF('Listing Competitieven'!AF$2:AF$479,$A725)=0,"",COUNTIF('Listing Competitieven'!AF$2:AF$479,$A725))</f>
        <v/>
      </c>
      <c r="C725" s="145" t="str">
        <f>IF(COUNTIF('Listing Competitieven'!AG$2:AG$479,$A725)=0,"",COUNTIF('Listing Competitieven'!AG$2:AG$479,$A725))</f>
        <v/>
      </c>
      <c r="D725" s="145" t="str">
        <f>IF(COUNTIF('Listing Competitieven'!AH$2:AH$479,$A725)=0,"",COUNTIF('Listing Competitieven'!AH$2:AH$479,$A725))</f>
        <v/>
      </c>
      <c r="E725" s="145" t="str">
        <f>IF(COUNTIF('Listing Competitieven'!AI$2:AI$479,$A725)=0,"",COUNTIF('Listing Competitieven'!AI$2:AI$479,$A725))</f>
        <v/>
      </c>
      <c r="F725" s="145" t="str">
        <f>IF(COUNTIF('Listing Competitieven'!AJ$2:AJ$479,$A725)=0,"",COUNTIF('Listing Competitieven'!AJ$2:AJ$479,$A725))</f>
        <v/>
      </c>
      <c r="G725" s="145" t="str">
        <f>IF(COUNTIF('Listing Competitieven'!AK$2:AK$479,$A725)=0,"",COUNTIF('Listing Competitieven'!AK$2:AK$479,$A725))</f>
        <v/>
      </c>
      <c r="I725">
        <v>724</v>
      </c>
      <c r="J725" s="145">
        <f>SUM(B$2:B725)</f>
        <v>143</v>
      </c>
      <c r="K725" s="145">
        <f>SUM(C$2:C725)</f>
        <v>128</v>
      </c>
      <c r="L725" s="145">
        <f>SUM(D$2:D725)</f>
        <v>95</v>
      </c>
      <c r="M725" s="145">
        <f>SUM(E$2:E725)</f>
        <v>39</v>
      </c>
      <c r="N725" s="145">
        <f>SUM(F$2:F725)</f>
        <v>50</v>
      </c>
      <c r="O725" s="145">
        <f>SUM(G$2:G725)</f>
        <v>5</v>
      </c>
    </row>
    <row r="726" spans="1:15" x14ac:dyDescent="0.25">
      <c r="A726">
        <v>725</v>
      </c>
      <c r="B726" s="145" t="str">
        <f>IF(COUNTIF('Listing Competitieven'!AF$2:AF$479,$A726)=0,"",COUNTIF('Listing Competitieven'!AF$2:AF$479,$A726))</f>
        <v/>
      </c>
      <c r="C726" s="145" t="str">
        <f>IF(COUNTIF('Listing Competitieven'!AG$2:AG$479,$A726)=0,"",COUNTIF('Listing Competitieven'!AG$2:AG$479,$A726))</f>
        <v/>
      </c>
      <c r="D726" s="145" t="str">
        <f>IF(COUNTIF('Listing Competitieven'!AH$2:AH$479,$A726)=0,"",COUNTIF('Listing Competitieven'!AH$2:AH$479,$A726))</f>
        <v/>
      </c>
      <c r="E726" s="145" t="str">
        <f>IF(COUNTIF('Listing Competitieven'!AI$2:AI$479,$A726)=0,"",COUNTIF('Listing Competitieven'!AI$2:AI$479,$A726))</f>
        <v/>
      </c>
      <c r="F726" s="145" t="str">
        <f>IF(COUNTIF('Listing Competitieven'!AJ$2:AJ$479,$A726)=0,"",COUNTIF('Listing Competitieven'!AJ$2:AJ$479,$A726))</f>
        <v/>
      </c>
      <c r="G726" s="145" t="str">
        <f>IF(COUNTIF('Listing Competitieven'!AK$2:AK$479,$A726)=0,"",COUNTIF('Listing Competitieven'!AK$2:AK$479,$A726))</f>
        <v/>
      </c>
      <c r="I726">
        <v>725</v>
      </c>
      <c r="J726" s="145">
        <f>SUM(B$2:B726)</f>
        <v>143</v>
      </c>
      <c r="K726" s="145">
        <f>SUM(C$2:C726)</f>
        <v>128</v>
      </c>
      <c r="L726" s="145">
        <f>SUM(D$2:D726)</f>
        <v>95</v>
      </c>
      <c r="M726" s="145">
        <f>SUM(E$2:E726)</f>
        <v>39</v>
      </c>
      <c r="N726" s="145">
        <f>SUM(F$2:F726)</f>
        <v>50</v>
      </c>
      <c r="O726" s="145">
        <f>SUM(G$2:G726)</f>
        <v>5</v>
      </c>
    </row>
    <row r="727" spans="1:15" x14ac:dyDescent="0.25">
      <c r="A727">
        <v>726</v>
      </c>
      <c r="B727" s="145" t="str">
        <f>IF(COUNTIF('Listing Competitieven'!AF$2:AF$479,$A727)=0,"",COUNTIF('Listing Competitieven'!AF$2:AF$479,$A727))</f>
        <v/>
      </c>
      <c r="C727" s="145" t="str">
        <f>IF(COUNTIF('Listing Competitieven'!AG$2:AG$479,$A727)=0,"",COUNTIF('Listing Competitieven'!AG$2:AG$479,$A727))</f>
        <v/>
      </c>
      <c r="D727" s="145" t="str">
        <f>IF(COUNTIF('Listing Competitieven'!AH$2:AH$479,$A727)=0,"",COUNTIF('Listing Competitieven'!AH$2:AH$479,$A727))</f>
        <v/>
      </c>
      <c r="E727" s="145" t="str">
        <f>IF(COUNTIF('Listing Competitieven'!AI$2:AI$479,$A727)=0,"",COUNTIF('Listing Competitieven'!AI$2:AI$479,$A727))</f>
        <v/>
      </c>
      <c r="F727" s="145" t="str">
        <f>IF(COUNTIF('Listing Competitieven'!AJ$2:AJ$479,$A727)=0,"",COUNTIF('Listing Competitieven'!AJ$2:AJ$479,$A727))</f>
        <v/>
      </c>
      <c r="G727" s="145" t="str">
        <f>IF(COUNTIF('Listing Competitieven'!AK$2:AK$479,$A727)=0,"",COUNTIF('Listing Competitieven'!AK$2:AK$479,$A727))</f>
        <v/>
      </c>
      <c r="I727">
        <v>726</v>
      </c>
      <c r="J727" s="145">
        <f>SUM(B$2:B727)</f>
        <v>143</v>
      </c>
      <c r="K727" s="145">
        <f>SUM(C$2:C727)</f>
        <v>128</v>
      </c>
      <c r="L727" s="145">
        <f>SUM(D$2:D727)</f>
        <v>95</v>
      </c>
      <c r="M727" s="145">
        <f>SUM(E$2:E727)</f>
        <v>39</v>
      </c>
      <c r="N727" s="145">
        <f>SUM(F$2:F727)</f>
        <v>50</v>
      </c>
      <c r="O727" s="145">
        <f>SUM(G$2:G727)</f>
        <v>5</v>
      </c>
    </row>
    <row r="728" spans="1:15" x14ac:dyDescent="0.25">
      <c r="A728">
        <v>727</v>
      </c>
      <c r="B728" s="145" t="str">
        <f>IF(COUNTIF('Listing Competitieven'!AF$2:AF$479,$A728)=0,"",COUNTIF('Listing Competitieven'!AF$2:AF$479,$A728))</f>
        <v/>
      </c>
      <c r="C728" s="145" t="str">
        <f>IF(COUNTIF('Listing Competitieven'!AG$2:AG$479,$A728)=0,"",COUNTIF('Listing Competitieven'!AG$2:AG$479,$A728))</f>
        <v/>
      </c>
      <c r="D728" s="145" t="str">
        <f>IF(COUNTIF('Listing Competitieven'!AH$2:AH$479,$A728)=0,"",COUNTIF('Listing Competitieven'!AH$2:AH$479,$A728))</f>
        <v/>
      </c>
      <c r="E728" s="145" t="str">
        <f>IF(COUNTIF('Listing Competitieven'!AI$2:AI$479,$A728)=0,"",COUNTIF('Listing Competitieven'!AI$2:AI$479,$A728))</f>
        <v/>
      </c>
      <c r="F728" s="145" t="str">
        <f>IF(COUNTIF('Listing Competitieven'!AJ$2:AJ$479,$A728)=0,"",COUNTIF('Listing Competitieven'!AJ$2:AJ$479,$A728))</f>
        <v/>
      </c>
      <c r="G728" s="145" t="str">
        <f>IF(COUNTIF('Listing Competitieven'!AK$2:AK$479,$A728)=0,"",COUNTIF('Listing Competitieven'!AK$2:AK$479,$A728))</f>
        <v/>
      </c>
      <c r="I728">
        <v>727</v>
      </c>
      <c r="J728" s="145">
        <f>SUM(B$2:B728)</f>
        <v>143</v>
      </c>
      <c r="K728" s="145">
        <f>SUM(C$2:C728)</f>
        <v>128</v>
      </c>
      <c r="L728" s="145">
        <f>SUM(D$2:D728)</f>
        <v>95</v>
      </c>
      <c r="M728" s="145">
        <f>SUM(E$2:E728)</f>
        <v>39</v>
      </c>
      <c r="N728" s="145">
        <f>SUM(F$2:F728)</f>
        <v>50</v>
      </c>
      <c r="O728" s="145">
        <f>SUM(G$2:G728)</f>
        <v>5</v>
      </c>
    </row>
    <row r="729" spans="1:15" x14ac:dyDescent="0.25">
      <c r="A729">
        <v>728</v>
      </c>
      <c r="B729" s="145" t="str">
        <f>IF(COUNTIF('Listing Competitieven'!AF$2:AF$479,$A729)=0,"",COUNTIF('Listing Competitieven'!AF$2:AF$479,$A729))</f>
        <v/>
      </c>
      <c r="C729" s="145" t="str">
        <f>IF(COUNTIF('Listing Competitieven'!AG$2:AG$479,$A729)=0,"",COUNTIF('Listing Competitieven'!AG$2:AG$479,$A729))</f>
        <v/>
      </c>
      <c r="D729" s="145">
        <f>IF(COUNTIF('Listing Competitieven'!AH$2:AH$479,$A729)=0,"",COUNTIF('Listing Competitieven'!AH$2:AH$479,$A729))</f>
        <v>2</v>
      </c>
      <c r="E729" s="145" t="str">
        <f>IF(COUNTIF('Listing Competitieven'!AI$2:AI$479,$A729)=0,"",COUNTIF('Listing Competitieven'!AI$2:AI$479,$A729))</f>
        <v/>
      </c>
      <c r="F729" s="145" t="str">
        <f>IF(COUNTIF('Listing Competitieven'!AJ$2:AJ$479,$A729)=0,"",COUNTIF('Listing Competitieven'!AJ$2:AJ$479,$A729))</f>
        <v/>
      </c>
      <c r="G729" s="145" t="str">
        <f>IF(COUNTIF('Listing Competitieven'!AK$2:AK$479,$A729)=0,"",COUNTIF('Listing Competitieven'!AK$2:AK$479,$A729))</f>
        <v/>
      </c>
      <c r="I729">
        <v>728</v>
      </c>
      <c r="J729" s="145">
        <f>SUM(B$2:B729)</f>
        <v>143</v>
      </c>
      <c r="K729" s="145">
        <f>SUM(C$2:C729)</f>
        <v>128</v>
      </c>
      <c r="L729" s="145">
        <f>SUM(D$2:D729)</f>
        <v>97</v>
      </c>
      <c r="M729" s="145">
        <f>SUM(E$2:E729)</f>
        <v>39</v>
      </c>
      <c r="N729" s="145">
        <f>SUM(F$2:F729)</f>
        <v>50</v>
      </c>
      <c r="O729" s="145">
        <f>SUM(G$2:G729)</f>
        <v>5</v>
      </c>
    </row>
    <row r="730" spans="1:15" x14ac:dyDescent="0.25">
      <c r="A730">
        <v>729</v>
      </c>
      <c r="B730" s="145" t="str">
        <f>IF(COUNTIF('Listing Competitieven'!AF$2:AF$479,$A730)=0,"",COUNTIF('Listing Competitieven'!AF$2:AF$479,$A730))</f>
        <v/>
      </c>
      <c r="C730" s="145" t="str">
        <f>IF(COUNTIF('Listing Competitieven'!AG$2:AG$479,$A730)=0,"",COUNTIF('Listing Competitieven'!AG$2:AG$479,$A730))</f>
        <v/>
      </c>
      <c r="D730" s="145" t="str">
        <f>IF(COUNTIF('Listing Competitieven'!AH$2:AH$479,$A730)=0,"",COUNTIF('Listing Competitieven'!AH$2:AH$479,$A730))</f>
        <v/>
      </c>
      <c r="E730" s="145" t="str">
        <f>IF(COUNTIF('Listing Competitieven'!AI$2:AI$479,$A730)=0,"",COUNTIF('Listing Competitieven'!AI$2:AI$479,$A730))</f>
        <v/>
      </c>
      <c r="F730" s="145" t="str">
        <f>IF(COUNTIF('Listing Competitieven'!AJ$2:AJ$479,$A730)=0,"",COUNTIF('Listing Competitieven'!AJ$2:AJ$479,$A730))</f>
        <v/>
      </c>
      <c r="G730" s="145" t="str">
        <f>IF(COUNTIF('Listing Competitieven'!AK$2:AK$479,$A730)=0,"",COUNTIF('Listing Competitieven'!AK$2:AK$479,$A730))</f>
        <v/>
      </c>
      <c r="I730">
        <v>729</v>
      </c>
      <c r="J730" s="145">
        <f>SUM(B$2:B730)</f>
        <v>143</v>
      </c>
      <c r="K730" s="145">
        <f>SUM(C$2:C730)</f>
        <v>128</v>
      </c>
      <c r="L730" s="145">
        <f>SUM(D$2:D730)</f>
        <v>97</v>
      </c>
      <c r="M730" s="145">
        <f>SUM(E$2:E730)</f>
        <v>39</v>
      </c>
      <c r="N730" s="145">
        <f>SUM(F$2:F730)</f>
        <v>50</v>
      </c>
      <c r="O730" s="145">
        <f>SUM(G$2:G730)</f>
        <v>5</v>
      </c>
    </row>
    <row r="731" spans="1:15" x14ac:dyDescent="0.25">
      <c r="A731">
        <v>730</v>
      </c>
      <c r="B731" s="145" t="str">
        <f>IF(COUNTIF('Listing Competitieven'!AF$2:AF$479,$A731)=0,"",COUNTIF('Listing Competitieven'!AF$2:AF$479,$A731))</f>
        <v/>
      </c>
      <c r="C731" s="145" t="str">
        <f>IF(COUNTIF('Listing Competitieven'!AG$2:AG$479,$A731)=0,"",COUNTIF('Listing Competitieven'!AG$2:AG$479,$A731))</f>
        <v/>
      </c>
      <c r="D731" s="145" t="str">
        <f>IF(COUNTIF('Listing Competitieven'!AH$2:AH$479,$A731)=0,"",COUNTIF('Listing Competitieven'!AH$2:AH$479,$A731))</f>
        <v/>
      </c>
      <c r="E731" s="145" t="str">
        <f>IF(COUNTIF('Listing Competitieven'!AI$2:AI$479,$A731)=0,"",COUNTIF('Listing Competitieven'!AI$2:AI$479,$A731))</f>
        <v/>
      </c>
      <c r="F731" s="145" t="str">
        <f>IF(COUNTIF('Listing Competitieven'!AJ$2:AJ$479,$A731)=0,"",COUNTIF('Listing Competitieven'!AJ$2:AJ$479,$A731))</f>
        <v/>
      </c>
      <c r="G731" s="145" t="str">
        <f>IF(COUNTIF('Listing Competitieven'!AK$2:AK$479,$A731)=0,"",COUNTIF('Listing Competitieven'!AK$2:AK$479,$A731))</f>
        <v/>
      </c>
      <c r="I731">
        <v>730</v>
      </c>
      <c r="J731" s="145">
        <f>SUM(B$2:B731)</f>
        <v>143</v>
      </c>
      <c r="K731" s="145">
        <f>SUM(C$2:C731)</f>
        <v>128</v>
      </c>
      <c r="L731" s="145">
        <f>SUM(D$2:D731)</f>
        <v>97</v>
      </c>
      <c r="M731" s="145">
        <f>SUM(E$2:E731)</f>
        <v>39</v>
      </c>
      <c r="N731" s="145">
        <f>SUM(F$2:F731)</f>
        <v>50</v>
      </c>
      <c r="O731" s="145">
        <f>SUM(G$2:G731)</f>
        <v>5</v>
      </c>
    </row>
    <row r="732" spans="1:15" x14ac:dyDescent="0.25">
      <c r="A732">
        <v>731</v>
      </c>
      <c r="B732" s="145" t="str">
        <f>IF(COUNTIF('Listing Competitieven'!AF$2:AF$479,$A732)=0,"",COUNTIF('Listing Competitieven'!AF$2:AF$479,$A732))</f>
        <v/>
      </c>
      <c r="C732" s="145" t="str">
        <f>IF(COUNTIF('Listing Competitieven'!AG$2:AG$479,$A732)=0,"",COUNTIF('Listing Competitieven'!AG$2:AG$479,$A732))</f>
        <v/>
      </c>
      <c r="D732" s="145" t="str">
        <f>IF(COUNTIF('Listing Competitieven'!AH$2:AH$479,$A732)=0,"",COUNTIF('Listing Competitieven'!AH$2:AH$479,$A732))</f>
        <v/>
      </c>
      <c r="E732" s="145" t="str">
        <f>IF(COUNTIF('Listing Competitieven'!AI$2:AI$479,$A732)=0,"",COUNTIF('Listing Competitieven'!AI$2:AI$479,$A732))</f>
        <v/>
      </c>
      <c r="F732" s="145" t="str">
        <f>IF(COUNTIF('Listing Competitieven'!AJ$2:AJ$479,$A732)=0,"",COUNTIF('Listing Competitieven'!AJ$2:AJ$479,$A732))</f>
        <v/>
      </c>
      <c r="G732" s="145" t="str">
        <f>IF(COUNTIF('Listing Competitieven'!AK$2:AK$479,$A732)=0,"",COUNTIF('Listing Competitieven'!AK$2:AK$479,$A732))</f>
        <v/>
      </c>
      <c r="I732">
        <v>731</v>
      </c>
      <c r="J732" s="145">
        <f>SUM(B$2:B732)</f>
        <v>143</v>
      </c>
      <c r="K732" s="145">
        <f>SUM(C$2:C732)</f>
        <v>128</v>
      </c>
      <c r="L732" s="145">
        <f>SUM(D$2:D732)</f>
        <v>97</v>
      </c>
      <c r="M732" s="145">
        <f>SUM(E$2:E732)</f>
        <v>39</v>
      </c>
      <c r="N732" s="145">
        <f>SUM(F$2:F732)</f>
        <v>50</v>
      </c>
      <c r="O732" s="145">
        <f>SUM(G$2:G732)</f>
        <v>5</v>
      </c>
    </row>
    <row r="733" spans="1:15" x14ac:dyDescent="0.25">
      <c r="A733">
        <v>732</v>
      </c>
      <c r="B733" s="145" t="str">
        <f>IF(COUNTIF('Listing Competitieven'!AF$2:AF$479,$A733)=0,"",COUNTIF('Listing Competitieven'!AF$2:AF$479,$A733))</f>
        <v/>
      </c>
      <c r="C733" s="145" t="str">
        <f>IF(COUNTIF('Listing Competitieven'!AG$2:AG$479,$A733)=0,"",COUNTIF('Listing Competitieven'!AG$2:AG$479,$A733))</f>
        <v/>
      </c>
      <c r="D733" s="145" t="str">
        <f>IF(COUNTIF('Listing Competitieven'!AH$2:AH$479,$A733)=0,"",COUNTIF('Listing Competitieven'!AH$2:AH$479,$A733))</f>
        <v/>
      </c>
      <c r="E733" s="145" t="str">
        <f>IF(COUNTIF('Listing Competitieven'!AI$2:AI$479,$A733)=0,"",COUNTIF('Listing Competitieven'!AI$2:AI$479,$A733))</f>
        <v/>
      </c>
      <c r="F733" s="145" t="str">
        <f>IF(COUNTIF('Listing Competitieven'!AJ$2:AJ$479,$A733)=0,"",COUNTIF('Listing Competitieven'!AJ$2:AJ$479,$A733))</f>
        <v/>
      </c>
      <c r="G733" s="145" t="str">
        <f>IF(COUNTIF('Listing Competitieven'!AK$2:AK$479,$A733)=0,"",COUNTIF('Listing Competitieven'!AK$2:AK$479,$A733))</f>
        <v/>
      </c>
      <c r="I733">
        <v>732</v>
      </c>
      <c r="J733" s="145">
        <f>SUM(B$2:B733)</f>
        <v>143</v>
      </c>
      <c r="K733" s="145">
        <f>SUM(C$2:C733)</f>
        <v>128</v>
      </c>
      <c r="L733" s="145">
        <f>SUM(D$2:D733)</f>
        <v>97</v>
      </c>
      <c r="M733" s="145">
        <f>SUM(E$2:E733)</f>
        <v>39</v>
      </c>
      <c r="N733" s="145">
        <f>SUM(F$2:F733)</f>
        <v>50</v>
      </c>
      <c r="O733" s="145">
        <f>SUM(G$2:G733)</f>
        <v>5</v>
      </c>
    </row>
    <row r="734" spans="1:15" x14ac:dyDescent="0.25">
      <c r="A734">
        <v>733</v>
      </c>
      <c r="B734" s="145" t="str">
        <f>IF(COUNTIF('Listing Competitieven'!AF$2:AF$479,$A734)=0,"",COUNTIF('Listing Competitieven'!AF$2:AF$479,$A734))</f>
        <v/>
      </c>
      <c r="C734" s="145" t="str">
        <f>IF(COUNTIF('Listing Competitieven'!AG$2:AG$479,$A734)=0,"",COUNTIF('Listing Competitieven'!AG$2:AG$479,$A734))</f>
        <v/>
      </c>
      <c r="D734" s="145" t="str">
        <f>IF(COUNTIF('Listing Competitieven'!AH$2:AH$479,$A734)=0,"",COUNTIF('Listing Competitieven'!AH$2:AH$479,$A734))</f>
        <v/>
      </c>
      <c r="E734" s="145" t="str">
        <f>IF(COUNTIF('Listing Competitieven'!AI$2:AI$479,$A734)=0,"",COUNTIF('Listing Competitieven'!AI$2:AI$479,$A734))</f>
        <v/>
      </c>
      <c r="F734" s="145" t="str">
        <f>IF(COUNTIF('Listing Competitieven'!AJ$2:AJ$479,$A734)=0,"",COUNTIF('Listing Competitieven'!AJ$2:AJ$479,$A734))</f>
        <v/>
      </c>
      <c r="G734" s="145" t="str">
        <f>IF(COUNTIF('Listing Competitieven'!AK$2:AK$479,$A734)=0,"",COUNTIF('Listing Competitieven'!AK$2:AK$479,$A734))</f>
        <v/>
      </c>
      <c r="I734">
        <v>733</v>
      </c>
      <c r="J734" s="145">
        <f>SUM(B$2:B734)</f>
        <v>143</v>
      </c>
      <c r="K734" s="145">
        <f>SUM(C$2:C734)</f>
        <v>128</v>
      </c>
      <c r="L734" s="145">
        <f>SUM(D$2:D734)</f>
        <v>97</v>
      </c>
      <c r="M734" s="145">
        <f>SUM(E$2:E734)</f>
        <v>39</v>
      </c>
      <c r="N734" s="145">
        <f>SUM(F$2:F734)</f>
        <v>50</v>
      </c>
      <c r="O734" s="145">
        <f>SUM(G$2:G734)</f>
        <v>5</v>
      </c>
    </row>
    <row r="735" spans="1:15" x14ac:dyDescent="0.25">
      <c r="A735">
        <v>734</v>
      </c>
      <c r="B735" s="145" t="str">
        <f>IF(COUNTIF('Listing Competitieven'!AF$2:AF$479,$A735)=0,"",COUNTIF('Listing Competitieven'!AF$2:AF$479,$A735))</f>
        <v/>
      </c>
      <c r="C735" s="145" t="str">
        <f>IF(COUNTIF('Listing Competitieven'!AG$2:AG$479,$A735)=0,"",COUNTIF('Listing Competitieven'!AG$2:AG$479,$A735))</f>
        <v/>
      </c>
      <c r="D735" s="145" t="str">
        <f>IF(COUNTIF('Listing Competitieven'!AH$2:AH$479,$A735)=0,"",COUNTIF('Listing Competitieven'!AH$2:AH$479,$A735))</f>
        <v/>
      </c>
      <c r="E735" s="145" t="str">
        <f>IF(COUNTIF('Listing Competitieven'!AI$2:AI$479,$A735)=0,"",COUNTIF('Listing Competitieven'!AI$2:AI$479,$A735))</f>
        <v/>
      </c>
      <c r="F735" s="145" t="str">
        <f>IF(COUNTIF('Listing Competitieven'!AJ$2:AJ$479,$A735)=0,"",COUNTIF('Listing Competitieven'!AJ$2:AJ$479,$A735))</f>
        <v/>
      </c>
      <c r="G735" s="145" t="str">
        <f>IF(COUNTIF('Listing Competitieven'!AK$2:AK$479,$A735)=0,"",COUNTIF('Listing Competitieven'!AK$2:AK$479,$A735))</f>
        <v/>
      </c>
      <c r="I735">
        <v>734</v>
      </c>
      <c r="J735" s="145">
        <f>SUM(B$2:B735)</f>
        <v>143</v>
      </c>
      <c r="K735" s="145">
        <f>SUM(C$2:C735)</f>
        <v>128</v>
      </c>
      <c r="L735" s="145">
        <f>SUM(D$2:D735)</f>
        <v>97</v>
      </c>
      <c r="M735" s="145">
        <f>SUM(E$2:E735)</f>
        <v>39</v>
      </c>
      <c r="N735" s="145">
        <f>SUM(F$2:F735)</f>
        <v>50</v>
      </c>
      <c r="O735" s="145">
        <f>SUM(G$2:G735)</f>
        <v>5</v>
      </c>
    </row>
    <row r="736" spans="1:15" x14ac:dyDescent="0.25">
      <c r="A736">
        <v>735</v>
      </c>
      <c r="B736" s="145">
        <f>IF(COUNTIF('Listing Competitieven'!AF$2:AF$479,$A736)=0,"",COUNTIF('Listing Competitieven'!AF$2:AF$479,$A736))</f>
        <v>1</v>
      </c>
      <c r="C736" s="145" t="str">
        <f>IF(COUNTIF('Listing Competitieven'!AG$2:AG$479,$A736)=0,"",COUNTIF('Listing Competitieven'!AG$2:AG$479,$A736))</f>
        <v/>
      </c>
      <c r="D736" s="145" t="str">
        <f>IF(COUNTIF('Listing Competitieven'!AH$2:AH$479,$A736)=0,"",COUNTIF('Listing Competitieven'!AH$2:AH$479,$A736))</f>
        <v/>
      </c>
      <c r="E736" s="145">
        <f>IF(COUNTIF('Listing Competitieven'!AI$2:AI$479,$A736)=0,"",COUNTIF('Listing Competitieven'!AI$2:AI$479,$A736))</f>
        <v>1</v>
      </c>
      <c r="F736" s="145">
        <f>IF(COUNTIF('Listing Competitieven'!AJ$2:AJ$479,$A736)=0,"",COUNTIF('Listing Competitieven'!AJ$2:AJ$479,$A736))</f>
        <v>1</v>
      </c>
      <c r="G736" s="145">
        <f>IF(COUNTIF('Listing Competitieven'!AK$2:AK$479,$A736)=0,"",COUNTIF('Listing Competitieven'!AK$2:AK$479,$A736))</f>
        <v>1</v>
      </c>
      <c r="I736">
        <v>735</v>
      </c>
      <c r="J736" s="145">
        <f>SUM(B$2:B736)</f>
        <v>144</v>
      </c>
      <c r="K736" s="145">
        <f>SUM(C$2:C736)</f>
        <v>128</v>
      </c>
      <c r="L736" s="145">
        <f>SUM(D$2:D736)</f>
        <v>97</v>
      </c>
      <c r="M736" s="145">
        <f>SUM(E$2:E736)</f>
        <v>40</v>
      </c>
      <c r="N736" s="145">
        <f>SUM(F$2:F736)</f>
        <v>51</v>
      </c>
      <c r="O736" s="145">
        <f>SUM(G$2:G736)</f>
        <v>6</v>
      </c>
    </row>
    <row r="737" spans="1:15" x14ac:dyDescent="0.25">
      <c r="A737">
        <v>736</v>
      </c>
      <c r="B737" s="145" t="str">
        <f>IF(COUNTIF('Listing Competitieven'!AF$2:AF$479,$A737)=0,"",COUNTIF('Listing Competitieven'!AF$2:AF$479,$A737))</f>
        <v/>
      </c>
      <c r="C737" s="145" t="str">
        <f>IF(COUNTIF('Listing Competitieven'!AG$2:AG$479,$A737)=0,"",COUNTIF('Listing Competitieven'!AG$2:AG$479,$A737))</f>
        <v/>
      </c>
      <c r="D737" s="145" t="str">
        <f>IF(COUNTIF('Listing Competitieven'!AH$2:AH$479,$A737)=0,"",COUNTIF('Listing Competitieven'!AH$2:AH$479,$A737))</f>
        <v/>
      </c>
      <c r="E737" s="145" t="str">
        <f>IF(COUNTIF('Listing Competitieven'!AI$2:AI$479,$A737)=0,"",COUNTIF('Listing Competitieven'!AI$2:AI$479,$A737))</f>
        <v/>
      </c>
      <c r="F737" s="145" t="str">
        <f>IF(COUNTIF('Listing Competitieven'!AJ$2:AJ$479,$A737)=0,"",COUNTIF('Listing Competitieven'!AJ$2:AJ$479,$A737))</f>
        <v/>
      </c>
      <c r="G737" s="145" t="str">
        <f>IF(COUNTIF('Listing Competitieven'!AK$2:AK$479,$A737)=0,"",COUNTIF('Listing Competitieven'!AK$2:AK$479,$A737))</f>
        <v/>
      </c>
      <c r="I737">
        <v>736</v>
      </c>
      <c r="J737" s="145">
        <f>SUM(B$2:B737)</f>
        <v>144</v>
      </c>
      <c r="K737" s="145">
        <f>SUM(C$2:C737)</f>
        <v>128</v>
      </c>
      <c r="L737" s="145">
        <f>SUM(D$2:D737)</f>
        <v>97</v>
      </c>
      <c r="M737" s="145">
        <f>SUM(E$2:E737)</f>
        <v>40</v>
      </c>
      <c r="N737" s="145">
        <f>SUM(F$2:F737)</f>
        <v>51</v>
      </c>
      <c r="O737" s="145">
        <f>SUM(G$2:G737)</f>
        <v>6</v>
      </c>
    </row>
    <row r="738" spans="1:15" x14ac:dyDescent="0.25">
      <c r="A738">
        <v>737</v>
      </c>
      <c r="B738" s="145" t="str">
        <f>IF(COUNTIF('Listing Competitieven'!AF$2:AF$479,$A738)=0,"",COUNTIF('Listing Competitieven'!AF$2:AF$479,$A738))</f>
        <v/>
      </c>
      <c r="C738" s="145" t="str">
        <f>IF(COUNTIF('Listing Competitieven'!AG$2:AG$479,$A738)=0,"",COUNTIF('Listing Competitieven'!AG$2:AG$479,$A738))</f>
        <v/>
      </c>
      <c r="D738" s="145" t="str">
        <f>IF(COUNTIF('Listing Competitieven'!AH$2:AH$479,$A738)=0,"",COUNTIF('Listing Competitieven'!AH$2:AH$479,$A738))</f>
        <v/>
      </c>
      <c r="E738" s="145" t="str">
        <f>IF(COUNTIF('Listing Competitieven'!AI$2:AI$479,$A738)=0,"",COUNTIF('Listing Competitieven'!AI$2:AI$479,$A738))</f>
        <v/>
      </c>
      <c r="F738" s="145" t="str">
        <f>IF(COUNTIF('Listing Competitieven'!AJ$2:AJ$479,$A738)=0,"",COUNTIF('Listing Competitieven'!AJ$2:AJ$479,$A738))</f>
        <v/>
      </c>
      <c r="G738" s="145" t="str">
        <f>IF(COUNTIF('Listing Competitieven'!AK$2:AK$479,$A738)=0,"",COUNTIF('Listing Competitieven'!AK$2:AK$479,$A738))</f>
        <v/>
      </c>
      <c r="I738">
        <v>737</v>
      </c>
      <c r="J738" s="145">
        <f>SUM(B$2:B738)</f>
        <v>144</v>
      </c>
      <c r="K738" s="145">
        <f>SUM(C$2:C738)</f>
        <v>128</v>
      </c>
      <c r="L738" s="145">
        <f>SUM(D$2:D738)</f>
        <v>97</v>
      </c>
      <c r="M738" s="145">
        <f>SUM(E$2:E738)</f>
        <v>40</v>
      </c>
      <c r="N738" s="145">
        <f>SUM(F$2:F738)</f>
        <v>51</v>
      </c>
      <c r="O738" s="145">
        <f>SUM(G$2:G738)</f>
        <v>6</v>
      </c>
    </row>
    <row r="739" spans="1:15" x14ac:dyDescent="0.25">
      <c r="A739">
        <v>738</v>
      </c>
      <c r="B739" s="145" t="str">
        <f>IF(COUNTIF('Listing Competitieven'!AF$2:AF$479,$A739)=0,"",COUNTIF('Listing Competitieven'!AF$2:AF$479,$A739))</f>
        <v/>
      </c>
      <c r="C739" s="145" t="str">
        <f>IF(COUNTIF('Listing Competitieven'!AG$2:AG$479,$A739)=0,"",COUNTIF('Listing Competitieven'!AG$2:AG$479,$A739))</f>
        <v/>
      </c>
      <c r="D739" s="145" t="str">
        <f>IF(COUNTIF('Listing Competitieven'!AH$2:AH$479,$A739)=0,"",COUNTIF('Listing Competitieven'!AH$2:AH$479,$A739))</f>
        <v/>
      </c>
      <c r="E739" s="145" t="str">
        <f>IF(COUNTIF('Listing Competitieven'!AI$2:AI$479,$A739)=0,"",COUNTIF('Listing Competitieven'!AI$2:AI$479,$A739))</f>
        <v/>
      </c>
      <c r="F739" s="145">
        <f>IF(COUNTIF('Listing Competitieven'!AJ$2:AJ$479,$A739)=0,"",COUNTIF('Listing Competitieven'!AJ$2:AJ$479,$A739))</f>
        <v>1</v>
      </c>
      <c r="G739" s="145" t="str">
        <f>IF(COUNTIF('Listing Competitieven'!AK$2:AK$479,$A739)=0,"",COUNTIF('Listing Competitieven'!AK$2:AK$479,$A739))</f>
        <v/>
      </c>
      <c r="I739">
        <v>738</v>
      </c>
      <c r="J739" s="145">
        <f>SUM(B$2:B739)</f>
        <v>144</v>
      </c>
      <c r="K739" s="145">
        <f>SUM(C$2:C739)</f>
        <v>128</v>
      </c>
      <c r="L739" s="145">
        <f>SUM(D$2:D739)</f>
        <v>97</v>
      </c>
      <c r="M739" s="145">
        <f>SUM(E$2:E739)</f>
        <v>40</v>
      </c>
      <c r="N739" s="145">
        <f>SUM(F$2:F739)</f>
        <v>52</v>
      </c>
      <c r="O739" s="145">
        <f>SUM(G$2:G739)</f>
        <v>6</v>
      </c>
    </row>
    <row r="740" spans="1:15" x14ac:dyDescent="0.25">
      <c r="A740">
        <v>739</v>
      </c>
      <c r="B740" s="145" t="str">
        <f>IF(COUNTIF('Listing Competitieven'!AF$2:AF$479,$A740)=0,"",COUNTIF('Listing Competitieven'!AF$2:AF$479,$A740))</f>
        <v/>
      </c>
      <c r="C740" s="145" t="str">
        <f>IF(COUNTIF('Listing Competitieven'!AG$2:AG$479,$A740)=0,"",COUNTIF('Listing Competitieven'!AG$2:AG$479,$A740))</f>
        <v/>
      </c>
      <c r="D740" s="145" t="str">
        <f>IF(COUNTIF('Listing Competitieven'!AH$2:AH$479,$A740)=0,"",COUNTIF('Listing Competitieven'!AH$2:AH$479,$A740))</f>
        <v/>
      </c>
      <c r="E740" s="145" t="str">
        <f>IF(COUNTIF('Listing Competitieven'!AI$2:AI$479,$A740)=0,"",COUNTIF('Listing Competitieven'!AI$2:AI$479,$A740))</f>
        <v/>
      </c>
      <c r="F740" s="145" t="str">
        <f>IF(COUNTIF('Listing Competitieven'!AJ$2:AJ$479,$A740)=0,"",COUNTIF('Listing Competitieven'!AJ$2:AJ$479,$A740))</f>
        <v/>
      </c>
      <c r="G740" s="145" t="str">
        <f>IF(COUNTIF('Listing Competitieven'!AK$2:AK$479,$A740)=0,"",COUNTIF('Listing Competitieven'!AK$2:AK$479,$A740))</f>
        <v/>
      </c>
      <c r="I740">
        <v>739</v>
      </c>
      <c r="J740" s="145">
        <f>SUM(B$2:B740)</f>
        <v>144</v>
      </c>
      <c r="K740" s="145">
        <f>SUM(C$2:C740)</f>
        <v>128</v>
      </c>
      <c r="L740" s="145">
        <f>SUM(D$2:D740)</f>
        <v>97</v>
      </c>
      <c r="M740" s="145">
        <f>SUM(E$2:E740)</f>
        <v>40</v>
      </c>
      <c r="N740" s="145">
        <f>SUM(F$2:F740)</f>
        <v>52</v>
      </c>
      <c r="O740" s="145">
        <f>SUM(G$2:G740)</f>
        <v>6</v>
      </c>
    </row>
    <row r="741" spans="1:15" x14ac:dyDescent="0.25">
      <c r="A741">
        <v>740</v>
      </c>
      <c r="B741" s="145" t="str">
        <f>IF(COUNTIF('Listing Competitieven'!AF$2:AF$479,$A741)=0,"",COUNTIF('Listing Competitieven'!AF$2:AF$479,$A741))</f>
        <v/>
      </c>
      <c r="C741" s="145" t="str">
        <f>IF(COUNTIF('Listing Competitieven'!AG$2:AG$479,$A741)=0,"",COUNTIF('Listing Competitieven'!AG$2:AG$479,$A741))</f>
        <v/>
      </c>
      <c r="D741" s="145" t="str">
        <f>IF(COUNTIF('Listing Competitieven'!AH$2:AH$479,$A741)=0,"",COUNTIF('Listing Competitieven'!AH$2:AH$479,$A741))</f>
        <v/>
      </c>
      <c r="E741" s="145" t="str">
        <f>IF(COUNTIF('Listing Competitieven'!AI$2:AI$479,$A741)=0,"",COUNTIF('Listing Competitieven'!AI$2:AI$479,$A741))</f>
        <v/>
      </c>
      <c r="F741" s="145" t="str">
        <f>IF(COUNTIF('Listing Competitieven'!AJ$2:AJ$479,$A741)=0,"",COUNTIF('Listing Competitieven'!AJ$2:AJ$479,$A741))</f>
        <v/>
      </c>
      <c r="G741" s="145" t="str">
        <f>IF(COUNTIF('Listing Competitieven'!AK$2:AK$479,$A741)=0,"",COUNTIF('Listing Competitieven'!AK$2:AK$479,$A741))</f>
        <v/>
      </c>
      <c r="I741">
        <v>740</v>
      </c>
      <c r="J741" s="145">
        <f>SUM(B$2:B741)</f>
        <v>144</v>
      </c>
      <c r="K741" s="145">
        <f>SUM(C$2:C741)</f>
        <v>128</v>
      </c>
      <c r="L741" s="145">
        <f>SUM(D$2:D741)</f>
        <v>97</v>
      </c>
      <c r="M741" s="145">
        <f>SUM(E$2:E741)</f>
        <v>40</v>
      </c>
      <c r="N741" s="145">
        <f>SUM(F$2:F741)</f>
        <v>52</v>
      </c>
      <c r="O741" s="145">
        <f>SUM(G$2:G741)</f>
        <v>6</v>
      </c>
    </row>
    <row r="742" spans="1:15" x14ac:dyDescent="0.25">
      <c r="A742">
        <v>741</v>
      </c>
      <c r="B742" s="145" t="str">
        <f>IF(COUNTIF('Listing Competitieven'!AF$2:AF$479,$A742)=0,"",COUNTIF('Listing Competitieven'!AF$2:AF$479,$A742))</f>
        <v/>
      </c>
      <c r="C742" s="145" t="str">
        <f>IF(COUNTIF('Listing Competitieven'!AG$2:AG$479,$A742)=0,"",COUNTIF('Listing Competitieven'!AG$2:AG$479,$A742))</f>
        <v/>
      </c>
      <c r="D742" s="145" t="str">
        <f>IF(COUNTIF('Listing Competitieven'!AH$2:AH$479,$A742)=0,"",COUNTIF('Listing Competitieven'!AH$2:AH$479,$A742))</f>
        <v/>
      </c>
      <c r="E742" s="145" t="str">
        <f>IF(COUNTIF('Listing Competitieven'!AI$2:AI$479,$A742)=0,"",COUNTIF('Listing Competitieven'!AI$2:AI$479,$A742))</f>
        <v/>
      </c>
      <c r="F742" s="145" t="str">
        <f>IF(COUNTIF('Listing Competitieven'!AJ$2:AJ$479,$A742)=0,"",COUNTIF('Listing Competitieven'!AJ$2:AJ$479,$A742))</f>
        <v/>
      </c>
      <c r="G742" s="145" t="str">
        <f>IF(COUNTIF('Listing Competitieven'!AK$2:AK$479,$A742)=0,"",COUNTIF('Listing Competitieven'!AK$2:AK$479,$A742))</f>
        <v/>
      </c>
      <c r="I742">
        <v>741</v>
      </c>
      <c r="J742" s="145">
        <f>SUM(B$2:B742)</f>
        <v>144</v>
      </c>
      <c r="K742" s="145">
        <f>SUM(C$2:C742)</f>
        <v>128</v>
      </c>
      <c r="L742" s="145">
        <f>SUM(D$2:D742)</f>
        <v>97</v>
      </c>
      <c r="M742" s="145">
        <f>SUM(E$2:E742)</f>
        <v>40</v>
      </c>
      <c r="N742" s="145">
        <f>SUM(F$2:F742)</f>
        <v>52</v>
      </c>
      <c r="O742" s="145">
        <f>SUM(G$2:G742)</f>
        <v>6</v>
      </c>
    </row>
    <row r="743" spans="1:15" x14ac:dyDescent="0.25">
      <c r="A743">
        <v>742</v>
      </c>
      <c r="B743" s="145" t="str">
        <f>IF(COUNTIF('Listing Competitieven'!AF$2:AF$479,$A743)=0,"",COUNTIF('Listing Competitieven'!AF$2:AF$479,$A743))</f>
        <v/>
      </c>
      <c r="C743" s="145" t="str">
        <f>IF(COUNTIF('Listing Competitieven'!AG$2:AG$479,$A743)=0,"",COUNTIF('Listing Competitieven'!AG$2:AG$479,$A743))</f>
        <v/>
      </c>
      <c r="D743" s="145" t="str">
        <f>IF(COUNTIF('Listing Competitieven'!AH$2:AH$479,$A743)=0,"",COUNTIF('Listing Competitieven'!AH$2:AH$479,$A743))</f>
        <v/>
      </c>
      <c r="E743" s="145" t="str">
        <f>IF(COUNTIF('Listing Competitieven'!AI$2:AI$479,$A743)=0,"",COUNTIF('Listing Competitieven'!AI$2:AI$479,$A743))</f>
        <v/>
      </c>
      <c r="F743" s="145" t="str">
        <f>IF(COUNTIF('Listing Competitieven'!AJ$2:AJ$479,$A743)=0,"",COUNTIF('Listing Competitieven'!AJ$2:AJ$479,$A743))</f>
        <v/>
      </c>
      <c r="G743" s="145" t="str">
        <f>IF(COUNTIF('Listing Competitieven'!AK$2:AK$479,$A743)=0,"",COUNTIF('Listing Competitieven'!AK$2:AK$479,$A743))</f>
        <v/>
      </c>
      <c r="I743">
        <v>742</v>
      </c>
      <c r="J743" s="145">
        <f>SUM(B$2:B743)</f>
        <v>144</v>
      </c>
      <c r="K743" s="145">
        <f>SUM(C$2:C743)</f>
        <v>128</v>
      </c>
      <c r="L743" s="145">
        <f>SUM(D$2:D743)</f>
        <v>97</v>
      </c>
      <c r="M743" s="145">
        <f>SUM(E$2:E743)</f>
        <v>40</v>
      </c>
      <c r="N743" s="145">
        <f>SUM(F$2:F743)</f>
        <v>52</v>
      </c>
      <c r="O743" s="145">
        <f>SUM(G$2:G743)</f>
        <v>6</v>
      </c>
    </row>
    <row r="744" spans="1:15" x14ac:dyDescent="0.25">
      <c r="A744">
        <v>743</v>
      </c>
      <c r="B744" s="145" t="str">
        <f>IF(COUNTIF('Listing Competitieven'!AF$2:AF$479,$A744)=0,"",COUNTIF('Listing Competitieven'!AF$2:AF$479,$A744))</f>
        <v/>
      </c>
      <c r="C744" s="145" t="str">
        <f>IF(COUNTIF('Listing Competitieven'!AG$2:AG$479,$A744)=0,"",COUNTIF('Listing Competitieven'!AG$2:AG$479,$A744))</f>
        <v/>
      </c>
      <c r="D744" s="145" t="str">
        <f>IF(COUNTIF('Listing Competitieven'!AH$2:AH$479,$A744)=0,"",COUNTIF('Listing Competitieven'!AH$2:AH$479,$A744))</f>
        <v/>
      </c>
      <c r="E744" s="145" t="str">
        <f>IF(COUNTIF('Listing Competitieven'!AI$2:AI$479,$A744)=0,"",COUNTIF('Listing Competitieven'!AI$2:AI$479,$A744))</f>
        <v/>
      </c>
      <c r="F744" s="145" t="str">
        <f>IF(COUNTIF('Listing Competitieven'!AJ$2:AJ$479,$A744)=0,"",COUNTIF('Listing Competitieven'!AJ$2:AJ$479,$A744))</f>
        <v/>
      </c>
      <c r="G744" s="145">
        <f>IF(COUNTIF('Listing Competitieven'!AK$2:AK$479,$A744)=0,"",COUNTIF('Listing Competitieven'!AK$2:AK$479,$A744))</f>
        <v>1</v>
      </c>
      <c r="I744">
        <v>743</v>
      </c>
      <c r="J744" s="145">
        <f>SUM(B$2:B744)</f>
        <v>144</v>
      </c>
      <c r="K744" s="145">
        <f>SUM(C$2:C744)</f>
        <v>128</v>
      </c>
      <c r="L744" s="145">
        <f>SUM(D$2:D744)</f>
        <v>97</v>
      </c>
      <c r="M744" s="145">
        <f>SUM(E$2:E744)</f>
        <v>40</v>
      </c>
      <c r="N744" s="145">
        <f>SUM(F$2:F744)</f>
        <v>52</v>
      </c>
      <c r="O744" s="145">
        <f>SUM(G$2:G744)</f>
        <v>7</v>
      </c>
    </row>
    <row r="745" spans="1:15" x14ac:dyDescent="0.25">
      <c r="A745">
        <v>744</v>
      </c>
      <c r="B745" s="145" t="str">
        <f>IF(COUNTIF('Listing Competitieven'!AF$2:AF$479,$A745)=0,"",COUNTIF('Listing Competitieven'!AF$2:AF$479,$A745))</f>
        <v/>
      </c>
      <c r="C745" s="145" t="str">
        <f>IF(COUNTIF('Listing Competitieven'!AG$2:AG$479,$A745)=0,"",COUNTIF('Listing Competitieven'!AG$2:AG$479,$A745))</f>
        <v/>
      </c>
      <c r="D745" s="145" t="str">
        <f>IF(COUNTIF('Listing Competitieven'!AH$2:AH$479,$A745)=0,"",COUNTIF('Listing Competitieven'!AH$2:AH$479,$A745))</f>
        <v/>
      </c>
      <c r="E745" s="145" t="str">
        <f>IF(COUNTIF('Listing Competitieven'!AI$2:AI$479,$A745)=0,"",COUNTIF('Listing Competitieven'!AI$2:AI$479,$A745))</f>
        <v/>
      </c>
      <c r="F745" s="145" t="str">
        <f>IF(COUNTIF('Listing Competitieven'!AJ$2:AJ$479,$A745)=0,"",COUNTIF('Listing Competitieven'!AJ$2:AJ$479,$A745))</f>
        <v/>
      </c>
      <c r="G745" s="145" t="str">
        <f>IF(COUNTIF('Listing Competitieven'!AK$2:AK$479,$A745)=0,"",COUNTIF('Listing Competitieven'!AK$2:AK$479,$A745))</f>
        <v/>
      </c>
      <c r="I745">
        <v>744</v>
      </c>
      <c r="J745" s="145">
        <f>SUM(B$2:B745)</f>
        <v>144</v>
      </c>
      <c r="K745" s="145">
        <f>SUM(C$2:C745)</f>
        <v>128</v>
      </c>
      <c r="L745" s="145">
        <f>SUM(D$2:D745)</f>
        <v>97</v>
      </c>
      <c r="M745" s="145">
        <f>SUM(E$2:E745)</f>
        <v>40</v>
      </c>
      <c r="N745" s="145">
        <f>SUM(F$2:F745)</f>
        <v>52</v>
      </c>
      <c r="O745" s="145">
        <f>SUM(G$2:G745)</f>
        <v>7</v>
      </c>
    </row>
    <row r="746" spans="1:15" x14ac:dyDescent="0.25">
      <c r="A746">
        <v>745</v>
      </c>
      <c r="B746" s="145" t="str">
        <f>IF(COUNTIF('Listing Competitieven'!AF$2:AF$479,$A746)=0,"",COUNTIF('Listing Competitieven'!AF$2:AF$479,$A746))</f>
        <v/>
      </c>
      <c r="C746" s="145" t="str">
        <f>IF(COUNTIF('Listing Competitieven'!AG$2:AG$479,$A746)=0,"",COUNTIF('Listing Competitieven'!AG$2:AG$479,$A746))</f>
        <v/>
      </c>
      <c r="D746" s="145" t="str">
        <f>IF(COUNTIF('Listing Competitieven'!AH$2:AH$479,$A746)=0,"",COUNTIF('Listing Competitieven'!AH$2:AH$479,$A746))</f>
        <v/>
      </c>
      <c r="E746" s="145" t="str">
        <f>IF(COUNTIF('Listing Competitieven'!AI$2:AI$479,$A746)=0,"",COUNTIF('Listing Competitieven'!AI$2:AI$479,$A746))</f>
        <v/>
      </c>
      <c r="F746" s="145" t="str">
        <f>IF(COUNTIF('Listing Competitieven'!AJ$2:AJ$479,$A746)=0,"",COUNTIF('Listing Competitieven'!AJ$2:AJ$479,$A746))</f>
        <v/>
      </c>
      <c r="G746" s="145" t="str">
        <f>IF(COUNTIF('Listing Competitieven'!AK$2:AK$479,$A746)=0,"",COUNTIF('Listing Competitieven'!AK$2:AK$479,$A746))</f>
        <v/>
      </c>
      <c r="I746">
        <v>745</v>
      </c>
      <c r="J746" s="145">
        <f>SUM(B$2:B746)</f>
        <v>144</v>
      </c>
      <c r="K746" s="145">
        <f>SUM(C$2:C746)</f>
        <v>128</v>
      </c>
      <c r="L746" s="145">
        <f>SUM(D$2:D746)</f>
        <v>97</v>
      </c>
      <c r="M746" s="145">
        <f>SUM(E$2:E746)</f>
        <v>40</v>
      </c>
      <c r="N746" s="145">
        <f>SUM(F$2:F746)</f>
        <v>52</v>
      </c>
      <c r="O746" s="145">
        <f>SUM(G$2:G746)</f>
        <v>7</v>
      </c>
    </row>
    <row r="747" spans="1:15" x14ac:dyDescent="0.25">
      <c r="A747">
        <v>746</v>
      </c>
      <c r="B747" s="145" t="str">
        <f>IF(COUNTIF('Listing Competitieven'!AF$2:AF$479,$A747)=0,"",COUNTIF('Listing Competitieven'!AF$2:AF$479,$A747))</f>
        <v/>
      </c>
      <c r="C747" s="145" t="str">
        <f>IF(COUNTIF('Listing Competitieven'!AG$2:AG$479,$A747)=0,"",COUNTIF('Listing Competitieven'!AG$2:AG$479,$A747))</f>
        <v/>
      </c>
      <c r="D747" s="145" t="str">
        <f>IF(COUNTIF('Listing Competitieven'!AH$2:AH$479,$A747)=0,"",COUNTIF('Listing Competitieven'!AH$2:AH$479,$A747))</f>
        <v/>
      </c>
      <c r="E747" s="145" t="str">
        <f>IF(COUNTIF('Listing Competitieven'!AI$2:AI$479,$A747)=0,"",COUNTIF('Listing Competitieven'!AI$2:AI$479,$A747))</f>
        <v/>
      </c>
      <c r="F747" s="145" t="str">
        <f>IF(COUNTIF('Listing Competitieven'!AJ$2:AJ$479,$A747)=0,"",COUNTIF('Listing Competitieven'!AJ$2:AJ$479,$A747))</f>
        <v/>
      </c>
      <c r="G747" s="145" t="str">
        <f>IF(COUNTIF('Listing Competitieven'!AK$2:AK$479,$A747)=0,"",COUNTIF('Listing Competitieven'!AK$2:AK$479,$A747))</f>
        <v/>
      </c>
      <c r="I747">
        <v>746</v>
      </c>
      <c r="J747" s="145">
        <f>SUM(B$2:B747)</f>
        <v>144</v>
      </c>
      <c r="K747" s="145">
        <f>SUM(C$2:C747)</f>
        <v>128</v>
      </c>
      <c r="L747" s="145">
        <f>SUM(D$2:D747)</f>
        <v>97</v>
      </c>
      <c r="M747" s="145">
        <f>SUM(E$2:E747)</f>
        <v>40</v>
      </c>
      <c r="N747" s="145">
        <f>SUM(F$2:F747)</f>
        <v>52</v>
      </c>
      <c r="O747" s="145">
        <f>SUM(G$2:G747)</f>
        <v>7</v>
      </c>
    </row>
    <row r="748" spans="1:15" x14ac:dyDescent="0.25">
      <c r="A748">
        <v>747</v>
      </c>
      <c r="B748" s="145" t="str">
        <f>IF(COUNTIF('Listing Competitieven'!AF$2:AF$479,$A748)=0,"",COUNTIF('Listing Competitieven'!AF$2:AF$479,$A748))</f>
        <v/>
      </c>
      <c r="C748" s="145" t="str">
        <f>IF(COUNTIF('Listing Competitieven'!AG$2:AG$479,$A748)=0,"",COUNTIF('Listing Competitieven'!AG$2:AG$479,$A748))</f>
        <v/>
      </c>
      <c r="D748" s="145" t="str">
        <f>IF(COUNTIF('Listing Competitieven'!AH$2:AH$479,$A748)=0,"",COUNTIF('Listing Competitieven'!AH$2:AH$479,$A748))</f>
        <v/>
      </c>
      <c r="E748" s="145" t="str">
        <f>IF(COUNTIF('Listing Competitieven'!AI$2:AI$479,$A748)=0,"",COUNTIF('Listing Competitieven'!AI$2:AI$479,$A748))</f>
        <v/>
      </c>
      <c r="F748" s="145" t="str">
        <f>IF(COUNTIF('Listing Competitieven'!AJ$2:AJ$479,$A748)=0,"",COUNTIF('Listing Competitieven'!AJ$2:AJ$479,$A748))</f>
        <v/>
      </c>
      <c r="G748" s="145" t="str">
        <f>IF(COUNTIF('Listing Competitieven'!AK$2:AK$479,$A748)=0,"",COUNTIF('Listing Competitieven'!AK$2:AK$479,$A748))</f>
        <v/>
      </c>
      <c r="I748">
        <v>747</v>
      </c>
      <c r="J748" s="145">
        <f>SUM(B$2:B748)</f>
        <v>144</v>
      </c>
      <c r="K748" s="145">
        <f>SUM(C$2:C748)</f>
        <v>128</v>
      </c>
      <c r="L748" s="145">
        <f>SUM(D$2:D748)</f>
        <v>97</v>
      </c>
      <c r="M748" s="145">
        <f>SUM(E$2:E748)</f>
        <v>40</v>
      </c>
      <c r="N748" s="145">
        <f>SUM(F$2:F748)</f>
        <v>52</v>
      </c>
      <c r="O748" s="145">
        <f>SUM(G$2:G748)</f>
        <v>7</v>
      </c>
    </row>
    <row r="749" spans="1:15" x14ac:dyDescent="0.25">
      <c r="A749">
        <v>748</v>
      </c>
      <c r="B749" s="145" t="str">
        <f>IF(COUNTIF('Listing Competitieven'!AF$2:AF$479,$A749)=0,"",COUNTIF('Listing Competitieven'!AF$2:AF$479,$A749))</f>
        <v/>
      </c>
      <c r="C749" s="145" t="str">
        <f>IF(COUNTIF('Listing Competitieven'!AG$2:AG$479,$A749)=0,"",COUNTIF('Listing Competitieven'!AG$2:AG$479,$A749))</f>
        <v/>
      </c>
      <c r="D749" s="145" t="str">
        <f>IF(COUNTIF('Listing Competitieven'!AH$2:AH$479,$A749)=0,"",COUNTIF('Listing Competitieven'!AH$2:AH$479,$A749))</f>
        <v/>
      </c>
      <c r="E749" s="145" t="str">
        <f>IF(COUNTIF('Listing Competitieven'!AI$2:AI$479,$A749)=0,"",COUNTIF('Listing Competitieven'!AI$2:AI$479,$A749))</f>
        <v/>
      </c>
      <c r="F749" s="145" t="str">
        <f>IF(COUNTIF('Listing Competitieven'!AJ$2:AJ$479,$A749)=0,"",COUNTIF('Listing Competitieven'!AJ$2:AJ$479,$A749))</f>
        <v/>
      </c>
      <c r="G749" s="145" t="str">
        <f>IF(COUNTIF('Listing Competitieven'!AK$2:AK$479,$A749)=0,"",COUNTIF('Listing Competitieven'!AK$2:AK$479,$A749))</f>
        <v/>
      </c>
      <c r="I749">
        <v>748</v>
      </c>
      <c r="J749" s="145">
        <f>SUM(B$2:B749)</f>
        <v>144</v>
      </c>
      <c r="K749" s="145">
        <f>SUM(C$2:C749)</f>
        <v>128</v>
      </c>
      <c r="L749" s="145">
        <f>SUM(D$2:D749)</f>
        <v>97</v>
      </c>
      <c r="M749" s="145">
        <f>SUM(E$2:E749)</f>
        <v>40</v>
      </c>
      <c r="N749" s="145">
        <f>SUM(F$2:F749)</f>
        <v>52</v>
      </c>
      <c r="O749" s="145">
        <f>SUM(G$2:G749)</f>
        <v>7</v>
      </c>
    </row>
    <row r="750" spans="1:15" x14ac:dyDescent="0.25">
      <c r="A750">
        <v>749</v>
      </c>
      <c r="B750" s="145">
        <f>IF(COUNTIF('Listing Competitieven'!AF$2:AF$479,$A750)=0,"",COUNTIF('Listing Competitieven'!AF$2:AF$479,$A750))</f>
        <v>4</v>
      </c>
      <c r="C750" s="145" t="str">
        <f>IF(COUNTIF('Listing Competitieven'!AG$2:AG$479,$A750)=0,"",COUNTIF('Listing Competitieven'!AG$2:AG$479,$A750))</f>
        <v/>
      </c>
      <c r="D750" s="145" t="str">
        <f>IF(COUNTIF('Listing Competitieven'!AH$2:AH$479,$A750)=0,"",COUNTIF('Listing Competitieven'!AH$2:AH$479,$A750))</f>
        <v/>
      </c>
      <c r="E750" s="145" t="str">
        <f>IF(COUNTIF('Listing Competitieven'!AI$2:AI$479,$A750)=0,"",COUNTIF('Listing Competitieven'!AI$2:AI$479,$A750))</f>
        <v/>
      </c>
      <c r="F750" s="145" t="str">
        <f>IF(COUNTIF('Listing Competitieven'!AJ$2:AJ$479,$A750)=0,"",COUNTIF('Listing Competitieven'!AJ$2:AJ$479,$A750))</f>
        <v/>
      </c>
      <c r="G750" s="145" t="str">
        <f>IF(COUNTIF('Listing Competitieven'!AK$2:AK$479,$A750)=0,"",COUNTIF('Listing Competitieven'!AK$2:AK$479,$A750))</f>
        <v/>
      </c>
      <c r="I750">
        <v>749</v>
      </c>
      <c r="J750" s="145">
        <f>SUM(B$2:B750)</f>
        <v>148</v>
      </c>
      <c r="K750" s="145">
        <f>SUM(C$2:C750)</f>
        <v>128</v>
      </c>
      <c r="L750" s="145">
        <f>SUM(D$2:D750)</f>
        <v>97</v>
      </c>
      <c r="M750" s="145">
        <f>SUM(E$2:E750)</f>
        <v>40</v>
      </c>
      <c r="N750" s="145">
        <f>SUM(F$2:F750)</f>
        <v>52</v>
      </c>
      <c r="O750" s="145">
        <f>SUM(G$2:G750)</f>
        <v>7</v>
      </c>
    </row>
    <row r="751" spans="1:15" x14ac:dyDescent="0.25">
      <c r="A751">
        <v>750</v>
      </c>
      <c r="B751" s="145" t="str">
        <f>IF(COUNTIF('Listing Competitieven'!AF$2:AF$479,$A751)=0,"",COUNTIF('Listing Competitieven'!AF$2:AF$479,$A751))</f>
        <v/>
      </c>
      <c r="C751" s="145" t="str">
        <f>IF(COUNTIF('Listing Competitieven'!AG$2:AG$479,$A751)=0,"",COUNTIF('Listing Competitieven'!AG$2:AG$479,$A751))</f>
        <v/>
      </c>
      <c r="D751" s="145" t="str">
        <f>IF(COUNTIF('Listing Competitieven'!AH$2:AH$479,$A751)=0,"",COUNTIF('Listing Competitieven'!AH$2:AH$479,$A751))</f>
        <v/>
      </c>
      <c r="E751" s="145" t="str">
        <f>IF(COUNTIF('Listing Competitieven'!AI$2:AI$479,$A751)=0,"",COUNTIF('Listing Competitieven'!AI$2:AI$479,$A751))</f>
        <v/>
      </c>
      <c r="F751" s="145" t="str">
        <f>IF(COUNTIF('Listing Competitieven'!AJ$2:AJ$479,$A751)=0,"",COUNTIF('Listing Competitieven'!AJ$2:AJ$479,$A751))</f>
        <v/>
      </c>
      <c r="G751" s="145" t="str">
        <f>IF(COUNTIF('Listing Competitieven'!AK$2:AK$479,$A751)=0,"",COUNTIF('Listing Competitieven'!AK$2:AK$479,$A751))</f>
        <v/>
      </c>
      <c r="I751">
        <v>750</v>
      </c>
      <c r="J751" s="145">
        <f>SUM(B$2:B751)</f>
        <v>148</v>
      </c>
      <c r="K751" s="145">
        <f>SUM(C$2:C751)</f>
        <v>128</v>
      </c>
      <c r="L751" s="145">
        <f>SUM(D$2:D751)</f>
        <v>97</v>
      </c>
      <c r="M751" s="145">
        <f>SUM(E$2:E751)</f>
        <v>40</v>
      </c>
      <c r="N751" s="145">
        <f>SUM(F$2:F751)</f>
        <v>52</v>
      </c>
      <c r="O751" s="145">
        <f>SUM(G$2:G751)</f>
        <v>7</v>
      </c>
    </row>
    <row r="752" spans="1:15" x14ac:dyDescent="0.25">
      <c r="A752">
        <v>751</v>
      </c>
      <c r="B752" s="145" t="str">
        <f>IF(COUNTIF('Listing Competitieven'!AF$2:AF$479,$A752)=0,"",COUNTIF('Listing Competitieven'!AF$2:AF$479,$A752))</f>
        <v/>
      </c>
      <c r="C752" s="145" t="str">
        <f>IF(COUNTIF('Listing Competitieven'!AG$2:AG$479,$A752)=0,"",COUNTIF('Listing Competitieven'!AG$2:AG$479,$A752))</f>
        <v/>
      </c>
      <c r="D752" s="145" t="str">
        <f>IF(COUNTIF('Listing Competitieven'!AH$2:AH$479,$A752)=0,"",COUNTIF('Listing Competitieven'!AH$2:AH$479,$A752))</f>
        <v/>
      </c>
      <c r="E752" s="145" t="str">
        <f>IF(COUNTIF('Listing Competitieven'!AI$2:AI$479,$A752)=0,"",COUNTIF('Listing Competitieven'!AI$2:AI$479,$A752))</f>
        <v/>
      </c>
      <c r="F752" s="145" t="str">
        <f>IF(COUNTIF('Listing Competitieven'!AJ$2:AJ$479,$A752)=0,"",COUNTIF('Listing Competitieven'!AJ$2:AJ$479,$A752))</f>
        <v/>
      </c>
      <c r="G752" s="145" t="str">
        <f>IF(COUNTIF('Listing Competitieven'!AK$2:AK$479,$A752)=0,"",COUNTIF('Listing Competitieven'!AK$2:AK$479,$A752))</f>
        <v/>
      </c>
      <c r="I752">
        <v>751</v>
      </c>
      <c r="J752" s="145">
        <f>SUM(B$2:B752)</f>
        <v>148</v>
      </c>
      <c r="K752" s="145">
        <f>SUM(C$2:C752)</f>
        <v>128</v>
      </c>
      <c r="L752" s="145">
        <f>SUM(D$2:D752)</f>
        <v>97</v>
      </c>
      <c r="M752" s="145">
        <f>SUM(E$2:E752)</f>
        <v>40</v>
      </c>
      <c r="N752" s="145">
        <f>SUM(F$2:F752)</f>
        <v>52</v>
      </c>
      <c r="O752" s="145">
        <f>SUM(G$2:G752)</f>
        <v>7</v>
      </c>
    </row>
    <row r="753" spans="1:15" x14ac:dyDescent="0.25">
      <c r="A753">
        <v>752</v>
      </c>
      <c r="B753" s="145" t="str">
        <f>IF(COUNTIF('Listing Competitieven'!AF$2:AF$479,$A753)=0,"",COUNTIF('Listing Competitieven'!AF$2:AF$479,$A753))</f>
        <v/>
      </c>
      <c r="C753" s="145" t="str">
        <f>IF(COUNTIF('Listing Competitieven'!AG$2:AG$479,$A753)=0,"",COUNTIF('Listing Competitieven'!AG$2:AG$479,$A753))</f>
        <v/>
      </c>
      <c r="D753" s="145" t="str">
        <f>IF(COUNTIF('Listing Competitieven'!AH$2:AH$479,$A753)=0,"",COUNTIF('Listing Competitieven'!AH$2:AH$479,$A753))</f>
        <v/>
      </c>
      <c r="E753" s="145" t="str">
        <f>IF(COUNTIF('Listing Competitieven'!AI$2:AI$479,$A753)=0,"",COUNTIF('Listing Competitieven'!AI$2:AI$479,$A753))</f>
        <v/>
      </c>
      <c r="F753" s="145">
        <f>IF(COUNTIF('Listing Competitieven'!AJ$2:AJ$479,$A753)=0,"",COUNTIF('Listing Competitieven'!AJ$2:AJ$479,$A753))</f>
        <v>1</v>
      </c>
      <c r="G753" s="145" t="str">
        <f>IF(COUNTIF('Listing Competitieven'!AK$2:AK$479,$A753)=0,"",COUNTIF('Listing Competitieven'!AK$2:AK$479,$A753))</f>
        <v/>
      </c>
      <c r="I753">
        <v>752</v>
      </c>
      <c r="J753" s="145">
        <f>SUM(B$2:B753)</f>
        <v>148</v>
      </c>
      <c r="K753" s="145">
        <f>SUM(C$2:C753)</f>
        <v>128</v>
      </c>
      <c r="L753" s="145">
        <f>SUM(D$2:D753)</f>
        <v>97</v>
      </c>
      <c r="M753" s="145">
        <f>SUM(E$2:E753)</f>
        <v>40</v>
      </c>
      <c r="N753" s="145">
        <f>SUM(F$2:F753)</f>
        <v>53</v>
      </c>
      <c r="O753" s="145">
        <f>SUM(G$2:G753)</f>
        <v>7</v>
      </c>
    </row>
    <row r="754" spans="1:15" x14ac:dyDescent="0.25">
      <c r="A754">
        <v>753</v>
      </c>
      <c r="B754" s="145" t="str">
        <f>IF(COUNTIF('Listing Competitieven'!AF$2:AF$479,$A754)=0,"",COUNTIF('Listing Competitieven'!AF$2:AF$479,$A754))</f>
        <v/>
      </c>
      <c r="C754" s="145" t="str">
        <f>IF(COUNTIF('Listing Competitieven'!AG$2:AG$479,$A754)=0,"",COUNTIF('Listing Competitieven'!AG$2:AG$479,$A754))</f>
        <v/>
      </c>
      <c r="D754" s="145" t="str">
        <f>IF(COUNTIF('Listing Competitieven'!AH$2:AH$479,$A754)=0,"",COUNTIF('Listing Competitieven'!AH$2:AH$479,$A754))</f>
        <v/>
      </c>
      <c r="E754" s="145" t="str">
        <f>IF(COUNTIF('Listing Competitieven'!AI$2:AI$479,$A754)=0,"",COUNTIF('Listing Competitieven'!AI$2:AI$479,$A754))</f>
        <v/>
      </c>
      <c r="F754" s="145" t="str">
        <f>IF(COUNTIF('Listing Competitieven'!AJ$2:AJ$479,$A754)=0,"",COUNTIF('Listing Competitieven'!AJ$2:AJ$479,$A754))</f>
        <v/>
      </c>
      <c r="G754" s="145" t="str">
        <f>IF(COUNTIF('Listing Competitieven'!AK$2:AK$479,$A754)=0,"",COUNTIF('Listing Competitieven'!AK$2:AK$479,$A754))</f>
        <v/>
      </c>
      <c r="I754">
        <v>753</v>
      </c>
      <c r="J754" s="145">
        <f>SUM(B$2:B754)</f>
        <v>148</v>
      </c>
      <c r="K754" s="145">
        <f>SUM(C$2:C754)</f>
        <v>128</v>
      </c>
      <c r="L754" s="145">
        <f>SUM(D$2:D754)</f>
        <v>97</v>
      </c>
      <c r="M754" s="145">
        <f>SUM(E$2:E754)</f>
        <v>40</v>
      </c>
      <c r="N754" s="145">
        <f>SUM(F$2:F754)</f>
        <v>53</v>
      </c>
      <c r="O754" s="145">
        <f>SUM(G$2:G754)</f>
        <v>7</v>
      </c>
    </row>
    <row r="755" spans="1:15" x14ac:dyDescent="0.25">
      <c r="A755">
        <v>754</v>
      </c>
      <c r="B755" s="145" t="str">
        <f>IF(COUNTIF('Listing Competitieven'!AF$2:AF$479,$A755)=0,"",COUNTIF('Listing Competitieven'!AF$2:AF$479,$A755))</f>
        <v/>
      </c>
      <c r="C755" s="145" t="str">
        <f>IF(COUNTIF('Listing Competitieven'!AG$2:AG$479,$A755)=0,"",COUNTIF('Listing Competitieven'!AG$2:AG$479,$A755))</f>
        <v/>
      </c>
      <c r="D755" s="145" t="str">
        <f>IF(COUNTIF('Listing Competitieven'!AH$2:AH$479,$A755)=0,"",COUNTIF('Listing Competitieven'!AH$2:AH$479,$A755))</f>
        <v/>
      </c>
      <c r="E755" s="145" t="str">
        <f>IF(COUNTIF('Listing Competitieven'!AI$2:AI$479,$A755)=0,"",COUNTIF('Listing Competitieven'!AI$2:AI$479,$A755))</f>
        <v/>
      </c>
      <c r="F755" s="145" t="str">
        <f>IF(COUNTIF('Listing Competitieven'!AJ$2:AJ$479,$A755)=0,"",COUNTIF('Listing Competitieven'!AJ$2:AJ$479,$A755))</f>
        <v/>
      </c>
      <c r="G755" s="145" t="str">
        <f>IF(COUNTIF('Listing Competitieven'!AK$2:AK$479,$A755)=0,"",COUNTIF('Listing Competitieven'!AK$2:AK$479,$A755))</f>
        <v/>
      </c>
      <c r="I755">
        <v>754</v>
      </c>
      <c r="J755" s="145">
        <f>SUM(B$2:B755)</f>
        <v>148</v>
      </c>
      <c r="K755" s="145">
        <f>SUM(C$2:C755)</f>
        <v>128</v>
      </c>
      <c r="L755" s="145">
        <f>SUM(D$2:D755)</f>
        <v>97</v>
      </c>
      <c r="M755" s="145">
        <f>SUM(E$2:E755)</f>
        <v>40</v>
      </c>
      <c r="N755" s="145">
        <f>SUM(F$2:F755)</f>
        <v>53</v>
      </c>
      <c r="O755" s="145">
        <f>SUM(G$2:G755)</f>
        <v>7</v>
      </c>
    </row>
    <row r="756" spans="1:15" x14ac:dyDescent="0.25">
      <c r="A756">
        <v>755</v>
      </c>
      <c r="B756" s="145" t="str">
        <f>IF(COUNTIF('Listing Competitieven'!AF$2:AF$479,$A756)=0,"",COUNTIF('Listing Competitieven'!AF$2:AF$479,$A756))</f>
        <v/>
      </c>
      <c r="C756" s="145" t="str">
        <f>IF(COUNTIF('Listing Competitieven'!AG$2:AG$479,$A756)=0,"",COUNTIF('Listing Competitieven'!AG$2:AG$479,$A756))</f>
        <v/>
      </c>
      <c r="D756" s="145" t="str">
        <f>IF(COUNTIF('Listing Competitieven'!AH$2:AH$479,$A756)=0,"",COUNTIF('Listing Competitieven'!AH$2:AH$479,$A756))</f>
        <v/>
      </c>
      <c r="E756" s="145" t="str">
        <f>IF(COUNTIF('Listing Competitieven'!AI$2:AI$479,$A756)=0,"",COUNTIF('Listing Competitieven'!AI$2:AI$479,$A756))</f>
        <v/>
      </c>
      <c r="F756" s="145" t="str">
        <f>IF(COUNTIF('Listing Competitieven'!AJ$2:AJ$479,$A756)=0,"",COUNTIF('Listing Competitieven'!AJ$2:AJ$479,$A756))</f>
        <v/>
      </c>
      <c r="G756" s="145" t="str">
        <f>IF(COUNTIF('Listing Competitieven'!AK$2:AK$479,$A756)=0,"",COUNTIF('Listing Competitieven'!AK$2:AK$479,$A756))</f>
        <v/>
      </c>
      <c r="I756">
        <v>755</v>
      </c>
      <c r="J756" s="145">
        <f>SUM(B$2:B756)</f>
        <v>148</v>
      </c>
      <c r="K756" s="145">
        <f>SUM(C$2:C756)</f>
        <v>128</v>
      </c>
      <c r="L756" s="145">
        <f>SUM(D$2:D756)</f>
        <v>97</v>
      </c>
      <c r="M756" s="145">
        <f>SUM(E$2:E756)</f>
        <v>40</v>
      </c>
      <c r="N756" s="145">
        <f>SUM(F$2:F756)</f>
        <v>53</v>
      </c>
      <c r="O756" s="145">
        <f>SUM(G$2:G756)</f>
        <v>7</v>
      </c>
    </row>
    <row r="757" spans="1:15" x14ac:dyDescent="0.25">
      <c r="A757">
        <v>756</v>
      </c>
      <c r="B757" s="145" t="str">
        <f>IF(COUNTIF('Listing Competitieven'!AF$2:AF$479,$A757)=0,"",COUNTIF('Listing Competitieven'!AF$2:AF$479,$A757))</f>
        <v/>
      </c>
      <c r="C757" s="145" t="str">
        <f>IF(COUNTIF('Listing Competitieven'!AG$2:AG$479,$A757)=0,"",COUNTIF('Listing Competitieven'!AG$2:AG$479,$A757))</f>
        <v/>
      </c>
      <c r="D757" s="145" t="str">
        <f>IF(COUNTIF('Listing Competitieven'!AH$2:AH$479,$A757)=0,"",COUNTIF('Listing Competitieven'!AH$2:AH$479,$A757))</f>
        <v/>
      </c>
      <c r="E757" s="145" t="str">
        <f>IF(COUNTIF('Listing Competitieven'!AI$2:AI$479,$A757)=0,"",COUNTIF('Listing Competitieven'!AI$2:AI$479,$A757))</f>
        <v/>
      </c>
      <c r="F757" s="145" t="str">
        <f>IF(COUNTIF('Listing Competitieven'!AJ$2:AJ$479,$A757)=0,"",COUNTIF('Listing Competitieven'!AJ$2:AJ$479,$A757))</f>
        <v/>
      </c>
      <c r="G757" s="145" t="str">
        <f>IF(COUNTIF('Listing Competitieven'!AK$2:AK$479,$A757)=0,"",COUNTIF('Listing Competitieven'!AK$2:AK$479,$A757))</f>
        <v/>
      </c>
      <c r="I757">
        <v>756</v>
      </c>
      <c r="J757" s="145">
        <f>SUM(B$2:B757)</f>
        <v>148</v>
      </c>
      <c r="K757" s="145">
        <f>SUM(C$2:C757)</f>
        <v>128</v>
      </c>
      <c r="L757" s="145">
        <f>SUM(D$2:D757)</f>
        <v>97</v>
      </c>
      <c r="M757" s="145">
        <f>SUM(E$2:E757)</f>
        <v>40</v>
      </c>
      <c r="N757" s="145">
        <f>SUM(F$2:F757)</f>
        <v>53</v>
      </c>
      <c r="O757" s="145">
        <f>SUM(G$2:G757)</f>
        <v>7</v>
      </c>
    </row>
    <row r="758" spans="1:15" x14ac:dyDescent="0.25">
      <c r="A758">
        <v>757</v>
      </c>
      <c r="B758" s="145" t="str">
        <f>IF(COUNTIF('Listing Competitieven'!AF$2:AF$479,$A758)=0,"",COUNTIF('Listing Competitieven'!AF$2:AF$479,$A758))</f>
        <v/>
      </c>
      <c r="C758" s="145" t="str">
        <f>IF(COUNTIF('Listing Competitieven'!AG$2:AG$479,$A758)=0,"",COUNTIF('Listing Competitieven'!AG$2:AG$479,$A758))</f>
        <v/>
      </c>
      <c r="D758" s="145" t="str">
        <f>IF(COUNTIF('Listing Competitieven'!AH$2:AH$479,$A758)=0,"",COUNTIF('Listing Competitieven'!AH$2:AH$479,$A758))</f>
        <v/>
      </c>
      <c r="E758" s="145" t="str">
        <f>IF(COUNTIF('Listing Competitieven'!AI$2:AI$479,$A758)=0,"",COUNTIF('Listing Competitieven'!AI$2:AI$479,$A758))</f>
        <v/>
      </c>
      <c r="F758" s="145" t="str">
        <f>IF(COUNTIF('Listing Competitieven'!AJ$2:AJ$479,$A758)=0,"",COUNTIF('Listing Competitieven'!AJ$2:AJ$479,$A758))</f>
        <v/>
      </c>
      <c r="G758" s="145" t="str">
        <f>IF(COUNTIF('Listing Competitieven'!AK$2:AK$479,$A758)=0,"",COUNTIF('Listing Competitieven'!AK$2:AK$479,$A758))</f>
        <v/>
      </c>
      <c r="I758">
        <v>757</v>
      </c>
      <c r="J758" s="145">
        <f>SUM(B$2:B758)</f>
        <v>148</v>
      </c>
      <c r="K758" s="145">
        <f>SUM(C$2:C758)</f>
        <v>128</v>
      </c>
      <c r="L758" s="145">
        <f>SUM(D$2:D758)</f>
        <v>97</v>
      </c>
      <c r="M758" s="145">
        <f>SUM(E$2:E758)</f>
        <v>40</v>
      </c>
      <c r="N758" s="145">
        <f>SUM(F$2:F758)</f>
        <v>53</v>
      </c>
      <c r="O758" s="145">
        <f>SUM(G$2:G758)</f>
        <v>7</v>
      </c>
    </row>
    <row r="759" spans="1:15" x14ac:dyDescent="0.25">
      <c r="A759">
        <v>758</v>
      </c>
      <c r="B759" s="145" t="str">
        <f>IF(COUNTIF('Listing Competitieven'!AF$2:AF$479,$A759)=0,"",COUNTIF('Listing Competitieven'!AF$2:AF$479,$A759))</f>
        <v/>
      </c>
      <c r="C759" s="145" t="str">
        <f>IF(COUNTIF('Listing Competitieven'!AG$2:AG$479,$A759)=0,"",COUNTIF('Listing Competitieven'!AG$2:AG$479,$A759))</f>
        <v/>
      </c>
      <c r="D759" s="145" t="str">
        <f>IF(COUNTIF('Listing Competitieven'!AH$2:AH$479,$A759)=0,"",COUNTIF('Listing Competitieven'!AH$2:AH$479,$A759))</f>
        <v/>
      </c>
      <c r="E759" s="145" t="str">
        <f>IF(COUNTIF('Listing Competitieven'!AI$2:AI$479,$A759)=0,"",COUNTIF('Listing Competitieven'!AI$2:AI$479,$A759))</f>
        <v/>
      </c>
      <c r="F759" s="145" t="str">
        <f>IF(COUNTIF('Listing Competitieven'!AJ$2:AJ$479,$A759)=0,"",COUNTIF('Listing Competitieven'!AJ$2:AJ$479,$A759))</f>
        <v/>
      </c>
      <c r="G759" s="145" t="str">
        <f>IF(COUNTIF('Listing Competitieven'!AK$2:AK$479,$A759)=0,"",COUNTIF('Listing Competitieven'!AK$2:AK$479,$A759))</f>
        <v/>
      </c>
      <c r="I759">
        <v>758</v>
      </c>
      <c r="J759" s="145">
        <f>SUM(B$2:B759)</f>
        <v>148</v>
      </c>
      <c r="K759" s="145">
        <f>SUM(C$2:C759)</f>
        <v>128</v>
      </c>
      <c r="L759" s="145">
        <f>SUM(D$2:D759)</f>
        <v>97</v>
      </c>
      <c r="M759" s="145">
        <f>SUM(E$2:E759)</f>
        <v>40</v>
      </c>
      <c r="N759" s="145">
        <f>SUM(F$2:F759)</f>
        <v>53</v>
      </c>
      <c r="O759" s="145">
        <f>SUM(G$2:G759)</f>
        <v>7</v>
      </c>
    </row>
    <row r="760" spans="1:15" x14ac:dyDescent="0.25">
      <c r="A760">
        <v>759</v>
      </c>
      <c r="B760" s="145" t="str">
        <f>IF(COUNTIF('Listing Competitieven'!AF$2:AF$479,$A760)=0,"",COUNTIF('Listing Competitieven'!AF$2:AF$479,$A760))</f>
        <v/>
      </c>
      <c r="C760" s="145" t="str">
        <f>IF(COUNTIF('Listing Competitieven'!AG$2:AG$479,$A760)=0,"",COUNTIF('Listing Competitieven'!AG$2:AG$479,$A760))</f>
        <v/>
      </c>
      <c r="D760" s="145" t="str">
        <f>IF(COUNTIF('Listing Competitieven'!AH$2:AH$479,$A760)=0,"",COUNTIF('Listing Competitieven'!AH$2:AH$479,$A760))</f>
        <v/>
      </c>
      <c r="E760" s="145" t="str">
        <f>IF(COUNTIF('Listing Competitieven'!AI$2:AI$479,$A760)=0,"",COUNTIF('Listing Competitieven'!AI$2:AI$479,$A760))</f>
        <v/>
      </c>
      <c r="F760" s="145" t="str">
        <f>IF(COUNTIF('Listing Competitieven'!AJ$2:AJ$479,$A760)=0,"",COUNTIF('Listing Competitieven'!AJ$2:AJ$479,$A760))</f>
        <v/>
      </c>
      <c r="G760" s="145" t="str">
        <f>IF(COUNTIF('Listing Competitieven'!AK$2:AK$479,$A760)=0,"",COUNTIF('Listing Competitieven'!AK$2:AK$479,$A760))</f>
        <v/>
      </c>
      <c r="I760">
        <v>759</v>
      </c>
      <c r="J760" s="145">
        <f>SUM(B$2:B760)</f>
        <v>148</v>
      </c>
      <c r="K760" s="145">
        <f>SUM(C$2:C760)</f>
        <v>128</v>
      </c>
      <c r="L760" s="145">
        <f>SUM(D$2:D760)</f>
        <v>97</v>
      </c>
      <c r="M760" s="145">
        <f>SUM(E$2:E760)</f>
        <v>40</v>
      </c>
      <c r="N760" s="145">
        <f>SUM(F$2:F760)</f>
        <v>53</v>
      </c>
      <c r="O760" s="145">
        <f>SUM(G$2:G760)</f>
        <v>7</v>
      </c>
    </row>
    <row r="761" spans="1:15" x14ac:dyDescent="0.25">
      <c r="A761">
        <v>760</v>
      </c>
      <c r="B761" s="145" t="str">
        <f>IF(COUNTIF('Listing Competitieven'!AF$2:AF$479,$A761)=0,"",COUNTIF('Listing Competitieven'!AF$2:AF$479,$A761))</f>
        <v/>
      </c>
      <c r="C761" s="145" t="str">
        <f>IF(COUNTIF('Listing Competitieven'!AG$2:AG$479,$A761)=0,"",COUNTIF('Listing Competitieven'!AG$2:AG$479,$A761))</f>
        <v/>
      </c>
      <c r="D761" s="145" t="str">
        <f>IF(COUNTIF('Listing Competitieven'!AH$2:AH$479,$A761)=0,"",COUNTIF('Listing Competitieven'!AH$2:AH$479,$A761))</f>
        <v/>
      </c>
      <c r="E761" s="145" t="str">
        <f>IF(COUNTIF('Listing Competitieven'!AI$2:AI$479,$A761)=0,"",COUNTIF('Listing Competitieven'!AI$2:AI$479,$A761))</f>
        <v/>
      </c>
      <c r="F761" s="145" t="str">
        <f>IF(COUNTIF('Listing Competitieven'!AJ$2:AJ$479,$A761)=0,"",COUNTIF('Listing Competitieven'!AJ$2:AJ$479,$A761))</f>
        <v/>
      </c>
      <c r="G761" s="145" t="str">
        <f>IF(COUNTIF('Listing Competitieven'!AK$2:AK$479,$A761)=0,"",COUNTIF('Listing Competitieven'!AK$2:AK$479,$A761))</f>
        <v/>
      </c>
      <c r="I761">
        <v>760</v>
      </c>
      <c r="J761" s="145">
        <f>SUM(B$2:B761)</f>
        <v>148</v>
      </c>
      <c r="K761" s="145">
        <f>SUM(C$2:C761)</f>
        <v>128</v>
      </c>
      <c r="L761" s="145">
        <f>SUM(D$2:D761)</f>
        <v>97</v>
      </c>
      <c r="M761" s="145">
        <f>SUM(E$2:E761)</f>
        <v>40</v>
      </c>
      <c r="N761" s="145">
        <f>SUM(F$2:F761)</f>
        <v>53</v>
      </c>
      <c r="O761" s="145">
        <f>SUM(G$2:G761)</f>
        <v>7</v>
      </c>
    </row>
    <row r="762" spans="1:15" x14ac:dyDescent="0.25">
      <c r="A762">
        <v>761</v>
      </c>
      <c r="B762" s="145" t="str">
        <f>IF(COUNTIF('Listing Competitieven'!AF$2:AF$479,$A762)=0,"",COUNTIF('Listing Competitieven'!AF$2:AF$479,$A762))</f>
        <v/>
      </c>
      <c r="C762" s="145" t="str">
        <f>IF(COUNTIF('Listing Competitieven'!AG$2:AG$479,$A762)=0,"",COUNTIF('Listing Competitieven'!AG$2:AG$479,$A762))</f>
        <v/>
      </c>
      <c r="D762" s="145" t="str">
        <f>IF(COUNTIF('Listing Competitieven'!AH$2:AH$479,$A762)=0,"",COUNTIF('Listing Competitieven'!AH$2:AH$479,$A762))</f>
        <v/>
      </c>
      <c r="E762" s="145" t="str">
        <f>IF(COUNTIF('Listing Competitieven'!AI$2:AI$479,$A762)=0,"",COUNTIF('Listing Competitieven'!AI$2:AI$479,$A762))</f>
        <v/>
      </c>
      <c r="F762" s="145" t="str">
        <f>IF(COUNTIF('Listing Competitieven'!AJ$2:AJ$479,$A762)=0,"",COUNTIF('Listing Competitieven'!AJ$2:AJ$479,$A762))</f>
        <v/>
      </c>
      <c r="G762" s="145" t="str">
        <f>IF(COUNTIF('Listing Competitieven'!AK$2:AK$479,$A762)=0,"",COUNTIF('Listing Competitieven'!AK$2:AK$479,$A762))</f>
        <v/>
      </c>
      <c r="I762">
        <v>761</v>
      </c>
      <c r="J762" s="145">
        <f>SUM(B$2:B762)</f>
        <v>148</v>
      </c>
      <c r="K762" s="145">
        <f>SUM(C$2:C762)</f>
        <v>128</v>
      </c>
      <c r="L762" s="145">
        <f>SUM(D$2:D762)</f>
        <v>97</v>
      </c>
      <c r="M762" s="145">
        <f>SUM(E$2:E762)</f>
        <v>40</v>
      </c>
      <c r="N762" s="145">
        <f>SUM(F$2:F762)</f>
        <v>53</v>
      </c>
      <c r="O762" s="145">
        <f>SUM(G$2:G762)</f>
        <v>7</v>
      </c>
    </row>
    <row r="763" spans="1:15" x14ac:dyDescent="0.25">
      <c r="A763">
        <v>762</v>
      </c>
      <c r="B763" s="145" t="str">
        <f>IF(COUNTIF('Listing Competitieven'!AF$2:AF$479,$A763)=0,"",COUNTIF('Listing Competitieven'!AF$2:AF$479,$A763))</f>
        <v/>
      </c>
      <c r="C763" s="145" t="str">
        <f>IF(COUNTIF('Listing Competitieven'!AG$2:AG$479,$A763)=0,"",COUNTIF('Listing Competitieven'!AG$2:AG$479,$A763))</f>
        <v/>
      </c>
      <c r="D763" s="145" t="str">
        <f>IF(COUNTIF('Listing Competitieven'!AH$2:AH$479,$A763)=0,"",COUNTIF('Listing Competitieven'!AH$2:AH$479,$A763))</f>
        <v/>
      </c>
      <c r="E763" s="145" t="str">
        <f>IF(COUNTIF('Listing Competitieven'!AI$2:AI$479,$A763)=0,"",COUNTIF('Listing Competitieven'!AI$2:AI$479,$A763))</f>
        <v/>
      </c>
      <c r="F763" s="145" t="str">
        <f>IF(COUNTIF('Listing Competitieven'!AJ$2:AJ$479,$A763)=0,"",COUNTIF('Listing Competitieven'!AJ$2:AJ$479,$A763))</f>
        <v/>
      </c>
      <c r="G763" s="145" t="str">
        <f>IF(COUNTIF('Listing Competitieven'!AK$2:AK$479,$A763)=0,"",COUNTIF('Listing Competitieven'!AK$2:AK$479,$A763))</f>
        <v/>
      </c>
      <c r="I763">
        <v>762</v>
      </c>
      <c r="J763" s="145">
        <f>SUM(B$2:B763)</f>
        <v>148</v>
      </c>
      <c r="K763" s="145">
        <f>SUM(C$2:C763)</f>
        <v>128</v>
      </c>
      <c r="L763" s="145">
        <f>SUM(D$2:D763)</f>
        <v>97</v>
      </c>
      <c r="M763" s="145">
        <f>SUM(E$2:E763)</f>
        <v>40</v>
      </c>
      <c r="N763" s="145">
        <f>SUM(F$2:F763)</f>
        <v>53</v>
      </c>
      <c r="O763" s="145">
        <f>SUM(G$2:G763)</f>
        <v>7</v>
      </c>
    </row>
    <row r="764" spans="1:15" x14ac:dyDescent="0.25">
      <c r="A764">
        <v>763</v>
      </c>
      <c r="B764" s="145" t="str">
        <f>IF(COUNTIF('Listing Competitieven'!AF$2:AF$479,$A764)=0,"",COUNTIF('Listing Competitieven'!AF$2:AF$479,$A764))</f>
        <v/>
      </c>
      <c r="C764" s="145" t="str">
        <f>IF(COUNTIF('Listing Competitieven'!AG$2:AG$479,$A764)=0,"",COUNTIF('Listing Competitieven'!AG$2:AG$479,$A764))</f>
        <v/>
      </c>
      <c r="D764" s="145" t="str">
        <f>IF(COUNTIF('Listing Competitieven'!AH$2:AH$479,$A764)=0,"",COUNTIF('Listing Competitieven'!AH$2:AH$479,$A764))</f>
        <v/>
      </c>
      <c r="E764" s="145" t="str">
        <f>IF(COUNTIF('Listing Competitieven'!AI$2:AI$479,$A764)=0,"",COUNTIF('Listing Competitieven'!AI$2:AI$479,$A764))</f>
        <v/>
      </c>
      <c r="F764" s="145" t="str">
        <f>IF(COUNTIF('Listing Competitieven'!AJ$2:AJ$479,$A764)=0,"",COUNTIF('Listing Competitieven'!AJ$2:AJ$479,$A764))</f>
        <v/>
      </c>
      <c r="G764" s="145" t="str">
        <f>IF(COUNTIF('Listing Competitieven'!AK$2:AK$479,$A764)=0,"",COUNTIF('Listing Competitieven'!AK$2:AK$479,$A764))</f>
        <v/>
      </c>
      <c r="I764">
        <v>763</v>
      </c>
      <c r="J764" s="145">
        <f>SUM(B$2:B764)</f>
        <v>148</v>
      </c>
      <c r="K764" s="145">
        <f>SUM(C$2:C764)</f>
        <v>128</v>
      </c>
      <c r="L764" s="145">
        <f>SUM(D$2:D764)</f>
        <v>97</v>
      </c>
      <c r="M764" s="145">
        <f>SUM(E$2:E764)</f>
        <v>40</v>
      </c>
      <c r="N764" s="145">
        <f>SUM(F$2:F764)</f>
        <v>53</v>
      </c>
      <c r="O764" s="145">
        <f>SUM(G$2:G764)</f>
        <v>7</v>
      </c>
    </row>
    <row r="765" spans="1:15" x14ac:dyDescent="0.25">
      <c r="A765">
        <v>764</v>
      </c>
      <c r="B765" s="145" t="str">
        <f>IF(COUNTIF('Listing Competitieven'!AF$2:AF$479,$A765)=0,"",COUNTIF('Listing Competitieven'!AF$2:AF$479,$A765))</f>
        <v/>
      </c>
      <c r="C765" s="145" t="str">
        <f>IF(COUNTIF('Listing Competitieven'!AG$2:AG$479,$A765)=0,"",COUNTIF('Listing Competitieven'!AG$2:AG$479,$A765))</f>
        <v/>
      </c>
      <c r="D765" s="145" t="str">
        <f>IF(COUNTIF('Listing Competitieven'!AH$2:AH$479,$A765)=0,"",COUNTIF('Listing Competitieven'!AH$2:AH$479,$A765))</f>
        <v/>
      </c>
      <c r="E765" s="145" t="str">
        <f>IF(COUNTIF('Listing Competitieven'!AI$2:AI$479,$A765)=0,"",COUNTIF('Listing Competitieven'!AI$2:AI$479,$A765))</f>
        <v/>
      </c>
      <c r="F765" s="145" t="str">
        <f>IF(COUNTIF('Listing Competitieven'!AJ$2:AJ$479,$A765)=0,"",COUNTIF('Listing Competitieven'!AJ$2:AJ$479,$A765))</f>
        <v/>
      </c>
      <c r="G765" s="145" t="str">
        <f>IF(COUNTIF('Listing Competitieven'!AK$2:AK$479,$A765)=0,"",COUNTIF('Listing Competitieven'!AK$2:AK$479,$A765))</f>
        <v/>
      </c>
      <c r="I765">
        <v>764</v>
      </c>
      <c r="J765" s="145">
        <f>SUM(B$2:B765)</f>
        <v>148</v>
      </c>
      <c r="K765" s="145">
        <f>SUM(C$2:C765)</f>
        <v>128</v>
      </c>
      <c r="L765" s="145">
        <f>SUM(D$2:D765)</f>
        <v>97</v>
      </c>
      <c r="M765" s="145">
        <f>SUM(E$2:E765)</f>
        <v>40</v>
      </c>
      <c r="N765" s="145">
        <f>SUM(F$2:F765)</f>
        <v>53</v>
      </c>
      <c r="O765" s="145">
        <f>SUM(G$2:G765)</f>
        <v>7</v>
      </c>
    </row>
    <row r="766" spans="1:15" x14ac:dyDescent="0.25">
      <c r="A766">
        <v>765</v>
      </c>
      <c r="B766" s="145" t="str">
        <f>IF(COUNTIF('Listing Competitieven'!AF$2:AF$479,$A766)=0,"",COUNTIF('Listing Competitieven'!AF$2:AF$479,$A766))</f>
        <v/>
      </c>
      <c r="C766" s="145" t="str">
        <f>IF(COUNTIF('Listing Competitieven'!AG$2:AG$479,$A766)=0,"",COUNTIF('Listing Competitieven'!AG$2:AG$479,$A766))</f>
        <v/>
      </c>
      <c r="D766" s="145" t="str">
        <f>IF(COUNTIF('Listing Competitieven'!AH$2:AH$479,$A766)=0,"",COUNTIF('Listing Competitieven'!AH$2:AH$479,$A766))</f>
        <v/>
      </c>
      <c r="E766" s="145" t="str">
        <f>IF(COUNTIF('Listing Competitieven'!AI$2:AI$479,$A766)=0,"",COUNTIF('Listing Competitieven'!AI$2:AI$479,$A766))</f>
        <v/>
      </c>
      <c r="F766" s="145" t="str">
        <f>IF(COUNTIF('Listing Competitieven'!AJ$2:AJ$479,$A766)=0,"",COUNTIF('Listing Competitieven'!AJ$2:AJ$479,$A766))</f>
        <v/>
      </c>
      <c r="G766" s="145" t="str">
        <f>IF(COUNTIF('Listing Competitieven'!AK$2:AK$479,$A766)=0,"",COUNTIF('Listing Competitieven'!AK$2:AK$479,$A766))</f>
        <v/>
      </c>
      <c r="I766">
        <v>765</v>
      </c>
      <c r="J766" s="145">
        <f>SUM(B$2:B766)</f>
        <v>148</v>
      </c>
      <c r="K766" s="145">
        <f>SUM(C$2:C766)</f>
        <v>128</v>
      </c>
      <c r="L766" s="145">
        <f>SUM(D$2:D766)</f>
        <v>97</v>
      </c>
      <c r="M766" s="145">
        <f>SUM(E$2:E766)</f>
        <v>40</v>
      </c>
      <c r="N766" s="145">
        <f>SUM(F$2:F766)</f>
        <v>53</v>
      </c>
      <c r="O766" s="145">
        <f>SUM(G$2:G766)</f>
        <v>7</v>
      </c>
    </row>
    <row r="767" spans="1:15" x14ac:dyDescent="0.25">
      <c r="A767">
        <v>766</v>
      </c>
      <c r="B767" s="145" t="str">
        <f>IF(COUNTIF('Listing Competitieven'!AF$2:AF$479,$A767)=0,"",COUNTIF('Listing Competitieven'!AF$2:AF$479,$A767))</f>
        <v/>
      </c>
      <c r="C767" s="145" t="str">
        <f>IF(COUNTIF('Listing Competitieven'!AG$2:AG$479,$A767)=0,"",COUNTIF('Listing Competitieven'!AG$2:AG$479,$A767))</f>
        <v/>
      </c>
      <c r="D767" s="145" t="str">
        <f>IF(COUNTIF('Listing Competitieven'!AH$2:AH$479,$A767)=0,"",COUNTIF('Listing Competitieven'!AH$2:AH$479,$A767))</f>
        <v/>
      </c>
      <c r="E767" s="145" t="str">
        <f>IF(COUNTIF('Listing Competitieven'!AI$2:AI$479,$A767)=0,"",COUNTIF('Listing Competitieven'!AI$2:AI$479,$A767))</f>
        <v/>
      </c>
      <c r="F767" s="145" t="str">
        <f>IF(COUNTIF('Listing Competitieven'!AJ$2:AJ$479,$A767)=0,"",COUNTIF('Listing Competitieven'!AJ$2:AJ$479,$A767))</f>
        <v/>
      </c>
      <c r="G767" s="145" t="str">
        <f>IF(COUNTIF('Listing Competitieven'!AK$2:AK$479,$A767)=0,"",COUNTIF('Listing Competitieven'!AK$2:AK$479,$A767))</f>
        <v/>
      </c>
      <c r="I767">
        <v>766</v>
      </c>
      <c r="J767" s="145">
        <f>SUM(B$2:B767)</f>
        <v>148</v>
      </c>
      <c r="K767" s="145">
        <f>SUM(C$2:C767)</f>
        <v>128</v>
      </c>
      <c r="L767" s="145">
        <f>SUM(D$2:D767)</f>
        <v>97</v>
      </c>
      <c r="M767" s="145">
        <f>SUM(E$2:E767)</f>
        <v>40</v>
      </c>
      <c r="N767" s="145">
        <f>SUM(F$2:F767)</f>
        <v>53</v>
      </c>
      <c r="O767" s="145">
        <f>SUM(G$2:G767)</f>
        <v>7</v>
      </c>
    </row>
    <row r="768" spans="1:15" x14ac:dyDescent="0.25">
      <c r="A768">
        <v>767</v>
      </c>
      <c r="B768" s="145" t="str">
        <f>IF(COUNTIF('Listing Competitieven'!AF$2:AF$479,$A768)=0,"",COUNTIF('Listing Competitieven'!AF$2:AF$479,$A768))</f>
        <v/>
      </c>
      <c r="C768" s="145" t="str">
        <f>IF(COUNTIF('Listing Competitieven'!AG$2:AG$479,$A768)=0,"",COUNTIF('Listing Competitieven'!AG$2:AG$479,$A768))</f>
        <v/>
      </c>
      <c r="D768" s="145" t="str">
        <f>IF(COUNTIF('Listing Competitieven'!AH$2:AH$479,$A768)=0,"",COUNTIF('Listing Competitieven'!AH$2:AH$479,$A768))</f>
        <v/>
      </c>
      <c r="E768" s="145" t="str">
        <f>IF(COUNTIF('Listing Competitieven'!AI$2:AI$479,$A768)=0,"",COUNTIF('Listing Competitieven'!AI$2:AI$479,$A768))</f>
        <v/>
      </c>
      <c r="F768" s="145" t="str">
        <f>IF(COUNTIF('Listing Competitieven'!AJ$2:AJ$479,$A768)=0,"",COUNTIF('Listing Competitieven'!AJ$2:AJ$479,$A768))</f>
        <v/>
      </c>
      <c r="G768" s="145" t="str">
        <f>IF(COUNTIF('Listing Competitieven'!AK$2:AK$479,$A768)=0,"",COUNTIF('Listing Competitieven'!AK$2:AK$479,$A768))</f>
        <v/>
      </c>
      <c r="I768">
        <v>767</v>
      </c>
      <c r="J768" s="145">
        <f>SUM(B$2:B768)</f>
        <v>148</v>
      </c>
      <c r="K768" s="145">
        <f>SUM(C$2:C768)</f>
        <v>128</v>
      </c>
      <c r="L768" s="145">
        <f>SUM(D$2:D768)</f>
        <v>97</v>
      </c>
      <c r="M768" s="145">
        <f>SUM(E$2:E768)</f>
        <v>40</v>
      </c>
      <c r="N768" s="145">
        <f>SUM(F$2:F768)</f>
        <v>53</v>
      </c>
      <c r="O768" s="145">
        <f>SUM(G$2:G768)</f>
        <v>7</v>
      </c>
    </row>
    <row r="769" spans="1:15" x14ac:dyDescent="0.25">
      <c r="A769">
        <v>768</v>
      </c>
      <c r="B769" s="145" t="str">
        <f>IF(COUNTIF('Listing Competitieven'!AF$2:AF$479,$A769)=0,"",COUNTIF('Listing Competitieven'!AF$2:AF$479,$A769))</f>
        <v/>
      </c>
      <c r="C769" s="145" t="str">
        <f>IF(COUNTIF('Listing Competitieven'!AG$2:AG$479,$A769)=0,"",COUNTIF('Listing Competitieven'!AG$2:AG$479,$A769))</f>
        <v/>
      </c>
      <c r="D769" s="145" t="str">
        <f>IF(COUNTIF('Listing Competitieven'!AH$2:AH$479,$A769)=0,"",COUNTIF('Listing Competitieven'!AH$2:AH$479,$A769))</f>
        <v/>
      </c>
      <c r="E769" s="145" t="str">
        <f>IF(COUNTIF('Listing Competitieven'!AI$2:AI$479,$A769)=0,"",COUNTIF('Listing Competitieven'!AI$2:AI$479,$A769))</f>
        <v/>
      </c>
      <c r="F769" s="145" t="str">
        <f>IF(COUNTIF('Listing Competitieven'!AJ$2:AJ$479,$A769)=0,"",COUNTIF('Listing Competitieven'!AJ$2:AJ$479,$A769))</f>
        <v/>
      </c>
      <c r="G769" s="145" t="str">
        <f>IF(COUNTIF('Listing Competitieven'!AK$2:AK$479,$A769)=0,"",COUNTIF('Listing Competitieven'!AK$2:AK$479,$A769))</f>
        <v/>
      </c>
      <c r="I769">
        <v>768</v>
      </c>
      <c r="J769" s="145">
        <f>SUM(B$2:B769)</f>
        <v>148</v>
      </c>
      <c r="K769" s="145">
        <f>SUM(C$2:C769)</f>
        <v>128</v>
      </c>
      <c r="L769" s="145">
        <f>SUM(D$2:D769)</f>
        <v>97</v>
      </c>
      <c r="M769" s="145">
        <f>SUM(E$2:E769)</f>
        <v>40</v>
      </c>
      <c r="N769" s="145">
        <f>SUM(F$2:F769)</f>
        <v>53</v>
      </c>
      <c r="O769" s="145">
        <f>SUM(G$2:G769)</f>
        <v>7</v>
      </c>
    </row>
    <row r="770" spans="1:15" x14ac:dyDescent="0.25">
      <c r="A770">
        <v>769</v>
      </c>
      <c r="B770" s="145" t="str">
        <f>IF(COUNTIF('Listing Competitieven'!AF$2:AF$479,$A770)=0,"",COUNTIF('Listing Competitieven'!AF$2:AF$479,$A770))</f>
        <v/>
      </c>
      <c r="C770" s="145" t="str">
        <f>IF(COUNTIF('Listing Competitieven'!AG$2:AG$479,$A770)=0,"",COUNTIF('Listing Competitieven'!AG$2:AG$479,$A770))</f>
        <v/>
      </c>
      <c r="D770" s="145" t="str">
        <f>IF(COUNTIF('Listing Competitieven'!AH$2:AH$479,$A770)=0,"",COUNTIF('Listing Competitieven'!AH$2:AH$479,$A770))</f>
        <v/>
      </c>
      <c r="E770" s="145" t="str">
        <f>IF(COUNTIF('Listing Competitieven'!AI$2:AI$479,$A770)=0,"",COUNTIF('Listing Competitieven'!AI$2:AI$479,$A770))</f>
        <v/>
      </c>
      <c r="F770" s="145" t="str">
        <f>IF(COUNTIF('Listing Competitieven'!AJ$2:AJ$479,$A770)=0,"",COUNTIF('Listing Competitieven'!AJ$2:AJ$479,$A770))</f>
        <v/>
      </c>
      <c r="G770" s="145" t="str">
        <f>IF(COUNTIF('Listing Competitieven'!AK$2:AK$479,$A770)=0,"",COUNTIF('Listing Competitieven'!AK$2:AK$479,$A770))</f>
        <v/>
      </c>
      <c r="I770">
        <v>769</v>
      </c>
      <c r="J770" s="145">
        <f>SUM(B$2:B770)</f>
        <v>148</v>
      </c>
      <c r="K770" s="145">
        <f>SUM(C$2:C770)</f>
        <v>128</v>
      </c>
      <c r="L770" s="145">
        <f>SUM(D$2:D770)</f>
        <v>97</v>
      </c>
      <c r="M770" s="145">
        <f>SUM(E$2:E770)</f>
        <v>40</v>
      </c>
      <c r="N770" s="145">
        <f>SUM(F$2:F770)</f>
        <v>53</v>
      </c>
      <c r="O770" s="145">
        <f>SUM(G$2:G770)</f>
        <v>7</v>
      </c>
    </row>
    <row r="771" spans="1:15" x14ac:dyDescent="0.25">
      <c r="A771">
        <v>770</v>
      </c>
      <c r="B771" s="145" t="str">
        <f>IF(COUNTIF('Listing Competitieven'!AF$2:AF$479,$A771)=0,"",COUNTIF('Listing Competitieven'!AF$2:AF$479,$A771))</f>
        <v/>
      </c>
      <c r="C771" s="145" t="str">
        <f>IF(COUNTIF('Listing Competitieven'!AG$2:AG$479,$A771)=0,"",COUNTIF('Listing Competitieven'!AG$2:AG$479,$A771))</f>
        <v/>
      </c>
      <c r="D771" s="145" t="str">
        <f>IF(COUNTIF('Listing Competitieven'!AH$2:AH$479,$A771)=0,"",COUNTIF('Listing Competitieven'!AH$2:AH$479,$A771))</f>
        <v/>
      </c>
      <c r="E771" s="145" t="str">
        <f>IF(COUNTIF('Listing Competitieven'!AI$2:AI$479,$A771)=0,"",COUNTIF('Listing Competitieven'!AI$2:AI$479,$A771))</f>
        <v/>
      </c>
      <c r="F771" s="145" t="str">
        <f>IF(COUNTIF('Listing Competitieven'!AJ$2:AJ$479,$A771)=0,"",COUNTIF('Listing Competitieven'!AJ$2:AJ$479,$A771))</f>
        <v/>
      </c>
      <c r="G771" s="145" t="str">
        <f>IF(COUNTIF('Listing Competitieven'!AK$2:AK$479,$A771)=0,"",COUNTIF('Listing Competitieven'!AK$2:AK$479,$A771))</f>
        <v/>
      </c>
      <c r="I771">
        <v>770</v>
      </c>
      <c r="J771" s="145">
        <f>SUM(B$2:B771)</f>
        <v>148</v>
      </c>
      <c r="K771" s="145">
        <f>SUM(C$2:C771)</f>
        <v>128</v>
      </c>
      <c r="L771" s="145">
        <f>SUM(D$2:D771)</f>
        <v>97</v>
      </c>
      <c r="M771" s="145">
        <f>SUM(E$2:E771)</f>
        <v>40</v>
      </c>
      <c r="N771" s="145">
        <f>SUM(F$2:F771)</f>
        <v>53</v>
      </c>
      <c r="O771" s="145">
        <f>SUM(G$2:G771)</f>
        <v>7</v>
      </c>
    </row>
    <row r="772" spans="1:15" x14ac:dyDescent="0.25">
      <c r="A772">
        <v>771</v>
      </c>
      <c r="B772" s="145" t="str">
        <f>IF(COUNTIF('Listing Competitieven'!AF$2:AF$479,$A772)=0,"",COUNTIF('Listing Competitieven'!AF$2:AF$479,$A772))</f>
        <v/>
      </c>
      <c r="C772" s="145" t="str">
        <f>IF(COUNTIF('Listing Competitieven'!AG$2:AG$479,$A772)=0,"",COUNTIF('Listing Competitieven'!AG$2:AG$479,$A772))</f>
        <v/>
      </c>
      <c r="D772" s="145" t="str">
        <f>IF(COUNTIF('Listing Competitieven'!AH$2:AH$479,$A772)=0,"",COUNTIF('Listing Competitieven'!AH$2:AH$479,$A772))</f>
        <v/>
      </c>
      <c r="E772" s="145" t="str">
        <f>IF(COUNTIF('Listing Competitieven'!AI$2:AI$479,$A772)=0,"",COUNTIF('Listing Competitieven'!AI$2:AI$479,$A772))</f>
        <v/>
      </c>
      <c r="F772" s="145" t="str">
        <f>IF(COUNTIF('Listing Competitieven'!AJ$2:AJ$479,$A772)=0,"",COUNTIF('Listing Competitieven'!AJ$2:AJ$479,$A772))</f>
        <v/>
      </c>
      <c r="G772" s="145" t="str">
        <f>IF(COUNTIF('Listing Competitieven'!AK$2:AK$479,$A772)=0,"",COUNTIF('Listing Competitieven'!AK$2:AK$479,$A772))</f>
        <v/>
      </c>
      <c r="I772">
        <v>771</v>
      </c>
      <c r="J772" s="145">
        <f>SUM(B$2:B772)</f>
        <v>148</v>
      </c>
      <c r="K772" s="145">
        <f>SUM(C$2:C772)</f>
        <v>128</v>
      </c>
      <c r="L772" s="145">
        <f>SUM(D$2:D772)</f>
        <v>97</v>
      </c>
      <c r="M772" s="145">
        <f>SUM(E$2:E772)</f>
        <v>40</v>
      </c>
      <c r="N772" s="145">
        <f>SUM(F$2:F772)</f>
        <v>53</v>
      </c>
      <c r="O772" s="145">
        <f>SUM(G$2:G772)</f>
        <v>7</v>
      </c>
    </row>
    <row r="773" spans="1:15" x14ac:dyDescent="0.25">
      <c r="A773">
        <v>772</v>
      </c>
      <c r="B773" s="145" t="str">
        <f>IF(COUNTIF('Listing Competitieven'!AF$2:AF$479,$A773)=0,"",COUNTIF('Listing Competitieven'!AF$2:AF$479,$A773))</f>
        <v/>
      </c>
      <c r="C773" s="145" t="str">
        <f>IF(COUNTIF('Listing Competitieven'!AG$2:AG$479,$A773)=0,"",COUNTIF('Listing Competitieven'!AG$2:AG$479,$A773))</f>
        <v/>
      </c>
      <c r="D773" s="145" t="str">
        <f>IF(COUNTIF('Listing Competitieven'!AH$2:AH$479,$A773)=0,"",COUNTIF('Listing Competitieven'!AH$2:AH$479,$A773))</f>
        <v/>
      </c>
      <c r="E773" s="145" t="str">
        <f>IF(COUNTIF('Listing Competitieven'!AI$2:AI$479,$A773)=0,"",COUNTIF('Listing Competitieven'!AI$2:AI$479,$A773))</f>
        <v/>
      </c>
      <c r="F773" s="145" t="str">
        <f>IF(COUNTIF('Listing Competitieven'!AJ$2:AJ$479,$A773)=0,"",COUNTIF('Listing Competitieven'!AJ$2:AJ$479,$A773))</f>
        <v/>
      </c>
      <c r="G773" s="145" t="str">
        <f>IF(COUNTIF('Listing Competitieven'!AK$2:AK$479,$A773)=0,"",COUNTIF('Listing Competitieven'!AK$2:AK$479,$A773))</f>
        <v/>
      </c>
      <c r="I773">
        <v>772</v>
      </c>
      <c r="J773" s="145">
        <f>SUM(B$2:B773)</f>
        <v>148</v>
      </c>
      <c r="K773" s="145">
        <f>SUM(C$2:C773)</f>
        <v>128</v>
      </c>
      <c r="L773" s="145">
        <f>SUM(D$2:D773)</f>
        <v>97</v>
      </c>
      <c r="M773" s="145">
        <f>SUM(E$2:E773)</f>
        <v>40</v>
      </c>
      <c r="N773" s="145">
        <f>SUM(F$2:F773)</f>
        <v>53</v>
      </c>
      <c r="O773" s="145">
        <f>SUM(G$2:G773)</f>
        <v>7</v>
      </c>
    </row>
    <row r="774" spans="1:15" x14ac:dyDescent="0.25">
      <c r="A774">
        <v>773</v>
      </c>
      <c r="B774" s="145" t="str">
        <f>IF(COUNTIF('Listing Competitieven'!AF$2:AF$479,$A774)=0,"",COUNTIF('Listing Competitieven'!AF$2:AF$479,$A774))</f>
        <v/>
      </c>
      <c r="C774" s="145" t="str">
        <f>IF(COUNTIF('Listing Competitieven'!AG$2:AG$479,$A774)=0,"",COUNTIF('Listing Competitieven'!AG$2:AG$479,$A774))</f>
        <v/>
      </c>
      <c r="D774" s="145" t="str">
        <f>IF(COUNTIF('Listing Competitieven'!AH$2:AH$479,$A774)=0,"",COUNTIF('Listing Competitieven'!AH$2:AH$479,$A774))</f>
        <v/>
      </c>
      <c r="E774" s="145" t="str">
        <f>IF(COUNTIF('Listing Competitieven'!AI$2:AI$479,$A774)=0,"",COUNTIF('Listing Competitieven'!AI$2:AI$479,$A774))</f>
        <v/>
      </c>
      <c r="F774" s="145" t="str">
        <f>IF(COUNTIF('Listing Competitieven'!AJ$2:AJ$479,$A774)=0,"",COUNTIF('Listing Competitieven'!AJ$2:AJ$479,$A774))</f>
        <v/>
      </c>
      <c r="G774" s="145" t="str">
        <f>IF(COUNTIF('Listing Competitieven'!AK$2:AK$479,$A774)=0,"",COUNTIF('Listing Competitieven'!AK$2:AK$479,$A774))</f>
        <v/>
      </c>
      <c r="I774">
        <v>773</v>
      </c>
      <c r="J774" s="145">
        <f>SUM(B$2:B774)</f>
        <v>148</v>
      </c>
      <c r="K774" s="145">
        <f>SUM(C$2:C774)</f>
        <v>128</v>
      </c>
      <c r="L774" s="145">
        <f>SUM(D$2:D774)</f>
        <v>97</v>
      </c>
      <c r="M774" s="145">
        <f>SUM(E$2:E774)</f>
        <v>40</v>
      </c>
      <c r="N774" s="145">
        <f>SUM(F$2:F774)</f>
        <v>53</v>
      </c>
      <c r="O774" s="145">
        <f>SUM(G$2:G774)</f>
        <v>7</v>
      </c>
    </row>
    <row r="775" spans="1:15" x14ac:dyDescent="0.25">
      <c r="A775">
        <v>774</v>
      </c>
      <c r="B775" s="145" t="str">
        <f>IF(COUNTIF('Listing Competitieven'!AF$2:AF$479,$A775)=0,"",COUNTIF('Listing Competitieven'!AF$2:AF$479,$A775))</f>
        <v/>
      </c>
      <c r="C775" s="145" t="str">
        <f>IF(COUNTIF('Listing Competitieven'!AG$2:AG$479,$A775)=0,"",COUNTIF('Listing Competitieven'!AG$2:AG$479,$A775))</f>
        <v/>
      </c>
      <c r="D775" s="145" t="str">
        <f>IF(COUNTIF('Listing Competitieven'!AH$2:AH$479,$A775)=0,"",COUNTIF('Listing Competitieven'!AH$2:AH$479,$A775))</f>
        <v/>
      </c>
      <c r="E775" s="145" t="str">
        <f>IF(COUNTIF('Listing Competitieven'!AI$2:AI$479,$A775)=0,"",COUNTIF('Listing Competitieven'!AI$2:AI$479,$A775))</f>
        <v/>
      </c>
      <c r="F775" s="145" t="str">
        <f>IF(COUNTIF('Listing Competitieven'!AJ$2:AJ$479,$A775)=0,"",COUNTIF('Listing Competitieven'!AJ$2:AJ$479,$A775))</f>
        <v/>
      </c>
      <c r="G775" s="145" t="str">
        <f>IF(COUNTIF('Listing Competitieven'!AK$2:AK$479,$A775)=0,"",COUNTIF('Listing Competitieven'!AK$2:AK$479,$A775))</f>
        <v/>
      </c>
      <c r="I775">
        <v>774</v>
      </c>
      <c r="J775" s="145">
        <f>SUM(B$2:B775)</f>
        <v>148</v>
      </c>
      <c r="K775" s="145">
        <f>SUM(C$2:C775)</f>
        <v>128</v>
      </c>
      <c r="L775" s="145">
        <f>SUM(D$2:D775)</f>
        <v>97</v>
      </c>
      <c r="M775" s="145">
        <f>SUM(E$2:E775)</f>
        <v>40</v>
      </c>
      <c r="N775" s="145">
        <f>SUM(F$2:F775)</f>
        <v>53</v>
      </c>
      <c r="O775" s="145">
        <f>SUM(G$2:G775)</f>
        <v>7</v>
      </c>
    </row>
    <row r="776" spans="1:15" x14ac:dyDescent="0.25">
      <c r="A776">
        <v>775</v>
      </c>
      <c r="B776" s="145" t="str">
        <f>IF(COUNTIF('Listing Competitieven'!AF$2:AF$479,$A776)=0,"",COUNTIF('Listing Competitieven'!AF$2:AF$479,$A776))</f>
        <v/>
      </c>
      <c r="C776" s="145" t="str">
        <f>IF(COUNTIF('Listing Competitieven'!AG$2:AG$479,$A776)=0,"",COUNTIF('Listing Competitieven'!AG$2:AG$479,$A776))</f>
        <v/>
      </c>
      <c r="D776" s="145" t="str">
        <f>IF(COUNTIF('Listing Competitieven'!AH$2:AH$479,$A776)=0,"",COUNTIF('Listing Competitieven'!AH$2:AH$479,$A776))</f>
        <v/>
      </c>
      <c r="E776" s="145" t="str">
        <f>IF(COUNTIF('Listing Competitieven'!AI$2:AI$479,$A776)=0,"",COUNTIF('Listing Competitieven'!AI$2:AI$479,$A776))</f>
        <v/>
      </c>
      <c r="F776" s="145" t="str">
        <f>IF(COUNTIF('Listing Competitieven'!AJ$2:AJ$479,$A776)=0,"",COUNTIF('Listing Competitieven'!AJ$2:AJ$479,$A776))</f>
        <v/>
      </c>
      <c r="G776" s="145" t="str">
        <f>IF(COUNTIF('Listing Competitieven'!AK$2:AK$479,$A776)=0,"",COUNTIF('Listing Competitieven'!AK$2:AK$479,$A776))</f>
        <v/>
      </c>
      <c r="I776">
        <v>775</v>
      </c>
      <c r="J776" s="145">
        <f>SUM(B$2:B776)</f>
        <v>148</v>
      </c>
      <c r="K776" s="145">
        <f>SUM(C$2:C776)</f>
        <v>128</v>
      </c>
      <c r="L776" s="145">
        <f>SUM(D$2:D776)</f>
        <v>97</v>
      </c>
      <c r="M776" s="145">
        <f>SUM(E$2:E776)</f>
        <v>40</v>
      </c>
      <c r="N776" s="145">
        <f>SUM(F$2:F776)</f>
        <v>53</v>
      </c>
      <c r="O776" s="145">
        <f>SUM(G$2:G776)</f>
        <v>7</v>
      </c>
    </row>
    <row r="777" spans="1:15" x14ac:dyDescent="0.25">
      <c r="A777">
        <v>776</v>
      </c>
      <c r="B777" s="145">
        <f>IF(COUNTIF('Listing Competitieven'!AF$2:AF$479,$A777)=0,"",COUNTIF('Listing Competitieven'!AF$2:AF$479,$A777))</f>
        <v>1</v>
      </c>
      <c r="C777" s="145" t="str">
        <f>IF(COUNTIF('Listing Competitieven'!AG$2:AG$479,$A777)=0,"",COUNTIF('Listing Competitieven'!AG$2:AG$479,$A777))</f>
        <v/>
      </c>
      <c r="D777" s="145" t="str">
        <f>IF(COUNTIF('Listing Competitieven'!AH$2:AH$479,$A777)=0,"",COUNTIF('Listing Competitieven'!AH$2:AH$479,$A777))</f>
        <v/>
      </c>
      <c r="E777" s="145" t="str">
        <f>IF(COUNTIF('Listing Competitieven'!AI$2:AI$479,$A777)=0,"",COUNTIF('Listing Competitieven'!AI$2:AI$479,$A777))</f>
        <v/>
      </c>
      <c r="F777" s="145" t="str">
        <f>IF(COUNTIF('Listing Competitieven'!AJ$2:AJ$479,$A777)=0,"",COUNTIF('Listing Competitieven'!AJ$2:AJ$479,$A777))</f>
        <v/>
      </c>
      <c r="G777" s="145" t="str">
        <f>IF(COUNTIF('Listing Competitieven'!AK$2:AK$479,$A777)=0,"",COUNTIF('Listing Competitieven'!AK$2:AK$479,$A777))</f>
        <v/>
      </c>
      <c r="I777">
        <v>776</v>
      </c>
      <c r="J777" s="145">
        <f>SUM(B$2:B777)</f>
        <v>149</v>
      </c>
      <c r="K777" s="145">
        <f>SUM(C$2:C777)</f>
        <v>128</v>
      </c>
      <c r="L777" s="145">
        <f>SUM(D$2:D777)</f>
        <v>97</v>
      </c>
      <c r="M777" s="145">
        <f>SUM(E$2:E777)</f>
        <v>40</v>
      </c>
      <c r="N777" s="145">
        <f>SUM(F$2:F777)</f>
        <v>53</v>
      </c>
      <c r="O777" s="145">
        <f>SUM(G$2:G777)</f>
        <v>7</v>
      </c>
    </row>
    <row r="778" spans="1:15" x14ac:dyDescent="0.25">
      <c r="A778">
        <v>777</v>
      </c>
      <c r="B778" s="145" t="str">
        <f>IF(COUNTIF('Listing Competitieven'!AF$2:AF$479,$A778)=0,"",COUNTIF('Listing Competitieven'!AF$2:AF$479,$A778))</f>
        <v/>
      </c>
      <c r="C778" s="145" t="str">
        <f>IF(COUNTIF('Listing Competitieven'!AG$2:AG$479,$A778)=0,"",COUNTIF('Listing Competitieven'!AG$2:AG$479,$A778))</f>
        <v/>
      </c>
      <c r="D778" s="145" t="str">
        <f>IF(COUNTIF('Listing Competitieven'!AH$2:AH$479,$A778)=0,"",COUNTIF('Listing Competitieven'!AH$2:AH$479,$A778))</f>
        <v/>
      </c>
      <c r="E778" s="145" t="str">
        <f>IF(COUNTIF('Listing Competitieven'!AI$2:AI$479,$A778)=0,"",COUNTIF('Listing Competitieven'!AI$2:AI$479,$A778))</f>
        <v/>
      </c>
      <c r="F778" s="145" t="str">
        <f>IF(COUNTIF('Listing Competitieven'!AJ$2:AJ$479,$A778)=0,"",COUNTIF('Listing Competitieven'!AJ$2:AJ$479,$A778))</f>
        <v/>
      </c>
      <c r="G778" s="145" t="str">
        <f>IF(COUNTIF('Listing Competitieven'!AK$2:AK$479,$A778)=0,"",COUNTIF('Listing Competitieven'!AK$2:AK$479,$A778))</f>
        <v/>
      </c>
      <c r="I778">
        <v>777</v>
      </c>
      <c r="J778" s="145">
        <f>SUM(B$2:B778)</f>
        <v>149</v>
      </c>
      <c r="K778" s="145">
        <f>SUM(C$2:C778)</f>
        <v>128</v>
      </c>
      <c r="L778" s="145">
        <f>SUM(D$2:D778)</f>
        <v>97</v>
      </c>
      <c r="M778" s="145">
        <f>SUM(E$2:E778)</f>
        <v>40</v>
      </c>
      <c r="N778" s="145">
        <f>SUM(F$2:F778)</f>
        <v>53</v>
      </c>
      <c r="O778" s="145">
        <f>SUM(G$2:G778)</f>
        <v>7</v>
      </c>
    </row>
    <row r="779" spans="1:15" x14ac:dyDescent="0.25">
      <c r="A779">
        <v>778</v>
      </c>
      <c r="B779" s="145" t="str">
        <f>IF(COUNTIF('Listing Competitieven'!AF$2:AF$479,$A779)=0,"",COUNTIF('Listing Competitieven'!AF$2:AF$479,$A779))</f>
        <v/>
      </c>
      <c r="C779" s="145" t="str">
        <f>IF(COUNTIF('Listing Competitieven'!AG$2:AG$479,$A779)=0,"",COUNTIF('Listing Competitieven'!AG$2:AG$479,$A779))</f>
        <v/>
      </c>
      <c r="D779" s="145" t="str">
        <f>IF(COUNTIF('Listing Competitieven'!AH$2:AH$479,$A779)=0,"",COUNTIF('Listing Competitieven'!AH$2:AH$479,$A779))</f>
        <v/>
      </c>
      <c r="E779" s="145" t="str">
        <f>IF(COUNTIF('Listing Competitieven'!AI$2:AI$479,$A779)=0,"",COUNTIF('Listing Competitieven'!AI$2:AI$479,$A779))</f>
        <v/>
      </c>
      <c r="F779" s="145" t="str">
        <f>IF(COUNTIF('Listing Competitieven'!AJ$2:AJ$479,$A779)=0,"",COUNTIF('Listing Competitieven'!AJ$2:AJ$479,$A779))</f>
        <v/>
      </c>
      <c r="G779" s="145" t="str">
        <f>IF(COUNTIF('Listing Competitieven'!AK$2:AK$479,$A779)=0,"",COUNTIF('Listing Competitieven'!AK$2:AK$479,$A779))</f>
        <v/>
      </c>
      <c r="I779">
        <v>778</v>
      </c>
      <c r="J779" s="145">
        <f>SUM(B$2:B779)</f>
        <v>149</v>
      </c>
      <c r="K779" s="145">
        <f>SUM(C$2:C779)</f>
        <v>128</v>
      </c>
      <c r="L779" s="145">
        <f>SUM(D$2:D779)</f>
        <v>97</v>
      </c>
      <c r="M779" s="145">
        <f>SUM(E$2:E779)</f>
        <v>40</v>
      </c>
      <c r="N779" s="145">
        <f>SUM(F$2:F779)</f>
        <v>53</v>
      </c>
      <c r="O779" s="145">
        <f>SUM(G$2:G779)</f>
        <v>7</v>
      </c>
    </row>
    <row r="780" spans="1:15" x14ac:dyDescent="0.25">
      <c r="A780">
        <v>779</v>
      </c>
      <c r="B780" s="145" t="str">
        <f>IF(COUNTIF('Listing Competitieven'!AF$2:AF$479,$A780)=0,"",COUNTIF('Listing Competitieven'!AF$2:AF$479,$A780))</f>
        <v/>
      </c>
      <c r="C780" s="145" t="str">
        <f>IF(COUNTIF('Listing Competitieven'!AG$2:AG$479,$A780)=0,"",COUNTIF('Listing Competitieven'!AG$2:AG$479,$A780))</f>
        <v/>
      </c>
      <c r="D780" s="145" t="str">
        <f>IF(COUNTIF('Listing Competitieven'!AH$2:AH$479,$A780)=0,"",COUNTIF('Listing Competitieven'!AH$2:AH$479,$A780))</f>
        <v/>
      </c>
      <c r="E780" s="145" t="str">
        <f>IF(COUNTIF('Listing Competitieven'!AI$2:AI$479,$A780)=0,"",COUNTIF('Listing Competitieven'!AI$2:AI$479,$A780))</f>
        <v/>
      </c>
      <c r="F780" s="145" t="str">
        <f>IF(COUNTIF('Listing Competitieven'!AJ$2:AJ$479,$A780)=0,"",COUNTIF('Listing Competitieven'!AJ$2:AJ$479,$A780))</f>
        <v/>
      </c>
      <c r="G780" s="145" t="str">
        <f>IF(COUNTIF('Listing Competitieven'!AK$2:AK$479,$A780)=0,"",COUNTIF('Listing Competitieven'!AK$2:AK$479,$A780))</f>
        <v/>
      </c>
      <c r="I780">
        <v>779</v>
      </c>
      <c r="J780" s="145">
        <f>SUM(B$2:B780)</f>
        <v>149</v>
      </c>
      <c r="K780" s="145">
        <f>SUM(C$2:C780)</f>
        <v>128</v>
      </c>
      <c r="L780" s="145">
        <f>SUM(D$2:D780)</f>
        <v>97</v>
      </c>
      <c r="M780" s="145">
        <f>SUM(E$2:E780)</f>
        <v>40</v>
      </c>
      <c r="N780" s="145">
        <f>SUM(F$2:F780)</f>
        <v>53</v>
      </c>
      <c r="O780" s="145">
        <f>SUM(G$2:G780)</f>
        <v>7</v>
      </c>
    </row>
    <row r="781" spans="1:15" x14ac:dyDescent="0.25">
      <c r="A781">
        <v>780</v>
      </c>
      <c r="B781" s="145" t="str">
        <f>IF(COUNTIF('Listing Competitieven'!AF$2:AF$479,$A781)=0,"",COUNTIF('Listing Competitieven'!AF$2:AF$479,$A781))</f>
        <v/>
      </c>
      <c r="C781" s="145" t="str">
        <f>IF(COUNTIF('Listing Competitieven'!AG$2:AG$479,$A781)=0,"",COUNTIF('Listing Competitieven'!AG$2:AG$479,$A781))</f>
        <v/>
      </c>
      <c r="D781" s="145" t="str">
        <f>IF(COUNTIF('Listing Competitieven'!AH$2:AH$479,$A781)=0,"",COUNTIF('Listing Competitieven'!AH$2:AH$479,$A781))</f>
        <v/>
      </c>
      <c r="E781" s="145" t="str">
        <f>IF(COUNTIF('Listing Competitieven'!AI$2:AI$479,$A781)=0,"",COUNTIF('Listing Competitieven'!AI$2:AI$479,$A781))</f>
        <v/>
      </c>
      <c r="F781" s="145" t="str">
        <f>IF(COUNTIF('Listing Competitieven'!AJ$2:AJ$479,$A781)=0,"",COUNTIF('Listing Competitieven'!AJ$2:AJ$479,$A781))</f>
        <v/>
      </c>
      <c r="G781" s="145" t="str">
        <f>IF(COUNTIF('Listing Competitieven'!AK$2:AK$479,$A781)=0,"",COUNTIF('Listing Competitieven'!AK$2:AK$479,$A781))</f>
        <v/>
      </c>
      <c r="I781">
        <v>780</v>
      </c>
      <c r="J781" s="145">
        <f>SUM(B$2:B781)</f>
        <v>149</v>
      </c>
      <c r="K781" s="145">
        <f>SUM(C$2:C781)</f>
        <v>128</v>
      </c>
      <c r="L781" s="145">
        <f>SUM(D$2:D781)</f>
        <v>97</v>
      </c>
      <c r="M781" s="145">
        <f>SUM(E$2:E781)</f>
        <v>40</v>
      </c>
      <c r="N781" s="145">
        <f>SUM(F$2:F781)</f>
        <v>53</v>
      </c>
      <c r="O781" s="145">
        <f>SUM(G$2:G781)</f>
        <v>7</v>
      </c>
    </row>
    <row r="782" spans="1:15" x14ac:dyDescent="0.25">
      <c r="A782">
        <v>781</v>
      </c>
      <c r="B782" s="145" t="str">
        <f>IF(COUNTIF('Listing Competitieven'!AF$2:AF$479,$A782)=0,"",COUNTIF('Listing Competitieven'!AF$2:AF$479,$A782))</f>
        <v/>
      </c>
      <c r="C782" s="145" t="str">
        <f>IF(COUNTIF('Listing Competitieven'!AG$2:AG$479,$A782)=0,"",COUNTIF('Listing Competitieven'!AG$2:AG$479,$A782))</f>
        <v/>
      </c>
      <c r="D782" s="145" t="str">
        <f>IF(COUNTIF('Listing Competitieven'!AH$2:AH$479,$A782)=0,"",COUNTIF('Listing Competitieven'!AH$2:AH$479,$A782))</f>
        <v/>
      </c>
      <c r="E782" s="145" t="str">
        <f>IF(COUNTIF('Listing Competitieven'!AI$2:AI$479,$A782)=0,"",COUNTIF('Listing Competitieven'!AI$2:AI$479,$A782))</f>
        <v/>
      </c>
      <c r="F782" s="145" t="str">
        <f>IF(COUNTIF('Listing Competitieven'!AJ$2:AJ$479,$A782)=0,"",COUNTIF('Listing Competitieven'!AJ$2:AJ$479,$A782))</f>
        <v/>
      </c>
      <c r="G782" s="145" t="str">
        <f>IF(COUNTIF('Listing Competitieven'!AK$2:AK$479,$A782)=0,"",COUNTIF('Listing Competitieven'!AK$2:AK$479,$A782))</f>
        <v/>
      </c>
      <c r="I782">
        <v>781</v>
      </c>
      <c r="J782" s="145">
        <f>SUM(B$2:B782)</f>
        <v>149</v>
      </c>
      <c r="K782" s="145">
        <f>SUM(C$2:C782)</f>
        <v>128</v>
      </c>
      <c r="L782" s="145">
        <f>SUM(D$2:D782)</f>
        <v>97</v>
      </c>
      <c r="M782" s="145">
        <f>SUM(E$2:E782)</f>
        <v>40</v>
      </c>
      <c r="N782" s="145">
        <f>SUM(F$2:F782)</f>
        <v>53</v>
      </c>
      <c r="O782" s="145">
        <f>SUM(G$2:G782)</f>
        <v>7</v>
      </c>
    </row>
    <row r="783" spans="1:15" x14ac:dyDescent="0.25">
      <c r="A783">
        <v>782</v>
      </c>
      <c r="B783" s="145" t="str">
        <f>IF(COUNTIF('Listing Competitieven'!AF$2:AF$479,$A783)=0,"",COUNTIF('Listing Competitieven'!AF$2:AF$479,$A783))</f>
        <v/>
      </c>
      <c r="C783" s="145" t="str">
        <f>IF(COUNTIF('Listing Competitieven'!AG$2:AG$479,$A783)=0,"",COUNTIF('Listing Competitieven'!AG$2:AG$479,$A783))</f>
        <v/>
      </c>
      <c r="D783" s="145" t="str">
        <f>IF(COUNTIF('Listing Competitieven'!AH$2:AH$479,$A783)=0,"",COUNTIF('Listing Competitieven'!AH$2:AH$479,$A783))</f>
        <v/>
      </c>
      <c r="E783" s="145" t="str">
        <f>IF(COUNTIF('Listing Competitieven'!AI$2:AI$479,$A783)=0,"",COUNTIF('Listing Competitieven'!AI$2:AI$479,$A783))</f>
        <v/>
      </c>
      <c r="F783" s="145" t="str">
        <f>IF(COUNTIF('Listing Competitieven'!AJ$2:AJ$479,$A783)=0,"",COUNTIF('Listing Competitieven'!AJ$2:AJ$479,$A783))</f>
        <v/>
      </c>
      <c r="G783" s="145" t="str">
        <f>IF(COUNTIF('Listing Competitieven'!AK$2:AK$479,$A783)=0,"",COUNTIF('Listing Competitieven'!AK$2:AK$479,$A783))</f>
        <v/>
      </c>
      <c r="I783">
        <v>782</v>
      </c>
      <c r="J783" s="145">
        <f>SUM(B$2:B783)</f>
        <v>149</v>
      </c>
      <c r="K783" s="145">
        <f>SUM(C$2:C783)</f>
        <v>128</v>
      </c>
      <c r="L783" s="145">
        <f>SUM(D$2:D783)</f>
        <v>97</v>
      </c>
      <c r="M783" s="145">
        <f>SUM(E$2:E783)</f>
        <v>40</v>
      </c>
      <c r="N783" s="145">
        <f>SUM(F$2:F783)</f>
        <v>53</v>
      </c>
      <c r="O783" s="145">
        <f>SUM(G$2:G783)</f>
        <v>7</v>
      </c>
    </row>
    <row r="784" spans="1:15" x14ac:dyDescent="0.25">
      <c r="A784">
        <v>783</v>
      </c>
      <c r="B784" s="145" t="str">
        <f>IF(COUNTIF('Listing Competitieven'!AF$2:AF$479,$A784)=0,"",COUNTIF('Listing Competitieven'!AF$2:AF$479,$A784))</f>
        <v/>
      </c>
      <c r="C784" s="145" t="str">
        <f>IF(COUNTIF('Listing Competitieven'!AG$2:AG$479,$A784)=0,"",COUNTIF('Listing Competitieven'!AG$2:AG$479,$A784))</f>
        <v/>
      </c>
      <c r="D784" s="145" t="str">
        <f>IF(COUNTIF('Listing Competitieven'!AH$2:AH$479,$A784)=0,"",COUNTIF('Listing Competitieven'!AH$2:AH$479,$A784))</f>
        <v/>
      </c>
      <c r="E784" s="145" t="str">
        <f>IF(COUNTIF('Listing Competitieven'!AI$2:AI$479,$A784)=0,"",COUNTIF('Listing Competitieven'!AI$2:AI$479,$A784))</f>
        <v/>
      </c>
      <c r="F784" s="145" t="str">
        <f>IF(COUNTIF('Listing Competitieven'!AJ$2:AJ$479,$A784)=0,"",COUNTIF('Listing Competitieven'!AJ$2:AJ$479,$A784))</f>
        <v/>
      </c>
      <c r="G784" s="145" t="str">
        <f>IF(COUNTIF('Listing Competitieven'!AK$2:AK$479,$A784)=0,"",COUNTIF('Listing Competitieven'!AK$2:AK$479,$A784))</f>
        <v/>
      </c>
      <c r="I784">
        <v>783</v>
      </c>
      <c r="J784" s="145">
        <f>SUM(B$2:B784)</f>
        <v>149</v>
      </c>
      <c r="K784" s="145">
        <f>SUM(C$2:C784)</f>
        <v>128</v>
      </c>
      <c r="L784" s="145">
        <f>SUM(D$2:D784)</f>
        <v>97</v>
      </c>
      <c r="M784" s="145">
        <f>SUM(E$2:E784)</f>
        <v>40</v>
      </c>
      <c r="N784" s="145">
        <f>SUM(F$2:F784)</f>
        <v>53</v>
      </c>
      <c r="O784" s="145">
        <f>SUM(G$2:G784)</f>
        <v>7</v>
      </c>
    </row>
    <row r="785" spans="1:15" x14ac:dyDescent="0.25">
      <c r="A785">
        <v>784</v>
      </c>
      <c r="B785" s="145" t="str">
        <f>IF(COUNTIF('Listing Competitieven'!AF$2:AF$479,$A785)=0,"",COUNTIF('Listing Competitieven'!AF$2:AF$479,$A785))</f>
        <v/>
      </c>
      <c r="C785" s="145" t="str">
        <f>IF(COUNTIF('Listing Competitieven'!AG$2:AG$479,$A785)=0,"",COUNTIF('Listing Competitieven'!AG$2:AG$479,$A785))</f>
        <v/>
      </c>
      <c r="D785" s="145" t="str">
        <f>IF(COUNTIF('Listing Competitieven'!AH$2:AH$479,$A785)=0,"",COUNTIF('Listing Competitieven'!AH$2:AH$479,$A785))</f>
        <v/>
      </c>
      <c r="E785" s="145">
        <f>IF(COUNTIF('Listing Competitieven'!AI$2:AI$479,$A785)=0,"",COUNTIF('Listing Competitieven'!AI$2:AI$479,$A785))</f>
        <v>1</v>
      </c>
      <c r="F785" s="145" t="str">
        <f>IF(COUNTIF('Listing Competitieven'!AJ$2:AJ$479,$A785)=0,"",COUNTIF('Listing Competitieven'!AJ$2:AJ$479,$A785))</f>
        <v/>
      </c>
      <c r="G785" s="145" t="str">
        <f>IF(COUNTIF('Listing Competitieven'!AK$2:AK$479,$A785)=0,"",COUNTIF('Listing Competitieven'!AK$2:AK$479,$A785))</f>
        <v/>
      </c>
      <c r="I785">
        <v>784</v>
      </c>
      <c r="J785" s="145">
        <f>SUM(B$2:B785)</f>
        <v>149</v>
      </c>
      <c r="K785" s="145">
        <f>SUM(C$2:C785)</f>
        <v>128</v>
      </c>
      <c r="L785" s="145">
        <f>SUM(D$2:D785)</f>
        <v>97</v>
      </c>
      <c r="M785" s="145">
        <f>SUM(E$2:E785)</f>
        <v>41</v>
      </c>
      <c r="N785" s="145">
        <f>SUM(F$2:F785)</f>
        <v>53</v>
      </c>
      <c r="O785" s="145">
        <f>SUM(G$2:G785)</f>
        <v>7</v>
      </c>
    </row>
    <row r="786" spans="1:15" x14ac:dyDescent="0.25">
      <c r="A786">
        <v>785</v>
      </c>
      <c r="B786" s="145" t="str">
        <f>IF(COUNTIF('Listing Competitieven'!AF$2:AF$479,$A786)=0,"",COUNTIF('Listing Competitieven'!AF$2:AF$479,$A786))</f>
        <v/>
      </c>
      <c r="C786" s="145" t="str">
        <f>IF(COUNTIF('Listing Competitieven'!AG$2:AG$479,$A786)=0,"",COUNTIF('Listing Competitieven'!AG$2:AG$479,$A786))</f>
        <v/>
      </c>
      <c r="D786" s="145" t="str">
        <f>IF(COUNTIF('Listing Competitieven'!AH$2:AH$479,$A786)=0,"",COUNTIF('Listing Competitieven'!AH$2:AH$479,$A786))</f>
        <v/>
      </c>
      <c r="E786" s="145" t="str">
        <f>IF(COUNTIF('Listing Competitieven'!AI$2:AI$479,$A786)=0,"",COUNTIF('Listing Competitieven'!AI$2:AI$479,$A786))</f>
        <v/>
      </c>
      <c r="F786" s="145" t="str">
        <f>IF(COUNTIF('Listing Competitieven'!AJ$2:AJ$479,$A786)=0,"",COUNTIF('Listing Competitieven'!AJ$2:AJ$479,$A786))</f>
        <v/>
      </c>
      <c r="G786" s="145" t="str">
        <f>IF(COUNTIF('Listing Competitieven'!AK$2:AK$479,$A786)=0,"",COUNTIF('Listing Competitieven'!AK$2:AK$479,$A786))</f>
        <v/>
      </c>
      <c r="I786">
        <v>785</v>
      </c>
      <c r="J786" s="145">
        <f>SUM(B$2:B786)</f>
        <v>149</v>
      </c>
      <c r="K786" s="145">
        <f>SUM(C$2:C786)</f>
        <v>128</v>
      </c>
      <c r="L786" s="145">
        <f>SUM(D$2:D786)</f>
        <v>97</v>
      </c>
      <c r="M786" s="145">
        <f>SUM(E$2:E786)</f>
        <v>41</v>
      </c>
      <c r="N786" s="145">
        <f>SUM(F$2:F786)</f>
        <v>53</v>
      </c>
      <c r="O786" s="145">
        <f>SUM(G$2:G786)</f>
        <v>7</v>
      </c>
    </row>
    <row r="787" spans="1:15" x14ac:dyDescent="0.25">
      <c r="A787">
        <v>786</v>
      </c>
      <c r="B787" s="145" t="str">
        <f>IF(COUNTIF('Listing Competitieven'!AF$2:AF$479,$A787)=0,"",COUNTIF('Listing Competitieven'!AF$2:AF$479,$A787))</f>
        <v/>
      </c>
      <c r="C787" s="145" t="str">
        <f>IF(COUNTIF('Listing Competitieven'!AG$2:AG$479,$A787)=0,"",COUNTIF('Listing Competitieven'!AG$2:AG$479,$A787))</f>
        <v/>
      </c>
      <c r="D787" s="145" t="str">
        <f>IF(COUNTIF('Listing Competitieven'!AH$2:AH$479,$A787)=0,"",COUNTIF('Listing Competitieven'!AH$2:AH$479,$A787))</f>
        <v/>
      </c>
      <c r="E787" s="145" t="str">
        <f>IF(COUNTIF('Listing Competitieven'!AI$2:AI$479,$A787)=0,"",COUNTIF('Listing Competitieven'!AI$2:AI$479,$A787))</f>
        <v/>
      </c>
      <c r="F787" s="145" t="str">
        <f>IF(COUNTIF('Listing Competitieven'!AJ$2:AJ$479,$A787)=0,"",COUNTIF('Listing Competitieven'!AJ$2:AJ$479,$A787))</f>
        <v/>
      </c>
      <c r="G787" s="145" t="str">
        <f>IF(COUNTIF('Listing Competitieven'!AK$2:AK$479,$A787)=0,"",COUNTIF('Listing Competitieven'!AK$2:AK$479,$A787))</f>
        <v/>
      </c>
      <c r="I787">
        <v>786</v>
      </c>
      <c r="J787" s="145">
        <f>SUM(B$2:B787)</f>
        <v>149</v>
      </c>
      <c r="K787" s="145">
        <f>SUM(C$2:C787)</f>
        <v>128</v>
      </c>
      <c r="L787" s="145">
        <f>SUM(D$2:D787)</f>
        <v>97</v>
      </c>
      <c r="M787" s="145">
        <f>SUM(E$2:E787)</f>
        <v>41</v>
      </c>
      <c r="N787" s="145">
        <f>SUM(F$2:F787)</f>
        <v>53</v>
      </c>
      <c r="O787" s="145">
        <f>SUM(G$2:G787)</f>
        <v>7</v>
      </c>
    </row>
    <row r="788" spans="1:15" x14ac:dyDescent="0.25">
      <c r="A788">
        <v>787</v>
      </c>
      <c r="B788" s="145" t="str">
        <f>IF(COUNTIF('Listing Competitieven'!AF$2:AF$479,$A788)=0,"",COUNTIF('Listing Competitieven'!AF$2:AF$479,$A788))</f>
        <v/>
      </c>
      <c r="C788" s="145" t="str">
        <f>IF(COUNTIF('Listing Competitieven'!AG$2:AG$479,$A788)=0,"",COUNTIF('Listing Competitieven'!AG$2:AG$479,$A788))</f>
        <v/>
      </c>
      <c r="D788" s="145" t="str">
        <f>IF(COUNTIF('Listing Competitieven'!AH$2:AH$479,$A788)=0,"",COUNTIF('Listing Competitieven'!AH$2:AH$479,$A788))</f>
        <v/>
      </c>
      <c r="E788" s="145" t="str">
        <f>IF(COUNTIF('Listing Competitieven'!AI$2:AI$479,$A788)=0,"",COUNTIF('Listing Competitieven'!AI$2:AI$479,$A788))</f>
        <v/>
      </c>
      <c r="F788" s="145" t="str">
        <f>IF(COUNTIF('Listing Competitieven'!AJ$2:AJ$479,$A788)=0,"",COUNTIF('Listing Competitieven'!AJ$2:AJ$479,$A788))</f>
        <v/>
      </c>
      <c r="G788" s="145" t="str">
        <f>IF(COUNTIF('Listing Competitieven'!AK$2:AK$479,$A788)=0,"",COUNTIF('Listing Competitieven'!AK$2:AK$479,$A788))</f>
        <v/>
      </c>
      <c r="I788">
        <v>787</v>
      </c>
      <c r="J788" s="145">
        <f>SUM(B$2:B788)</f>
        <v>149</v>
      </c>
      <c r="K788" s="145">
        <f>SUM(C$2:C788)</f>
        <v>128</v>
      </c>
      <c r="L788" s="145">
        <f>SUM(D$2:D788)</f>
        <v>97</v>
      </c>
      <c r="M788" s="145">
        <f>SUM(E$2:E788)</f>
        <v>41</v>
      </c>
      <c r="N788" s="145">
        <f>SUM(F$2:F788)</f>
        <v>53</v>
      </c>
      <c r="O788" s="145">
        <f>SUM(G$2:G788)</f>
        <v>7</v>
      </c>
    </row>
    <row r="789" spans="1:15" x14ac:dyDescent="0.25">
      <c r="A789">
        <v>788</v>
      </c>
      <c r="B789" s="145" t="str">
        <f>IF(COUNTIF('Listing Competitieven'!AF$2:AF$479,$A789)=0,"",COUNTIF('Listing Competitieven'!AF$2:AF$479,$A789))</f>
        <v/>
      </c>
      <c r="C789" s="145" t="str">
        <f>IF(COUNTIF('Listing Competitieven'!AG$2:AG$479,$A789)=0,"",COUNTIF('Listing Competitieven'!AG$2:AG$479,$A789))</f>
        <v/>
      </c>
      <c r="D789" s="145" t="str">
        <f>IF(COUNTIF('Listing Competitieven'!AH$2:AH$479,$A789)=0,"",COUNTIF('Listing Competitieven'!AH$2:AH$479,$A789))</f>
        <v/>
      </c>
      <c r="E789" s="145" t="str">
        <f>IF(COUNTIF('Listing Competitieven'!AI$2:AI$479,$A789)=0,"",COUNTIF('Listing Competitieven'!AI$2:AI$479,$A789))</f>
        <v/>
      </c>
      <c r="F789" s="145" t="str">
        <f>IF(COUNTIF('Listing Competitieven'!AJ$2:AJ$479,$A789)=0,"",COUNTIF('Listing Competitieven'!AJ$2:AJ$479,$A789))</f>
        <v/>
      </c>
      <c r="G789" s="145" t="str">
        <f>IF(COUNTIF('Listing Competitieven'!AK$2:AK$479,$A789)=0,"",COUNTIF('Listing Competitieven'!AK$2:AK$479,$A789))</f>
        <v/>
      </c>
      <c r="I789">
        <v>788</v>
      </c>
      <c r="J789" s="145">
        <f>SUM(B$2:B789)</f>
        <v>149</v>
      </c>
      <c r="K789" s="145">
        <f>SUM(C$2:C789)</f>
        <v>128</v>
      </c>
      <c r="L789" s="145">
        <f>SUM(D$2:D789)</f>
        <v>97</v>
      </c>
      <c r="M789" s="145">
        <f>SUM(E$2:E789)</f>
        <v>41</v>
      </c>
      <c r="N789" s="145">
        <f>SUM(F$2:F789)</f>
        <v>53</v>
      </c>
      <c r="O789" s="145">
        <f>SUM(G$2:G789)</f>
        <v>7</v>
      </c>
    </row>
    <row r="790" spans="1:15" x14ac:dyDescent="0.25">
      <c r="A790">
        <v>789</v>
      </c>
      <c r="B790" s="145" t="str">
        <f>IF(COUNTIF('Listing Competitieven'!AF$2:AF$479,$A790)=0,"",COUNTIF('Listing Competitieven'!AF$2:AF$479,$A790))</f>
        <v/>
      </c>
      <c r="C790" s="145" t="str">
        <f>IF(COUNTIF('Listing Competitieven'!AG$2:AG$479,$A790)=0,"",COUNTIF('Listing Competitieven'!AG$2:AG$479,$A790))</f>
        <v/>
      </c>
      <c r="D790" s="145" t="str">
        <f>IF(COUNTIF('Listing Competitieven'!AH$2:AH$479,$A790)=0,"",COUNTIF('Listing Competitieven'!AH$2:AH$479,$A790))</f>
        <v/>
      </c>
      <c r="E790" s="145" t="str">
        <f>IF(COUNTIF('Listing Competitieven'!AI$2:AI$479,$A790)=0,"",COUNTIF('Listing Competitieven'!AI$2:AI$479,$A790))</f>
        <v/>
      </c>
      <c r="F790" s="145" t="str">
        <f>IF(COUNTIF('Listing Competitieven'!AJ$2:AJ$479,$A790)=0,"",COUNTIF('Listing Competitieven'!AJ$2:AJ$479,$A790))</f>
        <v/>
      </c>
      <c r="G790" s="145" t="str">
        <f>IF(COUNTIF('Listing Competitieven'!AK$2:AK$479,$A790)=0,"",COUNTIF('Listing Competitieven'!AK$2:AK$479,$A790))</f>
        <v/>
      </c>
      <c r="I790">
        <v>789</v>
      </c>
      <c r="J790" s="145">
        <f>SUM(B$2:B790)</f>
        <v>149</v>
      </c>
      <c r="K790" s="145">
        <f>SUM(C$2:C790)</f>
        <v>128</v>
      </c>
      <c r="L790" s="145">
        <f>SUM(D$2:D790)</f>
        <v>97</v>
      </c>
      <c r="M790" s="145">
        <f>SUM(E$2:E790)</f>
        <v>41</v>
      </c>
      <c r="N790" s="145">
        <f>SUM(F$2:F790)</f>
        <v>53</v>
      </c>
      <c r="O790" s="145">
        <f>SUM(G$2:G790)</f>
        <v>7</v>
      </c>
    </row>
    <row r="791" spans="1:15" x14ac:dyDescent="0.25">
      <c r="A791">
        <v>790</v>
      </c>
      <c r="B791" s="145" t="str">
        <f>IF(COUNTIF('Listing Competitieven'!AF$2:AF$479,$A791)=0,"",COUNTIF('Listing Competitieven'!AF$2:AF$479,$A791))</f>
        <v/>
      </c>
      <c r="C791" s="145" t="str">
        <f>IF(COUNTIF('Listing Competitieven'!AG$2:AG$479,$A791)=0,"",COUNTIF('Listing Competitieven'!AG$2:AG$479,$A791))</f>
        <v/>
      </c>
      <c r="D791" s="145" t="str">
        <f>IF(COUNTIF('Listing Competitieven'!AH$2:AH$479,$A791)=0,"",COUNTIF('Listing Competitieven'!AH$2:AH$479,$A791))</f>
        <v/>
      </c>
      <c r="E791" s="145" t="str">
        <f>IF(COUNTIF('Listing Competitieven'!AI$2:AI$479,$A791)=0,"",COUNTIF('Listing Competitieven'!AI$2:AI$479,$A791))</f>
        <v/>
      </c>
      <c r="F791" s="145" t="str">
        <f>IF(COUNTIF('Listing Competitieven'!AJ$2:AJ$479,$A791)=0,"",COUNTIF('Listing Competitieven'!AJ$2:AJ$479,$A791))</f>
        <v/>
      </c>
      <c r="G791" s="145" t="str">
        <f>IF(COUNTIF('Listing Competitieven'!AK$2:AK$479,$A791)=0,"",COUNTIF('Listing Competitieven'!AK$2:AK$479,$A791))</f>
        <v/>
      </c>
      <c r="I791">
        <v>790</v>
      </c>
      <c r="J791" s="145">
        <f>SUM(B$2:B791)</f>
        <v>149</v>
      </c>
      <c r="K791" s="145">
        <f>SUM(C$2:C791)</f>
        <v>128</v>
      </c>
      <c r="L791" s="145">
        <f>SUM(D$2:D791)</f>
        <v>97</v>
      </c>
      <c r="M791" s="145">
        <f>SUM(E$2:E791)</f>
        <v>41</v>
      </c>
      <c r="N791" s="145">
        <f>SUM(F$2:F791)</f>
        <v>53</v>
      </c>
      <c r="O791" s="145">
        <f>SUM(G$2:G791)</f>
        <v>7</v>
      </c>
    </row>
    <row r="792" spans="1:15" x14ac:dyDescent="0.25">
      <c r="A792">
        <v>791</v>
      </c>
      <c r="B792" s="145" t="str">
        <f>IF(COUNTIF('Listing Competitieven'!AF$2:AF$479,$A792)=0,"",COUNTIF('Listing Competitieven'!AF$2:AF$479,$A792))</f>
        <v/>
      </c>
      <c r="C792" s="145" t="str">
        <f>IF(COUNTIF('Listing Competitieven'!AG$2:AG$479,$A792)=0,"",COUNTIF('Listing Competitieven'!AG$2:AG$479,$A792))</f>
        <v/>
      </c>
      <c r="D792" s="145" t="str">
        <f>IF(COUNTIF('Listing Competitieven'!AH$2:AH$479,$A792)=0,"",COUNTIF('Listing Competitieven'!AH$2:AH$479,$A792))</f>
        <v/>
      </c>
      <c r="E792" s="145" t="str">
        <f>IF(COUNTIF('Listing Competitieven'!AI$2:AI$479,$A792)=0,"",COUNTIF('Listing Competitieven'!AI$2:AI$479,$A792))</f>
        <v/>
      </c>
      <c r="F792" s="145" t="str">
        <f>IF(COUNTIF('Listing Competitieven'!AJ$2:AJ$479,$A792)=0,"",COUNTIF('Listing Competitieven'!AJ$2:AJ$479,$A792))</f>
        <v/>
      </c>
      <c r="G792" s="145" t="str">
        <f>IF(COUNTIF('Listing Competitieven'!AK$2:AK$479,$A792)=0,"",COUNTIF('Listing Competitieven'!AK$2:AK$479,$A792))</f>
        <v/>
      </c>
      <c r="I792">
        <v>791</v>
      </c>
      <c r="J792" s="145">
        <f>SUM(B$2:B792)</f>
        <v>149</v>
      </c>
      <c r="K792" s="145">
        <f>SUM(C$2:C792)</f>
        <v>128</v>
      </c>
      <c r="L792" s="145">
        <f>SUM(D$2:D792)</f>
        <v>97</v>
      </c>
      <c r="M792" s="145">
        <f>SUM(E$2:E792)</f>
        <v>41</v>
      </c>
      <c r="N792" s="145">
        <f>SUM(F$2:F792)</f>
        <v>53</v>
      </c>
      <c r="O792" s="145">
        <f>SUM(G$2:G792)</f>
        <v>7</v>
      </c>
    </row>
    <row r="793" spans="1:15" x14ac:dyDescent="0.25">
      <c r="A793">
        <v>792</v>
      </c>
      <c r="B793" s="145" t="str">
        <f>IF(COUNTIF('Listing Competitieven'!AF$2:AF$479,$A793)=0,"",COUNTIF('Listing Competitieven'!AF$2:AF$479,$A793))</f>
        <v/>
      </c>
      <c r="C793" s="145" t="str">
        <f>IF(COUNTIF('Listing Competitieven'!AG$2:AG$479,$A793)=0,"",COUNTIF('Listing Competitieven'!AG$2:AG$479,$A793))</f>
        <v/>
      </c>
      <c r="D793" s="145" t="str">
        <f>IF(COUNTIF('Listing Competitieven'!AH$2:AH$479,$A793)=0,"",COUNTIF('Listing Competitieven'!AH$2:AH$479,$A793))</f>
        <v/>
      </c>
      <c r="E793" s="145" t="str">
        <f>IF(COUNTIF('Listing Competitieven'!AI$2:AI$479,$A793)=0,"",COUNTIF('Listing Competitieven'!AI$2:AI$479,$A793))</f>
        <v/>
      </c>
      <c r="F793" s="145" t="str">
        <f>IF(COUNTIF('Listing Competitieven'!AJ$2:AJ$479,$A793)=0,"",COUNTIF('Listing Competitieven'!AJ$2:AJ$479,$A793))</f>
        <v/>
      </c>
      <c r="G793" s="145" t="str">
        <f>IF(COUNTIF('Listing Competitieven'!AK$2:AK$479,$A793)=0,"",COUNTIF('Listing Competitieven'!AK$2:AK$479,$A793))</f>
        <v/>
      </c>
      <c r="I793">
        <v>792</v>
      </c>
      <c r="J793" s="145">
        <f>SUM(B$2:B793)</f>
        <v>149</v>
      </c>
      <c r="K793" s="145">
        <f>SUM(C$2:C793)</f>
        <v>128</v>
      </c>
      <c r="L793" s="145">
        <f>SUM(D$2:D793)</f>
        <v>97</v>
      </c>
      <c r="M793" s="145">
        <f>SUM(E$2:E793)</f>
        <v>41</v>
      </c>
      <c r="N793" s="145">
        <f>SUM(F$2:F793)</f>
        <v>53</v>
      </c>
      <c r="O793" s="145">
        <f>SUM(G$2:G793)</f>
        <v>7</v>
      </c>
    </row>
    <row r="794" spans="1:15" x14ac:dyDescent="0.25">
      <c r="A794">
        <v>793</v>
      </c>
      <c r="B794" s="145" t="str">
        <f>IF(COUNTIF('Listing Competitieven'!AF$2:AF$479,$A794)=0,"",COUNTIF('Listing Competitieven'!AF$2:AF$479,$A794))</f>
        <v/>
      </c>
      <c r="C794" s="145" t="str">
        <f>IF(COUNTIF('Listing Competitieven'!AG$2:AG$479,$A794)=0,"",COUNTIF('Listing Competitieven'!AG$2:AG$479,$A794))</f>
        <v/>
      </c>
      <c r="D794" s="145" t="str">
        <f>IF(COUNTIF('Listing Competitieven'!AH$2:AH$479,$A794)=0,"",COUNTIF('Listing Competitieven'!AH$2:AH$479,$A794))</f>
        <v/>
      </c>
      <c r="E794" s="145" t="str">
        <f>IF(COUNTIF('Listing Competitieven'!AI$2:AI$479,$A794)=0,"",COUNTIF('Listing Competitieven'!AI$2:AI$479,$A794))</f>
        <v/>
      </c>
      <c r="F794" s="145" t="str">
        <f>IF(COUNTIF('Listing Competitieven'!AJ$2:AJ$479,$A794)=0,"",COUNTIF('Listing Competitieven'!AJ$2:AJ$479,$A794))</f>
        <v/>
      </c>
      <c r="G794" s="145" t="str">
        <f>IF(COUNTIF('Listing Competitieven'!AK$2:AK$479,$A794)=0,"",COUNTIF('Listing Competitieven'!AK$2:AK$479,$A794))</f>
        <v/>
      </c>
      <c r="I794">
        <v>793</v>
      </c>
      <c r="J794" s="145">
        <f>SUM(B$2:B794)</f>
        <v>149</v>
      </c>
      <c r="K794" s="145">
        <f>SUM(C$2:C794)</f>
        <v>128</v>
      </c>
      <c r="L794" s="145">
        <f>SUM(D$2:D794)</f>
        <v>97</v>
      </c>
      <c r="M794" s="145">
        <f>SUM(E$2:E794)</f>
        <v>41</v>
      </c>
      <c r="N794" s="145">
        <f>SUM(F$2:F794)</f>
        <v>53</v>
      </c>
      <c r="O794" s="145">
        <f>SUM(G$2:G794)</f>
        <v>7</v>
      </c>
    </row>
    <row r="795" spans="1:15" x14ac:dyDescent="0.25">
      <c r="A795">
        <v>794</v>
      </c>
      <c r="B795" s="145" t="str">
        <f>IF(COUNTIF('Listing Competitieven'!AF$2:AF$479,$A795)=0,"",COUNTIF('Listing Competitieven'!AF$2:AF$479,$A795))</f>
        <v/>
      </c>
      <c r="C795" s="145" t="str">
        <f>IF(COUNTIF('Listing Competitieven'!AG$2:AG$479,$A795)=0,"",COUNTIF('Listing Competitieven'!AG$2:AG$479,$A795))</f>
        <v/>
      </c>
      <c r="D795" s="145" t="str">
        <f>IF(COUNTIF('Listing Competitieven'!AH$2:AH$479,$A795)=0,"",COUNTIF('Listing Competitieven'!AH$2:AH$479,$A795))</f>
        <v/>
      </c>
      <c r="E795" s="145" t="str">
        <f>IF(COUNTIF('Listing Competitieven'!AI$2:AI$479,$A795)=0,"",COUNTIF('Listing Competitieven'!AI$2:AI$479,$A795))</f>
        <v/>
      </c>
      <c r="F795" s="145" t="str">
        <f>IF(COUNTIF('Listing Competitieven'!AJ$2:AJ$479,$A795)=0,"",COUNTIF('Listing Competitieven'!AJ$2:AJ$479,$A795))</f>
        <v/>
      </c>
      <c r="G795" s="145" t="str">
        <f>IF(COUNTIF('Listing Competitieven'!AK$2:AK$479,$A795)=0,"",COUNTIF('Listing Competitieven'!AK$2:AK$479,$A795))</f>
        <v/>
      </c>
      <c r="I795">
        <v>794</v>
      </c>
      <c r="J795" s="145">
        <f>SUM(B$2:B795)</f>
        <v>149</v>
      </c>
      <c r="K795" s="145">
        <f>SUM(C$2:C795)</f>
        <v>128</v>
      </c>
      <c r="L795" s="145">
        <f>SUM(D$2:D795)</f>
        <v>97</v>
      </c>
      <c r="M795" s="145">
        <f>SUM(E$2:E795)</f>
        <v>41</v>
      </c>
      <c r="N795" s="145">
        <f>SUM(F$2:F795)</f>
        <v>53</v>
      </c>
      <c r="O795" s="145">
        <f>SUM(G$2:G795)</f>
        <v>7</v>
      </c>
    </row>
    <row r="796" spans="1:15" x14ac:dyDescent="0.25">
      <c r="A796">
        <v>795</v>
      </c>
      <c r="B796" s="145" t="str">
        <f>IF(COUNTIF('Listing Competitieven'!AF$2:AF$479,$A796)=0,"",COUNTIF('Listing Competitieven'!AF$2:AF$479,$A796))</f>
        <v/>
      </c>
      <c r="C796" s="145" t="str">
        <f>IF(COUNTIF('Listing Competitieven'!AG$2:AG$479,$A796)=0,"",COUNTIF('Listing Competitieven'!AG$2:AG$479,$A796))</f>
        <v/>
      </c>
      <c r="D796" s="145" t="str">
        <f>IF(COUNTIF('Listing Competitieven'!AH$2:AH$479,$A796)=0,"",COUNTIF('Listing Competitieven'!AH$2:AH$479,$A796))</f>
        <v/>
      </c>
      <c r="E796" s="145" t="str">
        <f>IF(COUNTIF('Listing Competitieven'!AI$2:AI$479,$A796)=0,"",COUNTIF('Listing Competitieven'!AI$2:AI$479,$A796))</f>
        <v/>
      </c>
      <c r="F796" s="145" t="str">
        <f>IF(COUNTIF('Listing Competitieven'!AJ$2:AJ$479,$A796)=0,"",COUNTIF('Listing Competitieven'!AJ$2:AJ$479,$A796))</f>
        <v/>
      </c>
      <c r="G796" s="145" t="str">
        <f>IF(COUNTIF('Listing Competitieven'!AK$2:AK$479,$A796)=0,"",COUNTIF('Listing Competitieven'!AK$2:AK$479,$A796))</f>
        <v/>
      </c>
      <c r="I796">
        <v>795</v>
      </c>
      <c r="J796" s="145">
        <f>SUM(B$2:B796)</f>
        <v>149</v>
      </c>
      <c r="K796" s="145">
        <f>SUM(C$2:C796)</f>
        <v>128</v>
      </c>
      <c r="L796" s="145">
        <f>SUM(D$2:D796)</f>
        <v>97</v>
      </c>
      <c r="M796" s="145">
        <f>SUM(E$2:E796)</f>
        <v>41</v>
      </c>
      <c r="N796" s="145">
        <f>SUM(F$2:F796)</f>
        <v>53</v>
      </c>
      <c r="O796" s="145">
        <f>SUM(G$2:G796)</f>
        <v>7</v>
      </c>
    </row>
    <row r="797" spans="1:15" x14ac:dyDescent="0.25">
      <c r="A797">
        <v>796</v>
      </c>
      <c r="B797" s="145" t="str">
        <f>IF(COUNTIF('Listing Competitieven'!AF$2:AF$479,$A797)=0,"",COUNTIF('Listing Competitieven'!AF$2:AF$479,$A797))</f>
        <v/>
      </c>
      <c r="C797" s="145" t="str">
        <f>IF(COUNTIF('Listing Competitieven'!AG$2:AG$479,$A797)=0,"",COUNTIF('Listing Competitieven'!AG$2:AG$479,$A797))</f>
        <v/>
      </c>
      <c r="D797" s="145" t="str">
        <f>IF(COUNTIF('Listing Competitieven'!AH$2:AH$479,$A797)=0,"",COUNTIF('Listing Competitieven'!AH$2:AH$479,$A797))</f>
        <v/>
      </c>
      <c r="E797" s="145" t="str">
        <f>IF(COUNTIF('Listing Competitieven'!AI$2:AI$479,$A797)=0,"",COUNTIF('Listing Competitieven'!AI$2:AI$479,$A797))</f>
        <v/>
      </c>
      <c r="F797" s="145" t="str">
        <f>IF(COUNTIF('Listing Competitieven'!AJ$2:AJ$479,$A797)=0,"",COUNTIF('Listing Competitieven'!AJ$2:AJ$479,$A797))</f>
        <v/>
      </c>
      <c r="G797" s="145" t="str">
        <f>IF(COUNTIF('Listing Competitieven'!AK$2:AK$479,$A797)=0,"",COUNTIF('Listing Competitieven'!AK$2:AK$479,$A797))</f>
        <v/>
      </c>
      <c r="I797">
        <v>796</v>
      </c>
      <c r="J797" s="145">
        <f>SUM(B$2:B797)</f>
        <v>149</v>
      </c>
      <c r="K797" s="145">
        <f>SUM(C$2:C797)</f>
        <v>128</v>
      </c>
      <c r="L797" s="145">
        <f>SUM(D$2:D797)</f>
        <v>97</v>
      </c>
      <c r="M797" s="145">
        <f>SUM(E$2:E797)</f>
        <v>41</v>
      </c>
      <c r="N797" s="145">
        <f>SUM(F$2:F797)</f>
        <v>53</v>
      </c>
      <c r="O797" s="145">
        <f>SUM(G$2:G797)</f>
        <v>7</v>
      </c>
    </row>
    <row r="798" spans="1:15" x14ac:dyDescent="0.25">
      <c r="A798">
        <v>797</v>
      </c>
      <c r="B798" s="145" t="str">
        <f>IF(COUNTIF('Listing Competitieven'!AF$2:AF$479,$A798)=0,"",COUNTIF('Listing Competitieven'!AF$2:AF$479,$A798))</f>
        <v/>
      </c>
      <c r="C798" s="145" t="str">
        <f>IF(COUNTIF('Listing Competitieven'!AG$2:AG$479,$A798)=0,"",COUNTIF('Listing Competitieven'!AG$2:AG$479,$A798))</f>
        <v/>
      </c>
      <c r="D798" s="145" t="str">
        <f>IF(COUNTIF('Listing Competitieven'!AH$2:AH$479,$A798)=0,"",COUNTIF('Listing Competitieven'!AH$2:AH$479,$A798))</f>
        <v/>
      </c>
      <c r="E798" s="145" t="str">
        <f>IF(COUNTIF('Listing Competitieven'!AI$2:AI$479,$A798)=0,"",COUNTIF('Listing Competitieven'!AI$2:AI$479,$A798))</f>
        <v/>
      </c>
      <c r="F798" s="145" t="str">
        <f>IF(COUNTIF('Listing Competitieven'!AJ$2:AJ$479,$A798)=0,"",COUNTIF('Listing Competitieven'!AJ$2:AJ$479,$A798))</f>
        <v/>
      </c>
      <c r="G798" s="145" t="str">
        <f>IF(COUNTIF('Listing Competitieven'!AK$2:AK$479,$A798)=0,"",COUNTIF('Listing Competitieven'!AK$2:AK$479,$A798))</f>
        <v/>
      </c>
      <c r="I798">
        <v>797</v>
      </c>
      <c r="J798" s="145">
        <f>SUM(B$2:B798)</f>
        <v>149</v>
      </c>
      <c r="K798" s="145">
        <f>SUM(C$2:C798)</f>
        <v>128</v>
      </c>
      <c r="L798" s="145">
        <f>SUM(D$2:D798)</f>
        <v>97</v>
      </c>
      <c r="M798" s="145">
        <f>SUM(E$2:E798)</f>
        <v>41</v>
      </c>
      <c r="N798" s="145">
        <f>SUM(F$2:F798)</f>
        <v>53</v>
      </c>
      <c r="O798" s="145">
        <f>SUM(G$2:G798)</f>
        <v>7</v>
      </c>
    </row>
    <row r="799" spans="1:15" x14ac:dyDescent="0.25">
      <c r="A799">
        <v>798</v>
      </c>
      <c r="B799" s="145" t="str">
        <f>IF(COUNTIF('Listing Competitieven'!AF$2:AF$479,$A799)=0,"",COUNTIF('Listing Competitieven'!AF$2:AF$479,$A799))</f>
        <v/>
      </c>
      <c r="C799" s="145" t="str">
        <f>IF(COUNTIF('Listing Competitieven'!AG$2:AG$479,$A799)=0,"",COUNTIF('Listing Competitieven'!AG$2:AG$479,$A799))</f>
        <v/>
      </c>
      <c r="D799" s="145" t="str">
        <f>IF(COUNTIF('Listing Competitieven'!AH$2:AH$479,$A799)=0,"",COUNTIF('Listing Competitieven'!AH$2:AH$479,$A799))</f>
        <v/>
      </c>
      <c r="E799" s="145" t="str">
        <f>IF(COUNTIF('Listing Competitieven'!AI$2:AI$479,$A799)=0,"",COUNTIF('Listing Competitieven'!AI$2:AI$479,$A799))</f>
        <v/>
      </c>
      <c r="F799" s="145" t="str">
        <f>IF(COUNTIF('Listing Competitieven'!AJ$2:AJ$479,$A799)=0,"",COUNTIF('Listing Competitieven'!AJ$2:AJ$479,$A799))</f>
        <v/>
      </c>
      <c r="G799" s="145" t="str">
        <f>IF(COUNTIF('Listing Competitieven'!AK$2:AK$479,$A799)=0,"",COUNTIF('Listing Competitieven'!AK$2:AK$479,$A799))</f>
        <v/>
      </c>
      <c r="I799">
        <v>798</v>
      </c>
      <c r="J799" s="145">
        <f>SUM(B$2:B799)</f>
        <v>149</v>
      </c>
      <c r="K799" s="145">
        <f>SUM(C$2:C799)</f>
        <v>128</v>
      </c>
      <c r="L799" s="145">
        <f>SUM(D$2:D799)</f>
        <v>97</v>
      </c>
      <c r="M799" s="145">
        <f>SUM(E$2:E799)</f>
        <v>41</v>
      </c>
      <c r="N799" s="145">
        <f>SUM(F$2:F799)</f>
        <v>53</v>
      </c>
      <c r="O799" s="145">
        <f>SUM(G$2:G799)</f>
        <v>7</v>
      </c>
    </row>
    <row r="800" spans="1:15" x14ac:dyDescent="0.25">
      <c r="A800">
        <v>799</v>
      </c>
      <c r="B800" s="145" t="str">
        <f>IF(COUNTIF('Listing Competitieven'!AF$2:AF$479,$A800)=0,"",COUNTIF('Listing Competitieven'!AF$2:AF$479,$A800))</f>
        <v/>
      </c>
      <c r="C800" s="145" t="str">
        <f>IF(COUNTIF('Listing Competitieven'!AG$2:AG$479,$A800)=0,"",COUNTIF('Listing Competitieven'!AG$2:AG$479,$A800))</f>
        <v/>
      </c>
      <c r="D800" s="145" t="str">
        <f>IF(COUNTIF('Listing Competitieven'!AH$2:AH$479,$A800)=0,"",COUNTIF('Listing Competitieven'!AH$2:AH$479,$A800))</f>
        <v/>
      </c>
      <c r="E800" s="145" t="str">
        <f>IF(COUNTIF('Listing Competitieven'!AI$2:AI$479,$A800)=0,"",COUNTIF('Listing Competitieven'!AI$2:AI$479,$A800))</f>
        <v/>
      </c>
      <c r="F800" s="145" t="str">
        <f>IF(COUNTIF('Listing Competitieven'!AJ$2:AJ$479,$A800)=0,"",COUNTIF('Listing Competitieven'!AJ$2:AJ$479,$A800))</f>
        <v/>
      </c>
      <c r="G800" s="145" t="str">
        <f>IF(COUNTIF('Listing Competitieven'!AK$2:AK$479,$A800)=0,"",COUNTIF('Listing Competitieven'!AK$2:AK$479,$A800))</f>
        <v/>
      </c>
      <c r="I800">
        <v>799</v>
      </c>
      <c r="J800" s="145">
        <f>SUM(B$2:B800)</f>
        <v>149</v>
      </c>
      <c r="K800" s="145">
        <f>SUM(C$2:C800)</f>
        <v>128</v>
      </c>
      <c r="L800" s="145">
        <f>SUM(D$2:D800)</f>
        <v>97</v>
      </c>
      <c r="M800" s="145">
        <f>SUM(E$2:E800)</f>
        <v>41</v>
      </c>
      <c r="N800" s="145">
        <f>SUM(F$2:F800)</f>
        <v>53</v>
      </c>
      <c r="O800" s="145">
        <f>SUM(G$2:G800)</f>
        <v>7</v>
      </c>
    </row>
    <row r="801" spans="1:15" x14ac:dyDescent="0.25">
      <c r="A801">
        <v>800</v>
      </c>
      <c r="B801" s="145" t="str">
        <f>IF(COUNTIF('Listing Competitieven'!AF$2:AF$479,$A801)=0,"",COUNTIF('Listing Competitieven'!AF$2:AF$479,$A801))</f>
        <v/>
      </c>
      <c r="C801" s="145" t="str">
        <f>IF(COUNTIF('Listing Competitieven'!AG$2:AG$479,$A801)=0,"",COUNTIF('Listing Competitieven'!AG$2:AG$479,$A801))</f>
        <v/>
      </c>
      <c r="D801" s="145" t="str">
        <f>IF(COUNTIF('Listing Competitieven'!AH$2:AH$479,$A801)=0,"",COUNTIF('Listing Competitieven'!AH$2:AH$479,$A801))</f>
        <v/>
      </c>
      <c r="E801" s="145" t="str">
        <f>IF(COUNTIF('Listing Competitieven'!AI$2:AI$479,$A801)=0,"",COUNTIF('Listing Competitieven'!AI$2:AI$479,$A801))</f>
        <v/>
      </c>
      <c r="F801" s="145" t="str">
        <f>IF(COUNTIF('Listing Competitieven'!AJ$2:AJ$479,$A801)=0,"",COUNTIF('Listing Competitieven'!AJ$2:AJ$479,$A801))</f>
        <v/>
      </c>
      <c r="G801" s="145" t="str">
        <f>IF(COUNTIF('Listing Competitieven'!AK$2:AK$479,$A801)=0,"",COUNTIF('Listing Competitieven'!AK$2:AK$479,$A801))</f>
        <v/>
      </c>
      <c r="I801">
        <v>800</v>
      </c>
      <c r="J801" s="145">
        <f>SUM(B$2:B801)</f>
        <v>149</v>
      </c>
      <c r="K801" s="145">
        <f>SUM(C$2:C801)</f>
        <v>128</v>
      </c>
      <c r="L801" s="145">
        <f>SUM(D$2:D801)</f>
        <v>97</v>
      </c>
      <c r="M801" s="145">
        <f>SUM(E$2:E801)</f>
        <v>41</v>
      </c>
      <c r="N801" s="145">
        <f>SUM(F$2:F801)</f>
        <v>53</v>
      </c>
      <c r="O801" s="145">
        <f>SUM(G$2:G801)</f>
        <v>7</v>
      </c>
    </row>
    <row r="802" spans="1:15" x14ac:dyDescent="0.25">
      <c r="A802">
        <v>801</v>
      </c>
      <c r="B802" s="145" t="str">
        <f>IF(COUNTIF('Listing Competitieven'!AF$2:AF$479,$A802)=0,"",COUNTIF('Listing Competitieven'!AF$2:AF$479,$A802))</f>
        <v/>
      </c>
      <c r="C802" s="145" t="str">
        <f>IF(COUNTIF('Listing Competitieven'!AG$2:AG$479,$A802)=0,"",COUNTIF('Listing Competitieven'!AG$2:AG$479,$A802))</f>
        <v/>
      </c>
      <c r="D802" s="145" t="str">
        <f>IF(COUNTIF('Listing Competitieven'!AH$2:AH$479,$A802)=0,"",COUNTIF('Listing Competitieven'!AH$2:AH$479,$A802))</f>
        <v/>
      </c>
      <c r="E802" s="145" t="str">
        <f>IF(COUNTIF('Listing Competitieven'!AI$2:AI$479,$A802)=0,"",COUNTIF('Listing Competitieven'!AI$2:AI$479,$A802))</f>
        <v/>
      </c>
      <c r="F802" s="145" t="str">
        <f>IF(COUNTIF('Listing Competitieven'!AJ$2:AJ$479,$A802)=0,"",COUNTIF('Listing Competitieven'!AJ$2:AJ$479,$A802))</f>
        <v/>
      </c>
      <c r="G802" s="145" t="str">
        <f>IF(COUNTIF('Listing Competitieven'!AK$2:AK$479,$A802)=0,"",COUNTIF('Listing Competitieven'!AK$2:AK$479,$A802))</f>
        <v/>
      </c>
      <c r="I802">
        <v>801</v>
      </c>
      <c r="J802" s="145">
        <f>SUM(B$2:B802)</f>
        <v>149</v>
      </c>
      <c r="K802" s="145">
        <f>SUM(C$2:C802)</f>
        <v>128</v>
      </c>
      <c r="L802" s="145">
        <f>SUM(D$2:D802)</f>
        <v>97</v>
      </c>
      <c r="M802" s="145">
        <f>SUM(E$2:E802)</f>
        <v>41</v>
      </c>
      <c r="N802" s="145">
        <f>SUM(F$2:F802)</f>
        <v>53</v>
      </c>
      <c r="O802" s="145">
        <f>SUM(G$2:G802)</f>
        <v>7</v>
      </c>
    </row>
    <row r="803" spans="1:15" x14ac:dyDescent="0.25">
      <c r="A803">
        <v>802</v>
      </c>
      <c r="B803" s="145" t="str">
        <f>IF(COUNTIF('Listing Competitieven'!AF$2:AF$479,$A803)=0,"",COUNTIF('Listing Competitieven'!AF$2:AF$479,$A803))</f>
        <v/>
      </c>
      <c r="C803" s="145" t="str">
        <f>IF(COUNTIF('Listing Competitieven'!AG$2:AG$479,$A803)=0,"",COUNTIF('Listing Competitieven'!AG$2:AG$479,$A803))</f>
        <v/>
      </c>
      <c r="D803" s="145" t="str">
        <f>IF(COUNTIF('Listing Competitieven'!AH$2:AH$479,$A803)=0,"",COUNTIF('Listing Competitieven'!AH$2:AH$479,$A803))</f>
        <v/>
      </c>
      <c r="E803" s="145" t="str">
        <f>IF(COUNTIF('Listing Competitieven'!AI$2:AI$479,$A803)=0,"",COUNTIF('Listing Competitieven'!AI$2:AI$479,$A803))</f>
        <v/>
      </c>
      <c r="F803" s="145" t="str">
        <f>IF(COUNTIF('Listing Competitieven'!AJ$2:AJ$479,$A803)=0,"",COUNTIF('Listing Competitieven'!AJ$2:AJ$479,$A803))</f>
        <v/>
      </c>
      <c r="G803" s="145" t="str">
        <f>IF(COUNTIF('Listing Competitieven'!AK$2:AK$479,$A803)=0,"",COUNTIF('Listing Competitieven'!AK$2:AK$479,$A803))</f>
        <v/>
      </c>
      <c r="I803">
        <v>802</v>
      </c>
      <c r="J803" s="145">
        <f>SUM(B$2:B803)</f>
        <v>149</v>
      </c>
      <c r="K803" s="145">
        <f>SUM(C$2:C803)</f>
        <v>128</v>
      </c>
      <c r="L803" s="145">
        <f>SUM(D$2:D803)</f>
        <v>97</v>
      </c>
      <c r="M803" s="145">
        <f>SUM(E$2:E803)</f>
        <v>41</v>
      </c>
      <c r="N803" s="145">
        <f>SUM(F$2:F803)</f>
        <v>53</v>
      </c>
      <c r="O803" s="145">
        <f>SUM(G$2:G803)</f>
        <v>7</v>
      </c>
    </row>
    <row r="804" spans="1:15" x14ac:dyDescent="0.25">
      <c r="A804">
        <v>803</v>
      </c>
      <c r="B804" s="145" t="str">
        <f>IF(COUNTIF('Listing Competitieven'!AF$2:AF$479,$A804)=0,"",COUNTIF('Listing Competitieven'!AF$2:AF$479,$A804))</f>
        <v/>
      </c>
      <c r="C804" s="145" t="str">
        <f>IF(COUNTIF('Listing Competitieven'!AG$2:AG$479,$A804)=0,"",COUNTIF('Listing Competitieven'!AG$2:AG$479,$A804))</f>
        <v/>
      </c>
      <c r="D804" s="145" t="str">
        <f>IF(COUNTIF('Listing Competitieven'!AH$2:AH$479,$A804)=0,"",COUNTIF('Listing Competitieven'!AH$2:AH$479,$A804))</f>
        <v/>
      </c>
      <c r="E804" s="145">
        <f>IF(COUNTIF('Listing Competitieven'!AI$2:AI$479,$A804)=0,"",COUNTIF('Listing Competitieven'!AI$2:AI$479,$A804))</f>
        <v>1</v>
      </c>
      <c r="F804" s="145" t="str">
        <f>IF(COUNTIF('Listing Competitieven'!AJ$2:AJ$479,$A804)=0,"",COUNTIF('Listing Competitieven'!AJ$2:AJ$479,$A804))</f>
        <v/>
      </c>
      <c r="G804" s="145" t="str">
        <f>IF(COUNTIF('Listing Competitieven'!AK$2:AK$479,$A804)=0,"",COUNTIF('Listing Competitieven'!AK$2:AK$479,$A804))</f>
        <v/>
      </c>
      <c r="I804">
        <v>803</v>
      </c>
      <c r="J804" s="145">
        <f>SUM(B$2:B804)</f>
        <v>149</v>
      </c>
      <c r="K804" s="145">
        <f>SUM(C$2:C804)</f>
        <v>128</v>
      </c>
      <c r="L804" s="145">
        <f>SUM(D$2:D804)</f>
        <v>97</v>
      </c>
      <c r="M804" s="145">
        <f>SUM(E$2:E804)</f>
        <v>42</v>
      </c>
      <c r="N804" s="145">
        <f>SUM(F$2:F804)</f>
        <v>53</v>
      </c>
      <c r="O804" s="145">
        <f>SUM(G$2:G804)</f>
        <v>7</v>
      </c>
    </row>
    <row r="805" spans="1:15" x14ac:dyDescent="0.25">
      <c r="A805">
        <v>804</v>
      </c>
      <c r="B805" s="145" t="str">
        <f>IF(COUNTIF('Listing Competitieven'!AF$2:AF$479,$A805)=0,"",COUNTIF('Listing Competitieven'!AF$2:AF$479,$A805))</f>
        <v/>
      </c>
      <c r="C805" s="145" t="str">
        <f>IF(COUNTIF('Listing Competitieven'!AG$2:AG$479,$A805)=0,"",COUNTIF('Listing Competitieven'!AG$2:AG$479,$A805))</f>
        <v/>
      </c>
      <c r="D805" s="145" t="str">
        <f>IF(COUNTIF('Listing Competitieven'!AH$2:AH$479,$A805)=0,"",COUNTIF('Listing Competitieven'!AH$2:AH$479,$A805))</f>
        <v/>
      </c>
      <c r="E805" s="145" t="str">
        <f>IF(COUNTIF('Listing Competitieven'!AI$2:AI$479,$A805)=0,"",COUNTIF('Listing Competitieven'!AI$2:AI$479,$A805))</f>
        <v/>
      </c>
      <c r="F805" s="145" t="str">
        <f>IF(COUNTIF('Listing Competitieven'!AJ$2:AJ$479,$A805)=0,"",COUNTIF('Listing Competitieven'!AJ$2:AJ$479,$A805))</f>
        <v/>
      </c>
      <c r="G805" s="145" t="str">
        <f>IF(COUNTIF('Listing Competitieven'!AK$2:AK$479,$A805)=0,"",COUNTIF('Listing Competitieven'!AK$2:AK$479,$A805))</f>
        <v/>
      </c>
      <c r="I805">
        <v>804</v>
      </c>
      <c r="J805" s="145">
        <f>SUM(B$2:B805)</f>
        <v>149</v>
      </c>
      <c r="K805" s="145">
        <f>SUM(C$2:C805)</f>
        <v>128</v>
      </c>
      <c r="L805" s="145">
        <f>SUM(D$2:D805)</f>
        <v>97</v>
      </c>
      <c r="M805" s="145">
        <f>SUM(E$2:E805)</f>
        <v>42</v>
      </c>
      <c r="N805" s="145">
        <f>SUM(F$2:F805)</f>
        <v>53</v>
      </c>
      <c r="O805" s="145">
        <f>SUM(G$2:G805)</f>
        <v>7</v>
      </c>
    </row>
    <row r="806" spans="1:15" x14ac:dyDescent="0.25">
      <c r="A806">
        <v>805</v>
      </c>
      <c r="B806" s="145" t="str">
        <f>IF(COUNTIF('Listing Competitieven'!AF$2:AF$479,$A806)=0,"",COUNTIF('Listing Competitieven'!AF$2:AF$479,$A806))</f>
        <v/>
      </c>
      <c r="C806" s="145" t="str">
        <f>IF(COUNTIF('Listing Competitieven'!AG$2:AG$479,$A806)=0,"",COUNTIF('Listing Competitieven'!AG$2:AG$479,$A806))</f>
        <v/>
      </c>
      <c r="D806" s="145" t="str">
        <f>IF(COUNTIF('Listing Competitieven'!AH$2:AH$479,$A806)=0,"",COUNTIF('Listing Competitieven'!AH$2:AH$479,$A806))</f>
        <v/>
      </c>
      <c r="E806" s="145">
        <f>IF(COUNTIF('Listing Competitieven'!AI$2:AI$479,$A806)=0,"",COUNTIF('Listing Competitieven'!AI$2:AI$479,$A806))</f>
        <v>1</v>
      </c>
      <c r="F806" s="145" t="str">
        <f>IF(COUNTIF('Listing Competitieven'!AJ$2:AJ$479,$A806)=0,"",COUNTIF('Listing Competitieven'!AJ$2:AJ$479,$A806))</f>
        <v/>
      </c>
      <c r="G806" s="145" t="str">
        <f>IF(COUNTIF('Listing Competitieven'!AK$2:AK$479,$A806)=0,"",COUNTIF('Listing Competitieven'!AK$2:AK$479,$A806))</f>
        <v/>
      </c>
      <c r="I806">
        <v>805</v>
      </c>
      <c r="J806" s="145">
        <f>SUM(B$2:B806)</f>
        <v>149</v>
      </c>
      <c r="K806" s="145">
        <f>SUM(C$2:C806)</f>
        <v>128</v>
      </c>
      <c r="L806" s="145">
        <f>SUM(D$2:D806)</f>
        <v>97</v>
      </c>
      <c r="M806" s="145">
        <f>SUM(E$2:E806)</f>
        <v>43</v>
      </c>
      <c r="N806" s="145">
        <f>SUM(F$2:F806)</f>
        <v>53</v>
      </c>
      <c r="O806" s="145">
        <f>SUM(G$2:G806)</f>
        <v>7</v>
      </c>
    </row>
    <row r="807" spans="1:15" x14ac:dyDescent="0.25">
      <c r="A807">
        <v>806</v>
      </c>
      <c r="B807" s="145" t="str">
        <f>IF(COUNTIF('Listing Competitieven'!AF$2:AF$479,$A807)=0,"",COUNTIF('Listing Competitieven'!AF$2:AF$479,$A807))</f>
        <v/>
      </c>
      <c r="C807" s="145" t="str">
        <f>IF(COUNTIF('Listing Competitieven'!AG$2:AG$479,$A807)=0,"",COUNTIF('Listing Competitieven'!AG$2:AG$479,$A807))</f>
        <v/>
      </c>
      <c r="D807" s="145" t="str">
        <f>IF(COUNTIF('Listing Competitieven'!AH$2:AH$479,$A807)=0,"",COUNTIF('Listing Competitieven'!AH$2:AH$479,$A807))</f>
        <v/>
      </c>
      <c r="E807" s="145" t="str">
        <f>IF(COUNTIF('Listing Competitieven'!AI$2:AI$479,$A807)=0,"",COUNTIF('Listing Competitieven'!AI$2:AI$479,$A807))</f>
        <v/>
      </c>
      <c r="F807" s="145" t="str">
        <f>IF(COUNTIF('Listing Competitieven'!AJ$2:AJ$479,$A807)=0,"",COUNTIF('Listing Competitieven'!AJ$2:AJ$479,$A807))</f>
        <v/>
      </c>
      <c r="G807" s="145" t="str">
        <f>IF(COUNTIF('Listing Competitieven'!AK$2:AK$479,$A807)=0,"",COUNTIF('Listing Competitieven'!AK$2:AK$479,$A807))</f>
        <v/>
      </c>
      <c r="I807">
        <v>806</v>
      </c>
      <c r="J807" s="145">
        <f>SUM(B$2:B807)</f>
        <v>149</v>
      </c>
      <c r="K807" s="145">
        <f>SUM(C$2:C807)</f>
        <v>128</v>
      </c>
      <c r="L807" s="145">
        <f>SUM(D$2:D807)</f>
        <v>97</v>
      </c>
      <c r="M807" s="145">
        <f>SUM(E$2:E807)</f>
        <v>43</v>
      </c>
      <c r="N807" s="145">
        <f>SUM(F$2:F807)</f>
        <v>53</v>
      </c>
      <c r="O807" s="145">
        <f>SUM(G$2:G807)</f>
        <v>7</v>
      </c>
    </row>
    <row r="808" spans="1:15" x14ac:dyDescent="0.25">
      <c r="A808">
        <v>807</v>
      </c>
      <c r="B808" s="145" t="str">
        <f>IF(COUNTIF('Listing Competitieven'!AF$2:AF$479,$A808)=0,"",COUNTIF('Listing Competitieven'!AF$2:AF$479,$A808))</f>
        <v/>
      </c>
      <c r="C808" s="145" t="str">
        <f>IF(COUNTIF('Listing Competitieven'!AG$2:AG$479,$A808)=0,"",COUNTIF('Listing Competitieven'!AG$2:AG$479,$A808))</f>
        <v/>
      </c>
      <c r="D808" s="145" t="str">
        <f>IF(COUNTIF('Listing Competitieven'!AH$2:AH$479,$A808)=0,"",COUNTIF('Listing Competitieven'!AH$2:AH$479,$A808))</f>
        <v/>
      </c>
      <c r="E808" s="145" t="str">
        <f>IF(COUNTIF('Listing Competitieven'!AI$2:AI$479,$A808)=0,"",COUNTIF('Listing Competitieven'!AI$2:AI$479,$A808))</f>
        <v/>
      </c>
      <c r="F808" s="145" t="str">
        <f>IF(COUNTIF('Listing Competitieven'!AJ$2:AJ$479,$A808)=0,"",COUNTIF('Listing Competitieven'!AJ$2:AJ$479,$A808))</f>
        <v/>
      </c>
      <c r="G808" s="145" t="str">
        <f>IF(COUNTIF('Listing Competitieven'!AK$2:AK$479,$A808)=0,"",COUNTIF('Listing Competitieven'!AK$2:AK$479,$A808))</f>
        <v/>
      </c>
      <c r="I808">
        <v>807</v>
      </c>
      <c r="J808" s="145">
        <f>SUM(B$2:B808)</f>
        <v>149</v>
      </c>
      <c r="K808" s="145">
        <f>SUM(C$2:C808)</f>
        <v>128</v>
      </c>
      <c r="L808" s="145">
        <f>SUM(D$2:D808)</f>
        <v>97</v>
      </c>
      <c r="M808" s="145">
        <f>SUM(E$2:E808)</f>
        <v>43</v>
      </c>
      <c r="N808" s="145">
        <f>SUM(F$2:F808)</f>
        <v>53</v>
      </c>
      <c r="O808" s="145">
        <f>SUM(G$2:G808)</f>
        <v>7</v>
      </c>
    </row>
    <row r="809" spans="1:15" x14ac:dyDescent="0.25">
      <c r="A809">
        <v>808</v>
      </c>
      <c r="B809" s="145" t="str">
        <f>IF(COUNTIF('Listing Competitieven'!AF$2:AF$479,$A809)=0,"",COUNTIF('Listing Competitieven'!AF$2:AF$479,$A809))</f>
        <v/>
      </c>
      <c r="C809" s="145" t="str">
        <f>IF(COUNTIF('Listing Competitieven'!AG$2:AG$479,$A809)=0,"",COUNTIF('Listing Competitieven'!AG$2:AG$479,$A809))</f>
        <v/>
      </c>
      <c r="D809" s="145" t="str">
        <f>IF(COUNTIF('Listing Competitieven'!AH$2:AH$479,$A809)=0,"",COUNTIF('Listing Competitieven'!AH$2:AH$479,$A809))</f>
        <v/>
      </c>
      <c r="E809" s="145" t="str">
        <f>IF(COUNTIF('Listing Competitieven'!AI$2:AI$479,$A809)=0,"",COUNTIF('Listing Competitieven'!AI$2:AI$479,$A809))</f>
        <v/>
      </c>
      <c r="F809" s="145" t="str">
        <f>IF(COUNTIF('Listing Competitieven'!AJ$2:AJ$479,$A809)=0,"",COUNTIF('Listing Competitieven'!AJ$2:AJ$479,$A809))</f>
        <v/>
      </c>
      <c r="G809" s="145" t="str">
        <f>IF(COUNTIF('Listing Competitieven'!AK$2:AK$479,$A809)=0,"",COUNTIF('Listing Competitieven'!AK$2:AK$479,$A809))</f>
        <v/>
      </c>
      <c r="I809">
        <v>808</v>
      </c>
      <c r="J809" s="145">
        <f>SUM(B$2:B809)</f>
        <v>149</v>
      </c>
      <c r="K809" s="145">
        <f>SUM(C$2:C809)</f>
        <v>128</v>
      </c>
      <c r="L809" s="145">
        <f>SUM(D$2:D809)</f>
        <v>97</v>
      </c>
      <c r="M809" s="145">
        <f>SUM(E$2:E809)</f>
        <v>43</v>
      </c>
      <c r="N809" s="145">
        <f>SUM(F$2:F809)</f>
        <v>53</v>
      </c>
      <c r="O809" s="145">
        <f>SUM(G$2:G809)</f>
        <v>7</v>
      </c>
    </row>
    <row r="810" spans="1:15" x14ac:dyDescent="0.25">
      <c r="A810">
        <v>809</v>
      </c>
      <c r="B810" s="145" t="str">
        <f>IF(COUNTIF('Listing Competitieven'!AF$2:AF$479,$A810)=0,"",COUNTIF('Listing Competitieven'!AF$2:AF$479,$A810))</f>
        <v/>
      </c>
      <c r="C810" s="145" t="str">
        <f>IF(COUNTIF('Listing Competitieven'!AG$2:AG$479,$A810)=0,"",COUNTIF('Listing Competitieven'!AG$2:AG$479,$A810))</f>
        <v/>
      </c>
      <c r="D810" s="145" t="str">
        <f>IF(COUNTIF('Listing Competitieven'!AH$2:AH$479,$A810)=0,"",COUNTIF('Listing Competitieven'!AH$2:AH$479,$A810))</f>
        <v/>
      </c>
      <c r="E810" s="145" t="str">
        <f>IF(COUNTIF('Listing Competitieven'!AI$2:AI$479,$A810)=0,"",COUNTIF('Listing Competitieven'!AI$2:AI$479,$A810))</f>
        <v/>
      </c>
      <c r="F810" s="145" t="str">
        <f>IF(COUNTIF('Listing Competitieven'!AJ$2:AJ$479,$A810)=0,"",COUNTIF('Listing Competitieven'!AJ$2:AJ$479,$A810))</f>
        <v/>
      </c>
      <c r="G810" s="145" t="str">
        <f>IF(COUNTIF('Listing Competitieven'!AK$2:AK$479,$A810)=0,"",COUNTIF('Listing Competitieven'!AK$2:AK$479,$A810))</f>
        <v/>
      </c>
      <c r="I810">
        <v>809</v>
      </c>
      <c r="J810" s="145">
        <f>SUM(B$2:B810)</f>
        <v>149</v>
      </c>
      <c r="K810" s="145">
        <f>SUM(C$2:C810)</f>
        <v>128</v>
      </c>
      <c r="L810" s="145">
        <f>SUM(D$2:D810)</f>
        <v>97</v>
      </c>
      <c r="M810" s="145">
        <f>SUM(E$2:E810)</f>
        <v>43</v>
      </c>
      <c r="N810" s="145">
        <f>SUM(F$2:F810)</f>
        <v>53</v>
      </c>
      <c r="O810" s="145">
        <f>SUM(G$2:G810)</f>
        <v>7</v>
      </c>
    </row>
    <row r="811" spans="1:15" x14ac:dyDescent="0.25">
      <c r="A811">
        <v>810</v>
      </c>
      <c r="B811" s="145" t="str">
        <f>IF(COUNTIF('Listing Competitieven'!AF$2:AF$479,$A811)=0,"",COUNTIF('Listing Competitieven'!AF$2:AF$479,$A811))</f>
        <v/>
      </c>
      <c r="C811" s="145" t="str">
        <f>IF(COUNTIF('Listing Competitieven'!AG$2:AG$479,$A811)=0,"",COUNTIF('Listing Competitieven'!AG$2:AG$479,$A811))</f>
        <v/>
      </c>
      <c r="D811" s="145" t="str">
        <f>IF(COUNTIF('Listing Competitieven'!AH$2:AH$479,$A811)=0,"",COUNTIF('Listing Competitieven'!AH$2:AH$479,$A811))</f>
        <v/>
      </c>
      <c r="E811" s="145" t="str">
        <f>IF(COUNTIF('Listing Competitieven'!AI$2:AI$479,$A811)=0,"",COUNTIF('Listing Competitieven'!AI$2:AI$479,$A811))</f>
        <v/>
      </c>
      <c r="F811" s="145" t="str">
        <f>IF(COUNTIF('Listing Competitieven'!AJ$2:AJ$479,$A811)=0,"",COUNTIF('Listing Competitieven'!AJ$2:AJ$479,$A811))</f>
        <v/>
      </c>
      <c r="G811" s="145" t="str">
        <f>IF(COUNTIF('Listing Competitieven'!AK$2:AK$479,$A811)=0,"",COUNTIF('Listing Competitieven'!AK$2:AK$479,$A811))</f>
        <v/>
      </c>
      <c r="I811">
        <v>810</v>
      </c>
      <c r="J811" s="145">
        <f>SUM(B$2:B811)</f>
        <v>149</v>
      </c>
      <c r="K811" s="145">
        <f>SUM(C$2:C811)</f>
        <v>128</v>
      </c>
      <c r="L811" s="145">
        <f>SUM(D$2:D811)</f>
        <v>97</v>
      </c>
      <c r="M811" s="145">
        <f>SUM(E$2:E811)</f>
        <v>43</v>
      </c>
      <c r="N811" s="145">
        <f>SUM(F$2:F811)</f>
        <v>53</v>
      </c>
      <c r="O811" s="145">
        <f>SUM(G$2:G811)</f>
        <v>7</v>
      </c>
    </row>
    <row r="812" spans="1:15" x14ac:dyDescent="0.25">
      <c r="A812">
        <v>811</v>
      </c>
      <c r="B812" s="145" t="str">
        <f>IF(COUNTIF('Listing Competitieven'!AF$2:AF$479,$A812)=0,"",COUNTIF('Listing Competitieven'!AF$2:AF$479,$A812))</f>
        <v/>
      </c>
      <c r="C812" s="145" t="str">
        <f>IF(COUNTIF('Listing Competitieven'!AG$2:AG$479,$A812)=0,"",COUNTIF('Listing Competitieven'!AG$2:AG$479,$A812))</f>
        <v/>
      </c>
      <c r="D812" s="145" t="str">
        <f>IF(COUNTIF('Listing Competitieven'!AH$2:AH$479,$A812)=0,"",COUNTIF('Listing Competitieven'!AH$2:AH$479,$A812))</f>
        <v/>
      </c>
      <c r="E812" s="145" t="str">
        <f>IF(COUNTIF('Listing Competitieven'!AI$2:AI$479,$A812)=0,"",COUNTIF('Listing Competitieven'!AI$2:AI$479,$A812))</f>
        <v/>
      </c>
      <c r="F812" s="145" t="str">
        <f>IF(COUNTIF('Listing Competitieven'!AJ$2:AJ$479,$A812)=0,"",COUNTIF('Listing Competitieven'!AJ$2:AJ$479,$A812))</f>
        <v/>
      </c>
      <c r="G812" s="145" t="str">
        <f>IF(COUNTIF('Listing Competitieven'!AK$2:AK$479,$A812)=0,"",COUNTIF('Listing Competitieven'!AK$2:AK$479,$A812))</f>
        <v/>
      </c>
      <c r="I812">
        <v>811</v>
      </c>
      <c r="J812" s="145">
        <f>SUM(B$2:B812)</f>
        <v>149</v>
      </c>
      <c r="K812" s="145">
        <f>SUM(C$2:C812)</f>
        <v>128</v>
      </c>
      <c r="L812" s="145">
        <f>SUM(D$2:D812)</f>
        <v>97</v>
      </c>
      <c r="M812" s="145">
        <f>SUM(E$2:E812)</f>
        <v>43</v>
      </c>
      <c r="N812" s="145">
        <f>SUM(F$2:F812)</f>
        <v>53</v>
      </c>
      <c r="O812" s="145">
        <f>SUM(G$2:G812)</f>
        <v>7</v>
      </c>
    </row>
    <row r="813" spans="1:15" x14ac:dyDescent="0.25">
      <c r="A813">
        <v>812</v>
      </c>
      <c r="B813" s="145" t="str">
        <f>IF(COUNTIF('Listing Competitieven'!AF$2:AF$479,$A813)=0,"",COUNTIF('Listing Competitieven'!AF$2:AF$479,$A813))</f>
        <v/>
      </c>
      <c r="C813" s="145" t="str">
        <f>IF(COUNTIF('Listing Competitieven'!AG$2:AG$479,$A813)=0,"",COUNTIF('Listing Competitieven'!AG$2:AG$479,$A813))</f>
        <v/>
      </c>
      <c r="D813" s="145" t="str">
        <f>IF(COUNTIF('Listing Competitieven'!AH$2:AH$479,$A813)=0,"",COUNTIF('Listing Competitieven'!AH$2:AH$479,$A813))</f>
        <v/>
      </c>
      <c r="E813" s="145" t="str">
        <f>IF(COUNTIF('Listing Competitieven'!AI$2:AI$479,$A813)=0,"",COUNTIF('Listing Competitieven'!AI$2:AI$479,$A813))</f>
        <v/>
      </c>
      <c r="F813" s="145" t="str">
        <f>IF(COUNTIF('Listing Competitieven'!AJ$2:AJ$479,$A813)=0,"",COUNTIF('Listing Competitieven'!AJ$2:AJ$479,$A813))</f>
        <v/>
      </c>
      <c r="G813" s="145" t="str">
        <f>IF(COUNTIF('Listing Competitieven'!AK$2:AK$479,$A813)=0,"",COUNTIF('Listing Competitieven'!AK$2:AK$479,$A813))</f>
        <v/>
      </c>
      <c r="I813">
        <v>812</v>
      </c>
      <c r="J813" s="145">
        <f>SUM(B$2:B813)</f>
        <v>149</v>
      </c>
      <c r="K813" s="145">
        <f>SUM(C$2:C813)</f>
        <v>128</v>
      </c>
      <c r="L813" s="145">
        <f>SUM(D$2:D813)</f>
        <v>97</v>
      </c>
      <c r="M813" s="145">
        <f>SUM(E$2:E813)</f>
        <v>43</v>
      </c>
      <c r="N813" s="145">
        <f>SUM(F$2:F813)</f>
        <v>53</v>
      </c>
      <c r="O813" s="145">
        <f>SUM(G$2:G813)</f>
        <v>7</v>
      </c>
    </row>
    <row r="814" spans="1:15" x14ac:dyDescent="0.25">
      <c r="A814">
        <v>813</v>
      </c>
      <c r="B814" s="145" t="str">
        <f>IF(COUNTIF('Listing Competitieven'!AF$2:AF$479,$A814)=0,"",COUNTIF('Listing Competitieven'!AF$2:AF$479,$A814))</f>
        <v/>
      </c>
      <c r="C814" s="145" t="str">
        <f>IF(COUNTIF('Listing Competitieven'!AG$2:AG$479,$A814)=0,"",COUNTIF('Listing Competitieven'!AG$2:AG$479,$A814))</f>
        <v/>
      </c>
      <c r="D814" s="145" t="str">
        <f>IF(COUNTIF('Listing Competitieven'!AH$2:AH$479,$A814)=0,"",COUNTIF('Listing Competitieven'!AH$2:AH$479,$A814))</f>
        <v/>
      </c>
      <c r="E814" s="145" t="str">
        <f>IF(COUNTIF('Listing Competitieven'!AI$2:AI$479,$A814)=0,"",COUNTIF('Listing Competitieven'!AI$2:AI$479,$A814))</f>
        <v/>
      </c>
      <c r="F814" s="145" t="str">
        <f>IF(COUNTIF('Listing Competitieven'!AJ$2:AJ$479,$A814)=0,"",COUNTIF('Listing Competitieven'!AJ$2:AJ$479,$A814))</f>
        <v/>
      </c>
      <c r="G814" s="145" t="str">
        <f>IF(COUNTIF('Listing Competitieven'!AK$2:AK$479,$A814)=0,"",COUNTIF('Listing Competitieven'!AK$2:AK$479,$A814))</f>
        <v/>
      </c>
      <c r="I814">
        <v>813</v>
      </c>
      <c r="J814" s="145">
        <f>SUM(B$2:B814)</f>
        <v>149</v>
      </c>
      <c r="K814" s="145">
        <f>SUM(C$2:C814)</f>
        <v>128</v>
      </c>
      <c r="L814" s="145">
        <f>SUM(D$2:D814)</f>
        <v>97</v>
      </c>
      <c r="M814" s="145">
        <f>SUM(E$2:E814)</f>
        <v>43</v>
      </c>
      <c r="N814" s="145">
        <f>SUM(F$2:F814)</f>
        <v>53</v>
      </c>
      <c r="O814" s="145">
        <f>SUM(G$2:G814)</f>
        <v>7</v>
      </c>
    </row>
    <row r="815" spans="1:15" x14ac:dyDescent="0.25">
      <c r="A815">
        <v>814</v>
      </c>
      <c r="B815" s="145" t="str">
        <f>IF(COUNTIF('Listing Competitieven'!AF$2:AF$479,$A815)=0,"",COUNTIF('Listing Competitieven'!AF$2:AF$479,$A815))</f>
        <v/>
      </c>
      <c r="C815" s="145" t="str">
        <f>IF(COUNTIF('Listing Competitieven'!AG$2:AG$479,$A815)=0,"",COUNTIF('Listing Competitieven'!AG$2:AG$479,$A815))</f>
        <v/>
      </c>
      <c r="D815" s="145" t="str">
        <f>IF(COUNTIF('Listing Competitieven'!AH$2:AH$479,$A815)=0,"",COUNTIF('Listing Competitieven'!AH$2:AH$479,$A815))</f>
        <v/>
      </c>
      <c r="E815" s="145" t="str">
        <f>IF(COUNTIF('Listing Competitieven'!AI$2:AI$479,$A815)=0,"",COUNTIF('Listing Competitieven'!AI$2:AI$479,$A815))</f>
        <v/>
      </c>
      <c r="F815" s="145" t="str">
        <f>IF(COUNTIF('Listing Competitieven'!AJ$2:AJ$479,$A815)=0,"",COUNTIF('Listing Competitieven'!AJ$2:AJ$479,$A815))</f>
        <v/>
      </c>
      <c r="G815" s="145" t="str">
        <f>IF(COUNTIF('Listing Competitieven'!AK$2:AK$479,$A815)=0,"",COUNTIF('Listing Competitieven'!AK$2:AK$479,$A815))</f>
        <v/>
      </c>
      <c r="I815">
        <v>814</v>
      </c>
      <c r="J815" s="145">
        <f>SUM(B$2:B815)</f>
        <v>149</v>
      </c>
      <c r="K815" s="145">
        <f>SUM(C$2:C815)</f>
        <v>128</v>
      </c>
      <c r="L815" s="145">
        <f>SUM(D$2:D815)</f>
        <v>97</v>
      </c>
      <c r="M815" s="145">
        <f>SUM(E$2:E815)</f>
        <v>43</v>
      </c>
      <c r="N815" s="145">
        <f>SUM(F$2:F815)</f>
        <v>53</v>
      </c>
      <c r="O815" s="145">
        <f>SUM(G$2:G815)</f>
        <v>7</v>
      </c>
    </row>
    <row r="816" spans="1:15" x14ac:dyDescent="0.25">
      <c r="A816">
        <v>815</v>
      </c>
      <c r="B816" s="145" t="str">
        <f>IF(COUNTIF('Listing Competitieven'!AF$2:AF$479,$A816)=0,"",COUNTIF('Listing Competitieven'!AF$2:AF$479,$A816))</f>
        <v/>
      </c>
      <c r="C816" s="145" t="str">
        <f>IF(COUNTIF('Listing Competitieven'!AG$2:AG$479,$A816)=0,"",COUNTIF('Listing Competitieven'!AG$2:AG$479,$A816))</f>
        <v/>
      </c>
      <c r="D816" s="145" t="str">
        <f>IF(COUNTIF('Listing Competitieven'!AH$2:AH$479,$A816)=0,"",COUNTIF('Listing Competitieven'!AH$2:AH$479,$A816))</f>
        <v/>
      </c>
      <c r="E816" s="145" t="str">
        <f>IF(COUNTIF('Listing Competitieven'!AI$2:AI$479,$A816)=0,"",COUNTIF('Listing Competitieven'!AI$2:AI$479,$A816))</f>
        <v/>
      </c>
      <c r="F816" s="145" t="str">
        <f>IF(COUNTIF('Listing Competitieven'!AJ$2:AJ$479,$A816)=0,"",COUNTIF('Listing Competitieven'!AJ$2:AJ$479,$A816))</f>
        <v/>
      </c>
      <c r="G816" s="145" t="str">
        <f>IF(COUNTIF('Listing Competitieven'!AK$2:AK$479,$A816)=0,"",COUNTIF('Listing Competitieven'!AK$2:AK$479,$A816))</f>
        <v/>
      </c>
      <c r="I816">
        <v>815</v>
      </c>
      <c r="J816" s="145">
        <f>SUM(B$2:B816)</f>
        <v>149</v>
      </c>
      <c r="K816" s="145">
        <f>SUM(C$2:C816)</f>
        <v>128</v>
      </c>
      <c r="L816" s="145">
        <f>SUM(D$2:D816)</f>
        <v>97</v>
      </c>
      <c r="M816" s="145">
        <f>SUM(E$2:E816)</f>
        <v>43</v>
      </c>
      <c r="N816" s="145">
        <f>SUM(F$2:F816)</f>
        <v>53</v>
      </c>
      <c r="O816" s="145">
        <f>SUM(G$2:G816)</f>
        <v>7</v>
      </c>
    </row>
    <row r="817" spans="1:15" x14ac:dyDescent="0.25">
      <c r="A817">
        <v>816</v>
      </c>
      <c r="B817" s="145" t="str">
        <f>IF(COUNTIF('Listing Competitieven'!AF$2:AF$479,$A817)=0,"",COUNTIF('Listing Competitieven'!AF$2:AF$479,$A817))</f>
        <v/>
      </c>
      <c r="C817" s="145" t="str">
        <f>IF(COUNTIF('Listing Competitieven'!AG$2:AG$479,$A817)=0,"",COUNTIF('Listing Competitieven'!AG$2:AG$479,$A817))</f>
        <v/>
      </c>
      <c r="D817" s="145" t="str">
        <f>IF(COUNTIF('Listing Competitieven'!AH$2:AH$479,$A817)=0,"",COUNTIF('Listing Competitieven'!AH$2:AH$479,$A817))</f>
        <v/>
      </c>
      <c r="E817" s="145" t="str">
        <f>IF(COUNTIF('Listing Competitieven'!AI$2:AI$479,$A817)=0,"",COUNTIF('Listing Competitieven'!AI$2:AI$479,$A817))</f>
        <v/>
      </c>
      <c r="F817" s="145" t="str">
        <f>IF(COUNTIF('Listing Competitieven'!AJ$2:AJ$479,$A817)=0,"",COUNTIF('Listing Competitieven'!AJ$2:AJ$479,$A817))</f>
        <v/>
      </c>
      <c r="G817" s="145" t="str">
        <f>IF(COUNTIF('Listing Competitieven'!AK$2:AK$479,$A817)=0,"",COUNTIF('Listing Competitieven'!AK$2:AK$479,$A817))</f>
        <v/>
      </c>
      <c r="I817">
        <v>816</v>
      </c>
      <c r="J817" s="145">
        <f>SUM(B$2:B817)</f>
        <v>149</v>
      </c>
      <c r="K817" s="145">
        <f>SUM(C$2:C817)</f>
        <v>128</v>
      </c>
      <c r="L817" s="145">
        <f>SUM(D$2:D817)</f>
        <v>97</v>
      </c>
      <c r="M817" s="145">
        <f>SUM(E$2:E817)</f>
        <v>43</v>
      </c>
      <c r="N817" s="145">
        <f>SUM(F$2:F817)</f>
        <v>53</v>
      </c>
      <c r="O817" s="145">
        <f>SUM(G$2:G817)</f>
        <v>7</v>
      </c>
    </row>
    <row r="818" spans="1:15" x14ac:dyDescent="0.25">
      <c r="A818">
        <v>817</v>
      </c>
      <c r="B818" s="145" t="str">
        <f>IF(COUNTIF('Listing Competitieven'!AF$2:AF$479,$A818)=0,"",COUNTIF('Listing Competitieven'!AF$2:AF$479,$A818))</f>
        <v/>
      </c>
      <c r="C818" s="145" t="str">
        <f>IF(COUNTIF('Listing Competitieven'!AG$2:AG$479,$A818)=0,"",COUNTIF('Listing Competitieven'!AG$2:AG$479,$A818))</f>
        <v/>
      </c>
      <c r="D818" s="145" t="str">
        <f>IF(COUNTIF('Listing Competitieven'!AH$2:AH$479,$A818)=0,"",COUNTIF('Listing Competitieven'!AH$2:AH$479,$A818))</f>
        <v/>
      </c>
      <c r="E818" s="145" t="str">
        <f>IF(COUNTIF('Listing Competitieven'!AI$2:AI$479,$A818)=0,"",COUNTIF('Listing Competitieven'!AI$2:AI$479,$A818))</f>
        <v/>
      </c>
      <c r="F818" s="145" t="str">
        <f>IF(COUNTIF('Listing Competitieven'!AJ$2:AJ$479,$A818)=0,"",COUNTIF('Listing Competitieven'!AJ$2:AJ$479,$A818))</f>
        <v/>
      </c>
      <c r="G818" s="145" t="str">
        <f>IF(COUNTIF('Listing Competitieven'!AK$2:AK$479,$A818)=0,"",COUNTIF('Listing Competitieven'!AK$2:AK$479,$A818))</f>
        <v/>
      </c>
      <c r="I818">
        <v>817</v>
      </c>
      <c r="J818" s="145">
        <f>SUM(B$2:B818)</f>
        <v>149</v>
      </c>
      <c r="K818" s="145">
        <f>SUM(C$2:C818)</f>
        <v>128</v>
      </c>
      <c r="L818" s="145">
        <f>SUM(D$2:D818)</f>
        <v>97</v>
      </c>
      <c r="M818" s="145">
        <f>SUM(E$2:E818)</f>
        <v>43</v>
      </c>
      <c r="N818" s="145">
        <f>SUM(F$2:F818)</f>
        <v>53</v>
      </c>
      <c r="O818" s="145">
        <f>SUM(G$2:G818)</f>
        <v>7</v>
      </c>
    </row>
    <row r="819" spans="1:15" x14ac:dyDescent="0.25">
      <c r="A819">
        <v>818</v>
      </c>
      <c r="B819" s="145" t="str">
        <f>IF(COUNTIF('Listing Competitieven'!AF$2:AF$479,$A819)=0,"",COUNTIF('Listing Competitieven'!AF$2:AF$479,$A819))</f>
        <v/>
      </c>
      <c r="C819" s="145" t="str">
        <f>IF(COUNTIF('Listing Competitieven'!AG$2:AG$479,$A819)=0,"",COUNTIF('Listing Competitieven'!AG$2:AG$479,$A819))</f>
        <v/>
      </c>
      <c r="D819" s="145" t="str">
        <f>IF(COUNTIF('Listing Competitieven'!AH$2:AH$479,$A819)=0,"",COUNTIF('Listing Competitieven'!AH$2:AH$479,$A819))</f>
        <v/>
      </c>
      <c r="E819" s="145" t="str">
        <f>IF(COUNTIF('Listing Competitieven'!AI$2:AI$479,$A819)=0,"",COUNTIF('Listing Competitieven'!AI$2:AI$479,$A819))</f>
        <v/>
      </c>
      <c r="F819" s="145" t="str">
        <f>IF(COUNTIF('Listing Competitieven'!AJ$2:AJ$479,$A819)=0,"",COUNTIF('Listing Competitieven'!AJ$2:AJ$479,$A819))</f>
        <v/>
      </c>
      <c r="G819" s="145" t="str">
        <f>IF(COUNTIF('Listing Competitieven'!AK$2:AK$479,$A819)=0,"",COUNTIF('Listing Competitieven'!AK$2:AK$479,$A819))</f>
        <v/>
      </c>
      <c r="I819">
        <v>818</v>
      </c>
      <c r="J819" s="145">
        <f>SUM(B$2:B819)</f>
        <v>149</v>
      </c>
      <c r="K819" s="145">
        <f>SUM(C$2:C819)</f>
        <v>128</v>
      </c>
      <c r="L819" s="145">
        <f>SUM(D$2:D819)</f>
        <v>97</v>
      </c>
      <c r="M819" s="145">
        <f>SUM(E$2:E819)</f>
        <v>43</v>
      </c>
      <c r="N819" s="145">
        <f>SUM(F$2:F819)</f>
        <v>53</v>
      </c>
      <c r="O819" s="145">
        <f>SUM(G$2:G819)</f>
        <v>7</v>
      </c>
    </row>
    <row r="820" spans="1:15" x14ac:dyDescent="0.25">
      <c r="A820">
        <v>819</v>
      </c>
      <c r="B820" s="145" t="str">
        <f>IF(COUNTIF('Listing Competitieven'!AF$2:AF$479,$A820)=0,"",COUNTIF('Listing Competitieven'!AF$2:AF$479,$A820))</f>
        <v/>
      </c>
      <c r="C820" s="145" t="str">
        <f>IF(COUNTIF('Listing Competitieven'!AG$2:AG$479,$A820)=0,"",COUNTIF('Listing Competitieven'!AG$2:AG$479,$A820))</f>
        <v/>
      </c>
      <c r="D820" s="145" t="str">
        <f>IF(COUNTIF('Listing Competitieven'!AH$2:AH$479,$A820)=0,"",COUNTIF('Listing Competitieven'!AH$2:AH$479,$A820))</f>
        <v/>
      </c>
      <c r="E820" s="145" t="str">
        <f>IF(COUNTIF('Listing Competitieven'!AI$2:AI$479,$A820)=0,"",COUNTIF('Listing Competitieven'!AI$2:AI$479,$A820))</f>
        <v/>
      </c>
      <c r="F820" s="145" t="str">
        <f>IF(COUNTIF('Listing Competitieven'!AJ$2:AJ$479,$A820)=0,"",COUNTIF('Listing Competitieven'!AJ$2:AJ$479,$A820))</f>
        <v/>
      </c>
      <c r="G820" s="145" t="str">
        <f>IF(COUNTIF('Listing Competitieven'!AK$2:AK$479,$A820)=0,"",COUNTIF('Listing Competitieven'!AK$2:AK$479,$A820))</f>
        <v/>
      </c>
      <c r="I820">
        <v>819</v>
      </c>
      <c r="J820" s="145">
        <f>SUM(B$2:B820)</f>
        <v>149</v>
      </c>
      <c r="K820" s="145">
        <f>SUM(C$2:C820)</f>
        <v>128</v>
      </c>
      <c r="L820" s="145">
        <f>SUM(D$2:D820)</f>
        <v>97</v>
      </c>
      <c r="M820" s="145">
        <f>SUM(E$2:E820)</f>
        <v>43</v>
      </c>
      <c r="N820" s="145">
        <f>SUM(F$2:F820)</f>
        <v>53</v>
      </c>
      <c r="O820" s="145">
        <f>SUM(G$2:G820)</f>
        <v>7</v>
      </c>
    </row>
    <row r="821" spans="1:15" x14ac:dyDescent="0.25">
      <c r="A821">
        <v>820</v>
      </c>
      <c r="B821" s="145" t="str">
        <f>IF(COUNTIF('Listing Competitieven'!AF$2:AF$479,$A821)=0,"",COUNTIF('Listing Competitieven'!AF$2:AF$479,$A821))</f>
        <v/>
      </c>
      <c r="C821" s="145" t="str">
        <f>IF(COUNTIF('Listing Competitieven'!AG$2:AG$479,$A821)=0,"",COUNTIF('Listing Competitieven'!AG$2:AG$479,$A821))</f>
        <v/>
      </c>
      <c r="D821" s="145" t="str">
        <f>IF(COUNTIF('Listing Competitieven'!AH$2:AH$479,$A821)=0,"",COUNTIF('Listing Competitieven'!AH$2:AH$479,$A821))</f>
        <v/>
      </c>
      <c r="E821" s="145" t="str">
        <f>IF(COUNTIF('Listing Competitieven'!AI$2:AI$479,$A821)=0,"",COUNTIF('Listing Competitieven'!AI$2:AI$479,$A821))</f>
        <v/>
      </c>
      <c r="F821" s="145" t="str">
        <f>IF(COUNTIF('Listing Competitieven'!AJ$2:AJ$479,$A821)=0,"",COUNTIF('Listing Competitieven'!AJ$2:AJ$479,$A821))</f>
        <v/>
      </c>
      <c r="G821" s="145" t="str">
        <f>IF(COUNTIF('Listing Competitieven'!AK$2:AK$479,$A821)=0,"",COUNTIF('Listing Competitieven'!AK$2:AK$479,$A821))</f>
        <v/>
      </c>
      <c r="I821">
        <v>820</v>
      </c>
      <c r="J821" s="145">
        <f>SUM(B$2:B821)</f>
        <v>149</v>
      </c>
      <c r="K821" s="145">
        <f>SUM(C$2:C821)</f>
        <v>128</v>
      </c>
      <c r="L821" s="145">
        <f>SUM(D$2:D821)</f>
        <v>97</v>
      </c>
      <c r="M821" s="145">
        <f>SUM(E$2:E821)</f>
        <v>43</v>
      </c>
      <c r="N821" s="145">
        <f>SUM(F$2:F821)</f>
        <v>53</v>
      </c>
      <c r="O821" s="145">
        <f>SUM(G$2:G821)</f>
        <v>7</v>
      </c>
    </row>
    <row r="822" spans="1:15" x14ac:dyDescent="0.25">
      <c r="A822">
        <v>821</v>
      </c>
      <c r="B822" s="145" t="str">
        <f>IF(COUNTIF('Listing Competitieven'!AF$2:AF$479,$A822)=0,"",COUNTIF('Listing Competitieven'!AF$2:AF$479,$A822))</f>
        <v/>
      </c>
      <c r="C822" s="145" t="str">
        <f>IF(COUNTIF('Listing Competitieven'!AG$2:AG$479,$A822)=0,"",COUNTIF('Listing Competitieven'!AG$2:AG$479,$A822))</f>
        <v/>
      </c>
      <c r="D822" s="145" t="str">
        <f>IF(COUNTIF('Listing Competitieven'!AH$2:AH$479,$A822)=0,"",COUNTIF('Listing Competitieven'!AH$2:AH$479,$A822))</f>
        <v/>
      </c>
      <c r="E822" s="145" t="str">
        <f>IF(COUNTIF('Listing Competitieven'!AI$2:AI$479,$A822)=0,"",COUNTIF('Listing Competitieven'!AI$2:AI$479,$A822))</f>
        <v/>
      </c>
      <c r="F822" s="145" t="str">
        <f>IF(COUNTIF('Listing Competitieven'!AJ$2:AJ$479,$A822)=0,"",COUNTIF('Listing Competitieven'!AJ$2:AJ$479,$A822))</f>
        <v/>
      </c>
      <c r="G822" s="145" t="str">
        <f>IF(COUNTIF('Listing Competitieven'!AK$2:AK$479,$A822)=0,"",COUNTIF('Listing Competitieven'!AK$2:AK$479,$A822))</f>
        <v/>
      </c>
      <c r="I822">
        <v>821</v>
      </c>
      <c r="J822" s="145">
        <f>SUM(B$2:B822)</f>
        <v>149</v>
      </c>
      <c r="K822" s="145">
        <f>SUM(C$2:C822)</f>
        <v>128</v>
      </c>
      <c r="L822" s="145">
        <f>SUM(D$2:D822)</f>
        <v>97</v>
      </c>
      <c r="M822" s="145">
        <f>SUM(E$2:E822)</f>
        <v>43</v>
      </c>
      <c r="N822" s="145">
        <f>SUM(F$2:F822)</f>
        <v>53</v>
      </c>
      <c r="O822" s="145">
        <f>SUM(G$2:G822)</f>
        <v>7</v>
      </c>
    </row>
    <row r="823" spans="1:15" x14ac:dyDescent="0.25">
      <c r="A823">
        <v>822</v>
      </c>
      <c r="B823" s="145" t="str">
        <f>IF(COUNTIF('Listing Competitieven'!AF$2:AF$479,$A823)=0,"",COUNTIF('Listing Competitieven'!AF$2:AF$479,$A823))</f>
        <v/>
      </c>
      <c r="C823" s="145" t="str">
        <f>IF(COUNTIF('Listing Competitieven'!AG$2:AG$479,$A823)=0,"",COUNTIF('Listing Competitieven'!AG$2:AG$479,$A823))</f>
        <v/>
      </c>
      <c r="D823" s="145" t="str">
        <f>IF(COUNTIF('Listing Competitieven'!AH$2:AH$479,$A823)=0,"",COUNTIF('Listing Competitieven'!AH$2:AH$479,$A823))</f>
        <v/>
      </c>
      <c r="E823" s="145" t="str">
        <f>IF(COUNTIF('Listing Competitieven'!AI$2:AI$479,$A823)=0,"",COUNTIF('Listing Competitieven'!AI$2:AI$479,$A823))</f>
        <v/>
      </c>
      <c r="F823" s="145" t="str">
        <f>IF(COUNTIF('Listing Competitieven'!AJ$2:AJ$479,$A823)=0,"",COUNTIF('Listing Competitieven'!AJ$2:AJ$479,$A823))</f>
        <v/>
      </c>
      <c r="G823" s="145" t="str">
        <f>IF(COUNTIF('Listing Competitieven'!AK$2:AK$479,$A823)=0,"",COUNTIF('Listing Competitieven'!AK$2:AK$479,$A823))</f>
        <v/>
      </c>
      <c r="I823">
        <v>822</v>
      </c>
      <c r="J823" s="145">
        <f>SUM(B$2:B823)</f>
        <v>149</v>
      </c>
      <c r="K823" s="145">
        <f>SUM(C$2:C823)</f>
        <v>128</v>
      </c>
      <c r="L823" s="145">
        <f>SUM(D$2:D823)</f>
        <v>97</v>
      </c>
      <c r="M823" s="145">
        <f>SUM(E$2:E823)</f>
        <v>43</v>
      </c>
      <c r="N823" s="145">
        <f>SUM(F$2:F823)</f>
        <v>53</v>
      </c>
      <c r="O823" s="145">
        <f>SUM(G$2:G823)</f>
        <v>7</v>
      </c>
    </row>
    <row r="824" spans="1:15" x14ac:dyDescent="0.25">
      <c r="A824">
        <v>823</v>
      </c>
      <c r="B824" s="145" t="str">
        <f>IF(COUNTIF('Listing Competitieven'!AF$2:AF$479,$A824)=0,"",COUNTIF('Listing Competitieven'!AF$2:AF$479,$A824))</f>
        <v/>
      </c>
      <c r="C824" s="145" t="str">
        <f>IF(COUNTIF('Listing Competitieven'!AG$2:AG$479,$A824)=0,"",COUNTIF('Listing Competitieven'!AG$2:AG$479,$A824))</f>
        <v/>
      </c>
      <c r="D824" s="145" t="str">
        <f>IF(COUNTIF('Listing Competitieven'!AH$2:AH$479,$A824)=0,"",COUNTIF('Listing Competitieven'!AH$2:AH$479,$A824))</f>
        <v/>
      </c>
      <c r="E824" s="145" t="str">
        <f>IF(COUNTIF('Listing Competitieven'!AI$2:AI$479,$A824)=0,"",COUNTIF('Listing Competitieven'!AI$2:AI$479,$A824))</f>
        <v/>
      </c>
      <c r="F824" s="145" t="str">
        <f>IF(COUNTIF('Listing Competitieven'!AJ$2:AJ$479,$A824)=0,"",COUNTIF('Listing Competitieven'!AJ$2:AJ$479,$A824))</f>
        <v/>
      </c>
      <c r="G824" s="145" t="str">
        <f>IF(COUNTIF('Listing Competitieven'!AK$2:AK$479,$A824)=0,"",COUNTIF('Listing Competitieven'!AK$2:AK$479,$A824))</f>
        <v/>
      </c>
      <c r="I824">
        <v>823</v>
      </c>
      <c r="J824" s="145">
        <f>SUM(B$2:B824)</f>
        <v>149</v>
      </c>
      <c r="K824" s="145">
        <f>SUM(C$2:C824)</f>
        <v>128</v>
      </c>
      <c r="L824" s="145">
        <f>SUM(D$2:D824)</f>
        <v>97</v>
      </c>
      <c r="M824" s="145">
        <f>SUM(E$2:E824)</f>
        <v>43</v>
      </c>
      <c r="N824" s="145">
        <f>SUM(F$2:F824)</f>
        <v>53</v>
      </c>
      <c r="O824" s="145">
        <f>SUM(G$2:G824)</f>
        <v>7</v>
      </c>
    </row>
    <row r="825" spans="1:15" x14ac:dyDescent="0.25">
      <c r="A825">
        <v>824</v>
      </c>
      <c r="B825" s="145" t="str">
        <f>IF(COUNTIF('Listing Competitieven'!AF$2:AF$479,$A825)=0,"",COUNTIF('Listing Competitieven'!AF$2:AF$479,$A825))</f>
        <v/>
      </c>
      <c r="C825" s="145" t="str">
        <f>IF(COUNTIF('Listing Competitieven'!AG$2:AG$479,$A825)=0,"",COUNTIF('Listing Competitieven'!AG$2:AG$479,$A825))</f>
        <v/>
      </c>
      <c r="D825" s="145" t="str">
        <f>IF(COUNTIF('Listing Competitieven'!AH$2:AH$479,$A825)=0,"",COUNTIF('Listing Competitieven'!AH$2:AH$479,$A825))</f>
        <v/>
      </c>
      <c r="E825" s="145" t="str">
        <f>IF(COUNTIF('Listing Competitieven'!AI$2:AI$479,$A825)=0,"",COUNTIF('Listing Competitieven'!AI$2:AI$479,$A825))</f>
        <v/>
      </c>
      <c r="F825" s="145" t="str">
        <f>IF(COUNTIF('Listing Competitieven'!AJ$2:AJ$479,$A825)=0,"",COUNTIF('Listing Competitieven'!AJ$2:AJ$479,$A825))</f>
        <v/>
      </c>
      <c r="G825" s="145" t="str">
        <f>IF(COUNTIF('Listing Competitieven'!AK$2:AK$479,$A825)=0,"",COUNTIF('Listing Competitieven'!AK$2:AK$479,$A825))</f>
        <v/>
      </c>
      <c r="I825">
        <v>824</v>
      </c>
      <c r="J825" s="145">
        <f>SUM(B$2:B825)</f>
        <v>149</v>
      </c>
      <c r="K825" s="145">
        <f>SUM(C$2:C825)</f>
        <v>128</v>
      </c>
      <c r="L825" s="145">
        <f>SUM(D$2:D825)</f>
        <v>97</v>
      </c>
      <c r="M825" s="145">
        <f>SUM(E$2:E825)</f>
        <v>43</v>
      </c>
      <c r="N825" s="145">
        <f>SUM(F$2:F825)</f>
        <v>53</v>
      </c>
      <c r="O825" s="145">
        <f>SUM(G$2:G825)</f>
        <v>7</v>
      </c>
    </row>
    <row r="826" spans="1:15" x14ac:dyDescent="0.25">
      <c r="A826">
        <v>825</v>
      </c>
      <c r="B826" s="145" t="str">
        <f>IF(COUNTIF('Listing Competitieven'!AF$2:AF$479,$A826)=0,"",COUNTIF('Listing Competitieven'!AF$2:AF$479,$A826))</f>
        <v/>
      </c>
      <c r="C826" s="145" t="str">
        <f>IF(COUNTIF('Listing Competitieven'!AG$2:AG$479,$A826)=0,"",COUNTIF('Listing Competitieven'!AG$2:AG$479,$A826))</f>
        <v/>
      </c>
      <c r="D826" s="145" t="str">
        <f>IF(COUNTIF('Listing Competitieven'!AH$2:AH$479,$A826)=0,"",COUNTIF('Listing Competitieven'!AH$2:AH$479,$A826))</f>
        <v/>
      </c>
      <c r="E826" s="145" t="str">
        <f>IF(COUNTIF('Listing Competitieven'!AI$2:AI$479,$A826)=0,"",COUNTIF('Listing Competitieven'!AI$2:AI$479,$A826))</f>
        <v/>
      </c>
      <c r="F826" s="145" t="str">
        <f>IF(COUNTIF('Listing Competitieven'!AJ$2:AJ$479,$A826)=0,"",COUNTIF('Listing Competitieven'!AJ$2:AJ$479,$A826))</f>
        <v/>
      </c>
      <c r="G826" s="145" t="str">
        <f>IF(COUNTIF('Listing Competitieven'!AK$2:AK$479,$A826)=0,"",COUNTIF('Listing Competitieven'!AK$2:AK$479,$A826))</f>
        <v/>
      </c>
      <c r="I826">
        <v>825</v>
      </c>
      <c r="J826" s="145">
        <f>SUM(B$2:B826)</f>
        <v>149</v>
      </c>
      <c r="K826" s="145">
        <f>SUM(C$2:C826)</f>
        <v>128</v>
      </c>
      <c r="L826" s="145">
        <f>SUM(D$2:D826)</f>
        <v>97</v>
      </c>
      <c r="M826" s="145">
        <f>SUM(E$2:E826)</f>
        <v>43</v>
      </c>
      <c r="N826" s="145">
        <f>SUM(F$2:F826)</f>
        <v>53</v>
      </c>
      <c r="O826" s="145">
        <f>SUM(G$2:G826)</f>
        <v>7</v>
      </c>
    </row>
    <row r="827" spans="1:15" x14ac:dyDescent="0.25">
      <c r="A827">
        <v>826</v>
      </c>
      <c r="B827" s="145" t="str">
        <f>IF(COUNTIF('Listing Competitieven'!AF$2:AF$479,$A827)=0,"",COUNTIF('Listing Competitieven'!AF$2:AF$479,$A827))</f>
        <v/>
      </c>
      <c r="C827" s="145" t="str">
        <f>IF(COUNTIF('Listing Competitieven'!AG$2:AG$479,$A827)=0,"",COUNTIF('Listing Competitieven'!AG$2:AG$479,$A827))</f>
        <v/>
      </c>
      <c r="D827" s="145" t="str">
        <f>IF(COUNTIF('Listing Competitieven'!AH$2:AH$479,$A827)=0,"",COUNTIF('Listing Competitieven'!AH$2:AH$479,$A827))</f>
        <v/>
      </c>
      <c r="E827" s="145" t="str">
        <f>IF(COUNTIF('Listing Competitieven'!AI$2:AI$479,$A827)=0,"",COUNTIF('Listing Competitieven'!AI$2:AI$479,$A827))</f>
        <v/>
      </c>
      <c r="F827" s="145" t="str">
        <f>IF(COUNTIF('Listing Competitieven'!AJ$2:AJ$479,$A827)=0,"",COUNTIF('Listing Competitieven'!AJ$2:AJ$479,$A827))</f>
        <v/>
      </c>
      <c r="G827" s="145" t="str">
        <f>IF(COUNTIF('Listing Competitieven'!AK$2:AK$479,$A827)=0,"",COUNTIF('Listing Competitieven'!AK$2:AK$479,$A827))</f>
        <v/>
      </c>
      <c r="I827">
        <v>826</v>
      </c>
      <c r="J827" s="145">
        <f>SUM(B$2:B827)</f>
        <v>149</v>
      </c>
      <c r="K827" s="145">
        <f>SUM(C$2:C827)</f>
        <v>128</v>
      </c>
      <c r="L827" s="145">
        <f>SUM(D$2:D827)</f>
        <v>97</v>
      </c>
      <c r="M827" s="145">
        <f>SUM(E$2:E827)</f>
        <v>43</v>
      </c>
      <c r="N827" s="145">
        <f>SUM(F$2:F827)</f>
        <v>53</v>
      </c>
      <c r="O827" s="145">
        <f>SUM(G$2:G827)</f>
        <v>7</v>
      </c>
    </row>
    <row r="828" spans="1:15" x14ac:dyDescent="0.25">
      <c r="A828">
        <v>827</v>
      </c>
      <c r="B828" s="145" t="str">
        <f>IF(COUNTIF('Listing Competitieven'!AF$2:AF$479,$A828)=0,"",COUNTIF('Listing Competitieven'!AF$2:AF$479,$A828))</f>
        <v/>
      </c>
      <c r="C828" s="145" t="str">
        <f>IF(COUNTIF('Listing Competitieven'!AG$2:AG$479,$A828)=0,"",COUNTIF('Listing Competitieven'!AG$2:AG$479,$A828))</f>
        <v/>
      </c>
      <c r="D828" s="145" t="str">
        <f>IF(COUNTIF('Listing Competitieven'!AH$2:AH$479,$A828)=0,"",COUNTIF('Listing Competitieven'!AH$2:AH$479,$A828))</f>
        <v/>
      </c>
      <c r="E828" s="145" t="str">
        <f>IF(COUNTIF('Listing Competitieven'!AI$2:AI$479,$A828)=0,"",COUNTIF('Listing Competitieven'!AI$2:AI$479,$A828))</f>
        <v/>
      </c>
      <c r="F828" s="145" t="str">
        <f>IF(COUNTIF('Listing Competitieven'!AJ$2:AJ$479,$A828)=0,"",COUNTIF('Listing Competitieven'!AJ$2:AJ$479,$A828))</f>
        <v/>
      </c>
      <c r="G828" s="145" t="str">
        <f>IF(COUNTIF('Listing Competitieven'!AK$2:AK$479,$A828)=0,"",COUNTIF('Listing Competitieven'!AK$2:AK$479,$A828))</f>
        <v/>
      </c>
      <c r="I828">
        <v>827</v>
      </c>
      <c r="J828" s="145">
        <f>SUM(B$2:B828)</f>
        <v>149</v>
      </c>
      <c r="K828" s="145">
        <f>SUM(C$2:C828)</f>
        <v>128</v>
      </c>
      <c r="L828" s="145">
        <f>SUM(D$2:D828)</f>
        <v>97</v>
      </c>
      <c r="M828" s="145">
        <f>SUM(E$2:E828)</f>
        <v>43</v>
      </c>
      <c r="N828" s="145">
        <f>SUM(F$2:F828)</f>
        <v>53</v>
      </c>
      <c r="O828" s="145">
        <f>SUM(G$2:G828)</f>
        <v>7</v>
      </c>
    </row>
    <row r="829" spans="1:15" x14ac:dyDescent="0.25">
      <c r="A829">
        <v>828</v>
      </c>
      <c r="B829" s="145" t="str">
        <f>IF(COUNTIF('Listing Competitieven'!AF$2:AF$479,$A829)=0,"",COUNTIF('Listing Competitieven'!AF$2:AF$479,$A829))</f>
        <v/>
      </c>
      <c r="C829" s="145" t="str">
        <f>IF(COUNTIF('Listing Competitieven'!AG$2:AG$479,$A829)=0,"",COUNTIF('Listing Competitieven'!AG$2:AG$479,$A829))</f>
        <v/>
      </c>
      <c r="D829" s="145" t="str">
        <f>IF(COUNTIF('Listing Competitieven'!AH$2:AH$479,$A829)=0,"",COUNTIF('Listing Competitieven'!AH$2:AH$479,$A829))</f>
        <v/>
      </c>
      <c r="E829" s="145" t="str">
        <f>IF(COUNTIF('Listing Competitieven'!AI$2:AI$479,$A829)=0,"",COUNTIF('Listing Competitieven'!AI$2:AI$479,$A829))</f>
        <v/>
      </c>
      <c r="F829" s="145" t="str">
        <f>IF(COUNTIF('Listing Competitieven'!AJ$2:AJ$479,$A829)=0,"",COUNTIF('Listing Competitieven'!AJ$2:AJ$479,$A829))</f>
        <v/>
      </c>
      <c r="G829" s="145" t="str">
        <f>IF(COUNTIF('Listing Competitieven'!AK$2:AK$479,$A829)=0,"",COUNTIF('Listing Competitieven'!AK$2:AK$479,$A829))</f>
        <v/>
      </c>
      <c r="I829">
        <v>828</v>
      </c>
      <c r="J829" s="145">
        <f>SUM(B$2:B829)</f>
        <v>149</v>
      </c>
      <c r="K829" s="145">
        <f>SUM(C$2:C829)</f>
        <v>128</v>
      </c>
      <c r="L829" s="145">
        <f>SUM(D$2:D829)</f>
        <v>97</v>
      </c>
      <c r="M829" s="145">
        <f>SUM(E$2:E829)</f>
        <v>43</v>
      </c>
      <c r="N829" s="145">
        <f>SUM(F$2:F829)</f>
        <v>53</v>
      </c>
      <c r="O829" s="145">
        <f>SUM(G$2:G829)</f>
        <v>7</v>
      </c>
    </row>
    <row r="830" spans="1:15" x14ac:dyDescent="0.25">
      <c r="A830">
        <v>829</v>
      </c>
      <c r="B830" s="145" t="str">
        <f>IF(COUNTIF('Listing Competitieven'!AF$2:AF$479,$A830)=0,"",COUNTIF('Listing Competitieven'!AF$2:AF$479,$A830))</f>
        <v/>
      </c>
      <c r="C830" s="145" t="str">
        <f>IF(COUNTIF('Listing Competitieven'!AG$2:AG$479,$A830)=0,"",COUNTIF('Listing Competitieven'!AG$2:AG$479,$A830))</f>
        <v/>
      </c>
      <c r="D830" s="145" t="str">
        <f>IF(COUNTIF('Listing Competitieven'!AH$2:AH$479,$A830)=0,"",COUNTIF('Listing Competitieven'!AH$2:AH$479,$A830))</f>
        <v/>
      </c>
      <c r="E830" s="145" t="str">
        <f>IF(COUNTIF('Listing Competitieven'!AI$2:AI$479,$A830)=0,"",COUNTIF('Listing Competitieven'!AI$2:AI$479,$A830))</f>
        <v/>
      </c>
      <c r="F830" s="145" t="str">
        <f>IF(COUNTIF('Listing Competitieven'!AJ$2:AJ$479,$A830)=0,"",COUNTIF('Listing Competitieven'!AJ$2:AJ$479,$A830))</f>
        <v/>
      </c>
      <c r="G830" s="145" t="str">
        <f>IF(COUNTIF('Listing Competitieven'!AK$2:AK$479,$A830)=0,"",COUNTIF('Listing Competitieven'!AK$2:AK$479,$A830))</f>
        <v/>
      </c>
      <c r="I830">
        <v>829</v>
      </c>
      <c r="J830" s="145">
        <f>SUM(B$2:B830)</f>
        <v>149</v>
      </c>
      <c r="K830" s="145">
        <f>SUM(C$2:C830)</f>
        <v>128</v>
      </c>
      <c r="L830" s="145">
        <f>SUM(D$2:D830)</f>
        <v>97</v>
      </c>
      <c r="M830" s="145">
        <f>SUM(E$2:E830)</f>
        <v>43</v>
      </c>
      <c r="N830" s="145">
        <f>SUM(F$2:F830)</f>
        <v>53</v>
      </c>
      <c r="O830" s="145">
        <f>SUM(G$2:G830)</f>
        <v>7</v>
      </c>
    </row>
    <row r="831" spans="1:15" x14ac:dyDescent="0.25">
      <c r="A831">
        <v>830</v>
      </c>
      <c r="B831" s="145" t="str">
        <f>IF(COUNTIF('Listing Competitieven'!AF$2:AF$479,$A831)=0,"",COUNTIF('Listing Competitieven'!AF$2:AF$479,$A831))</f>
        <v/>
      </c>
      <c r="C831" s="145" t="str">
        <f>IF(COUNTIF('Listing Competitieven'!AG$2:AG$479,$A831)=0,"",COUNTIF('Listing Competitieven'!AG$2:AG$479,$A831))</f>
        <v/>
      </c>
      <c r="D831" s="145" t="str">
        <f>IF(COUNTIF('Listing Competitieven'!AH$2:AH$479,$A831)=0,"",COUNTIF('Listing Competitieven'!AH$2:AH$479,$A831))</f>
        <v/>
      </c>
      <c r="E831" s="145" t="str">
        <f>IF(COUNTIF('Listing Competitieven'!AI$2:AI$479,$A831)=0,"",COUNTIF('Listing Competitieven'!AI$2:AI$479,$A831))</f>
        <v/>
      </c>
      <c r="F831" s="145" t="str">
        <f>IF(COUNTIF('Listing Competitieven'!AJ$2:AJ$479,$A831)=0,"",COUNTIF('Listing Competitieven'!AJ$2:AJ$479,$A831))</f>
        <v/>
      </c>
      <c r="G831" s="145" t="str">
        <f>IF(COUNTIF('Listing Competitieven'!AK$2:AK$479,$A831)=0,"",COUNTIF('Listing Competitieven'!AK$2:AK$479,$A831))</f>
        <v/>
      </c>
      <c r="I831">
        <v>830</v>
      </c>
      <c r="J831" s="145">
        <f>SUM(B$2:B831)</f>
        <v>149</v>
      </c>
      <c r="K831" s="145">
        <f>SUM(C$2:C831)</f>
        <v>128</v>
      </c>
      <c r="L831" s="145">
        <f>SUM(D$2:D831)</f>
        <v>97</v>
      </c>
      <c r="M831" s="145">
        <f>SUM(E$2:E831)</f>
        <v>43</v>
      </c>
      <c r="N831" s="145">
        <f>SUM(F$2:F831)</f>
        <v>53</v>
      </c>
      <c r="O831" s="145">
        <f>SUM(G$2:G831)</f>
        <v>7</v>
      </c>
    </row>
    <row r="832" spans="1:15" x14ac:dyDescent="0.25">
      <c r="A832">
        <v>831</v>
      </c>
      <c r="B832" s="145" t="str">
        <f>IF(COUNTIF('Listing Competitieven'!AF$2:AF$479,$A832)=0,"",COUNTIF('Listing Competitieven'!AF$2:AF$479,$A832))</f>
        <v/>
      </c>
      <c r="C832" s="145" t="str">
        <f>IF(COUNTIF('Listing Competitieven'!AG$2:AG$479,$A832)=0,"",COUNTIF('Listing Competitieven'!AG$2:AG$479,$A832))</f>
        <v/>
      </c>
      <c r="D832" s="145" t="str">
        <f>IF(COUNTIF('Listing Competitieven'!AH$2:AH$479,$A832)=0,"",COUNTIF('Listing Competitieven'!AH$2:AH$479,$A832))</f>
        <v/>
      </c>
      <c r="E832" s="145" t="str">
        <f>IF(COUNTIF('Listing Competitieven'!AI$2:AI$479,$A832)=0,"",COUNTIF('Listing Competitieven'!AI$2:AI$479,$A832))</f>
        <v/>
      </c>
      <c r="F832" s="145" t="str">
        <f>IF(COUNTIF('Listing Competitieven'!AJ$2:AJ$479,$A832)=0,"",COUNTIF('Listing Competitieven'!AJ$2:AJ$479,$A832))</f>
        <v/>
      </c>
      <c r="G832" s="145" t="str">
        <f>IF(COUNTIF('Listing Competitieven'!AK$2:AK$479,$A832)=0,"",COUNTIF('Listing Competitieven'!AK$2:AK$479,$A832))</f>
        <v/>
      </c>
      <c r="I832">
        <v>831</v>
      </c>
      <c r="J832" s="145">
        <f>SUM(B$2:B832)</f>
        <v>149</v>
      </c>
      <c r="K832" s="145">
        <f>SUM(C$2:C832)</f>
        <v>128</v>
      </c>
      <c r="L832" s="145">
        <f>SUM(D$2:D832)</f>
        <v>97</v>
      </c>
      <c r="M832" s="145">
        <f>SUM(E$2:E832)</f>
        <v>43</v>
      </c>
      <c r="N832" s="145">
        <f>SUM(F$2:F832)</f>
        <v>53</v>
      </c>
      <c r="O832" s="145">
        <f>SUM(G$2:G832)</f>
        <v>7</v>
      </c>
    </row>
    <row r="833" spans="1:15" x14ac:dyDescent="0.25">
      <c r="A833">
        <v>832</v>
      </c>
      <c r="B833" s="145" t="str">
        <f>IF(COUNTIF('Listing Competitieven'!AF$2:AF$479,$A833)=0,"",COUNTIF('Listing Competitieven'!AF$2:AF$479,$A833))</f>
        <v/>
      </c>
      <c r="C833" s="145" t="str">
        <f>IF(COUNTIF('Listing Competitieven'!AG$2:AG$479,$A833)=0,"",COUNTIF('Listing Competitieven'!AG$2:AG$479,$A833))</f>
        <v/>
      </c>
      <c r="D833" s="145" t="str">
        <f>IF(COUNTIF('Listing Competitieven'!AH$2:AH$479,$A833)=0,"",COUNTIF('Listing Competitieven'!AH$2:AH$479,$A833))</f>
        <v/>
      </c>
      <c r="E833" s="145" t="str">
        <f>IF(COUNTIF('Listing Competitieven'!AI$2:AI$479,$A833)=0,"",COUNTIF('Listing Competitieven'!AI$2:AI$479,$A833))</f>
        <v/>
      </c>
      <c r="F833" s="145" t="str">
        <f>IF(COUNTIF('Listing Competitieven'!AJ$2:AJ$479,$A833)=0,"",COUNTIF('Listing Competitieven'!AJ$2:AJ$479,$A833))</f>
        <v/>
      </c>
      <c r="G833" s="145" t="str">
        <f>IF(COUNTIF('Listing Competitieven'!AK$2:AK$479,$A833)=0,"",COUNTIF('Listing Competitieven'!AK$2:AK$479,$A833))</f>
        <v/>
      </c>
      <c r="I833">
        <v>832</v>
      </c>
      <c r="J833" s="145">
        <f>SUM(B$2:B833)</f>
        <v>149</v>
      </c>
      <c r="K833" s="145">
        <f>SUM(C$2:C833)</f>
        <v>128</v>
      </c>
      <c r="L833" s="145">
        <f>SUM(D$2:D833)</f>
        <v>97</v>
      </c>
      <c r="M833" s="145">
        <f>SUM(E$2:E833)</f>
        <v>43</v>
      </c>
      <c r="N833" s="145">
        <f>SUM(F$2:F833)</f>
        <v>53</v>
      </c>
      <c r="O833" s="145">
        <f>SUM(G$2:G833)</f>
        <v>7</v>
      </c>
    </row>
    <row r="834" spans="1:15" x14ac:dyDescent="0.25">
      <c r="A834">
        <v>833</v>
      </c>
      <c r="B834" s="145" t="str">
        <f>IF(COUNTIF('Listing Competitieven'!AF$2:AF$479,$A834)=0,"",COUNTIF('Listing Competitieven'!AF$2:AF$479,$A834))</f>
        <v/>
      </c>
      <c r="C834" s="145" t="str">
        <f>IF(COUNTIF('Listing Competitieven'!AG$2:AG$479,$A834)=0,"",COUNTIF('Listing Competitieven'!AG$2:AG$479,$A834))</f>
        <v/>
      </c>
      <c r="D834" s="145" t="str">
        <f>IF(COUNTIF('Listing Competitieven'!AH$2:AH$479,$A834)=0,"",COUNTIF('Listing Competitieven'!AH$2:AH$479,$A834))</f>
        <v/>
      </c>
      <c r="E834" s="145" t="str">
        <f>IF(COUNTIF('Listing Competitieven'!AI$2:AI$479,$A834)=0,"",COUNTIF('Listing Competitieven'!AI$2:AI$479,$A834))</f>
        <v/>
      </c>
      <c r="F834" s="145" t="str">
        <f>IF(COUNTIF('Listing Competitieven'!AJ$2:AJ$479,$A834)=0,"",COUNTIF('Listing Competitieven'!AJ$2:AJ$479,$A834))</f>
        <v/>
      </c>
      <c r="G834" s="145" t="str">
        <f>IF(COUNTIF('Listing Competitieven'!AK$2:AK$479,$A834)=0,"",COUNTIF('Listing Competitieven'!AK$2:AK$479,$A834))</f>
        <v/>
      </c>
      <c r="I834">
        <v>833</v>
      </c>
      <c r="J834" s="145">
        <f>SUM(B$2:B834)</f>
        <v>149</v>
      </c>
      <c r="K834" s="145">
        <f>SUM(C$2:C834)</f>
        <v>128</v>
      </c>
      <c r="L834" s="145">
        <f>SUM(D$2:D834)</f>
        <v>97</v>
      </c>
      <c r="M834" s="145">
        <f>SUM(E$2:E834)</f>
        <v>43</v>
      </c>
      <c r="N834" s="145">
        <f>SUM(F$2:F834)</f>
        <v>53</v>
      </c>
      <c r="O834" s="145">
        <f>SUM(G$2:G834)</f>
        <v>7</v>
      </c>
    </row>
    <row r="835" spans="1:15" x14ac:dyDescent="0.25">
      <c r="A835">
        <v>834</v>
      </c>
      <c r="B835" s="145" t="str">
        <f>IF(COUNTIF('Listing Competitieven'!AF$2:AF$479,$A835)=0,"",COUNTIF('Listing Competitieven'!AF$2:AF$479,$A835))</f>
        <v/>
      </c>
      <c r="C835" s="145" t="str">
        <f>IF(COUNTIF('Listing Competitieven'!AG$2:AG$479,$A835)=0,"",COUNTIF('Listing Competitieven'!AG$2:AG$479,$A835))</f>
        <v/>
      </c>
      <c r="D835" s="145" t="str">
        <f>IF(COUNTIF('Listing Competitieven'!AH$2:AH$479,$A835)=0,"",COUNTIF('Listing Competitieven'!AH$2:AH$479,$A835))</f>
        <v/>
      </c>
      <c r="E835" s="145" t="str">
        <f>IF(COUNTIF('Listing Competitieven'!AI$2:AI$479,$A835)=0,"",COUNTIF('Listing Competitieven'!AI$2:AI$479,$A835))</f>
        <v/>
      </c>
      <c r="F835" s="145" t="str">
        <f>IF(COUNTIF('Listing Competitieven'!AJ$2:AJ$479,$A835)=0,"",COUNTIF('Listing Competitieven'!AJ$2:AJ$479,$A835))</f>
        <v/>
      </c>
      <c r="G835" s="145" t="str">
        <f>IF(COUNTIF('Listing Competitieven'!AK$2:AK$479,$A835)=0,"",COUNTIF('Listing Competitieven'!AK$2:AK$479,$A835))</f>
        <v/>
      </c>
      <c r="I835">
        <v>834</v>
      </c>
      <c r="J835" s="145">
        <f>SUM(B$2:B835)</f>
        <v>149</v>
      </c>
      <c r="K835" s="145">
        <f>SUM(C$2:C835)</f>
        <v>128</v>
      </c>
      <c r="L835" s="145">
        <f>SUM(D$2:D835)</f>
        <v>97</v>
      </c>
      <c r="M835" s="145">
        <f>SUM(E$2:E835)</f>
        <v>43</v>
      </c>
      <c r="N835" s="145">
        <f>SUM(F$2:F835)</f>
        <v>53</v>
      </c>
      <c r="O835" s="145">
        <f>SUM(G$2:G835)</f>
        <v>7</v>
      </c>
    </row>
    <row r="836" spans="1:15" x14ac:dyDescent="0.25">
      <c r="A836">
        <v>835</v>
      </c>
      <c r="B836" s="145" t="str">
        <f>IF(COUNTIF('Listing Competitieven'!AF$2:AF$479,$A836)=0,"",COUNTIF('Listing Competitieven'!AF$2:AF$479,$A836))</f>
        <v/>
      </c>
      <c r="C836" s="145" t="str">
        <f>IF(COUNTIF('Listing Competitieven'!AG$2:AG$479,$A836)=0,"",COUNTIF('Listing Competitieven'!AG$2:AG$479,$A836))</f>
        <v/>
      </c>
      <c r="D836" s="145" t="str">
        <f>IF(COUNTIF('Listing Competitieven'!AH$2:AH$479,$A836)=0,"",COUNTIF('Listing Competitieven'!AH$2:AH$479,$A836))</f>
        <v/>
      </c>
      <c r="E836" s="145" t="str">
        <f>IF(COUNTIF('Listing Competitieven'!AI$2:AI$479,$A836)=0,"",COUNTIF('Listing Competitieven'!AI$2:AI$479,$A836))</f>
        <v/>
      </c>
      <c r="F836" s="145" t="str">
        <f>IF(COUNTIF('Listing Competitieven'!AJ$2:AJ$479,$A836)=0,"",COUNTIF('Listing Competitieven'!AJ$2:AJ$479,$A836))</f>
        <v/>
      </c>
      <c r="G836" s="145" t="str">
        <f>IF(COUNTIF('Listing Competitieven'!AK$2:AK$479,$A836)=0,"",COUNTIF('Listing Competitieven'!AK$2:AK$479,$A836))</f>
        <v/>
      </c>
      <c r="I836">
        <v>835</v>
      </c>
      <c r="J836" s="145">
        <f>SUM(B$2:B836)</f>
        <v>149</v>
      </c>
      <c r="K836" s="145">
        <f>SUM(C$2:C836)</f>
        <v>128</v>
      </c>
      <c r="L836" s="145">
        <f>SUM(D$2:D836)</f>
        <v>97</v>
      </c>
      <c r="M836" s="145">
        <f>SUM(E$2:E836)</f>
        <v>43</v>
      </c>
      <c r="N836" s="145">
        <f>SUM(F$2:F836)</f>
        <v>53</v>
      </c>
      <c r="O836" s="145">
        <f>SUM(G$2:G836)</f>
        <v>7</v>
      </c>
    </row>
    <row r="837" spans="1:15" x14ac:dyDescent="0.25">
      <c r="A837">
        <v>836</v>
      </c>
      <c r="B837" s="145" t="str">
        <f>IF(COUNTIF('Listing Competitieven'!AF$2:AF$479,$A837)=0,"",COUNTIF('Listing Competitieven'!AF$2:AF$479,$A837))</f>
        <v/>
      </c>
      <c r="C837" s="145" t="str">
        <f>IF(COUNTIF('Listing Competitieven'!AG$2:AG$479,$A837)=0,"",COUNTIF('Listing Competitieven'!AG$2:AG$479,$A837))</f>
        <v/>
      </c>
      <c r="D837" s="145" t="str">
        <f>IF(COUNTIF('Listing Competitieven'!AH$2:AH$479,$A837)=0,"",COUNTIF('Listing Competitieven'!AH$2:AH$479,$A837))</f>
        <v/>
      </c>
      <c r="E837" s="145" t="str">
        <f>IF(COUNTIF('Listing Competitieven'!AI$2:AI$479,$A837)=0,"",COUNTIF('Listing Competitieven'!AI$2:AI$479,$A837))</f>
        <v/>
      </c>
      <c r="F837" s="145" t="str">
        <f>IF(COUNTIF('Listing Competitieven'!AJ$2:AJ$479,$A837)=0,"",COUNTIF('Listing Competitieven'!AJ$2:AJ$479,$A837))</f>
        <v/>
      </c>
      <c r="G837" s="145" t="str">
        <f>IF(COUNTIF('Listing Competitieven'!AK$2:AK$479,$A837)=0,"",COUNTIF('Listing Competitieven'!AK$2:AK$479,$A837))</f>
        <v/>
      </c>
      <c r="I837">
        <v>836</v>
      </c>
      <c r="J837" s="145">
        <f>SUM(B$2:B837)</f>
        <v>149</v>
      </c>
      <c r="K837" s="145">
        <f>SUM(C$2:C837)</f>
        <v>128</v>
      </c>
      <c r="L837" s="145">
        <f>SUM(D$2:D837)</f>
        <v>97</v>
      </c>
      <c r="M837" s="145">
        <f>SUM(E$2:E837)</f>
        <v>43</v>
      </c>
      <c r="N837" s="145">
        <f>SUM(F$2:F837)</f>
        <v>53</v>
      </c>
      <c r="O837" s="145">
        <f>SUM(G$2:G837)</f>
        <v>7</v>
      </c>
    </row>
    <row r="838" spans="1:15" x14ac:dyDescent="0.25">
      <c r="A838">
        <v>837</v>
      </c>
      <c r="B838" s="145" t="str">
        <f>IF(COUNTIF('Listing Competitieven'!AF$2:AF$479,$A838)=0,"",COUNTIF('Listing Competitieven'!AF$2:AF$479,$A838))</f>
        <v/>
      </c>
      <c r="C838" s="145" t="str">
        <f>IF(COUNTIF('Listing Competitieven'!AG$2:AG$479,$A838)=0,"",COUNTIF('Listing Competitieven'!AG$2:AG$479,$A838))</f>
        <v/>
      </c>
      <c r="D838" s="145" t="str">
        <f>IF(COUNTIF('Listing Competitieven'!AH$2:AH$479,$A838)=0,"",COUNTIF('Listing Competitieven'!AH$2:AH$479,$A838))</f>
        <v/>
      </c>
      <c r="E838" s="145" t="str">
        <f>IF(COUNTIF('Listing Competitieven'!AI$2:AI$479,$A838)=0,"",COUNTIF('Listing Competitieven'!AI$2:AI$479,$A838))</f>
        <v/>
      </c>
      <c r="F838" s="145" t="str">
        <f>IF(COUNTIF('Listing Competitieven'!AJ$2:AJ$479,$A838)=0,"",COUNTIF('Listing Competitieven'!AJ$2:AJ$479,$A838))</f>
        <v/>
      </c>
      <c r="G838" s="145" t="str">
        <f>IF(COUNTIF('Listing Competitieven'!AK$2:AK$479,$A838)=0,"",COUNTIF('Listing Competitieven'!AK$2:AK$479,$A838))</f>
        <v/>
      </c>
      <c r="I838">
        <v>837</v>
      </c>
      <c r="J838" s="145">
        <f>SUM(B$2:B838)</f>
        <v>149</v>
      </c>
      <c r="K838" s="145">
        <f>SUM(C$2:C838)</f>
        <v>128</v>
      </c>
      <c r="L838" s="145">
        <f>SUM(D$2:D838)</f>
        <v>97</v>
      </c>
      <c r="M838" s="145">
        <f>SUM(E$2:E838)</f>
        <v>43</v>
      </c>
      <c r="N838" s="145">
        <f>SUM(F$2:F838)</f>
        <v>53</v>
      </c>
      <c r="O838" s="145">
        <f>SUM(G$2:G838)</f>
        <v>7</v>
      </c>
    </row>
    <row r="839" spans="1:15" x14ac:dyDescent="0.25">
      <c r="A839">
        <v>838</v>
      </c>
      <c r="B839" s="145" t="str">
        <f>IF(COUNTIF('Listing Competitieven'!AF$2:AF$479,$A839)=0,"",COUNTIF('Listing Competitieven'!AF$2:AF$479,$A839))</f>
        <v/>
      </c>
      <c r="C839" s="145" t="str">
        <f>IF(COUNTIF('Listing Competitieven'!AG$2:AG$479,$A839)=0,"",COUNTIF('Listing Competitieven'!AG$2:AG$479,$A839))</f>
        <v/>
      </c>
      <c r="D839" s="145" t="str">
        <f>IF(COUNTIF('Listing Competitieven'!AH$2:AH$479,$A839)=0,"",COUNTIF('Listing Competitieven'!AH$2:AH$479,$A839))</f>
        <v/>
      </c>
      <c r="E839" s="145" t="str">
        <f>IF(COUNTIF('Listing Competitieven'!AI$2:AI$479,$A839)=0,"",COUNTIF('Listing Competitieven'!AI$2:AI$479,$A839))</f>
        <v/>
      </c>
      <c r="F839" s="145" t="str">
        <f>IF(COUNTIF('Listing Competitieven'!AJ$2:AJ$479,$A839)=0,"",COUNTIF('Listing Competitieven'!AJ$2:AJ$479,$A839))</f>
        <v/>
      </c>
      <c r="G839" s="145" t="str">
        <f>IF(COUNTIF('Listing Competitieven'!AK$2:AK$479,$A839)=0,"",COUNTIF('Listing Competitieven'!AK$2:AK$479,$A839))</f>
        <v/>
      </c>
      <c r="I839">
        <v>838</v>
      </c>
      <c r="J839" s="145">
        <f>SUM(B$2:B839)</f>
        <v>149</v>
      </c>
      <c r="K839" s="145">
        <f>SUM(C$2:C839)</f>
        <v>128</v>
      </c>
      <c r="L839" s="145">
        <f>SUM(D$2:D839)</f>
        <v>97</v>
      </c>
      <c r="M839" s="145">
        <f>SUM(E$2:E839)</f>
        <v>43</v>
      </c>
      <c r="N839" s="145">
        <f>SUM(F$2:F839)</f>
        <v>53</v>
      </c>
      <c r="O839" s="145">
        <f>SUM(G$2:G839)</f>
        <v>7</v>
      </c>
    </row>
    <row r="840" spans="1:15" x14ac:dyDescent="0.25">
      <c r="A840">
        <v>839</v>
      </c>
      <c r="B840" s="145" t="str">
        <f>IF(COUNTIF('Listing Competitieven'!AF$2:AF$479,$A840)=0,"",COUNTIF('Listing Competitieven'!AF$2:AF$479,$A840))</f>
        <v/>
      </c>
      <c r="C840" s="145" t="str">
        <f>IF(COUNTIF('Listing Competitieven'!AG$2:AG$479,$A840)=0,"",COUNTIF('Listing Competitieven'!AG$2:AG$479,$A840))</f>
        <v/>
      </c>
      <c r="D840" s="145" t="str">
        <f>IF(COUNTIF('Listing Competitieven'!AH$2:AH$479,$A840)=0,"",COUNTIF('Listing Competitieven'!AH$2:AH$479,$A840))</f>
        <v/>
      </c>
      <c r="E840" s="145" t="str">
        <f>IF(COUNTIF('Listing Competitieven'!AI$2:AI$479,$A840)=0,"",COUNTIF('Listing Competitieven'!AI$2:AI$479,$A840))</f>
        <v/>
      </c>
      <c r="F840" s="145" t="str">
        <f>IF(COUNTIF('Listing Competitieven'!AJ$2:AJ$479,$A840)=0,"",COUNTIF('Listing Competitieven'!AJ$2:AJ$479,$A840))</f>
        <v/>
      </c>
      <c r="G840" s="145" t="str">
        <f>IF(COUNTIF('Listing Competitieven'!AK$2:AK$479,$A840)=0,"",COUNTIF('Listing Competitieven'!AK$2:AK$479,$A840))</f>
        <v/>
      </c>
      <c r="I840">
        <v>839</v>
      </c>
      <c r="J840" s="145">
        <f>SUM(B$2:B840)</f>
        <v>149</v>
      </c>
      <c r="K840" s="145">
        <f>SUM(C$2:C840)</f>
        <v>128</v>
      </c>
      <c r="L840" s="145">
        <f>SUM(D$2:D840)</f>
        <v>97</v>
      </c>
      <c r="M840" s="145">
        <f>SUM(E$2:E840)</f>
        <v>43</v>
      </c>
      <c r="N840" s="145">
        <f>SUM(F$2:F840)</f>
        <v>53</v>
      </c>
      <c r="O840" s="145">
        <f>SUM(G$2:G840)</f>
        <v>7</v>
      </c>
    </row>
    <row r="841" spans="1:15" x14ac:dyDescent="0.25">
      <c r="A841">
        <v>840</v>
      </c>
      <c r="B841" s="145" t="str">
        <f>IF(COUNTIF('Listing Competitieven'!AF$2:AF$479,$A841)=0,"",COUNTIF('Listing Competitieven'!AF$2:AF$479,$A841))</f>
        <v/>
      </c>
      <c r="C841" s="145" t="str">
        <f>IF(COUNTIF('Listing Competitieven'!AG$2:AG$479,$A841)=0,"",COUNTIF('Listing Competitieven'!AG$2:AG$479,$A841))</f>
        <v/>
      </c>
      <c r="D841" s="145" t="str">
        <f>IF(COUNTIF('Listing Competitieven'!AH$2:AH$479,$A841)=0,"",COUNTIF('Listing Competitieven'!AH$2:AH$479,$A841))</f>
        <v/>
      </c>
      <c r="E841" s="145" t="str">
        <f>IF(COUNTIF('Listing Competitieven'!AI$2:AI$479,$A841)=0,"",COUNTIF('Listing Competitieven'!AI$2:AI$479,$A841))</f>
        <v/>
      </c>
      <c r="F841" s="145" t="str">
        <f>IF(COUNTIF('Listing Competitieven'!AJ$2:AJ$479,$A841)=0,"",COUNTIF('Listing Competitieven'!AJ$2:AJ$479,$A841))</f>
        <v/>
      </c>
      <c r="G841" s="145" t="str">
        <f>IF(COUNTIF('Listing Competitieven'!AK$2:AK$479,$A841)=0,"",COUNTIF('Listing Competitieven'!AK$2:AK$479,$A841))</f>
        <v/>
      </c>
      <c r="I841">
        <v>840</v>
      </c>
      <c r="J841" s="145">
        <f>SUM(B$2:B841)</f>
        <v>149</v>
      </c>
      <c r="K841" s="145">
        <f>SUM(C$2:C841)</f>
        <v>128</v>
      </c>
      <c r="L841" s="145">
        <f>SUM(D$2:D841)</f>
        <v>97</v>
      </c>
      <c r="M841" s="145">
        <f>SUM(E$2:E841)</f>
        <v>43</v>
      </c>
      <c r="N841" s="145">
        <f>SUM(F$2:F841)</f>
        <v>53</v>
      </c>
      <c r="O841" s="145">
        <f>SUM(G$2:G841)</f>
        <v>7</v>
      </c>
    </row>
    <row r="842" spans="1:15" x14ac:dyDescent="0.25">
      <c r="A842">
        <v>841</v>
      </c>
      <c r="B842" s="145" t="str">
        <f>IF(COUNTIF('Listing Competitieven'!AF$2:AF$479,$A842)=0,"",COUNTIF('Listing Competitieven'!AF$2:AF$479,$A842))</f>
        <v/>
      </c>
      <c r="C842" s="145" t="str">
        <f>IF(COUNTIF('Listing Competitieven'!AG$2:AG$479,$A842)=0,"",COUNTIF('Listing Competitieven'!AG$2:AG$479,$A842))</f>
        <v/>
      </c>
      <c r="D842" s="145" t="str">
        <f>IF(COUNTIF('Listing Competitieven'!AH$2:AH$479,$A842)=0,"",COUNTIF('Listing Competitieven'!AH$2:AH$479,$A842))</f>
        <v/>
      </c>
      <c r="E842" s="145" t="str">
        <f>IF(COUNTIF('Listing Competitieven'!AI$2:AI$479,$A842)=0,"",COUNTIF('Listing Competitieven'!AI$2:AI$479,$A842))</f>
        <v/>
      </c>
      <c r="F842" s="145" t="str">
        <f>IF(COUNTIF('Listing Competitieven'!AJ$2:AJ$479,$A842)=0,"",COUNTIF('Listing Competitieven'!AJ$2:AJ$479,$A842))</f>
        <v/>
      </c>
      <c r="G842" s="145" t="str">
        <f>IF(COUNTIF('Listing Competitieven'!AK$2:AK$479,$A842)=0,"",COUNTIF('Listing Competitieven'!AK$2:AK$479,$A842))</f>
        <v/>
      </c>
      <c r="I842">
        <v>841</v>
      </c>
      <c r="J842" s="145">
        <f>SUM(B$2:B842)</f>
        <v>149</v>
      </c>
      <c r="K842" s="145">
        <f>SUM(C$2:C842)</f>
        <v>128</v>
      </c>
      <c r="L842" s="145">
        <f>SUM(D$2:D842)</f>
        <v>97</v>
      </c>
      <c r="M842" s="145">
        <f>SUM(E$2:E842)</f>
        <v>43</v>
      </c>
      <c r="N842" s="145">
        <f>SUM(F$2:F842)</f>
        <v>53</v>
      </c>
      <c r="O842" s="145">
        <f>SUM(G$2:G842)</f>
        <v>7</v>
      </c>
    </row>
    <row r="843" spans="1:15" x14ac:dyDescent="0.25">
      <c r="A843">
        <v>842</v>
      </c>
      <c r="B843" s="145" t="str">
        <f>IF(COUNTIF('Listing Competitieven'!AF$2:AF$479,$A843)=0,"",COUNTIF('Listing Competitieven'!AF$2:AF$479,$A843))</f>
        <v/>
      </c>
      <c r="C843" s="145" t="str">
        <f>IF(COUNTIF('Listing Competitieven'!AG$2:AG$479,$A843)=0,"",COUNTIF('Listing Competitieven'!AG$2:AG$479,$A843))</f>
        <v/>
      </c>
      <c r="D843" s="145" t="str">
        <f>IF(COUNTIF('Listing Competitieven'!AH$2:AH$479,$A843)=0,"",COUNTIF('Listing Competitieven'!AH$2:AH$479,$A843))</f>
        <v/>
      </c>
      <c r="E843" s="145" t="str">
        <f>IF(COUNTIF('Listing Competitieven'!AI$2:AI$479,$A843)=0,"",COUNTIF('Listing Competitieven'!AI$2:AI$479,$A843))</f>
        <v/>
      </c>
      <c r="F843" s="145" t="str">
        <f>IF(COUNTIF('Listing Competitieven'!AJ$2:AJ$479,$A843)=0,"",COUNTIF('Listing Competitieven'!AJ$2:AJ$479,$A843))</f>
        <v/>
      </c>
      <c r="G843" s="145" t="str">
        <f>IF(COUNTIF('Listing Competitieven'!AK$2:AK$479,$A843)=0,"",COUNTIF('Listing Competitieven'!AK$2:AK$479,$A843))</f>
        <v/>
      </c>
      <c r="I843">
        <v>842</v>
      </c>
      <c r="J843" s="145">
        <f>SUM(B$2:B843)</f>
        <v>149</v>
      </c>
      <c r="K843" s="145">
        <f>SUM(C$2:C843)</f>
        <v>128</v>
      </c>
      <c r="L843" s="145">
        <f>SUM(D$2:D843)</f>
        <v>97</v>
      </c>
      <c r="M843" s="145">
        <f>SUM(E$2:E843)</f>
        <v>43</v>
      </c>
      <c r="N843" s="145">
        <f>SUM(F$2:F843)</f>
        <v>53</v>
      </c>
      <c r="O843" s="145">
        <f>SUM(G$2:G843)</f>
        <v>7</v>
      </c>
    </row>
    <row r="844" spans="1:15" x14ac:dyDescent="0.25">
      <c r="A844">
        <v>843</v>
      </c>
      <c r="B844" s="145" t="str">
        <f>IF(COUNTIF('Listing Competitieven'!AF$2:AF$479,$A844)=0,"",COUNTIF('Listing Competitieven'!AF$2:AF$479,$A844))</f>
        <v/>
      </c>
      <c r="C844" s="145" t="str">
        <f>IF(COUNTIF('Listing Competitieven'!AG$2:AG$479,$A844)=0,"",COUNTIF('Listing Competitieven'!AG$2:AG$479,$A844))</f>
        <v/>
      </c>
      <c r="D844" s="145" t="str">
        <f>IF(COUNTIF('Listing Competitieven'!AH$2:AH$479,$A844)=0,"",COUNTIF('Listing Competitieven'!AH$2:AH$479,$A844))</f>
        <v/>
      </c>
      <c r="E844" s="145" t="str">
        <f>IF(COUNTIF('Listing Competitieven'!AI$2:AI$479,$A844)=0,"",COUNTIF('Listing Competitieven'!AI$2:AI$479,$A844))</f>
        <v/>
      </c>
      <c r="F844" s="145" t="str">
        <f>IF(COUNTIF('Listing Competitieven'!AJ$2:AJ$479,$A844)=0,"",COUNTIF('Listing Competitieven'!AJ$2:AJ$479,$A844))</f>
        <v/>
      </c>
      <c r="G844" s="145" t="str">
        <f>IF(COUNTIF('Listing Competitieven'!AK$2:AK$479,$A844)=0,"",COUNTIF('Listing Competitieven'!AK$2:AK$479,$A844))</f>
        <v/>
      </c>
      <c r="I844">
        <v>843</v>
      </c>
      <c r="J844" s="145">
        <f>SUM(B$2:B844)</f>
        <v>149</v>
      </c>
      <c r="K844" s="145">
        <f>SUM(C$2:C844)</f>
        <v>128</v>
      </c>
      <c r="L844" s="145">
        <f>SUM(D$2:D844)</f>
        <v>97</v>
      </c>
      <c r="M844" s="145">
        <f>SUM(E$2:E844)</f>
        <v>43</v>
      </c>
      <c r="N844" s="145">
        <f>SUM(F$2:F844)</f>
        <v>53</v>
      </c>
      <c r="O844" s="145">
        <f>SUM(G$2:G844)</f>
        <v>7</v>
      </c>
    </row>
    <row r="845" spans="1:15" x14ac:dyDescent="0.25">
      <c r="A845">
        <v>844</v>
      </c>
      <c r="B845" s="145" t="str">
        <f>IF(COUNTIF('Listing Competitieven'!AF$2:AF$479,$A845)=0,"",COUNTIF('Listing Competitieven'!AF$2:AF$479,$A845))</f>
        <v/>
      </c>
      <c r="C845" s="145" t="str">
        <f>IF(COUNTIF('Listing Competitieven'!AG$2:AG$479,$A845)=0,"",COUNTIF('Listing Competitieven'!AG$2:AG$479,$A845))</f>
        <v/>
      </c>
      <c r="D845" s="145" t="str">
        <f>IF(COUNTIF('Listing Competitieven'!AH$2:AH$479,$A845)=0,"",COUNTIF('Listing Competitieven'!AH$2:AH$479,$A845))</f>
        <v/>
      </c>
      <c r="E845" s="145" t="str">
        <f>IF(COUNTIF('Listing Competitieven'!AI$2:AI$479,$A845)=0,"",COUNTIF('Listing Competitieven'!AI$2:AI$479,$A845))</f>
        <v/>
      </c>
      <c r="F845" s="145" t="str">
        <f>IF(COUNTIF('Listing Competitieven'!AJ$2:AJ$479,$A845)=0,"",COUNTIF('Listing Competitieven'!AJ$2:AJ$479,$A845))</f>
        <v/>
      </c>
      <c r="G845" s="145" t="str">
        <f>IF(COUNTIF('Listing Competitieven'!AK$2:AK$479,$A845)=0,"",COUNTIF('Listing Competitieven'!AK$2:AK$479,$A845))</f>
        <v/>
      </c>
      <c r="I845">
        <v>844</v>
      </c>
      <c r="J845" s="145">
        <f>SUM(B$2:B845)</f>
        <v>149</v>
      </c>
      <c r="K845" s="145">
        <f>SUM(C$2:C845)</f>
        <v>128</v>
      </c>
      <c r="L845" s="145">
        <f>SUM(D$2:D845)</f>
        <v>97</v>
      </c>
      <c r="M845" s="145">
        <f>SUM(E$2:E845)</f>
        <v>43</v>
      </c>
      <c r="N845" s="145">
        <f>SUM(F$2:F845)</f>
        <v>53</v>
      </c>
      <c r="O845" s="145">
        <f>SUM(G$2:G845)</f>
        <v>7</v>
      </c>
    </row>
    <row r="846" spans="1:15" x14ac:dyDescent="0.25">
      <c r="A846">
        <v>845</v>
      </c>
      <c r="B846" s="145" t="str">
        <f>IF(COUNTIF('Listing Competitieven'!AF$2:AF$479,$A846)=0,"",COUNTIF('Listing Competitieven'!AF$2:AF$479,$A846))</f>
        <v/>
      </c>
      <c r="C846" s="145" t="str">
        <f>IF(COUNTIF('Listing Competitieven'!AG$2:AG$479,$A846)=0,"",COUNTIF('Listing Competitieven'!AG$2:AG$479,$A846))</f>
        <v/>
      </c>
      <c r="D846" s="145" t="str">
        <f>IF(COUNTIF('Listing Competitieven'!AH$2:AH$479,$A846)=0,"",COUNTIF('Listing Competitieven'!AH$2:AH$479,$A846))</f>
        <v/>
      </c>
      <c r="E846" s="145" t="str">
        <f>IF(COUNTIF('Listing Competitieven'!AI$2:AI$479,$A846)=0,"",COUNTIF('Listing Competitieven'!AI$2:AI$479,$A846))</f>
        <v/>
      </c>
      <c r="F846" s="145" t="str">
        <f>IF(COUNTIF('Listing Competitieven'!AJ$2:AJ$479,$A846)=0,"",COUNTIF('Listing Competitieven'!AJ$2:AJ$479,$A846))</f>
        <v/>
      </c>
      <c r="G846" s="145" t="str">
        <f>IF(COUNTIF('Listing Competitieven'!AK$2:AK$479,$A846)=0,"",COUNTIF('Listing Competitieven'!AK$2:AK$479,$A846))</f>
        <v/>
      </c>
      <c r="I846">
        <v>845</v>
      </c>
      <c r="J846" s="145">
        <f>SUM(B$2:B846)</f>
        <v>149</v>
      </c>
      <c r="K846" s="145">
        <f>SUM(C$2:C846)</f>
        <v>128</v>
      </c>
      <c r="L846" s="145">
        <f>SUM(D$2:D846)</f>
        <v>97</v>
      </c>
      <c r="M846" s="145">
        <f>SUM(E$2:E846)</f>
        <v>43</v>
      </c>
      <c r="N846" s="145">
        <f>SUM(F$2:F846)</f>
        <v>53</v>
      </c>
      <c r="O846" s="145">
        <f>SUM(G$2:G846)</f>
        <v>7</v>
      </c>
    </row>
    <row r="847" spans="1:15" x14ac:dyDescent="0.25">
      <c r="A847">
        <v>846</v>
      </c>
      <c r="B847" s="145" t="str">
        <f>IF(COUNTIF('Listing Competitieven'!AF$2:AF$479,$A847)=0,"",COUNTIF('Listing Competitieven'!AF$2:AF$479,$A847))</f>
        <v/>
      </c>
      <c r="C847" s="145" t="str">
        <f>IF(COUNTIF('Listing Competitieven'!AG$2:AG$479,$A847)=0,"",COUNTIF('Listing Competitieven'!AG$2:AG$479,$A847))</f>
        <v/>
      </c>
      <c r="D847" s="145" t="str">
        <f>IF(COUNTIF('Listing Competitieven'!AH$2:AH$479,$A847)=0,"",COUNTIF('Listing Competitieven'!AH$2:AH$479,$A847))</f>
        <v/>
      </c>
      <c r="E847" s="145" t="str">
        <f>IF(COUNTIF('Listing Competitieven'!AI$2:AI$479,$A847)=0,"",COUNTIF('Listing Competitieven'!AI$2:AI$479,$A847))</f>
        <v/>
      </c>
      <c r="F847" s="145" t="str">
        <f>IF(COUNTIF('Listing Competitieven'!AJ$2:AJ$479,$A847)=0,"",COUNTIF('Listing Competitieven'!AJ$2:AJ$479,$A847))</f>
        <v/>
      </c>
      <c r="G847" s="145" t="str">
        <f>IF(COUNTIF('Listing Competitieven'!AK$2:AK$479,$A847)=0,"",COUNTIF('Listing Competitieven'!AK$2:AK$479,$A847))</f>
        <v/>
      </c>
      <c r="I847">
        <v>846</v>
      </c>
      <c r="J847" s="145">
        <f>SUM(B$2:B847)</f>
        <v>149</v>
      </c>
      <c r="K847" s="145">
        <f>SUM(C$2:C847)</f>
        <v>128</v>
      </c>
      <c r="L847" s="145">
        <f>SUM(D$2:D847)</f>
        <v>97</v>
      </c>
      <c r="M847" s="145">
        <f>SUM(E$2:E847)</f>
        <v>43</v>
      </c>
      <c r="N847" s="145">
        <f>SUM(F$2:F847)</f>
        <v>53</v>
      </c>
      <c r="O847" s="145">
        <f>SUM(G$2:G847)</f>
        <v>7</v>
      </c>
    </row>
    <row r="848" spans="1:15" x14ac:dyDescent="0.25">
      <c r="A848">
        <v>847</v>
      </c>
      <c r="B848" s="145" t="str">
        <f>IF(COUNTIF('Listing Competitieven'!AF$2:AF$479,$A848)=0,"",COUNTIF('Listing Competitieven'!AF$2:AF$479,$A848))</f>
        <v/>
      </c>
      <c r="C848" s="145" t="str">
        <f>IF(COUNTIF('Listing Competitieven'!AG$2:AG$479,$A848)=0,"",COUNTIF('Listing Competitieven'!AG$2:AG$479,$A848))</f>
        <v/>
      </c>
      <c r="D848" s="145" t="str">
        <f>IF(COUNTIF('Listing Competitieven'!AH$2:AH$479,$A848)=0,"",COUNTIF('Listing Competitieven'!AH$2:AH$479,$A848))</f>
        <v/>
      </c>
      <c r="E848" s="145" t="str">
        <f>IF(COUNTIF('Listing Competitieven'!AI$2:AI$479,$A848)=0,"",COUNTIF('Listing Competitieven'!AI$2:AI$479,$A848))</f>
        <v/>
      </c>
      <c r="F848" s="145" t="str">
        <f>IF(COUNTIF('Listing Competitieven'!AJ$2:AJ$479,$A848)=0,"",COUNTIF('Listing Competitieven'!AJ$2:AJ$479,$A848))</f>
        <v/>
      </c>
      <c r="G848" s="145" t="str">
        <f>IF(COUNTIF('Listing Competitieven'!AK$2:AK$479,$A848)=0,"",COUNTIF('Listing Competitieven'!AK$2:AK$479,$A848))</f>
        <v/>
      </c>
      <c r="I848">
        <v>847</v>
      </c>
      <c r="J848" s="145">
        <f>SUM(B$2:B848)</f>
        <v>149</v>
      </c>
      <c r="K848" s="145">
        <f>SUM(C$2:C848)</f>
        <v>128</v>
      </c>
      <c r="L848" s="145">
        <f>SUM(D$2:D848)</f>
        <v>97</v>
      </c>
      <c r="M848" s="145">
        <f>SUM(E$2:E848)</f>
        <v>43</v>
      </c>
      <c r="N848" s="145">
        <f>SUM(F$2:F848)</f>
        <v>53</v>
      </c>
      <c r="O848" s="145">
        <f>SUM(G$2:G848)</f>
        <v>7</v>
      </c>
    </row>
    <row r="849" spans="1:15" x14ac:dyDescent="0.25">
      <c r="A849">
        <v>848</v>
      </c>
      <c r="B849" s="145" t="str">
        <f>IF(COUNTIF('Listing Competitieven'!AF$2:AF$479,$A849)=0,"",COUNTIF('Listing Competitieven'!AF$2:AF$479,$A849))</f>
        <v/>
      </c>
      <c r="C849" s="145" t="str">
        <f>IF(COUNTIF('Listing Competitieven'!AG$2:AG$479,$A849)=0,"",COUNTIF('Listing Competitieven'!AG$2:AG$479,$A849))</f>
        <v/>
      </c>
      <c r="D849" s="145" t="str">
        <f>IF(COUNTIF('Listing Competitieven'!AH$2:AH$479,$A849)=0,"",COUNTIF('Listing Competitieven'!AH$2:AH$479,$A849))</f>
        <v/>
      </c>
      <c r="E849" s="145" t="str">
        <f>IF(COUNTIF('Listing Competitieven'!AI$2:AI$479,$A849)=0,"",COUNTIF('Listing Competitieven'!AI$2:AI$479,$A849))</f>
        <v/>
      </c>
      <c r="F849" s="145" t="str">
        <f>IF(COUNTIF('Listing Competitieven'!AJ$2:AJ$479,$A849)=0,"",COUNTIF('Listing Competitieven'!AJ$2:AJ$479,$A849))</f>
        <v/>
      </c>
      <c r="G849" s="145" t="str">
        <f>IF(COUNTIF('Listing Competitieven'!AK$2:AK$479,$A849)=0,"",COUNTIF('Listing Competitieven'!AK$2:AK$479,$A849))</f>
        <v/>
      </c>
      <c r="I849">
        <v>848</v>
      </c>
      <c r="J849" s="145">
        <f>SUM(B$2:B849)</f>
        <v>149</v>
      </c>
      <c r="K849" s="145">
        <f>SUM(C$2:C849)</f>
        <v>128</v>
      </c>
      <c r="L849" s="145">
        <f>SUM(D$2:D849)</f>
        <v>97</v>
      </c>
      <c r="M849" s="145">
        <f>SUM(E$2:E849)</f>
        <v>43</v>
      </c>
      <c r="N849" s="145">
        <f>SUM(F$2:F849)</f>
        <v>53</v>
      </c>
      <c r="O849" s="145">
        <f>SUM(G$2:G849)</f>
        <v>7</v>
      </c>
    </row>
    <row r="850" spans="1:15" x14ac:dyDescent="0.25">
      <c r="A850">
        <v>849</v>
      </c>
      <c r="B850" s="145" t="str">
        <f>IF(COUNTIF('Listing Competitieven'!AF$2:AF$479,$A850)=0,"",COUNTIF('Listing Competitieven'!AF$2:AF$479,$A850))</f>
        <v/>
      </c>
      <c r="C850" s="145" t="str">
        <f>IF(COUNTIF('Listing Competitieven'!AG$2:AG$479,$A850)=0,"",COUNTIF('Listing Competitieven'!AG$2:AG$479,$A850))</f>
        <v/>
      </c>
      <c r="D850" s="145" t="str">
        <f>IF(COUNTIF('Listing Competitieven'!AH$2:AH$479,$A850)=0,"",COUNTIF('Listing Competitieven'!AH$2:AH$479,$A850))</f>
        <v/>
      </c>
      <c r="E850" s="145" t="str">
        <f>IF(COUNTIF('Listing Competitieven'!AI$2:AI$479,$A850)=0,"",COUNTIF('Listing Competitieven'!AI$2:AI$479,$A850))</f>
        <v/>
      </c>
      <c r="F850" s="145" t="str">
        <f>IF(COUNTIF('Listing Competitieven'!AJ$2:AJ$479,$A850)=0,"",COUNTIF('Listing Competitieven'!AJ$2:AJ$479,$A850))</f>
        <v/>
      </c>
      <c r="G850" s="145" t="str">
        <f>IF(COUNTIF('Listing Competitieven'!AK$2:AK$479,$A850)=0,"",COUNTIF('Listing Competitieven'!AK$2:AK$479,$A850))</f>
        <v/>
      </c>
      <c r="I850">
        <v>849</v>
      </c>
      <c r="J850" s="145">
        <f>SUM(B$2:B850)</f>
        <v>149</v>
      </c>
      <c r="K850" s="145">
        <f>SUM(C$2:C850)</f>
        <v>128</v>
      </c>
      <c r="L850" s="145">
        <f>SUM(D$2:D850)</f>
        <v>97</v>
      </c>
      <c r="M850" s="145">
        <f>SUM(E$2:E850)</f>
        <v>43</v>
      </c>
      <c r="N850" s="145">
        <f>SUM(F$2:F850)</f>
        <v>53</v>
      </c>
      <c r="O850" s="145">
        <f>SUM(G$2:G850)</f>
        <v>7</v>
      </c>
    </row>
    <row r="851" spans="1:15" x14ac:dyDescent="0.25">
      <c r="A851">
        <v>850</v>
      </c>
      <c r="B851" s="145" t="str">
        <f>IF(COUNTIF('Listing Competitieven'!AF$2:AF$479,$A851)=0,"",COUNTIF('Listing Competitieven'!AF$2:AF$479,$A851))</f>
        <v/>
      </c>
      <c r="C851" s="145" t="str">
        <f>IF(COUNTIF('Listing Competitieven'!AG$2:AG$479,$A851)=0,"",COUNTIF('Listing Competitieven'!AG$2:AG$479,$A851))</f>
        <v/>
      </c>
      <c r="D851" s="145" t="str">
        <f>IF(COUNTIF('Listing Competitieven'!AH$2:AH$479,$A851)=0,"",COUNTIF('Listing Competitieven'!AH$2:AH$479,$A851))</f>
        <v/>
      </c>
      <c r="E851" s="145" t="str">
        <f>IF(COUNTIF('Listing Competitieven'!AI$2:AI$479,$A851)=0,"",COUNTIF('Listing Competitieven'!AI$2:AI$479,$A851))</f>
        <v/>
      </c>
      <c r="F851" s="145" t="str">
        <f>IF(COUNTIF('Listing Competitieven'!AJ$2:AJ$479,$A851)=0,"",COUNTIF('Listing Competitieven'!AJ$2:AJ$479,$A851))</f>
        <v/>
      </c>
      <c r="G851" s="145" t="str">
        <f>IF(COUNTIF('Listing Competitieven'!AK$2:AK$479,$A851)=0,"",COUNTIF('Listing Competitieven'!AK$2:AK$479,$A851))</f>
        <v/>
      </c>
      <c r="I851">
        <v>850</v>
      </c>
      <c r="J851" s="145">
        <f>SUM(B$2:B851)</f>
        <v>149</v>
      </c>
      <c r="K851" s="145">
        <f>SUM(C$2:C851)</f>
        <v>128</v>
      </c>
      <c r="L851" s="145">
        <f>SUM(D$2:D851)</f>
        <v>97</v>
      </c>
      <c r="M851" s="145">
        <f>SUM(E$2:E851)</f>
        <v>43</v>
      </c>
      <c r="N851" s="145">
        <f>SUM(F$2:F851)</f>
        <v>53</v>
      </c>
      <c r="O851" s="145">
        <f>SUM(G$2:G851)</f>
        <v>7</v>
      </c>
    </row>
    <row r="852" spans="1:15" x14ac:dyDescent="0.25">
      <c r="A852">
        <v>851</v>
      </c>
      <c r="B852" s="145" t="str">
        <f>IF(COUNTIF('Listing Competitieven'!AF$2:AF$479,$A852)=0,"",COUNTIF('Listing Competitieven'!AF$2:AF$479,$A852))</f>
        <v/>
      </c>
      <c r="C852" s="145" t="str">
        <f>IF(COUNTIF('Listing Competitieven'!AG$2:AG$479,$A852)=0,"",COUNTIF('Listing Competitieven'!AG$2:AG$479,$A852))</f>
        <v/>
      </c>
      <c r="D852" s="145" t="str">
        <f>IF(COUNTIF('Listing Competitieven'!AH$2:AH$479,$A852)=0,"",COUNTIF('Listing Competitieven'!AH$2:AH$479,$A852))</f>
        <v/>
      </c>
      <c r="E852" s="145" t="str">
        <f>IF(COUNTIF('Listing Competitieven'!AI$2:AI$479,$A852)=0,"",COUNTIF('Listing Competitieven'!AI$2:AI$479,$A852))</f>
        <v/>
      </c>
      <c r="F852" s="145" t="str">
        <f>IF(COUNTIF('Listing Competitieven'!AJ$2:AJ$479,$A852)=0,"",COUNTIF('Listing Competitieven'!AJ$2:AJ$479,$A852))</f>
        <v/>
      </c>
      <c r="G852" s="145" t="str">
        <f>IF(COUNTIF('Listing Competitieven'!AK$2:AK$479,$A852)=0,"",COUNTIF('Listing Competitieven'!AK$2:AK$479,$A852))</f>
        <v/>
      </c>
      <c r="I852">
        <v>851</v>
      </c>
      <c r="J852" s="145">
        <f>SUM(B$2:B852)</f>
        <v>149</v>
      </c>
      <c r="K852" s="145">
        <f>SUM(C$2:C852)</f>
        <v>128</v>
      </c>
      <c r="L852" s="145">
        <f>SUM(D$2:D852)</f>
        <v>97</v>
      </c>
      <c r="M852" s="145">
        <f>SUM(E$2:E852)</f>
        <v>43</v>
      </c>
      <c r="N852" s="145">
        <f>SUM(F$2:F852)</f>
        <v>53</v>
      </c>
      <c r="O852" s="145">
        <f>SUM(G$2:G852)</f>
        <v>7</v>
      </c>
    </row>
    <row r="853" spans="1:15" x14ac:dyDescent="0.25">
      <c r="A853">
        <v>852</v>
      </c>
      <c r="B853" s="145" t="str">
        <f>IF(COUNTIF('Listing Competitieven'!AF$2:AF$479,$A853)=0,"",COUNTIF('Listing Competitieven'!AF$2:AF$479,$A853))</f>
        <v/>
      </c>
      <c r="C853" s="145" t="str">
        <f>IF(COUNTIF('Listing Competitieven'!AG$2:AG$479,$A853)=0,"",COUNTIF('Listing Competitieven'!AG$2:AG$479,$A853))</f>
        <v/>
      </c>
      <c r="D853" s="145" t="str">
        <f>IF(COUNTIF('Listing Competitieven'!AH$2:AH$479,$A853)=0,"",COUNTIF('Listing Competitieven'!AH$2:AH$479,$A853))</f>
        <v/>
      </c>
      <c r="E853" s="145" t="str">
        <f>IF(COUNTIF('Listing Competitieven'!AI$2:AI$479,$A853)=0,"",COUNTIF('Listing Competitieven'!AI$2:AI$479,$A853))</f>
        <v/>
      </c>
      <c r="F853" s="145" t="str">
        <f>IF(COUNTIF('Listing Competitieven'!AJ$2:AJ$479,$A853)=0,"",COUNTIF('Listing Competitieven'!AJ$2:AJ$479,$A853))</f>
        <v/>
      </c>
      <c r="G853" s="145" t="str">
        <f>IF(COUNTIF('Listing Competitieven'!AK$2:AK$479,$A853)=0,"",COUNTIF('Listing Competitieven'!AK$2:AK$479,$A853))</f>
        <v/>
      </c>
      <c r="I853">
        <v>852</v>
      </c>
      <c r="J853" s="145">
        <f>SUM(B$2:B853)</f>
        <v>149</v>
      </c>
      <c r="K853" s="145">
        <f>SUM(C$2:C853)</f>
        <v>128</v>
      </c>
      <c r="L853" s="145">
        <f>SUM(D$2:D853)</f>
        <v>97</v>
      </c>
      <c r="M853" s="145">
        <f>SUM(E$2:E853)</f>
        <v>43</v>
      </c>
      <c r="N853" s="145">
        <f>SUM(F$2:F853)</f>
        <v>53</v>
      </c>
      <c r="O853" s="145">
        <f>SUM(G$2:G853)</f>
        <v>7</v>
      </c>
    </row>
    <row r="854" spans="1:15" x14ac:dyDescent="0.25">
      <c r="A854">
        <v>853</v>
      </c>
      <c r="B854" s="145" t="str">
        <f>IF(COUNTIF('Listing Competitieven'!AF$2:AF$479,$A854)=0,"",COUNTIF('Listing Competitieven'!AF$2:AF$479,$A854))</f>
        <v/>
      </c>
      <c r="C854" s="145" t="str">
        <f>IF(COUNTIF('Listing Competitieven'!AG$2:AG$479,$A854)=0,"",COUNTIF('Listing Competitieven'!AG$2:AG$479,$A854))</f>
        <v/>
      </c>
      <c r="D854" s="145" t="str">
        <f>IF(COUNTIF('Listing Competitieven'!AH$2:AH$479,$A854)=0,"",COUNTIF('Listing Competitieven'!AH$2:AH$479,$A854))</f>
        <v/>
      </c>
      <c r="E854" s="145" t="str">
        <f>IF(COUNTIF('Listing Competitieven'!AI$2:AI$479,$A854)=0,"",COUNTIF('Listing Competitieven'!AI$2:AI$479,$A854))</f>
        <v/>
      </c>
      <c r="F854" s="145" t="str">
        <f>IF(COUNTIF('Listing Competitieven'!AJ$2:AJ$479,$A854)=0,"",COUNTIF('Listing Competitieven'!AJ$2:AJ$479,$A854))</f>
        <v/>
      </c>
      <c r="G854" s="145" t="str">
        <f>IF(COUNTIF('Listing Competitieven'!AK$2:AK$479,$A854)=0,"",COUNTIF('Listing Competitieven'!AK$2:AK$479,$A854))</f>
        <v/>
      </c>
      <c r="I854">
        <v>853</v>
      </c>
      <c r="J854" s="145">
        <f>SUM(B$2:B854)</f>
        <v>149</v>
      </c>
      <c r="K854" s="145">
        <f>SUM(C$2:C854)</f>
        <v>128</v>
      </c>
      <c r="L854" s="145">
        <f>SUM(D$2:D854)</f>
        <v>97</v>
      </c>
      <c r="M854" s="145">
        <f>SUM(E$2:E854)</f>
        <v>43</v>
      </c>
      <c r="N854" s="145">
        <f>SUM(F$2:F854)</f>
        <v>53</v>
      </c>
      <c r="O854" s="145">
        <f>SUM(G$2:G854)</f>
        <v>7</v>
      </c>
    </row>
    <row r="855" spans="1:15" x14ac:dyDescent="0.25">
      <c r="A855">
        <v>854</v>
      </c>
      <c r="B855" s="145" t="str">
        <f>IF(COUNTIF('Listing Competitieven'!AF$2:AF$479,$A855)=0,"",COUNTIF('Listing Competitieven'!AF$2:AF$479,$A855))</f>
        <v/>
      </c>
      <c r="C855" s="145" t="str">
        <f>IF(COUNTIF('Listing Competitieven'!AG$2:AG$479,$A855)=0,"",COUNTIF('Listing Competitieven'!AG$2:AG$479,$A855))</f>
        <v/>
      </c>
      <c r="D855" s="145" t="str">
        <f>IF(COUNTIF('Listing Competitieven'!AH$2:AH$479,$A855)=0,"",COUNTIF('Listing Competitieven'!AH$2:AH$479,$A855))</f>
        <v/>
      </c>
      <c r="E855" s="145" t="str">
        <f>IF(COUNTIF('Listing Competitieven'!AI$2:AI$479,$A855)=0,"",COUNTIF('Listing Competitieven'!AI$2:AI$479,$A855))</f>
        <v/>
      </c>
      <c r="F855" s="145" t="str">
        <f>IF(COUNTIF('Listing Competitieven'!AJ$2:AJ$479,$A855)=0,"",COUNTIF('Listing Competitieven'!AJ$2:AJ$479,$A855))</f>
        <v/>
      </c>
      <c r="G855" s="145" t="str">
        <f>IF(COUNTIF('Listing Competitieven'!AK$2:AK$479,$A855)=0,"",COUNTIF('Listing Competitieven'!AK$2:AK$479,$A855))</f>
        <v/>
      </c>
      <c r="I855">
        <v>854</v>
      </c>
      <c r="J855" s="145">
        <f>SUM(B$2:B855)</f>
        <v>149</v>
      </c>
      <c r="K855" s="145">
        <f>SUM(C$2:C855)</f>
        <v>128</v>
      </c>
      <c r="L855" s="145">
        <f>SUM(D$2:D855)</f>
        <v>97</v>
      </c>
      <c r="M855" s="145">
        <f>SUM(E$2:E855)</f>
        <v>43</v>
      </c>
      <c r="N855" s="145">
        <f>SUM(F$2:F855)</f>
        <v>53</v>
      </c>
      <c r="O855" s="145">
        <f>SUM(G$2:G855)</f>
        <v>7</v>
      </c>
    </row>
    <row r="856" spans="1:15" x14ac:dyDescent="0.25">
      <c r="A856">
        <v>855</v>
      </c>
      <c r="B856" s="145" t="str">
        <f>IF(COUNTIF('Listing Competitieven'!AF$2:AF$479,$A856)=0,"",COUNTIF('Listing Competitieven'!AF$2:AF$479,$A856))</f>
        <v/>
      </c>
      <c r="C856" s="145" t="str">
        <f>IF(COUNTIF('Listing Competitieven'!AG$2:AG$479,$A856)=0,"",COUNTIF('Listing Competitieven'!AG$2:AG$479,$A856))</f>
        <v/>
      </c>
      <c r="D856" s="145" t="str">
        <f>IF(COUNTIF('Listing Competitieven'!AH$2:AH$479,$A856)=0,"",COUNTIF('Listing Competitieven'!AH$2:AH$479,$A856))</f>
        <v/>
      </c>
      <c r="E856" s="145" t="str">
        <f>IF(COUNTIF('Listing Competitieven'!AI$2:AI$479,$A856)=0,"",COUNTIF('Listing Competitieven'!AI$2:AI$479,$A856))</f>
        <v/>
      </c>
      <c r="F856" s="145" t="str">
        <f>IF(COUNTIF('Listing Competitieven'!AJ$2:AJ$479,$A856)=0,"",COUNTIF('Listing Competitieven'!AJ$2:AJ$479,$A856))</f>
        <v/>
      </c>
      <c r="G856" s="145" t="str">
        <f>IF(COUNTIF('Listing Competitieven'!AK$2:AK$479,$A856)=0,"",COUNTIF('Listing Competitieven'!AK$2:AK$479,$A856))</f>
        <v/>
      </c>
      <c r="I856">
        <v>855</v>
      </c>
      <c r="J856" s="145">
        <f>SUM(B$2:B856)</f>
        <v>149</v>
      </c>
      <c r="K856" s="145">
        <f>SUM(C$2:C856)</f>
        <v>128</v>
      </c>
      <c r="L856" s="145">
        <f>SUM(D$2:D856)</f>
        <v>97</v>
      </c>
      <c r="M856" s="145">
        <f>SUM(E$2:E856)</f>
        <v>43</v>
      </c>
      <c r="N856" s="145">
        <f>SUM(F$2:F856)</f>
        <v>53</v>
      </c>
      <c r="O856" s="145">
        <f>SUM(G$2:G856)</f>
        <v>7</v>
      </c>
    </row>
    <row r="857" spans="1:15" x14ac:dyDescent="0.25">
      <c r="A857">
        <v>856</v>
      </c>
      <c r="B857" s="145" t="str">
        <f>IF(COUNTIF('Listing Competitieven'!AF$2:AF$479,$A857)=0,"",COUNTIF('Listing Competitieven'!AF$2:AF$479,$A857))</f>
        <v/>
      </c>
      <c r="C857" s="145" t="str">
        <f>IF(COUNTIF('Listing Competitieven'!AG$2:AG$479,$A857)=0,"",COUNTIF('Listing Competitieven'!AG$2:AG$479,$A857))</f>
        <v/>
      </c>
      <c r="D857" s="145" t="str">
        <f>IF(COUNTIF('Listing Competitieven'!AH$2:AH$479,$A857)=0,"",COUNTIF('Listing Competitieven'!AH$2:AH$479,$A857))</f>
        <v/>
      </c>
      <c r="E857" s="145" t="str">
        <f>IF(COUNTIF('Listing Competitieven'!AI$2:AI$479,$A857)=0,"",COUNTIF('Listing Competitieven'!AI$2:AI$479,$A857))</f>
        <v/>
      </c>
      <c r="F857" s="145" t="str">
        <f>IF(COUNTIF('Listing Competitieven'!AJ$2:AJ$479,$A857)=0,"",COUNTIF('Listing Competitieven'!AJ$2:AJ$479,$A857))</f>
        <v/>
      </c>
      <c r="G857" s="145" t="str">
        <f>IF(COUNTIF('Listing Competitieven'!AK$2:AK$479,$A857)=0,"",COUNTIF('Listing Competitieven'!AK$2:AK$479,$A857))</f>
        <v/>
      </c>
      <c r="I857">
        <v>856</v>
      </c>
      <c r="J857" s="145">
        <f>SUM(B$2:B857)</f>
        <v>149</v>
      </c>
      <c r="K857" s="145">
        <f>SUM(C$2:C857)</f>
        <v>128</v>
      </c>
      <c r="L857" s="145">
        <f>SUM(D$2:D857)</f>
        <v>97</v>
      </c>
      <c r="M857" s="145">
        <f>SUM(E$2:E857)</f>
        <v>43</v>
      </c>
      <c r="N857" s="145">
        <f>SUM(F$2:F857)</f>
        <v>53</v>
      </c>
      <c r="O857" s="145">
        <f>SUM(G$2:G857)</f>
        <v>7</v>
      </c>
    </row>
    <row r="858" spans="1:15" x14ac:dyDescent="0.25">
      <c r="A858">
        <v>857</v>
      </c>
      <c r="B858" s="145" t="str">
        <f>IF(COUNTIF('Listing Competitieven'!AF$2:AF$479,$A858)=0,"",COUNTIF('Listing Competitieven'!AF$2:AF$479,$A858))</f>
        <v/>
      </c>
      <c r="C858" s="145" t="str">
        <f>IF(COUNTIF('Listing Competitieven'!AG$2:AG$479,$A858)=0,"",COUNTIF('Listing Competitieven'!AG$2:AG$479,$A858))</f>
        <v/>
      </c>
      <c r="D858" s="145" t="str">
        <f>IF(COUNTIF('Listing Competitieven'!AH$2:AH$479,$A858)=0,"",COUNTIF('Listing Competitieven'!AH$2:AH$479,$A858))</f>
        <v/>
      </c>
      <c r="E858" s="145" t="str">
        <f>IF(COUNTIF('Listing Competitieven'!AI$2:AI$479,$A858)=0,"",COUNTIF('Listing Competitieven'!AI$2:AI$479,$A858))</f>
        <v/>
      </c>
      <c r="F858" s="145" t="str">
        <f>IF(COUNTIF('Listing Competitieven'!AJ$2:AJ$479,$A858)=0,"",COUNTIF('Listing Competitieven'!AJ$2:AJ$479,$A858))</f>
        <v/>
      </c>
      <c r="G858" s="145" t="str">
        <f>IF(COUNTIF('Listing Competitieven'!AK$2:AK$479,$A858)=0,"",COUNTIF('Listing Competitieven'!AK$2:AK$479,$A858))</f>
        <v/>
      </c>
      <c r="I858">
        <v>857</v>
      </c>
      <c r="J858" s="145">
        <f>SUM(B$2:B858)</f>
        <v>149</v>
      </c>
      <c r="K858" s="145">
        <f>SUM(C$2:C858)</f>
        <v>128</v>
      </c>
      <c r="L858" s="145">
        <f>SUM(D$2:D858)</f>
        <v>97</v>
      </c>
      <c r="M858" s="145">
        <f>SUM(E$2:E858)</f>
        <v>43</v>
      </c>
      <c r="N858" s="145">
        <f>SUM(F$2:F858)</f>
        <v>53</v>
      </c>
      <c r="O858" s="145">
        <f>SUM(G$2:G858)</f>
        <v>7</v>
      </c>
    </row>
    <row r="859" spans="1:15" x14ac:dyDescent="0.25">
      <c r="A859">
        <v>858</v>
      </c>
      <c r="B859" s="145" t="str">
        <f>IF(COUNTIF('Listing Competitieven'!AF$2:AF$479,$A859)=0,"",COUNTIF('Listing Competitieven'!AF$2:AF$479,$A859))</f>
        <v/>
      </c>
      <c r="C859" s="145" t="str">
        <f>IF(COUNTIF('Listing Competitieven'!AG$2:AG$479,$A859)=0,"",COUNTIF('Listing Competitieven'!AG$2:AG$479,$A859))</f>
        <v/>
      </c>
      <c r="D859" s="145" t="str">
        <f>IF(COUNTIF('Listing Competitieven'!AH$2:AH$479,$A859)=0,"",COUNTIF('Listing Competitieven'!AH$2:AH$479,$A859))</f>
        <v/>
      </c>
      <c r="E859" s="145" t="str">
        <f>IF(COUNTIF('Listing Competitieven'!AI$2:AI$479,$A859)=0,"",COUNTIF('Listing Competitieven'!AI$2:AI$479,$A859))</f>
        <v/>
      </c>
      <c r="F859" s="145" t="str">
        <f>IF(COUNTIF('Listing Competitieven'!AJ$2:AJ$479,$A859)=0,"",COUNTIF('Listing Competitieven'!AJ$2:AJ$479,$A859))</f>
        <v/>
      </c>
      <c r="G859" s="145" t="str">
        <f>IF(COUNTIF('Listing Competitieven'!AK$2:AK$479,$A859)=0,"",COUNTIF('Listing Competitieven'!AK$2:AK$479,$A859))</f>
        <v/>
      </c>
      <c r="I859">
        <v>858</v>
      </c>
      <c r="J859" s="145">
        <f>SUM(B$2:B859)</f>
        <v>149</v>
      </c>
      <c r="K859" s="145">
        <f>SUM(C$2:C859)</f>
        <v>128</v>
      </c>
      <c r="L859" s="145">
        <f>SUM(D$2:D859)</f>
        <v>97</v>
      </c>
      <c r="M859" s="145">
        <f>SUM(E$2:E859)</f>
        <v>43</v>
      </c>
      <c r="N859" s="145">
        <f>SUM(F$2:F859)</f>
        <v>53</v>
      </c>
      <c r="O859" s="145">
        <f>SUM(G$2:G859)</f>
        <v>7</v>
      </c>
    </row>
    <row r="860" spans="1:15" x14ac:dyDescent="0.25">
      <c r="A860">
        <v>859</v>
      </c>
      <c r="B860" s="145" t="str">
        <f>IF(COUNTIF('Listing Competitieven'!AF$2:AF$479,$A860)=0,"",COUNTIF('Listing Competitieven'!AF$2:AF$479,$A860))</f>
        <v/>
      </c>
      <c r="C860" s="145" t="str">
        <f>IF(COUNTIF('Listing Competitieven'!AG$2:AG$479,$A860)=0,"",COUNTIF('Listing Competitieven'!AG$2:AG$479,$A860))</f>
        <v/>
      </c>
      <c r="D860" s="145" t="str">
        <f>IF(COUNTIF('Listing Competitieven'!AH$2:AH$479,$A860)=0,"",COUNTIF('Listing Competitieven'!AH$2:AH$479,$A860))</f>
        <v/>
      </c>
      <c r="E860" s="145" t="str">
        <f>IF(COUNTIF('Listing Competitieven'!AI$2:AI$479,$A860)=0,"",COUNTIF('Listing Competitieven'!AI$2:AI$479,$A860))</f>
        <v/>
      </c>
      <c r="F860" s="145" t="str">
        <f>IF(COUNTIF('Listing Competitieven'!AJ$2:AJ$479,$A860)=0,"",COUNTIF('Listing Competitieven'!AJ$2:AJ$479,$A860))</f>
        <v/>
      </c>
      <c r="G860" s="145" t="str">
        <f>IF(COUNTIF('Listing Competitieven'!AK$2:AK$479,$A860)=0,"",COUNTIF('Listing Competitieven'!AK$2:AK$479,$A860))</f>
        <v/>
      </c>
      <c r="I860">
        <v>859</v>
      </c>
      <c r="J860" s="145">
        <f>SUM(B$2:B860)</f>
        <v>149</v>
      </c>
      <c r="K860" s="145">
        <f>SUM(C$2:C860)</f>
        <v>128</v>
      </c>
      <c r="L860" s="145">
        <f>SUM(D$2:D860)</f>
        <v>97</v>
      </c>
      <c r="M860" s="145">
        <f>SUM(E$2:E860)</f>
        <v>43</v>
      </c>
      <c r="N860" s="145">
        <f>SUM(F$2:F860)</f>
        <v>53</v>
      </c>
      <c r="O860" s="145">
        <f>SUM(G$2:G860)</f>
        <v>7</v>
      </c>
    </row>
    <row r="861" spans="1:15" x14ac:dyDescent="0.25">
      <c r="A861">
        <v>860</v>
      </c>
      <c r="B861" s="145" t="str">
        <f>IF(COUNTIF('Listing Competitieven'!AF$2:AF$479,$A861)=0,"",COUNTIF('Listing Competitieven'!AF$2:AF$479,$A861))</f>
        <v/>
      </c>
      <c r="C861" s="145" t="str">
        <f>IF(COUNTIF('Listing Competitieven'!AG$2:AG$479,$A861)=0,"",COUNTIF('Listing Competitieven'!AG$2:AG$479,$A861))</f>
        <v/>
      </c>
      <c r="D861" s="145" t="str">
        <f>IF(COUNTIF('Listing Competitieven'!AH$2:AH$479,$A861)=0,"",COUNTIF('Listing Competitieven'!AH$2:AH$479,$A861))</f>
        <v/>
      </c>
      <c r="E861" s="145" t="str">
        <f>IF(COUNTIF('Listing Competitieven'!AI$2:AI$479,$A861)=0,"",COUNTIF('Listing Competitieven'!AI$2:AI$479,$A861))</f>
        <v/>
      </c>
      <c r="F861" s="145" t="str">
        <f>IF(COUNTIF('Listing Competitieven'!AJ$2:AJ$479,$A861)=0,"",COUNTIF('Listing Competitieven'!AJ$2:AJ$479,$A861))</f>
        <v/>
      </c>
      <c r="G861" s="145" t="str">
        <f>IF(COUNTIF('Listing Competitieven'!AK$2:AK$479,$A861)=0,"",COUNTIF('Listing Competitieven'!AK$2:AK$479,$A861))</f>
        <v/>
      </c>
      <c r="I861">
        <v>860</v>
      </c>
      <c r="J861" s="145">
        <f>SUM(B$2:B861)</f>
        <v>149</v>
      </c>
      <c r="K861" s="145">
        <f>SUM(C$2:C861)</f>
        <v>128</v>
      </c>
      <c r="L861" s="145">
        <f>SUM(D$2:D861)</f>
        <v>97</v>
      </c>
      <c r="M861" s="145">
        <f>SUM(E$2:E861)</f>
        <v>43</v>
      </c>
      <c r="N861" s="145">
        <f>SUM(F$2:F861)</f>
        <v>53</v>
      </c>
      <c r="O861" s="145">
        <f>SUM(G$2:G861)</f>
        <v>7</v>
      </c>
    </row>
    <row r="862" spans="1:15" x14ac:dyDescent="0.25">
      <c r="A862">
        <v>861</v>
      </c>
      <c r="B862" s="145" t="str">
        <f>IF(COUNTIF('Listing Competitieven'!AF$2:AF$479,$A862)=0,"",COUNTIF('Listing Competitieven'!AF$2:AF$479,$A862))</f>
        <v/>
      </c>
      <c r="C862" s="145" t="str">
        <f>IF(COUNTIF('Listing Competitieven'!AG$2:AG$479,$A862)=0,"",COUNTIF('Listing Competitieven'!AG$2:AG$479,$A862))</f>
        <v/>
      </c>
      <c r="D862" s="145" t="str">
        <f>IF(COUNTIF('Listing Competitieven'!AH$2:AH$479,$A862)=0,"",COUNTIF('Listing Competitieven'!AH$2:AH$479,$A862))</f>
        <v/>
      </c>
      <c r="E862" s="145" t="str">
        <f>IF(COUNTIF('Listing Competitieven'!AI$2:AI$479,$A862)=0,"",COUNTIF('Listing Competitieven'!AI$2:AI$479,$A862))</f>
        <v/>
      </c>
      <c r="F862" s="145" t="str">
        <f>IF(COUNTIF('Listing Competitieven'!AJ$2:AJ$479,$A862)=0,"",COUNTIF('Listing Competitieven'!AJ$2:AJ$479,$A862))</f>
        <v/>
      </c>
      <c r="G862" s="145" t="str">
        <f>IF(COUNTIF('Listing Competitieven'!AK$2:AK$479,$A862)=0,"",COUNTIF('Listing Competitieven'!AK$2:AK$479,$A862))</f>
        <v/>
      </c>
      <c r="I862">
        <v>861</v>
      </c>
      <c r="J862" s="145">
        <f>SUM(B$2:B862)</f>
        <v>149</v>
      </c>
      <c r="K862" s="145">
        <f>SUM(C$2:C862)</f>
        <v>128</v>
      </c>
      <c r="L862" s="145">
        <f>SUM(D$2:D862)</f>
        <v>97</v>
      </c>
      <c r="M862" s="145">
        <f>SUM(E$2:E862)</f>
        <v>43</v>
      </c>
      <c r="N862" s="145">
        <f>SUM(F$2:F862)</f>
        <v>53</v>
      </c>
      <c r="O862" s="145">
        <f>SUM(G$2:G862)</f>
        <v>7</v>
      </c>
    </row>
    <row r="863" spans="1:15" x14ac:dyDescent="0.25">
      <c r="A863">
        <v>862</v>
      </c>
      <c r="B863" s="145" t="str">
        <f>IF(COUNTIF('Listing Competitieven'!AF$2:AF$479,$A863)=0,"",COUNTIF('Listing Competitieven'!AF$2:AF$479,$A863))</f>
        <v/>
      </c>
      <c r="C863" s="145" t="str">
        <f>IF(COUNTIF('Listing Competitieven'!AG$2:AG$479,$A863)=0,"",COUNTIF('Listing Competitieven'!AG$2:AG$479,$A863))</f>
        <v/>
      </c>
      <c r="D863" s="145" t="str">
        <f>IF(COUNTIF('Listing Competitieven'!AH$2:AH$479,$A863)=0,"",COUNTIF('Listing Competitieven'!AH$2:AH$479,$A863))</f>
        <v/>
      </c>
      <c r="E863" s="145" t="str">
        <f>IF(COUNTIF('Listing Competitieven'!AI$2:AI$479,$A863)=0,"",COUNTIF('Listing Competitieven'!AI$2:AI$479,$A863))</f>
        <v/>
      </c>
      <c r="F863" s="145" t="str">
        <f>IF(COUNTIF('Listing Competitieven'!AJ$2:AJ$479,$A863)=0,"",COUNTIF('Listing Competitieven'!AJ$2:AJ$479,$A863))</f>
        <v/>
      </c>
      <c r="G863" s="145" t="str">
        <f>IF(COUNTIF('Listing Competitieven'!AK$2:AK$479,$A863)=0,"",COUNTIF('Listing Competitieven'!AK$2:AK$479,$A863))</f>
        <v/>
      </c>
      <c r="I863">
        <v>862</v>
      </c>
      <c r="J863" s="145">
        <f>SUM(B$2:B863)</f>
        <v>149</v>
      </c>
      <c r="K863" s="145">
        <f>SUM(C$2:C863)</f>
        <v>128</v>
      </c>
      <c r="L863" s="145">
        <f>SUM(D$2:D863)</f>
        <v>97</v>
      </c>
      <c r="M863" s="145">
        <f>SUM(E$2:E863)</f>
        <v>43</v>
      </c>
      <c r="N863" s="145">
        <f>SUM(F$2:F863)</f>
        <v>53</v>
      </c>
      <c r="O863" s="145">
        <f>SUM(G$2:G863)</f>
        <v>7</v>
      </c>
    </row>
    <row r="864" spans="1:15" x14ac:dyDescent="0.25">
      <c r="A864">
        <v>863</v>
      </c>
      <c r="B864" s="145" t="str">
        <f>IF(COUNTIF('Listing Competitieven'!AF$2:AF$479,$A864)=0,"",COUNTIF('Listing Competitieven'!AF$2:AF$479,$A864))</f>
        <v/>
      </c>
      <c r="C864" s="145" t="str">
        <f>IF(COUNTIF('Listing Competitieven'!AG$2:AG$479,$A864)=0,"",COUNTIF('Listing Competitieven'!AG$2:AG$479,$A864))</f>
        <v/>
      </c>
      <c r="D864" s="145" t="str">
        <f>IF(COUNTIF('Listing Competitieven'!AH$2:AH$479,$A864)=0,"",COUNTIF('Listing Competitieven'!AH$2:AH$479,$A864))</f>
        <v/>
      </c>
      <c r="E864" s="145" t="str">
        <f>IF(COUNTIF('Listing Competitieven'!AI$2:AI$479,$A864)=0,"",COUNTIF('Listing Competitieven'!AI$2:AI$479,$A864))</f>
        <v/>
      </c>
      <c r="F864" s="145" t="str">
        <f>IF(COUNTIF('Listing Competitieven'!AJ$2:AJ$479,$A864)=0,"",COUNTIF('Listing Competitieven'!AJ$2:AJ$479,$A864))</f>
        <v/>
      </c>
      <c r="G864" s="145" t="str">
        <f>IF(COUNTIF('Listing Competitieven'!AK$2:AK$479,$A864)=0,"",COUNTIF('Listing Competitieven'!AK$2:AK$479,$A864))</f>
        <v/>
      </c>
      <c r="I864">
        <v>863</v>
      </c>
      <c r="J864" s="145">
        <f>SUM(B$2:B864)</f>
        <v>149</v>
      </c>
      <c r="K864" s="145">
        <f>SUM(C$2:C864)</f>
        <v>128</v>
      </c>
      <c r="L864" s="145">
        <f>SUM(D$2:D864)</f>
        <v>97</v>
      </c>
      <c r="M864" s="145">
        <f>SUM(E$2:E864)</f>
        <v>43</v>
      </c>
      <c r="N864" s="145">
        <f>SUM(F$2:F864)</f>
        <v>53</v>
      </c>
      <c r="O864" s="145">
        <f>SUM(G$2:G864)</f>
        <v>7</v>
      </c>
    </row>
    <row r="865" spans="1:15" x14ac:dyDescent="0.25">
      <c r="A865">
        <v>864</v>
      </c>
      <c r="B865" s="145" t="str">
        <f>IF(COUNTIF('Listing Competitieven'!AF$2:AF$479,$A865)=0,"",COUNTIF('Listing Competitieven'!AF$2:AF$479,$A865))</f>
        <v/>
      </c>
      <c r="C865" s="145" t="str">
        <f>IF(COUNTIF('Listing Competitieven'!AG$2:AG$479,$A865)=0,"",COUNTIF('Listing Competitieven'!AG$2:AG$479,$A865))</f>
        <v/>
      </c>
      <c r="D865" s="145" t="str">
        <f>IF(COUNTIF('Listing Competitieven'!AH$2:AH$479,$A865)=0,"",COUNTIF('Listing Competitieven'!AH$2:AH$479,$A865))</f>
        <v/>
      </c>
      <c r="E865" s="145" t="str">
        <f>IF(COUNTIF('Listing Competitieven'!AI$2:AI$479,$A865)=0,"",COUNTIF('Listing Competitieven'!AI$2:AI$479,$A865))</f>
        <v/>
      </c>
      <c r="F865" s="145" t="str">
        <f>IF(COUNTIF('Listing Competitieven'!AJ$2:AJ$479,$A865)=0,"",COUNTIF('Listing Competitieven'!AJ$2:AJ$479,$A865))</f>
        <v/>
      </c>
      <c r="G865" s="145" t="str">
        <f>IF(COUNTIF('Listing Competitieven'!AK$2:AK$479,$A865)=0,"",COUNTIF('Listing Competitieven'!AK$2:AK$479,$A865))</f>
        <v/>
      </c>
      <c r="I865">
        <v>864</v>
      </c>
      <c r="J865" s="145">
        <f>SUM(B$2:B865)</f>
        <v>149</v>
      </c>
      <c r="K865" s="145">
        <f>SUM(C$2:C865)</f>
        <v>128</v>
      </c>
      <c r="L865" s="145">
        <f>SUM(D$2:D865)</f>
        <v>97</v>
      </c>
      <c r="M865" s="145">
        <f>SUM(E$2:E865)</f>
        <v>43</v>
      </c>
      <c r="N865" s="145">
        <f>SUM(F$2:F865)</f>
        <v>53</v>
      </c>
      <c r="O865" s="145">
        <f>SUM(G$2:G865)</f>
        <v>7</v>
      </c>
    </row>
    <row r="866" spans="1:15" x14ac:dyDescent="0.25">
      <c r="A866">
        <v>865</v>
      </c>
      <c r="B866" s="145" t="str">
        <f>IF(COUNTIF('Listing Competitieven'!AF$2:AF$479,$A866)=0,"",COUNTIF('Listing Competitieven'!AF$2:AF$479,$A866))</f>
        <v/>
      </c>
      <c r="C866" s="145" t="str">
        <f>IF(COUNTIF('Listing Competitieven'!AG$2:AG$479,$A866)=0,"",COUNTIF('Listing Competitieven'!AG$2:AG$479,$A866))</f>
        <v/>
      </c>
      <c r="D866" s="145" t="str">
        <f>IF(COUNTIF('Listing Competitieven'!AH$2:AH$479,$A866)=0,"",COUNTIF('Listing Competitieven'!AH$2:AH$479,$A866))</f>
        <v/>
      </c>
      <c r="E866" s="145" t="str">
        <f>IF(COUNTIF('Listing Competitieven'!AI$2:AI$479,$A866)=0,"",COUNTIF('Listing Competitieven'!AI$2:AI$479,$A866))</f>
        <v/>
      </c>
      <c r="F866" s="145" t="str">
        <f>IF(COUNTIF('Listing Competitieven'!AJ$2:AJ$479,$A866)=0,"",COUNTIF('Listing Competitieven'!AJ$2:AJ$479,$A866))</f>
        <v/>
      </c>
      <c r="G866" s="145" t="str">
        <f>IF(COUNTIF('Listing Competitieven'!AK$2:AK$479,$A866)=0,"",COUNTIF('Listing Competitieven'!AK$2:AK$479,$A866))</f>
        <v/>
      </c>
      <c r="I866">
        <v>865</v>
      </c>
      <c r="J866" s="145">
        <f>SUM(B$2:B866)</f>
        <v>149</v>
      </c>
      <c r="K866" s="145">
        <f>SUM(C$2:C866)</f>
        <v>128</v>
      </c>
      <c r="L866" s="145">
        <f>SUM(D$2:D866)</f>
        <v>97</v>
      </c>
      <c r="M866" s="145">
        <f>SUM(E$2:E866)</f>
        <v>43</v>
      </c>
      <c r="N866" s="145">
        <f>SUM(F$2:F866)</f>
        <v>53</v>
      </c>
      <c r="O866" s="145">
        <f>SUM(G$2:G866)</f>
        <v>7</v>
      </c>
    </row>
    <row r="867" spans="1:15" x14ac:dyDescent="0.25">
      <c r="A867">
        <v>866</v>
      </c>
      <c r="B867" s="145" t="str">
        <f>IF(COUNTIF('Listing Competitieven'!AF$2:AF$479,$A867)=0,"",COUNTIF('Listing Competitieven'!AF$2:AF$479,$A867))</f>
        <v/>
      </c>
      <c r="C867" s="145" t="str">
        <f>IF(COUNTIF('Listing Competitieven'!AG$2:AG$479,$A867)=0,"",COUNTIF('Listing Competitieven'!AG$2:AG$479,$A867))</f>
        <v/>
      </c>
      <c r="D867" s="145" t="str">
        <f>IF(COUNTIF('Listing Competitieven'!AH$2:AH$479,$A867)=0,"",COUNTIF('Listing Competitieven'!AH$2:AH$479,$A867))</f>
        <v/>
      </c>
      <c r="E867" s="145" t="str">
        <f>IF(COUNTIF('Listing Competitieven'!AI$2:AI$479,$A867)=0,"",COUNTIF('Listing Competitieven'!AI$2:AI$479,$A867))</f>
        <v/>
      </c>
      <c r="F867" s="145" t="str">
        <f>IF(COUNTIF('Listing Competitieven'!AJ$2:AJ$479,$A867)=0,"",COUNTIF('Listing Competitieven'!AJ$2:AJ$479,$A867))</f>
        <v/>
      </c>
      <c r="G867" s="145" t="str">
        <f>IF(COUNTIF('Listing Competitieven'!AK$2:AK$479,$A867)=0,"",COUNTIF('Listing Competitieven'!AK$2:AK$479,$A867))</f>
        <v/>
      </c>
      <c r="I867">
        <v>866</v>
      </c>
      <c r="J867" s="145">
        <f>SUM(B$2:B867)</f>
        <v>149</v>
      </c>
      <c r="K867" s="145">
        <f>SUM(C$2:C867)</f>
        <v>128</v>
      </c>
      <c r="L867" s="145">
        <f>SUM(D$2:D867)</f>
        <v>97</v>
      </c>
      <c r="M867" s="145">
        <f>SUM(E$2:E867)</f>
        <v>43</v>
      </c>
      <c r="N867" s="145">
        <f>SUM(F$2:F867)</f>
        <v>53</v>
      </c>
      <c r="O867" s="145">
        <f>SUM(G$2:G867)</f>
        <v>7</v>
      </c>
    </row>
    <row r="868" spans="1:15" x14ac:dyDescent="0.25">
      <c r="A868">
        <v>867</v>
      </c>
      <c r="B868" s="145" t="str">
        <f>IF(COUNTIF('Listing Competitieven'!AF$2:AF$479,$A868)=0,"",COUNTIF('Listing Competitieven'!AF$2:AF$479,$A868))</f>
        <v/>
      </c>
      <c r="C868" s="145" t="str">
        <f>IF(COUNTIF('Listing Competitieven'!AG$2:AG$479,$A868)=0,"",COUNTIF('Listing Competitieven'!AG$2:AG$479,$A868))</f>
        <v/>
      </c>
      <c r="D868" s="145" t="str">
        <f>IF(COUNTIF('Listing Competitieven'!AH$2:AH$479,$A868)=0,"",COUNTIF('Listing Competitieven'!AH$2:AH$479,$A868))</f>
        <v/>
      </c>
      <c r="E868" s="145" t="str">
        <f>IF(COUNTIF('Listing Competitieven'!AI$2:AI$479,$A868)=0,"",COUNTIF('Listing Competitieven'!AI$2:AI$479,$A868))</f>
        <v/>
      </c>
      <c r="F868" s="145" t="str">
        <f>IF(COUNTIF('Listing Competitieven'!AJ$2:AJ$479,$A868)=0,"",COUNTIF('Listing Competitieven'!AJ$2:AJ$479,$A868))</f>
        <v/>
      </c>
      <c r="G868" s="145" t="str">
        <f>IF(COUNTIF('Listing Competitieven'!AK$2:AK$479,$A868)=0,"",COUNTIF('Listing Competitieven'!AK$2:AK$479,$A868))</f>
        <v/>
      </c>
      <c r="I868">
        <v>867</v>
      </c>
      <c r="J868" s="145">
        <f>SUM(B$2:B868)</f>
        <v>149</v>
      </c>
      <c r="K868" s="145">
        <f>SUM(C$2:C868)</f>
        <v>128</v>
      </c>
      <c r="L868" s="145">
        <f>SUM(D$2:D868)</f>
        <v>97</v>
      </c>
      <c r="M868" s="145">
        <f>SUM(E$2:E868)</f>
        <v>43</v>
      </c>
      <c r="N868" s="145">
        <f>SUM(F$2:F868)</f>
        <v>53</v>
      </c>
      <c r="O868" s="145">
        <f>SUM(G$2:G868)</f>
        <v>7</v>
      </c>
    </row>
    <row r="869" spans="1:15" x14ac:dyDescent="0.25">
      <c r="A869">
        <v>868</v>
      </c>
      <c r="B869" s="145" t="str">
        <f>IF(COUNTIF('Listing Competitieven'!AF$2:AF$479,$A869)=0,"",COUNTIF('Listing Competitieven'!AF$2:AF$479,$A869))</f>
        <v/>
      </c>
      <c r="C869" s="145" t="str">
        <f>IF(COUNTIF('Listing Competitieven'!AG$2:AG$479,$A869)=0,"",COUNTIF('Listing Competitieven'!AG$2:AG$479,$A869))</f>
        <v/>
      </c>
      <c r="D869" s="145" t="str">
        <f>IF(COUNTIF('Listing Competitieven'!AH$2:AH$479,$A869)=0,"",COUNTIF('Listing Competitieven'!AH$2:AH$479,$A869))</f>
        <v/>
      </c>
      <c r="E869" s="145" t="str">
        <f>IF(COUNTIF('Listing Competitieven'!AI$2:AI$479,$A869)=0,"",COUNTIF('Listing Competitieven'!AI$2:AI$479,$A869))</f>
        <v/>
      </c>
      <c r="F869" s="145" t="str">
        <f>IF(COUNTIF('Listing Competitieven'!AJ$2:AJ$479,$A869)=0,"",COUNTIF('Listing Competitieven'!AJ$2:AJ$479,$A869))</f>
        <v/>
      </c>
      <c r="G869" s="145" t="str">
        <f>IF(COUNTIF('Listing Competitieven'!AK$2:AK$479,$A869)=0,"",COUNTIF('Listing Competitieven'!AK$2:AK$479,$A869))</f>
        <v/>
      </c>
      <c r="I869">
        <v>868</v>
      </c>
      <c r="J869" s="145">
        <f>SUM(B$2:B869)</f>
        <v>149</v>
      </c>
      <c r="K869" s="145">
        <f>SUM(C$2:C869)</f>
        <v>128</v>
      </c>
      <c r="L869" s="145">
        <f>SUM(D$2:D869)</f>
        <v>97</v>
      </c>
      <c r="M869" s="145">
        <f>SUM(E$2:E869)</f>
        <v>43</v>
      </c>
      <c r="N869" s="145">
        <f>SUM(F$2:F869)</f>
        <v>53</v>
      </c>
      <c r="O869" s="145">
        <f>SUM(G$2:G869)</f>
        <v>7</v>
      </c>
    </row>
    <row r="870" spans="1:15" x14ac:dyDescent="0.25">
      <c r="A870">
        <v>869</v>
      </c>
      <c r="B870" s="145" t="str">
        <f>IF(COUNTIF('Listing Competitieven'!AF$2:AF$479,$A870)=0,"",COUNTIF('Listing Competitieven'!AF$2:AF$479,$A870))</f>
        <v/>
      </c>
      <c r="C870" s="145" t="str">
        <f>IF(COUNTIF('Listing Competitieven'!AG$2:AG$479,$A870)=0,"",COUNTIF('Listing Competitieven'!AG$2:AG$479,$A870))</f>
        <v/>
      </c>
      <c r="D870" s="145" t="str">
        <f>IF(COUNTIF('Listing Competitieven'!AH$2:AH$479,$A870)=0,"",COUNTIF('Listing Competitieven'!AH$2:AH$479,$A870))</f>
        <v/>
      </c>
      <c r="E870" s="145" t="str">
        <f>IF(COUNTIF('Listing Competitieven'!AI$2:AI$479,$A870)=0,"",COUNTIF('Listing Competitieven'!AI$2:AI$479,$A870))</f>
        <v/>
      </c>
      <c r="F870" s="145" t="str">
        <f>IF(COUNTIF('Listing Competitieven'!AJ$2:AJ$479,$A870)=0,"",COUNTIF('Listing Competitieven'!AJ$2:AJ$479,$A870))</f>
        <v/>
      </c>
      <c r="G870" s="145" t="str">
        <f>IF(COUNTIF('Listing Competitieven'!AK$2:AK$479,$A870)=0,"",COUNTIF('Listing Competitieven'!AK$2:AK$479,$A870))</f>
        <v/>
      </c>
      <c r="I870">
        <v>869</v>
      </c>
      <c r="J870" s="145">
        <f>SUM(B$2:B870)</f>
        <v>149</v>
      </c>
      <c r="K870" s="145">
        <f>SUM(C$2:C870)</f>
        <v>128</v>
      </c>
      <c r="L870" s="145">
        <f>SUM(D$2:D870)</f>
        <v>97</v>
      </c>
      <c r="M870" s="145">
        <f>SUM(E$2:E870)</f>
        <v>43</v>
      </c>
      <c r="N870" s="145">
        <f>SUM(F$2:F870)</f>
        <v>53</v>
      </c>
      <c r="O870" s="145">
        <f>SUM(G$2:G870)</f>
        <v>7</v>
      </c>
    </row>
    <row r="871" spans="1:15" x14ac:dyDescent="0.25">
      <c r="A871">
        <v>870</v>
      </c>
      <c r="B871" s="145" t="str">
        <f>IF(COUNTIF('Listing Competitieven'!AF$2:AF$479,$A871)=0,"",COUNTIF('Listing Competitieven'!AF$2:AF$479,$A871))</f>
        <v/>
      </c>
      <c r="C871" s="145" t="str">
        <f>IF(COUNTIF('Listing Competitieven'!AG$2:AG$479,$A871)=0,"",COUNTIF('Listing Competitieven'!AG$2:AG$479,$A871))</f>
        <v/>
      </c>
      <c r="D871" s="145" t="str">
        <f>IF(COUNTIF('Listing Competitieven'!AH$2:AH$479,$A871)=0,"",COUNTIF('Listing Competitieven'!AH$2:AH$479,$A871))</f>
        <v/>
      </c>
      <c r="E871" s="145" t="str">
        <f>IF(COUNTIF('Listing Competitieven'!AI$2:AI$479,$A871)=0,"",COUNTIF('Listing Competitieven'!AI$2:AI$479,$A871))</f>
        <v/>
      </c>
      <c r="F871" s="145" t="str">
        <f>IF(COUNTIF('Listing Competitieven'!AJ$2:AJ$479,$A871)=0,"",COUNTIF('Listing Competitieven'!AJ$2:AJ$479,$A871))</f>
        <v/>
      </c>
      <c r="G871" s="145" t="str">
        <f>IF(COUNTIF('Listing Competitieven'!AK$2:AK$479,$A871)=0,"",COUNTIF('Listing Competitieven'!AK$2:AK$479,$A871))</f>
        <v/>
      </c>
      <c r="I871">
        <v>870</v>
      </c>
      <c r="J871" s="145">
        <f>SUM(B$2:B871)</f>
        <v>149</v>
      </c>
      <c r="K871" s="145">
        <f>SUM(C$2:C871)</f>
        <v>128</v>
      </c>
      <c r="L871" s="145">
        <f>SUM(D$2:D871)</f>
        <v>97</v>
      </c>
      <c r="M871" s="145">
        <f>SUM(E$2:E871)</f>
        <v>43</v>
      </c>
      <c r="N871" s="145">
        <f>SUM(F$2:F871)</f>
        <v>53</v>
      </c>
      <c r="O871" s="145">
        <f>SUM(G$2:G871)</f>
        <v>7</v>
      </c>
    </row>
    <row r="872" spans="1:15" x14ac:dyDescent="0.25">
      <c r="A872">
        <v>871</v>
      </c>
      <c r="B872" s="145" t="str">
        <f>IF(COUNTIF('Listing Competitieven'!AF$2:AF$479,$A872)=0,"",COUNTIF('Listing Competitieven'!AF$2:AF$479,$A872))</f>
        <v/>
      </c>
      <c r="C872" s="145" t="str">
        <f>IF(COUNTIF('Listing Competitieven'!AG$2:AG$479,$A872)=0,"",COUNTIF('Listing Competitieven'!AG$2:AG$479,$A872))</f>
        <v/>
      </c>
      <c r="D872" s="145" t="str">
        <f>IF(COUNTIF('Listing Competitieven'!AH$2:AH$479,$A872)=0,"",COUNTIF('Listing Competitieven'!AH$2:AH$479,$A872))</f>
        <v/>
      </c>
      <c r="E872" s="145" t="str">
        <f>IF(COUNTIF('Listing Competitieven'!AI$2:AI$479,$A872)=0,"",COUNTIF('Listing Competitieven'!AI$2:AI$479,$A872))</f>
        <v/>
      </c>
      <c r="F872" s="145" t="str">
        <f>IF(COUNTIF('Listing Competitieven'!AJ$2:AJ$479,$A872)=0,"",COUNTIF('Listing Competitieven'!AJ$2:AJ$479,$A872))</f>
        <v/>
      </c>
      <c r="G872" s="145" t="str">
        <f>IF(COUNTIF('Listing Competitieven'!AK$2:AK$479,$A872)=0,"",COUNTIF('Listing Competitieven'!AK$2:AK$479,$A872))</f>
        <v/>
      </c>
      <c r="I872">
        <v>871</v>
      </c>
      <c r="J872" s="145">
        <f>SUM(B$2:B872)</f>
        <v>149</v>
      </c>
      <c r="K872" s="145">
        <f>SUM(C$2:C872)</f>
        <v>128</v>
      </c>
      <c r="L872" s="145">
        <f>SUM(D$2:D872)</f>
        <v>97</v>
      </c>
      <c r="M872" s="145">
        <f>SUM(E$2:E872)</f>
        <v>43</v>
      </c>
      <c r="N872" s="145">
        <f>SUM(F$2:F872)</f>
        <v>53</v>
      </c>
      <c r="O872" s="145">
        <f>SUM(G$2:G872)</f>
        <v>7</v>
      </c>
    </row>
    <row r="873" spans="1:15" x14ac:dyDescent="0.25">
      <c r="A873">
        <v>872</v>
      </c>
      <c r="B873" s="145" t="str">
        <f>IF(COUNTIF('Listing Competitieven'!AF$2:AF$479,$A873)=0,"",COUNTIF('Listing Competitieven'!AF$2:AF$479,$A873))</f>
        <v/>
      </c>
      <c r="C873" s="145" t="str">
        <f>IF(COUNTIF('Listing Competitieven'!AG$2:AG$479,$A873)=0,"",COUNTIF('Listing Competitieven'!AG$2:AG$479,$A873))</f>
        <v/>
      </c>
      <c r="D873" s="145" t="str">
        <f>IF(COUNTIF('Listing Competitieven'!AH$2:AH$479,$A873)=0,"",COUNTIF('Listing Competitieven'!AH$2:AH$479,$A873))</f>
        <v/>
      </c>
      <c r="E873" s="145" t="str">
        <f>IF(COUNTIF('Listing Competitieven'!AI$2:AI$479,$A873)=0,"",COUNTIF('Listing Competitieven'!AI$2:AI$479,$A873))</f>
        <v/>
      </c>
      <c r="F873" s="145" t="str">
        <f>IF(COUNTIF('Listing Competitieven'!AJ$2:AJ$479,$A873)=0,"",COUNTIF('Listing Competitieven'!AJ$2:AJ$479,$A873))</f>
        <v/>
      </c>
      <c r="G873" s="145" t="str">
        <f>IF(COUNTIF('Listing Competitieven'!AK$2:AK$479,$A873)=0,"",COUNTIF('Listing Competitieven'!AK$2:AK$479,$A873))</f>
        <v/>
      </c>
      <c r="I873">
        <v>872</v>
      </c>
      <c r="J873" s="145">
        <f>SUM(B$2:B873)</f>
        <v>149</v>
      </c>
      <c r="K873" s="145">
        <f>SUM(C$2:C873)</f>
        <v>128</v>
      </c>
      <c r="L873" s="145">
        <f>SUM(D$2:D873)</f>
        <v>97</v>
      </c>
      <c r="M873" s="145">
        <f>SUM(E$2:E873)</f>
        <v>43</v>
      </c>
      <c r="N873" s="145">
        <f>SUM(F$2:F873)</f>
        <v>53</v>
      </c>
      <c r="O873" s="145">
        <f>SUM(G$2:G873)</f>
        <v>7</v>
      </c>
    </row>
    <row r="874" spans="1:15" x14ac:dyDescent="0.25">
      <c r="A874">
        <v>873</v>
      </c>
      <c r="B874" s="145" t="str">
        <f>IF(COUNTIF('Listing Competitieven'!AF$2:AF$479,$A874)=0,"",COUNTIF('Listing Competitieven'!AF$2:AF$479,$A874))</f>
        <v/>
      </c>
      <c r="C874" s="145" t="str">
        <f>IF(COUNTIF('Listing Competitieven'!AG$2:AG$479,$A874)=0,"",COUNTIF('Listing Competitieven'!AG$2:AG$479,$A874))</f>
        <v/>
      </c>
      <c r="D874" s="145" t="str">
        <f>IF(COUNTIF('Listing Competitieven'!AH$2:AH$479,$A874)=0,"",COUNTIF('Listing Competitieven'!AH$2:AH$479,$A874))</f>
        <v/>
      </c>
      <c r="E874" s="145" t="str">
        <f>IF(COUNTIF('Listing Competitieven'!AI$2:AI$479,$A874)=0,"",COUNTIF('Listing Competitieven'!AI$2:AI$479,$A874))</f>
        <v/>
      </c>
      <c r="F874" s="145" t="str">
        <f>IF(COUNTIF('Listing Competitieven'!AJ$2:AJ$479,$A874)=0,"",COUNTIF('Listing Competitieven'!AJ$2:AJ$479,$A874))</f>
        <v/>
      </c>
      <c r="G874" s="145" t="str">
        <f>IF(COUNTIF('Listing Competitieven'!AK$2:AK$479,$A874)=0,"",COUNTIF('Listing Competitieven'!AK$2:AK$479,$A874))</f>
        <v/>
      </c>
      <c r="I874">
        <v>873</v>
      </c>
      <c r="J874" s="145">
        <f>SUM(B$2:B874)</f>
        <v>149</v>
      </c>
      <c r="K874" s="145">
        <f>SUM(C$2:C874)</f>
        <v>128</v>
      </c>
      <c r="L874" s="145">
        <f>SUM(D$2:D874)</f>
        <v>97</v>
      </c>
      <c r="M874" s="145">
        <f>SUM(E$2:E874)</f>
        <v>43</v>
      </c>
      <c r="N874" s="145">
        <f>SUM(F$2:F874)</f>
        <v>53</v>
      </c>
      <c r="O874" s="145">
        <f>SUM(G$2:G874)</f>
        <v>7</v>
      </c>
    </row>
    <row r="875" spans="1:15" x14ac:dyDescent="0.25">
      <c r="A875">
        <v>874</v>
      </c>
      <c r="B875" s="145" t="str">
        <f>IF(COUNTIF('Listing Competitieven'!AF$2:AF$479,$A875)=0,"",COUNTIF('Listing Competitieven'!AF$2:AF$479,$A875))</f>
        <v/>
      </c>
      <c r="C875" s="145" t="str">
        <f>IF(COUNTIF('Listing Competitieven'!AG$2:AG$479,$A875)=0,"",COUNTIF('Listing Competitieven'!AG$2:AG$479,$A875))</f>
        <v/>
      </c>
      <c r="D875" s="145" t="str">
        <f>IF(COUNTIF('Listing Competitieven'!AH$2:AH$479,$A875)=0,"",COUNTIF('Listing Competitieven'!AH$2:AH$479,$A875))</f>
        <v/>
      </c>
      <c r="E875" s="145" t="str">
        <f>IF(COUNTIF('Listing Competitieven'!AI$2:AI$479,$A875)=0,"",COUNTIF('Listing Competitieven'!AI$2:AI$479,$A875))</f>
        <v/>
      </c>
      <c r="F875" s="145" t="str">
        <f>IF(COUNTIF('Listing Competitieven'!AJ$2:AJ$479,$A875)=0,"",COUNTIF('Listing Competitieven'!AJ$2:AJ$479,$A875))</f>
        <v/>
      </c>
      <c r="G875" s="145" t="str">
        <f>IF(COUNTIF('Listing Competitieven'!AK$2:AK$479,$A875)=0,"",COUNTIF('Listing Competitieven'!AK$2:AK$479,$A875))</f>
        <v/>
      </c>
      <c r="I875">
        <v>874</v>
      </c>
      <c r="J875" s="145">
        <f>SUM(B$2:B875)</f>
        <v>149</v>
      </c>
      <c r="K875" s="145">
        <f>SUM(C$2:C875)</f>
        <v>128</v>
      </c>
      <c r="L875" s="145">
        <f>SUM(D$2:D875)</f>
        <v>97</v>
      </c>
      <c r="M875" s="145">
        <f>SUM(E$2:E875)</f>
        <v>43</v>
      </c>
      <c r="N875" s="145">
        <f>SUM(F$2:F875)</f>
        <v>53</v>
      </c>
      <c r="O875" s="145">
        <f>SUM(G$2:G875)</f>
        <v>7</v>
      </c>
    </row>
    <row r="876" spans="1:15" x14ac:dyDescent="0.25">
      <c r="A876">
        <v>875</v>
      </c>
      <c r="B876" s="145" t="str">
        <f>IF(COUNTIF('Listing Competitieven'!AF$2:AF$479,$A876)=0,"",COUNTIF('Listing Competitieven'!AF$2:AF$479,$A876))</f>
        <v/>
      </c>
      <c r="C876" s="145" t="str">
        <f>IF(COUNTIF('Listing Competitieven'!AG$2:AG$479,$A876)=0,"",COUNTIF('Listing Competitieven'!AG$2:AG$479,$A876))</f>
        <v/>
      </c>
      <c r="D876" s="145" t="str">
        <f>IF(COUNTIF('Listing Competitieven'!AH$2:AH$479,$A876)=0,"",COUNTIF('Listing Competitieven'!AH$2:AH$479,$A876))</f>
        <v/>
      </c>
      <c r="E876" s="145" t="str">
        <f>IF(COUNTIF('Listing Competitieven'!AI$2:AI$479,$A876)=0,"",COUNTIF('Listing Competitieven'!AI$2:AI$479,$A876))</f>
        <v/>
      </c>
      <c r="F876" s="145" t="str">
        <f>IF(COUNTIF('Listing Competitieven'!AJ$2:AJ$479,$A876)=0,"",COUNTIF('Listing Competitieven'!AJ$2:AJ$479,$A876))</f>
        <v/>
      </c>
      <c r="G876" s="145" t="str">
        <f>IF(COUNTIF('Listing Competitieven'!AK$2:AK$479,$A876)=0,"",COUNTIF('Listing Competitieven'!AK$2:AK$479,$A876))</f>
        <v/>
      </c>
      <c r="I876">
        <v>875</v>
      </c>
      <c r="J876" s="145">
        <f>SUM(B$2:B876)</f>
        <v>149</v>
      </c>
      <c r="K876" s="145">
        <f>SUM(C$2:C876)</f>
        <v>128</v>
      </c>
      <c r="L876" s="145">
        <f>SUM(D$2:D876)</f>
        <v>97</v>
      </c>
      <c r="M876" s="145">
        <f>SUM(E$2:E876)</f>
        <v>43</v>
      </c>
      <c r="N876" s="145">
        <f>SUM(F$2:F876)</f>
        <v>53</v>
      </c>
      <c r="O876" s="145">
        <f>SUM(G$2:G876)</f>
        <v>7</v>
      </c>
    </row>
    <row r="877" spans="1:15" x14ac:dyDescent="0.25">
      <c r="A877">
        <v>876</v>
      </c>
      <c r="B877" s="145" t="str">
        <f>IF(COUNTIF('Listing Competitieven'!AF$2:AF$479,$A877)=0,"",COUNTIF('Listing Competitieven'!AF$2:AF$479,$A877))</f>
        <v/>
      </c>
      <c r="C877" s="145" t="str">
        <f>IF(COUNTIF('Listing Competitieven'!AG$2:AG$479,$A877)=0,"",COUNTIF('Listing Competitieven'!AG$2:AG$479,$A877))</f>
        <v/>
      </c>
      <c r="D877" s="145" t="str">
        <f>IF(COUNTIF('Listing Competitieven'!AH$2:AH$479,$A877)=0,"",COUNTIF('Listing Competitieven'!AH$2:AH$479,$A877))</f>
        <v/>
      </c>
      <c r="E877" s="145" t="str">
        <f>IF(COUNTIF('Listing Competitieven'!AI$2:AI$479,$A877)=0,"",COUNTIF('Listing Competitieven'!AI$2:AI$479,$A877))</f>
        <v/>
      </c>
      <c r="F877" s="145" t="str">
        <f>IF(COUNTIF('Listing Competitieven'!AJ$2:AJ$479,$A877)=0,"",COUNTIF('Listing Competitieven'!AJ$2:AJ$479,$A877))</f>
        <v/>
      </c>
      <c r="G877" s="145" t="str">
        <f>IF(COUNTIF('Listing Competitieven'!AK$2:AK$479,$A877)=0,"",COUNTIF('Listing Competitieven'!AK$2:AK$479,$A877))</f>
        <v/>
      </c>
      <c r="I877">
        <v>876</v>
      </c>
      <c r="J877" s="145">
        <f>SUM(B$2:B877)</f>
        <v>149</v>
      </c>
      <c r="K877" s="145">
        <f>SUM(C$2:C877)</f>
        <v>128</v>
      </c>
      <c r="L877" s="145">
        <f>SUM(D$2:D877)</f>
        <v>97</v>
      </c>
      <c r="M877" s="145">
        <f>SUM(E$2:E877)</f>
        <v>43</v>
      </c>
      <c r="N877" s="145">
        <f>SUM(F$2:F877)</f>
        <v>53</v>
      </c>
      <c r="O877" s="145">
        <f>SUM(G$2:G877)</f>
        <v>7</v>
      </c>
    </row>
    <row r="878" spans="1:15" x14ac:dyDescent="0.25">
      <c r="A878">
        <v>877</v>
      </c>
      <c r="B878" s="145" t="str">
        <f>IF(COUNTIF('Listing Competitieven'!AF$2:AF$479,$A878)=0,"",COUNTIF('Listing Competitieven'!AF$2:AF$479,$A878))</f>
        <v/>
      </c>
      <c r="C878" s="145" t="str">
        <f>IF(COUNTIF('Listing Competitieven'!AG$2:AG$479,$A878)=0,"",COUNTIF('Listing Competitieven'!AG$2:AG$479,$A878))</f>
        <v/>
      </c>
      <c r="D878" s="145" t="str">
        <f>IF(COUNTIF('Listing Competitieven'!AH$2:AH$479,$A878)=0,"",COUNTIF('Listing Competitieven'!AH$2:AH$479,$A878))</f>
        <v/>
      </c>
      <c r="E878" s="145" t="str">
        <f>IF(COUNTIF('Listing Competitieven'!AI$2:AI$479,$A878)=0,"",COUNTIF('Listing Competitieven'!AI$2:AI$479,$A878))</f>
        <v/>
      </c>
      <c r="F878" s="145" t="str">
        <f>IF(COUNTIF('Listing Competitieven'!AJ$2:AJ$479,$A878)=0,"",COUNTIF('Listing Competitieven'!AJ$2:AJ$479,$A878))</f>
        <v/>
      </c>
      <c r="G878" s="145" t="str">
        <f>IF(COUNTIF('Listing Competitieven'!AK$2:AK$479,$A878)=0,"",COUNTIF('Listing Competitieven'!AK$2:AK$479,$A878))</f>
        <v/>
      </c>
      <c r="I878">
        <v>877</v>
      </c>
      <c r="J878" s="145">
        <f>SUM(B$2:B878)</f>
        <v>149</v>
      </c>
      <c r="K878" s="145">
        <f>SUM(C$2:C878)</f>
        <v>128</v>
      </c>
      <c r="L878" s="145">
        <f>SUM(D$2:D878)</f>
        <v>97</v>
      </c>
      <c r="M878" s="145">
        <f>SUM(E$2:E878)</f>
        <v>43</v>
      </c>
      <c r="N878" s="145">
        <f>SUM(F$2:F878)</f>
        <v>53</v>
      </c>
      <c r="O878" s="145">
        <f>SUM(G$2:G878)</f>
        <v>7</v>
      </c>
    </row>
    <row r="879" spans="1:15" x14ac:dyDescent="0.25">
      <c r="A879">
        <v>878</v>
      </c>
      <c r="B879" s="145" t="str">
        <f>IF(COUNTIF('Listing Competitieven'!AF$2:AF$479,$A879)=0,"",COUNTIF('Listing Competitieven'!AF$2:AF$479,$A879))</f>
        <v/>
      </c>
      <c r="C879" s="145" t="str">
        <f>IF(COUNTIF('Listing Competitieven'!AG$2:AG$479,$A879)=0,"",COUNTIF('Listing Competitieven'!AG$2:AG$479,$A879))</f>
        <v/>
      </c>
      <c r="D879" s="145" t="str">
        <f>IF(COUNTIF('Listing Competitieven'!AH$2:AH$479,$A879)=0,"",COUNTIF('Listing Competitieven'!AH$2:AH$479,$A879))</f>
        <v/>
      </c>
      <c r="E879" s="145" t="str">
        <f>IF(COUNTIF('Listing Competitieven'!AI$2:AI$479,$A879)=0,"",COUNTIF('Listing Competitieven'!AI$2:AI$479,$A879))</f>
        <v/>
      </c>
      <c r="F879" s="145" t="str">
        <f>IF(COUNTIF('Listing Competitieven'!AJ$2:AJ$479,$A879)=0,"",COUNTIF('Listing Competitieven'!AJ$2:AJ$479,$A879))</f>
        <v/>
      </c>
      <c r="G879" s="145" t="str">
        <f>IF(COUNTIF('Listing Competitieven'!AK$2:AK$479,$A879)=0,"",COUNTIF('Listing Competitieven'!AK$2:AK$479,$A879))</f>
        <v/>
      </c>
      <c r="I879">
        <v>878</v>
      </c>
      <c r="J879" s="145">
        <f>SUM(B$2:B879)</f>
        <v>149</v>
      </c>
      <c r="K879" s="145">
        <f>SUM(C$2:C879)</f>
        <v>128</v>
      </c>
      <c r="L879" s="145">
        <f>SUM(D$2:D879)</f>
        <v>97</v>
      </c>
      <c r="M879" s="145">
        <f>SUM(E$2:E879)</f>
        <v>43</v>
      </c>
      <c r="N879" s="145">
        <f>SUM(F$2:F879)</f>
        <v>53</v>
      </c>
      <c r="O879" s="145">
        <f>SUM(G$2:G879)</f>
        <v>7</v>
      </c>
    </row>
    <row r="880" spans="1:15" x14ac:dyDescent="0.25">
      <c r="A880">
        <v>879</v>
      </c>
      <c r="B880" s="145" t="str">
        <f>IF(COUNTIF('Listing Competitieven'!AF$2:AF$479,$A880)=0,"",COUNTIF('Listing Competitieven'!AF$2:AF$479,$A880))</f>
        <v/>
      </c>
      <c r="C880" s="145" t="str">
        <f>IF(COUNTIF('Listing Competitieven'!AG$2:AG$479,$A880)=0,"",COUNTIF('Listing Competitieven'!AG$2:AG$479,$A880))</f>
        <v/>
      </c>
      <c r="D880" s="145" t="str">
        <f>IF(COUNTIF('Listing Competitieven'!AH$2:AH$479,$A880)=0,"",COUNTIF('Listing Competitieven'!AH$2:AH$479,$A880))</f>
        <v/>
      </c>
      <c r="E880" s="145" t="str">
        <f>IF(COUNTIF('Listing Competitieven'!AI$2:AI$479,$A880)=0,"",COUNTIF('Listing Competitieven'!AI$2:AI$479,$A880))</f>
        <v/>
      </c>
      <c r="F880" s="145" t="str">
        <f>IF(COUNTIF('Listing Competitieven'!AJ$2:AJ$479,$A880)=0,"",COUNTIF('Listing Competitieven'!AJ$2:AJ$479,$A880))</f>
        <v/>
      </c>
      <c r="G880" s="145" t="str">
        <f>IF(COUNTIF('Listing Competitieven'!AK$2:AK$479,$A880)=0,"",COUNTIF('Listing Competitieven'!AK$2:AK$479,$A880))</f>
        <v/>
      </c>
      <c r="I880">
        <v>879</v>
      </c>
      <c r="J880" s="145">
        <f>SUM(B$2:B880)</f>
        <v>149</v>
      </c>
      <c r="K880" s="145">
        <f>SUM(C$2:C880)</f>
        <v>128</v>
      </c>
      <c r="L880" s="145">
        <f>SUM(D$2:D880)</f>
        <v>97</v>
      </c>
      <c r="M880" s="145">
        <f>SUM(E$2:E880)</f>
        <v>43</v>
      </c>
      <c r="N880" s="145">
        <f>SUM(F$2:F880)</f>
        <v>53</v>
      </c>
      <c r="O880" s="145">
        <f>SUM(G$2:G880)</f>
        <v>7</v>
      </c>
    </row>
    <row r="881" spans="1:15" x14ac:dyDescent="0.25">
      <c r="A881">
        <v>880</v>
      </c>
      <c r="B881" s="145" t="str">
        <f>IF(COUNTIF('Listing Competitieven'!AF$2:AF$479,$A881)=0,"",COUNTIF('Listing Competitieven'!AF$2:AF$479,$A881))</f>
        <v/>
      </c>
      <c r="C881" s="145" t="str">
        <f>IF(COUNTIF('Listing Competitieven'!AG$2:AG$479,$A881)=0,"",COUNTIF('Listing Competitieven'!AG$2:AG$479,$A881))</f>
        <v/>
      </c>
      <c r="D881" s="145" t="str">
        <f>IF(COUNTIF('Listing Competitieven'!AH$2:AH$479,$A881)=0,"",COUNTIF('Listing Competitieven'!AH$2:AH$479,$A881))</f>
        <v/>
      </c>
      <c r="E881" s="145" t="str">
        <f>IF(COUNTIF('Listing Competitieven'!AI$2:AI$479,$A881)=0,"",COUNTIF('Listing Competitieven'!AI$2:AI$479,$A881))</f>
        <v/>
      </c>
      <c r="F881" s="145" t="str">
        <f>IF(COUNTIF('Listing Competitieven'!AJ$2:AJ$479,$A881)=0,"",COUNTIF('Listing Competitieven'!AJ$2:AJ$479,$A881))</f>
        <v/>
      </c>
      <c r="G881" s="145" t="str">
        <f>IF(COUNTIF('Listing Competitieven'!AK$2:AK$479,$A881)=0,"",COUNTIF('Listing Competitieven'!AK$2:AK$479,$A881))</f>
        <v/>
      </c>
      <c r="I881">
        <v>880</v>
      </c>
      <c r="J881" s="145">
        <f>SUM(B$2:B881)</f>
        <v>149</v>
      </c>
      <c r="K881" s="145">
        <f>SUM(C$2:C881)</f>
        <v>128</v>
      </c>
      <c r="L881" s="145">
        <f>SUM(D$2:D881)</f>
        <v>97</v>
      </c>
      <c r="M881" s="145">
        <f>SUM(E$2:E881)</f>
        <v>43</v>
      </c>
      <c r="N881" s="145">
        <f>SUM(F$2:F881)</f>
        <v>53</v>
      </c>
      <c r="O881" s="145">
        <f>SUM(G$2:G881)</f>
        <v>7</v>
      </c>
    </row>
    <row r="882" spans="1:15" x14ac:dyDescent="0.25">
      <c r="A882">
        <v>881</v>
      </c>
      <c r="B882" s="145" t="str">
        <f>IF(COUNTIF('Listing Competitieven'!AF$2:AF$479,$A882)=0,"",COUNTIF('Listing Competitieven'!AF$2:AF$479,$A882))</f>
        <v/>
      </c>
      <c r="C882" s="145" t="str">
        <f>IF(COUNTIF('Listing Competitieven'!AG$2:AG$479,$A882)=0,"",COUNTIF('Listing Competitieven'!AG$2:AG$479,$A882))</f>
        <v/>
      </c>
      <c r="D882" s="145" t="str">
        <f>IF(COUNTIF('Listing Competitieven'!AH$2:AH$479,$A882)=0,"",COUNTIF('Listing Competitieven'!AH$2:AH$479,$A882))</f>
        <v/>
      </c>
      <c r="E882" s="145" t="str">
        <f>IF(COUNTIF('Listing Competitieven'!AI$2:AI$479,$A882)=0,"",COUNTIF('Listing Competitieven'!AI$2:AI$479,$A882))</f>
        <v/>
      </c>
      <c r="F882" s="145" t="str">
        <f>IF(COUNTIF('Listing Competitieven'!AJ$2:AJ$479,$A882)=0,"",COUNTIF('Listing Competitieven'!AJ$2:AJ$479,$A882))</f>
        <v/>
      </c>
      <c r="G882" s="145" t="str">
        <f>IF(COUNTIF('Listing Competitieven'!AK$2:AK$479,$A882)=0,"",COUNTIF('Listing Competitieven'!AK$2:AK$479,$A882))</f>
        <v/>
      </c>
      <c r="I882">
        <v>881</v>
      </c>
      <c r="J882" s="145">
        <f>SUM(B$2:B882)</f>
        <v>149</v>
      </c>
      <c r="K882" s="145">
        <f>SUM(C$2:C882)</f>
        <v>128</v>
      </c>
      <c r="L882" s="145">
        <f>SUM(D$2:D882)</f>
        <v>97</v>
      </c>
      <c r="M882" s="145">
        <f>SUM(E$2:E882)</f>
        <v>43</v>
      </c>
      <c r="N882" s="145">
        <f>SUM(F$2:F882)</f>
        <v>53</v>
      </c>
      <c r="O882" s="145">
        <f>SUM(G$2:G882)</f>
        <v>7</v>
      </c>
    </row>
    <row r="883" spans="1:15" x14ac:dyDescent="0.25">
      <c r="A883">
        <v>882</v>
      </c>
      <c r="B883" s="145" t="str">
        <f>IF(COUNTIF('Listing Competitieven'!AF$2:AF$479,$A883)=0,"",COUNTIF('Listing Competitieven'!AF$2:AF$479,$A883))</f>
        <v/>
      </c>
      <c r="C883" s="145" t="str">
        <f>IF(COUNTIF('Listing Competitieven'!AG$2:AG$479,$A883)=0,"",COUNTIF('Listing Competitieven'!AG$2:AG$479,$A883))</f>
        <v/>
      </c>
      <c r="D883" s="145" t="str">
        <f>IF(COUNTIF('Listing Competitieven'!AH$2:AH$479,$A883)=0,"",COUNTIF('Listing Competitieven'!AH$2:AH$479,$A883))</f>
        <v/>
      </c>
      <c r="E883" s="145">
        <f>IF(COUNTIF('Listing Competitieven'!AI$2:AI$479,$A883)=0,"",COUNTIF('Listing Competitieven'!AI$2:AI$479,$A883))</f>
        <v>1</v>
      </c>
      <c r="F883" s="145" t="str">
        <f>IF(COUNTIF('Listing Competitieven'!AJ$2:AJ$479,$A883)=0,"",COUNTIF('Listing Competitieven'!AJ$2:AJ$479,$A883))</f>
        <v/>
      </c>
      <c r="G883" s="145" t="str">
        <f>IF(COUNTIF('Listing Competitieven'!AK$2:AK$479,$A883)=0,"",COUNTIF('Listing Competitieven'!AK$2:AK$479,$A883))</f>
        <v/>
      </c>
      <c r="I883">
        <v>882</v>
      </c>
      <c r="J883" s="145">
        <f>SUM(B$2:B883)</f>
        <v>149</v>
      </c>
      <c r="K883" s="145">
        <f>SUM(C$2:C883)</f>
        <v>128</v>
      </c>
      <c r="L883" s="145">
        <f>SUM(D$2:D883)</f>
        <v>97</v>
      </c>
      <c r="M883" s="145">
        <f>SUM(E$2:E883)</f>
        <v>44</v>
      </c>
      <c r="N883" s="145">
        <f>SUM(F$2:F883)</f>
        <v>53</v>
      </c>
      <c r="O883" s="145">
        <f>SUM(G$2:G883)</f>
        <v>7</v>
      </c>
    </row>
    <row r="884" spans="1:15" x14ac:dyDescent="0.25">
      <c r="A884">
        <v>883</v>
      </c>
      <c r="B884" s="145" t="str">
        <f>IF(COUNTIF('Listing Competitieven'!AF$2:AF$479,$A884)=0,"",COUNTIF('Listing Competitieven'!AF$2:AF$479,$A884))</f>
        <v/>
      </c>
      <c r="C884" s="145" t="str">
        <f>IF(COUNTIF('Listing Competitieven'!AG$2:AG$479,$A884)=0,"",COUNTIF('Listing Competitieven'!AG$2:AG$479,$A884))</f>
        <v/>
      </c>
      <c r="D884" s="145" t="str">
        <f>IF(COUNTIF('Listing Competitieven'!AH$2:AH$479,$A884)=0,"",COUNTIF('Listing Competitieven'!AH$2:AH$479,$A884))</f>
        <v/>
      </c>
      <c r="E884" s="145" t="str">
        <f>IF(COUNTIF('Listing Competitieven'!AI$2:AI$479,$A884)=0,"",COUNTIF('Listing Competitieven'!AI$2:AI$479,$A884))</f>
        <v/>
      </c>
      <c r="F884" s="145" t="str">
        <f>IF(COUNTIF('Listing Competitieven'!AJ$2:AJ$479,$A884)=0,"",COUNTIF('Listing Competitieven'!AJ$2:AJ$479,$A884))</f>
        <v/>
      </c>
      <c r="G884" s="145" t="str">
        <f>IF(COUNTIF('Listing Competitieven'!AK$2:AK$479,$A884)=0,"",COUNTIF('Listing Competitieven'!AK$2:AK$479,$A884))</f>
        <v/>
      </c>
      <c r="I884">
        <v>883</v>
      </c>
      <c r="J884" s="145">
        <f>SUM(B$2:B884)</f>
        <v>149</v>
      </c>
      <c r="K884" s="145">
        <f>SUM(C$2:C884)</f>
        <v>128</v>
      </c>
      <c r="L884" s="145">
        <f>SUM(D$2:D884)</f>
        <v>97</v>
      </c>
      <c r="M884" s="145">
        <f>SUM(E$2:E884)</f>
        <v>44</v>
      </c>
      <c r="N884" s="145">
        <f>SUM(F$2:F884)</f>
        <v>53</v>
      </c>
      <c r="O884" s="145">
        <f>SUM(G$2:G884)</f>
        <v>7</v>
      </c>
    </row>
    <row r="885" spans="1:15" x14ac:dyDescent="0.25">
      <c r="A885">
        <v>884</v>
      </c>
      <c r="B885" s="145" t="str">
        <f>IF(COUNTIF('Listing Competitieven'!AF$2:AF$479,$A885)=0,"",COUNTIF('Listing Competitieven'!AF$2:AF$479,$A885))</f>
        <v/>
      </c>
      <c r="C885" s="145" t="str">
        <f>IF(COUNTIF('Listing Competitieven'!AG$2:AG$479,$A885)=0,"",COUNTIF('Listing Competitieven'!AG$2:AG$479,$A885))</f>
        <v/>
      </c>
      <c r="D885" s="145" t="str">
        <f>IF(COUNTIF('Listing Competitieven'!AH$2:AH$479,$A885)=0,"",COUNTIF('Listing Competitieven'!AH$2:AH$479,$A885))</f>
        <v/>
      </c>
      <c r="E885" s="145" t="str">
        <f>IF(COUNTIF('Listing Competitieven'!AI$2:AI$479,$A885)=0,"",COUNTIF('Listing Competitieven'!AI$2:AI$479,$A885))</f>
        <v/>
      </c>
      <c r="F885" s="145" t="str">
        <f>IF(COUNTIF('Listing Competitieven'!AJ$2:AJ$479,$A885)=0,"",COUNTIF('Listing Competitieven'!AJ$2:AJ$479,$A885))</f>
        <v/>
      </c>
      <c r="G885" s="145" t="str">
        <f>IF(COUNTIF('Listing Competitieven'!AK$2:AK$479,$A885)=0,"",COUNTIF('Listing Competitieven'!AK$2:AK$479,$A885))</f>
        <v/>
      </c>
      <c r="I885">
        <v>884</v>
      </c>
      <c r="J885" s="145">
        <f>SUM(B$2:B885)</f>
        <v>149</v>
      </c>
      <c r="K885" s="145">
        <f>SUM(C$2:C885)</f>
        <v>128</v>
      </c>
      <c r="L885" s="145">
        <f>SUM(D$2:D885)</f>
        <v>97</v>
      </c>
      <c r="M885" s="145">
        <f>SUM(E$2:E885)</f>
        <v>44</v>
      </c>
      <c r="N885" s="145">
        <f>SUM(F$2:F885)</f>
        <v>53</v>
      </c>
      <c r="O885" s="145">
        <f>SUM(G$2:G885)</f>
        <v>7</v>
      </c>
    </row>
    <row r="886" spans="1:15" x14ac:dyDescent="0.25">
      <c r="A886">
        <v>885</v>
      </c>
      <c r="B886" s="145" t="str">
        <f>IF(COUNTIF('Listing Competitieven'!AF$2:AF$479,$A886)=0,"",COUNTIF('Listing Competitieven'!AF$2:AF$479,$A886))</f>
        <v/>
      </c>
      <c r="C886" s="145" t="str">
        <f>IF(COUNTIF('Listing Competitieven'!AG$2:AG$479,$A886)=0,"",COUNTIF('Listing Competitieven'!AG$2:AG$479,$A886))</f>
        <v/>
      </c>
      <c r="D886" s="145" t="str">
        <f>IF(COUNTIF('Listing Competitieven'!AH$2:AH$479,$A886)=0,"",COUNTIF('Listing Competitieven'!AH$2:AH$479,$A886))</f>
        <v/>
      </c>
      <c r="E886" s="145" t="str">
        <f>IF(COUNTIF('Listing Competitieven'!AI$2:AI$479,$A886)=0,"",COUNTIF('Listing Competitieven'!AI$2:AI$479,$A886))</f>
        <v/>
      </c>
      <c r="F886" s="145" t="str">
        <f>IF(COUNTIF('Listing Competitieven'!AJ$2:AJ$479,$A886)=0,"",COUNTIF('Listing Competitieven'!AJ$2:AJ$479,$A886))</f>
        <v/>
      </c>
      <c r="G886" s="145" t="str">
        <f>IF(COUNTIF('Listing Competitieven'!AK$2:AK$479,$A886)=0,"",COUNTIF('Listing Competitieven'!AK$2:AK$479,$A886))</f>
        <v/>
      </c>
      <c r="I886">
        <v>885</v>
      </c>
      <c r="J886" s="145">
        <f>SUM(B$2:B886)</f>
        <v>149</v>
      </c>
      <c r="K886" s="145">
        <f>SUM(C$2:C886)</f>
        <v>128</v>
      </c>
      <c r="L886" s="145">
        <f>SUM(D$2:D886)</f>
        <v>97</v>
      </c>
      <c r="M886" s="145">
        <f>SUM(E$2:E886)</f>
        <v>44</v>
      </c>
      <c r="N886" s="145">
        <f>SUM(F$2:F886)</f>
        <v>53</v>
      </c>
      <c r="O886" s="145">
        <f>SUM(G$2:G886)</f>
        <v>7</v>
      </c>
    </row>
    <row r="887" spans="1:15" x14ac:dyDescent="0.25">
      <c r="A887">
        <v>886</v>
      </c>
      <c r="B887" s="145" t="str">
        <f>IF(COUNTIF('Listing Competitieven'!AF$2:AF$479,$A887)=0,"",COUNTIF('Listing Competitieven'!AF$2:AF$479,$A887))</f>
        <v/>
      </c>
      <c r="C887" s="145" t="str">
        <f>IF(COUNTIF('Listing Competitieven'!AG$2:AG$479,$A887)=0,"",COUNTIF('Listing Competitieven'!AG$2:AG$479,$A887))</f>
        <v/>
      </c>
      <c r="D887" s="145" t="str">
        <f>IF(COUNTIF('Listing Competitieven'!AH$2:AH$479,$A887)=0,"",COUNTIF('Listing Competitieven'!AH$2:AH$479,$A887))</f>
        <v/>
      </c>
      <c r="E887" s="145" t="str">
        <f>IF(COUNTIF('Listing Competitieven'!AI$2:AI$479,$A887)=0,"",COUNTIF('Listing Competitieven'!AI$2:AI$479,$A887))</f>
        <v/>
      </c>
      <c r="F887" s="145" t="str">
        <f>IF(COUNTIF('Listing Competitieven'!AJ$2:AJ$479,$A887)=0,"",COUNTIF('Listing Competitieven'!AJ$2:AJ$479,$A887))</f>
        <v/>
      </c>
      <c r="G887" s="145" t="str">
        <f>IF(COUNTIF('Listing Competitieven'!AK$2:AK$479,$A887)=0,"",COUNTIF('Listing Competitieven'!AK$2:AK$479,$A887))</f>
        <v/>
      </c>
      <c r="I887">
        <v>886</v>
      </c>
      <c r="J887" s="145">
        <f>SUM(B$2:B887)</f>
        <v>149</v>
      </c>
      <c r="K887" s="145">
        <f>SUM(C$2:C887)</f>
        <v>128</v>
      </c>
      <c r="L887" s="145">
        <f>SUM(D$2:D887)</f>
        <v>97</v>
      </c>
      <c r="M887" s="145">
        <f>SUM(E$2:E887)</f>
        <v>44</v>
      </c>
      <c r="N887" s="145">
        <f>SUM(F$2:F887)</f>
        <v>53</v>
      </c>
      <c r="O887" s="145">
        <f>SUM(G$2:G887)</f>
        <v>7</v>
      </c>
    </row>
    <row r="888" spans="1:15" x14ac:dyDescent="0.25">
      <c r="A888">
        <v>887</v>
      </c>
      <c r="B888" s="145" t="str">
        <f>IF(COUNTIF('Listing Competitieven'!AF$2:AF$479,$A888)=0,"",COUNTIF('Listing Competitieven'!AF$2:AF$479,$A888))</f>
        <v/>
      </c>
      <c r="C888" s="145" t="str">
        <f>IF(COUNTIF('Listing Competitieven'!AG$2:AG$479,$A888)=0,"",COUNTIF('Listing Competitieven'!AG$2:AG$479,$A888))</f>
        <v/>
      </c>
      <c r="D888" s="145" t="str">
        <f>IF(COUNTIF('Listing Competitieven'!AH$2:AH$479,$A888)=0,"",COUNTIF('Listing Competitieven'!AH$2:AH$479,$A888))</f>
        <v/>
      </c>
      <c r="E888" s="145" t="str">
        <f>IF(COUNTIF('Listing Competitieven'!AI$2:AI$479,$A888)=0,"",COUNTIF('Listing Competitieven'!AI$2:AI$479,$A888))</f>
        <v/>
      </c>
      <c r="F888" s="145" t="str">
        <f>IF(COUNTIF('Listing Competitieven'!AJ$2:AJ$479,$A888)=0,"",COUNTIF('Listing Competitieven'!AJ$2:AJ$479,$A888))</f>
        <v/>
      </c>
      <c r="G888" s="145" t="str">
        <f>IF(COUNTIF('Listing Competitieven'!AK$2:AK$479,$A888)=0,"",COUNTIF('Listing Competitieven'!AK$2:AK$479,$A888))</f>
        <v/>
      </c>
      <c r="I888">
        <v>887</v>
      </c>
      <c r="J888" s="145">
        <f>SUM(B$2:B888)</f>
        <v>149</v>
      </c>
      <c r="K888" s="145">
        <f>SUM(C$2:C888)</f>
        <v>128</v>
      </c>
      <c r="L888" s="145">
        <f>SUM(D$2:D888)</f>
        <v>97</v>
      </c>
      <c r="M888" s="145">
        <f>SUM(E$2:E888)</f>
        <v>44</v>
      </c>
      <c r="N888" s="145">
        <f>SUM(F$2:F888)</f>
        <v>53</v>
      </c>
      <c r="O888" s="145">
        <f>SUM(G$2:G888)</f>
        <v>7</v>
      </c>
    </row>
    <row r="889" spans="1:15" x14ac:dyDescent="0.25">
      <c r="A889">
        <v>888</v>
      </c>
      <c r="B889" s="145" t="str">
        <f>IF(COUNTIF('Listing Competitieven'!AF$2:AF$479,$A889)=0,"",COUNTIF('Listing Competitieven'!AF$2:AF$479,$A889))</f>
        <v/>
      </c>
      <c r="C889" s="145" t="str">
        <f>IF(COUNTIF('Listing Competitieven'!AG$2:AG$479,$A889)=0,"",COUNTIF('Listing Competitieven'!AG$2:AG$479,$A889))</f>
        <v/>
      </c>
      <c r="D889" s="145" t="str">
        <f>IF(COUNTIF('Listing Competitieven'!AH$2:AH$479,$A889)=0,"",COUNTIF('Listing Competitieven'!AH$2:AH$479,$A889))</f>
        <v/>
      </c>
      <c r="E889" s="145" t="str">
        <f>IF(COUNTIF('Listing Competitieven'!AI$2:AI$479,$A889)=0,"",COUNTIF('Listing Competitieven'!AI$2:AI$479,$A889))</f>
        <v/>
      </c>
      <c r="F889" s="145" t="str">
        <f>IF(COUNTIF('Listing Competitieven'!AJ$2:AJ$479,$A889)=0,"",COUNTIF('Listing Competitieven'!AJ$2:AJ$479,$A889))</f>
        <v/>
      </c>
      <c r="G889" s="145" t="str">
        <f>IF(COUNTIF('Listing Competitieven'!AK$2:AK$479,$A889)=0,"",COUNTIF('Listing Competitieven'!AK$2:AK$479,$A889))</f>
        <v/>
      </c>
      <c r="I889">
        <v>888</v>
      </c>
      <c r="J889" s="145">
        <f>SUM(B$2:B889)</f>
        <v>149</v>
      </c>
      <c r="K889" s="145">
        <f>SUM(C$2:C889)</f>
        <v>128</v>
      </c>
      <c r="L889" s="145">
        <f>SUM(D$2:D889)</f>
        <v>97</v>
      </c>
      <c r="M889" s="145">
        <f>SUM(E$2:E889)</f>
        <v>44</v>
      </c>
      <c r="N889" s="145">
        <f>SUM(F$2:F889)</f>
        <v>53</v>
      </c>
      <c r="O889" s="145">
        <f>SUM(G$2:G889)</f>
        <v>7</v>
      </c>
    </row>
    <row r="890" spans="1:15" x14ac:dyDescent="0.25">
      <c r="A890">
        <v>889</v>
      </c>
      <c r="B890" s="145" t="str">
        <f>IF(COUNTIF('Listing Competitieven'!AF$2:AF$479,$A890)=0,"",COUNTIF('Listing Competitieven'!AF$2:AF$479,$A890))</f>
        <v/>
      </c>
      <c r="C890" s="145" t="str">
        <f>IF(COUNTIF('Listing Competitieven'!AG$2:AG$479,$A890)=0,"",COUNTIF('Listing Competitieven'!AG$2:AG$479,$A890))</f>
        <v/>
      </c>
      <c r="D890" s="145" t="str">
        <f>IF(COUNTIF('Listing Competitieven'!AH$2:AH$479,$A890)=0,"",COUNTIF('Listing Competitieven'!AH$2:AH$479,$A890))</f>
        <v/>
      </c>
      <c r="E890" s="145" t="str">
        <f>IF(COUNTIF('Listing Competitieven'!AI$2:AI$479,$A890)=0,"",COUNTIF('Listing Competitieven'!AI$2:AI$479,$A890))</f>
        <v/>
      </c>
      <c r="F890" s="145" t="str">
        <f>IF(COUNTIF('Listing Competitieven'!AJ$2:AJ$479,$A890)=0,"",COUNTIF('Listing Competitieven'!AJ$2:AJ$479,$A890))</f>
        <v/>
      </c>
      <c r="G890" s="145" t="str">
        <f>IF(COUNTIF('Listing Competitieven'!AK$2:AK$479,$A890)=0,"",COUNTIF('Listing Competitieven'!AK$2:AK$479,$A890))</f>
        <v/>
      </c>
      <c r="I890">
        <v>889</v>
      </c>
      <c r="J890" s="145">
        <f>SUM(B$2:B890)</f>
        <v>149</v>
      </c>
      <c r="K890" s="145">
        <f>SUM(C$2:C890)</f>
        <v>128</v>
      </c>
      <c r="L890" s="145">
        <f>SUM(D$2:D890)</f>
        <v>97</v>
      </c>
      <c r="M890" s="145">
        <f>SUM(E$2:E890)</f>
        <v>44</v>
      </c>
      <c r="N890" s="145">
        <f>SUM(F$2:F890)</f>
        <v>53</v>
      </c>
      <c r="O890" s="145">
        <f>SUM(G$2:G890)</f>
        <v>7</v>
      </c>
    </row>
    <row r="891" spans="1:15" x14ac:dyDescent="0.25">
      <c r="A891">
        <v>890</v>
      </c>
      <c r="B891" s="145" t="str">
        <f>IF(COUNTIF('Listing Competitieven'!AF$2:AF$479,$A891)=0,"",COUNTIF('Listing Competitieven'!AF$2:AF$479,$A891))</f>
        <v/>
      </c>
      <c r="C891" s="145" t="str">
        <f>IF(COUNTIF('Listing Competitieven'!AG$2:AG$479,$A891)=0,"",COUNTIF('Listing Competitieven'!AG$2:AG$479,$A891))</f>
        <v/>
      </c>
      <c r="D891" s="145" t="str">
        <f>IF(COUNTIF('Listing Competitieven'!AH$2:AH$479,$A891)=0,"",COUNTIF('Listing Competitieven'!AH$2:AH$479,$A891))</f>
        <v/>
      </c>
      <c r="E891" s="145" t="str">
        <f>IF(COUNTIF('Listing Competitieven'!AI$2:AI$479,$A891)=0,"",COUNTIF('Listing Competitieven'!AI$2:AI$479,$A891))</f>
        <v/>
      </c>
      <c r="F891" s="145" t="str">
        <f>IF(COUNTIF('Listing Competitieven'!AJ$2:AJ$479,$A891)=0,"",COUNTIF('Listing Competitieven'!AJ$2:AJ$479,$A891))</f>
        <v/>
      </c>
      <c r="G891" s="145" t="str">
        <f>IF(COUNTIF('Listing Competitieven'!AK$2:AK$479,$A891)=0,"",COUNTIF('Listing Competitieven'!AK$2:AK$479,$A891))</f>
        <v/>
      </c>
      <c r="I891">
        <v>890</v>
      </c>
      <c r="J891" s="145">
        <f>SUM(B$2:B891)</f>
        <v>149</v>
      </c>
      <c r="K891" s="145">
        <f>SUM(C$2:C891)</f>
        <v>128</v>
      </c>
      <c r="L891" s="145">
        <f>SUM(D$2:D891)</f>
        <v>97</v>
      </c>
      <c r="M891" s="145">
        <f>SUM(E$2:E891)</f>
        <v>44</v>
      </c>
      <c r="N891" s="145">
        <f>SUM(F$2:F891)</f>
        <v>53</v>
      </c>
      <c r="O891" s="145">
        <f>SUM(G$2:G891)</f>
        <v>7</v>
      </c>
    </row>
    <row r="892" spans="1:15" x14ac:dyDescent="0.25">
      <c r="A892">
        <v>891</v>
      </c>
      <c r="B892" s="145" t="str">
        <f>IF(COUNTIF('Listing Competitieven'!AF$2:AF$479,$A892)=0,"",COUNTIF('Listing Competitieven'!AF$2:AF$479,$A892))</f>
        <v/>
      </c>
      <c r="C892" s="145" t="str">
        <f>IF(COUNTIF('Listing Competitieven'!AG$2:AG$479,$A892)=0,"",COUNTIF('Listing Competitieven'!AG$2:AG$479,$A892))</f>
        <v/>
      </c>
      <c r="D892" s="145" t="str">
        <f>IF(COUNTIF('Listing Competitieven'!AH$2:AH$479,$A892)=0,"",COUNTIF('Listing Competitieven'!AH$2:AH$479,$A892))</f>
        <v/>
      </c>
      <c r="E892" s="145" t="str">
        <f>IF(COUNTIF('Listing Competitieven'!AI$2:AI$479,$A892)=0,"",COUNTIF('Listing Competitieven'!AI$2:AI$479,$A892))</f>
        <v/>
      </c>
      <c r="F892" s="145" t="str">
        <f>IF(COUNTIF('Listing Competitieven'!AJ$2:AJ$479,$A892)=0,"",COUNTIF('Listing Competitieven'!AJ$2:AJ$479,$A892))</f>
        <v/>
      </c>
      <c r="G892" s="145" t="str">
        <f>IF(COUNTIF('Listing Competitieven'!AK$2:AK$479,$A892)=0,"",COUNTIF('Listing Competitieven'!AK$2:AK$479,$A892))</f>
        <v/>
      </c>
      <c r="I892">
        <v>891</v>
      </c>
      <c r="J892" s="145">
        <f>SUM(B$2:B892)</f>
        <v>149</v>
      </c>
      <c r="K892" s="145">
        <f>SUM(C$2:C892)</f>
        <v>128</v>
      </c>
      <c r="L892" s="145">
        <f>SUM(D$2:D892)</f>
        <v>97</v>
      </c>
      <c r="M892" s="145">
        <f>SUM(E$2:E892)</f>
        <v>44</v>
      </c>
      <c r="N892" s="145">
        <f>SUM(F$2:F892)</f>
        <v>53</v>
      </c>
      <c r="O892" s="145">
        <f>SUM(G$2:G892)</f>
        <v>7</v>
      </c>
    </row>
    <row r="893" spans="1:15" x14ac:dyDescent="0.25">
      <c r="A893">
        <v>892</v>
      </c>
      <c r="B893" s="145" t="str">
        <f>IF(COUNTIF('Listing Competitieven'!AF$2:AF$479,$A893)=0,"",COUNTIF('Listing Competitieven'!AF$2:AF$479,$A893))</f>
        <v/>
      </c>
      <c r="C893" s="145" t="str">
        <f>IF(COUNTIF('Listing Competitieven'!AG$2:AG$479,$A893)=0,"",COUNTIF('Listing Competitieven'!AG$2:AG$479,$A893))</f>
        <v/>
      </c>
      <c r="D893" s="145" t="str">
        <f>IF(COUNTIF('Listing Competitieven'!AH$2:AH$479,$A893)=0,"",COUNTIF('Listing Competitieven'!AH$2:AH$479,$A893))</f>
        <v/>
      </c>
      <c r="E893" s="145" t="str">
        <f>IF(COUNTIF('Listing Competitieven'!AI$2:AI$479,$A893)=0,"",COUNTIF('Listing Competitieven'!AI$2:AI$479,$A893))</f>
        <v/>
      </c>
      <c r="F893" s="145" t="str">
        <f>IF(COUNTIF('Listing Competitieven'!AJ$2:AJ$479,$A893)=0,"",COUNTIF('Listing Competitieven'!AJ$2:AJ$479,$A893))</f>
        <v/>
      </c>
      <c r="G893" s="145" t="str">
        <f>IF(COUNTIF('Listing Competitieven'!AK$2:AK$479,$A893)=0,"",COUNTIF('Listing Competitieven'!AK$2:AK$479,$A893))</f>
        <v/>
      </c>
      <c r="I893">
        <v>892</v>
      </c>
      <c r="J893" s="145">
        <f>SUM(B$2:B893)</f>
        <v>149</v>
      </c>
      <c r="K893" s="145">
        <f>SUM(C$2:C893)</f>
        <v>128</v>
      </c>
      <c r="L893" s="145">
        <f>SUM(D$2:D893)</f>
        <v>97</v>
      </c>
      <c r="M893" s="145">
        <f>SUM(E$2:E893)</f>
        <v>44</v>
      </c>
      <c r="N893" s="145">
        <f>SUM(F$2:F893)</f>
        <v>53</v>
      </c>
      <c r="O893" s="145">
        <f>SUM(G$2:G893)</f>
        <v>7</v>
      </c>
    </row>
    <row r="894" spans="1:15" x14ac:dyDescent="0.25">
      <c r="A894">
        <v>893</v>
      </c>
      <c r="B894" s="145" t="str">
        <f>IF(COUNTIF('Listing Competitieven'!AF$2:AF$479,$A894)=0,"",COUNTIF('Listing Competitieven'!AF$2:AF$479,$A894))</f>
        <v/>
      </c>
      <c r="C894" s="145" t="str">
        <f>IF(COUNTIF('Listing Competitieven'!AG$2:AG$479,$A894)=0,"",COUNTIF('Listing Competitieven'!AG$2:AG$479,$A894))</f>
        <v/>
      </c>
      <c r="D894" s="145" t="str">
        <f>IF(COUNTIF('Listing Competitieven'!AH$2:AH$479,$A894)=0,"",COUNTIF('Listing Competitieven'!AH$2:AH$479,$A894))</f>
        <v/>
      </c>
      <c r="E894" s="145" t="str">
        <f>IF(COUNTIF('Listing Competitieven'!AI$2:AI$479,$A894)=0,"",COUNTIF('Listing Competitieven'!AI$2:AI$479,$A894))</f>
        <v/>
      </c>
      <c r="F894" s="145" t="str">
        <f>IF(COUNTIF('Listing Competitieven'!AJ$2:AJ$479,$A894)=0,"",COUNTIF('Listing Competitieven'!AJ$2:AJ$479,$A894))</f>
        <v/>
      </c>
      <c r="G894" s="145" t="str">
        <f>IF(COUNTIF('Listing Competitieven'!AK$2:AK$479,$A894)=0,"",COUNTIF('Listing Competitieven'!AK$2:AK$479,$A894))</f>
        <v/>
      </c>
      <c r="I894">
        <v>893</v>
      </c>
      <c r="J894" s="145">
        <f>SUM(B$2:B894)</f>
        <v>149</v>
      </c>
      <c r="K894" s="145">
        <f>SUM(C$2:C894)</f>
        <v>128</v>
      </c>
      <c r="L894" s="145">
        <f>SUM(D$2:D894)</f>
        <v>97</v>
      </c>
      <c r="M894" s="145">
        <f>SUM(E$2:E894)</f>
        <v>44</v>
      </c>
      <c r="N894" s="145">
        <f>SUM(F$2:F894)</f>
        <v>53</v>
      </c>
      <c r="O894" s="145">
        <f>SUM(G$2:G894)</f>
        <v>7</v>
      </c>
    </row>
    <row r="895" spans="1:15" x14ac:dyDescent="0.25">
      <c r="A895">
        <v>894</v>
      </c>
      <c r="B895" s="145" t="str">
        <f>IF(COUNTIF('Listing Competitieven'!AF$2:AF$479,$A895)=0,"",COUNTIF('Listing Competitieven'!AF$2:AF$479,$A895))</f>
        <v/>
      </c>
      <c r="C895" s="145" t="str">
        <f>IF(COUNTIF('Listing Competitieven'!AG$2:AG$479,$A895)=0,"",COUNTIF('Listing Competitieven'!AG$2:AG$479,$A895))</f>
        <v/>
      </c>
      <c r="D895" s="145" t="str">
        <f>IF(COUNTIF('Listing Competitieven'!AH$2:AH$479,$A895)=0,"",COUNTIF('Listing Competitieven'!AH$2:AH$479,$A895))</f>
        <v/>
      </c>
      <c r="E895" s="145" t="str">
        <f>IF(COUNTIF('Listing Competitieven'!AI$2:AI$479,$A895)=0,"",COUNTIF('Listing Competitieven'!AI$2:AI$479,$A895))</f>
        <v/>
      </c>
      <c r="F895" s="145" t="str">
        <f>IF(COUNTIF('Listing Competitieven'!AJ$2:AJ$479,$A895)=0,"",COUNTIF('Listing Competitieven'!AJ$2:AJ$479,$A895))</f>
        <v/>
      </c>
      <c r="G895" s="145" t="str">
        <f>IF(COUNTIF('Listing Competitieven'!AK$2:AK$479,$A895)=0,"",COUNTIF('Listing Competitieven'!AK$2:AK$479,$A895))</f>
        <v/>
      </c>
      <c r="I895">
        <v>894</v>
      </c>
      <c r="J895" s="145">
        <f>SUM(B$2:B895)</f>
        <v>149</v>
      </c>
      <c r="K895" s="145">
        <f>SUM(C$2:C895)</f>
        <v>128</v>
      </c>
      <c r="L895" s="145">
        <f>SUM(D$2:D895)</f>
        <v>97</v>
      </c>
      <c r="M895" s="145">
        <f>SUM(E$2:E895)</f>
        <v>44</v>
      </c>
      <c r="N895" s="145">
        <f>SUM(F$2:F895)</f>
        <v>53</v>
      </c>
      <c r="O895" s="145">
        <f>SUM(G$2:G895)</f>
        <v>7</v>
      </c>
    </row>
    <row r="896" spans="1:15" x14ac:dyDescent="0.25">
      <c r="A896">
        <v>895</v>
      </c>
      <c r="B896" s="145" t="str">
        <f>IF(COUNTIF('Listing Competitieven'!AF$2:AF$479,$A896)=0,"",COUNTIF('Listing Competitieven'!AF$2:AF$479,$A896))</f>
        <v/>
      </c>
      <c r="C896" s="145" t="str">
        <f>IF(COUNTIF('Listing Competitieven'!AG$2:AG$479,$A896)=0,"",COUNTIF('Listing Competitieven'!AG$2:AG$479,$A896))</f>
        <v/>
      </c>
      <c r="D896" s="145" t="str">
        <f>IF(COUNTIF('Listing Competitieven'!AH$2:AH$479,$A896)=0,"",COUNTIF('Listing Competitieven'!AH$2:AH$479,$A896))</f>
        <v/>
      </c>
      <c r="E896" s="145" t="str">
        <f>IF(COUNTIF('Listing Competitieven'!AI$2:AI$479,$A896)=0,"",COUNTIF('Listing Competitieven'!AI$2:AI$479,$A896))</f>
        <v/>
      </c>
      <c r="F896" s="145" t="str">
        <f>IF(COUNTIF('Listing Competitieven'!AJ$2:AJ$479,$A896)=0,"",COUNTIF('Listing Competitieven'!AJ$2:AJ$479,$A896))</f>
        <v/>
      </c>
      <c r="G896" s="145" t="str">
        <f>IF(COUNTIF('Listing Competitieven'!AK$2:AK$479,$A896)=0,"",COUNTIF('Listing Competitieven'!AK$2:AK$479,$A896))</f>
        <v/>
      </c>
      <c r="I896">
        <v>895</v>
      </c>
      <c r="J896" s="145">
        <f>SUM(B$2:B896)</f>
        <v>149</v>
      </c>
      <c r="K896" s="145">
        <f>SUM(C$2:C896)</f>
        <v>128</v>
      </c>
      <c r="L896" s="145">
        <f>SUM(D$2:D896)</f>
        <v>97</v>
      </c>
      <c r="M896" s="145">
        <f>SUM(E$2:E896)</f>
        <v>44</v>
      </c>
      <c r="N896" s="145">
        <f>SUM(F$2:F896)</f>
        <v>53</v>
      </c>
      <c r="O896" s="145">
        <f>SUM(G$2:G896)</f>
        <v>7</v>
      </c>
    </row>
    <row r="897" spans="1:15" x14ac:dyDescent="0.25">
      <c r="A897">
        <v>896</v>
      </c>
      <c r="B897" s="145" t="str">
        <f>IF(COUNTIF('Listing Competitieven'!AF$2:AF$479,$A897)=0,"",COUNTIF('Listing Competitieven'!AF$2:AF$479,$A897))</f>
        <v/>
      </c>
      <c r="C897" s="145" t="str">
        <f>IF(COUNTIF('Listing Competitieven'!AG$2:AG$479,$A897)=0,"",COUNTIF('Listing Competitieven'!AG$2:AG$479,$A897))</f>
        <v/>
      </c>
      <c r="D897" s="145" t="str">
        <f>IF(COUNTIF('Listing Competitieven'!AH$2:AH$479,$A897)=0,"",COUNTIF('Listing Competitieven'!AH$2:AH$479,$A897))</f>
        <v/>
      </c>
      <c r="E897" s="145" t="str">
        <f>IF(COUNTIF('Listing Competitieven'!AI$2:AI$479,$A897)=0,"",COUNTIF('Listing Competitieven'!AI$2:AI$479,$A897))</f>
        <v/>
      </c>
      <c r="F897" s="145" t="str">
        <f>IF(COUNTIF('Listing Competitieven'!AJ$2:AJ$479,$A897)=0,"",COUNTIF('Listing Competitieven'!AJ$2:AJ$479,$A897))</f>
        <v/>
      </c>
      <c r="G897" s="145" t="str">
        <f>IF(COUNTIF('Listing Competitieven'!AK$2:AK$479,$A897)=0,"",COUNTIF('Listing Competitieven'!AK$2:AK$479,$A897))</f>
        <v/>
      </c>
      <c r="I897">
        <v>896</v>
      </c>
      <c r="J897" s="145">
        <f>SUM(B$2:B897)</f>
        <v>149</v>
      </c>
      <c r="K897" s="145">
        <f>SUM(C$2:C897)</f>
        <v>128</v>
      </c>
      <c r="L897" s="145">
        <f>SUM(D$2:D897)</f>
        <v>97</v>
      </c>
      <c r="M897" s="145">
        <f>SUM(E$2:E897)</f>
        <v>44</v>
      </c>
      <c r="N897" s="145">
        <f>SUM(F$2:F897)</f>
        <v>53</v>
      </c>
      <c r="O897" s="145">
        <f>SUM(G$2:G897)</f>
        <v>7</v>
      </c>
    </row>
    <row r="898" spans="1:15" x14ac:dyDescent="0.25">
      <c r="A898">
        <v>897</v>
      </c>
      <c r="B898" s="145" t="str">
        <f>IF(COUNTIF('Listing Competitieven'!AF$2:AF$479,$A898)=0,"",COUNTIF('Listing Competitieven'!AF$2:AF$479,$A898))</f>
        <v/>
      </c>
      <c r="C898" s="145" t="str">
        <f>IF(COUNTIF('Listing Competitieven'!AG$2:AG$479,$A898)=0,"",COUNTIF('Listing Competitieven'!AG$2:AG$479,$A898))</f>
        <v/>
      </c>
      <c r="D898" s="145" t="str">
        <f>IF(COUNTIF('Listing Competitieven'!AH$2:AH$479,$A898)=0,"",COUNTIF('Listing Competitieven'!AH$2:AH$479,$A898))</f>
        <v/>
      </c>
      <c r="E898" s="145" t="str">
        <f>IF(COUNTIF('Listing Competitieven'!AI$2:AI$479,$A898)=0,"",COUNTIF('Listing Competitieven'!AI$2:AI$479,$A898))</f>
        <v/>
      </c>
      <c r="F898" s="145" t="str">
        <f>IF(COUNTIF('Listing Competitieven'!AJ$2:AJ$479,$A898)=0,"",COUNTIF('Listing Competitieven'!AJ$2:AJ$479,$A898))</f>
        <v/>
      </c>
      <c r="G898" s="145" t="str">
        <f>IF(COUNTIF('Listing Competitieven'!AK$2:AK$479,$A898)=0,"",COUNTIF('Listing Competitieven'!AK$2:AK$479,$A898))</f>
        <v/>
      </c>
      <c r="I898">
        <v>897</v>
      </c>
      <c r="J898" s="145">
        <f>SUM(B$2:B898)</f>
        <v>149</v>
      </c>
      <c r="K898" s="145">
        <f>SUM(C$2:C898)</f>
        <v>128</v>
      </c>
      <c r="L898" s="145">
        <f>SUM(D$2:D898)</f>
        <v>97</v>
      </c>
      <c r="M898" s="145">
        <f>SUM(E$2:E898)</f>
        <v>44</v>
      </c>
      <c r="N898" s="145">
        <f>SUM(F$2:F898)</f>
        <v>53</v>
      </c>
      <c r="O898" s="145">
        <f>SUM(G$2:G898)</f>
        <v>7</v>
      </c>
    </row>
    <row r="899" spans="1:15" x14ac:dyDescent="0.25">
      <c r="A899">
        <v>898</v>
      </c>
      <c r="B899" s="145" t="str">
        <f>IF(COUNTIF('Listing Competitieven'!AF$2:AF$479,$A899)=0,"",COUNTIF('Listing Competitieven'!AF$2:AF$479,$A899))</f>
        <v/>
      </c>
      <c r="C899" s="145" t="str">
        <f>IF(COUNTIF('Listing Competitieven'!AG$2:AG$479,$A899)=0,"",COUNTIF('Listing Competitieven'!AG$2:AG$479,$A899))</f>
        <v/>
      </c>
      <c r="D899" s="145" t="str">
        <f>IF(COUNTIF('Listing Competitieven'!AH$2:AH$479,$A899)=0,"",COUNTIF('Listing Competitieven'!AH$2:AH$479,$A899))</f>
        <v/>
      </c>
      <c r="E899" s="145" t="str">
        <f>IF(COUNTIF('Listing Competitieven'!AI$2:AI$479,$A899)=0,"",COUNTIF('Listing Competitieven'!AI$2:AI$479,$A899))</f>
        <v/>
      </c>
      <c r="F899" s="145" t="str">
        <f>IF(COUNTIF('Listing Competitieven'!AJ$2:AJ$479,$A899)=0,"",COUNTIF('Listing Competitieven'!AJ$2:AJ$479,$A899))</f>
        <v/>
      </c>
      <c r="G899" s="145" t="str">
        <f>IF(COUNTIF('Listing Competitieven'!AK$2:AK$479,$A899)=0,"",COUNTIF('Listing Competitieven'!AK$2:AK$479,$A899))</f>
        <v/>
      </c>
      <c r="I899">
        <v>898</v>
      </c>
      <c r="J899" s="145">
        <f>SUM(B$2:B899)</f>
        <v>149</v>
      </c>
      <c r="K899" s="145">
        <f>SUM(C$2:C899)</f>
        <v>128</v>
      </c>
      <c r="L899" s="145">
        <f>SUM(D$2:D899)</f>
        <v>97</v>
      </c>
      <c r="M899" s="145">
        <f>SUM(E$2:E899)</f>
        <v>44</v>
      </c>
      <c r="N899" s="145">
        <f>SUM(F$2:F899)</f>
        <v>53</v>
      </c>
      <c r="O899" s="145">
        <f>SUM(G$2:G899)</f>
        <v>7</v>
      </c>
    </row>
    <row r="900" spans="1:15" x14ac:dyDescent="0.25">
      <c r="A900">
        <v>899</v>
      </c>
      <c r="B900" s="145" t="str">
        <f>IF(COUNTIF('Listing Competitieven'!AF$2:AF$479,$A900)=0,"",COUNTIF('Listing Competitieven'!AF$2:AF$479,$A900))</f>
        <v/>
      </c>
      <c r="C900" s="145" t="str">
        <f>IF(COUNTIF('Listing Competitieven'!AG$2:AG$479,$A900)=0,"",COUNTIF('Listing Competitieven'!AG$2:AG$479,$A900))</f>
        <v/>
      </c>
      <c r="D900" s="145" t="str">
        <f>IF(COUNTIF('Listing Competitieven'!AH$2:AH$479,$A900)=0,"",COUNTIF('Listing Competitieven'!AH$2:AH$479,$A900))</f>
        <v/>
      </c>
      <c r="E900" s="145" t="str">
        <f>IF(COUNTIF('Listing Competitieven'!AI$2:AI$479,$A900)=0,"",COUNTIF('Listing Competitieven'!AI$2:AI$479,$A900))</f>
        <v/>
      </c>
      <c r="F900" s="145" t="str">
        <f>IF(COUNTIF('Listing Competitieven'!AJ$2:AJ$479,$A900)=0,"",COUNTIF('Listing Competitieven'!AJ$2:AJ$479,$A900))</f>
        <v/>
      </c>
      <c r="G900" s="145" t="str">
        <f>IF(COUNTIF('Listing Competitieven'!AK$2:AK$479,$A900)=0,"",COUNTIF('Listing Competitieven'!AK$2:AK$479,$A900))</f>
        <v/>
      </c>
      <c r="I900">
        <v>899</v>
      </c>
      <c r="J900" s="145">
        <f>SUM(B$2:B900)</f>
        <v>149</v>
      </c>
      <c r="K900" s="145">
        <f>SUM(C$2:C900)</f>
        <v>128</v>
      </c>
      <c r="L900" s="145">
        <f>SUM(D$2:D900)</f>
        <v>97</v>
      </c>
      <c r="M900" s="145">
        <f>SUM(E$2:E900)</f>
        <v>44</v>
      </c>
      <c r="N900" s="145">
        <f>SUM(F$2:F900)</f>
        <v>53</v>
      </c>
      <c r="O900" s="145">
        <f>SUM(G$2:G900)</f>
        <v>7</v>
      </c>
    </row>
    <row r="901" spans="1:15" x14ac:dyDescent="0.25">
      <c r="A901">
        <v>900</v>
      </c>
      <c r="B901" s="145" t="str">
        <f>IF(COUNTIF('Listing Competitieven'!AF$2:AF$479,$A901)=0,"",COUNTIF('Listing Competitieven'!AF$2:AF$479,$A901))</f>
        <v/>
      </c>
      <c r="C901" s="145" t="str">
        <f>IF(COUNTIF('Listing Competitieven'!AG$2:AG$479,$A901)=0,"",COUNTIF('Listing Competitieven'!AG$2:AG$479,$A901))</f>
        <v/>
      </c>
      <c r="D901" s="145" t="str">
        <f>IF(COUNTIF('Listing Competitieven'!AH$2:AH$479,$A901)=0,"",COUNTIF('Listing Competitieven'!AH$2:AH$479,$A901))</f>
        <v/>
      </c>
      <c r="E901" s="145" t="str">
        <f>IF(COUNTIF('Listing Competitieven'!AI$2:AI$479,$A901)=0,"",COUNTIF('Listing Competitieven'!AI$2:AI$479,$A901))</f>
        <v/>
      </c>
      <c r="F901" s="145" t="str">
        <f>IF(COUNTIF('Listing Competitieven'!AJ$2:AJ$479,$A901)=0,"",COUNTIF('Listing Competitieven'!AJ$2:AJ$479,$A901))</f>
        <v/>
      </c>
      <c r="G901" s="145" t="str">
        <f>IF(COUNTIF('Listing Competitieven'!AK$2:AK$479,$A901)=0,"",COUNTIF('Listing Competitieven'!AK$2:AK$479,$A901))</f>
        <v/>
      </c>
      <c r="I901">
        <v>900</v>
      </c>
      <c r="J901" s="145">
        <f>SUM(B$2:B901)</f>
        <v>149</v>
      </c>
      <c r="K901" s="145">
        <f>SUM(C$2:C901)</f>
        <v>128</v>
      </c>
      <c r="L901" s="145">
        <f>SUM(D$2:D901)</f>
        <v>97</v>
      </c>
      <c r="M901" s="145">
        <f>SUM(E$2:E901)</f>
        <v>44</v>
      </c>
      <c r="N901" s="145">
        <f>SUM(F$2:F901)</f>
        <v>53</v>
      </c>
      <c r="O901" s="145">
        <f>SUM(G$2:G901)</f>
        <v>7</v>
      </c>
    </row>
    <row r="902" spans="1:15" x14ac:dyDescent="0.25">
      <c r="A902">
        <v>901</v>
      </c>
      <c r="B902" s="145" t="str">
        <f>IF(COUNTIF('Listing Competitieven'!AF$2:AF$479,$A902)=0,"",COUNTIF('Listing Competitieven'!AF$2:AF$479,$A902))</f>
        <v/>
      </c>
      <c r="C902" s="145" t="str">
        <f>IF(COUNTIF('Listing Competitieven'!AG$2:AG$479,$A902)=0,"",COUNTIF('Listing Competitieven'!AG$2:AG$479,$A902))</f>
        <v/>
      </c>
      <c r="D902" s="145" t="str">
        <f>IF(COUNTIF('Listing Competitieven'!AH$2:AH$479,$A902)=0,"",COUNTIF('Listing Competitieven'!AH$2:AH$479,$A902))</f>
        <v/>
      </c>
      <c r="E902" s="145" t="str">
        <f>IF(COUNTIF('Listing Competitieven'!AI$2:AI$479,$A902)=0,"",COUNTIF('Listing Competitieven'!AI$2:AI$479,$A902))</f>
        <v/>
      </c>
      <c r="F902" s="145" t="str">
        <f>IF(COUNTIF('Listing Competitieven'!AJ$2:AJ$479,$A902)=0,"",COUNTIF('Listing Competitieven'!AJ$2:AJ$479,$A902))</f>
        <v/>
      </c>
      <c r="G902" s="145" t="str">
        <f>IF(COUNTIF('Listing Competitieven'!AK$2:AK$479,$A902)=0,"",COUNTIF('Listing Competitieven'!AK$2:AK$479,$A902))</f>
        <v/>
      </c>
      <c r="I902">
        <v>901</v>
      </c>
      <c r="J902" s="145">
        <f>SUM(B$2:B902)</f>
        <v>149</v>
      </c>
      <c r="K902" s="145">
        <f>SUM(C$2:C902)</f>
        <v>128</v>
      </c>
      <c r="L902" s="145">
        <f>SUM(D$2:D902)</f>
        <v>97</v>
      </c>
      <c r="M902" s="145">
        <f>SUM(E$2:E902)</f>
        <v>44</v>
      </c>
      <c r="N902" s="145">
        <f>SUM(F$2:F902)</f>
        <v>53</v>
      </c>
      <c r="O902" s="145">
        <f>SUM(G$2:G902)</f>
        <v>7</v>
      </c>
    </row>
    <row r="903" spans="1:15" x14ac:dyDescent="0.25">
      <c r="A903">
        <v>902</v>
      </c>
      <c r="B903" s="145" t="str">
        <f>IF(COUNTIF('Listing Competitieven'!AF$2:AF$479,$A903)=0,"",COUNTIF('Listing Competitieven'!AF$2:AF$479,$A903))</f>
        <v/>
      </c>
      <c r="C903" s="145" t="str">
        <f>IF(COUNTIF('Listing Competitieven'!AG$2:AG$479,$A903)=0,"",COUNTIF('Listing Competitieven'!AG$2:AG$479,$A903))</f>
        <v/>
      </c>
      <c r="D903" s="145" t="str">
        <f>IF(COUNTIF('Listing Competitieven'!AH$2:AH$479,$A903)=0,"",COUNTIF('Listing Competitieven'!AH$2:AH$479,$A903))</f>
        <v/>
      </c>
      <c r="E903" s="145" t="str">
        <f>IF(COUNTIF('Listing Competitieven'!AI$2:AI$479,$A903)=0,"",COUNTIF('Listing Competitieven'!AI$2:AI$479,$A903))</f>
        <v/>
      </c>
      <c r="F903" s="145" t="str">
        <f>IF(COUNTIF('Listing Competitieven'!AJ$2:AJ$479,$A903)=0,"",COUNTIF('Listing Competitieven'!AJ$2:AJ$479,$A903))</f>
        <v/>
      </c>
      <c r="G903" s="145" t="str">
        <f>IF(COUNTIF('Listing Competitieven'!AK$2:AK$479,$A903)=0,"",COUNTIF('Listing Competitieven'!AK$2:AK$479,$A903))</f>
        <v/>
      </c>
      <c r="I903">
        <v>902</v>
      </c>
      <c r="J903" s="145">
        <f>SUM(B$2:B903)</f>
        <v>149</v>
      </c>
      <c r="K903" s="145">
        <f>SUM(C$2:C903)</f>
        <v>128</v>
      </c>
      <c r="L903" s="145">
        <f>SUM(D$2:D903)</f>
        <v>97</v>
      </c>
      <c r="M903" s="145">
        <f>SUM(E$2:E903)</f>
        <v>44</v>
      </c>
      <c r="N903" s="145">
        <f>SUM(F$2:F903)</f>
        <v>53</v>
      </c>
      <c r="O903" s="145">
        <f>SUM(G$2:G903)</f>
        <v>7</v>
      </c>
    </row>
    <row r="904" spans="1:15" x14ac:dyDescent="0.25">
      <c r="A904">
        <v>903</v>
      </c>
      <c r="B904" s="145" t="str">
        <f>IF(COUNTIF('Listing Competitieven'!AF$2:AF$479,$A904)=0,"",COUNTIF('Listing Competitieven'!AF$2:AF$479,$A904))</f>
        <v/>
      </c>
      <c r="C904" s="145" t="str">
        <f>IF(COUNTIF('Listing Competitieven'!AG$2:AG$479,$A904)=0,"",COUNTIF('Listing Competitieven'!AG$2:AG$479,$A904))</f>
        <v/>
      </c>
      <c r="D904" s="145" t="str">
        <f>IF(COUNTIF('Listing Competitieven'!AH$2:AH$479,$A904)=0,"",COUNTIF('Listing Competitieven'!AH$2:AH$479,$A904))</f>
        <v/>
      </c>
      <c r="E904" s="145" t="str">
        <f>IF(COUNTIF('Listing Competitieven'!AI$2:AI$479,$A904)=0,"",COUNTIF('Listing Competitieven'!AI$2:AI$479,$A904))</f>
        <v/>
      </c>
      <c r="F904" s="145" t="str">
        <f>IF(COUNTIF('Listing Competitieven'!AJ$2:AJ$479,$A904)=0,"",COUNTIF('Listing Competitieven'!AJ$2:AJ$479,$A904))</f>
        <v/>
      </c>
      <c r="G904" s="145" t="str">
        <f>IF(COUNTIF('Listing Competitieven'!AK$2:AK$479,$A904)=0,"",COUNTIF('Listing Competitieven'!AK$2:AK$479,$A904))</f>
        <v/>
      </c>
      <c r="I904">
        <v>903</v>
      </c>
      <c r="J904" s="145">
        <f>SUM(B$2:B904)</f>
        <v>149</v>
      </c>
      <c r="K904" s="145">
        <f>SUM(C$2:C904)</f>
        <v>128</v>
      </c>
      <c r="L904" s="145">
        <f>SUM(D$2:D904)</f>
        <v>97</v>
      </c>
      <c r="M904" s="145">
        <f>SUM(E$2:E904)</f>
        <v>44</v>
      </c>
      <c r="N904" s="145">
        <f>SUM(F$2:F904)</f>
        <v>53</v>
      </c>
      <c r="O904" s="145">
        <f>SUM(G$2:G904)</f>
        <v>7</v>
      </c>
    </row>
    <row r="905" spans="1:15" x14ac:dyDescent="0.25">
      <c r="A905">
        <v>904</v>
      </c>
      <c r="B905" s="145" t="str">
        <f>IF(COUNTIF('Listing Competitieven'!AF$2:AF$479,$A905)=0,"",COUNTIF('Listing Competitieven'!AF$2:AF$479,$A905))</f>
        <v/>
      </c>
      <c r="C905" s="145" t="str">
        <f>IF(COUNTIF('Listing Competitieven'!AG$2:AG$479,$A905)=0,"",COUNTIF('Listing Competitieven'!AG$2:AG$479,$A905))</f>
        <v/>
      </c>
      <c r="D905" s="145" t="str">
        <f>IF(COUNTIF('Listing Competitieven'!AH$2:AH$479,$A905)=0,"",COUNTIF('Listing Competitieven'!AH$2:AH$479,$A905))</f>
        <v/>
      </c>
      <c r="E905" s="145" t="str">
        <f>IF(COUNTIF('Listing Competitieven'!AI$2:AI$479,$A905)=0,"",COUNTIF('Listing Competitieven'!AI$2:AI$479,$A905))</f>
        <v/>
      </c>
      <c r="F905" s="145" t="str">
        <f>IF(COUNTIF('Listing Competitieven'!AJ$2:AJ$479,$A905)=0,"",COUNTIF('Listing Competitieven'!AJ$2:AJ$479,$A905))</f>
        <v/>
      </c>
      <c r="G905" s="145" t="str">
        <f>IF(COUNTIF('Listing Competitieven'!AK$2:AK$479,$A905)=0,"",COUNTIF('Listing Competitieven'!AK$2:AK$479,$A905))</f>
        <v/>
      </c>
      <c r="I905">
        <v>904</v>
      </c>
      <c r="J905" s="145">
        <f>SUM(B$2:B905)</f>
        <v>149</v>
      </c>
      <c r="K905" s="145">
        <f>SUM(C$2:C905)</f>
        <v>128</v>
      </c>
      <c r="L905" s="145">
        <f>SUM(D$2:D905)</f>
        <v>97</v>
      </c>
      <c r="M905" s="145">
        <f>SUM(E$2:E905)</f>
        <v>44</v>
      </c>
      <c r="N905" s="145">
        <f>SUM(F$2:F905)</f>
        <v>53</v>
      </c>
      <c r="O905" s="145">
        <f>SUM(G$2:G905)</f>
        <v>7</v>
      </c>
    </row>
    <row r="906" spans="1:15" x14ac:dyDescent="0.25">
      <c r="A906">
        <v>905</v>
      </c>
      <c r="B906" s="145" t="str">
        <f>IF(COUNTIF('Listing Competitieven'!AF$2:AF$479,$A906)=0,"",COUNTIF('Listing Competitieven'!AF$2:AF$479,$A906))</f>
        <v/>
      </c>
      <c r="C906" s="145" t="str">
        <f>IF(COUNTIF('Listing Competitieven'!AG$2:AG$479,$A906)=0,"",COUNTIF('Listing Competitieven'!AG$2:AG$479,$A906))</f>
        <v/>
      </c>
      <c r="D906" s="145" t="str">
        <f>IF(COUNTIF('Listing Competitieven'!AH$2:AH$479,$A906)=0,"",COUNTIF('Listing Competitieven'!AH$2:AH$479,$A906))</f>
        <v/>
      </c>
      <c r="E906" s="145" t="str">
        <f>IF(COUNTIF('Listing Competitieven'!AI$2:AI$479,$A906)=0,"",COUNTIF('Listing Competitieven'!AI$2:AI$479,$A906))</f>
        <v/>
      </c>
      <c r="F906" s="145" t="str">
        <f>IF(COUNTIF('Listing Competitieven'!AJ$2:AJ$479,$A906)=0,"",COUNTIF('Listing Competitieven'!AJ$2:AJ$479,$A906))</f>
        <v/>
      </c>
      <c r="G906" s="145" t="str">
        <f>IF(COUNTIF('Listing Competitieven'!AK$2:AK$479,$A906)=0,"",COUNTIF('Listing Competitieven'!AK$2:AK$479,$A906))</f>
        <v/>
      </c>
      <c r="I906">
        <v>905</v>
      </c>
      <c r="J906" s="145">
        <f>SUM(B$2:B906)</f>
        <v>149</v>
      </c>
      <c r="K906" s="145">
        <f>SUM(C$2:C906)</f>
        <v>128</v>
      </c>
      <c r="L906" s="145">
        <f>SUM(D$2:D906)</f>
        <v>97</v>
      </c>
      <c r="M906" s="145">
        <f>SUM(E$2:E906)</f>
        <v>44</v>
      </c>
      <c r="N906" s="145">
        <f>SUM(F$2:F906)</f>
        <v>53</v>
      </c>
      <c r="O906" s="145">
        <f>SUM(G$2:G906)</f>
        <v>7</v>
      </c>
    </row>
    <row r="907" spans="1:15" x14ac:dyDescent="0.25">
      <c r="A907">
        <v>906</v>
      </c>
      <c r="B907" s="145" t="str">
        <f>IF(COUNTIF('Listing Competitieven'!AF$2:AF$479,$A907)=0,"",COUNTIF('Listing Competitieven'!AF$2:AF$479,$A907))</f>
        <v/>
      </c>
      <c r="C907" s="145" t="str">
        <f>IF(COUNTIF('Listing Competitieven'!AG$2:AG$479,$A907)=0,"",COUNTIF('Listing Competitieven'!AG$2:AG$479,$A907))</f>
        <v/>
      </c>
      <c r="D907" s="145" t="str">
        <f>IF(COUNTIF('Listing Competitieven'!AH$2:AH$479,$A907)=0,"",COUNTIF('Listing Competitieven'!AH$2:AH$479,$A907))</f>
        <v/>
      </c>
      <c r="E907" s="145" t="str">
        <f>IF(COUNTIF('Listing Competitieven'!AI$2:AI$479,$A907)=0,"",COUNTIF('Listing Competitieven'!AI$2:AI$479,$A907))</f>
        <v/>
      </c>
      <c r="F907" s="145" t="str">
        <f>IF(COUNTIF('Listing Competitieven'!AJ$2:AJ$479,$A907)=0,"",COUNTIF('Listing Competitieven'!AJ$2:AJ$479,$A907))</f>
        <v/>
      </c>
      <c r="G907" s="145" t="str">
        <f>IF(COUNTIF('Listing Competitieven'!AK$2:AK$479,$A907)=0,"",COUNTIF('Listing Competitieven'!AK$2:AK$479,$A907))</f>
        <v/>
      </c>
      <c r="I907">
        <v>906</v>
      </c>
      <c r="J907" s="145">
        <f>SUM(B$2:B907)</f>
        <v>149</v>
      </c>
      <c r="K907" s="145">
        <f>SUM(C$2:C907)</f>
        <v>128</v>
      </c>
      <c r="L907" s="145">
        <f>SUM(D$2:D907)</f>
        <v>97</v>
      </c>
      <c r="M907" s="145">
        <f>SUM(E$2:E907)</f>
        <v>44</v>
      </c>
      <c r="N907" s="145">
        <f>SUM(F$2:F907)</f>
        <v>53</v>
      </c>
      <c r="O907" s="145">
        <f>SUM(G$2:G907)</f>
        <v>7</v>
      </c>
    </row>
    <row r="908" spans="1:15" x14ac:dyDescent="0.25">
      <c r="A908">
        <v>907</v>
      </c>
      <c r="B908" s="145" t="str">
        <f>IF(COUNTIF('Listing Competitieven'!AF$2:AF$479,$A908)=0,"",COUNTIF('Listing Competitieven'!AF$2:AF$479,$A908))</f>
        <v/>
      </c>
      <c r="C908" s="145" t="str">
        <f>IF(COUNTIF('Listing Competitieven'!AG$2:AG$479,$A908)=0,"",COUNTIF('Listing Competitieven'!AG$2:AG$479,$A908))</f>
        <v/>
      </c>
      <c r="D908" s="145" t="str">
        <f>IF(COUNTIF('Listing Competitieven'!AH$2:AH$479,$A908)=0,"",COUNTIF('Listing Competitieven'!AH$2:AH$479,$A908))</f>
        <v/>
      </c>
      <c r="E908" s="145" t="str">
        <f>IF(COUNTIF('Listing Competitieven'!AI$2:AI$479,$A908)=0,"",COUNTIF('Listing Competitieven'!AI$2:AI$479,$A908))</f>
        <v/>
      </c>
      <c r="F908" s="145" t="str">
        <f>IF(COUNTIF('Listing Competitieven'!AJ$2:AJ$479,$A908)=0,"",COUNTIF('Listing Competitieven'!AJ$2:AJ$479,$A908))</f>
        <v/>
      </c>
      <c r="G908" s="145" t="str">
        <f>IF(COUNTIF('Listing Competitieven'!AK$2:AK$479,$A908)=0,"",COUNTIF('Listing Competitieven'!AK$2:AK$479,$A908))</f>
        <v/>
      </c>
      <c r="I908">
        <v>907</v>
      </c>
      <c r="J908" s="145">
        <f>SUM(B$2:B908)</f>
        <v>149</v>
      </c>
      <c r="K908" s="145">
        <f>SUM(C$2:C908)</f>
        <v>128</v>
      </c>
      <c r="L908" s="145">
        <f>SUM(D$2:D908)</f>
        <v>97</v>
      </c>
      <c r="M908" s="145">
        <f>SUM(E$2:E908)</f>
        <v>44</v>
      </c>
      <c r="N908" s="145">
        <f>SUM(F$2:F908)</f>
        <v>53</v>
      </c>
      <c r="O908" s="145">
        <f>SUM(G$2:G908)</f>
        <v>7</v>
      </c>
    </row>
    <row r="909" spans="1:15" x14ac:dyDescent="0.25">
      <c r="A909">
        <v>908</v>
      </c>
      <c r="B909" s="145" t="str">
        <f>IF(COUNTIF('Listing Competitieven'!AF$2:AF$479,$A909)=0,"",COUNTIF('Listing Competitieven'!AF$2:AF$479,$A909))</f>
        <v/>
      </c>
      <c r="C909" s="145" t="str">
        <f>IF(COUNTIF('Listing Competitieven'!AG$2:AG$479,$A909)=0,"",COUNTIF('Listing Competitieven'!AG$2:AG$479,$A909))</f>
        <v/>
      </c>
      <c r="D909" s="145" t="str">
        <f>IF(COUNTIF('Listing Competitieven'!AH$2:AH$479,$A909)=0,"",COUNTIF('Listing Competitieven'!AH$2:AH$479,$A909))</f>
        <v/>
      </c>
      <c r="E909" s="145" t="str">
        <f>IF(COUNTIF('Listing Competitieven'!AI$2:AI$479,$A909)=0,"",COUNTIF('Listing Competitieven'!AI$2:AI$479,$A909))</f>
        <v/>
      </c>
      <c r="F909" s="145" t="str">
        <f>IF(COUNTIF('Listing Competitieven'!AJ$2:AJ$479,$A909)=0,"",COUNTIF('Listing Competitieven'!AJ$2:AJ$479,$A909))</f>
        <v/>
      </c>
      <c r="G909" s="145" t="str">
        <f>IF(COUNTIF('Listing Competitieven'!AK$2:AK$479,$A909)=0,"",COUNTIF('Listing Competitieven'!AK$2:AK$479,$A909))</f>
        <v/>
      </c>
      <c r="I909">
        <v>908</v>
      </c>
      <c r="J909" s="145">
        <f>SUM(B$2:B909)</f>
        <v>149</v>
      </c>
      <c r="K909" s="145">
        <f>SUM(C$2:C909)</f>
        <v>128</v>
      </c>
      <c r="L909" s="145">
        <f>SUM(D$2:D909)</f>
        <v>97</v>
      </c>
      <c r="M909" s="145">
        <f>SUM(E$2:E909)</f>
        <v>44</v>
      </c>
      <c r="N909" s="145">
        <f>SUM(F$2:F909)</f>
        <v>53</v>
      </c>
      <c r="O909" s="145">
        <f>SUM(G$2:G909)</f>
        <v>7</v>
      </c>
    </row>
    <row r="910" spans="1:15" x14ac:dyDescent="0.25">
      <c r="A910">
        <v>909</v>
      </c>
      <c r="B910" s="145" t="str">
        <f>IF(COUNTIF('Listing Competitieven'!AF$2:AF$479,$A910)=0,"",COUNTIF('Listing Competitieven'!AF$2:AF$479,$A910))</f>
        <v/>
      </c>
      <c r="C910" s="145" t="str">
        <f>IF(COUNTIF('Listing Competitieven'!AG$2:AG$479,$A910)=0,"",COUNTIF('Listing Competitieven'!AG$2:AG$479,$A910))</f>
        <v/>
      </c>
      <c r="D910" s="145" t="str">
        <f>IF(COUNTIF('Listing Competitieven'!AH$2:AH$479,$A910)=0,"",COUNTIF('Listing Competitieven'!AH$2:AH$479,$A910))</f>
        <v/>
      </c>
      <c r="E910" s="145" t="str">
        <f>IF(COUNTIF('Listing Competitieven'!AI$2:AI$479,$A910)=0,"",COUNTIF('Listing Competitieven'!AI$2:AI$479,$A910))</f>
        <v/>
      </c>
      <c r="F910" s="145" t="str">
        <f>IF(COUNTIF('Listing Competitieven'!AJ$2:AJ$479,$A910)=0,"",COUNTIF('Listing Competitieven'!AJ$2:AJ$479,$A910))</f>
        <v/>
      </c>
      <c r="G910" s="145" t="str">
        <f>IF(COUNTIF('Listing Competitieven'!AK$2:AK$479,$A910)=0,"",COUNTIF('Listing Competitieven'!AK$2:AK$479,$A910))</f>
        <v/>
      </c>
      <c r="I910">
        <v>909</v>
      </c>
      <c r="J910" s="145">
        <f>SUM(B$2:B910)</f>
        <v>149</v>
      </c>
      <c r="K910" s="145">
        <f>SUM(C$2:C910)</f>
        <v>128</v>
      </c>
      <c r="L910" s="145">
        <f>SUM(D$2:D910)</f>
        <v>97</v>
      </c>
      <c r="M910" s="145">
        <f>SUM(E$2:E910)</f>
        <v>44</v>
      </c>
      <c r="N910" s="145">
        <f>SUM(F$2:F910)</f>
        <v>53</v>
      </c>
      <c r="O910" s="145">
        <f>SUM(G$2:G910)</f>
        <v>7</v>
      </c>
    </row>
    <row r="911" spans="1:15" x14ac:dyDescent="0.25">
      <c r="A911">
        <v>910</v>
      </c>
      <c r="B911" s="145" t="str">
        <f>IF(COUNTIF('Listing Competitieven'!AF$2:AF$479,$A911)=0,"",COUNTIF('Listing Competitieven'!AF$2:AF$479,$A911))</f>
        <v/>
      </c>
      <c r="C911" s="145" t="str">
        <f>IF(COUNTIF('Listing Competitieven'!AG$2:AG$479,$A911)=0,"",COUNTIF('Listing Competitieven'!AG$2:AG$479,$A911))</f>
        <v/>
      </c>
      <c r="D911" s="145" t="str">
        <f>IF(COUNTIF('Listing Competitieven'!AH$2:AH$479,$A911)=0,"",COUNTIF('Listing Competitieven'!AH$2:AH$479,$A911))</f>
        <v/>
      </c>
      <c r="E911" s="145" t="str">
        <f>IF(COUNTIF('Listing Competitieven'!AI$2:AI$479,$A911)=0,"",COUNTIF('Listing Competitieven'!AI$2:AI$479,$A911))</f>
        <v/>
      </c>
      <c r="F911" s="145" t="str">
        <f>IF(COUNTIF('Listing Competitieven'!AJ$2:AJ$479,$A911)=0,"",COUNTIF('Listing Competitieven'!AJ$2:AJ$479,$A911))</f>
        <v/>
      </c>
      <c r="G911" s="145" t="str">
        <f>IF(COUNTIF('Listing Competitieven'!AK$2:AK$479,$A911)=0,"",COUNTIF('Listing Competitieven'!AK$2:AK$479,$A911))</f>
        <v/>
      </c>
      <c r="I911">
        <v>910</v>
      </c>
      <c r="J911" s="145">
        <f>SUM(B$2:B911)</f>
        <v>149</v>
      </c>
      <c r="K911" s="145">
        <f>SUM(C$2:C911)</f>
        <v>128</v>
      </c>
      <c r="L911" s="145">
        <f>SUM(D$2:D911)</f>
        <v>97</v>
      </c>
      <c r="M911" s="145">
        <f>SUM(E$2:E911)</f>
        <v>44</v>
      </c>
      <c r="N911" s="145">
        <f>SUM(F$2:F911)</f>
        <v>53</v>
      </c>
      <c r="O911" s="145">
        <f>SUM(G$2:G911)</f>
        <v>7</v>
      </c>
    </row>
    <row r="912" spans="1:15" x14ac:dyDescent="0.25">
      <c r="A912">
        <v>911</v>
      </c>
      <c r="B912" s="145" t="str">
        <f>IF(COUNTIF('Listing Competitieven'!AF$2:AF$479,$A912)=0,"",COUNTIF('Listing Competitieven'!AF$2:AF$479,$A912))</f>
        <v/>
      </c>
      <c r="C912" s="145" t="str">
        <f>IF(COUNTIF('Listing Competitieven'!AG$2:AG$479,$A912)=0,"",COUNTIF('Listing Competitieven'!AG$2:AG$479,$A912))</f>
        <v/>
      </c>
      <c r="D912" s="145" t="str">
        <f>IF(COUNTIF('Listing Competitieven'!AH$2:AH$479,$A912)=0,"",COUNTIF('Listing Competitieven'!AH$2:AH$479,$A912))</f>
        <v/>
      </c>
      <c r="E912" s="145" t="str">
        <f>IF(COUNTIF('Listing Competitieven'!AI$2:AI$479,$A912)=0,"",COUNTIF('Listing Competitieven'!AI$2:AI$479,$A912))</f>
        <v/>
      </c>
      <c r="F912" s="145" t="str">
        <f>IF(COUNTIF('Listing Competitieven'!AJ$2:AJ$479,$A912)=0,"",COUNTIF('Listing Competitieven'!AJ$2:AJ$479,$A912))</f>
        <v/>
      </c>
      <c r="G912" s="145" t="str">
        <f>IF(COUNTIF('Listing Competitieven'!AK$2:AK$479,$A912)=0,"",COUNTIF('Listing Competitieven'!AK$2:AK$479,$A912))</f>
        <v/>
      </c>
      <c r="I912">
        <v>911</v>
      </c>
      <c r="J912" s="145">
        <f>SUM(B$2:B912)</f>
        <v>149</v>
      </c>
      <c r="K912" s="145">
        <f>SUM(C$2:C912)</f>
        <v>128</v>
      </c>
      <c r="L912" s="145">
        <f>SUM(D$2:D912)</f>
        <v>97</v>
      </c>
      <c r="M912" s="145">
        <f>SUM(E$2:E912)</f>
        <v>44</v>
      </c>
      <c r="N912" s="145">
        <f>SUM(F$2:F912)</f>
        <v>53</v>
      </c>
      <c r="O912" s="145">
        <f>SUM(G$2:G912)</f>
        <v>7</v>
      </c>
    </row>
    <row r="913" spans="1:15" x14ac:dyDescent="0.25">
      <c r="A913">
        <v>912</v>
      </c>
      <c r="B913" s="145" t="str">
        <f>IF(COUNTIF('Listing Competitieven'!AF$2:AF$479,$A913)=0,"",COUNTIF('Listing Competitieven'!AF$2:AF$479,$A913))</f>
        <v/>
      </c>
      <c r="C913" s="145" t="str">
        <f>IF(COUNTIF('Listing Competitieven'!AG$2:AG$479,$A913)=0,"",COUNTIF('Listing Competitieven'!AG$2:AG$479,$A913))</f>
        <v/>
      </c>
      <c r="D913" s="145" t="str">
        <f>IF(COUNTIF('Listing Competitieven'!AH$2:AH$479,$A913)=0,"",COUNTIF('Listing Competitieven'!AH$2:AH$479,$A913))</f>
        <v/>
      </c>
      <c r="E913" s="145" t="str">
        <f>IF(COUNTIF('Listing Competitieven'!AI$2:AI$479,$A913)=0,"",COUNTIF('Listing Competitieven'!AI$2:AI$479,$A913))</f>
        <v/>
      </c>
      <c r="F913" s="145" t="str">
        <f>IF(COUNTIF('Listing Competitieven'!AJ$2:AJ$479,$A913)=0,"",COUNTIF('Listing Competitieven'!AJ$2:AJ$479,$A913))</f>
        <v/>
      </c>
      <c r="G913" s="145" t="str">
        <f>IF(COUNTIF('Listing Competitieven'!AK$2:AK$479,$A913)=0,"",COUNTIF('Listing Competitieven'!AK$2:AK$479,$A913))</f>
        <v/>
      </c>
      <c r="I913">
        <v>912</v>
      </c>
      <c r="J913" s="145">
        <f>SUM(B$2:B913)</f>
        <v>149</v>
      </c>
      <c r="K913" s="145">
        <f>SUM(C$2:C913)</f>
        <v>128</v>
      </c>
      <c r="L913" s="145">
        <f>SUM(D$2:D913)</f>
        <v>97</v>
      </c>
      <c r="M913" s="145">
        <f>SUM(E$2:E913)</f>
        <v>44</v>
      </c>
      <c r="N913" s="145">
        <f>SUM(F$2:F913)</f>
        <v>53</v>
      </c>
      <c r="O913" s="145">
        <f>SUM(G$2:G913)</f>
        <v>7</v>
      </c>
    </row>
    <row r="914" spans="1:15" x14ac:dyDescent="0.25">
      <c r="A914">
        <v>913</v>
      </c>
      <c r="B914" s="145" t="str">
        <f>IF(COUNTIF('Listing Competitieven'!AF$2:AF$479,$A914)=0,"",COUNTIF('Listing Competitieven'!AF$2:AF$479,$A914))</f>
        <v/>
      </c>
      <c r="C914" s="145" t="str">
        <f>IF(COUNTIF('Listing Competitieven'!AG$2:AG$479,$A914)=0,"",COUNTIF('Listing Competitieven'!AG$2:AG$479,$A914))</f>
        <v/>
      </c>
      <c r="D914" s="145" t="str">
        <f>IF(COUNTIF('Listing Competitieven'!AH$2:AH$479,$A914)=0,"",COUNTIF('Listing Competitieven'!AH$2:AH$479,$A914))</f>
        <v/>
      </c>
      <c r="E914" s="145" t="str">
        <f>IF(COUNTIF('Listing Competitieven'!AI$2:AI$479,$A914)=0,"",COUNTIF('Listing Competitieven'!AI$2:AI$479,$A914))</f>
        <v/>
      </c>
      <c r="F914" s="145" t="str">
        <f>IF(COUNTIF('Listing Competitieven'!AJ$2:AJ$479,$A914)=0,"",COUNTIF('Listing Competitieven'!AJ$2:AJ$479,$A914))</f>
        <v/>
      </c>
      <c r="G914" s="145" t="str">
        <f>IF(COUNTIF('Listing Competitieven'!AK$2:AK$479,$A914)=0,"",COUNTIF('Listing Competitieven'!AK$2:AK$479,$A914))</f>
        <v/>
      </c>
      <c r="I914">
        <v>913</v>
      </c>
      <c r="J914" s="145">
        <f>SUM(B$2:B914)</f>
        <v>149</v>
      </c>
      <c r="K914" s="145">
        <f>SUM(C$2:C914)</f>
        <v>128</v>
      </c>
      <c r="L914" s="145">
        <f>SUM(D$2:D914)</f>
        <v>97</v>
      </c>
      <c r="M914" s="145">
        <f>SUM(E$2:E914)</f>
        <v>44</v>
      </c>
      <c r="N914" s="145">
        <f>SUM(F$2:F914)</f>
        <v>53</v>
      </c>
      <c r="O914" s="145">
        <f>SUM(G$2:G914)</f>
        <v>7</v>
      </c>
    </row>
    <row r="915" spans="1:15" x14ac:dyDescent="0.25">
      <c r="A915">
        <v>914</v>
      </c>
      <c r="B915" s="145" t="str">
        <f>IF(COUNTIF('Listing Competitieven'!AF$2:AF$479,$A915)=0,"",COUNTIF('Listing Competitieven'!AF$2:AF$479,$A915))</f>
        <v/>
      </c>
      <c r="C915" s="145" t="str">
        <f>IF(COUNTIF('Listing Competitieven'!AG$2:AG$479,$A915)=0,"",COUNTIF('Listing Competitieven'!AG$2:AG$479,$A915))</f>
        <v/>
      </c>
      <c r="D915" s="145" t="str">
        <f>IF(COUNTIF('Listing Competitieven'!AH$2:AH$479,$A915)=0,"",COUNTIF('Listing Competitieven'!AH$2:AH$479,$A915))</f>
        <v/>
      </c>
      <c r="E915" s="145" t="str">
        <f>IF(COUNTIF('Listing Competitieven'!AI$2:AI$479,$A915)=0,"",COUNTIF('Listing Competitieven'!AI$2:AI$479,$A915))</f>
        <v/>
      </c>
      <c r="F915" s="145" t="str">
        <f>IF(COUNTIF('Listing Competitieven'!AJ$2:AJ$479,$A915)=0,"",COUNTIF('Listing Competitieven'!AJ$2:AJ$479,$A915))</f>
        <v/>
      </c>
      <c r="G915" s="145" t="str">
        <f>IF(COUNTIF('Listing Competitieven'!AK$2:AK$479,$A915)=0,"",COUNTIF('Listing Competitieven'!AK$2:AK$479,$A915))</f>
        <v/>
      </c>
      <c r="I915">
        <v>914</v>
      </c>
      <c r="J915" s="145">
        <f>SUM(B$2:B915)</f>
        <v>149</v>
      </c>
      <c r="K915" s="145">
        <f>SUM(C$2:C915)</f>
        <v>128</v>
      </c>
      <c r="L915" s="145">
        <f>SUM(D$2:D915)</f>
        <v>97</v>
      </c>
      <c r="M915" s="145">
        <f>SUM(E$2:E915)</f>
        <v>44</v>
      </c>
      <c r="N915" s="145">
        <f>SUM(F$2:F915)</f>
        <v>53</v>
      </c>
      <c r="O915" s="145">
        <f>SUM(G$2:G915)</f>
        <v>7</v>
      </c>
    </row>
    <row r="916" spans="1:15" x14ac:dyDescent="0.25">
      <c r="A916">
        <v>915</v>
      </c>
      <c r="B916" s="145" t="str">
        <f>IF(COUNTIF('Listing Competitieven'!AF$2:AF$479,$A916)=0,"",COUNTIF('Listing Competitieven'!AF$2:AF$479,$A916))</f>
        <v/>
      </c>
      <c r="C916" s="145" t="str">
        <f>IF(COUNTIF('Listing Competitieven'!AG$2:AG$479,$A916)=0,"",COUNTIF('Listing Competitieven'!AG$2:AG$479,$A916))</f>
        <v/>
      </c>
      <c r="D916" s="145" t="str">
        <f>IF(COUNTIF('Listing Competitieven'!AH$2:AH$479,$A916)=0,"",COUNTIF('Listing Competitieven'!AH$2:AH$479,$A916))</f>
        <v/>
      </c>
      <c r="E916" s="145" t="str">
        <f>IF(COUNTIF('Listing Competitieven'!AI$2:AI$479,$A916)=0,"",COUNTIF('Listing Competitieven'!AI$2:AI$479,$A916))</f>
        <v/>
      </c>
      <c r="F916" s="145" t="str">
        <f>IF(COUNTIF('Listing Competitieven'!AJ$2:AJ$479,$A916)=0,"",COUNTIF('Listing Competitieven'!AJ$2:AJ$479,$A916))</f>
        <v/>
      </c>
      <c r="G916" s="145" t="str">
        <f>IF(COUNTIF('Listing Competitieven'!AK$2:AK$479,$A916)=0,"",COUNTIF('Listing Competitieven'!AK$2:AK$479,$A916))</f>
        <v/>
      </c>
      <c r="I916">
        <v>915</v>
      </c>
      <c r="J916" s="145">
        <f>SUM(B$2:B916)</f>
        <v>149</v>
      </c>
      <c r="K916" s="145">
        <f>SUM(C$2:C916)</f>
        <v>128</v>
      </c>
      <c r="L916" s="145">
        <f>SUM(D$2:D916)</f>
        <v>97</v>
      </c>
      <c r="M916" s="145">
        <f>SUM(E$2:E916)</f>
        <v>44</v>
      </c>
      <c r="N916" s="145">
        <f>SUM(F$2:F916)</f>
        <v>53</v>
      </c>
      <c r="O916" s="145">
        <f>SUM(G$2:G916)</f>
        <v>7</v>
      </c>
    </row>
    <row r="917" spans="1:15" x14ac:dyDescent="0.25">
      <c r="A917">
        <v>916</v>
      </c>
      <c r="B917" s="145" t="str">
        <f>IF(COUNTIF('Listing Competitieven'!AF$2:AF$479,$A917)=0,"",COUNTIF('Listing Competitieven'!AF$2:AF$479,$A917))</f>
        <v/>
      </c>
      <c r="C917" s="145" t="str">
        <f>IF(COUNTIF('Listing Competitieven'!AG$2:AG$479,$A917)=0,"",COUNTIF('Listing Competitieven'!AG$2:AG$479,$A917))</f>
        <v/>
      </c>
      <c r="D917" s="145" t="str">
        <f>IF(COUNTIF('Listing Competitieven'!AH$2:AH$479,$A917)=0,"",COUNTIF('Listing Competitieven'!AH$2:AH$479,$A917))</f>
        <v/>
      </c>
      <c r="E917" s="145" t="str">
        <f>IF(COUNTIF('Listing Competitieven'!AI$2:AI$479,$A917)=0,"",COUNTIF('Listing Competitieven'!AI$2:AI$479,$A917))</f>
        <v/>
      </c>
      <c r="F917" s="145" t="str">
        <f>IF(COUNTIF('Listing Competitieven'!AJ$2:AJ$479,$A917)=0,"",COUNTIF('Listing Competitieven'!AJ$2:AJ$479,$A917))</f>
        <v/>
      </c>
      <c r="G917" s="145" t="str">
        <f>IF(COUNTIF('Listing Competitieven'!AK$2:AK$479,$A917)=0,"",COUNTIF('Listing Competitieven'!AK$2:AK$479,$A917))</f>
        <v/>
      </c>
      <c r="I917">
        <v>916</v>
      </c>
      <c r="J917" s="145">
        <f>SUM(B$2:B917)</f>
        <v>149</v>
      </c>
      <c r="K917" s="145">
        <f>SUM(C$2:C917)</f>
        <v>128</v>
      </c>
      <c r="L917" s="145">
        <f>SUM(D$2:D917)</f>
        <v>97</v>
      </c>
      <c r="M917" s="145">
        <f>SUM(E$2:E917)</f>
        <v>44</v>
      </c>
      <c r="N917" s="145">
        <f>SUM(F$2:F917)</f>
        <v>53</v>
      </c>
      <c r="O917" s="145">
        <f>SUM(G$2:G917)</f>
        <v>7</v>
      </c>
    </row>
    <row r="918" spans="1:15" x14ac:dyDescent="0.25">
      <c r="A918">
        <v>917</v>
      </c>
      <c r="B918" s="145" t="str">
        <f>IF(COUNTIF('Listing Competitieven'!AF$2:AF$479,$A918)=0,"",COUNTIF('Listing Competitieven'!AF$2:AF$479,$A918))</f>
        <v/>
      </c>
      <c r="C918" s="145" t="str">
        <f>IF(COUNTIF('Listing Competitieven'!AG$2:AG$479,$A918)=0,"",COUNTIF('Listing Competitieven'!AG$2:AG$479,$A918))</f>
        <v/>
      </c>
      <c r="D918" s="145" t="str">
        <f>IF(COUNTIF('Listing Competitieven'!AH$2:AH$479,$A918)=0,"",COUNTIF('Listing Competitieven'!AH$2:AH$479,$A918))</f>
        <v/>
      </c>
      <c r="E918" s="145" t="str">
        <f>IF(COUNTIF('Listing Competitieven'!AI$2:AI$479,$A918)=0,"",COUNTIF('Listing Competitieven'!AI$2:AI$479,$A918))</f>
        <v/>
      </c>
      <c r="F918" s="145" t="str">
        <f>IF(COUNTIF('Listing Competitieven'!AJ$2:AJ$479,$A918)=0,"",COUNTIF('Listing Competitieven'!AJ$2:AJ$479,$A918))</f>
        <v/>
      </c>
      <c r="G918" s="145" t="str">
        <f>IF(COUNTIF('Listing Competitieven'!AK$2:AK$479,$A918)=0,"",COUNTIF('Listing Competitieven'!AK$2:AK$479,$A918))</f>
        <v/>
      </c>
      <c r="I918">
        <v>917</v>
      </c>
      <c r="J918" s="145">
        <f>SUM(B$2:B918)</f>
        <v>149</v>
      </c>
      <c r="K918" s="145">
        <f>SUM(C$2:C918)</f>
        <v>128</v>
      </c>
      <c r="L918" s="145">
        <f>SUM(D$2:D918)</f>
        <v>97</v>
      </c>
      <c r="M918" s="145">
        <f>SUM(E$2:E918)</f>
        <v>44</v>
      </c>
      <c r="N918" s="145">
        <f>SUM(F$2:F918)</f>
        <v>53</v>
      </c>
      <c r="O918" s="145">
        <f>SUM(G$2:G918)</f>
        <v>7</v>
      </c>
    </row>
    <row r="919" spans="1:15" x14ac:dyDescent="0.25">
      <c r="A919">
        <v>918</v>
      </c>
      <c r="B919" s="145" t="str">
        <f>IF(COUNTIF('Listing Competitieven'!AF$2:AF$479,$A919)=0,"",COUNTIF('Listing Competitieven'!AF$2:AF$479,$A919))</f>
        <v/>
      </c>
      <c r="C919" s="145" t="str">
        <f>IF(COUNTIF('Listing Competitieven'!AG$2:AG$479,$A919)=0,"",COUNTIF('Listing Competitieven'!AG$2:AG$479,$A919))</f>
        <v/>
      </c>
      <c r="D919" s="145" t="str">
        <f>IF(COUNTIF('Listing Competitieven'!AH$2:AH$479,$A919)=0,"",COUNTIF('Listing Competitieven'!AH$2:AH$479,$A919))</f>
        <v/>
      </c>
      <c r="E919" s="145" t="str">
        <f>IF(COUNTIF('Listing Competitieven'!AI$2:AI$479,$A919)=0,"",COUNTIF('Listing Competitieven'!AI$2:AI$479,$A919))</f>
        <v/>
      </c>
      <c r="F919" s="145">
        <f>IF(COUNTIF('Listing Competitieven'!AJ$2:AJ$479,$A919)=0,"",COUNTIF('Listing Competitieven'!AJ$2:AJ$479,$A919))</f>
        <v>1</v>
      </c>
      <c r="G919" s="145" t="str">
        <f>IF(COUNTIF('Listing Competitieven'!AK$2:AK$479,$A919)=0,"",COUNTIF('Listing Competitieven'!AK$2:AK$479,$A919))</f>
        <v/>
      </c>
      <c r="I919">
        <v>918</v>
      </c>
      <c r="J919" s="145">
        <f>SUM(B$2:B919)</f>
        <v>149</v>
      </c>
      <c r="K919" s="145">
        <f>SUM(C$2:C919)</f>
        <v>128</v>
      </c>
      <c r="L919" s="145">
        <f>SUM(D$2:D919)</f>
        <v>97</v>
      </c>
      <c r="M919" s="145">
        <f>SUM(E$2:E919)</f>
        <v>44</v>
      </c>
      <c r="N919" s="145">
        <f>SUM(F$2:F919)</f>
        <v>54</v>
      </c>
      <c r="O919" s="145">
        <f>SUM(G$2:G919)</f>
        <v>7</v>
      </c>
    </row>
    <row r="920" spans="1:15" x14ac:dyDescent="0.25">
      <c r="A920">
        <v>919</v>
      </c>
      <c r="B920" s="145" t="str">
        <f>IF(COUNTIF('Listing Competitieven'!AF$2:AF$479,$A920)=0,"",COUNTIF('Listing Competitieven'!AF$2:AF$479,$A920))</f>
        <v/>
      </c>
      <c r="C920" s="145" t="str">
        <f>IF(COUNTIF('Listing Competitieven'!AG$2:AG$479,$A920)=0,"",COUNTIF('Listing Competitieven'!AG$2:AG$479,$A920))</f>
        <v/>
      </c>
      <c r="D920" s="145">
        <f>IF(COUNTIF('Listing Competitieven'!AH$2:AH$479,$A920)=0,"",COUNTIF('Listing Competitieven'!AH$2:AH$479,$A920))</f>
        <v>1</v>
      </c>
      <c r="E920" s="145" t="str">
        <f>IF(COUNTIF('Listing Competitieven'!AI$2:AI$479,$A920)=0,"",COUNTIF('Listing Competitieven'!AI$2:AI$479,$A920))</f>
        <v/>
      </c>
      <c r="F920" s="145" t="str">
        <f>IF(COUNTIF('Listing Competitieven'!AJ$2:AJ$479,$A920)=0,"",COUNTIF('Listing Competitieven'!AJ$2:AJ$479,$A920))</f>
        <v/>
      </c>
      <c r="G920" s="145" t="str">
        <f>IF(COUNTIF('Listing Competitieven'!AK$2:AK$479,$A920)=0,"",COUNTIF('Listing Competitieven'!AK$2:AK$479,$A920))</f>
        <v/>
      </c>
      <c r="I920">
        <v>919</v>
      </c>
      <c r="J920" s="145">
        <f>SUM(B$2:B920)</f>
        <v>149</v>
      </c>
      <c r="K920" s="145">
        <f>SUM(C$2:C920)</f>
        <v>128</v>
      </c>
      <c r="L920" s="145">
        <f>SUM(D$2:D920)</f>
        <v>98</v>
      </c>
      <c r="M920" s="145">
        <f>SUM(E$2:E920)</f>
        <v>44</v>
      </c>
      <c r="N920" s="145">
        <f>SUM(F$2:F920)</f>
        <v>54</v>
      </c>
      <c r="O920" s="145">
        <f>SUM(G$2:G920)</f>
        <v>7</v>
      </c>
    </row>
    <row r="921" spans="1:15" x14ac:dyDescent="0.25">
      <c r="A921">
        <v>920</v>
      </c>
      <c r="B921" s="145" t="str">
        <f>IF(COUNTIF('Listing Competitieven'!AF$2:AF$479,$A921)=0,"",COUNTIF('Listing Competitieven'!AF$2:AF$479,$A921))</f>
        <v/>
      </c>
      <c r="C921" s="145" t="str">
        <f>IF(COUNTIF('Listing Competitieven'!AG$2:AG$479,$A921)=0,"",COUNTIF('Listing Competitieven'!AG$2:AG$479,$A921))</f>
        <v/>
      </c>
      <c r="D921" s="145" t="str">
        <f>IF(COUNTIF('Listing Competitieven'!AH$2:AH$479,$A921)=0,"",COUNTIF('Listing Competitieven'!AH$2:AH$479,$A921))</f>
        <v/>
      </c>
      <c r="E921" s="145" t="str">
        <f>IF(COUNTIF('Listing Competitieven'!AI$2:AI$479,$A921)=0,"",COUNTIF('Listing Competitieven'!AI$2:AI$479,$A921))</f>
        <v/>
      </c>
      <c r="F921" s="145" t="str">
        <f>IF(COUNTIF('Listing Competitieven'!AJ$2:AJ$479,$A921)=0,"",COUNTIF('Listing Competitieven'!AJ$2:AJ$479,$A921))</f>
        <v/>
      </c>
      <c r="G921" s="145" t="str">
        <f>IF(COUNTIF('Listing Competitieven'!AK$2:AK$479,$A921)=0,"",COUNTIF('Listing Competitieven'!AK$2:AK$479,$A921))</f>
        <v/>
      </c>
      <c r="I921">
        <v>920</v>
      </c>
      <c r="J921" s="145">
        <f>SUM(B$2:B921)</f>
        <v>149</v>
      </c>
      <c r="K921" s="145">
        <f>SUM(C$2:C921)</f>
        <v>128</v>
      </c>
      <c r="L921" s="145">
        <f>SUM(D$2:D921)</f>
        <v>98</v>
      </c>
      <c r="M921" s="145">
        <f>SUM(E$2:E921)</f>
        <v>44</v>
      </c>
      <c r="N921" s="145">
        <f>SUM(F$2:F921)</f>
        <v>54</v>
      </c>
      <c r="O921" s="145">
        <f>SUM(G$2:G921)</f>
        <v>7</v>
      </c>
    </row>
    <row r="922" spans="1:15" x14ac:dyDescent="0.25">
      <c r="A922">
        <v>921</v>
      </c>
      <c r="B922" s="145" t="str">
        <f>IF(COUNTIF('Listing Competitieven'!AF$2:AF$479,$A922)=0,"",COUNTIF('Listing Competitieven'!AF$2:AF$479,$A922))</f>
        <v/>
      </c>
      <c r="C922" s="145" t="str">
        <f>IF(COUNTIF('Listing Competitieven'!AG$2:AG$479,$A922)=0,"",COUNTIF('Listing Competitieven'!AG$2:AG$479,$A922))</f>
        <v/>
      </c>
      <c r="D922" s="145" t="str">
        <f>IF(COUNTIF('Listing Competitieven'!AH$2:AH$479,$A922)=0,"",COUNTIF('Listing Competitieven'!AH$2:AH$479,$A922))</f>
        <v/>
      </c>
      <c r="E922" s="145" t="str">
        <f>IF(COUNTIF('Listing Competitieven'!AI$2:AI$479,$A922)=0,"",COUNTIF('Listing Competitieven'!AI$2:AI$479,$A922))</f>
        <v/>
      </c>
      <c r="F922" s="145" t="str">
        <f>IF(COUNTIF('Listing Competitieven'!AJ$2:AJ$479,$A922)=0,"",COUNTIF('Listing Competitieven'!AJ$2:AJ$479,$A922))</f>
        <v/>
      </c>
      <c r="G922" s="145" t="str">
        <f>IF(COUNTIF('Listing Competitieven'!AK$2:AK$479,$A922)=0,"",COUNTIF('Listing Competitieven'!AK$2:AK$479,$A922))</f>
        <v/>
      </c>
      <c r="I922">
        <v>921</v>
      </c>
      <c r="J922" s="145">
        <f>SUM(B$2:B922)</f>
        <v>149</v>
      </c>
      <c r="K922" s="145">
        <f>SUM(C$2:C922)</f>
        <v>128</v>
      </c>
      <c r="L922" s="145">
        <f>SUM(D$2:D922)</f>
        <v>98</v>
      </c>
      <c r="M922" s="145">
        <f>SUM(E$2:E922)</f>
        <v>44</v>
      </c>
      <c r="N922" s="145">
        <f>SUM(F$2:F922)</f>
        <v>54</v>
      </c>
      <c r="O922" s="145">
        <f>SUM(G$2:G922)</f>
        <v>7</v>
      </c>
    </row>
    <row r="923" spans="1:15" x14ac:dyDescent="0.25">
      <c r="A923">
        <v>922</v>
      </c>
      <c r="B923" s="145" t="str">
        <f>IF(COUNTIF('Listing Competitieven'!AF$2:AF$479,$A923)=0,"",COUNTIF('Listing Competitieven'!AF$2:AF$479,$A923))</f>
        <v/>
      </c>
      <c r="C923" s="145" t="str">
        <f>IF(COUNTIF('Listing Competitieven'!AG$2:AG$479,$A923)=0,"",COUNTIF('Listing Competitieven'!AG$2:AG$479,$A923))</f>
        <v/>
      </c>
      <c r="D923" s="145" t="str">
        <f>IF(COUNTIF('Listing Competitieven'!AH$2:AH$479,$A923)=0,"",COUNTIF('Listing Competitieven'!AH$2:AH$479,$A923))</f>
        <v/>
      </c>
      <c r="E923" s="145" t="str">
        <f>IF(COUNTIF('Listing Competitieven'!AI$2:AI$479,$A923)=0,"",COUNTIF('Listing Competitieven'!AI$2:AI$479,$A923))</f>
        <v/>
      </c>
      <c r="F923" s="145" t="str">
        <f>IF(COUNTIF('Listing Competitieven'!AJ$2:AJ$479,$A923)=0,"",COUNTIF('Listing Competitieven'!AJ$2:AJ$479,$A923))</f>
        <v/>
      </c>
      <c r="G923" s="145" t="str">
        <f>IF(COUNTIF('Listing Competitieven'!AK$2:AK$479,$A923)=0,"",COUNTIF('Listing Competitieven'!AK$2:AK$479,$A923))</f>
        <v/>
      </c>
      <c r="I923">
        <v>922</v>
      </c>
      <c r="J923" s="145">
        <f>SUM(B$2:B923)</f>
        <v>149</v>
      </c>
      <c r="K923" s="145">
        <f>SUM(C$2:C923)</f>
        <v>128</v>
      </c>
      <c r="L923" s="145">
        <f>SUM(D$2:D923)</f>
        <v>98</v>
      </c>
      <c r="M923" s="145">
        <f>SUM(E$2:E923)</f>
        <v>44</v>
      </c>
      <c r="N923" s="145">
        <f>SUM(F$2:F923)</f>
        <v>54</v>
      </c>
      <c r="O923" s="145">
        <f>SUM(G$2:G923)</f>
        <v>7</v>
      </c>
    </row>
    <row r="924" spans="1:15" x14ac:dyDescent="0.25">
      <c r="A924">
        <v>923</v>
      </c>
      <c r="B924" s="145" t="str">
        <f>IF(COUNTIF('Listing Competitieven'!AF$2:AF$479,$A924)=0,"",COUNTIF('Listing Competitieven'!AF$2:AF$479,$A924))</f>
        <v/>
      </c>
      <c r="C924" s="145" t="str">
        <f>IF(COUNTIF('Listing Competitieven'!AG$2:AG$479,$A924)=0,"",COUNTIF('Listing Competitieven'!AG$2:AG$479,$A924))</f>
        <v/>
      </c>
      <c r="D924" s="145" t="str">
        <f>IF(COUNTIF('Listing Competitieven'!AH$2:AH$479,$A924)=0,"",COUNTIF('Listing Competitieven'!AH$2:AH$479,$A924))</f>
        <v/>
      </c>
      <c r="E924" s="145" t="str">
        <f>IF(COUNTIF('Listing Competitieven'!AI$2:AI$479,$A924)=0,"",COUNTIF('Listing Competitieven'!AI$2:AI$479,$A924))</f>
        <v/>
      </c>
      <c r="F924" s="145" t="str">
        <f>IF(COUNTIF('Listing Competitieven'!AJ$2:AJ$479,$A924)=0,"",COUNTIF('Listing Competitieven'!AJ$2:AJ$479,$A924))</f>
        <v/>
      </c>
      <c r="G924" s="145" t="str">
        <f>IF(COUNTIF('Listing Competitieven'!AK$2:AK$479,$A924)=0,"",COUNTIF('Listing Competitieven'!AK$2:AK$479,$A924))</f>
        <v/>
      </c>
      <c r="I924">
        <v>923</v>
      </c>
      <c r="J924" s="145">
        <f>SUM(B$2:B924)</f>
        <v>149</v>
      </c>
      <c r="K924" s="145">
        <f>SUM(C$2:C924)</f>
        <v>128</v>
      </c>
      <c r="L924" s="145">
        <f>SUM(D$2:D924)</f>
        <v>98</v>
      </c>
      <c r="M924" s="145">
        <f>SUM(E$2:E924)</f>
        <v>44</v>
      </c>
      <c r="N924" s="145">
        <f>SUM(F$2:F924)</f>
        <v>54</v>
      </c>
      <c r="O924" s="145">
        <f>SUM(G$2:G924)</f>
        <v>7</v>
      </c>
    </row>
    <row r="925" spans="1:15" x14ac:dyDescent="0.25">
      <c r="A925">
        <v>924</v>
      </c>
      <c r="B925" s="145" t="str">
        <f>IF(COUNTIF('Listing Competitieven'!AF$2:AF$479,$A925)=0,"",COUNTIF('Listing Competitieven'!AF$2:AF$479,$A925))</f>
        <v/>
      </c>
      <c r="C925" s="145" t="str">
        <f>IF(COUNTIF('Listing Competitieven'!AG$2:AG$479,$A925)=0,"",COUNTIF('Listing Competitieven'!AG$2:AG$479,$A925))</f>
        <v/>
      </c>
      <c r="D925" s="145" t="str">
        <f>IF(COUNTIF('Listing Competitieven'!AH$2:AH$479,$A925)=0,"",COUNTIF('Listing Competitieven'!AH$2:AH$479,$A925))</f>
        <v/>
      </c>
      <c r="E925" s="145" t="str">
        <f>IF(COUNTIF('Listing Competitieven'!AI$2:AI$479,$A925)=0,"",COUNTIF('Listing Competitieven'!AI$2:AI$479,$A925))</f>
        <v/>
      </c>
      <c r="F925" s="145" t="str">
        <f>IF(COUNTIF('Listing Competitieven'!AJ$2:AJ$479,$A925)=0,"",COUNTIF('Listing Competitieven'!AJ$2:AJ$479,$A925))</f>
        <v/>
      </c>
      <c r="G925" s="145" t="str">
        <f>IF(COUNTIF('Listing Competitieven'!AK$2:AK$479,$A925)=0,"",COUNTIF('Listing Competitieven'!AK$2:AK$479,$A925))</f>
        <v/>
      </c>
      <c r="I925">
        <v>924</v>
      </c>
      <c r="J925" s="145">
        <f>SUM(B$2:B925)</f>
        <v>149</v>
      </c>
      <c r="K925" s="145">
        <f>SUM(C$2:C925)</f>
        <v>128</v>
      </c>
      <c r="L925" s="145">
        <f>SUM(D$2:D925)</f>
        <v>98</v>
      </c>
      <c r="M925" s="145">
        <f>SUM(E$2:E925)</f>
        <v>44</v>
      </c>
      <c r="N925" s="145">
        <f>SUM(F$2:F925)</f>
        <v>54</v>
      </c>
      <c r="O925" s="145">
        <f>SUM(G$2:G925)</f>
        <v>7</v>
      </c>
    </row>
    <row r="926" spans="1:15" x14ac:dyDescent="0.25">
      <c r="A926">
        <v>925</v>
      </c>
      <c r="B926" s="145" t="str">
        <f>IF(COUNTIF('Listing Competitieven'!AF$2:AF$479,$A926)=0,"",COUNTIF('Listing Competitieven'!AF$2:AF$479,$A926))</f>
        <v/>
      </c>
      <c r="C926" s="145" t="str">
        <f>IF(COUNTIF('Listing Competitieven'!AG$2:AG$479,$A926)=0,"",COUNTIF('Listing Competitieven'!AG$2:AG$479,$A926))</f>
        <v/>
      </c>
      <c r="D926" s="145" t="str">
        <f>IF(COUNTIF('Listing Competitieven'!AH$2:AH$479,$A926)=0,"",COUNTIF('Listing Competitieven'!AH$2:AH$479,$A926))</f>
        <v/>
      </c>
      <c r="E926" s="145" t="str">
        <f>IF(COUNTIF('Listing Competitieven'!AI$2:AI$479,$A926)=0,"",COUNTIF('Listing Competitieven'!AI$2:AI$479,$A926))</f>
        <v/>
      </c>
      <c r="F926" s="145" t="str">
        <f>IF(COUNTIF('Listing Competitieven'!AJ$2:AJ$479,$A926)=0,"",COUNTIF('Listing Competitieven'!AJ$2:AJ$479,$A926))</f>
        <v/>
      </c>
      <c r="G926" s="145" t="str">
        <f>IF(COUNTIF('Listing Competitieven'!AK$2:AK$479,$A926)=0,"",COUNTIF('Listing Competitieven'!AK$2:AK$479,$A926))</f>
        <v/>
      </c>
      <c r="I926">
        <v>925</v>
      </c>
      <c r="J926" s="145">
        <f>SUM(B$2:B926)</f>
        <v>149</v>
      </c>
      <c r="K926" s="145">
        <f>SUM(C$2:C926)</f>
        <v>128</v>
      </c>
      <c r="L926" s="145">
        <f>SUM(D$2:D926)</f>
        <v>98</v>
      </c>
      <c r="M926" s="145">
        <f>SUM(E$2:E926)</f>
        <v>44</v>
      </c>
      <c r="N926" s="145">
        <f>SUM(F$2:F926)</f>
        <v>54</v>
      </c>
      <c r="O926" s="145">
        <f>SUM(G$2:G926)</f>
        <v>7</v>
      </c>
    </row>
    <row r="927" spans="1:15" x14ac:dyDescent="0.25">
      <c r="A927">
        <v>926</v>
      </c>
      <c r="B927" s="145" t="str">
        <f>IF(COUNTIF('Listing Competitieven'!AF$2:AF$479,$A927)=0,"",COUNTIF('Listing Competitieven'!AF$2:AF$479,$A927))</f>
        <v/>
      </c>
      <c r="C927" s="145" t="str">
        <f>IF(COUNTIF('Listing Competitieven'!AG$2:AG$479,$A927)=0,"",COUNTIF('Listing Competitieven'!AG$2:AG$479,$A927))</f>
        <v/>
      </c>
      <c r="D927" s="145" t="str">
        <f>IF(COUNTIF('Listing Competitieven'!AH$2:AH$479,$A927)=0,"",COUNTIF('Listing Competitieven'!AH$2:AH$479,$A927))</f>
        <v/>
      </c>
      <c r="E927" s="145" t="str">
        <f>IF(COUNTIF('Listing Competitieven'!AI$2:AI$479,$A927)=0,"",COUNTIF('Listing Competitieven'!AI$2:AI$479,$A927))</f>
        <v/>
      </c>
      <c r="F927" s="145" t="str">
        <f>IF(COUNTIF('Listing Competitieven'!AJ$2:AJ$479,$A927)=0,"",COUNTIF('Listing Competitieven'!AJ$2:AJ$479,$A927))</f>
        <v/>
      </c>
      <c r="G927" s="145" t="str">
        <f>IF(COUNTIF('Listing Competitieven'!AK$2:AK$479,$A927)=0,"",COUNTIF('Listing Competitieven'!AK$2:AK$479,$A927))</f>
        <v/>
      </c>
      <c r="I927">
        <v>926</v>
      </c>
      <c r="J927" s="145">
        <f>SUM(B$2:B927)</f>
        <v>149</v>
      </c>
      <c r="K927" s="145">
        <f>SUM(C$2:C927)</f>
        <v>128</v>
      </c>
      <c r="L927" s="145">
        <f>SUM(D$2:D927)</f>
        <v>98</v>
      </c>
      <c r="M927" s="145">
        <f>SUM(E$2:E927)</f>
        <v>44</v>
      </c>
      <c r="N927" s="145">
        <f>SUM(F$2:F927)</f>
        <v>54</v>
      </c>
      <c r="O927" s="145">
        <f>SUM(G$2:G927)</f>
        <v>7</v>
      </c>
    </row>
    <row r="928" spans="1:15" x14ac:dyDescent="0.25">
      <c r="A928">
        <v>927</v>
      </c>
      <c r="B928" s="145" t="str">
        <f>IF(COUNTIF('Listing Competitieven'!AF$2:AF$479,$A928)=0,"",COUNTIF('Listing Competitieven'!AF$2:AF$479,$A928))</f>
        <v/>
      </c>
      <c r="C928" s="145" t="str">
        <f>IF(COUNTIF('Listing Competitieven'!AG$2:AG$479,$A928)=0,"",COUNTIF('Listing Competitieven'!AG$2:AG$479,$A928))</f>
        <v/>
      </c>
      <c r="D928" s="145" t="str">
        <f>IF(COUNTIF('Listing Competitieven'!AH$2:AH$479,$A928)=0,"",COUNTIF('Listing Competitieven'!AH$2:AH$479,$A928))</f>
        <v/>
      </c>
      <c r="E928" s="145" t="str">
        <f>IF(COUNTIF('Listing Competitieven'!AI$2:AI$479,$A928)=0,"",COUNTIF('Listing Competitieven'!AI$2:AI$479,$A928))</f>
        <v/>
      </c>
      <c r="F928" s="145" t="str">
        <f>IF(COUNTIF('Listing Competitieven'!AJ$2:AJ$479,$A928)=0,"",COUNTIF('Listing Competitieven'!AJ$2:AJ$479,$A928))</f>
        <v/>
      </c>
      <c r="G928" s="145" t="str">
        <f>IF(COUNTIF('Listing Competitieven'!AK$2:AK$479,$A928)=0,"",COUNTIF('Listing Competitieven'!AK$2:AK$479,$A928))</f>
        <v/>
      </c>
      <c r="I928">
        <v>927</v>
      </c>
      <c r="J928" s="145">
        <f>SUM(B$2:B928)</f>
        <v>149</v>
      </c>
      <c r="K928" s="145">
        <f>SUM(C$2:C928)</f>
        <v>128</v>
      </c>
      <c r="L928" s="145">
        <f>SUM(D$2:D928)</f>
        <v>98</v>
      </c>
      <c r="M928" s="145">
        <f>SUM(E$2:E928)</f>
        <v>44</v>
      </c>
      <c r="N928" s="145">
        <f>SUM(F$2:F928)</f>
        <v>54</v>
      </c>
      <c r="O928" s="145">
        <f>SUM(G$2:G928)</f>
        <v>7</v>
      </c>
    </row>
    <row r="929" spans="1:15" x14ac:dyDescent="0.25">
      <c r="A929">
        <v>928</v>
      </c>
      <c r="B929" s="145" t="str">
        <f>IF(COUNTIF('Listing Competitieven'!AF$2:AF$479,$A929)=0,"",COUNTIF('Listing Competitieven'!AF$2:AF$479,$A929))</f>
        <v/>
      </c>
      <c r="C929" s="145" t="str">
        <f>IF(COUNTIF('Listing Competitieven'!AG$2:AG$479,$A929)=0,"",COUNTIF('Listing Competitieven'!AG$2:AG$479,$A929))</f>
        <v/>
      </c>
      <c r="D929" s="145" t="str">
        <f>IF(COUNTIF('Listing Competitieven'!AH$2:AH$479,$A929)=0,"",COUNTIF('Listing Competitieven'!AH$2:AH$479,$A929))</f>
        <v/>
      </c>
      <c r="E929" s="145" t="str">
        <f>IF(COUNTIF('Listing Competitieven'!AI$2:AI$479,$A929)=0,"",COUNTIF('Listing Competitieven'!AI$2:AI$479,$A929))</f>
        <v/>
      </c>
      <c r="F929" s="145" t="str">
        <f>IF(COUNTIF('Listing Competitieven'!AJ$2:AJ$479,$A929)=0,"",COUNTIF('Listing Competitieven'!AJ$2:AJ$479,$A929))</f>
        <v/>
      </c>
      <c r="G929" s="145" t="str">
        <f>IF(COUNTIF('Listing Competitieven'!AK$2:AK$479,$A929)=0,"",COUNTIF('Listing Competitieven'!AK$2:AK$479,$A929))</f>
        <v/>
      </c>
      <c r="I929">
        <v>928</v>
      </c>
      <c r="J929" s="145">
        <f>SUM(B$2:B929)</f>
        <v>149</v>
      </c>
      <c r="K929" s="145">
        <f>SUM(C$2:C929)</f>
        <v>128</v>
      </c>
      <c r="L929" s="145">
        <f>SUM(D$2:D929)</f>
        <v>98</v>
      </c>
      <c r="M929" s="145">
        <f>SUM(E$2:E929)</f>
        <v>44</v>
      </c>
      <c r="N929" s="145">
        <f>SUM(F$2:F929)</f>
        <v>54</v>
      </c>
      <c r="O929" s="145">
        <f>SUM(G$2:G929)</f>
        <v>7</v>
      </c>
    </row>
    <row r="930" spans="1:15" x14ac:dyDescent="0.25">
      <c r="A930">
        <v>929</v>
      </c>
      <c r="B930" s="145" t="str">
        <f>IF(COUNTIF('Listing Competitieven'!AF$2:AF$479,$A930)=0,"",COUNTIF('Listing Competitieven'!AF$2:AF$479,$A930))</f>
        <v/>
      </c>
      <c r="C930" s="145" t="str">
        <f>IF(COUNTIF('Listing Competitieven'!AG$2:AG$479,$A930)=0,"",COUNTIF('Listing Competitieven'!AG$2:AG$479,$A930))</f>
        <v/>
      </c>
      <c r="D930" s="145" t="str">
        <f>IF(COUNTIF('Listing Competitieven'!AH$2:AH$479,$A930)=0,"",COUNTIF('Listing Competitieven'!AH$2:AH$479,$A930))</f>
        <v/>
      </c>
      <c r="E930" s="145" t="str">
        <f>IF(COUNTIF('Listing Competitieven'!AI$2:AI$479,$A930)=0,"",COUNTIF('Listing Competitieven'!AI$2:AI$479,$A930))</f>
        <v/>
      </c>
      <c r="F930" s="145" t="str">
        <f>IF(COUNTIF('Listing Competitieven'!AJ$2:AJ$479,$A930)=0,"",COUNTIF('Listing Competitieven'!AJ$2:AJ$479,$A930))</f>
        <v/>
      </c>
      <c r="G930" s="145" t="str">
        <f>IF(COUNTIF('Listing Competitieven'!AK$2:AK$479,$A930)=0,"",COUNTIF('Listing Competitieven'!AK$2:AK$479,$A930))</f>
        <v/>
      </c>
      <c r="I930">
        <v>929</v>
      </c>
      <c r="J930" s="145">
        <f>SUM(B$2:B930)</f>
        <v>149</v>
      </c>
      <c r="K930" s="145">
        <f>SUM(C$2:C930)</f>
        <v>128</v>
      </c>
      <c r="L930" s="145">
        <f>SUM(D$2:D930)</f>
        <v>98</v>
      </c>
      <c r="M930" s="145">
        <f>SUM(E$2:E930)</f>
        <v>44</v>
      </c>
      <c r="N930" s="145">
        <f>SUM(F$2:F930)</f>
        <v>54</v>
      </c>
      <c r="O930" s="145">
        <f>SUM(G$2:G930)</f>
        <v>7</v>
      </c>
    </row>
    <row r="931" spans="1:15" x14ac:dyDescent="0.25">
      <c r="A931">
        <v>930</v>
      </c>
      <c r="B931" s="145" t="str">
        <f>IF(COUNTIF('Listing Competitieven'!AF$2:AF$479,$A931)=0,"",COUNTIF('Listing Competitieven'!AF$2:AF$479,$A931))</f>
        <v/>
      </c>
      <c r="C931" s="145" t="str">
        <f>IF(COUNTIF('Listing Competitieven'!AG$2:AG$479,$A931)=0,"",COUNTIF('Listing Competitieven'!AG$2:AG$479,$A931))</f>
        <v/>
      </c>
      <c r="D931" s="145" t="str">
        <f>IF(COUNTIF('Listing Competitieven'!AH$2:AH$479,$A931)=0,"",COUNTIF('Listing Competitieven'!AH$2:AH$479,$A931))</f>
        <v/>
      </c>
      <c r="E931" s="145" t="str">
        <f>IF(COUNTIF('Listing Competitieven'!AI$2:AI$479,$A931)=0,"",COUNTIF('Listing Competitieven'!AI$2:AI$479,$A931))</f>
        <v/>
      </c>
      <c r="F931" s="145" t="str">
        <f>IF(COUNTIF('Listing Competitieven'!AJ$2:AJ$479,$A931)=0,"",COUNTIF('Listing Competitieven'!AJ$2:AJ$479,$A931))</f>
        <v/>
      </c>
      <c r="G931" s="145" t="str">
        <f>IF(COUNTIF('Listing Competitieven'!AK$2:AK$479,$A931)=0,"",COUNTIF('Listing Competitieven'!AK$2:AK$479,$A931))</f>
        <v/>
      </c>
      <c r="I931">
        <v>930</v>
      </c>
      <c r="J931" s="145">
        <f>SUM(B$2:B931)</f>
        <v>149</v>
      </c>
      <c r="K931" s="145">
        <f>SUM(C$2:C931)</f>
        <v>128</v>
      </c>
      <c r="L931" s="145">
        <f>SUM(D$2:D931)</f>
        <v>98</v>
      </c>
      <c r="M931" s="145">
        <f>SUM(E$2:E931)</f>
        <v>44</v>
      </c>
      <c r="N931" s="145">
        <f>SUM(F$2:F931)</f>
        <v>54</v>
      </c>
      <c r="O931" s="145">
        <f>SUM(G$2:G931)</f>
        <v>7</v>
      </c>
    </row>
    <row r="932" spans="1:15" x14ac:dyDescent="0.25">
      <c r="A932">
        <v>931</v>
      </c>
      <c r="B932" s="145" t="str">
        <f>IF(COUNTIF('Listing Competitieven'!AF$2:AF$479,$A932)=0,"",COUNTIF('Listing Competitieven'!AF$2:AF$479,$A932))</f>
        <v/>
      </c>
      <c r="C932" s="145" t="str">
        <f>IF(COUNTIF('Listing Competitieven'!AG$2:AG$479,$A932)=0,"",COUNTIF('Listing Competitieven'!AG$2:AG$479,$A932))</f>
        <v/>
      </c>
      <c r="D932" s="145" t="str">
        <f>IF(COUNTIF('Listing Competitieven'!AH$2:AH$479,$A932)=0,"",COUNTIF('Listing Competitieven'!AH$2:AH$479,$A932))</f>
        <v/>
      </c>
      <c r="E932" s="145" t="str">
        <f>IF(COUNTIF('Listing Competitieven'!AI$2:AI$479,$A932)=0,"",COUNTIF('Listing Competitieven'!AI$2:AI$479,$A932))</f>
        <v/>
      </c>
      <c r="F932" s="145" t="str">
        <f>IF(COUNTIF('Listing Competitieven'!AJ$2:AJ$479,$A932)=0,"",COUNTIF('Listing Competitieven'!AJ$2:AJ$479,$A932))</f>
        <v/>
      </c>
      <c r="G932" s="145" t="str">
        <f>IF(COUNTIF('Listing Competitieven'!AK$2:AK$479,$A932)=0,"",COUNTIF('Listing Competitieven'!AK$2:AK$479,$A932))</f>
        <v/>
      </c>
      <c r="I932">
        <v>931</v>
      </c>
      <c r="J932" s="145">
        <f>SUM(B$2:B932)</f>
        <v>149</v>
      </c>
      <c r="K932" s="145">
        <f>SUM(C$2:C932)</f>
        <v>128</v>
      </c>
      <c r="L932" s="145">
        <f>SUM(D$2:D932)</f>
        <v>98</v>
      </c>
      <c r="M932" s="145">
        <f>SUM(E$2:E932)</f>
        <v>44</v>
      </c>
      <c r="N932" s="145">
        <f>SUM(F$2:F932)</f>
        <v>54</v>
      </c>
      <c r="O932" s="145">
        <f>SUM(G$2:G932)</f>
        <v>7</v>
      </c>
    </row>
    <row r="933" spans="1:15" x14ac:dyDescent="0.25">
      <c r="A933">
        <v>932</v>
      </c>
      <c r="B933" s="145" t="str">
        <f>IF(COUNTIF('Listing Competitieven'!AF$2:AF$479,$A933)=0,"",COUNTIF('Listing Competitieven'!AF$2:AF$479,$A933))</f>
        <v/>
      </c>
      <c r="C933" s="145" t="str">
        <f>IF(COUNTIF('Listing Competitieven'!AG$2:AG$479,$A933)=0,"",COUNTIF('Listing Competitieven'!AG$2:AG$479,$A933))</f>
        <v/>
      </c>
      <c r="D933" s="145" t="str">
        <f>IF(COUNTIF('Listing Competitieven'!AH$2:AH$479,$A933)=0,"",COUNTIF('Listing Competitieven'!AH$2:AH$479,$A933))</f>
        <v/>
      </c>
      <c r="E933" s="145" t="str">
        <f>IF(COUNTIF('Listing Competitieven'!AI$2:AI$479,$A933)=0,"",COUNTIF('Listing Competitieven'!AI$2:AI$479,$A933))</f>
        <v/>
      </c>
      <c r="F933" s="145" t="str">
        <f>IF(COUNTIF('Listing Competitieven'!AJ$2:AJ$479,$A933)=0,"",COUNTIF('Listing Competitieven'!AJ$2:AJ$479,$A933))</f>
        <v/>
      </c>
      <c r="G933" s="145" t="str">
        <f>IF(COUNTIF('Listing Competitieven'!AK$2:AK$479,$A933)=0,"",COUNTIF('Listing Competitieven'!AK$2:AK$479,$A933))</f>
        <v/>
      </c>
      <c r="I933">
        <v>932</v>
      </c>
      <c r="J933" s="145">
        <f>SUM(B$2:B933)</f>
        <v>149</v>
      </c>
      <c r="K933" s="145">
        <f>SUM(C$2:C933)</f>
        <v>128</v>
      </c>
      <c r="L933" s="145">
        <f>SUM(D$2:D933)</f>
        <v>98</v>
      </c>
      <c r="M933" s="145">
        <f>SUM(E$2:E933)</f>
        <v>44</v>
      </c>
      <c r="N933" s="145">
        <f>SUM(F$2:F933)</f>
        <v>54</v>
      </c>
      <c r="O933" s="145">
        <f>SUM(G$2:G933)</f>
        <v>7</v>
      </c>
    </row>
    <row r="934" spans="1:15" x14ac:dyDescent="0.25">
      <c r="A934">
        <v>933</v>
      </c>
      <c r="B934" s="145" t="str">
        <f>IF(COUNTIF('Listing Competitieven'!AF$2:AF$479,$A934)=0,"",COUNTIF('Listing Competitieven'!AF$2:AF$479,$A934))</f>
        <v/>
      </c>
      <c r="C934" s="145" t="str">
        <f>IF(COUNTIF('Listing Competitieven'!AG$2:AG$479,$A934)=0,"",COUNTIF('Listing Competitieven'!AG$2:AG$479,$A934))</f>
        <v/>
      </c>
      <c r="D934" s="145" t="str">
        <f>IF(COUNTIF('Listing Competitieven'!AH$2:AH$479,$A934)=0,"",COUNTIF('Listing Competitieven'!AH$2:AH$479,$A934))</f>
        <v/>
      </c>
      <c r="E934" s="145" t="str">
        <f>IF(COUNTIF('Listing Competitieven'!AI$2:AI$479,$A934)=0,"",COUNTIF('Listing Competitieven'!AI$2:AI$479,$A934))</f>
        <v/>
      </c>
      <c r="F934" s="145" t="str">
        <f>IF(COUNTIF('Listing Competitieven'!AJ$2:AJ$479,$A934)=0,"",COUNTIF('Listing Competitieven'!AJ$2:AJ$479,$A934))</f>
        <v/>
      </c>
      <c r="G934" s="145" t="str">
        <f>IF(COUNTIF('Listing Competitieven'!AK$2:AK$479,$A934)=0,"",COUNTIF('Listing Competitieven'!AK$2:AK$479,$A934))</f>
        <v/>
      </c>
      <c r="I934">
        <v>933</v>
      </c>
      <c r="J934" s="145">
        <f>SUM(B$2:B934)</f>
        <v>149</v>
      </c>
      <c r="K934" s="145">
        <f>SUM(C$2:C934)</f>
        <v>128</v>
      </c>
      <c r="L934" s="145">
        <f>SUM(D$2:D934)</f>
        <v>98</v>
      </c>
      <c r="M934" s="145">
        <f>SUM(E$2:E934)</f>
        <v>44</v>
      </c>
      <c r="N934" s="145">
        <f>SUM(F$2:F934)</f>
        <v>54</v>
      </c>
      <c r="O934" s="145">
        <f>SUM(G$2:G934)</f>
        <v>7</v>
      </c>
    </row>
    <row r="935" spans="1:15" x14ac:dyDescent="0.25">
      <c r="A935">
        <v>934</v>
      </c>
      <c r="B935" s="145" t="str">
        <f>IF(COUNTIF('Listing Competitieven'!AF$2:AF$479,$A935)=0,"",COUNTIF('Listing Competitieven'!AF$2:AF$479,$A935))</f>
        <v/>
      </c>
      <c r="C935" s="145" t="str">
        <f>IF(COUNTIF('Listing Competitieven'!AG$2:AG$479,$A935)=0,"",COUNTIF('Listing Competitieven'!AG$2:AG$479,$A935))</f>
        <v/>
      </c>
      <c r="D935" s="145" t="str">
        <f>IF(COUNTIF('Listing Competitieven'!AH$2:AH$479,$A935)=0,"",COUNTIF('Listing Competitieven'!AH$2:AH$479,$A935))</f>
        <v/>
      </c>
      <c r="E935" s="145" t="str">
        <f>IF(COUNTIF('Listing Competitieven'!AI$2:AI$479,$A935)=0,"",COUNTIF('Listing Competitieven'!AI$2:AI$479,$A935))</f>
        <v/>
      </c>
      <c r="F935" s="145" t="str">
        <f>IF(COUNTIF('Listing Competitieven'!AJ$2:AJ$479,$A935)=0,"",COUNTIF('Listing Competitieven'!AJ$2:AJ$479,$A935))</f>
        <v/>
      </c>
      <c r="G935" s="145" t="str">
        <f>IF(COUNTIF('Listing Competitieven'!AK$2:AK$479,$A935)=0,"",COUNTIF('Listing Competitieven'!AK$2:AK$479,$A935))</f>
        <v/>
      </c>
      <c r="I935">
        <v>934</v>
      </c>
      <c r="J935" s="145">
        <f>SUM(B$2:B935)</f>
        <v>149</v>
      </c>
      <c r="K935" s="145">
        <f>SUM(C$2:C935)</f>
        <v>128</v>
      </c>
      <c r="L935" s="145">
        <f>SUM(D$2:D935)</f>
        <v>98</v>
      </c>
      <c r="M935" s="145">
        <f>SUM(E$2:E935)</f>
        <v>44</v>
      </c>
      <c r="N935" s="145">
        <f>SUM(F$2:F935)</f>
        <v>54</v>
      </c>
      <c r="O935" s="145">
        <f>SUM(G$2:G935)</f>
        <v>7</v>
      </c>
    </row>
    <row r="936" spans="1:15" x14ac:dyDescent="0.25">
      <c r="A936">
        <v>935</v>
      </c>
      <c r="B936" s="145" t="str">
        <f>IF(COUNTIF('Listing Competitieven'!AF$2:AF$479,$A936)=0,"",COUNTIF('Listing Competitieven'!AF$2:AF$479,$A936))</f>
        <v/>
      </c>
      <c r="C936" s="145" t="str">
        <f>IF(COUNTIF('Listing Competitieven'!AG$2:AG$479,$A936)=0,"",COUNTIF('Listing Competitieven'!AG$2:AG$479,$A936))</f>
        <v/>
      </c>
      <c r="D936" s="145" t="str">
        <f>IF(COUNTIF('Listing Competitieven'!AH$2:AH$479,$A936)=0,"",COUNTIF('Listing Competitieven'!AH$2:AH$479,$A936))</f>
        <v/>
      </c>
      <c r="E936" s="145" t="str">
        <f>IF(COUNTIF('Listing Competitieven'!AI$2:AI$479,$A936)=0,"",COUNTIF('Listing Competitieven'!AI$2:AI$479,$A936))</f>
        <v/>
      </c>
      <c r="F936" s="145" t="str">
        <f>IF(COUNTIF('Listing Competitieven'!AJ$2:AJ$479,$A936)=0,"",COUNTIF('Listing Competitieven'!AJ$2:AJ$479,$A936))</f>
        <v/>
      </c>
      <c r="G936" s="145" t="str">
        <f>IF(COUNTIF('Listing Competitieven'!AK$2:AK$479,$A936)=0,"",COUNTIF('Listing Competitieven'!AK$2:AK$479,$A936))</f>
        <v/>
      </c>
      <c r="I936">
        <v>935</v>
      </c>
      <c r="J936" s="145">
        <f>SUM(B$2:B936)</f>
        <v>149</v>
      </c>
      <c r="K936" s="145">
        <f>SUM(C$2:C936)</f>
        <v>128</v>
      </c>
      <c r="L936" s="145">
        <f>SUM(D$2:D936)</f>
        <v>98</v>
      </c>
      <c r="M936" s="145">
        <f>SUM(E$2:E936)</f>
        <v>44</v>
      </c>
      <c r="N936" s="145">
        <f>SUM(F$2:F936)</f>
        <v>54</v>
      </c>
      <c r="O936" s="145">
        <f>SUM(G$2:G936)</f>
        <v>7</v>
      </c>
    </row>
    <row r="937" spans="1:15" x14ac:dyDescent="0.25">
      <c r="A937">
        <v>936</v>
      </c>
      <c r="B937" s="145" t="str">
        <f>IF(COUNTIF('Listing Competitieven'!AF$2:AF$479,$A937)=0,"",COUNTIF('Listing Competitieven'!AF$2:AF$479,$A937))</f>
        <v/>
      </c>
      <c r="C937" s="145" t="str">
        <f>IF(COUNTIF('Listing Competitieven'!AG$2:AG$479,$A937)=0,"",COUNTIF('Listing Competitieven'!AG$2:AG$479,$A937))</f>
        <v/>
      </c>
      <c r="D937" s="145" t="str">
        <f>IF(COUNTIF('Listing Competitieven'!AH$2:AH$479,$A937)=0,"",COUNTIF('Listing Competitieven'!AH$2:AH$479,$A937))</f>
        <v/>
      </c>
      <c r="E937" s="145" t="str">
        <f>IF(COUNTIF('Listing Competitieven'!AI$2:AI$479,$A937)=0,"",COUNTIF('Listing Competitieven'!AI$2:AI$479,$A937))</f>
        <v/>
      </c>
      <c r="F937" s="145" t="str">
        <f>IF(COUNTIF('Listing Competitieven'!AJ$2:AJ$479,$A937)=0,"",COUNTIF('Listing Competitieven'!AJ$2:AJ$479,$A937))</f>
        <v/>
      </c>
      <c r="G937" s="145" t="str">
        <f>IF(COUNTIF('Listing Competitieven'!AK$2:AK$479,$A937)=0,"",COUNTIF('Listing Competitieven'!AK$2:AK$479,$A937))</f>
        <v/>
      </c>
      <c r="I937">
        <v>936</v>
      </c>
      <c r="J937" s="145">
        <f>SUM(B$2:B937)</f>
        <v>149</v>
      </c>
      <c r="K937" s="145">
        <f>SUM(C$2:C937)</f>
        <v>128</v>
      </c>
      <c r="L937" s="145">
        <f>SUM(D$2:D937)</f>
        <v>98</v>
      </c>
      <c r="M937" s="145">
        <f>SUM(E$2:E937)</f>
        <v>44</v>
      </c>
      <c r="N937" s="145">
        <f>SUM(F$2:F937)</f>
        <v>54</v>
      </c>
      <c r="O937" s="145">
        <f>SUM(G$2:G937)</f>
        <v>7</v>
      </c>
    </row>
    <row r="938" spans="1:15" x14ac:dyDescent="0.25">
      <c r="A938">
        <v>937</v>
      </c>
      <c r="B938" s="145" t="str">
        <f>IF(COUNTIF('Listing Competitieven'!AF$2:AF$479,$A938)=0,"",COUNTIF('Listing Competitieven'!AF$2:AF$479,$A938))</f>
        <v/>
      </c>
      <c r="C938" s="145" t="str">
        <f>IF(COUNTIF('Listing Competitieven'!AG$2:AG$479,$A938)=0,"",COUNTIF('Listing Competitieven'!AG$2:AG$479,$A938))</f>
        <v/>
      </c>
      <c r="D938" s="145" t="str">
        <f>IF(COUNTIF('Listing Competitieven'!AH$2:AH$479,$A938)=0,"",COUNTIF('Listing Competitieven'!AH$2:AH$479,$A938))</f>
        <v/>
      </c>
      <c r="E938" s="145" t="str">
        <f>IF(COUNTIF('Listing Competitieven'!AI$2:AI$479,$A938)=0,"",COUNTIF('Listing Competitieven'!AI$2:AI$479,$A938))</f>
        <v/>
      </c>
      <c r="F938" s="145" t="str">
        <f>IF(COUNTIF('Listing Competitieven'!AJ$2:AJ$479,$A938)=0,"",COUNTIF('Listing Competitieven'!AJ$2:AJ$479,$A938))</f>
        <v/>
      </c>
      <c r="G938" s="145" t="str">
        <f>IF(COUNTIF('Listing Competitieven'!AK$2:AK$479,$A938)=0,"",COUNTIF('Listing Competitieven'!AK$2:AK$479,$A938))</f>
        <v/>
      </c>
      <c r="I938">
        <v>937</v>
      </c>
      <c r="J938" s="145">
        <f>SUM(B$2:B938)</f>
        <v>149</v>
      </c>
      <c r="K938" s="145">
        <f>SUM(C$2:C938)</f>
        <v>128</v>
      </c>
      <c r="L938" s="145">
        <f>SUM(D$2:D938)</f>
        <v>98</v>
      </c>
      <c r="M938" s="145">
        <f>SUM(E$2:E938)</f>
        <v>44</v>
      </c>
      <c r="N938" s="145">
        <f>SUM(F$2:F938)</f>
        <v>54</v>
      </c>
      <c r="O938" s="145">
        <f>SUM(G$2:G938)</f>
        <v>7</v>
      </c>
    </row>
    <row r="939" spans="1:15" x14ac:dyDescent="0.25">
      <c r="A939">
        <v>938</v>
      </c>
      <c r="B939" s="145" t="str">
        <f>IF(COUNTIF('Listing Competitieven'!AF$2:AF$479,$A939)=0,"",COUNTIF('Listing Competitieven'!AF$2:AF$479,$A939))</f>
        <v/>
      </c>
      <c r="C939" s="145" t="str">
        <f>IF(COUNTIF('Listing Competitieven'!AG$2:AG$479,$A939)=0,"",COUNTIF('Listing Competitieven'!AG$2:AG$479,$A939))</f>
        <v/>
      </c>
      <c r="D939" s="145" t="str">
        <f>IF(COUNTIF('Listing Competitieven'!AH$2:AH$479,$A939)=0,"",COUNTIF('Listing Competitieven'!AH$2:AH$479,$A939))</f>
        <v/>
      </c>
      <c r="E939" s="145" t="str">
        <f>IF(COUNTIF('Listing Competitieven'!AI$2:AI$479,$A939)=0,"",COUNTIF('Listing Competitieven'!AI$2:AI$479,$A939))</f>
        <v/>
      </c>
      <c r="F939" s="145" t="str">
        <f>IF(COUNTIF('Listing Competitieven'!AJ$2:AJ$479,$A939)=0,"",COUNTIF('Listing Competitieven'!AJ$2:AJ$479,$A939))</f>
        <v/>
      </c>
      <c r="G939" s="145" t="str">
        <f>IF(COUNTIF('Listing Competitieven'!AK$2:AK$479,$A939)=0,"",COUNTIF('Listing Competitieven'!AK$2:AK$479,$A939))</f>
        <v/>
      </c>
      <c r="I939">
        <v>938</v>
      </c>
      <c r="J939" s="145">
        <f>SUM(B$2:B939)</f>
        <v>149</v>
      </c>
      <c r="K939" s="145">
        <f>SUM(C$2:C939)</f>
        <v>128</v>
      </c>
      <c r="L939" s="145">
        <f>SUM(D$2:D939)</f>
        <v>98</v>
      </c>
      <c r="M939" s="145">
        <f>SUM(E$2:E939)</f>
        <v>44</v>
      </c>
      <c r="N939" s="145">
        <f>SUM(F$2:F939)</f>
        <v>54</v>
      </c>
      <c r="O939" s="145">
        <f>SUM(G$2:G939)</f>
        <v>7</v>
      </c>
    </row>
    <row r="940" spans="1:15" x14ac:dyDescent="0.25">
      <c r="A940">
        <v>939</v>
      </c>
      <c r="B940" s="145" t="str">
        <f>IF(COUNTIF('Listing Competitieven'!AF$2:AF$479,$A940)=0,"",COUNTIF('Listing Competitieven'!AF$2:AF$479,$A940))</f>
        <v/>
      </c>
      <c r="C940" s="145" t="str">
        <f>IF(COUNTIF('Listing Competitieven'!AG$2:AG$479,$A940)=0,"",COUNTIF('Listing Competitieven'!AG$2:AG$479,$A940))</f>
        <v/>
      </c>
      <c r="D940" s="145" t="str">
        <f>IF(COUNTIF('Listing Competitieven'!AH$2:AH$479,$A940)=0,"",COUNTIF('Listing Competitieven'!AH$2:AH$479,$A940))</f>
        <v/>
      </c>
      <c r="E940" s="145" t="str">
        <f>IF(COUNTIF('Listing Competitieven'!AI$2:AI$479,$A940)=0,"",COUNTIF('Listing Competitieven'!AI$2:AI$479,$A940))</f>
        <v/>
      </c>
      <c r="F940" s="145" t="str">
        <f>IF(COUNTIF('Listing Competitieven'!AJ$2:AJ$479,$A940)=0,"",COUNTIF('Listing Competitieven'!AJ$2:AJ$479,$A940))</f>
        <v/>
      </c>
      <c r="G940" s="145" t="str">
        <f>IF(COUNTIF('Listing Competitieven'!AK$2:AK$479,$A940)=0,"",COUNTIF('Listing Competitieven'!AK$2:AK$479,$A940))</f>
        <v/>
      </c>
      <c r="I940">
        <v>939</v>
      </c>
      <c r="J940" s="145">
        <f>SUM(B$2:B940)</f>
        <v>149</v>
      </c>
      <c r="K940" s="145">
        <f>SUM(C$2:C940)</f>
        <v>128</v>
      </c>
      <c r="L940" s="145">
        <f>SUM(D$2:D940)</f>
        <v>98</v>
      </c>
      <c r="M940" s="145">
        <f>SUM(E$2:E940)</f>
        <v>44</v>
      </c>
      <c r="N940" s="145">
        <f>SUM(F$2:F940)</f>
        <v>54</v>
      </c>
      <c r="O940" s="145">
        <f>SUM(G$2:G940)</f>
        <v>7</v>
      </c>
    </row>
    <row r="941" spans="1:15" x14ac:dyDescent="0.25">
      <c r="A941">
        <v>940</v>
      </c>
      <c r="B941" s="145" t="str">
        <f>IF(COUNTIF('Listing Competitieven'!AF$2:AF$479,$A941)=0,"",COUNTIF('Listing Competitieven'!AF$2:AF$479,$A941))</f>
        <v/>
      </c>
      <c r="C941" s="145" t="str">
        <f>IF(COUNTIF('Listing Competitieven'!AG$2:AG$479,$A941)=0,"",COUNTIF('Listing Competitieven'!AG$2:AG$479,$A941))</f>
        <v/>
      </c>
      <c r="D941" s="145" t="str">
        <f>IF(COUNTIF('Listing Competitieven'!AH$2:AH$479,$A941)=0,"",COUNTIF('Listing Competitieven'!AH$2:AH$479,$A941))</f>
        <v/>
      </c>
      <c r="E941" s="145" t="str">
        <f>IF(COUNTIF('Listing Competitieven'!AI$2:AI$479,$A941)=0,"",COUNTIF('Listing Competitieven'!AI$2:AI$479,$A941))</f>
        <v/>
      </c>
      <c r="F941" s="145" t="str">
        <f>IF(COUNTIF('Listing Competitieven'!AJ$2:AJ$479,$A941)=0,"",COUNTIF('Listing Competitieven'!AJ$2:AJ$479,$A941))</f>
        <v/>
      </c>
      <c r="G941" s="145" t="str">
        <f>IF(COUNTIF('Listing Competitieven'!AK$2:AK$479,$A941)=0,"",COUNTIF('Listing Competitieven'!AK$2:AK$479,$A941))</f>
        <v/>
      </c>
      <c r="I941">
        <v>940</v>
      </c>
      <c r="J941" s="145">
        <f>SUM(B$2:B941)</f>
        <v>149</v>
      </c>
      <c r="K941" s="145">
        <f>SUM(C$2:C941)</f>
        <v>128</v>
      </c>
      <c r="L941" s="145">
        <f>SUM(D$2:D941)</f>
        <v>98</v>
      </c>
      <c r="M941" s="145">
        <f>SUM(E$2:E941)</f>
        <v>44</v>
      </c>
      <c r="N941" s="145">
        <f>SUM(F$2:F941)</f>
        <v>54</v>
      </c>
      <c r="O941" s="145">
        <f>SUM(G$2:G941)</f>
        <v>7</v>
      </c>
    </row>
    <row r="942" spans="1:15" x14ac:dyDescent="0.25">
      <c r="A942">
        <v>941</v>
      </c>
      <c r="B942" s="145" t="str">
        <f>IF(COUNTIF('Listing Competitieven'!AF$2:AF$479,$A942)=0,"",COUNTIF('Listing Competitieven'!AF$2:AF$479,$A942))</f>
        <v/>
      </c>
      <c r="C942" s="145" t="str">
        <f>IF(COUNTIF('Listing Competitieven'!AG$2:AG$479,$A942)=0,"",COUNTIF('Listing Competitieven'!AG$2:AG$479,$A942))</f>
        <v/>
      </c>
      <c r="D942" s="145" t="str">
        <f>IF(COUNTIF('Listing Competitieven'!AH$2:AH$479,$A942)=0,"",COUNTIF('Listing Competitieven'!AH$2:AH$479,$A942))</f>
        <v/>
      </c>
      <c r="E942" s="145" t="str">
        <f>IF(COUNTIF('Listing Competitieven'!AI$2:AI$479,$A942)=0,"",COUNTIF('Listing Competitieven'!AI$2:AI$479,$A942))</f>
        <v/>
      </c>
      <c r="F942" s="145" t="str">
        <f>IF(COUNTIF('Listing Competitieven'!AJ$2:AJ$479,$A942)=0,"",COUNTIF('Listing Competitieven'!AJ$2:AJ$479,$A942))</f>
        <v/>
      </c>
      <c r="G942" s="145" t="str">
        <f>IF(COUNTIF('Listing Competitieven'!AK$2:AK$479,$A942)=0,"",COUNTIF('Listing Competitieven'!AK$2:AK$479,$A942))</f>
        <v/>
      </c>
      <c r="I942">
        <v>941</v>
      </c>
      <c r="J942" s="145">
        <f>SUM(B$2:B942)</f>
        <v>149</v>
      </c>
      <c r="K942" s="145">
        <f>SUM(C$2:C942)</f>
        <v>128</v>
      </c>
      <c r="L942" s="145">
        <f>SUM(D$2:D942)</f>
        <v>98</v>
      </c>
      <c r="M942" s="145">
        <f>SUM(E$2:E942)</f>
        <v>44</v>
      </c>
      <c r="N942" s="145">
        <f>SUM(F$2:F942)</f>
        <v>54</v>
      </c>
      <c r="O942" s="145">
        <f>SUM(G$2:G942)</f>
        <v>7</v>
      </c>
    </row>
    <row r="943" spans="1:15" x14ac:dyDescent="0.25">
      <c r="A943">
        <v>942</v>
      </c>
      <c r="B943" s="145" t="str">
        <f>IF(COUNTIF('Listing Competitieven'!AF$2:AF$479,$A943)=0,"",COUNTIF('Listing Competitieven'!AF$2:AF$479,$A943))</f>
        <v/>
      </c>
      <c r="C943" s="145" t="str">
        <f>IF(COUNTIF('Listing Competitieven'!AG$2:AG$479,$A943)=0,"",COUNTIF('Listing Competitieven'!AG$2:AG$479,$A943))</f>
        <v/>
      </c>
      <c r="D943" s="145" t="str">
        <f>IF(COUNTIF('Listing Competitieven'!AH$2:AH$479,$A943)=0,"",COUNTIF('Listing Competitieven'!AH$2:AH$479,$A943))</f>
        <v/>
      </c>
      <c r="E943" s="145" t="str">
        <f>IF(COUNTIF('Listing Competitieven'!AI$2:AI$479,$A943)=0,"",COUNTIF('Listing Competitieven'!AI$2:AI$479,$A943))</f>
        <v/>
      </c>
      <c r="F943" s="145" t="str">
        <f>IF(COUNTIF('Listing Competitieven'!AJ$2:AJ$479,$A943)=0,"",COUNTIF('Listing Competitieven'!AJ$2:AJ$479,$A943))</f>
        <v/>
      </c>
      <c r="G943" s="145" t="str">
        <f>IF(COUNTIF('Listing Competitieven'!AK$2:AK$479,$A943)=0,"",COUNTIF('Listing Competitieven'!AK$2:AK$479,$A943))</f>
        <v/>
      </c>
      <c r="I943">
        <v>942</v>
      </c>
      <c r="J943" s="145">
        <f>SUM(B$2:B943)</f>
        <v>149</v>
      </c>
      <c r="K943" s="145">
        <f>SUM(C$2:C943)</f>
        <v>128</v>
      </c>
      <c r="L943" s="145">
        <f>SUM(D$2:D943)</f>
        <v>98</v>
      </c>
      <c r="M943" s="145">
        <f>SUM(E$2:E943)</f>
        <v>44</v>
      </c>
      <c r="N943" s="145">
        <f>SUM(F$2:F943)</f>
        <v>54</v>
      </c>
      <c r="O943" s="145">
        <f>SUM(G$2:G943)</f>
        <v>7</v>
      </c>
    </row>
    <row r="944" spans="1:15" x14ac:dyDescent="0.25">
      <c r="A944">
        <v>943</v>
      </c>
      <c r="B944" s="145" t="str">
        <f>IF(COUNTIF('Listing Competitieven'!AF$2:AF$479,$A944)=0,"",COUNTIF('Listing Competitieven'!AF$2:AF$479,$A944))</f>
        <v/>
      </c>
      <c r="C944" s="145" t="str">
        <f>IF(COUNTIF('Listing Competitieven'!AG$2:AG$479,$A944)=0,"",COUNTIF('Listing Competitieven'!AG$2:AG$479,$A944))</f>
        <v/>
      </c>
      <c r="D944" s="145" t="str">
        <f>IF(COUNTIF('Listing Competitieven'!AH$2:AH$479,$A944)=0,"",COUNTIF('Listing Competitieven'!AH$2:AH$479,$A944))</f>
        <v/>
      </c>
      <c r="E944" s="145" t="str">
        <f>IF(COUNTIF('Listing Competitieven'!AI$2:AI$479,$A944)=0,"",COUNTIF('Listing Competitieven'!AI$2:AI$479,$A944))</f>
        <v/>
      </c>
      <c r="F944" s="145" t="str">
        <f>IF(COUNTIF('Listing Competitieven'!AJ$2:AJ$479,$A944)=0,"",COUNTIF('Listing Competitieven'!AJ$2:AJ$479,$A944))</f>
        <v/>
      </c>
      <c r="G944" s="145" t="str">
        <f>IF(COUNTIF('Listing Competitieven'!AK$2:AK$479,$A944)=0,"",COUNTIF('Listing Competitieven'!AK$2:AK$479,$A944))</f>
        <v/>
      </c>
      <c r="I944">
        <v>943</v>
      </c>
      <c r="J944" s="145">
        <f>SUM(B$2:B944)</f>
        <v>149</v>
      </c>
      <c r="K944" s="145">
        <f>SUM(C$2:C944)</f>
        <v>128</v>
      </c>
      <c r="L944" s="145">
        <f>SUM(D$2:D944)</f>
        <v>98</v>
      </c>
      <c r="M944" s="145">
        <f>SUM(E$2:E944)</f>
        <v>44</v>
      </c>
      <c r="N944" s="145">
        <f>SUM(F$2:F944)</f>
        <v>54</v>
      </c>
      <c r="O944" s="145">
        <f>SUM(G$2:G944)</f>
        <v>7</v>
      </c>
    </row>
    <row r="945" spans="1:15" x14ac:dyDescent="0.25">
      <c r="A945">
        <v>944</v>
      </c>
      <c r="B945" s="145" t="str">
        <f>IF(COUNTIF('Listing Competitieven'!AF$2:AF$479,$A945)=0,"",COUNTIF('Listing Competitieven'!AF$2:AF$479,$A945))</f>
        <v/>
      </c>
      <c r="C945" s="145" t="str">
        <f>IF(COUNTIF('Listing Competitieven'!AG$2:AG$479,$A945)=0,"",COUNTIF('Listing Competitieven'!AG$2:AG$479,$A945))</f>
        <v/>
      </c>
      <c r="D945" s="145" t="str">
        <f>IF(COUNTIF('Listing Competitieven'!AH$2:AH$479,$A945)=0,"",COUNTIF('Listing Competitieven'!AH$2:AH$479,$A945))</f>
        <v/>
      </c>
      <c r="E945" s="145" t="str">
        <f>IF(COUNTIF('Listing Competitieven'!AI$2:AI$479,$A945)=0,"",COUNTIF('Listing Competitieven'!AI$2:AI$479,$A945))</f>
        <v/>
      </c>
      <c r="F945" s="145" t="str">
        <f>IF(COUNTIF('Listing Competitieven'!AJ$2:AJ$479,$A945)=0,"",COUNTIF('Listing Competitieven'!AJ$2:AJ$479,$A945))</f>
        <v/>
      </c>
      <c r="G945" s="145" t="str">
        <f>IF(COUNTIF('Listing Competitieven'!AK$2:AK$479,$A945)=0,"",COUNTIF('Listing Competitieven'!AK$2:AK$479,$A945))</f>
        <v/>
      </c>
      <c r="I945">
        <v>944</v>
      </c>
      <c r="J945" s="145">
        <f>SUM(B$2:B945)</f>
        <v>149</v>
      </c>
      <c r="K945" s="145">
        <f>SUM(C$2:C945)</f>
        <v>128</v>
      </c>
      <c r="L945" s="145">
        <f>SUM(D$2:D945)</f>
        <v>98</v>
      </c>
      <c r="M945" s="145">
        <f>SUM(E$2:E945)</f>
        <v>44</v>
      </c>
      <c r="N945" s="145">
        <f>SUM(F$2:F945)</f>
        <v>54</v>
      </c>
      <c r="O945" s="145">
        <f>SUM(G$2:G945)</f>
        <v>7</v>
      </c>
    </row>
    <row r="946" spans="1:15" x14ac:dyDescent="0.25">
      <c r="A946">
        <v>945</v>
      </c>
      <c r="B946" s="145" t="str">
        <f>IF(COUNTIF('Listing Competitieven'!AF$2:AF$479,$A946)=0,"",COUNTIF('Listing Competitieven'!AF$2:AF$479,$A946))</f>
        <v/>
      </c>
      <c r="C946" s="145" t="str">
        <f>IF(COUNTIF('Listing Competitieven'!AG$2:AG$479,$A946)=0,"",COUNTIF('Listing Competitieven'!AG$2:AG$479,$A946))</f>
        <v/>
      </c>
      <c r="D946" s="145" t="str">
        <f>IF(COUNTIF('Listing Competitieven'!AH$2:AH$479,$A946)=0,"",COUNTIF('Listing Competitieven'!AH$2:AH$479,$A946))</f>
        <v/>
      </c>
      <c r="E946" s="145" t="str">
        <f>IF(COUNTIF('Listing Competitieven'!AI$2:AI$479,$A946)=0,"",COUNTIF('Listing Competitieven'!AI$2:AI$479,$A946))</f>
        <v/>
      </c>
      <c r="F946" s="145" t="str">
        <f>IF(COUNTIF('Listing Competitieven'!AJ$2:AJ$479,$A946)=0,"",COUNTIF('Listing Competitieven'!AJ$2:AJ$479,$A946))</f>
        <v/>
      </c>
      <c r="G946" s="145" t="str">
        <f>IF(COUNTIF('Listing Competitieven'!AK$2:AK$479,$A946)=0,"",COUNTIF('Listing Competitieven'!AK$2:AK$479,$A946))</f>
        <v/>
      </c>
      <c r="I946">
        <v>945</v>
      </c>
      <c r="J946" s="145">
        <f>SUM(B$2:B946)</f>
        <v>149</v>
      </c>
      <c r="K946" s="145">
        <f>SUM(C$2:C946)</f>
        <v>128</v>
      </c>
      <c r="L946" s="145">
        <f>SUM(D$2:D946)</f>
        <v>98</v>
      </c>
      <c r="M946" s="145">
        <f>SUM(E$2:E946)</f>
        <v>44</v>
      </c>
      <c r="N946" s="145">
        <f>SUM(F$2:F946)</f>
        <v>54</v>
      </c>
      <c r="O946" s="145">
        <f>SUM(G$2:G946)</f>
        <v>7</v>
      </c>
    </row>
    <row r="947" spans="1:15" x14ac:dyDescent="0.25">
      <c r="A947">
        <v>946</v>
      </c>
      <c r="B947" s="145" t="str">
        <f>IF(COUNTIF('Listing Competitieven'!AF$2:AF$479,$A947)=0,"",COUNTIF('Listing Competitieven'!AF$2:AF$479,$A947))</f>
        <v/>
      </c>
      <c r="C947" s="145" t="str">
        <f>IF(COUNTIF('Listing Competitieven'!AG$2:AG$479,$A947)=0,"",COUNTIF('Listing Competitieven'!AG$2:AG$479,$A947))</f>
        <v/>
      </c>
      <c r="D947" s="145" t="str">
        <f>IF(COUNTIF('Listing Competitieven'!AH$2:AH$479,$A947)=0,"",COUNTIF('Listing Competitieven'!AH$2:AH$479,$A947))</f>
        <v/>
      </c>
      <c r="E947" s="145" t="str">
        <f>IF(COUNTIF('Listing Competitieven'!AI$2:AI$479,$A947)=0,"",COUNTIF('Listing Competitieven'!AI$2:AI$479,$A947))</f>
        <v/>
      </c>
      <c r="F947" s="145" t="str">
        <f>IF(COUNTIF('Listing Competitieven'!AJ$2:AJ$479,$A947)=0,"",COUNTIF('Listing Competitieven'!AJ$2:AJ$479,$A947))</f>
        <v/>
      </c>
      <c r="G947" s="145" t="str">
        <f>IF(COUNTIF('Listing Competitieven'!AK$2:AK$479,$A947)=0,"",COUNTIF('Listing Competitieven'!AK$2:AK$479,$A947))</f>
        <v/>
      </c>
      <c r="I947">
        <v>946</v>
      </c>
      <c r="J947" s="145">
        <f>SUM(B$2:B947)</f>
        <v>149</v>
      </c>
      <c r="K947" s="145">
        <f>SUM(C$2:C947)</f>
        <v>128</v>
      </c>
      <c r="L947" s="145">
        <f>SUM(D$2:D947)</f>
        <v>98</v>
      </c>
      <c r="M947" s="145">
        <f>SUM(E$2:E947)</f>
        <v>44</v>
      </c>
      <c r="N947" s="145">
        <f>SUM(F$2:F947)</f>
        <v>54</v>
      </c>
      <c r="O947" s="145">
        <f>SUM(G$2:G947)</f>
        <v>7</v>
      </c>
    </row>
    <row r="948" spans="1:15" x14ac:dyDescent="0.25">
      <c r="A948">
        <v>947</v>
      </c>
      <c r="B948" s="145" t="str">
        <f>IF(COUNTIF('Listing Competitieven'!AF$2:AF$479,$A948)=0,"",COUNTIF('Listing Competitieven'!AF$2:AF$479,$A948))</f>
        <v/>
      </c>
      <c r="C948" s="145" t="str">
        <f>IF(COUNTIF('Listing Competitieven'!AG$2:AG$479,$A948)=0,"",COUNTIF('Listing Competitieven'!AG$2:AG$479,$A948))</f>
        <v/>
      </c>
      <c r="D948" s="145" t="str">
        <f>IF(COUNTIF('Listing Competitieven'!AH$2:AH$479,$A948)=0,"",COUNTIF('Listing Competitieven'!AH$2:AH$479,$A948))</f>
        <v/>
      </c>
      <c r="E948" s="145" t="str">
        <f>IF(COUNTIF('Listing Competitieven'!AI$2:AI$479,$A948)=0,"",COUNTIF('Listing Competitieven'!AI$2:AI$479,$A948))</f>
        <v/>
      </c>
      <c r="F948" s="145" t="str">
        <f>IF(COUNTIF('Listing Competitieven'!AJ$2:AJ$479,$A948)=0,"",COUNTIF('Listing Competitieven'!AJ$2:AJ$479,$A948))</f>
        <v/>
      </c>
      <c r="G948" s="145" t="str">
        <f>IF(COUNTIF('Listing Competitieven'!AK$2:AK$479,$A948)=0,"",COUNTIF('Listing Competitieven'!AK$2:AK$479,$A948))</f>
        <v/>
      </c>
      <c r="I948">
        <v>947</v>
      </c>
      <c r="J948" s="145">
        <f>SUM(B$2:B948)</f>
        <v>149</v>
      </c>
      <c r="K948" s="145">
        <f>SUM(C$2:C948)</f>
        <v>128</v>
      </c>
      <c r="L948" s="145">
        <f>SUM(D$2:D948)</f>
        <v>98</v>
      </c>
      <c r="M948" s="145">
        <f>SUM(E$2:E948)</f>
        <v>44</v>
      </c>
      <c r="N948" s="145">
        <f>SUM(F$2:F948)</f>
        <v>54</v>
      </c>
      <c r="O948" s="145">
        <f>SUM(G$2:G948)</f>
        <v>7</v>
      </c>
    </row>
    <row r="949" spans="1:15" x14ac:dyDescent="0.25">
      <c r="A949">
        <v>948</v>
      </c>
      <c r="B949" s="145" t="str">
        <f>IF(COUNTIF('Listing Competitieven'!AF$2:AF$479,$A949)=0,"",COUNTIF('Listing Competitieven'!AF$2:AF$479,$A949))</f>
        <v/>
      </c>
      <c r="C949" s="145" t="str">
        <f>IF(COUNTIF('Listing Competitieven'!AG$2:AG$479,$A949)=0,"",COUNTIF('Listing Competitieven'!AG$2:AG$479,$A949))</f>
        <v/>
      </c>
      <c r="D949" s="145" t="str">
        <f>IF(COUNTIF('Listing Competitieven'!AH$2:AH$479,$A949)=0,"",COUNTIF('Listing Competitieven'!AH$2:AH$479,$A949))</f>
        <v/>
      </c>
      <c r="E949" s="145" t="str">
        <f>IF(COUNTIF('Listing Competitieven'!AI$2:AI$479,$A949)=0,"",COUNTIF('Listing Competitieven'!AI$2:AI$479,$A949))</f>
        <v/>
      </c>
      <c r="F949" s="145" t="str">
        <f>IF(COUNTIF('Listing Competitieven'!AJ$2:AJ$479,$A949)=0,"",COUNTIF('Listing Competitieven'!AJ$2:AJ$479,$A949))</f>
        <v/>
      </c>
      <c r="G949" s="145" t="str">
        <f>IF(COUNTIF('Listing Competitieven'!AK$2:AK$479,$A949)=0,"",COUNTIF('Listing Competitieven'!AK$2:AK$479,$A949))</f>
        <v/>
      </c>
      <c r="I949">
        <v>948</v>
      </c>
      <c r="J949" s="145">
        <f>SUM(B$2:B949)</f>
        <v>149</v>
      </c>
      <c r="K949" s="145">
        <f>SUM(C$2:C949)</f>
        <v>128</v>
      </c>
      <c r="L949" s="145">
        <f>SUM(D$2:D949)</f>
        <v>98</v>
      </c>
      <c r="M949" s="145">
        <f>SUM(E$2:E949)</f>
        <v>44</v>
      </c>
      <c r="N949" s="145">
        <f>SUM(F$2:F949)</f>
        <v>54</v>
      </c>
      <c r="O949" s="145">
        <f>SUM(G$2:G949)</f>
        <v>7</v>
      </c>
    </row>
    <row r="950" spans="1:15" x14ac:dyDescent="0.25">
      <c r="A950">
        <v>949</v>
      </c>
      <c r="B950" s="145" t="str">
        <f>IF(COUNTIF('Listing Competitieven'!AF$2:AF$479,$A950)=0,"",COUNTIF('Listing Competitieven'!AF$2:AF$479,$A950))</f>
        <v/>
      </c>
      <c r="C950" s="145" t="str">
        <f>IF(COUNTIF('Listing Competitieven'!AG$2:AG$479,$A950)=0,"",COUNTIF('Listing Competitieven'!AG$2:AG$479,$A950))</f>
        <v/>
      </c>
      <c r="D950" s="145" t="str">
        <f>IF(COUNTIF('Listing Competitieven'!AH$2:AH$479,$A950)=0,"",COUNTIF('Listing Competitieven'!AH$2:AH$479,$A950))</f>
        <v/>
      </c>
      <c r="E950" s="145" t="str">
        <f>IF(COUNTIF('Listing Competitieven'!AI$2:AI$479,$A950)=0,"",COUNTIF('Listing Competitieven'!AI$2:AI$479,$A950))</f>
        <v/>
      </c>
      <c r="F950" s="145" t="str">
        <f>IF(COUNTIF('Listing Competitieven'!AJ$2:AJ$479,$A950)=0,"",COUNTIF('Listing Competitieven'!AJ$2:AJ$479,$A950))</f>
        <v/>
      </c>
      <c r="G950" s="145" t="str">
        <f>IF(COUNTIF('Listing Competitieven'!AK$2:AK$479,$A950)=0,"",COUNTIF('Listing Competitieven'!AK$2:AK$479,$A950))</f>
        <v/>
      </c>
      <c r="I950">
        <v>949</v>
      </c>
      <c r="J950" s="145">
        <f>SUM(B$2:B950)</f>
        <v>149</v>
      </c>
      <c r="K950" s="145">
        <f>SUM(C$2:C950)</f>
        <v>128</v>
      </c>
      <c r="L950" s="145">
        <f>SUM(D$2:D950)</f>
        <v>98</v>
      </c>
      <c r="M950" s="145">
        <f>SUM(E$2:E950)</f>
        <v>44</v>
      </c>
      <c r="N950" s="145">
        <f>SUM(F$2:F950)</f>
        <v>54</v>
      </c>
      <c r="O950" s="145">
        <f>SUM(G$2:G950)</f>
        <v>7</v>
      </c>
    </row>
    <row r="951" spans="1:15" x14ac:dyDescent="0.25">
      <c r="A951">
        <v>950</v>
      </c>
      <c r="B951" s="145" t="str">
        <f>IF(COUNTIF('Listing Competitieven'!AF$2:AF$479,$A951)=0,"",COUNTIF('Listing Competitieven'!AF$2:AF$479,$A951))</f>
        <v/>
      </c>
      <c r="C951" s="145" t="str">
        <f>IF(COUNTIF('Listing Competitieven'!AG$2:AG$479,$A951)=0,"",COUNTIF('Listing Competitieven'!AG$2:AG$479,$A951))</f>
        <v/>
      </c>
      <c r="D951" s="145" t="str">
        <f>IF(COUNTIF('Listing Competitieven'!AH$2:AH$479,$A951)=0,"",COUNTIF('Listing Competitieven'!AH$2:AH$479,$A951))</f>
        <v/>
      </c>
      <c r="E951" s="145" t="str">
        <f>IF(COUNTIF('Listing Competitieven'!AI$2:AI$479,$A951)=0,"",COUNTIF('Listing Competitieven'!AI$2:AI$479,$A951))</f>
        <v/>
      </c>
      <c r="F951" s="145" t="str">
        <f>IF(COUNTIF('Listing Competitieven'!AJ$2:AJ$479,$A951)=0,"",COUNTIF('Listing Competitieven'!AJ$2:AJ$479,$A951))</f>
        <v/>
      </c>
      <c r="G951" s="145" t="str">
        <f>IF(COUNTIF('Listing Competitieven'!AK$2:AK$479,$A951)=0,"",COUNTIF('Listing Competitieven'!AK$2:AK$479,$A951))</f>
        <v/>
      </c>
      <c r="I951">
        <v>950</v>
      </c>
      <c r="J951" s="145">
        <f>SUM(B$2:B951)</f>
        <v>149</v>
      </c>
      <c r="K951" s="145">
        <f>SUM(C$2:C951)</f>
        <v>128</v>
      </c>
      <c r="L951" s="145">
        <f>SUM(D$2:D951)</f>
        <v>98</v>
      </c>
      <c r="M951" s="145">
        <f>SUM(E$2:E951)</f>
        <v>44</v>
      </c>
      <c r="N951" s="145">
        <f>SUM(F$2:F951)</f>
        <v>54</v>
      </c>
      <c r="O951" s="145">
        <f>SUM(G$2:G951)</f>
        <v>7</v>
      </c>
    </row>
    <row r="952" spans="1:15" x14ac:dyDescent="0.25">
      <c r="A952">
        <v>951</v>
      </c>
      <c r="B952" s="145" t="str">
        <f>IF(COUNTIF('Listing Competitieven'!AF$2:AF$479,$A952)=0,"",COUNTIF('Listing Competitieven'!AF$2:AF$479,$A952))</f>
        <v/>
      </c>
      <c r="C952" s="145" t="str">
        <f>IF(COUNTIF('Listing Competitieven'!AG$2:AG$479,$A952)=0,"",COUNTIF('Listing Competitieven'!AG$2:AG$479,$A952))</f>
        <v/>
      </c>
      <c r="D952" s="145" t="str">
        <f>IF(COUNTIF('Listing Competitieven'!AH$2:AH$479,$A952)=0,"",COUNTIF('Listing Competitieven'!AH$2:AH$479,$A952))</f>
        <v/>
      </c>
      <c r="E952" s="145" t="str">
        <f>IF(COUNTIF('Listing Competitieven'!AI$2:AI$479,$A952)=0,"",COUNTIF('Listing Competitieven'!AI$2:AI$479,$A952))</f>
        <v/>
      </c>
      <c r="F952" s="145" t="str">
        <f>IF(COUNTIF('Listing Competitieven'!AJ$2:AJ$479,$A952)=0,"",COUNTIF('Listing Competitieven'!AJ$2:AJ$479,$A952))</f>
        <v/>
      </c>
      <c r="G952" s="145" t="str">
        <f>IF(COUNTIF('Listing Competitieven'!AK$2:AK$479,$A952)=0,"",COUNTIF('Listing Competitieven'!AK$2:AK$479,$A952))</f>
        <v/>
      </c>
      <c r="I952">
        <v>951</v>
      </c>
      <c r="J952" s="145">
        <f>SUM(B$2:B952)</f>
        <v>149</v>
      </c>
      <c r="K952" s="145">
        <f>SUM(C$2:C952)</f>
        <v>128</v>
      </c>
      <c r="L952" s="145">
        <f>SUM(D$2:D952)</f>
        <v>98</v>
      </c>
      <c r="M952" s="145">
        <f>SUM(E$2:E952)</f>
        <v>44</v>
      </c>
      <c r="N952" s="145">
        <f>SUM(F$2:F952)</f>
        <v>54</v>
      </c>
      <c r="O952" s="145">
        <f>SUM(G$2:G952)</f>
        <v>7</v>
      </c>
    </row>
    <row r="953" spans="1:15" x14ac:dyDescent="0.25">
      <c r="A953">
        <v>952</v>
      </c>
      <c r="B953" s="145" t="str">
        <f>IF(COUNTIF('Listing Competitieven'!AF$2:AF$479,$A953)=0,"",COUNTIF('Listing Competitieven'!AF$2:AF$479,$A953))</f>
        <v/>
      </c>
      <c r="C953" s="145" t="str">
        <f>IF(COUNTIF('Listing Competitieven'!AG$2:AG$479,$A953)=0,"",COUNTIF('Listing Competitieven'!AG$2:AG$479,$A953))</f>
        <v/>
      </c>
      <c r="D953" s="145" t="str">
        <f>IF(COUNTIF('Listing Competitieven'!AH$2:AH$479,$A953)=0,"",COUNTIF('Listing Competitieven'!AH$2:AH$479,$A953))</f>
        <v/>
      </c>
      <c r="E953" s="145" t="str">
        <f>IF(COUNTIF('Listing Competitieven'!AI$2:AI$479,$A953)=0,"",COUNTIF('Listing Competitieven'!AI$2:AI$479,$A953))</f>
        <v/>
      </c>
      <c r="F953" s="145" t="str">
        <f>IF(COUNTIF('Listing Competitieven'!AJ$2:AJ$479,$A953)=0,"",COUNTIF('Listing Competitieven'!AJ$2:AJ$479,$A953))</f>
        <v/>
      </c>
      <c r="G953" s="145" t="str">
        <f>IF(COUNTIF('Listing Competitieven'!AK$2:AK$479,$A953)=0,"",COUNTIF('Listing Competitieven'!AK$2:AK$479,$A953))</f>
        <v/>
      </c>
      <c r="I953">
        <v>952</v>
      </c>
      <c r="J953" s="145">
        <f>SUM(B$2:B953)</f>
        <v>149</v>
      </c>
      <c r="K953" s="145">
        <f>SUM(C$2:C953)</f>
        <v>128</v>
      </c>
      <c r="L953" s="145">
        <f>SUM(D$2:D953)</f>
        <v>98</v>
      </c>
      <c r="M953" s="145">
        <f>SUM(E$2:E953)</f>
        <v>44</v>
      </c>
      <c r="N953" s="145">
        <f>SUM(F$2:F953)</f>
        <v>54</v>
      </c>
      <c r="O953" s="145">
        <f>SUM(G$2:G953)</f>
        <v>7</v>
      </c>
    </row>
    <row r="954" spans="1:15" x14ac:dyDescent="0.25">
      <c r="A954">
        <v>953</v>
      </c>
      <c r="B954" s="145" t="str">
        <f>IF(COUNTIF('Listing Competitieven'!AF$2:AF$479,$A954)=0,"",COUNTIF('Listing Competitieven'!AF$2:AF$479,$A954))</f>
        <v/>
      </c>
      <c r="C954" s="145" t="str">
        <f>IF(COUNTIF('Listing Competitieven'!AG$2:AG$479,$A954)=0,"",COUNTIF('Listing Competitieven'!AG$2:AG$479,$A954))</f>
        <v/>
      </c>
      <c r="D954" s="145" t="str">
        <f>IF(COUNTIF('Listing Competitieven'!AH$2:AH$479,$A954)=0,"",COUNTIF('Listing Competitieven'!AH$2:AH$479,$A954))</f>
        <v/>
      </c>
      <c r="E954" s="145" t="str">
        <f>IF(COUNTIF('Listing Competitieven'!AI$2:AI$479,$A954)=0,"",COUNTIF('Listing Competitieven'!AI$2:AI$479,$A954))</f>
        <v/>
      </c>
      <c r="F954" s="145" t="str">
        <f>IF(COUNTIF('Listing Competitieven'!AJ$2:AJ$479,$A954)=0,"",COUNTIF('Listing Competitieven'!AJ$2:AJ$479,$A954))</f>
        <v/>
      </c>
      <c r="G954" s="145" t="str">
        <f>IF(COUNTIF('Listing Competitieven'!AK$2:AK$479,$A954)=0,"",COUNTIF('Listing Competitieven'!AK$2:AK$479,$A954))</f>
        <v/>
      </c>
      <c r="I954">
        <v>953</v>
      </c>
      <c r="J954" s="145">
        <f>SUM(B$2:B954)</f>
        <v>149</v>
      </c>
      <c r="K954" s="145">
        <f>SUM(C$2:C954)</f>
        <v>128</v>
      </c>
      <c r="L954" s="145">
        <f>SUM(D$2:D954)</f>
        <v>98</v>
      </c>
      <c r="M954" s="145">
        <f>SUM(E$2:E954)</f>
        <v>44</v>
      </c>
      <c r="N954" s="145">
        <f>SUM(F$2:F954)</f>
        <v>54</v>
      </c>
      <c r="O954" s="145">
        <f>SUM(G$2:G954)</f>
        <v>7</v>
      </c>
    </row>
    <row r="955" spans="1:15" x14ac:dyDescent="0.25">
      <c r="A955">
        <v>954</v>
      </c>
      <c r="B955" s="145" t="str">
        <f>IF(COUNTIF('Listing Competitieven'!AF$2:AF$479,$A955)=0,"",COUNTIF('Listing Competitieven'!AF$2:AF$479,$A955))</f>
        <v/>
      </c>
      <c r="C955" s="145" t="str">
        <f>IF(COUNTIF('Listing Competitieven'!AG$2:AG$479,$A955)=0,"",COUNTIF('Listing Competitieven'!AG$2:AG$479,$A955))</f>
        <v/>
      </c>
      <c r="D955" s="145" t="str">
        <f>IF(COUNTIF('Listing Competitieven'!AH$2:AH$479,$A955)=0,"",COUNTIF('Listing Competitieven'!AH$2:AH$479,$A955))</f>
        <v/>
      </c>
      <c r="E955" s="145" t="str">
        <f>IF(COUNTIF('Listing Competitieven'!AI$2:AI$479,$A955)=0,"",COUNTIF('Listing Competitieven'!AI$2:AI$479,$A955))</f>
        <v/>
      </c>
      <c r="F955" s="145" t="str">
        <f>IF(COUNTIF('Listing Competitieven'!AJ$2:AJ$479,$A955)=0,"",COUNTIF('Listing Competitieven'!AJ$2:AJ$479,$A955))</f>
        <v/>
      </c>
      <c r="G955" s="145" t="str">
        <f>IF(COUNTIF('Listing Competitieven'!AK$2:AK$479,$A955)=0,"",COUNTIF('Listing Competitieven'!AK$2:AK$479,$A955))</f>
        <v/>
      </c>
      <c r="I955">
        <v>954</v>
      </c>
      <c r="J955" s="145">
        <f>SUM(B$2:B955)</f>
        <v>149</v>
      </c>
      <c r="K955" s="145">
        <f>SUM(C$2:C955)</f>
        <v>128</v>
      </c>
      <c r="L955" s="145">
        <f>SUM(D$2:D955)</f>
        <v>98</v>
      </c>
      <c r="M955" s="145">
        <f>SUM(E$2:E955)</f>
        <v>44</v>
      </c>
      <c r="N955" s="145">
        <f>SUM(F$2:F955)</f>
        <v>54</v>
      </c>
      <c r="O955" s="145">
        <f>SUM(G$2:G955)</f>
        <v>7</v>
      </c>
    </row>
    <row r="956" spans="1:15" x14ac:dyDescent="0.25">
      <c r="A956">
        <v>955</v>
      </c>
      <c r="B956" s="145" t="str">
        <f>IF(COUNTIF('Listing Competitieven'!AF$2:AF$479,$A956)=0,"",COUNTIF('Listing Competitieven'!AF$2:AF$479,$A956))</f>
        <v/>
      </c>
      <c r="C956" s="145" t="str">
        <f>IF(COUNTIF('Listing Competitieven'!AG$2:AG$479,$A956)=0,"",COUNTIF('Listing Competitieven'!AG$2:AG$479,$A956))</f>
        <v/>
      </c>
      <c r="D956" s="145" t="str">
        <f>IF(COUNTIF('Listing Competitieven'!AH$2:AH$479,$A956)=0,"",COUNTIF('Listing Competitieven'!AH$2:AH$479,$A956))</f>
        <v/>
      </c>
      <c r="E956" s="145" t="str">
        <f>IF(COUNTIF('Listing Competitieven'!AI$2:AI$479,$A956)=0,"",COUNTIF('Listing Competitieven'!AI$2:AI$479,$A956))</f>
        <v/>
      </c>
      <c r="F956" s="145" t="str">
        <f>IF(COUNTIF('Listing Competitieven'!AJ$2:AJ$479,$A956)=0,"",COUNTIF('Listing Competitieven'!AJ$2:AJ$479,$A956))</f>
        <v/>
      </c>
      <c r="G956" s="145" t="str">
        <f>IF(COUNTIF('Listing Competitieven'!AK$2:AK$479,$A956)=0,"",COUNTIF('Listing Competitieven'!AK$2:AK$479,$A956))</f>
        <v/>
      </c>
      <c r="I956">
        <v>955</v>
      </c>
      <c r="J956" s="145">
        <f>SUM(B$2:B956)</f>
        <v>149</v>
      </c>
      <c r="K956" s="145">
        <f>SUM(C$2:C956)</f>
        <v>128</v>
      </c>
      <c r="L956" s="145">
        <f>SUM(D$2:D956)</f>
        <v>98</v>
      </c>
      <c r="M956" s="145">
        <f>SUM(E$2:E956)</f>
        <v>44</v>
      </c>
      <c r="N956" s="145">
        <f>SUM(F$2:F956)</f>
        <v>54</v>
      </c>
      <c r="O956" s="145">
        <f>SUM(G$2:G956)</f>
        <v>7</v>
      </c>
    </row>
    <row r="957" spans="1:15" x14ac:dyDescent="0.25">
      <c r="A957">
        <v>956</v>
      </c>
      <c r="B957" s="145" t="str">
        <f>IF(COUNTIF('Listing Competitieven'!AF$2:AF$479,$A957)=0,"",COUNTIF('Listing Competitieven'!AF$2:AF$479,$A957))</f>
        <v/>
      </c>
      <c r="C957" s="145" t="str">
        <f>IF(COUNTIF('Listing Competitieven'!AG$2:AG$479,$A957)=0,"",COUNTIF('Listing Competitieven'!AG$2:AG$479,$A957))</f>
        <v/>
      </c>
      <c r="D957" s="145" t="str">
        <f>IF(COUNTIF('Listing Competitieven'!AH$2:AH$479,$A957)=0,"",COUNTIF('Listing Competitieven'!AH$2:AH$479,$A957))</f>
        <v/>
      </c>
      <c r="E957" s="145" t="str">
        <f>IF(COUNTIF('Listing Competitieven'!AI$2:AI$479,$A957)=0,"",COUNTIF('Listing Competitieven'!AI$2:AI$479,$A957))</f>
        <v/>
      </c>
      <c r="F957" s="145" t="str">
        <f>IF(COUNTIF('Listing Competitieven'!AJ$2:AJ$479,$A957)=0,"",COUNTIF('Listing Competitieven'!AJ$2:AJ$479,$A957))</f>
        <v/>
      </c>
      <c r="G957" s="145" t="str">
        <f>IF(COUNTIF('Listing Competitieven'!AK$2:AK$479,$A957)=0,"",COUNTIF('Listing Competitieven'!AK$2:AK$479,$A957))</f>
        <v/>
      </c>
      <c r="I957">
        <v>956</v>
      </c>
      <c r="J957" s="145">
        <f>SUM(B$2:B957)</f>
        <v>149</v>
      </c>
      <c r="K957" s="145">
        <f>SUM(C$2:C957)</f>
        <v>128</v>
      </c>
      <c r="L957" s="145">
        <f>SUM(D$2:D957)</f>
        <v>98</v>
      </c>
      <c r="M957" s="145">
        <f>SUM(E$2:E957)</f>
        <v>44</v>
      </c>
      <c r="N957" s="145">
        <f>SUM(F$2:F957)</f>
        <v>54</v>
      </c>
      <c r="O957" s="145">
        <f>SUM(G$2:G957)</f>
        <v>7</v>
      </c>
    </row>
    <row r="958" spans="1:15" x14ac:dyDescent="0.25">
      <c r="A958">
        <v>957</v>
      </c>
      <c r="B958" s="145" t="str">
        <f>IF(COUNTIF('Listing Competitieven'!AF$2:AF$479,$A958)=0,"",COUNTIF('Listing Competitieven'!AF$2:AF$479,$A958))</f>
        <v/>
      </c>
      <c r="C958" s="145" t="str">
        <f>IF(COUNTIF('Listing Competitieven'!AG$2:AG$479,$A958)=0,"",COUNTIF('Listing Competitieven'!AG$2:AG$479,$A958))</f>
        <v/>
      </c>
      <c r="D958" s="145" t="str">
        <f>IF(COUNTIF('Listing Competitieven'!AH$2:AH$479,$A958)=0,"",COUNTIF('Listing Competitieven'!AH$2:AH$479,$A958))</f>
        <v/>
      </c>
      <c r="E958" s="145" t="str">
        <f>IF(COUNTIF('Listing Competitieven'!AI$2:AI$479,$A958)=0,"",COUNTIF('Listing Competitieven'!AI$2:AI$479,$A958))</f>
        <v/>
      </c>
      <c r="F958" s="145" t="str">
        <f>IF(COUNTIF('Listing Competitieven'!AJ$2:AJ$479,$A958)=0,"",COUNTIF('Listing Competitieven'!AJ$2:AJ$479,$A958))</f>
        <v/>
      </c>
      <c r="G958" s="145" t="str">
        <f>IF(COUNTIF('Listing Competitieven'!AK$2:AK$479,$A958)=0,"",COUNTIF('Listing Competitieven'!AK$2:AK$479,$A958))</f>
        <v/>
      </c>
      <c r="I958">
        <v>957</v>
      </c>
      <c r="J958" s="145">
        <f>SUM(B$2:B958)</f>
        <v>149</v>
      </c>
      <c r="K958" s="145">
        <f>SUM(C$2:C958)</f>
        <v>128</v>
      </c>
      <c r="L958" s="145">
        <f>SUM(D$2:D958)</f>
        <v>98</v>
      </c>
      <c r="M958" s="145">
        <f>SUM(E$2:E958)</f>
        <v>44</v>
      </c>
      <c r="N958" s="145">
        <f>SUM(F$2:F958)</f>
        <v>54</v>
      </c>
      <c r="O958" s="145">
        <f>SUM(G$2:G958)</f>
        <v>7</v>
      </c>
    </row>
    <row r="959" spans="1:15" x14ac:dyDescent="0.25">
      <c r="A959">
        <v>958</v>
      </c>
      <c r="B959" s="145" t="str">
        <f>IF(COUNTIF('Listing Competitieven'!AF$2:AF$479,$A959)=0,"",COUNTIF('Listing Competitieven'!AF$2:AF$479,$A959))</f>
        <v/>
      </c>
      <c r="C959" s="145" t="str">
        <f>IF(COUNTIF('Listing Competitieven'!AG$2:AG$479,$A959)=0,"",COUNTIF('Listing Competitieven'!AG$2:AG$479,$A959))</f>
        <v/>
      </c>
      <c r="D959" s="145" t="str">
        <f>IF(COUNTIF('Listing Competitieven'!AH$2:AH$479,$A959)=0,"",COUNTIF('Listing Competitieven'!AH$2:AH$479,$A959))</f>
        <v/>
      </c>
      <c r="E959" s="145" t="str">
        <f>IF(COUNTIF('Listing Competitieven'!AI$2:AI$479,$A959)=0,"",COUNTIF('Listing Competitieven'!AI$2:AI$479,$A959))</f>
        <v/>
      </c>
      <c r="F959" s="145" t="str">
        <f>IF(COUNTIF('Listing Competitieven'!AJ$2:AJ$479,$A959)=0,"",COUNTIF('Listing Competitieven'!AJ$2:AJ$479,$A959))</f>
        <v/>
      </c>
      <c r="G959" s="145" t="str">
        <f>IF(COUNTIF('Listing Competitieven'!AK$2:AK$479,$A959)=0,"",COUNTIF('Listing Competitieven'!AK$2:AK$479,$A959))</f>
        <v/>
      </c>
      <c r="I959">
        <v>958</v>
      </c>
      <c r="J959" s="145">
        <f>SUM(B$2:B959)</f>
        <v>149</v>
      </c>
      <c r="K959" s="145">
        <f>SUM(C$2:C959)</f>
        <v>128</v>
      </c>
      <c r="L959" s="145">
        <f>SUM(D$2:D959)</f>
        <v>98</v>
      </c>
      <c r="M959" s="145">
        <f>SUM(E$2:E959)</f>
        <v>44</v>
      </c>
      <c r="N959" s="145">
        <f>SUM(F$2:F959)</f>
        <v>54</v>
      </c>
      <c r="O959" s="145">
        <f>SUM(G$2:G959)</f>
        <v>7</v>
      </c>
    </row>
    <row r="960" spans="1:15" x14ac:dyDescent="0.25">
      <c r="A960">
        <v>959</v>
      </c>
      <c r="B960" s="145" t="str">
        <f>IF(COUNTIF('Listing Competitieven'!AF$2:AF$479,$A960)=0,"",COUNTIF('Listing Competitieven'!AF$2:AF$479,$A960))</f>
        <v/>
      </c>
      <c r="C960" s="145" t="str">
        <f>IF(COUNTIF('Listing Competitieven'!AG$2:AG$479,$A960)=0,"",COUNTIF('Listing Competitieven'!AG$2:AG$479,$A960))</f>
        <v/>
      </c>
      <c r="D960" s="145" t="str">
        <f>IF(COUNTIF('Listing Competitieven'!AH$2:AH$479,$A960)=0,"",COUNTIF('Listing Competitieven'!AH$2:AH$479,$A960))</f>
        <v/>
      </c>
      <c r="E960" s="145" t="str">
        <f>IF(COUNTIF('Listing Competitieven'!AI$2:AI$479,$A960)=0,"",COUNTIF('Listing Competitieven'!AI$2:AI$479,$A960))</f>
        <v/>
      </c>
      <c r="F960" s="145" t="str">
        <f>IF(COUNTIF('Listing Competitieven'!AJ$2:AJ$479,$A960)=0,"",COUNTIF('Listing Competitieven'!AJ$2:AJ$479,$A960))</f>
        <v/>
      </c>
      <c r="G960" s="145" t="str">
        <f>IF(COUNTIF('Listing Competitieven'!AK$2:AK$479,$A960)=0,"",COUNTIF('Listing Competitieven'!AK$2:AK$479,$A960))</f>
        <v/>
      </c>
      <c r="I960">
        <v>959</v>
      </c>
      <c r="J960" s="145">
        <f>SUM(B$2:B960)</f>
        <v>149</v>
      </c>
      <c r="K960" s="145">
        <f>SUM(C$2:C960)</f>
        <v>128</v>
      </c>
      <c r="L960" s="145">
        <f>SUM(D$2:D960)</f>
        <v>98</v>
      </c>
      <c r="M960" s="145">
        <f>SUM(E$2:E960)</f>
        <v>44</v>
      </c>
      <c r="N960" s="145">
        <f>SUM(F$2:F960)</f>
        <v>54</v>
      </c>
      <c r="O960" s="145">
        <f>SUM(G$2:G960)</f>
        <v>7</v>
      </c>
    </row>
    <row r="961" spans="1:15" x14ac:dyDescent="0.25">
      <c r="A961">
        <v>960</v>
      </c>
      <c r="B961" s="145" t="str">
        <f>IF(COUNTIF('Listing Competitieven'!AF$2:AF$479,$A961)=0,"",COUNTIF('Listing Competitieven'!AF$2:AF$479,$A961))</f>
        <v/>
      </c>
      <c r="C961" s="145" t="str">
        <f>IF(COUNTIF('Listing Competitieven'!AG$2:AG$479,$A961)=0,"",COUNTIF('Listing Competitieven'!AG$2:AG$479,$A961))</f>
        <v/>
      </c>
      <c r="D961" s="145" t="str">
        <f>IF(COUNTIF('Listing Competitieven'!AH$2:AH$479,$A961)=0,"",COUNTIF('Listing Competitieven'!AH$2:AH$479,$A961))</f>
        <v/>
      </c>
      <c r="E961" s="145" t="str">
        <f>IF(COUNTIF('Listing Competitieven'!AI$2:AI$479,$A961)=0,"",COUNTIF('Listing Competitieven'!AI$2:AI$479,$A961))</f>
        <v/>
      </c>
      <c r="F961" s="145" t="str">
        <f>IF(COUNTIF('Listing Competitieven'!AJ$2:AJ$479,$A961)=0,"",COUNTIF('Listing Competitieven'!AJ$2:AJ$479,$A961))</f>
        <v/>
      </c>
      <c r="G961" s="145" t="str">
        <f>IF(COUNTIF('Listing Competitieven'!AK$2:AK$479,$A961)=0,"",COUNTIF('Listing Competitieven'!AK$2:AK$479,$A961))</f>
        <v/>
      </c>
      <c r="I961">
        <v>960</v>
      </c>
      <c r="J961" s="145">
        <f>SUM(B$2:B961)</f>
        <v>149</v>
      </c>
      <c r="K961" s="145">
        <f>SUM(C$2:C961)</f>
        <v>128</v>
      </c>
      <c r="L961" s="145">
        <f>SUM(D$2:D961)</f>
        <v>98</v>
      </c>
      <c r="M961" s="145">
        <f>SUM(E$2:E961)</f>
        <v>44</v>
      </c>
      <c r="N961" s="145">
        <f>SUM(F$2:F961)</f>
        <v>54</v>
      </c>
      <c r="O961" s="145">
        <f>SUM(G$2:G961)</f>
        <v>7</v>
      </c>
    </row>
    <row r="962" spans="1:15" x14ac:dyDescent="0.25">
      <c r="A962">
        <v>961</v>
      </c>
      <c r="B962" s="145" t="str">
        <f>IF(COUNTIF('Listing Competitieven'!AF$2:AF$479,$A962)=0,"",COUNTIF('Listing Competitieven'!AF$2:AF$479,$A962))</f>
        <v/>
      </c>
      <c r="C962" s="145" t="str">
        <f>IF(COUNTIF('Listing Competitieven'!AG$2:AG$479,$A962)=0,"",COUNTIF('Listing Competitieven'!AG$2:AG$479,$A962))</f>
        <v/>
      </c>
      <c r="D962" s="145" t="str">
        <f>IF(COUNTIF('Listing Competitieven'!AH$2:AH$479,$A962)=0,"",COUNTIF('Listing Competitieven'!AH$2:AH$479,$A962))</f>
        <v/>
      </c>
      <c r="E962" s="145" t="str">
        <f>IF(COUNTIF('Listing Competitieven'!AI$2:AI$479,$A962)=0,"",COUNTIF('Listing Competitieven'!AI$2:AI$479,$A962))</f>
        <v/>
      </c>
      <c r="F962" s="145" t="str">
        <f>IF(COUNTIF('Listing Competitieven'!AJ$2:AJ$479,$A962)=0,"",COUNTIF('Listing Competitieven'!AJ$2:AJ$479,$A962))</f>
        <v/>
      </c>
      <c r="G962" s="145" t="str">
        <f>IF(COUNTIF('Listing Competitieven'!AK$2:AK$479,$A962)=0,"",COUNTIF('Listing Competitieven'!AK$2:AK$479,$A962))</f>
        <v/>
      </c>
      <c r="I962">
        <v>961</v>
      </c>
      <c r="J962" s="145">
        <f>SUM(B$2:B962)</f>
        <v>149</v>
      </c>
      <c r="K962" s="145">
        <f>SUM(C$2:C962)</f>
        <v>128</v>
      </c>
      <c r="L962" s="145">
        <f>SUM(D$2:D962)</f>
        <v>98</v>
      </c>
      <c r="M962" s="145">
        <f>SUM(E$2:E962)</f>
        <v>44</v>
      </c>
      <c r="N962" s="145">
        <f>SUM(F$2:F962)</f>
        <v>54</v>
      </c>
      <c r="O962" s="145">
        <f>SUM(G$2:G962)</f>
        <v>7</v>
      </c>
    </row>
    <row r="963" spans="1:15" x14ac:dyDescent="0.25">
      <c r="A963">
        <v>962</v>
      </c>
      <c r="B963" s="145" t="str">
        <f>IF(COUNTIF('Listing Competitieven'!AF$2:AF$479,$A963)=0,"",COUNTIF('Listing Competitieven'!AF$2:AF$479,$A963))</f>
        <v/>
      </c>
      <c r="C963" s="145" t="str">
        <f>IF(COUNTIF('Listing Competitieven'!AG$2:AG$479,$A963)=0,"",COUNTIF('Listing Competitieven'!AG$2:AG$479,$A963))</f>
        <v/>
      </c>
      <c r="D963" s="145" t="str">
        <f>IF(COUNTIF('Listing Competitieven'!AH$2:AH$479,$A963)=0,"",COUNTIF('Listing Competitieven'!AH$2:AH$479,$A963))</f>
        <v/>
      </c>
      <c r="E963" s="145" t="str">
        <f>IF(COUNTIF('Listing Competitieven'!AI$2:AI$479,$A963)=0,"",COUNTIF('Listing Competitieven'!AI$2:AI$479,$A963))</f>
        <v/>
      </c>
      <c r="F963" s="145" t="str">
        <f>IF(COUNTIF('Listing Competitieven'!AJ$2:AJ$479,$A963)=0,"",COUNTIF('Listing Competitieven'!AJ$2:AJ$479,$A963))</f>
        <v/>
      </c>
      <c r="G963" s="145" t="str">
        <f>IF(COUNTIF('Listing Competitieven'!AK$2:AK$479,$A963)=0,"",COUNTIF('Listing Competitieven'!AK$2:AK$479,$A963))</f>
        <v/>
      </c>
      <c r="I963">
        <v>962</v>
      </c>
      <c r="J963" s="145">
        <f>SUM(B$2:B963)</f>
        <v>149</v>
      </c>
      <c r="K963" s="145">
        <f>SUM(C$2:C963)</f>
        <v>128</v>
      </c>
      <c r="L963" s="145">
        <f>SUM(D$2:D963)</f>
        <v>98</v>
      </c>
      <c r="M963" s="145">
        <f>SUM(E$2:E963)</f>
        <v>44</v>
      </c>
      <c r="N963" s="145">
        <f>SUM(F$2:F963)</f>
        <v>54</v>
      </c>
      <c r="O963" s="145">
        <f>SUM(G$2:G963)</f>
        <v>7</v>
      </c>
    </row>
    <row r="964" spans="1:15" x14ac:dyDescent="0.25">
      <c r="A964">
        <v>963</v>
      </c>
      <c r="B964" s="145" t="str">
        <f>IF(COUNTIF('Listing Competitieven'!AF$2:AF$479,$A964)=0,"",COUNTIF('Listing Competitieven'!AF$2:AF$479,$A964))</f>
        <v/>
      </c>
      <c r="C964" s="145" t="str">
        <f>IF(COUNTIF('Listing Competitieven'!AG$2:AG$479,$A964)=0,"",COUNTIF('Listing Competitieven'!AG$2:AG$479,$A964))</f>
        <v/>
      </c>
      <c r="D964" s="145" t="str">
        <f>IF(COUNTIF('Listing Competitieven'!AH$2:AH$479,$A964)=0,"",COUNTIF('Listing Competitieven'!AH$2:AH$479,$A964))</f>
        <v/>
      </c>
      <c r="E964" s="145" t="str">
        <f>IF(COUNTIF('Listing Competitieven'!AI$2:AI$479,$A964)=0,"",COUNTIF('Listing Competitieven'!AI$2:AI$479,$A964))</f>
        <v/>
      </c>
      <c r="F964" s="145" t="str">
        <f>IF(COUNTIF('Listing Competitieven'!AJ$2:AJ$479,$A964)=0,"",COUNTIF('Listing Competitieven'!AJ$2:AJ$479,$A964))</f>
        <v/>
      </c>
      <c r="G964" s="145" t="str">
        <f>IF(COUNTIF('Listing Competitieven'!AK$2:AK$479,$A964)=0,"",COUNTIF('Listing Competitieven'!AK$2:AK$479,$A964))</f>
        <v/>
      </c>
      <c r="I964">
        <v>963</v>
      </c>
      <c r="J964" s="145">
        <f>SUM(B$2:B964)</f>
        <v>149</v>
      </c>
      <c r="K964" s="145">
        <f>SUM(C$2:C964)</f>
        <v>128</v>
      </c>
      <c r="L964" s="145">
        <f>SUM(D$2:D964)</f>
        <v>98</v>
      </c>
      <c r="M964" s="145">
        <f>SUM(E$2:E964)</f>
        <v>44</v>
      </c>
      <c r="N964" s="145">
        <f>SUM(F$2:F964)</f>
        <v>54</v>
      </c>
      <c r="O964" s="145">
        <f>SUM(G$2:G964)</f>
        <v>7</v>
      </c>
    </row>
    <row r="965" spans="1:15" x14ac:dyDescent="0.25">
      <c r="A965">
        <v>964</v>
      </c>
      <c r="B965" s="145" t="str">
        <f>IF(COUNTIF('Listing Competitieven'!AF$2:AF$479,$A965)=0,"",COUNTIF('Listing Competitieven'!AF$2:AF$479,$A965))</f>
        <v/>
      </c>
      <c r="C965" s="145" t="str">
        <f>IF(COUNTIF('Listing Competitieven'!AG$2:AG$479,$A965)=0,"",COUNTIF('Listing Competitieven'!AG$2:AG$479,$A965))</f>
        <v/>
      </c>
      <c r="D965" s="145" t="str">
        <f>IF(COUNTIF('Listing Competitieven'!AH$2:AH$479,$A965)=0,"",COUNTIF('Listing Competitieven'!AH$2:AH$479,$A965))</f>
        <v/>
      </c>
      <c r="E965" s="145" t="str">
        <f>IF(COUNTIF('Listing Competitieven'!AI$2:AI$479,$A965)=0,"",COUNTIF('Listing Competitieven'!AI$2:AI$479,$A965))</f>
        <v/>
      </c>
      <c r="F965" s="145" t="str">
        <f>IF(COUNTIF('Listing Competitieven'!AJ$2:AJ$479,$A965)=0,"",COUNTIF('Listing Competitieven'!AJ$2:AJ$479,$A965))</f>
        <v/>
      </c>
      <c r="G965" s="145" t="str">
        <f>IF(COUNTIF('Listing Competitieven'!AK$2:AK$479,$A965)=0,"",COUNTIF('Listing Competitieven'!AK$2:AK$479,$A965))</f>
        <v/>
      </c>
      <c r="I965">
        <v>964</v>
      </c>
      <c r="J965" s="145">
        <f>SUM(B$2:B965)</f>
        <v>149</v>
      </c>
      <c r="K965" s="145">
        <f>SUM(C$2:C965)</f>
        <v>128</v>
      </c>
      <c r="L965" s="145">
        <f>SUM(D$2:D965)</f>
        <v>98</v>
      </c>
      <c r="M965" s="145">
        <f>SUM(E$2:E965)</f>
        <v>44</v>
      </c>
      <c r="N965" s="145">
        <f>SUM(F$2:F965)</f>
        <v>54</v>
      </c>
      <c r="O965" s="145">
        <f>SUM(G$2:G965)</f>
        <v>7</v>
      </c>
    </row>
    <row r="966" spans="1:15" x14ac:dyDescent="0.25">
      <c r="A966">
        <v>965</v>
      </c>
      <c r="B966" s="145" t="str">
        <f>IF(COUNTIF('Listing Competitieven'!AF$2:AF$479,$A966)=0,"",COUNTIF('Listing Competitieven'!AF$2:AF$479,$A966))</f>
        <v/>
      </c>
      <c r="C966" s="145" t="str">
        <f>IF(COUNTIF('Listing Competitieven'!AG$2:AG$479,$A966)=0,"",COUNTIF('Listing Competitieven'!AG$2:AG$479,$A966))</f>
        <v/>
      </c>
      <c r="D966" s="145" t="str">
        <f>IF(COUNTIF('Listing Competitieven'!AH$2:AH$479,$A966)=0,"",COUNTIF('Listing Competitieven'!AH$2:AH$479,$A966))</f>
        <v/>
      </c>
      <c r="E966" s="145" t="str">
        <f>IF(COUNTIF('Listing Competitieven'!AI$2:AI$479,$A966)=0,"",COUNTIF('Listing Competitieven'!AI$2:AI$479,$A966))</f>
        <v/>
      </c>
      <c r="F966" s="145" t="str">
        <f>IF(COUNTIF('Listing Competitieven'!AJ$2:AJ$479,$A966)=0,"",COUNTIF('Listing Competitieven'!AJ$2:AJ$479,$A966))</f>
        <v/>
      </c>
      <c r="G966" s="145" t="str">
        <f>IF(COUNTIF('Listing Competitieven'!AK$2:AK$479,$A966)=0,"",COUNTIF('Listing Competitieven'!AK$2:AK$479,$A966))</f>
        <v/>
      </c>
      <c r="I966">
        <v>965</v>
      </c>
      <c r="J966" s="145">
        <f>SUM(B$2:B966)</f>
        <v>149</v>
      </c>
      <c r="K966" s="145">
        <f>SUM(C$2:C966)</f>
        <v>128</v>
      </c>
      <c r="L966" s="145">
        <f>SUM(D$2:D966)</f>
        <v>98</v>
      </c>
      <c r="M966" s="145">
        <f>SUM(E$2:E966)</f>
        <v>44</v>
      </c>
      <c r="N966" s="145">
        <f>SUM(F$2:F966)</f>
        <v>54</v>
      </c>
      <c r="O966" s="145">
        <f>SUM(G$2:G966)</f>
        <v>7</v>
      </c>
    </row>
    <row r="967" spans="1:15" x14ac:dyDescent="0.25">
      <c r="A967">
        <v>966</v>
      </c>
      <c r="B967" s="145" t="str">
        <f>IF(COUNTIF('Listing Competitieven'!AF$2:AF$479,$A967)=0,"",COUNTIF('Listing Competitieven'!AF$2:AF$479,$A967))</f>
        <v/>
      </c>
      <c r="C967" s="145" t="str">
        <f>IF(COUNTIF('Listing Competitieven'!AG$2:AG$479,$A967)=0,"",COUNTIF('Listing Competitieven'!AG$2:AG$479,$A967))</f>
        <v/>
      </c>
      <c r="D967" s="145" t="str">
        <f>IF(COUNTIF('Listing Competitieven'!AH$2:AH$479,$A967)=0,"",COUNTIF('Listing Competitieven'!AH$2:AH$479,$A967))</f>
        <v/>
      </c>
      <c r="E967" s="145" t="str">
        <f>IF(COUNTIF('Listing Competitieven'!AI$2:AI$479,$A967)=0,"",COUNTIF('Listing Competitieven'!AI$2:AI$479,$A967))</f>
        <v/>
      </c>
      <c r="F967" s="145" t="str">
        <f>IF(COUNTIF('Listing Competitieven'!AJ$2:AJ$479,$A967)=0,"",COUNTIF('Listing Competitieven'!AJ$2:AJ$479,$A967))</f>
        <v/>
      </c>
      <c r="G967" s="145" t="str">
        <f>IF(COUNTIF('Listing Competitieven'!AK$2:AK$479,$A967)=0,"",COUNTIF('Listing Competitieven'!AK$2:AK$479,$A967))</f>
        <v/>
      </c>
      <c r="I967">
        <v>966</v>
      </c>
      <c r="J967" s="145">
        <f>SUM(B$2:B967)</f>
        <v>149</v>
      </c>
      <c r="K967" s="145">
        <f>SUM(C$2:C967)</f>
        <v>128</v>
      </c>
      <c r="L967" s="145">
        <f>SUM(D$2:D967)</f>
        <v>98</v>
      </c>
      <c r="M967" s="145">
        <f>SUM(E$2:E967)</f>
        <v>44</v>
      </c>
      <c r="N967" s="145">
        <f>SUM(F$2:F967)</f>
        <v>54</v>
      </c>
      <c r="O967" s="145">
        <f>SUM(G$2:G967)</f>
        <v>7</v>
      </c>
    </row>
    <row r="968" spans="1:15" x14ac:dyDescent="0.25">
      <c r="A968">
        <v>967</v>
      </c>
      <c r="B968" s="145" t="str">
        <f>IF(COUNTIF('Listing Competitieven'!AF$2:AF$479,$A968)=0,"",COUNTIF('Listing Competitieven'!AF$2:AF$479,$A968))</f>
        <v/>
      </c>
      <c r="C968" s="145" t="str">
        <f>IF(COUNTIF('Listing Competitieven'!AG$2:AG$479,$A968)=0,"",COUNTIF('Listing Competitieven'!AG$2:AG$479,$A968))</f>
        <v/>
      </c>
      <c r="D968" s="145" t="str">
        <f>IF(COUNTIF('Listing Competitieven'!AH$2:AH$479,$A968)=0,"",COUNTIF('Listing Competitieven'!AH$2:AH$479,$A968))</f>
        <v/>
      </c>
      <c r="E968" s="145" t="str">
        <f>IF(COUNTIF('Listing Competitieven'!AI$2:AI$479,$A968)=0,"",COUNTIF('Listing Competitieven'!AI$2:AI$479,$A968))</f>
        <v/>
      </c>
      <c r="F968" s="145" t="str">
        <f>IF(COUNTIF('Listing Competitieven'!AJ$2:AJ$479,$A968)=0,"",COUNTIF('Listing Competitieven'!AJ$2:AJ$479,$A968))</f>
        <v/>
      </c>
      <c r="G968" s="145" t="str">
        <f>IF(COUNTIF('Listing Competitieven'!AK$2:AK$479,$A968)=0,"",COUNTIF('Listing Competitieven'!AK$2:AK$479,$A968))</f>
        <v/>
      </c>
      <c r="I968">
        <v>967</v>
      </c>
      <c r="J968" s="145">
        <f>SUM(B$2:B968)</f>
        <v>149</v>
      </c>
      <c r="K968" s="145">
        <f>SUM(C$2:C968)</f>
        <v>128</v>
      </c>
      <c r="L968" s="145">
        <f>SUM(D$2:D968)</f>
        <v>98</v>
      </c>
      <c r="M968" s="145">
        <f>SUM(E$2:E968)</f>
        <v>44</v>
      </c>
      <c r="N968" s="145">
        <f>SUM(F$2:F968)</f>
        <v>54</v>
      </c>
      <c r="O968" s="145">
        <f>SUM(G$2:G968)</f>
        <v>7</v>
      </c>
    </row>
    <row r="969" spans="1:15" x14ac:dyDescent="0.25">
      <c r="A969">
        <v>968</v>
      </c>
      <c r="B969" s="145" t="str">
        <f>IF(COUNTIF('Listing Competitieven'!AF$2:AF$479,$A969)=0,"",COUNTIF('Listing Competitieven'!AF$2:AF$479,$A969))</f>
        <v/>
      </c>
      <c r="C969" s="145" t="str">
        <f>IF(COUNTIF('Listing Competitieven'!AG$2:AG$479,$A969)=0,"",COUNTIF('Listing Competitieven'!AG$2:AG$479,$A969))</f>
        <v/>
      </c>
      <c r="D969" s="145" t="str">
        <f>IF(COUNTIF('Listing Competitieven'!AH$2:AH$479,$A969)=0,"",COUNTIF('Listing Competitieven'!AH$2:AH$479,$A969))</f>
        <v/>
      </c>
      <c r="E969" s="145" t="str">
        <f>IF(COUNTIF('Listing Competitieven'!AI$2:AI$479,$A969)=0,"",COUNTIF('Listing Competitieven'!AI$2:AI$479,$A969))</f>
        <v/>
      </c>
      <c r="F969" s="145" t="str">
        <f>IF(COUNTIF('Listing Competitieven'!AJ$2:AJ$479,$A969)=0,"",COUNTIF('Listing Competitieven'!AJ$2:AJ$479,$A969))</f>
        <v/>
      </c>
      <c r="G969" s="145" t="str">
        <f>IF(COUNTIF('Listing Competitieven'!AK$2:AK$479,$A969)=0,"",COUNTIF('Listing Competitieven'!AK$2:AK$479,$A969))</f>
        <v/>
      </c>
      <c r="I969">
        <v>968</v>
      </c>
      <c r="J969" s="145">
        <f>SUM(B$2:B969)</f>
        <v>149</v>
      </c>
      <c r="K969" s="145">
        <f>SUM(C$2:C969)</f>
        <v>128</v>
      </c>
      <c r="L969" s="145">
        <f>SUM(D$2:D969)</f>
        <v>98</v>
      </c>
      <c r="M969" s="145">
        <f>SUM(E$2:E969)</f>
        <v>44</v>
      </c>
      <c r="N969" s="145">
        <f>SUM(F$2:F969)</f>
        <v>54</v>
      </c>
      <c r="O969" s="145">
        <f>SUM(G$2:G969)</f>
        <v>7</v>
      </c>
    </row>
    <row r="970" spans="1:15" x14ac:dyDescent="0.25">
      <c r="A970">
        <v>969</v>
      </c>
      <c r="B970" s="145" t="str">
        <f>IF(COUNTIF('Listing Competitieven'!AF$2:AF$479,$A970)=0,"",COUNTIF('Listing Competitieven'!AF$2:AF$479,$A970))</f>
        <v/>
      </c>
      <c r="C970" s="145" t="str">
        <f>IF(COUNTIF('Listing Competitieven'!AG$2:AG$479,$A970)=0,"",COUNTIF('Listing Competitieven'!AG$2:AG$479,$A970))</f>
        <v/>
      </c>
      <c r="D970" s="145" t="str">
        <f>IF(COUNTIF('Listing Competitieven'!AH$2:AH$479,$A970)=0,"",COUNTIF('Listing Competitieven'!AH$2:AH$479,$A970))</f>
        <v/>
      </c>
      <c r="E970" s="145" t="str">
        <f>IF(COUNTIF('Listing Competitieven'!AI$2:AI$479,$A970)=0,"",COUNTIF('Listing Competitieven'!AI$2:AI$479,$A970))</f>
        <v/>
      </c>
      <c r="F970" s="145" t="str">
        <f>IF(COUNTIF('Listing Competitieven'!AJ$2:AJ$479,$A970)=0,"",COUNTIF('Listing Competitieven'!AJ$2:AJ$479,$A970))</f>
        <v/>
      </c>
      <c r="G970" s="145" t="str">
        <f>IF(COUNTIF('Listing Competitieven'!AK$2:AK$479,$A970)=0,"",COUNTIF('Listing Competitieven'!AK$2:AK$479,$A970))</f>
        <v/>
      </c>
      <c r="I970">
        <v>969</v>
      </c>
      <c r="J970" s="145">
        <f>SUM(B$2:B970)</f>
        <v>149</v>
      </c>
      <c r="K970" s="145">
        <f>SUM(C$2:C970)</f>
        <v>128</v>
      </c>
      <c r="L970" s="145">
        <f>SUM(D$2:D970)</f>
        <v>98</v>
      </c>
      <c r="M970" s="145">
        <f>SUM(E$2:E970)</f>
        <v>44</v>
      </c>
      <c r="N970" s="145">
        <f>SUM(F$2:F970)</f>
        <v>54</v>
      </c>
      <c r="O970" s="145">
        <f>SUM(G$2:G970)</f>
        <v>7</v>
      </c>
    </row>
    <row r="971" spans="1:15" x14ac:dyDescent="0.25">
      <c r="A971">
        <v>970</v>
      </c>
      <c r="B971" s="145" t="str">
        <f>IF(COUNTIF('Listing Competitieven'!AF$2:AF$479,$A971)=0,"",COUNTIF('Listing Competitieven'!AF$2:AF$479,$A971))</f>
        <v/>
      </c>
      <c r="C971" s="145" t="str">
        <f>IF(COUNTIF('Listing Competitieven'!AG$2:AG$479,$A971)=0,"",COUNTIF('Listing Competitieven'!AG$2:AG$479,$A971))</f>
        <v/>
      </c>
      <c r="D971" s="145" t="str">
        <f>IF(COUNTIF('Listing Competitieven'!AH$2:AH$479,$A971)=0,"",COUNTIF('Listing Competitieven'!AH$2:AH$479,$A971))</f>
        <v/>
      </c>
      <c r="E971" s="145" t="str">
        <f>IF(COUNTIF('Listing Competitieven'!AI$2:AI$479,$A971)=0,"",COUNTIF('Listing Competitieven'!AI$2:AI$479,$A971))</f>
        <v/>
      </c>
      <c r="F971" s="145" t="str">
        <f>IF(COUNTIF('Listing Competitieven'!AJ$2:AJ$479,$A971)=0,"",COUNTIF('Listing Competitieven'!AJ$2:AJ$479,$A971))</f>
        <v/>
      </c>
      <c r="G971" s="145" t="str">
        <f>IF(COUNTIF('Listing Competitieven'!AK$2:AK$479,$A971)=0,"",COUNTIF('Listing Competitieven'!AK$2:AK$479,$A971))</f>
        <v/>
      </c>
      <c r="I971">
        <v>970</v>
      </c>
      <c r="J971" s="145">
        <f>SUM(B$2:B971)</f>
        <v>149</v>
      </c>
      <c r="K971" s="145">
        <f>SUM(C$2:C971)</f>
        <v>128</v>
      </c>
      <c r="L971" s="145">
        <f>SUM(D$2:D971)</f>
        <v>98</v>
      </c>
      <c r="M971" s="145">
        <f>SUM(E$2:E971)</f>
        <v>44</v>
      </c>
      <c r="N971" s="145">
        <f>SUM(F$2:F971)</f>
        <v>54</v>
      </c>
      <c r="O971" s="145">
        <f>SUM(G$2:G971)</f>
        <v>7</v>
      </c>
    </row>
    <row r="972" spans="1:15" x14ac:dyDescent="0.25">
      <c r="A972">
        <v>971</v>
      </c>
      <c r="B972" s="145" t="str">
        <f>IF(COUNTIF('Listing Competitieven'!AF$2:AF$479,$A972)=0,"",COUNTIF('Listing Competitieven'!AF$2:AF$479,$A972))</f>
        <v/>
      </c>
      <c r="C972" s="145" t="str">
        <f>IF(COUNTIF('Listing Competitieven'!AG$2:AG$479,$A972)=0,"",COUNTIF('Listing Competitieven'!AG$2:AG$479,$A972))</f>
        <v/>
      </c>
      <c r="D972" s="145" t="str">
        <f>IF(COUNTIF('Listing Competitieven'!AH$2:AH$479,$A972)=0,"",COUNTIF('Listing Competitieven'!AH$2:AH$479,$A972))</f>
        <v/>
      </c>
      <c r="E972" s="145" t="str">
        <f>IF(COUNTIF('Listing Competitieven'!AI$2:AI$479,$A972)=0,"",COUNTIF('Listing Competitieven'!AI$2:AI$479,$A972))</f>
        <v/>
      </c>
      <c r="F972" s="145" t="str">
        <f>IF(COUNTIF('Listing Competitieven'!AJ$2:AJ$479,$A972)=0,"",COUNTIF('Listing Competitieven'!AJ$2:AJ$479,$A972))</f>
        <v/>
      </c>
      <c r="G972" s="145" t="str">
        <f>IF(COUNTIF('Listing Competitieven'!AK$2:AK$479,$A972)=0,"",COUNTIF('Listing Competitieven'!AK$2:AK$479,$A972))</f>
        <v/>
      </c>
      <c r="I972">
        <v>971</v>
      </c>
      <c r="J972" s="145">
        <f>SUM(B$2:B972)</f>
        <v>149</v>
      </c>
      <c r="K972" s="145">
        <f>SUM(C$2:C972)</f>
        <v>128</v>
      </c>
      <c r="L972" s="145">
        <f>SUM(D$2:D972)</f>
        <v>98</v>
      </c>
      <c r="M972" s="145">
        <f>SUM(E$2:E972)</f>
        <v>44</v>
      </c>
      <c r="N972" s="145">
        <f>SUM(F$2:F972)</f>
        <v>54</v>
      </c>
      <c r="O972" s="145">
        <f>SUM(G$2:G972)</f>
        <v>7</v>
      </c>
    </row>
    <row r="973" spans="1:15" x14ac:dyDescent="0.25">
      <c r="A973">
        <v>972</v>
      </c>
      <c r="B973" s="145" t="str">
        <f>IF(COUNTIF('Listing Competitieven'!AF$2:AF$479,$A973)=0,"",COUNTIF('Listing Competitieven'!AF$2:AF$479,$A973))</f>
        <v/>
      </c>
      <c r="C973" s="145" t="str">
        <f>IF(COUNTIF('Listing Competitieven'!AG$2:AG$479,$A973)=0,"",COUNTIF('Listing Competitieven'!AG$2:AG$479,$A973))</f>
        <v/>
      </c>
      <c r="D973" s="145" t="str">
        <f>IF(COUNTIF('Listing Competitieven'!AH$2:AH$479,$A973)=0,"",COUNTIF('Listing Competitieven'!AH$2:AH$479,$A973))</f>
        <v/>
      </c>
      <c r="E973" s="145" t="str">
        <f>IF(COUNTIF('Listing Competitieven'!AI$2:AI$479,$A973)=0,"",COUNTIF('Listing Competitieven'!AI$2:AI$479,$A973))</f>
        <v/>
      </c>
      <c r="F973" s="145" t="str">
        <f>IF(COUNTIF('Listing Competitieven'!AJ$2:AJ$479,$A973)=0,"",COUNTIF('Listing Competitieven'!AJ$2:AJ$479,$A973))</f>
        <v/>
      </c>
      <c r="G973" s="145" t="str">
        <f>IF(COUNTIF('Listing Competitieven'!AK$2:AK$479,$A973)=0,"",COUNTIF('Listing Competitieven'!AK$2:AK$479,$A973))</f>
        <v/>
      </c>
      <c r="I973">
        <v>972</v>
      </c>
      <c r="J973" s="145">
        <f>SUM(B$2:B973)</f>
        <v>149</v>
      </c>
      <c r="K973" s="145">
        <f>SUM(C$2:C973)</f>
        <v>128</v>
      </c>
      <c r="L973" s="145">
        <f>SUM(D$2:D973)</f>
        <v>98</v>
      </c>
      <c r="M973" s="145">
        <f>SUM(E$2:E973)</f>
        <v>44</v>
      </c>
      <c r="N973" s="145">
        <f>SUM(F$2:F973)</f>
        <v>54</v>
      </c>
      <c r="O973" s="145">
        <f>SUM(G$2:G973)</f>
        <v>7</v>
      </c>
    </row>
    <row r="974" spans="1:15" x14ac:dyDescent="0.25">
      <c r="A974">
        <v>973</v>
      </c>
      <c r="B974" s="145" t="str">
        <f>IF(COUNTIF('Listing Competitieven'!AF$2:AF$479,$A974)=0,"",COUNTIF('Listing Competitieven'!AF$2:AF$479,$A974))</f>
        <v/>
      </c>
      <c r="C974" s="145" t="str">
        <f>IF(COUNTIF('Listing Competitieven'!AG$2:AG$479,$A974)=0,"",COUNTIF('Listing Competitieven'!AG$2:AG$479,$A974))</f>
        <v/>
      </c>
      <c r="D974" s="145" t="str">
        <f>IF(COUNTIF('Listing Competitieven'!AH$2:AH$479,$A974)=0,"",COUNTIF('Listing Competitieven'!AH$2:AH$479,$A974))</f>
        <v/>
      </c>
      <c r="E974" s="145">
        <f>IF(COUNTIF('Listing Competitieven'!AI$2:AI$479,$A974)=0,"",COUNTIF('Listing Competitieven'!AI$2:AI$479,$A974))</f>
        <v>1</v>
      </c>
      <c r="F974" s="145" t="str">
        <f>IF(COUNTIF('Listing Competitieven'!AJ$2:AJ$479,$A974)=0,"",COUNTIF('Listing Competitieven'!AJ$2:AJ$479,$A974))</f>
        <v/>
      </c>
      <c r="G974" s="145" t="str">
        <f>IF(COUNTIF('Listing Competitieven'!AK$2:AK$479,$A974)=0,"",COUNTIF('Listing Competitieven'!AK$2:AK$479,$A974))</f>
        <v/>
      </c>
      <c r="I974">
        <v>973</v>
      </c>
      <c r="J974" s="145">
        <f>SUM(B$2:B974)</f>
        <v>149</v>
      </c>
      <c r="K974" s="145">
        <f>SUM(C$2:C974)</f>
        <v>128</v>
      </c>
      <c r="L974" s="145">
        <f>SUM(D$2:D974)</f>
        <v>98</v>
      </c>
      <c r="M974" s="145">
        <f>SUM(E$2:E974)</f>
        <v>45</v>
      </c>
      <c r="N974" s="145">
        <f>SUM(F$2:F974)</f>
        <v>54</v>
      </c>
      <c r="O974" s="145">
        <f>SUM(G$2:G974)</f>
        <v>7</v>
      </c>
    </row>
    <row r="975" spans="1:15" x14ac:dyDescent="0.25">
      <c r="A975">
        <v>974</v>
      </c>
      <c r="B975" s="145" t="str">
        <f>IF(COUNTIF('Listing Competitieven'!AF$2:AF$479,$A975)=0,"",COUNTIF('Listing Competitieven'!AF$2:AF$479,$A975))</f>
        <v/>
      </c>
      <c r="C975" s="145" t="str">
        <f>IF(COUNTIF('Listing Competitieven'!AG$2:AG$479,$A975)=0,"",COUNTIF('Listing Competitieven'!AG$2:AG$479,$A975))</f>
        <v/>
      </c>
      <c r="D975" s="145" t="str">
        <f>IF(COUNTIF('Listing Competitieven'!AH$2:AH$479,$A975)=0,"",COUNTIF('Listing Competitieven'!AH$2:AH$479,$A975))</f>
        <v/>
      </c>
      <c r="E975" s="145" t="str">
        <f>IF(COUNTIF('Listing Competitieven'!AI$2:AI$479,$A975)=0,"",COUNTIF('Listing Competitieven'!AI$2:AI$479,$A975))</f>
        <v/>
      </c>
      <c r="F975" s="145" t="str">
        <f>IF(COUNTIF('Listing Competitieven'!AJ$2:AJ$479,$A975)=0,"",COUNTIF('Listing Competitieven'!AJ$2:AJ$479,$A975))</f>
        <v/>
      </c>
      <c r="G975" s="145" t="str">
        <f>IF(COUNTIF('Listing Competitieven'!AK$2:AK$479,$A975)=0,"",COUNTIF('Listing Competitieven'!AK$2:AK$479,$A975))</f>
        <v/>
      </c>
      <c r="I975">
        <v>974</v>
      </c>
      <c r="J975" s="145">
        <f>SUM(B$2:B975)</f>
        <v>149</v>
      </c>
      <c r="K975" s="145">
        <f>SUM(C$2:C975)</f>
        <v>128</v>
      </c>
      <c r="L975" s="145">
        <f>SUM(D$2:D975)</f>
        <v>98</v>
      </c>
      <c r="M975" s="145">
        <f>SUM(E$2:E975)</f>
        <v>45</v>
      </c>
      <c r="N975" s="145">
        <f>SUM(F$2:F975)</f>
        <v>54</v>
      </c>
      <c r="O975" s="145">
        <f>SUM(G$2:G975)</f>
        <v>7</v>
      </c>
    </row>
    <row r="976" spans="1:15" x14ac:dyDescent="0.25">
      <c r="A976">
        <v>975</v>
      </c>
      <c r="B976" s="145" t="str">
        <f>IF(COUNTIF('Listing Competitieven'!AF$2:AF$479,$A976)=0,"",COUNTIF('Listing Competitieven'!AF$2:AF$479,$A976))</f>
        <v/>
      </c>
      <c r="C976" s="145" t="str">
        <f>IF(COUNTIF('Listing Competitieven'!AG$2:AG$479,$A976)=0,"",COUNTIF('Listing Competitieven'!AG$2:AG$479,$A976))</f>
        <v/>
      </c>
      <c r="D976" s="145" t="str">
        <f>IF(COUNTIF('Listing Competitieven'!AH$2:AH$479,$A976)=0,"",COUNTIF('Listing Competitieven'!AH$2:AH$479,$A976))</f>
        <v/>
      </c>
      <c r="E976" s="145" t="str">
        <f>IF(COUNTIF('Listing Competitieven'!AI$2:AI$479,$A976)=0,"",COUNTIF('Listing Competitieven'!AI$2:AI$479,$A976))</f>
        <v/>
      </c>
      <c r="F976" s="145" t="str">
        <f>IF(COUNTIF('Listing Competitieven'!AJ$2:AJ$479,$A976)=0,"",COUNTIF('Listing Competitieven'!AJ$2:AJ$479,$A976))</f>
        <v/>
      </c>
      <c r="G976" s="145" t="str">
        <f>IF(COUNTIF('Listing Competitieven'!AK$2:AK$479,$A976)=0,"",COUNTIF('Listing Competitieven'!AK$2:AK$479,$A976))</f>
        <v/>
      </c>
      <c r="I976">
        <v>975</v>
      </c>
      <c r="J976" s="145">
        <f>SUM(B$2:B976)</f>
        <v>149</v>
      </c>
      <c r="K976" s="145">
        <f>SUM(C$2:C976)</f>
        <v>128</v>
      </c>
      <c r="L976" s="145">
        <f>SUM(D$2:D976)</f>
        <v>98</v>
      </c>
      <c r="M976" s="145">
        <f>SUM(E$2:E976)</f>
        <v>45</v>
      </c>
      <c r="N976" s="145">
        <f>SUM(F$2:F976)</f>
        <v>54</v>
      </c>
      <c r="O976" s="145">
        <f>SUM(G$2:G976)</f>
        <v>7</v>
      </c>
    </row>
    <row r="977" spans="1:15" x14ac:dyDescent="0.25">
      <c r="A977">
        <v>976</v>
      </c>
      <c r="B977" s="145" t="str">
        <f>IF(COUNTIF('Listing Competitieven'!AF$2:AF$479,$A977)=0,"",COUNTIF('Listing Competitieven'!AF$2:AF$479,$A977))</f>
        <v/>
      </c>
      <c r="C977" s="145" t="str">
        <f>IF(COUNTIF('Listing Competitieven'!AG$2:AG$479,$A977)=0,"",COUNTIF('Listing Competitieven'!AG$2:AG$479,$A977))</f>
        <v/>
      </c>
      <c r="D977" s="145" t="str">
        <f>IF(COUNTIF('Listing Competitieven'!AH$2:AH$479,$A977)=0,"",COUNTIF('Listing Competitieven'!AH$2:AH$479,$A977))</f>
        <v/>
      </c>
      <c r="E977" s="145" t="str">
        <f>IF(COUNTIF('Listing Competitieven'!AI$2:AI$479,$A977)=0,"",COUNTIF('Listing Competitieven'!AI$2:AI$479,$A977))</f>
        <v/>
      </c>
      <c r="F977" s="145" t="str">
        <f>IF(COUNTIF('Listing Competitieven'!AJ$2:AJ$479,$A977)=0,"",COUNTIF('Listing Competitieven'!AJ$2:AJ$479,$A977))</f>
        <v/>
      </c>
      <c r="G977" s="145" t="str">
        <f>IF(COUNTIF('Listing Competitieven'!AK$2:AK$479,$A977)=0,"",COUNTIF('Listing Competitieven'!AK$2:AK$479,$A977))</f>
        <v/>
      </c>
      <c r="I977">
        <v>976</v>
      </c>
      <c r="J977" s="145">
        <f>SUM(B$2:B977)</f>
        <v>149</v>
      </c>
      <c r="K977" s="145">
        <f>SUM(C$2:C977)</f>
        <v>128</v>
      </c>
      <c r="L977" s="145">
        <f>SUM(D$2:D977)</f>
        <v>98</v>
      </c>
      <c r="M977" s="145">
        <f>SUM(E$2:E977)</f>
        <v>45</v>
      </c>
      <c r="N977" s="145">
        <f>SUM(F$2:F977)</f>
        <v>54</v>
      </c>
      <c r="O977" s="145">
        <f>SUM(G$2:G977)</f>
        <v>7</v>
      </c>
    </row>
    <row r="978" spans="1:15" x14ac:dyDescent="0.25">
      <c r="A978">
        <v>977</v>
      </c>
      <c r="B978" s="145" t="str">
        <f>IF(COUNTIF('Listing Competitieven'!AF$2:AF$479,$A978)=0,"",COUNTIF('Listing Competitieven'!AF$2:AF$479,$A978))</f>
        <v/>
      </c>
      <c r="C978" s="145" t="str">
        <f>IF(COUNTIF('Listing Competitieven'!AG$2:AG$479,$A978)=0,"",COUNTIF('Listing Competitieven'!AG$2:AG$479,$A978))</f>
        <v/>
      </c>
      <c r="D978" s="145" t="str">
        <f>IF(COUNTIF('Listing Competitieven'!AH$2:AH$479,$A978)=0,"",COUNTIF('Listing Competitieven'!AH$2:AH$479,$A978))</f>
        <v/>
      </c>
      <c r="E978" s="145" t="str">
        <f>IF(COUNTIF('Listing Competitieven'!AI$2:AI$479,$A978)=0,"",COUNTIF('Listing Competitieven'!AI$2:AI$479,$A978))</f>
        <v/>
      </c>
      <c r="F978" s="145" t="str">
        <f>IF(COUNTIF('Listing Competitieven'!AJ$2:AJ$479,$A978)=0,"",COUNTIF('Listing Competitieven'!AJ$2:AJ$479,$A978))</f>
        <v/>
      </c>
      <c r="G978" s="145" t="str">
        <f>IF(COUNTIF('Listing Competitieven'!AK$2:AK$479,$A978)=0,"",COUNTIF('Listing Competitieven'!AK$2:AK$479,$A978))</f>
        <v/>
      </c>
      <c r="I978">
        <v>977</v>
      </c>
      <c r="J978" s="145">
        <f>SUM(B$2:B978)</f>
        <v>149</v>
      </c>
      <c r="K978" s="145">
        <f>SUM(C$2:C978)</f>
        <v>128</v>
      </c>
      <c r="L978" s="145">
        <f>SUM(D$2:D978)</f>
        <v>98</v>
      </c>
      <c r="M978" s="145">
        <f>SUM(E$2:E978)</f>
        <v>45</v>
      </c>
      <c r="N978" s="145">
        <f>SUM(F$2:F978)</f>
        <v>54</v>
      </c>
      <c r="O978" s="145">
        <f>SUM(G$2:G978)</f>
        <v>7</v>
      </c>
    </row>
    <row r="979" spans="1:15" x14ac:dyDescent="0.25">
      <c r="A979">
        <v>978</v>
      </c>
      <c r="B979" s="145" t="str">
        <f>IF(COUNTIF('Listing Competitieven'!AF$2:AF$479,$A979)=0,"",COUNTIF('Listing Competitieven'!AF$2:AF$479,$A979))</f>
        <v/>
      </c>
      <c r="C979" s="145" t="str">
        <f>IF(COUNTIF('Listing Competitieven'!AG$2:AG$479,$A979)=0,"",COUNTIF('Listing Competitieven'!AG$2:AG$479,$A979))</f>
        <v/>
      </c>
      <c r="D979" s="145" t="str">
        <f>IF(COUNTIF('Listing Competitieven'!AH$2:AH$479,$A979)=0,"",COUNTIF('Listing Competitieven'!AH$2:AH$479,$A979))</f>
        <v/>
      </c>
      <c r="E979" s="145" t="str">
        <f>IF(COUNTIF('Listing Competitieven'!AI$2:AI$479,$A979)=0,"",COUNTIF('Listing Competitieven'!AI$2:AI$479,$A979))</f>
        <v/>
      </c>
      <c r="F979" s="145" t="str">
        <f>IF(COUNTIF('Listing Competitieven'!AJ$2:AJ$479,$A979)=0,"",COUNTIF('Listing Competitieven'!AJ$2:AJ$479,$A979))</f>
        <v/>
      </c>
      <c r="G979" s="145" t="str">
        <f>IF(COUNTIF('Listing Competitieven'!AK$2:AK$479,$A979)=0,"",COUNTIF('Listing Competitieven'!AK$2:AK$479,$A979))</f>
        <v/>
      </c>
      <c r="I979">
        <v>978</v>
      </c>
      <c r="J979" s="145">
        <f>SUM(B$2:B979)</f>
        <v>149</v>
      </c>
      <c r="K979" s="145">
        <f>SUM(C$2:C979)</f>
        <v>128</v>
      </c>
      <c r="L979" s="145">
        <f>SUM(D$2:D979)</f>
        <v>98</v>
      </c>
      <c r="M979" s="145">
        <f>SUM(E$2:E979)</f>
        <v>45</v>
      </c>
      <c r="N979" s="145">
        <f>SUM(F$2:F979)</f>
        <v>54</v>
      </c>
      <c r="O979" s="145">
        <f>SUM(G$2:G979)</f>
        <v>7</v>
      </c>
    </row>
    <row r="980" spans="1:15" x14ac:dyDescent="0.25">
      <c r="A980">
        <v>979</v>
      </c>
      <c r="B980" s="145" t="str">
        <f>IF(COUNTIF('Listing Competitieven'!AF$2:AF$479,$A980)=0,"",COUNTIF('Listing Competitieven'!AF$2:AF$479,$A980))</f>
        <v/>
      </c>
      <c r="C980" s="145" t="str">
        <f>IF(COUNTIF('Listing Competitieven'!AG$2:AG$479,$A980)=0,"",COUNTIF('Listing Competitieven'!AG$2:AG$479,$A980))</f>
        <v/>
      </c>
      <c r="D980" s="145" t="str">
        <f>IF(COUNTIF('Listing Competitieven'!AH$2:AH$479,$A980)=0,"",COUNTIF('Listing Competitieven'!AH$2:AH$479,$A980))</f>
        <v/>
      </c>
      <c r="E980" s="145" t="str">
        <f>IF(COUNTIF('Listing Competitieven'!AI$2:AI$479,$A980)=0,"",COUNTIF('Listing Competitieven'!AI$2:AI$479,$A980))</f>
        <v/>
      </c>
      <c r="F980" s="145" t="str">
        <f>IF(COUNTIF('Listing Competitieven'!AJ$2:AJ$479,$A980)=0,"",COUNTIF('Listing Competitieven'!AJ$2:AJ$479,$A980))</f>
        <v/>
      </c>
      <c r="G980" s="145" t="str">
        <f>IF(COUNTIF('Listing Competitieven'!AK$2:AK$479,$A980)=0,"",COUNTIF('Listing Competitieven'!AK$2:AK$479,$A980))</f>
        <v/>
      </c>
      <c r="I980">
        <v>979</v>
      </c>
      <c r="J980" s="145">
        <f>SUM(B$2:B980)</f>
        <v>149</v>
      </c>
      <c r="K980" s="145">
        <f>SUM(C$2:C980)</f>
        <v>128</v>
      </c>
      <c r="L980" s="145">
        <f>SUM(D$2:D980)</f>
        <v>98</v>
      </c>
      <c r="M980" s="145">
        <f>SUM(E$2:E980)</f>
        <v>45</v>
      </c>
      <c r="N980" s="145">
        <f>SUM(F$2:F980)</f>
        <v>54</v>
      </c>
      <c r="O980" s="145">
        <f>SUM(G$2:G980)</f>
        <v>7</v>
      </c>
    </row>
    <row r="981" spans="1:15" x14ac:dyDescent="0.25">
      <c r="A981">
        <v>980</v>
      </c>
      <c r="B981" s="145" t="str">
        <f>IF(COUNTIF('Listing Competitieven'!AF$2:AF$479,$A981)=0,"",COUNTIF('Listing Competitieven'!AF$2:AF$479,$A981))</f>
        <v/>
      </c>
      <c r="C981" s="145" t="str">
        <f>IF(COUNTIF('Listing Competitieven'!AG$2:AG$479,$A981)=0,"",COUNTIF('Listing Competitieven'!AG$2:AG$479,$A981))</f>
        <v/>
      </c>
      <c r="D981" s="145">
        <f>IF(COUNTIF('Listing Competitieven'!AH$2:AH$479,$A981)=0,"",COUNTIF('Listing Competitieven'!AH$2:AH$479,$A981))</f>
        <v>1</v>
      </c>
      <c r="E981" s="145" t="str">
        <f>IF(COUNTIF('Listing Competitieven'!AI$2:AI$479,$A981)=0,"",COUNTIF('Listing Competitieven'!AI$2:AI$479,$A981))</f>
        <v/>
      </c>
      <c r="F981" s="145" t="str">
        <f>IF(COUNTIF('Listing Competitieven'!AJ$2:AJ$479,$A981)=0,"",COUNTIF('Listing Competitieven'!AJ$2:AJ$479,$A981))</f>
        <v/>
      </c>
      <c r="G981" s="145" t="str">
        <f>IF(COUNTIF('Listing Competitieven'!AK$2:AK$479,$A981)=0,"",COUNTIF('Listing Competitieven'!AK$2:AK$479,$A981))</f>
        <v/>
      </c>
      <c r="I981">
        <v>980</v>
      </c>
      <c r="J981" s="145">
        <f>SUM(B$2:B981)</f>
        <v>149</v>
      </c>
      <c r="K981" s="145">
        <f>SUM(C$2:C981)</f>
        <v>128</v>
      </c>
      <c r="L981" s="145">
        <f>SUM(D$2:D981)</f>
        <v>99</v>
      </c>
      <c r="M981" s="145">
        <f>SUM(E$2:E981)</f>
        <v>45</v>
      </c>
      <c r="N981" s="145">
        <f>SUM(F$2:F981)</f>
        <v>54</v>
      </c>
      <c r="O981" s="145">
        <f>SUM(G$2:G981)</f>
        <v>7</v>
      </c>
    </row>
    <row r="982" spans="1:15" x14ac:dyDescent="0.25">
      <c r="A982">
        <v>981</v>
      </c>
      <c r="B982" s="145" t="str">
        <f>IF(COUNTIF('Listing Competitieven'!AF$2:AF$479,$A982)=0,"",COUNTIF('Listing Competitieven'!AF$2:AF$479,$A982))</f>
        <v/>
      </c>
      <c r="C982" s="145" t="str">
        <f>IF(COUNTIF('Listing Competitieven'!AG$2:AG$479,$A982)=0,"",COUNTIF('Listing Competitieven'!AG$2:AG$479,$A982))</f>
        <v/>
      </c>
      <c r="D982" s="145" t="str">
        <f>IF(COUNTIF('Listing Competitieven'!AH$2:AH$479,$A982)=0,"",COUNTIF('Listing Competitieven'!AH$2:AH$479,$A982))</f>
        <v/>
      </c>
      <c r="E982" s="145" t="str">
        <f>IF(COUNTIF('Listing Competitieven'!AI$2:AI$479,$A982)=0,"",COUNTIF('Listing Competitieven'!AI$2:AI$479,$A982))</f>
        <v/>
      </c>
      <c r="F982" s="145" t="str">
        <f>IF(COUNTIF('Listing Competitieven'!AJ$2:AJ$479,$A982)=0,"",COUNTIF('Listing Competitieven'!AJ$2:AJ$479,$A982))</f>
        <v/>
      </c>
      <c r="G982" s="145" t="str">
        <f>IF(COUNTIF('Listing Competitieven'!AK$2:AK$479,$A982)=0,"",COUNTIF('Listing Competitieven'!AK$2:AK$479,$A982))</f>
        <v/>
      </c>
      <c r="I982">
        <v>981</v>
      </c>
      <c r="J982" s="145">
        <f>SUM(B$2:B982)</f>
        <v>149</v>
      </c>
      <c r="K982" s="145">
        <f>SUM(C$2:C982)</f>
        <v>128</v>
      </c>
      <c r="L982" s="145">
        <f>SUM(D$2:D982)</f>
        <v>99</v>
      </c>
      <c r="M982" s="145">
        <f>SUM(E$2:E982)</f>
        <v>45</v>
      </c>
      <c r="N982" s="145">
        <f>SUM(F$2:F982)</f>
        <v>54</v>
      </c>
      <c r="O982" s="145">
        <f>SUM(G$2:G982)</f>
        <v>7</v>
      </c>
    </row>
    <row r="983" spans="1:15" x14ac:dyDescent="0.25">
      <c r="A983">
        <v>982</v>
      </c>
      <c r="B983" s="145" t="str">
        <f>IF(COUNTIF('Listing Competitieven'!AF$2:AF$479,$A983)=0,"",COUNTIF('Listing Competitieven'!AF$2:AF$479,$A983))</f>
        <v/>
      </c>
      <c r="C983" s="145" t="str">
        <f>IF(COUNTIF('Listing Competitieven'!AG$2:AG$479,$A983)=0,"",COUNTIF('Listing Competitieven'!AG$2:AG$479,$A983))</f>
        <v/>
      </c>
      <c r="D983" s="145" t="str">
        <f>IF(COUNTIF('Listing Competitieven'!AH$2:AH$479,$A983)=0,"",COUNTIF('Listing Competitieven'!AH$2:AH$479,$A983))</f>
        <v/>
      </c>
      <c r="E983" s="145" t="str">
        <f>IF(COUNTIF('Listing Competitieven'!AI$2:AI$479,$A983)=0,"",COUNTIF('Listing Competitieven'!AI$2:AI$479,$A983))</f>
        <v/>
      </c>
      <c r="F983" s="145" t="str">
        <f>IF(COUNTIF('Listing Competitieven'!AJ$2:AJ$479,$A983)=0,"",COUNTIF('Listing Competitieven'!AJ$2:AJ$479,$A983))</f>
        <v/>
      </c>
      <c r="G983" s="145" t="str">
        <f>IF(COUNTIF('Listing Competitieven'!AK$2:AK$479,$A983)=0,"",COUNTIF('Listing Competitieven'!AK$2:AK$479,$A983))</f>
        <v/>
      </c>
      <c r="I983">
        <v>982</v>
      </c>
      <c r="J983" s="145">
        <f>SUM(B$2:B983)</f>
        <v>149</v>
      </c>
      <c r="K983" s="145">
        <f>SUM(C$2:C983)</f>
        <v>128</v>
      </c>
      <c r="L983" s="145">
        <f>SUM(D$2:D983)</f>
        <v>99</v>
      </c>
      <c r="M983" s="145">
        <f>SUM(E$2:E983)</f>
        <v>45</v>
      </c>
      <c r="N983" s="145">
        <f>SUM(F$2:F983)</f>
        <v>54</v>
      </c>
      <c r="O983" s="145">
        <f>SUM(G$2:G983)</f>
        <v>7</v>
      </c>
    </row>
    <row r="984" spans="1:15" x14ac:dyDescent="0.25">
      <c r="A984">
        <v>983</v>
      </c>
      <c r="B984" s="145" t="str">
        <f>IF(COUNTIF('Listing Competitieven'!AF$2:AF$479,$A984)=0,"",COUNTIF('Listing Competitieven'!AF$2:AF$479,$A984))</f>
        <v/>
      </c>
      <c r="C984" s="145" t="str">
        <f>IF(COUNTIF('Listing Competitieven'!AG$2:AG$479,$A984)=0,"",COUNTIF('Listing Competitieven'!AG$2:AG$479,$A984))</f>
        <v/>
      </c>
      <c r="D984" s="145" t="str">
        <f>IF(COUNTIF('Listing Competitieven'!AH$2:AH$479,$A984)=0,"",COUNTIF('Listing Competitieven'!AH$2:AH$479,$A984))</f>
        <v/>
      </c>
      <c r="E984" s="145" t="str">
        <f>IF(COUNTIF('Listing Competitieven'!AI$2:AI$479,$A984)=0,"",COUNTIF('Listing Competitieven'!AI$2:AI$479,$A984))</f>
        <v/>
      </c>
      <c r="F984" s="145" t="str">
        <f>IF(COUNTIF('Listing Competitieven'!AJ$2:AJ$479,$A984)=0,"",COUNTIF('Listing Competitieven'!AJ$2:AJ$479,$A984))</f>
        <v/>
      </c>
      <c r="G984" s="145" t="str">
        <f>IF(COUNTIF('Listing Competitieven'!AK$2:AK$479,$A984)=0,"",COUNTIF('Listing Competitieven'!AK$2:AK$479,$A984))</f>
        <v/>
      </c>
      <c r="I984">
        <v>983</v>
      </c>
      <c r="J984" s="145">
        <f>SUM(B$2:B984)</f>
        <v>149</v>
      </c>
      <c r="K984" s="145">
        <f>SUM(C$2:C984)</f>
        <v>128</v>
      </c>
      <c r="L984" s="145">
        <f>SUM(D$2:D984)</f>
        <v>99</v>
      </c>
      <c r="M984" s="145">
        <f>SUM(E$2:E984)</f>
        <v>45</v>
      </c>
      <c r="N984" s="145">
        <f>SUM(F$2:F984)</f>
        <v>54</v>
      </c>
      <c r="O984" s="145">
        <f>SUM(G$2:G984)</f>
        <v>7</v>
      </c>
    </row>
    <row r="985" spans="1:15" x14ac:dyDescent="0.25">
      <c r="A985">
        <v>984</v>
      </c>
      <c r="B985" s="145" t="str">
        <f>IF(COUNTIF('Listing Competitieven'!AF$2:AF$479,$A985)=0,"",COUNTIF('Listing Competitieven'!AF$2:AF$479,$A985))</f>
        <v/>
      </c>
      <c r="C985" s="145" t="str">
        <f>IF(COUNTIF('Listing Competitieven'!AG$2:AG$479,$A985)=0,"",COUNTIF('Listing Competitieven'!AG$2:AG$479,$A985))</f>
        <v/>
      </c>
      <c r="D985" s="145" t="str">
        <f>IF(COUNTIF('Listing Competitieven'!AH$2:AH$479,$A985)=0,"",COUNTIF('Listing Competitieven'!AH$2:AH$479,$A985))</f>
        <v/>
      </c>
      <c r="E985" s="145" t="str">
        <f>IF(COUNTIF('Listing Competitieven'!AI$2:AI$479,$A985)=0,"",COUNTIF('Listing Competitieven'!AI$2:AI$479,$A985))</f>
        <v/>
      </c>
      <c r="F985" s="145" t="str">
        <f>IF(COUNTIF('Listing Competitieven'!AJ$2:AJ$479,$A985)=0,"",COUNTIF('Listing Competitieven'!AJ$2:AJ$479,$A985))</f>
        <v/>
      </c>
      <c r="G985" s="145" t="str">
        <f>IF(COUNTIF('Listing Competitieven'!AK$2:AK$479,$A985)=0,"",COUNTIF('Listing Competitieven'!AK$2:AK$479,$A985))</f>
        <v/>
      </c>
      <c r="I985">
        <v>984</v>
      </c>
      <c r="J985" s="145">
        <f>SUM(B$2:B985)</f>
        <v>149</v>
      </c>
      <c r="K985" s="145">
        <f>SUM(C$2:C985)</f>
        <v>128</v>
      </c>
      <c r="L985" s="145">
        <f>SUM(D$2:D985)</f>
        <v>99</v>
      </c>
      <c r="M985" s="145">
        <f>SUM(E$2:E985)</f>
        <v>45</v>
      </c>
      <c r="N985" s="145">
        <f>SUM(F$2:F985)</f>
        <v>54</v>
      </c>
      <c r="O985" s="145">
        <f>SUM(G$2:G985)</f>
        <v>7</v>
      </c>
    </row>
    <row r="986" spans="1:15" x14ac:dyDescent="0.25">
      <c r="A986">
        <v>985</v>
      </c>
      <c r="B986" s="145" t="str">
        <f>IF(COUNTIF('Listing Competitieven'!AF$2:AF$479,$A986)=0,"",COUNTIF('Listing Competitieven'!AF$2:AF$479,$A986))</f>
        <v/>
      </c>
      <c r="C986" s="145" t="str">
        <f>IF(COUNTIF('Listing Competitieven'!AG$2:AG$479,$A986)=0,"",COUNTIF('Listing Competitieven'!AG$2:AG$479,$A986))</f>
        <v/>
      </c>
      <c r="D986" s="145" t="str">
        <f>IF(COUNTIF('Listing Competitieven'!AH$2:AH$479,$A986)=0,"",COUNTIF('Listing Competitieven'!AH$2:AH$479,$A986))</f>
        <v/>
      </c>
      <c r="E986" s="145" t="str">
        <f>IF(COUNTIF('Listing Competitieven'!AI$2:AI$479,$A986)=0,"",COUNTIF('Listing Competitieven'!AI$2:AI$479,$A986))</f>
        <v/>
      </c>
      <c r="F986" s="145" t="str">
        <f>IF(COUNTIF('Listing Competitieven'!AJ$2:AJ$479,$A986)=0,"",COUNTIF('Listing Competitieven'!AJ$2:AJ$479,$A986))</f>
        <v/>
      </c>
      <c r="G986" s="145" t="str">
        <f>IF(COUNTIF('Listing Competitieven'!AK$2:AK$479,$A986)=0,"",COUNTIF('Listing Competitieven'!AK$2:AK$479,$A986))</f>
        <v/>
      </c>
      <c r="I986">
        <v>985</v>
      </c>
      <c r="J986" s="145">
        <f>SUM(B$2:B986)</f>
        <v>149</v>
      </c>
      <c r="K986" s="145">
        <f>SUM(C$2:C986)</f>
        <v>128</v>
      </c>
      <c r="L986" s="145">
        <f>SUM(D$2:D986)</f>
        <v>99</v>
      </c>
      <c r="M986" s="145">
        <f>SUM(E$2:E986)</f>
        <v>45</v>
      </c>
      <c r="N986" s="145">
        <f>SUM(F$2:F986)</f>
        <v>54</v>
      </c>
      <c r="O986" s="145">
        <f>SUM(G$2:G986)</f>
        <v>7</v>
      </c>
    </row>
    <row r="987" spans="1:15" x14ac:dyDescent="0.25">
      <c r="A987">
        <v>986</v>
      </c>
      <c r="B987" s="145" t="str">
        <f>IF(COUNTIF('Listing Competitieven'!AF$2:AF$479,$A987)=0,"",COUNTIF('Listing Competitieven'!AF$2:AF$479,$A987))</f>
        <v/>
      </c>
      <c r="C987" s="145" t="str">
        <f>IF(COUNTIF('Listing Competitieven'!AG$2:AG$479,$A987)=0,"",COUNTIF('Listing Competitieven'!AG$2:AG$479,$A987))</f>
        <v/>
      </c>
      <c r="D987" s="145" t="str">
        <f>IF(COUNTIF('Listing Competitieven'!AH$2:AH$479,$A987)=0,"",COUNTIF('Listing Competitieven'!AH$2:AH$479,$A987))</f>
        <v/>
      </c>
      <c r="E987" s="145" t="str">
        <f>IF(COUNTIF('Listing Competitieven'!AI$2:AI$479,$A987)=0,"",COUNTIF('Listing Competitieven'!AI$2:AI$479,$A987))</f>
        <v/>
      </c>
      <c r="F987" s="145" t="str">
        <f>IF(COUNTIF('Listing Competitieven'!AJ$2:AJ$479,$A987)=0,"",COUNTIF('Listing Competitieven'!AJ$2:AJ$479,$A987))</f>
        <v/>
      </c>
      <c r="G987" s="145" t="str">
        <f>IF(COUNTIF('Listing Competitieven'!AK$2:AK$479,$A987)=0,"",COUNTIF('Listing Competitieven'!AK$2:AK$479,$A987))</f>
        <v/>
      </c>
      <c r="I987">
        <v>986</v>
      </c>
      <c r="J987" s="145">
        <f>SUM(B$2:B987)</f>
        <v>149</v>
      </c>
      <c r="K987" s="145">
        <f>SUM(C$2:C987)</f>
        <v>128</v>
      </c>
      <c r="L987" s="145">
        <f>SUM(D$2:D987)</f>
        <v>99</v>
      </c>
      <c r="M987" s="145">
        <f>SUM(E$2:E987)</f>
        <v>45</v>
      </c>
      <c r="N987" s="145">
        <f>SUM(F$2:F987)</f>
        <v>54</v>
      </c>
      <c r="O987" s="145">
        <f>SUM(G$2:G987)</f>
        <v>7</v>
      </c>
    </row>
    <row r="988" spans="1:15" x14ac:dyDescent="0.25">
      <c r="A988">
        <v>987</v>
      </c>
      <c r="B988" s="145" t="str">
        <f>IF(COUNTIF('Listing Competitieven'!AF$2:AF$479,$A988)=0,"",COUNTIF('Listing Competitieven'!AF$2:AF$479,$A988))</f>
        <v/>
      </c>
      <c r="C988" s="145" t="str">
        <f>IF(COUNTIF('Listing Competitieven'!AG$2:AG$479,$A988)=0,"",COUNTIF('Listing Competitieven'!AG$2:AG$479,$A988))</f>
        <v/>
      </c>
      <c r="D988" s="145" t="str">
        <f>IF(COUNTIF('Listing Competitieven'!AH$2:AH$479,$A988)=0,"",COUNTIF('Listing Competitieven'!AH$2:AH$479,$A988))</f>
        <v/>
      </c>
      <c r="E988" s="145" t="str">
        <f>IF(COUNTIF('Listing Competitieven'!AI$2:AI$479,$A988)=0,"",COUNTIF('Listing Competitieven'!AI$2:AI$479,$A988))</f>
        <v/>
      </c>
      <c r="F988" s="145" t="str">
        <f>IF(COUNTIF('Listing Competitieven'!AJ$2:AJ$479,$A988)=0,"",COUNTIF('Listing Competitieven'!AJ$2:AJ$479,$A988))</f>
        <v/>
      </c>
      <c r="G988" s="145" t="str">
        <f>IF(COUNTIF('Listing Competitieven'!AK$2:AK$479,$A988)=0,"",COUNTIF('Listing Competitieven'!AK$2:AK$479,$A988))</f>
        <v/>
      </c>
      <c r="I988">
        <v>987</v>
      </c>
      <c r="J988" s="145">
        <f>SUM(B$2:B988)</f>
        <v>149</v>
      </c>
      <c r="K988" s="145">
        <f>SUM(C$2:C988)</f>
        <v>128</v>
      </c>
      <c r="L988" s="145">
        <f>SUM(D$2:D988)</f>
        <v>99</v>
      </c>
      <c r="M988" s="145">
        <f>SUM(E$2:E988)</f>
        <v>45</v>
      </c>
      <c r="N988" s="145">
        <f>SUM(F$2:F988)</f>
        <v>54</v>
      </c>
      <c r="O988" s="145">
        <f>SUM(G$2:G988)</f>
        <v>7</v>
      </c>
    </row>
    <row r="989" spans="1:15" x14ac:dyDescent="0.25">
      <c r="A989">
        <v>988</v>
      </c>
      <c r="B989" s="145" t="str">
        <f>IF(COUNTIF('Listing Competitieven'!AF$2:AF$479,$A989)=0,"",COUNTIF('Listing Competitieven'!AF$2:AF$479,$A989))</f>
        <v/>
      </c>
      <c r="C989" s="145" t="str">
        <f>IF(COUNTIF('Listing Competitieven'!AG$2:AG$479,$A989)=0,"",COUNTIF('Listing Competitieven'!AG$2:AG$479,$A989))</f>
        <v/>
      </c>
      <c r="D989" s="145" t="str">
        <f>IF(COUNTIF('Listing Competitieven'!AH$2:AH$479,$A989)=0,"",COUNTIF('Listing Competitieven'!AH$2:AH$479,$A989))</f>
        <v/>
      </c>
      <c r="E989" s="145" t="str">
        <f>IF(COUNTIF('Listing Competitieven'!AI$2:AI$479,$A989)=0,"",COUNTIF('Listing Competitieven'!AI$2:AI$479,$A989))</f>
        <v/>
      </c>
      <c r="F989" s="145" t="str">
        <f>IF(COUNTIF('Listing Competitieven'!AJ$2:AJ$479,$A989)=0,"",COUNTIF('Listing Competitieven'!AJ$2:AJ$479,$A989))</f>
        <v/>
      </c>
      <c r="G989" s="145" t="str">
        <f>IF(COUNTIF('Listing Competitieven'!AK$2:AK$479,$A989)=0,"",COUNTIF('Listing Competitieven'!AK$2:AK$479,$A989))</f>
        <v/>
      </c>
      <c r="I989">
        <v>988</v>
      </c>
      <c r="J989" s="145">
        <f>SUM(B$2:B989)</f>
        <v>149</v>
      </c>
      <c r="K989" s="145">
        <f>SUM(C$2:C989)</f>
        <v>128</v>
      </c>
      <c r="L989" s="145">
        <f>SUM(D$2:D989)</f>
        <v>99</v>
      </c>
      <c r="M989" s="145">
        <f>SUM(E$2:E989)</f>
        <v>45</v>
      </c>
      <c r="N989" s="145">
        <f>SUM(F$2:F989)</f>
        <v>54</v>
      </c>
      <c r="O989" s="145">
        <f>SUM(G$2:G989)</f>
        <v>7</v>
      </c>
    </row>
    <row r="990" spans="1:15" x14ac:dyDescent="0.25">
      <c r="A990">
        <v>989</v>
      </c>
      <c r="B990" s="145" t="str">
        <f>IF(COUNTIF('Listing Competitieven'!AF$2:AF$479,$A990)=0,"",COUNTIF('Listing Competitieven'!AF$2:AF$479,$A990))</f>
        <v/>
      </c>
      <c r="C990" s="145" t="str">
        <f>IF(COUNTIF('Listing Competitieven'!AG$2:AG$479,$A990)=0,"",COUNTIF('Listing Competitieven'!AG$2:AG$479,$A990))</f>
        <v/>
      </c>
      <c r="D990" s="145" t="str">
        <f>IF(COUNTIF('Listing Competitieven'!AH$2:AH$479,$A990)=0,"",COUNTIF('Listing Competitieven'!AH$2:AH$479,$A990))</f>
        <v/>
      </c>
      <c r="E990" s="145" t="str">
        <f>IF(COUNTIF('Listing Competitieven'!AI$2:AI$479,$A990)=0,"",COUNTIF('Listing Competitieven'!AI$2:AI$479,$A990))</f>
        <v/>
      </c>
      <c r="F990" s="145" t="str">
        <f>IF(COUNTIF('Listing Competitieven'!AJ$2:AJ$479,$A990)=0,"",COUNTIF('Listing Competitieven'!AJ$2:AJ$479,$A990))</f>
        <v/>
      </c>
      <c r="G990" s="145" t="str">
        <f>IF(COUNTIF('Listing Competitieven'!AK$2:AK$479,$A990)=0,"",COUNTIF('Listing Competitieven'!AK$2:AK$479,$A990))</f>
        <v/>
      </c>
      <c r="I990">
        <v>989</v>
      </c>
      <c r="J990" s="145">
        <f>SUM(B$2:B990)</f>
        <v>149</v>
      </c>
      <c r="K990" s="145">
        <f>SUM(C$2:C990)</f>
        <v>128</v>
      </c>
      <c r="L990" s="145">
        <f>SUM(D$2:D990)</f>
        <v>99</v>
      </c>
      <c r="M990" s="145">
        <f>SUM(E$2:E990)</f>
        <v>45</v>
      </c>
      <c r="N990" s="145">
        <f>SUM(F$2:F990)</f>
        <v>54</v>
      </c>
      <c r="O990" s="145">
        <f>SUM(G$2:G990)</f>
        <v>7</v>
      </c>
    </row>
    <row r="991" spans="1:15" x14ac:dyDescent="0.25">
      <c r="A991">
        <v>990</v>
      </c>
      <c r="B991" s="145" t="str">
        <f>IF(COUNTIF('Listing Competitieven'!AF$2:AF$479,$A991)=0,"",COUNTIF('Listing Competitieven'!AF$2:AF$479,$A991))</f>
        <v/>
      </c>
      <c r="C991" s="145" t="str">
        <f>IF(COUNTIF('Listing Competitieven'!AG$2:AG$479,$A991)=0,"",COUNTIF('Listing Competitieven'!AG$2:AG$479,$A991))</f>
        <v/>
      </c>
      <c r="D991" s="145" t="str">
        <f>IF(COUNTIF('Listing Competitieven'!AH$2:AH$479,$A991)=0,"",COUNTIF('Listing Competitieven'!AH$2:AH$479,$A991))</f>
        <v/>
      </c>
      <c r="E991" s="145" t="str">
        <f>IF(COUNTIF('Listing Competitieven'!AI$2:AI$479,$A991)=0,"",COUNTIF('Listing Competitieven'!AI$2:AI$479,$A991))</f>
        <v/>
      </c>
      <c r="F991" s="145" t="str">
        <f>IF(COUNTIF('Listing Competitieven'!AJ$2:AJ$479,$A991)=0,"",COUNTIF('Listing Competitieven'!AJ$2:AJ$479,$A991))</f>
        <v/>
      </c>
      <c r="G991" s="145" t="str">
        <f>IF(COUNTIF('Listing Competitieven'!AK$2:AK$479,$A991)=0,"",COUNTIF('Listing Competitieven'!AK$2:AK$479,$A991))</f>
        <v/>
      </c>
      <c r="I991">
        <v>990</v>
      </c>
      <c r="J991" s="145">
        <f>SUM(B$2:B991)</f>
        <v>149</v>
      </c>
      <c r="K991" s="145">
        <f>SUM(C$2:C991)</f>
        <v>128</v>
      </c>
      <c r="L991" s="145">
        <f>SUM(D$2:D991)</f>
        <v>99</v>
      </c>
      <c r="M991" s="145">
        <f>SUM(E$2:E991)</f>
        <v>45</v>
      </c>
      <c r="N991" s="145">
        <f>SUM(F$2:F991)</f>
        <v>54</v>
      </c>
      <c r="O991" s="145">
        <f>SUM(G$2:G991)</f>
        <v>7</v>
      </c>
    </row>
    <row r="992" spans="1:15" x14ac:dyDescent="0.25">
      <c r="A992">
        <v>991</v>
      </c>
      <c r="B992" s="145" t="str">
        <f>IF(COUNTIF('Listing Competitieven'!AF$2:AF$479,$A992)=0,"",COUNTIF('Listing Competitieven'!AF$2:AF$479,$A992))</f>
        <v/>
      </c>
      <c r="C992" s="145" t="str">
        <f>IF(COUNTIF('Listing Competitieven'!AG$2:AG$479,$A992)=0,"",COUNTIF('Listing Competitieven'!AG$2:AG$479,$A992))</f>
        <v/>
      </c>
      <c r="D992" s="145" t="str">
        <f>IF(COUNTIF('Listing Competitieven'!AH$2:AH$479,$A992)=0,"",COUNTIF('Listing Competitieven'!AH$2:AH$479,$A992))</f>
        <v/>
      </c>
      <c r="E992" s="145" t="str">
        <f>IF(COUNTIF('Listing Competitieven'!AI$2:AI$479,$A992)=0,"",COUNTIF('Listing Competitieven'!AI$2:AI$479,$A992))</f>
        <v/>
      </c>
      <c r="F992" s="145" t="str">
        <f>IF(COUNTIF('Listing Competitieven'!AJ$2:AJ$479,$A992)=0,"",COUNTIF('Listing Competitieven'!AJ$2:AJ$479,$A992))</f>
        <v/>
      </c>
      <c r="G992" s="145" t="str">
        <f>IF(COUNTIF('Listing Competitieven'!AK$2:AK$479,$A992)=0,"",COUNTIF('Listing Competitieven'!AK$2:AK$479,$A992))</f>
        <v/>
      </c>
      <c r="I992">
        <v>991</v>
      </c>
      <c r="J992" s="145">
        <f>SUM(B$2:B992)</f>
        <v>149</v>
      </c>
      <c r="K992" s="145">
        <f>SUM(C$2:C992)</f>
        <v>128</v>
      </c>
      <c r="L992" s="145">
        <f>SUM(D$2:D992)</f>
        <v>99</v>
      </c>
      <c r="M992" s="145">
        <f>SUM(E$2:E992)</f>
        <v>45</v>
      </c>
      <c r="N992" s="145">
        <f>SUM(F$2:F992)</f>
        <v>54</v>
      </c>
      <c r="O992" s="145">
        <f>SUM(G$2:G992)</f>
        <v>7</v>
      </c>
    </row>
    <row r="993" spans="1:15" x14ac:dyDescent="0.25">
      <c r="A993">
        <v>992</v>
      </c>
      <c r="B993" s="145" t="str">
        <f>IF(COUNTIF('Listing Competitieven'!AF$2:AF$479,$A993)=0,"",COUNTIF('Listing Competitieven'!AF$2:AF$479,$A993))</f>
        <v/>
      </c>
      <c r="C993" s="145" t="str">
        <f>IF(COUNTIF('Listing Competitieven'!AG$2:AG$479,$A993)=0,"",COUNTIF('Listing Competitieven'!AG$2:AG$479,$A993))</f>
        <v/>
      </c>
      <c r="D993" s="145" t="str">
        <f>IF(COUNTIF('Listing Competitieven'!AH$2:AH$479,$A993)=0,"",COUNTIF('Listing Competitieven'!AH$2:AH$479,$A993))</f>
        <v/>
      </c>
      <c r="E993" s="145" t="str">
        <f>IF(COUNTIF('Listing Competitieven'!AI$2:AI$479,$A993)=0,"",COUNTIF('Listing Competitieven'!AI$2:AI$479,$A993))</f>
        <v/>
      </c>
      <c r="F993" s="145" t="str">
        <f>IF(COUNTIF('Listing Competitieven'!AJ$2:AJ$479,$A993)=0,"",COUNTIF('Listing Competitieven'!AJ$2:AJ$479,$A993))</f>
        <v/>
      </c>
      <c r="G993" s="145" t="str">
        <f>IF(COUNTIF('Listing Competitieven'!AK$2:AK$479,$A993)=0,"",COUNTIF('Listing Competitieven'!AK$2:AK$479,$A993))</f>
        <v/>
      </c>
      <c r="I993">
        <v>992</v>
      </c>
      <c r="J993" s="145">
        <f>SUM(B$2:B993)</f>
        <v>149</v>
      </c>
      <c r="K993" s="145">
        <f>SUM(C$2:C993)</f>
        <v>128</v>
      </c>
      <c r="L993" s="145">
        <f>SUM(D$2:D993)</f>
        <v>99</v>
      </c>
      <c r="M993" s="145">
        <f>SUM(E$2:E993)</f>
        <v>45</v>
      </c>
      <c r="N993" s="145">
        <f>SUM(F$2:F993)</f>
        <v>54</v>
      </c>
      <c r="O993" s="145">
        <f>SUM(G$2:G993)</f>
        <v>7</v>
      </c>
    </row>
    <row r="994" spans="1:15" x14ac:dyDescent="0.25">
      <c r="A994">
        <v>993</v>
      </c>
      <c r="B994" s="145" t="str">
        <f>IF(COUNTIF('Listing Competitieven'!AF$2:AF$479,$A994)=0,"",COUNTIF('Listing Competitieven'!AF$2:AF$479,$A994))</f>
        <v/>
      </c>
      <c r="C994" s="145" t="str">
        <f>IF(COUNTIF('Listing Competitieven'!AG$2:AG$479,$A994)=0,"",COUNTIF('Listing Competitieven'!AG$2:AG$479,$A994))</f>
        <v/>
      </c>
      <c r="D994" s="145" t="str">
        <f>IF(COUNTIF('Listing Competitieven'!AH$2:AH$479,$A994)=0,"",COUNTIF('Listing Competitieven'!AH$2:AH$479,$A994))</f>
        <v/>
      </c>
      <c r="E994" s="145" t="str">
        <f>IF(COUNTIF('Listing Competitieven'!AI$2:AI$479,$A994)=0,"",COUNTIF('Listing Competitieven'!AI$2:AI$479,$A994))</f>
        <v/>
      </c>
      <c r="F994" s="145" t="str">
        <f>IF(COUNTIF('Listing Competitieven'!AJ$2:AJ$479,$A994)=0,"",COUNTIF('Listing Competitieven'!AJ$2:AJ$479,$A994))</f>
        <v/>
      </c>
      <c r="G994" s="145" t="str">
        <f>IF(COUNTIF('Listing Competitieven'!AK$2:AK$479,$A994)=0,"",COUNTIF('Listing Competitieven'!AK$2:AK$479,$A994))</f>
        <v/>
      </c>
      <c r="I994">
        <v>993</v>
      </c>
      <c r="J994" s="145">
        <f>SUM(B$2:B994)</f>
        <v>149</v>
      </c>
      <c r="K994" s="145">
        <f>SUM(C$2:C994)</f>
        <v>128</v>
      </c>
      <c r="L994" s="145">
        <f>SUM(D$2:D994)</f>
        <v>99</v>
      </c>
      <c r="M994" s="145">
        <f>SUM(E$2:E994)</f>
        <v>45</v>
      </c>
      <c r="N994" s="145">
        <f>SUM(F$2:F994)</f>
        <v>54</v>
      </c>
      <c r="O994" s="145">
        <f>SUM(G$2:G994)</f>
        <v>7</v>
      </c>
    </row>
    <row r="995" spans="1:15" x14ac:dyDescent="0.25">
      <c r="A995">
        <v>994</v>
      </c>
      <c r="B995" s="145" t="str">
        <f>IF(COUNTIF('Listing Competitieven'!AF$2:AF$479,$A995)=0,"",COUNTIF('Listing Competitieven'!AF$2:AF$479,$A995))</f>
        <v/>
      </c>
      <c r="C995" s="145" t="str">
        <f>IF(COUNTIF('Listing Competitieven'!AG$2:AG$479,$A995)=0,"",COUNTIF('Listing Competitieven'!AG$2:AG$479,$A995))</f>
        <v/>
      </c>
      <c r="D995" s="145" t="str">
        <f>IF(COUNTIF('Listing Competitieven'!AH$2:AH$479,$A995)=0,"",COUNTIF('Listing Competitieven'!AH$2:AH$479,$A995))</f>
        <v/>
      </c>
      <c r="E995" s="145" t="str">
        <f>IF(COUNTIF('Listing Competitieven'!AI$2:AI$479,$A995)=0,"",COUNTIF('Listing Competitieven'!AI$2:AI$479,$A995))</f>
        <v/>
      </c>
      <c r="F995" s="145" t="str">
        <f>IF(COUNTIF('Listing Competitieven'!AJ$2:AJ$479,$A995)=0,"",COUNTIF('Listing Competitieven'!AJ$2:AJ$479,$A995))</f>
        <v/>
      </c>
      <c r="G995" s="145">
        <f>IF(COUNTIF('Listing Competitieven'!AK$2:AK$479,$A995)=0,"",COUNTIF('Listing Competitieven'!AK$2:AK$479,$A995))</f>
        <v>1</v>
      </c>
      <c r="I995">
        <v>994</v>
      </c>
      <c r="J995" s="145">
        <f>SUM(B$2:B995)</f>
        <v>149</v>
      </c>
      <c r="K995" s="145">
        <f>SUM(C$2:C995)</f>
        <v>128</v>
      </c>
      <c r="L995" s="145">
        <f>SUM(D$2:D995)</f>
        <v>99</v>
      </c>
      <c r="M995" s="145">
        <f>SUM(E$2:E995)</f>
        <v>45</v>
      </c>
      <c r="N995" s="145">
        <f>SUM(F$2:F995)</f>
        <v>54</v>
      </c>
      <c r="O995" s="145">
        <f>SUM(G$2:G995)</f>
        <v>8</v>
      </c>
    </row>
    <row r="996" spans="1:15" x14ac:dyDescent="0.25">
      <c r="A996">
        <v>995</v>
      </c>
      <c r="B996" s="145" t="str">
        <f>IF(COUNTIF('Listing Competitieven'!AF$2:AF$479,$A996)=0,"",COUNTIF('Listing Competitieven'!AF$2:AF$479,$A996))</f>
        <v/>
      </c>
      <c r="C996" s="145" t="str">
        <f>IF(COUNTIF('Listing Competitieven'!AG$2:AG$479,$A996)=0,"",COUNTIF('Listing Competitieven'!AG$2:AG$479,$A996))</f>
        <v/>
      </c>
      <c r="D996" s="145" t="str">
        <f>IF(COUNTIF('Listing Competitieven'!AH$2:AH$479,$A996)=0,"",COUNTIF('Listing Competitieven'!AH$2:AH$479,$A996))</f>
        <v/>
      </c>
      <c r="E996" s="145" t="str">
        <f>IF(COUNTIF('Listing Competitieven'!AI$2:AI$479,$A996)=0,"",COUNTIF('Listing Competitieven'!AI$2:AI$479,$A996))</f>
        <v/>
      </c>
      <c r="F996" s="145" t="str">
        <f>IF(COUNTIF('Listing Competitieven'!AJ$2:AJ$479,$A996)=0,"",COUNTIF('Listing Competitieven'!AJ$2:AJ$479,$A996))</f>
        <v/>
      </c>
      <c r="G996" s="145" t="str">
        <f>IF(COUNTIF('Listing Competitieven'!AK$2:AK$479,$A996)=0,"",COUNTIF('Listing Competitieven'!AK$2:AK$479,$A996))</f>
        <v/>
      </c>
      <c r="I996">
        <v>995</v>
      </c>
      <c r="J996" s="145">
        <f>SUM(B$2:B996)</f>
        <v>149</v>
      </c>
      <c r="K996" s="145">
        <f>SUM(C$2:C996)</f>
        <v>128</v>
      </c>
      <c r="L996" s="145">
        <f>SUM(D$2:D996)</f>
        <v>99</v>
      </c>
      <c r="M996" s="145">
        <f>SUM(E$2:E996)</f>
        <v>45</v>
      </c>
      <c r="N996" s="145">
        <f>SUM(F$2:F996)</f>
        <v>54</v>
      </c>
      <c r="O996" s="145">
        <f>SUM(G$2:G996)</f>
        <v>8</v>
      </c>
    </row>
    <row r="997" spans="1:15" x14ac:dyDescent="0.25">
      <c r="A997">
        <v>996</v>
      </c>
      <c r="B997" s="145" t="str">
        <f>IF(COUNTIF('Listing Competitieven'!AF$2:AF$479,$A997)=0,"",COUNTIF('Listing Competitieven'!AF$2:AF$479,$A997))</f>
        <v/>
      </c>
      <c r="C997" s="145" t="str">
        <f>IF(COUNTIF('Listing Competitieven'!AG$2:AG$479,$A997)=0,"",COUNTIF('Listing Competitieven'!AG$2:AG$479,$A997))</f>
        <v/>
      </c>
      <c r="D997" s="145" t="str">
        <f>IF(COUNTIF('Listing Competitieven'!AH$2:AH$479,$A997)=0,"",COUNTIF('Listing Competitieven'!AH$2:AH$479,$A997))</f>
        <v/>
      </c>
      <c r="E997" s="145" t="str">
        <f>IF(COUNTIF('Listing Competitieven'!AI$2:AI$479,$A997)=0,"",COUNTIF('Listing Competitieven'!AI$2:AI$479,$A997))</f>
        <v/>
      </c>
      <c r="F997" s="145" t="str">
        <f>IF(COUNTIF('Listing Competitieven'!AJ$2:AJ$479,$A997)=0,"",COUNTIF('Listing Competitieven'!AJ$2:AJ$479,$A997))</f>
        <v/>
      </c>
      <c r="G997" s="145" t="str">
        <f>IF(COUNTIF('Listing Competitieven'!AK$2:AK$479,$A997)=0,"",COUNTIF('Listing Competitieven'!AK$2:AK$479,$A997))</f>
        <v/>
      </c>
      <c r="I997">
        <v>996</v>
      </c>
      <c r="J997" s="145">
        <f>SUM(B$2:B997)</f>
        <v>149</v>
      </c>
      <c r="K997" s="145">
        <f>SUM(C$2:C997)</f>
        <v>128</v>
      </c>
      <c r="L997" s="145">
        <f>SUM(D$2:D997)</f>
        <v>99</v>
      </c>
      <c r="M997" s="145">
        <f>SUM(E$2:E997)</f>
        <v>45</v>
      </c>
      <c r="N997" s="145">
        <f>SUM(F$2:F997)</f>
        <v>54</v>
      </c>
      <c r="O997" s="145">
        <f>SUM(G$2:G997)</f>
        <v>8</v>
      </c>
    </row>
    <row r="998" spans="1:15" x14ac:dyDescent="0.25">
      <c r="A998">
        <v>997</v>
      </c>
      <c r="B998" s="145" t="str">
        <f>IF(COUNTIF('Listing Competitieven'!AF$2:AF$479,$A998)=0,"",COUNTIF('Listing Competitieven'!AF$2:AF$479,$A998))</f>
        <v/>
      </c>
      <c r="C998" s="145" t="str">
        <f>IF(COUNTIF('Listing Competitieven'!AG$2:AG$479,$A998)=0,"",COUNTIF('Listing Competitieven'!AG$2:AG$479,$A998))</f>
        <v/>
      </c>
      <c r="D998" s="145" t="str">
        <f>IF(COUNTIF('Listing Competitieven'!AH$2:AH$479,$A998)=0,"",COUNTIF('Listing Competitieven'!AH$2:AH$479,$A998))</f>
        <v/>
      </c>
      <c r="E998" s="145" t="str">
        <f>IF(COUNTIF('Listing Competitieven'!AI$2:AI$479,$A998)=0,"",COUNTIF('Listing Competitieven'!AI$2:AI$479,$A998))</f>
        <v/>
      </c>
      <c r="F998" s="145" t="str">
        <f>IF(COUNTIF('Listing Competitieven'!AJ$2:AJ$479,$A998)=0,"",COUNTIF('Listing Competitieven'!AJ$2:AJ$479,$A998))</f>
        <v/>
      </c>
      <c r="G998" s="145" t="str">
        <f>IF(COUNTIF('Listing Competitieven'!AK$2:AK$479,$A998)=0,"",COUNTIF('Listing Competitieven'!AK$2:AK$479,$A998))</f>
        <v/>
      </c>
      <c r="I998">
        <v>997</v>
      </c>
      <c r="J998" s="145">
        <f>SUM(B$2:B998)</f>
        <v>149</v>
      </c>
      <c r="K998" s="145">
        <f>SUM(C$2:C998)</f>
        <v>128</v>
      </c>
      <c r="L998" s="145">
        <f>SUM(D$2:D998)</f>
        <v>99</v>
      </c>
      <c r="M998" s="145">
        <f>SUM(E$2:E998)</f>
        <v>45</v>
      </c>
      <c r="N998" s="145">
        <f>SUM(F$2:F998)</f>
        <v>54</v>
      </c>
      <c r="O998" s="145">
        <f>SUM(G$2:G998)</f>
        <v>8</v>
      </c>
    </row>
    <row r="999" spans="1:15" x14ac:dyDescent="0.25">
      <c r="A999">
        <v>998</v>
      </c>
      <c r="B999" s="145" t="str">
        <f>IF(COUNTIF('Listing Competitieven'!AF$2:AF$479,$A999)=0,"",COUNTIF('Listing Competitieven'!AF$2:AF$479,$A999))</f>
        <v/>
      </c>
      <c r="C999" s="145" t="str">
        <f>IF(COUNTIF('Listing Competitieven'!AG$2:AG$479,$A999)=0,"",COUNTIF('Listing Competitieven'!AG$2:AG$479,$A999))</f>
        <v/>
      </c>
      <c r="D999" s="145" t="str">
        <f>IF(COUNTIF('Listing Competitieven'!AH$2:AH$479,$A999)=0,"",COUNTIF('Listing Competitieven'!AH$2:AH$479,$A999))</f>
        <v/>
      </c>
      <c r="E999" s="145" t="str">
        <f>IF(COUNTIF('Listing Competitieven'!AI$2:AI$479,$A999)=0,"",COUNTIF('Listing Competitieven'!AI$2:AI$479,$A999))</f>
        <v/>
      </c>
      <c r="F999" s="145" t="str">
        <f>IF(COUNTIF('Listing Competitieven'!AJ$2:AJ$479,$A999)=0,"",COUNTIF('Listing Competitieven'!AJ$2:AJ$479,$A999))</f>
        <v/>
      </c>
      <c r="G999" s="145" t="str">
        <f>IF(COUNTIF('Listing Competitieven'!AK$2:AK$479,$A999)=0,"",COUNTIF('Listing Competitieven'!AK$2:AK$479,$A999))</f>
        <v/>
      </c>
      <c r="I999">
        <v>998</v>
      </c>
      <c r="J999" s="145">
        <f>SUM(B$2:B999)</f>
        <v>149</v>
      </c>
      <c r="K999" s="145">
        <f>SUM(C$2:C999)</f>
        <v>128</v>
      </c>
      <c r="L999" s="145">
        <f>SUM(D$2:D999)</f>
        <v>99</v>
      </c>
      <c r="M999" s="145">
        <f>SUM(E$2:E999)</f>
        <v>45</v>
      </c>
      <c r="N999" s="145">
        <f>SUM(F$2:F999)</f>
        <v>54</v>
      </c>
      <c r="O999" s="145">
        <f>SUM(G$2:G999)</f>
        <v>8</v>
      </c>
    </row>
    <row r="1000" spans="1:15" x14ac:dyDescent="0.25">
      <c r="A1000">
        <v>999</v>
      </c>
      <c r="B1000" s="145" t="str">
        <f>IF(COUNTIF('Listing Competitieven'!AF$2:AF$479,$A1000)=0,"",COUNTIF('Listing Competitieven'!AF$2:AF$479,$A1000))</f>
        <v/>
      </c>
      <c r="C1000" s="145" t="str">
        <f>IF(COUNTIF('Listing Competitieven'!AG$2:AG$479,$A1000)=0,"",COUNTIF('Listing Competitieven'!AG$2:AG$479,$A1000))</f>
        <v/>
      </c>
      <c r="D1000" s="145" t="str">
        <f>IF(COUNTIF('Listing Competitieven'!AH$2:AH$479,$A1000)=0,"",COUNTIF('Listing Competitieven'!AH$2:AH$479,$A1000))</f>
        <v/>
      </c>
      <c r="E1000" s="145" t="str">
        <f>IF(COUNTIF('Listing Competitieven'!AI$2:AI$479,$A1000)=0,"",COUNTIF('Listing Competitieven'!AI$2:AI$479,$A1000))</f>
        <v/>
      </c>
      <c r="F1000" s="145" t="str">
        <f>IF(COUNTIF('Listing Competitieven'!AJ$2:AJ$479,$A1000)=0,"",COUNTIF('Listing Competitieven'!AJ$2:AJ$479,$A1000))</f>
        <v/>
      </c>
      <c r="G1000" s="145" t="str">
        <f>IF(COUNTIF('Listing Competitieven'!AK$2:AK$479,$A1000)=0,"",COUNTIF('Listing Competitieven'!AK$2:AK$479,$A1000))</f>
        <v/>
      </c>
      <c r="I1000">
        <v>999</v>
      </c>
      <c r="J1000" s="145">
        <f>SUM(B$2:B1000)</f>
        <v>149</v>
      </c>
      <c r="K1000" s="145">
        <f>SUM(C$2:C1000)</f>
        <v>128</v>
      </c>
      <c r="L1000" s="145">
        <f>SUM(D$2:D1000)</f>
        <v>99</v>
      </c>
      <c r="M1000" s="145">
        <f>SUM(E$2:E1000)</f>
        <v>45</v>
      </c>
      <c r="N1000" s="145">
        <f>SUM(F$2:F1000)</f>
        <v>54</v>
      </c>
      <c r="O1000" s="145">
        <f>SUM(G$2:G1000)</f>
        <v>8</v>
      </c>
    </row>
    <row r="1001" spans="1:15" x14ac:dyDescent="0.25">
      <c r="A1001">
        <v>1000</v>
      </c>
      <c r="B1001" s="145" t="str">
        <f>IF(COUNTIF('Listing Competitieven'!AF$2:AF$479,$A1001)=0,"",COUNTIF('Listing Competitieven'!AF$2:AF$479,$A1001))</f>
        <v/>
      </c>
      <c r="C1001" s="145" t="str">
        <f>IF(COUNTIF('Listing Competitieven'!AG$2:AG$479,$A1001)=0,"",COUNTIF('Listing Competitieven'!AG$2:AG$479,$A1001))</f>
        <v/>
      </c>
      <c r="D1001" s="145" t="str">
        <f>IF(COUNTIF('Listing Competitieven'!AH$2:AH$479,$A1001)=0,"",COUNTIF('Listing Competitieven'!AH$2:AH$479,$A1001))</f>
        <v/>
      </c>
      <c r="E1001" s="145" t="str">
        <f>IF(COUNTIF('Listing Competitieven'!AI$2:AI$479,$A1001)=0,"",COUNTIF('Listing Competitieven'!AI$2:AI$479,$A1001))</f>
        <v/>
      </c>
      <c r="F1001" s="145" t="str">
        <f>IF(COUNTIF('Listing Competitieven'!AJ$2:AJ$479,$A1001)=0,"",COUNTIF('Listing Competitieven'!AJ$2:AJ$479,$A1001))</f>
        <v/>
      </c>
      <c r="G1001" s="145" t="str">
        <f>IF(COUNTIF('Listing Competitieven'!AK$2:AK$479,$A1001)=0,"",COUNTIF('Listing Competitieven'!AK$2:AK$479,$A1001))</f>
        <v/>
      </c>
      <c r="I1001">
        <v>1000</v>
      </c>
      <c r="J1001" s="145">
        <f>SUM(B$2:B1001)</f>
        <v>149</v>
      </c>
      <c r="K1001" s="145">
        <f>SUM(C$2:C1001)</f>
        <v>128</v>
      </c>
      <c r="L1001" s="145">
        <f>SUM(D$2:D1001)</f>
        <v>99</v>
      </c>
      <c r="M1001" s="145">
        <f>SUM(E$2:E1001)</f>
        <v>45</v>
      </c>
      <c r="N1001" s="145">
        <f>SUM(F$2:F1001)</f>
        <v>54</v>
      </c>
      <c r="O1001" s="145">
        <f>SUM(G$2:G1001)</f>
        <v>8</v>
      </c>
    </row>
    <row r="1002" spans="1:15" x14ac:dyDescent="0.25">
      <c r="A1002">
        <v>1001</v>
      </c>
      <c r="B1002" s="145" t="str">
        <f>IF(COUNTIF('Listing Competitieven'!AF$2:AF$479,$A1002)=0,"",COUNTIF('Listing Competitieven'!AF$2:AF$479,$A1002))</f>
        <v/>
      </c>
      <c r="C1002" s="145" t="str">
        <f>IF(COUNTIF('Listing Competitieven'!AG$2:AG$479,$A1002)=0,"",COUNTIF('Listing Competitieven'!AG$2:AG$479,$A1002))</f>
        <v/>
      </c>
      <c r="D1002" s="145" t="str">
        <f>IF(COUNTIF('Listing Competitieven'!AH$2:AH$479,$A1002)=0,"",COUNTIF('Listing Competitieven'!AH$2:AH$479,$A1002))</f>
        <v/>
      </c>
      <c r="E1002" s="145" t="str">
        <f>IF(COUNTIF('Listing Competitieven'!AI$2:AI$479,$A1002)=0,"",COUNTIF('Listing Competitieven'!AI$2:AI$479,$A1002))</f>
        <v/>
      </c>
      <c r="F1002" s="145" t="str">
        <f>IF(COUNTIF('Listing Competitieven'!AJ$2:AJ$479,$A1002)=0,"",COUNTIF('Listing Competitieven'!AJ$2:AJ$479,$A1002))</f>
        <v/>
      </c>
      <c r="G1002" s="145" t="str">
        <f>IF(COUNTIF('Listing Competitieven'!AK$2:AK$479,$A1002)=0,"",COUNTIF('Listing Competitieven'!AK$2:AK$479,$A1002))</f>
        <v/>
      </c>
      <c r="I1002">
        <v>1001</v>
      </c>
      <c r="J1002" s="145">
        <f>SUM(B$2:B1002)</f>
        <v>149</v>
      </c>
      <c r="K1002" s="145">
        <f>SUM(C$2:C1002)</f>
        <v>128</v>
      </c>
      <c r="L1002" s="145">
        <f>SUM(D$2:D1002)</f>
        <v>99</v>
      </c>
      <c r="M1002" s="145">
        <f>SUM(E$2:E1002)</f>
        <v>45</v>
      </c>
      <c r="N1002" s="145">
        <f>SUM(F$2:F1002)</f>
        <v>54</v>
      </c>
      <c r="O1002" s="145">
        <f>SUM(G$2:G1002)</f>
        <v>8</v>
      </c>
    </row>
    <row r="1003" spans="1:15" x14ac:dyDescent="0.25">
      <c r="A1003">
        <v>1002</v>
      </c>
      <c r="B1003" s="145" t="str">
        <f>IF(COUNTIF('Listing Competitieven'!AF$2:AF$479,$A1003)=0,"",COUNTIF('Listing Competitieven'!AF$2:AF$479,$A1003))</f>
        <v/>
      </c>
      <c r="C1003" s="145" t="str">
        <f>IF(COUNTIF('Listing Competitieven'!AG$2:AG$479,$A1003)=0,"",COUNTIF('Listing Competitieven'!AG$2:AG$479,$A1003))</f>
        <v/>
      </c>
      <c r="D1003" s="145" t="str">
        <f>IF(COUNTIF('Listing Competitieven'!AH$2:AH$479,$A1003)=0,"",COUNTIF('Listing Competitieven'!AH$2:AH$479,$A1003))</f>
        <v/>
      </c>
      <c r="E1003" s="145" t="str">
        <f>IF(COUNTIF('Listing Competitieven'!AI$2:AI$479,$A1003)=0,"",COUNTIF('Listing Competitieven'!AI$2:AI$479,$A1003))</f>
        <v/>
      </c>
      <c r="F1003" s="145" t="str">
        <f>IF(COUNTIF('Listing Competitieven'!AJ$2:AJ$479,$A1003)=0,"",COUNTIF('Listing Competitieven'!AJ$2:AJ$479,$A1003))</f>
        <v/>
      </c>
      <c r="G1003" s="145" t="str">
        <f>IF(COUNTIF('Listing Competitieven'!AK$2:AK$479,$A1003)=0,"",COUNTIF('Listing Competitieven'!AK$2:AK$479,$A1003))</f>
        <v/>
      </c>
      <c r="I1003">
        <v>1002</v>
      </c>
      <c r="J1003" s="145">
        <f>SUM(B$2:B1003)</f>
        <v>149</v>
      </c>
      <c r="K1003" s="145">
        <f>SUM(C$2:C1003)</f>
        <v>128</v>
      </c>
      <c r="L1003" s="145">
        <f>SUM(D$2:D1003)</f>
        <v>99</v>
      </c>
      <c r="M1003" s="145">
        <f>SUM(E$2:E1003)</f>
        <v>45</v>
      </c>
      <c r="N1003" s="145">
        <f>SUM(F$2:F1003)</f>
        <v>54</v>
      </c>
      <c r="O1003" s="145">
        <f>SUM(G$2:G1003)</f>
        <v>8</v>
      </c>
    </row>
    <row r="1004" spans="1:15" x14ac:dyDescent="0.25">
      <c r="A1004">
        <v>1003</v>
      </c>
      <c r="B1004" s="145" t="str">
        <f>IF(COUNTIF('Listing Competitieven'!AF$2:AF$479,$A1004)=0,"",COUNTIF('Listing Competitieven'!AF$2:AF$479,$A1004))</f>
        <v/>
      </c>
      <c r="C1004" s="145" t="str">
        <f>IF(COUNTIF('Listing Competitieven'!AG$2:AG$479,$A1004)=0,"",COUNTIF('Listing Competitieven'!AG$2:AG$479,$A1004))</f>
        <v/>
      </c>
      <c r="D1004" s="145" t="str">
        <f>IF(COUNTIF('Listing Competitieven'!AH$2:AH$479,$A1004)=0,"",COUNTIF('Listing Competitieven'!AH$2:AH$479,$A1004))</f>
        <v/>
      </c>
      <c r="E1004" s="145" t="str">
        <f>IF(COUNTIF('Listing Competitieven'!AI$2:AI$479,$A1004)=0,"",COUNTIF('Listing Competitieven'!AI$2:AI$479,$A1004))</f>
        <v/>
      </c>
      <c r="F1004" s="145" t="str">
        <f>IF(COUNTIF('Listing Competitieven'!AJ$2:AJ$479,$A1004)=0,"",COUNTIF('Listing Competitieven'!AJ$2:AJ$479,$A1004))</f>
        <v/>
      </c>
      <c r="G1004" s="145" t="str">
        <f>IF(COUNTIF('Listing Competitieven'!AK$2:AK$479,$A1004)=0,"",COUNTIF('Listing Competitieven'!AK$2:AK$479,$A1004))</f>
        <v/>
      </c>
      <c r="I1004">
        <v>1003</v>
      </c>
      <c r="J1004" s="145">
        <f>SUM(B$2:B1004)</f>
        <v>149</v>
      </c>
      <c r="K1004" s="145">
        <f>SUM(C$2:C1004)</f>
        <v>128</v>
      </c>
      <c r="L1004" s="145">
        <f>SUM(D$2:D1004)</f>
        <v>99</v>
      </c>
      <c r="M1004" s="145">
        <f>SUM(E$2:E1004)</f>
        <v>45</v>
      </c>
      <c r="N1004" s="145">
        <f>SUM(F$2:F1004)</f>
        <v>54</v>
      </c>
      <c r="O1004" s="145">
        <f>SUM(G$2:G1004)</f>
        <v>8</v>
      </c>
    </row>
    <row r="1005" spans="1:15" x14ac:dyDescent="0.25">
      <c r="A1005">
        <v>1004</v>
      </c>
      <c r="B1005" s="145" t="str">
        <f>IF(COUNTIF('Listing Competitieven'!AF$2:AF$479,$A1005)=0,"",COUNTIF('Listing Competitieven'!AF$2:AF$479,$A1005))</f>
        <v/>
      </c>
      <c r="C1005" s="145" t="str">
        <f>IF(COUNTIF('Listing Competitieven'!AG$2:AG$479,$A1005)=0,"",COUNTIF('Listing Competitieven'!AG$2:AG$479,$A1005))</f>
        <v/>
      </c>
      <c r="D1005" s="145" t="str">
        <f>IF(COUNTIF('Listing Competitieven'!AH$2:AH$479,$A1005)=0,"",COUNTIF('Listing Competitieven'!AH$2:AH$479,$A1005))</f>
        <v/>
      </c>
      <c r="E1005" s="145" t="str">
        <f>IF(COUNTIF('Listing Competitieven'!AI$2:AI$479,$A1005)=0,"",COUNTIF('Listing Competitieven'!AI$2:AI$479,$A1005))</f>
        <v/>
      </c>
      <c r="F1005" s="145" t="str">
        <f>IF(COUNTIF('Listing Competitieven'!AJ$2:AJ$479,$A1005)=0,"",COUNTIF('Listing Competitieven'!AJ$2:AJ$479,$A1005))</f>
        <v/>
      </c>
      <c r="G1005" s="145" t="str">
        <f>IF(COUNTIF('Listing Competitieven'!AK$2:AK$479,$A1005)=0,"",COUNTIF('Listing Competitieven'!AK$2:AK$479,$A1005))</f>
        <v/>
      </c>
      <c r="I1005">
        <v>1004</v>
      </c>
      <c r="J1005" s="145">
        <f>SUM(B$2:B1005)</f>
        <v>149</v>
      </c>
      <c r="K1005" s="145">
        <f>SUM(C$2:C1005)</f>
        <v>128</v>
      </c>
      <c r="L1005" s="145">
        <f>SUM(D$2:D1005)</f>
        <v>99</v>
      </c>
      <c r="M1005" s="145">
        <f>SUM(E$2:E1005)</f>
        <v>45</v>
      </c>
      <c r="N1005" s="145">
        <f>SUM(F$2:F1005)</f>
        <v>54</v>
      </c>
      <c r="O1005" s="145">
        <f>SUM(G$2:G1005)</f>
        <v>8</v>
      </c>
    </row>
    <row r="1006" spans="1:15" x14ac:dyDescent="0.25">
      <c r="A1006">
        <v>1005</v>
      </c>
      <c r="B1006" s="145" t="str">
        <f>IF(COUNTIF('Listing Competitieven'!AF$2:AF$479,$A1006)=0,"",COUNTIF('Listing Competitieven'!AF$2:AF$479,$A1006))</f>
        <v/>
      </c>
      <c r="C1006" s="145" t="str">
        <f>IF(COUNTIF('Listing Competitieven'!AG$2:AG$479,$A1006)=0,"",COUNTIF('Listing Competitieven'!AG$2:AG$479,$A1006))</f>
        <v/>
      </c>
      <c r="D1006" s="145" t="str">
        <f>IF(COUNTIF('Listing Competitieven'!AH$2:AH$479,$A1006)=0,"",COUNTIF('Listing Competitieven'!AH$2:AH$479,$A1006))</f>
        <v/>
      </c>
      <c r="E1006" s="145" t="str">
        <f>IF(COUNTIF('Listing Competitieven'!AI$2:AI$479,$A1006)=0,"",COUNTIF('Listing Competitieven'!AI$2:AI$479,$A1006))</f>
        <v/>
      </c>
      <c r="F1006" s="145" t="str">
        <f>IF(COUNTIF('Listing Competitieven'!AJ$2:AJ$479,$A1006)=0,"",COUNTIF('Listing Competitieven'!AJ$2:AJ$479,$A1006))</f>
        <v/>
      </c>
      <c r="G1006" s="145" t="str">
        <f>IF(COUNTIF('Listing Competitieven'!AK$2:AK$479,$A1006)=0,"",COUNTIF('Listing Competitieven'!AK$2:AK$479,$A1006))</f>
        <v/>
      </c>
      <c r="I1006">
        <v>1005</v>
      </c>
      <c r="J1006" s="145">
        <f>SUM(B$2:B1006)</f>
        <v>149</v>
      </c>
      <c r="K1006" s="145">
        <f>SUM(C$2:C1006)</f>
        <v>128</v>
      </c>
      <c r="L1006" s="145">
        <f>SUM(D$2:D1006)</f>
        <v>99</v>
      </c>
      <c r="M1006" s="145">
        <f>SUM(E$2:E1006)</f>
        <v>45</v>
      </c>
      <c r="N1006" s="145">
        <f>SUM(F$2:F1006)</f>
        <v>54</v>
      </c>
      <c r="O1006" s="145">
        <f>SUM(G$2:G1006)</f>
        <v>8</v>
      </c>
    </row>
    <row r="1007" spans="1:15" x14ac:dyDescent="0.25">
      <c r="A1007">
        <v>1006</v>
      </c>
      <c r="B1007" s="145" t="str">
        <f>IF(COUNTIF('Listing Competitieven'!AF$2:AF$479,$A1007)=0,"",COUNTIF('Listing Competitieven'!AF$2:AF$479,$A1007))</f>
        <v/>
      </c>
      <c r="C1007" s="145" t="str">
        <f>IF(COUNTIF('Listing Competitieven'!AG$2:AG$479,$A1007)=0,"",COUNTIF('Listing Competitieven'!AG$2:AG$479,$A1007))</f>
        <v/>
      </c>
      <c r="D1007" s="145" t="str">
        <f>IF(COUNTIF('Listing Competitieven'!AH$2:AH$479,$A1007)=0,"",COUNTIF('Listing Competitieven'!AH$2:AH$479,$A1007))</f>
        <v/>
      </c>
      <c r="E1007" s="145" t="str">
        <f>IF(COUNTIF('Listing Competitieven'!AI$2:AI$479,$A1007)=0,"",COUNTIF('Listing Competitieven'!AI$2:AI$479,$A1007))</f>
        <v/>
      </c>
      <c r="F1007" s="145" t="str">
        <f>IF(COUNTIF('Listing Competitieven'!AJ$2:AJ$479,$A1007)=0,"",COUNTIF('Listing Competitieven'!AJ$2:AJ$479,$A1007))</f>
        <v/>
      </c>
      <c r="G1007" s="145" t="str">
        <f>IF(COUNTIF('Listing Competitieven'!AK$2:AK$479,$A1007)=0,"",COUNTIF('Listing Competitieven'!AK$2:AK$479,$A1007))</f>
        <v/>
      </c>
      <c r="I1007">
        <v>1006</v>
      </c>
      <c r="J1007" s="145">
        <f>SUM(B$2:B1007)</f>
        <v>149</v>
      </c>
      <c r="K1007" s="145">
        <f>SUM(C$2:C1007)</f>
        <v>128</v>
      </c>
      <c r="L1007" s="145">
        <f>SUM(D$2:D1007)</f>
        <v>99</v>
      </c>
      <c r="M1007" s="145">
        <f>SUM(E$2:E1007)</f>
        <v>45</v>
      </c>
      <c r="N1007" s="145">
        <f>SUM(F$2:F1007)</f>
        <v>54</v>
      </c>
      <c r="O1007" s="145">
        <f>SUM(G$2:G1007)</f>
        <v>8</v>
      </c>
    </row>
    <row r="1008" spans="1:15" x14ac:dyDescent="0.25">
      <c r="A1008">
        <v>1007</v>
      </c>
      <c r="B1008" s="145" t="str">
        <f>IF(COUNTIF('Listing Competitieven'!AF$2:AF$479,$A1008)=0,"",COUNTIF('Listing Competitieven'!AF$2:AF$479,$A1008))</f>
        <v/>
      </c>
      <c r="C1008" s="145" t="str">
        <f>IF(COUNTIF('Listing Competitieven'!AG$2:AG$479,$A1008)=0,"",COUNTIF('Listing Competitieven'!AG$2:AG$479,$A1008))</f>
        <v/>
      </c>
      <c r="D1008" s="145" t="str">
        <f>IF(COUNTIF('Listing Competitieven'!AH$2:AH$479,$A1008)=0,"",COUNTIF('Listing Competitieven'!AH$2:AH$479,$A1008))</f>
        <v/>
      </c>
      <c r="E1008" s="145" t="str">
        <f>IF(COUNTIF('Listing Competitieven'!AI$2:AI$479,$A1008)=0,"",COUNTIF('Listing Competitieven'!AI$2:AI$479,$A1008))</f>
        <v/>
      </c>
      <c r="F1008" s="145" t="str">
        <f>IF(COUNTIF('Listing Competitieven'!AJ$2:AJ$479,$A1008)=0,"",COUNTIF('Listing Competitieven'!AJ$2:AJ$479,$A1008))</f>
        <v/>
      </c>
      <c r="G1008" s="145" t="str">
        <f>IF(COUNTIF('Listing Competitieven'!AK$2:AK$479,$A1008)=0,"",COUNTIF('Listing Competitieven'!AK$2:AK$479,$A1008))</f>
        <v/>
      </c>
      <c r="I1008">
        <v>1007</v>
      </c>
      <c r="J1008" s="145">
        <f>SUM(B$2:B1008)</f>
        <v>149</v>
      </c>
      <c r="K1008" s="145">
        <f>SUM(C$2:C1008)</f>
        <v>128</v>
      </c>
      <c r="L1008" s="145">
        <f>SUM(D$2:D1008)</f>
        <v>99</v>
      </c>
      <c r="M1008" s="145">
        <f>SUM(E$2:E1008)</f>
        <v>45</v>
      </c>
      <c r="N1008" s="145">
        <f>SUM(F$2:F1008)</f>
        <v>54</v>
      </c>
      <c r="O1008" s="145">
        <f>SUM(G$2:G1008)</f>
        <v>8</v>
      </c>
    </row>
    <row r="1009" spans="1:15" x14ac:dyDescent="0.25">
      <c r="A1009">
        <v>1008</v>
      </c>
      <c r="B1009" s="145" t="str">
        <f>IF(COUNTIF('Listing Competitieven'!AF$2:AF$479,$A1009)=0,"",COUNTIF('Listing Competitieven'!AF$2:AF$479,$A1009))</f>
        <v/>
      </c>
      <c r="C1009" s="145" t="str">
        <f>IF(COUNTIF('Listing Competitieven'!AG$2:AG$479,$A1009)=0,"",COUNTIF('Listing Competitieven'!AG$2:AG$479,$A1009))</f>
        <v/>
      </c>
      <c r="D1009" s="145" t="str">
        <f>IF(COUNTIF('Listing Competitieven'!AH$2:AH$479,$A1009)=0,"",COUNTIF('Listing Competitieven'!AH$2:AH$479,$A1009))</f>
        <v/>
      </c>
      <c r="E1009" s="145" t="str">
        <f>IF(COUNTIF('Listing Competitieven'!AI$2:AI$479,$A1009)=0,"",COUNTIF('Listing Competitieven'!AI$2:AI$479,$A1009))</f>
        <v/>
      </c>
      <c r="F1009" s="145" t="str">
        <f>IF(COUNTIF('Listing Competitieven'!AJ$2:AJ$479,$A1009)=0,"",COUNTIF('Listing Competitieven'!AJ$2:AJ$479,$A1009))</f>
        <v/>
      </c>
      <c r="G1009" s="145" t="str">
        <f>IF(COUNTIF('Listing Competitieven'!AK$2:AK$479,$A1009)=0,"",COUNTIF('Listing Competitieven'!AK$2:AK$479,$A1009))</f>
        <v/>
      </c>
      <c r="I1009">
        <v>1008</v>
      </c>
      <c r="J1009" s="145">
        <f>SUM(B$2:B1009)</f>
        <v>149</v>
      </c>
      <c r="K1009" s="145">
        <f>SUM(C$2:C1009)</f>
        <v>128</v>
      </c>
      <c r="L1009" s="145">
        <f>SUM(D$2:D1009)</f>
        <v>99</v>
      </c>
      <c r="M1009" s="145">
        <f>SUM(E$2:E1009)</f>
        <v>45</v>
      </c>
      <c r="N1009" s="145">
        <f>SUM(F$2:F1009)</f>
        <v>54</v>
      </c>
      <c r="O1009" s="145">
        <f>SUM(G$2:G1009)</f>
        <v>8</v>
      </c>
    </row>
    <row r="1010" spans="1:15" x14ac:dyDescent="0.25">
      <c r="A1010">
        <v>1009</v>
      </c>
      <c r="B1010" s="145" t="str">
        <f>IF(COUNTIF('Listing Competitieven'!AF$2:AF$479,$A1010)=0,"",COUNTIF('Listing Competitieven'!AF$2:AF$479,$A1010))</f>
        <v/>
      </c>
      <c r="C1010" s="145" t="str">
        <f>IF(COUNTIF('Listing Competitieven'!AG$2:AG$479,$A1010)=0,"",COUNTIF('Listing Competitieven'!AG$2:AG$479,$A1010))</f>
        <v/>
      </c>
      <c r="D1010" s="145" t="str">
        <f>IF(COUNTIF('Listing Competitieven'!AH$2:AH$479,$A1010)=0,"",COUNTIF('Listing Competitieven'!AH$2:AH$479,$A1010))</f>
        <v/>
      </c>
      <c r="E1010" s="145" t="str">
        <f>IF(COUNTIF('Listing Competitieven'!AI$2:AI$479,$A1010)=0,"",COUNTIF('Listing Competitieven'!AI$2:AI$479,$A1010))</f>
        <v/>
      </c>
      <c r="F1010" s="145" t="str">
        <f>IF(COUNTIF('Listing Competitieven'!AJ$2:AJ$479,$A1010)=0,"",COUNTIF('Listing Competitieven'!AJ$2:AJ$479,$A1010))</f>
        <v/>
      </c>
      <c r="G1010" s="145" t="str">
        <f>IF(COUNTIF('Listing Competitieven'!AK$2:AK$479,$A1010)=0,"",COUNTIF('Listing Competitieven'!AK$2:AK$479,$A1010))</f>
        <v/>
      </c>
      <c r="I1010">
        <v>1009</v>
      </c>
      <c r="J1010" s="145">
        <f>SUM(B$2:B1010)</f>
        <v>149</v>
      </c>
      <c r="K1010" s="145">
        <f>SUM(C$2:C1010)</f>
        <v>128</v>
      </c>
      <c r="L1010" s="145">
        <f>SUM(D$2:D1010)</f>
        <v>99</v>
      </c>
      <c r="M1010" s="145">
        <f>SUM(E$2:E1010)</f>
        <v>45</v>
      </c>
      <c r="N1010" s="145">
        <f>SUM(F$2:F1010)</f>
        <v>54</v>
      </c>
      <c r="O1010" s="145">
        <f>SUM(G$2:G1010)</f>
        <v>8</v>
      </c>
    </row>
    <row r="1011" spans="1:15" x14ac:dyDescent="0.25">
      <c r="A1011">
        <v>1010</v>
      </c>
      <c r="B1011" s="145" t="str">
        <f>IF(COUNTIF('Listing Competitieven'!AF$2:AF$479,$A1011)=0,"",COUNTIF('Listing Competitieven'!AF$2:AF$479,$A1011))</f>
        <v/>
      </c>
      <c r="C1011" s="145" t="str">
        <f>IF(COUNTIF('Listing Competitieven'!AG$2:AG$479,$A1011)=0,"",COUNTIF('Listing Competitieven'!AG$2:AG$479,$A1011))</f>
        <v/>
      </c>
      <c r="D1011" s="145" t="str">
        <f>IF(COUNTIF('Listing Competitieven'!AH$2:AH$479,$A1011)=0,"",COUNTIF('Listing Competitieven'!AH$2:AH$479,$A1011))</f>
        <v/>
      </c>
      <c r="E1011" s="145" t="str">
        <f>IF(COUNTIF('Listing Competitieven'!AI$2:AI$479,$A1011)=0,"",COUNTIF('Listing Competitieven'!AI$2:AI$479,$A1011))</f>
        <v/>
      </c>
      <c r="F1011" s="145" t="str">
        <f>IF(COUNTIF('Listing Competitieven'!AJ$2:AJ$479,$A1011)=0,"",COUNTIF('Listing Competitieven'!AJ$2:AJ$479,$A1011))</f>
        <v/>
      </c>
      <c r="G1011" s="145" t="str">
        <f>IF(COUNTIF('Listing Competitieven'!AK$2:AK$479,$A1011)=0,"",COUNTIF('Listing Competitieven'!AK$2:AK$479,$A1011))</f>
        <v/>
      </c>
      <c r="I1011">
        <v>1010</v>
      </c>
      <c r="J1011" s="145">
        <f>SUM(B$2:B1011)</f>
        <v>149</v>
      </c>
      <c r="K1011" s="145">
        <f>SUM(C$2:C1011)</f>
        <v>128</v>
      </c>
      <c r="L1011" s="145">
        <f>SUM(D$2:D1011)</f>
        <v>99</v>
      </c>
      <c r="M1011" s="145">
        <f>SUM(E$2:E1011)</f>
        <v>45</v>
      </c>
      <c r="N1011" s="145">
        <f>SUM(F$2:F1011)</f>
        <v>54</v>
      </c>
      <c r="O1011" s="145">
        <f>SUM(G$2:G1011)</f>
        <v>8</v>
      </c>
    </row>
    <row r="1012" spans="1:15" x14ac:dyDescent="0.25">
      <c r="A1012">
        <v>1011</v>
      </c>
      <c r="B1012" s="145" t="str">
        <f>IF(COUNTIF('Listing Competitieven'!AF$2:AF$479,$A1012)=0,"",COUNTIF('Listing Competitieven'!AF$2:AF$479,$A1012))</f>
        <v/>
      </c>
      <c r="C1012" s="145" t="str">
        <f>IF(COUNTIF('Listing Competitieven'!AG$2:AG$479,$A1012)=0,"",COUNTIF('Listing Competitieven'!AG$2:AG$479,$A1012))</f>
        <v/>
      </c>
      <c r="D1012" s="145" t="str">
        <f>IF(COUNTIF('Listing Competitieven'!AH$2:AH$479,$A1012)=0,"",COUNTIF('Listing Competitieven'!AH$2:AH$479,$A1012))</f>
        <v/>
      </c>
      <c r="E1012" s="145" t="str">
        <f>IF(COUNTIF('Listing Competitieven'!AI$2:AI$479,$A1012)=0,"",COUNTIF('Listing Competitieven'!AI$2:AI$479,$A1012))</f>
        <v/>
      </c>
      <c r="F1012" s="145" t="str">
        <f>IF(COUNTIF('Listing Competitieven'!AJ$2:AJ$479,$A1012)=0,"",COUNTIF('Listing Competitieven'!AJ$2:AJ$479,$A1012))</f>
        <v/>
      </c>
      <c r="G1012" s="145" t="str">
        <f>IF(COUNTIF('Listing Competitieven'!AK$2:AK$479,$A1012)=0,"",COUNTIF('Listing Competitieven'!AK$2:AK$479,$A1012))</f>
        <v/>
      </c>
      <c r="I1012">
        <v>1011</v>
      </c>
      <c r="J1012" s="145">
        <f>SUM(B$2:B1012)</f>
        <v>149</v>
      </c>
      <c r="K1012" s="145">
        <f>SUM(C$2:C1012)</f>
        <v>128</v>
      </c>
      <c r="L1012" s="145">
        <f>SUM(D$2:D1012)</f>
        <v>99</v>
      </c>
      <c r="M1012" s="145">
        <f>SUM(E$2:E1012)</f>
        <v>45</v>
      </c>
      <c r="N1012" s="145">
        <f>SUM(F$2:F1012)</f>
        <v>54</v>
      </c>
      <c r="O1012" s="145">
        <f>SUM(G$2:G1012)</f>
        <v>8</v>
      </c>
    </row>
    <row r="1013" spans="1:15" x14ac:dyDescent="0.25">
      <c r="A1013">
        <v>1012</v>
      </c>
      <c r="B1013" s="145" t="str">
        <f>IF(COUNTIF('Listing Competitieven'!AF$2:AF$479,$A1013)=0,"",COUNTIF('Listing Competitieven'!AF$2:AF$479,$A1013))</f>
        <v/>
      </c>
      <c r="C1013" s="145" t="str">
        <f>IF(COUNTIF('Listing Competitieven'!AG$2:AG$479,$A1013)=0,"",COUNTIF('Listing Competitieven'!AG$2:AG$479,$A1013))</f>
        <v/>
      </c>
      <c r="D1013" s="145" t="str">
        <f>IF(COUNTIF('Listing Competitieven'!AH$2:AH$479,$A1013)=0,"",COUNTIF('Listing Competitieven'!AH$2:AH$479,$A1013))</f>
        <v/>
      </c>
      <c r="E1013" s="145" t="str">
        <f>IF(COUNTIF('Listing Competitieven'!AI$2:AI$479,$A1013)=0,"",COUNTIF('Listing Competitieven'!AI$2:AI$479,$A1013))</f>
        <v/>
      </c>
      <c r="F1013" s="145" t="str">
        <f>IF(COUNTIF('Listing Competitieven'!AJ$2:AJ$479,$A1013)=0,"",COUNTIF('Listing Competitieven'!AJ$2:AJ$479,$A1013))</f>
        <v/>
      </c>
      <c r="G1013" s="145" t="str">
        <f>IF(COUNTIF('Listing Competitieven'!AK$2:AK$479,$A1013)=0,"",COUNTIF('Listing Competitieven'!AK$2:AK$479,$A1013))</f>
        <v/>
      </c>
      <c r="I1013">
        <v>1012</v>
      </c>
      <c r="J1013" s="145">
        <f>SUM(B$2:B1013)</f>
        <v>149</v>
      </c>
      <c r="K1013" s="145">
        <f>SUM(C$2:C1013)</f>
        <v>128</v>
      </c>
      <c r="L1013" s="145">
        <f>SUM(D$2:D1013)</f>
        <v>99</v>
      </c>
      <c r="M1013" s="145">
        <f>SUM(E$2:E1013)</f>
        <v>45</v>
      </c>
      <c r="N1013" s="145">
        <f>SUM(F$2:F1013)</f>
        <v>54</v>
      </c>
      <c r="O1013" s="145">
        <f>SUM(G$2:G1013)</f>
        <v>8</v>
      </c>
    </row>
    <row r="1014" spans="1:15" x14ac:dyDescent="0.25">
      <c r="A1014">
        <v>1013</v>
      </c>
      <c r="B1014" s="145" t="str">
        <f>IF(COUNTIF('Listing Competitieven'!AF$2:AF$479,$A1014)=0,"",COUNTIF('Listing Competitieven'!AF$2:AF$479,$A1014))</f>
        <v/>
      </c>
      <c r="C1014" s="145" t="str">
        <f>IF(COUNTIF('Listing Competitieven'!AG$2:AG$479,$A1014)=0,"",COUNTIF('Listing Competitieven'!AG$2:AG$479,$A1014))</f>
        <v/>
      </c>
      <c r="D1014" s="145" t="str">
        <f>IF(COUNTIF('Listing Competitieven'!AH$2:AH$479,$A1014)=0,"",COUNTIF('Listing Competitieven'!AH$2:AH$479,$A1014))</f>
        <v/>
      </c>
      <c r="E1014" s="145" t="str">
        <f>IF(COUNTIF('Listing Competitieven'!AI$2:AI$479,$A1014)=0,"",COUNTIF('Listing Competitieven'!AI$2:AI$479,$A1014))</f>
        <v/>
      </c>
      <c r="F1014" s="145" t="str">
        <f>IF(COUNTIF('Listing Competitieven'!AJ$2:AJ$479,$A1014)=0,"",COUNTIF('Listing Competitieven'!AJ$2:AJ$479,$A1014))</f>
        <v/>
      </c>
      <c r="G1014" s="145" t="str">
        <f>IF(COUNTIF('Listing Competitieven'!AK$2:AK$479,$A1014)=0,"",COUNTIF('Listing Competitieven'!AK$2:AK$479,$A1014))</f>
        <v/>
      </c>
      <c r="I1014">
        <v>1013</v>
      </c>
      <c r="J1014" s="145">
        <f>SUM(B$2:B1014)</f>
        <v>149</v>
      </c>
      <c r="K1014" s="145">
        <f>SUM(C$2:C1014)</f>
        <v>128</v>
      </c>
      <c r="L1014" s="145">
        <f>SUM(D$2:D1014)</f>
        <v>99</v>
      </c>
      <c r="M1014" s="145">
        <f>SUM(E$2:E1014)</f>
        <v>45</v>
      </c>
      <c r="N1014" s="145">
        <f>SUM(F$2:F1014)</f>
        <v>54</v>
      </c>
      <c r="O1014" s="145">
        <f>SUM(G$2:G1014)</f>
        <v>8</v>
      </c>
    </row>
    <row r="1015" spans="1:15" x14ac:dyDescent="0.25">
      <c r="A1015">
        <v>1014</v>
      </c>
      <c r="B1015" s="145" t="str">
        <f>IF(COUNTIF('Listing Competitieven'!AF$2:AF$479,$A1015)=0,"",COUNTIF('Listing Competitieven'!AF$2:AF$479,$A1015))</f>
        <v/>
      </c>
      <c r="C1015" s="145" t="str">
        <f>IF(COUNTIF('Listing Competitieven'!AG$2:AG$479,$A1015)=0,"",COUNTIF('Listing Competitieven'!AG$2:AG$479,$A1015))</f>
        <v/>
      </c>
      <c r="D1015" s="145" t="str">
        <f>IF(COUNTIF('Listing Competitieven'!AH$2:AH$479,$A1015)=0,"",COUNTIF('Listing Competitieven'!AH$2:AH$479,$A1015))</f>
        <v/>
      </c>
      <c r="E1015" s="145" t="str">
        <f>IF(COUNTIF('Listing Competitieven'!AI$2:AI$479,$A1015)=0,"",COUNTIF('Listing Competitieven'!AI$2:AI$479,$A1015))</f>
        <v/>
      </c>
      <c r="F1015" s="145" t="str">
        <f>IF(COUNTIF('Listing Competitieven'!AJ$2:AJ$479,$A1015)=0,"",COUNTIF('Listing Competitieven'!AJ$2:AJ$479,$A1015))</f>
        <v/>
      </c>
      <c r="G1015" s="145" t="str">
        <f>IF(COUNTIF('Listing Competitieven'!AK$2:AK$479,$A1015)=0,"",COUNTIF('Listing Competitieven'!AK$2:AK$479,$A1015))</f>
        <v/>
      </c>
      <c r="I1015">
        <v>1014</v>
      </c>
      <c r="J1015" s="145">
        <f>SUM(B$2:B1015)</f>
        <v>149</v>
      </c>
      <c r="K1015" s="145">
        <f>SUM(C$2:C1015)</f>
        <v>128</v>
      </c>
      <c r="L1015" s="145">
        <f>SUM(D$2:D1015)</f>
        <v>99</v>
      </c>
      <c r="M1015" s="145">
        <f>SUM(E$2:E1015)</f>
        <v>45</v>
      </c>
      <c r="N1015" s="145">
        <f>SUM(F$2:F1015)</f>
        <v>54</v>
      </c>
      <c r="O1015" s="145">
        <f>SUM(G$2:G1015)</f>
        <v>8</v>
      </c>
    </row>
    <row r="1016" spans="1:15" x14ac:dyDescent="0.25">
      <c r="A1016">
        <v>1015</v>
      </c>
      <c r="B1016" s="145" t="str">
        <f>IF(COUNTIF('Listing Competitieven'!AF$2:AF$479,$A1016)=0,"",COUNTIF('Listing Competitieven'!AF$2:AF$479,$A1016))</f>
        <v/>
      </c>
      <c r="C1016" s="145" t="str">
        <f>IF(COUNTIF('Listing Competitieven'!AG$2:AG$479,$A1016)=0,"",COUNTIF('Listing Competitieven'!AG$2:AG$479,$A1016))</f>
        <v/>
      </c>
      <c r="D1016" s="145">
        <f>IF(COUNTIF('Listing Competitieven'!AH$2:AH$479,$A1016)=0,"",COUNTIF('Listing Competitieven'!AH$2:AH$479,$A1016))</f>
        <v>1</v>
      </c>
      <c r="E1016" s="145" t="str">
        <f>IF(COUNTIF('Listing Competitieven'!AI$2:AI$479,$A1016)=0,"",COUNTIF('Listing Competitieven'!AI$2:AI$479,$A1016))</f>
        <v/>
      </c>
      <c r="F1016" s="145" t="str">
        <f>IF(COUNTIF('Listing Competitieven'!AJ$2:AJ$479,$A1016)=0,"",COUNTIF('Listing Competitieven'!AJ$2:AJ$479,$A1016))</f>
        <v/>
      </c>
      <c r="G1016" s="145" t="str">
        <f>IF(COUNTIF('Listing Competitieven'!AK$2:AK$479,$A1016)=0,"",COUNTIF('Listing Competitieven'!AK$2:AK$479,$A1016))</f>
        <v/>
      </c>
      <c r="I1016">
        <v>1015</v>
      </c>
      <c r="J1016" s="145">
        <f>SUM(B$2:B1016)</f>
        <v>149</v>
      </c>
      <c r="K1016" s="145">
        <f>SUM(C$2:C1016)</f>
        <v>128</v>
      </c>
      <c r="L1016" s="145">
        <f>SUM(D$2:D1016)</f>
        <v>100</v>
      </c>
      <c r="M1016" s="145">
        <f>SUM(E$2:E1016)</f>
        <v>45</v>
      </c>
      <c r="N1016" s="145">
        <f>SUM(F$2:F1016)</f>
        <v>54</v>
      </c>
      <c r="O1016" s="145">
        <f>SUM(G$2:G1016)</f>
        <v>8</v>
      </c>
    </row>
    <row r="1017" spans="1:15" x14ac:dyDescent="0.25">
      <c r="A1017">
        <v>1016</v>
      </c>
      <c r="B1017" s="145" t="str">
        <f>IF(COUNTIF('Listing Competitieven'!AF$2:AF$479,$A1017)=0,"",COUNTIF('Listing Competitieven'!AF$2:AF$479,$A1017))</f>
        <v/>
      </c>
      <c r="C1017" s="145" t="str">
        <f>IF(COUNTIF('Listing Competitieven'!AG$2:AG$479,$A1017)=0,"",COUNTIF('Listing Competitieven'!AG$2:AG$479,$A1017))</f>
        <v/>
      </c>
      <c r="D1017" s="145" t="str">
        <f>IF(COUNTIF('Listing Competitieven'!AH$2:AH$479,$A1017)=0,"",COUNTIF('Listing Competitieven'!AH$2:AH$479,$A1017))</f>
        <v/>
      </c>
      <c r="E1017" s="145" t="str">
        <f>IF(COUNTIF('Listing Competitieven'!AI$2:AI$479,$A1017)=0,"",COUNTIF('Listing Competitieven'!AI$2:AI$479,$A1017))</f>
        <v/>
      </c>
      <c r="F1017" s="145" t="str">
        <f>IF(COUNTIF('Listing Competitieven'!AJ$2:AJ$479,$A1017)=0,"",COUNTIF('Listing Competitieven'!AJ$2:AJ$479,$A1017))</f>
        <v/>
      </c>
      <c r="G1017" s="145" t="str">
        <f>IF(COUNTIF('Listing Competitieven'!AK$2:AK$479,$A1017)=0,"",COUNTIF('Listing Competitieven'!AK$2:AK$479,$A1017))</f>
        <v/>
      </c>
      <c r="I1017">
        <v>1016</v>
      </c>
      <c r="J1017" s="145">
        <f>SUM(B$2:B1017)</f>
        <v>149</v>
      </c>
      <c r="K1017" s="145">
        <f>SUM(C$2:C1017)</f>
        <v>128</v>
      </c>
      <c r="L1017" s="145">
        <f>SUM(D$2:D1017)</f>
        <v>100</v>
      </c>
      <c r="M1017" s="145">
        <f>SUM(E$2:E1017)</f>
        <v>45</v>
      </c>
      <c r="N1017" s="145">
        <f>SUM(F$2:F1017)</f>
        <v>54</v>
      </c>
      <c r="O1017" s="145">
        <f>SUM(G$2:G1017)</f>
        <v>8</v>
      </c>
    </row>
    <row r="1018" spans="1:15" x14ac:dyDescent="0.25">
      <c r="A1018">
        <v>1017</v>
      </c>
      <c r="B1018" s="145" t="str">
        <f>IF(COUNTIF('Listing Competitieven'!AF$2:AF$479,$A1018)=0,"",COUNTIF('Listing Competitieven'!AF$2:AF$479,$A1018))</f>
        <v/>
      </c>
      <c r="C1018" s="145" t="str">
        <f>IF(COUNTIF('Listing Competitieven'!AG$2:AG$479,$A1018)=0,"",COUNTIF('Listing Competitieven'!AG$2:AG$479,$A1018))</f>
        <v/>
      </c>
      <c r="D1018" s="145" t="str">
        <f>IF(COUNTIF('Listing Competitieven'!AH$2:AH$479,$A1018)=0,"",COUNTIF('Listing Competitieven'!AH$2:AH$479,$A1018))</f>
        <v/>
      </c>
      <c r="E1018" s="145" t="str">
        <f>IF(COUNTIF('Listing Competitieven'!AI$2:AI$479,$A1018)=0,"",COUNTIF('Listing Competitieven'!AI$2:AI$479,$A1018))</f>
        <v/>
      </c>
      <c r="F1018" s="145" t="str">
        <f>IF(COUNTIF('Listing Competitieven'!AJ$2:AJ$479,$A1018)=0,"",COUNTIF('Listing Competitieven'!AJ$2:AJ$479,$A1018))</f>
        <v/>
      </c>
      <c r="G1018" s="145" t="str">
        <f>IF(COUNTIF('Listing Competitieven'!AK$2:AK$479,$A1018)=0,"",COUNTIF('Listing Competitieven'!AK$2:AK$479,$A1018))</f>
        <v/>
      </c>
      <c r="I1018">
        <v>1017</v>
      </c>
      <c r="J1018" s="145">
        <f>SUM(B$2:B1018)</f>
        <v>149</v>
      </c>
      <c r="K1018" s="145">
        <f>SUM(C$2:C1018)</f>
        <v>128</v>
      </c>
      <c r="L1018" s="145">
        <f>SUM(D$2:D1018)</f>
        <v>100</v>
      </c>
      <c r="M1018" s="145">
        <f>SUM(E$2:E1018)</f>
        <v>45</v>
      </c>
      <c r="N1018" s="145">
        <f>SUM(F$2:F1018)</f>
        <v>54</v>
      </c>
      <c r="O1018" s="145">
        <f>SUM(G$2:G1018)</f>
        <v>8</v>
      </c>
    </row>
    <row r="1019" spans="1:15" x14ac:dyDescent="0.25">
      <c r="A1019">
        <v>1018</v>
      </c>
      <c r="B1019" s="145" t="str">
        <f>IF(COUNTIF('Listing Competitieven'!AF$2:AF$479,$A1019)=0,"",COUNTIF('Listing Competitieven'!AF$2:AF$479,$A1019))</f>
        <v/>
      </c>
      <c r="C1019" s="145" t="str">
        <f>IF(COUNTIF('Listing Competitieven'!AG$2:AG$479,$A1019)=0,"",COUNTIF('Listing Competitieven'!AG$2:AG$479,$A1019))</f>
        <v/>
      </c>
      <c r="D1019" s="145" t="str">
        <f>IF(COUNTIF('Listing Competitieven'!AH$2:AH$479,$A1019)=0,"",COUNTIF('Listing Competitieven'!AH$2:AH$479,$A1019))</f>
        <v/>
      </c>
      <c r="E1019" s="145" t="str">
        <f>IF(COUNTIF('Listing Competitieven'!AI$2:AI$479,$A1019)=0,"",COUNTIF('Listing Competitieven'!AI$2:AI$479,$A1019))</f>
        <v/>
      </c>
      <c r="F1019" s="145" t="str">
        <f>IF(COUNTIF('Listing Competitieven'!AJ$2:AJ$479,$A1019)=0,"",COUNTIF('Listing Competitieven'!AJ$2:AJ$479,$A1019))</f>
        <v/>
      </c>
      <c r="G1019" s="145" t="str">
        <f>IF(COUNTIF('Listing Competitieven'!AK$2:AK$479,$A1019)=0,"",COUNTIF('Listing Competitieven'!AK$2:AK$479,$A1019))</f>
        <v/>
      </c>
      <c r="I1019">
        <v>1018</v>
      </c>
      <c r="J1019" s="145">
        <f>SUM(B$2:B1019)</f>
        <v>149</v>
      </c>
      <c r="K1019" s="145">
        <f>SUM(C$2:C1019)</f>
        <v>128</v>
      </c>
      <c r="L1019" s="145">
        <f>SUM(D$2:D1019)</f>
        <v>100</v>
      </c>
      <c r="M1019" s="145">
        <f>SUM(E$2:E1019)</f>
        <v>45</v>
      </c>
      <c r="N1019" s="145">
        <f>SUM(F$2:F1019)</f>
        <v>54</v>
      </c>
      <c r="O1019" s="145">
        <f>SUM(G$2:G1019)</f>
        <v>8</v>
      </c>
    </row>
    <row r="1020" spans="1:15" x14ac:dyDescent="0.25">
      <c r="A1020">
        <v>1019</v>
      </c>
      <c r="B1020" s="145" t="str">
        <f>IF(COUNTIF('Listing Competitieven'!AF$2:AF$479,$A1020)=0,"",COUNTIF('Listing Competitieven'!AF$2:AF$479,$A1020))</f>
        <v/>
      </c>
      <c r="C1020" s="145" t="str">
        <f>IF(COUNTIF('Listing Competitieven'!AG$2:AG$479,$A1020)=0,"",COUNTIF('Listing Competitieven'!AG$2:AG$479,$A1020))</f>
        <v/>
      </c>
      <c r="D1020" s="145" t="str">
        <f>IF(COUNTIF('Listing Competitieven'!AH$2:AH$479,$A1020)=0,"",COUNTIF('Listing Competitieven'!AH$2:AH$479,$A1020))</f>
        <v/>
      </c>
      <c r="E1020" s="145" t="str">
        <f>IF(COUNTIF('Listing Competitieven'!AI$2:AI$479,$A1020)=0,"",COUNTIF('Listing Competitieven'!AI$2:AI$479,$A1020))</f>
        <v/>
      </c>
      <c r="F1020" s="145" t="str">
        <f>IF(COUNTIF('Listing Competitieven'!AJ$2:AJ$479,$A1020)=0,"",COUNTIF('Listing Competitieven'!AJ$2:AJ$479,$A1020))</f>
        <v/>
      </c>
      <c r="G1020" s="145" t="str">
        <f>IF(COUNTIF('Listing Competitieven'!AK$2:AK$479,$A1020)=0,"",COUNTIF('Listing Competitieven'!AK$2:AK$479,$A1020))</f>
        <v/>
      </c>
      <c r="I1020">
        <v>1019</v>
      </c>
      <c r="J1020" s="145">
        <f>SUM(B$2:B1020)</f>
        <v>149</v>
      </c>
      <c r="K1020" s="145">
        <f>SUM(C$2:C1020)</f>
        <v>128</v>
      </c>
      <c r="L1020" s="145">
        <f>SUM(D$2:D1020)</f>
        <v>100</v>
      </c>
      <c r="M1020" s="145">
        <f>SUM(E$2:E1020)</f>
        <v>45</v>
      </c>
      <c r="N1020" s="145">
        <f>SUM(F$2:F1020)</f>
        <v>54</v>
      </c>
      <c r="O1020" s="145">
        <f>SUM(G$2:G1020)</f>
        <v>8</v>
      </c>
    </row>
    <row r="1021" spans="1:15" x14ac:dyDescent="0.25">
      <c r="A1021">
        <v>1020</v>
      </c>
      <c r="B1021" s="145" t="str">
        <f>IF(COUNTIF('Listing Competitieven'!AF$2:AF$479,$A1021)=0,"",COUNTIF('Listing Competitieven'!AF$2:AF$479,$A1021))</f>
        <v/>
      </c>
      <c r="C1021" s="145" t="str">
        <f>IF(COUNTIF('Listing Competitieven'!AG$2:AG$479,$A1021)=0,"",COUNTIF('Listing Competitieven'!AG$2:AG$479,$A1021))</f>
        <v/>
      </c>
      <c r="D1021" s="145" t="str">
        <f>IF(COUNTIF('Listing Competitieven'!AH$2:AH$479,$A1021)=0,"",COUNTIF('Listing Competitieven'!AH$2:AH$479,$A1021))</f>
        <v/>
      </c>
      <c r="E1021" s="145" t="str">
        <f>IF(COUNTIF('Listing Competitieven'!AI$2:AI$479,$A1021)=0,"",COUNTIF('Listing Competitieven'!AI$2:AI$479,$A1021))</f>
        <v/>
      </c>
      <c r="F1021" s="145" t="str">
        <f>IF(COUNTIF('Listing Competitieven'!AJ$2:AJ$479,$A1021)=0,"",COUNTIF('Listing Competitieven'!AJ$2:AJ$479,$A1021))</f>
        <v/>
      </c>
      <c r="G1021" s="145" t="str">
        <f>IF(COUNTIF('Listing Competitieven'!AK$2:AK$479,$A1021)=0,"",COUNTIF('Listing Competitieven'!AK$2:AK$479,$A1021))</f>
        <v/>
      </c>
      <c r="I1021">
        <v>1020</v>
      </c>
      <c r="J1021" s="145">
        <f>SUM(B$2:B1021)</f>
        <v>149</v>
      </c>
      <c r="K1021" s="145">
        <f>SUM(C$2:C1021)</f>
        <v>128</v>
      </c>
      <c r="L1021" s="145">
        <f>SUM(D$2:D1021)</f>
        <v>100</v>
      </c>
      <c r="M1021" s="145">
        <f>SUM(E$2:E1021)</f>
        <v>45</v>
      </c>
      <c r="N1021" s="145">
        <f>SUM(F$2:F1021)</f>
        <v>54</v>
      </c>
      <c r="O1021" s="145">
        <f>SUM(G$2:G1021)</f>
        <v>8</v>
      </c>
    </row>
    <row r="1022" spans="1:15" x14ac:dyDescent="0.25">
      <c r="A1022">
        <v>1021</v>
      </c>
      <c r="B1022" s="145" t="str">
        <f>IF(COUNTIF('Listing Competitieven'!AF$2:AF$479,$A1022)=0,"",COUNTIF('Listing Competitieven'!AF$2:AF$479,$A1022))</f>
        <v/>
      </c>
      <c r="C1022" s="145" t="str">
        <f>IF(COUNTIF('Listing Competitieven'!AG$2:AG$479,$A1022)=0,"",COUNTIF('Listing Competitieven'!AG$2:AG$479,$A1022))</f>
        <v/>
      </c>
      <c r="D1022" s="145" t="str">
        <f>IF(COUNTIF('Listing Competitieven'!AH$2:AH$479,$A1022)=0,"",COUNTIF('Listing Competitieven'!AH$2:AH$479,$A1022))</f>
        <v/>
      </c>
      <c r="E1022" s="145" t="str">
        <f>IF(COUNTIF('Listing Competitieven'!AI$2:AI$479,$A1022)=0,"",COUNTIF('Listing Competitieven'!AI$2:AI$479,$A1022))</f>
        <v/>
      </c>
      <c r="F1022" s="145" t="str">
        <f>IF(COUNTIF('Listing Competitieven'!AJ$2:AJ$479,$A1022)=0,"",COUNTIF('Listing Competitieven'!AJ$2:AJ$479,$A1022))</f>
        <v/>
      </c>
      <c r="G1022" s="145" t="str">
        <f>IF(COUNTIF('Listing Competitieven'!AK$2:AK$479,$A1022)=0,"",COUNTIF('Listing Competitieven'!AK$2:AK$479,$A1022))</f>
        <v/>
      </c>
      <c r="I1022">
        <v>1021</v>
      </c>
      <c r="J1022" s="145">
        <f>SUM(B$2:B1022)</f>
        <v>149</v>
      </c>
      <c r="K1022" s="145">
        <f>SUM(C$2:C1022)</f>
        <v>128</v>
      </c>
      <c r="L1022" s="145">
        <f>SUM(D$2:D1022)</f>
        <v>100</v>
      </c>
      <c r="M1022" s="145">
        <f>SUM(E$2:E1022)</f>
        <v>45</v>
      </c>
      <c r="N1022" s="145">
        <f>SUM(F$2:F1022)</f>
        <v>54</v>
      </c>
      <c r="O1022" s="145">
        <f>SUM(G$2:G1022)</f>
        <v>8</v>
      </c>
    </row>
    <row r="1023" spans="1:15" x14ac:dyDescent="0.25">
      <c r="A1023">
        <v>1022</v>
      </c>
      <c r="B1023" s="145" t="str">
        <f>IF(COUNTIF('Listing Competitieven'!AF$2:AF$479,$A1023)=0,"",COUNTIF('Listing Competitieven'!AF$2:AF$479,$A1023))</f>
        <v/>
      </c>
      <c r="C1023" s="145" t="str">
        <f>IF(COUNTIF('Listing Competitieven'!AG$2:AG$479,$A1023)=0,"",COUNTIF('Listing Competitieven'!AG$2:AG$479,$A1023))</f>
        <v/>
      </c>
      <c r="D1023" s="145" t="str">
        <f>IF(COUNTIF('Listing Competitieven'!AH$2:AH$479,$A1023)=0,"",COUNTIF('Listing Competitieven'!AH$2:AH$479,$A1023))</f>
        <v/>
      </c>
      <c r="E1023" s="145" t="str">
        <f>IF(COUNTIF('Listing Competitieven'!AI$2:AI$479,$A1023)=0,"",COUNTIF('Listing Competitieven'!AI$2:AI$479,$A1023))</f>
        <v/>
      </c>
      <c r="F1023" s="145" t="str">
        <f>IF(COUNTIF('Listing Competitieven'!AJ$2:AJ$479,$A1023)=0,"",COUNTIF('Listing Competitieven'!AJ$2:AJ$479,$A1023))</f>
        <v/>
      </c>
      <c r="G1023" s="145" t="str">
        <f>IF(COUNTIF('Listing Competitieven'!AK$2:AK$479,$A1023)=0,"",COUNTIF('Listing Competitieven'!AK$2:AK$479,$A1023))</f>
        <v/>
      </c>
      <c r="I1023">
        <v>1022</v>
      </c>
      <c r="J1023" s="145">
        <f>SUM(B$2:B1023)</f>
        <v>149</v>
      </c>
      <c r="K1023" s="145">
        <f>SUM(C$2:C1023)</f>
        <v>128</v>
      </c>
      <c r="L1023" s="145">
        <f>SUM(D$2:D1023)</f>
        <v>100</v>
      </c>
      <c r="M1023" s="145">
        <f>SUM(E$2:E1023)</f>
        <v>45</v>
      </c>
      <c r="N1023" s="145">
        <f>SUM(F$2:F1023)</f>
        <v>54</v>
      </c>
      <c r="O1023" s="145">
        <f>SUM(G$2:G1023)</f>
        <v>8</v>
      </c>
    </row>
    <row r="1024" spans="1:15" x14ac:dyDescent="0.25">
      <c r="A1024">
        <v>1023</v>
      </c>
      <c r="B1024" s="145" t="str">
        <f>IF(COUNTIF('Listing Competitieven'!AF$2:AF$479,$A1024)=0,"",COUNTIF('Listing Competitieven'!AF$2:AF$479,$A1024))</f>
        <v/>
      </c>
      <c r="C1024" s="145" t="str">
        <f>IF(COUNTIF('Listing Competitieven'!AG$2:AG$479,$A1024)=0,"",COUNTIF('Listing Competitieven'!AG$2:AG$479,$A1024))</f>
        <v/>
      </c>
      <c r="D1024" s="145" t="str">
        <f>IF(COUNTIF('Listing Competitieven'!AH$2:AH$479,$A1024)=0,"",COUNTIF('Listing Competitieven'!AH$2:AH$479,$A1024))</f>
        <v/>
      </c>
      <c r="E1024" s="145" t="str">
        <f>IF(COUNTIF('Listing Competitieven'!AI$2:AI$479,$A1024)=0,"",COUNTIF('Listing Competitieven'!AI$2:AI$479,$A1024))</f>
        <v/>
      </c>
      <c r="F1024" s="145" t="str">
        <f>IF(COUNTIF('Listing Competitieven'!AJ$2:AJ$479,$A1024)=0,"",COUNTIF('Listing Competitieven'!AJ$2:AJ$479,$A1024))</f>
        <v/>
      </c>
      <c r="G1024" s="145" t="str">
        <f>IF(COUNTIF('Listing Competitieven'!AK$2:AK$479,$A1024)=0,"",COUNTIF('Listing Competitieven'!AK$2:AK$479,$A1024))</f>
        <v/>
      </c>
      <c r="I1024">
        <v>1023</v>
      </c>
      <c r="J1024" s="145">
        <f>SUM(B$2:B1024)</f>
        <v>149</v>
      </c>
      <c r="K1024" s="145">
        <f>SUM(C$2:C1024)</f>
        <v>128</v>
      </c>
      <c r="L1024" s="145">
        <f>SUM(D$2:D1024)</f>
        <v>100</v>
      </c>
      <c r="M1024" s="145">
        <f>SUM(E$2:E1024)</f>
        <v>45</v>
      </c>
      <c r="N1024" s="145">
        <f>SUM(F$2:F1024)</f>
        <v>54</v>
      </c>
      <c r="O1024" s="145">
        <f>SUM(G$2:G1024)</f>
        <v>8</v>
      </c>
    </row>
    <row r="1025" spans="1:15" x14ac:dyDescent="0.25">
      <c r="A1025">
        <v>1024</v>
      </c>
      <c r="B1025" s="145" t="str">
        <f>IF(COUNTIF('Listing Competitieven'!AF$2:AF$479,$A1025)=0,"",COUNTIF('Listing Competitieven'!AF$2:AF$479,$A1025))</f>
        <v/>
      </c>
      <c r="C1025" s="145" t="str">
        <f>IF(COUNTIF('Listing Competitieven'!AG$2:AG$479,$A1025)=0,"",COUNTIF('Listing Competitieven'!AG$2:AG$479,$A1025))</f>
        <v/>
      </c>
      <c r="D1025" s="145" t="str">
        <f>IF(COUNTIF('Listing Competitieven'!AH$2:AH$479,$A1025)=0,"",COUNTIF('Listing Competitieven'!AH$2:AH$479,$A1025))</f>
        <v/>
      </c>
      <c r="E1025" s="145" t="str">
        <f>IF(COUNTIF('Listing Competitieven'!AI$2:AI$479,$A1025)=0,"",COUNTIF('Listing Competitieven'!AI$2:AI$479,$A1025))</f>
        <v/>
      </c>
      <c r="F1025" s="145" t="str">
        <f>IF(COUNTIF('Listing Competitieven'!AJ$2:AJ$479,$A1025)=0,"",COUNTIF('Listing Competitieven'!AJ$2:AJ$479,$A1025))</f>
        <v/>
      </c>
      <c r="G1025" s="145" t="str">
        <f>IF(COUNTIF('Listing Competitieven'!AK$2:AK$479,$A1025)=0,"",COUNTIF('Listing Competitieven'!AK$2:AK$479,$A1025))</f>
        <v/>
      </c>
      <c r="I1025">
        <v>1024</v>
      </c>
      <c r="J1025" s="145">
        <f>SUM(B$2:B1025)</f>
        <v>149</v>
      </c>
      <c r="K1025" s="145">
        <f>SUM(C$2:C1025)</f>
        <v>128</v>
      </c>
      <c r="L1025" s="145">
        <f>SUM(D$2:D1025)</f>
        <v>100</v>
      </c>
      <c r="M1025" s="145">
        <f>SUM(E$2:E1025)</f>
        <v>45</v>
      </c>
      <c r="N1025" s="145">
        <f>SUM(F$2:F1025)</f>
        <v>54</v>
      </c>
      <c r="O1025" s="145">
        <f>SUM(G$2:G1025)</f>
        <v>8</v>
      </c>
    </row>
    <row r="1026" spans="1:15" x14ac:dyDescent="0.25">
      <c r="A1026">
        <v>1025</v>
      </c>
      <c r="B1026" s="145" t="str">
        <f>IF(COUNTIF('Listing Competitieven'!AF$2:AF$479,$A1026)=0,"",COUNTIF('Listing Competitieven'!AF$2:AF$479,$A1026))</f>
        <v/>
      </c>
      <c r="C1026" s="145" t="str">
        <f>IF(COUNTIF('Listing Competitieven'!AG$2:AG$479,$A1026)=0,"",COUNTIF('Listing Competitieven'!AG$2:AG$479,$A1026))</f>
        <v/>
      </c>
      <c r="D1026" s="145" t="str">
        <f>IF(COUNTIF('Listing Competitieven'!AH$2:AH$479,$A1026)=0,"",COUNTIF('Listing Competitieven'!AH$2:AH$479,$A1026))</f>
        <v/>
      </c>
      <c r="E1026" s="145" t="str">
        <f>IF(COUNTIF('Listing Competitieven'!AI$2:AI$479,$A1026)=0,"",COUNTIF('Listing Competitieven'!AI$2:AI$479,$A1026))</f>
        <v/>
      </c>
      <c r="F1026" s="145" t="str">
        <f>IF(COUNTIF('Listing Competitieven'!AJ$2:AJ$479,$A1026)=0,"",COUNTIF('Listing Competitieven'!AJ$2:AJ$479,$A1026))</f>
        <v/>
      </c>
      <c r="G1026" s="145" t="str">
        <f>IF(COUNTIF('Listing Competitieven'!AK$2:AK$479,$A1026)=0,"",COUNTIF('Listing Competitieven'!AK$2:AK$479,$A1026))</f>
        <v/>
      </c>
      <c r="I1026">
        <v>1025</v>
      </c>
      <c r="J1026" s="145">
        <f>SUM(B$2:B1026)</f>
        <v>149</v>
      </c>
      <c r="K1026" s="145">
        <f>SUM(C$2:C1026)</f>
        <v>128</v>
      </c>
      <c r="L1026" s="145">
        <f>SUM(D$2:D1026)</f>
        <v>100</v>
      </c>
      <c r="M1026" s="145">
        <f>SUM(E$2:E1026)</f>
        <v>45</v>
      </c>
      <c r="N1026" s="145">
        <f>SUM(F$2:F1026)</f>
        <v>54</v>
      </c>
      <c r="O1026" s="145">
        <f>SUM(G$2:G1026)</f>
        <v>8</v>
      </c>
    </row>
    <row r="1027" spans="1:15" x14ac:dyDescent="0.25">
      <c r="A1027">
        <v>1026</v>
      </c>
      <c r="B1027" s="145" t="str">
        <f>IF(COUNTIF('Listing Competitieven'!AF$2:AF$479,$A1027)=0,"",COUNTIF('Listing Competitieven'!AF$2:AF$479,$A1027))</f>
        <v/>
      </c>
      <c r="C1027" s="145" t="str">
        <f>IF(COUNTIF('Listing Competitieven'!AG$2:AG$479,$A1027)=0,"",COUNTIF('Listing Competitieven'!AG$2:AG$479,$A1027))</f>
        <v/>
      </c>
      <c r="D1027" s="145" t="str">
        <f>IF(COUNTIF('Listing Competitieven'!AH$2:AH$479,$A1027)=0,"",COUNTIF('Listing Competitieven'!AH$2:AH$479,$A1027))</f>
        <v/>
      </c>
      <c r="E1027" s="145" t="str">
        <f>IF(COUNTIF('Listing Competitieven'!AI$2:AI$479,$A1027)=0,"",COUNTIF('Listing Competitieven'!AI$2:AI$479,$A1027))</f>
        <v/>
      </c>
      <c r="F1027" s="145" t="str">
        <f>IF(COUNTIF('Listing Competitieven'!AJ$2:AJ$479,$A1027)=0,"",COUNTIF('Listing Competitieven'!AJ$2:AJ$479,$A1027))</f>
        <v/>
      </c>
      <c r="G1027" s="145" t="str">
        <f>IF(COUNTIF('Listing Competitieven'!AK$2:AK$479,$A1027)=0,"",COUNTIF('Listing Competitieven'!AK$2:AK$479,$A1027))</f>
        <v/>
      </c>
      <c r="I1027">
        <v>1026</v>
      </c>
      <c r="J1027" s="145">
        <f>SUM(B$2:B1027)</f>
        <v>149</v>
      </c>
      <c r="K1027" s="145">
        <f>SUM(C$2:C1027)</f>
        <v>128</v>
      </c>
      <c r="L1027" s="145">
        <f>SUM(D$2:D1027)</f>
        <v>100</v>
      </c>
      <c r="M1027" s="145">
        <f>SUM(E$2:E1027)</f>
        <v>45</v>
      </c>
      <c r="N1027" s="145">
        <f>SUM(F$2:F1027)</f>
        <v>54</v>
      </c>
      <c r="O1027" s="145">
        <f>SUM(G$2:G1027)</f>
        <v>8</v>
      </c>
    </row>
    <row r="1028" spans="1:15" x14ac:dyDescent="0.25">
      <c r="A1028">
        <v>1027</v>
      </c>
      <c r="B1028" s="145" t="str">
        <f>IF(COUNTIF('Listing Competitieven'!AF$2:AF$479,$A1028)=0,"",COUNTIF('Listing Competitieven'!AF$2:AF$479,$A1028))</f>
        <v/>
      </c>
      <c r="C1028" s="145" t="str">
        <f>IF(COUNTIF('Listing Competitieven'!AG$2:AG$479,$A1028)=0,"",COUNTIF('Listing Competitieven'!AG$2:AG$479,$A1028))</f>
        <v/>
      </c>
      <c r="D1028" s="145" t="str">
        <f>IF(COUNTIF('Listing Competitieven'!AH$2:AH$479,$A1028)=0,"",COUNTIF('Listing Competitieven'!AH$2:AH$479,$A1028))</f>
        <v/>
      </c>
      <c r="E1028" s="145" t="str">
        <f>IF(COUNTIF('Listing Competitieven'!AI$2:AI$479,$A1028)=0,"",COUNTIF('Listing Competitieven'!AI$2:AI$479,$A1028))</f>
        <v/>
      </c>
      <c r="F1028" s="145" t="str">
        <f>IF(COUNTIF('Listing Competitieven'!AJ$2:AJ$479,$A1028)=0,"",COUNTIF('Listing Competitieven'!AJ$2:AJ$479,$A1028))</f>
        <v/>
      </c>
      <c r="G1028" s="145" t="str">
        <f>IF(COUNTIF('Listing Competitieven'!AK$2:AK$479,$A1028)=0,"",COUNTIF('Listing Competitieven'!AK$2:AK$479,$A1028))</f>
        <v/>
      </c>
      <c r="I1028">
        <v>1027</v>
      </c>
      <c r="J1028" s="145">
        <f>SUM(B$2:B1028)</f>
        <v>149</v>
      </c>
      <c r="K1028" s="145">
        <f>SUM(C$2:C1028)</f>
        <v>128</v>
      </c>
      <c r="L1028" s="145">
        <f>SUM(D$2:D1028)</f>
        <v>100</v>
      </c>
      <c r="M1028" s="145">
        <f>SUM(E$2:E1028)</f>
        <v>45</v>
      </c>
      <c r="N1028" s="145">
        <f>SUM(F$2:F1028)</f>
        <v>54</v>
      </c>
      <c r="O1028" s="145">
        <f>SUM(G$2:G1028)</f>
        <v>8</v>
      </c>
    </row>
    <row r="1029" spans="1:15" x14ac:dyDescent="0.25">
      <c r="A1029">
        <v>1028</v>
      </c>
      <c r="B1029" s="145" t="str">
        <f>IF(COUNTIF('Listing Competitieven'!AF$2:AF$479,$A1029)=0,"",COUNTIF('Listing Competitieven'!AF$2:AF$479,$A1029))</f>
        <v/>
      </c>
      <c r="C1029" s="145" t="str">
        <f>IF(COUNTIF('Listing Competitieven'!AG$2:AG$479,$A1029)=0,"",COUNTIF('Listing Competitieven'!AG$2:AG$479,$A1029))</f>
        <v/>
      </c>
      <c r="D1029" s="145" t="str">
        <f>IF(COUNTIF('Listing Competitieven'!AH$2:AH$479,$A1029)=0,"",COUNTIF('Listing Competitieven'!AH$2:AH$479,$A1029))</f>
        <v/>
      </c>
      <c r="E1029" s="145" t="str">
        <f>IF(COUNTIF('Listing Competitieven'!AI$2:AI$479,$A1029)=0,"",COUNTIF('Listing Competitieven'!AI$2:AI$479,$A1029))</f>
        <v/>
      </c>
      <c r="F1029" s="145" t="str">
        <f>IF(COUNTIF('Listing Competitieven'!AJ$2:AJ$479,$A1029)=0,"",COUNTIF('Listing Competitieven'!AJ$2:AJ$479,$A1029))</f>
        <v/>
      </c>
      <c r="G1029" s="145" t="str">
        <f>IF(COUNTIF('Listing Competitieven'!AK$2:AK$479,$A1029)=0,"",COUNTIF('Listing Competitieven'!AK$2:AK$479,$A1029))</f>
        <v/>
      </c>
      <c r="I1029">
        <v>1028</v>
      </c>
      <c r="J1029" s="145">
        <f>SUM(B$2:B1029)</f>
        <v>149</v>
      </c>
      <c r="K1029" s="145">
        <f>SUM(C$2:C1029)</f>
        <v>128</v>
      </c>
      <c r="L1029" s="145">
        <f>SUM(D$2:D1029)</f>
        <v>100</v>
      </c>
      <c r="M1029" s="145">
        <f>SUM(E$2:E1029)</f>
        <v>45</v>
      </c>
      <c r="N1029" s="145">
        <f>SUM(F$2:F1029)</f>
        <v>54</v>
      </c>
      <c r="O1029" s="145">
        <f>SUM(G$2:G1029)</f>
        <v>8</v>
      </c>
    </row>
    <row r="1030" spans="1:15" x14ac:dyDescent="0.25">
      <c r="A1030">
        <v>1029</v>
      </c>
      <c r="B1030" s="145" t="str">
        <f>IF(COUNTIF('Listing Competitieven'!AF$2:AF$479,$A1030)=0,"",COUNTIF('Listing Competitieven'!AF$2:AF$479,$A1030))</f>
        <v/>
      </c>
      <c r="C1030" s="145" t="str">
        <f>IF(COUNTIF('Listing Competitieven'!AG$2:AG$479,$A1030)=0,"",COUNTIF('Listing Competitieven'!AG$2:AG$479,$A1030))</f>
        <v/>
      </c>
      <c r="D1030" s="145" t="str">
        <f>IF(COUNTIF('Listing Competitieven'!AH$2:AH$479,$A1030)=0,"",COUNTIF('Listing Competitieven'!AH$2:AH$479,$A1030))</f>
        <v/>
      </c>
      <c r="E1030" s="145" t="str">
        <f>IF(COUNTIF('Listing Competitieven'!AI$2:AI$479,$A1030)=0,"",COUNTIF('Listing Competitieven'!AI$2:AI$479,$A1030))</f>
        <v/>
      </c>
      <c r="F1030" s="145" t="str">
        <f>IF(COUNTIF('Listing Competitieven'!AJ$2:AJ$479,$A1030)=0,"",COUNTIF('Listing Competitieven'!AJ$2:AJ$479,$A1030))</f>
        <v/>
      </c>
      <c r="G1030" s="145" t="str">
        <f>IF(COUNTIF('Listing Competitieven'!AK$2:AK$479,$A1030)=0,"",COUNTIF('Listing Competitieven'!AK$2:AK$479,$A1030))</f>
        <v/>
      </c>
      <c r="I1030">
        <v>1029</v>
      </c>
      <c r="J1030" s="145">
        <f>SUM(B$2:B1030)</f>
        <v>149</v>
      </c>
      <c r="K1030" s="145">
        <f>SUM(C$2:C1030)</f>
        <v>128</v>
      </c>
      <c r="L1030" s="145">
        <f>SUM(D$2:D1030)</f>
        <v>100</v>
      </c>
      <c r="M1030" s="145">
        <f>SUM(E$2:E1030)</f>
        <v>45</v>
      </c>
      <c r="N1030" s="145">
        <f>SUM(F$2:F1030)</f>
        <v>54</v>
      </c>
      <c r="O1030" s="145">
        <f>SUM(G$2:G1030)</f>
        <v>8</v>
      </c>
    </row>
    <row r="1031" spans="1:15" x14ac:dyDescent="0.25">
      <c r="A1031">
        <v>1030</v>
      </c>
      <c r="B1031" s="145" t="str">
        <f>IF(COUNTIF('Listing Competitieven'!AF$2:AF$479,$A1031)=0,"",COUNTIF('Listing Competitieven'!AF$2:AF$479,$A1031))</f>
        <v/>
      </c>
      <c r="C1031" s="145" t="str">
        <f>IF(COUNTIF('Listing Competitieven'!AG$2:AG$479,$A1031)=0,"",COUNTIF('Listing Competitieven'!AG$2:AG$479,$A1031))</f>
        <v/>
      </c>
      <c r="D1031" s="145" t="str">
        <f>IF(COUNTIF('Listing Competitieven'!AH$2:AH$479,$A1031)=0,"",COUNTIF('Listing Competitieven'!AH$2:AH$479,$A1031))</f>
        <v/>
      </c>
      <c r="E1031" s="145" t="str">
        <f>IF(COUNTIF('Listing Competitieven'!AI$2:AI$479,$A1031)=0,"",COUNTIF('Listing Competitieven'!AI$2:AI$479,$A1031))</f>
        <v/>
      </c>
      <c r="F1031" s="145" t="str">
        <f>IF(COUNTIF('Listing Competitieven'!AJ$2:AJ$479,$A1031)=0,"",COUNTIF('Listing Competitieven'!AJ$2:AJ$479,$A1031))</f>
        <v/>
      </c>
      <c r="G1031" s="145" t="str">
        <f>IF(COUNTIF('Listing Competitieven'!AK$2:AK$479,$A1031)=0,"",COUNTIF('Listing Competitieven'!AK$2:AK$479,$A1031))</f>
        <v/>
      </c>
      <c r="I1031">
        <v>1030</v>
      </c>
      <c r="J1031" s="145">
        <f>SUM(B$2:B1031)</f>
        <v>149</v>
      </c>
      <c r="K1031" s="145">
        <f>SUM(C$2:C1031)</f>
        <v>128</v>
      </c>
      <c r="L1031" s="145">
        <f>SUM(D$2:D1031)</f>
        <v>100</v>
      </c>
      <c r="M1031" s="145">
        <f>SUM(E$2:E1031)</f>
        <v>45</v>
      </c>
      <c r="N1031" s="145">
        <f>SUM(F$2:F1031)</f>
        <v>54</v>
      </c>
      <c r="O1031" s="145">
        <f>SUM(G$2:G1031)</f>
        <v>8</v>
      </c>
    </row>
    <row r="1032" spans="1:15" x14ac:dyDescent="0.25">
      <c r="A1032">
        <v>1031</v>
      </c>
      <c r="B1032" s="145" t="str">
        <f>IF(COUNTIF('Listing Competitieven'!AF$2:AF$479,$A1032)=0,"",COUNTIF('Listing Competitieven'!AF$2:AF$479,$A1032))</f>
        <v/>
      </c>
      <c r="C1032" s="145" t="str">
        <f>IF(COUNTIF('Listing Competitieven'!AG$2:AG$479,$A1032)=0,"",COUNTIF('Listing Competitieven'!AG$2:AG$479,$A1032))</f>
        <v/>
      </c>
      <c r="D1032" s="145" t="str">
        <f>IF(COUNTIF('Listing Competitieven'!AH$2:AH$479,$A1032)=0,"",COUNTIF('Listing Competitieven'!AH$2:AH$479,$A1032))</f>
        <v/>
      </c>
      <c r="E1032" s="145" t="str">
        <f>IF(COUNTIF('Listing Competitieven'!AI$2:AI$479,$A1032)=0,"",COUNTIF('Listing Competitieven'!AI$2:AI$479,$A1032))</f>
        <v/>
      </c>
      <c r="F1032" s="145" t="str">
        <f>IF(COUNTIF('Listing Competitieven'!AJ$2:AJ$479,$A1032)=0,"",COUNTIF('Listing Competitieven'!AJ$2:AJ$479,$A1032))</f>
        <v/>
      </c>
      <c r="G1032" s="145" t="str">
        <f>IF(COUNTIF('Listing Competitieven'!AK$2:AK$479,$A1032)=0,"",COUNTIF('Listing Competitieven'!AK$2:AK$479,$A1032))</f>
        <v/>
      </c>
      <c r="I1032">
        <v>1031</v>
      </c>
      <c r="J1032" s="145">
        <f>SUM(B$2:B1032)</f>
        <v>149</v>
      </c>
      <c r="K1032" s="145">
        <f>SUM(C$2:C1032)</f>
        <v>128</v>
      </c>
      <c r="L1032" s="145">
        <f>SUM(D$2:D1032)</f>
        <v>100</v>
      </c>
      <c r="M1032" s="145">
        <f>SUM(E$2:E1032)</f>
        <v>45</v>
      </c>
      <c r="N1032" s="145">
        <f>SUM(F$2:F1032)</f>
        <v>54</v>
      </c>
      <c r="O1032" s="145">
        <f>SUM(G$2:G1032)</f>
        <v>8</v>
      </c>
    </row>
    <row r="1033" spans="1:15" x14ac:dyDescent="0.25">
      <c r="A1033">
        <v>1032</v>
      </c>
      <c r="B1033" s="145" t="str">
        <f>IF(COUNTIF('Listing Competitieven'!AF$2:AF$479,$A1033)=0,"",COUNTIF('Listing Competitieven'!AF$2:AF$479,$A1033))</f>
        <v/>
      </c>
      <c r="C1033" s="145" t="str">
        <f>IF(COUNTIF('Listing Competitieven'!AG$2:AG$479,$A1033)=0,"",COUNTIF('Listing Competitieven'!AG$2:AG$479,$A1033))</f>
        <v/>
      </c>
      <c r="D1033" s="145" t="str">
        <f>IF(COUNTIF('Listing Competitieven'!AH$2:AH$479,$A1033)=0,"",COUNTIF('Listing Competitieven'!AH$2:AH$479,$A1033))</f>
        <v/>
      </c>
      <c r="E1033" s="145" t="str">
        <f>IF(COUNTIF('Listing Competitieven'!AI$2:AI$479,$A1033)=0,"",COUNTIF('Listing Competitieven'!AI$2:AI$479,$A1033))</f>
        <v/>
      </c>
      <c r="F1033" s="145" t="str">
        <f>IF(COUNTIF('Listing Competitieven'!AJ$2:AJ$479,$A1033)=0,"",COUNTIF('Listing Competitieven'!AJ$2:AJ$479,$A1033))</f>
        <v/>
      </c>
      <c r="G1033" s="145" t="str">
        <f>IF(COUNTIF('Listing Competitieven'!AK$2:AK$479,$A1033)=0,"",COUNTIF('Listing Competitieven'!AK$2:AK$479,$A1033))</f>
        <v/>
      </c>
      <c r="I1033">
        <v>1032</v>
      </c>
      <c r="J1033" s="145">
        <f>SUM(B$2:B1033)</f>
        <v>149</v>
      </c>
      <c r="K1033" s="145">
        <f>SUM(C$2:C1033)</f>
        <v>128</v>
      </c>
      <c r="L1033" s="145">
        <f>SUM(D$2:D1033)</f>
        <v>100</v>
      </c>
      <c r="M1033" s="145">
        <f>SUM(E$2:E1033)</f>
        <v>45</v>
      </c>
      <c r="N1033" s="145">
        <f>SUM(F$2:F1033)</f>
        <v>54</v>
      </c>
      <c r="O1033" s="145">
        <f>SUM(G$2:G1033)</f>
        <v>8</v>
      </c>
    </row>
    <row r="1034" spans="1:15" x14ac:dyDescent="0.25">
      <c r="A1034">
        <v>1033</v>
      </c>
      <c r="B1034" s="145" t="str">
        <f>IF(COUNTIF('Listing Competitieven'!AF$2:AF$479,$A1034)=0,"",COUNTIF('Listing Competitieven'!AF$2:AF$479,$A1034))</f>
        <v/>
      </c>
      <c r="C1034" s="145" t="str">
        <f>IF(COUNTIF('Listing Competitieven'!AG$2:AG$479,$A1034)=0,"",COUNTIF('Listing Competitieven'!AG$2:AG$479,$A1034))</f>
        <v/>
      </c>
      <c r="D1034" s="145" t="str">
        <f>IF(COUNTIF('Listing Competitieven'!AH$2:AH$479,$A1034)=0,"",COUNTIF('Listing Competitieven'!AH$2:AH$479,$A1034))</f>
        <v/>
      </c>
      <c r="E1034" s="145" t="str">
        <f>IF(COUNTIF('Listing Competitieven'!AI$2:AI$479,$A1034)=0,"",COUNTIF('Listing Competitieven'!AI$2:AI$479,$A1034))</f>
        <v/>
      </c>
      <c r="F1034" s="145" t="str">
        <f>IF(COUNTIF('Listing Competitieven'!AJ$2:AJ$479,$A1034)=0,"",COUNTIF('Listing Competitieven'!AJ$2:AJ$479,$A1034))</f>
        <v/>
      </c>
      <c r="G1034" s="145" t="str">
        <f>IF(COUNTIF('Listing Competitieven'!AK$2:AK$479,$A1034)=0,"",COUNTIF('Listing Competitieven'!AK$2:AK$479,$A1034))</f>
        <v/>
      </c>
      <c r="I1034">
        <v>1033</v>
      </c>
      <c r="J1034" s="145">
        <f>SUM(B$2:B1034)</f>
        <v>149</v>
      </c>
      <c r="K1034" s="145">
        <f>SUM(C$2:C1034)</f>
        <v>128</v>
      </c>
      <c r="L1034" s="145">
        <f>SUM(D$2:D1034)</f>
        <v>100</v>
      </c>
      <c r="M1034" s="145">
        <f>SUM(E$2:E1034)</f>
        <v>45</v>
      </c>
      <c r="N1034" s="145">
        <f>SUM(F$2:F1034)</f>
        <v>54</v>
      </c>
      <c r="O1034" s="145">
        <f>SUM(G$2:G1034)</f>
        <v>8</v>
      </c>
    </row>
    <row r="1035" spans="1:15" x14ac:dyDescent="0.25">
      <c r="A1035">
        <v>1034</v>
      </c>
      <c r="B1035" s="145" t="str">
        <f>IF(COUNTIF('Listing Competitieven'!AF$2:AF$479,$A1035)=0,"",COUNTIF('Listing Competitieven'!AF$2:AF$479,$A1035))</f>
        <v/>
      </c>
      <c r="C1035" s="145" t="str">
        <f>IF(COUNTIF('Listing Competitieven'!AG$2:AG$479,$A1035)=0,"",COUNTIF('Listing Competitieven'!AG$2:AG$479,$A1035))</f>
        <v/>
      </c>
      <c r="D1035" s="145" t="str">
        <f>IF(COUNTIF('Listing Competitieven'!AH$2:AH$479,$A1035)=0,"",COUNTIF('Listing Competitieven'!AH$2:AH$479,$A1035))</f>
        <v/>
      </c>
      <c r="E1035" s="145" t="str">
        <f>IF(COUNTIF('Listing Competitieven'!AI$2:AI$479,$A1035)=0,"",COUNTIF('Listing Competitieven'!AI$2:AI$479,$A1035))</f>
        <v/>
      </c>
      <c r="F1035" s="145" t="str">
        <f>IF(COUNTIF('Listing Competitieven'!AJ$2:AJ$479,$A1035)=0,"",COUNTIF('Listing Competitieven'!AJ$2:AJ$479,$A1035))</f>
        <v/>
      </c>
      <c r="G1035" s="145" t="str">
        <f>IF(COUNTIF('Listing Competitieven'!AK$2:AK$479,$A1035)=0,"",COUNTIF('Listing Competitieven'!AK$2:AK$479,$A1035))</f>
        <v/>
      </c>
      <c r="I1035">
        <v>1034</v>
      </c>
      <c r="J1035" s="145">
        <f>SUM(B$2:B1035)</f>
        <v>149</v>
      </c>
      <c r="K1035" s="145">
        <f>SUM(C$2:C1035)</f>
        <v>128</v>
      </c>
      <c r="L1035" s="145">
        <f>SUM(D$2:D1035)</f>
        <v>100</v>
      </c>
      <c r="M1035" s="145">
        <f>SUM(E$2:E1035)</f>
        <v>45</v>
      </c>
      <c r="N1035" s="145">
        <f>SUM(F$2:F1035)</f>
        <v>54</v>
      </c>
      <c r="O1035" s="145">
        <f>SUM(G$2:G1035)</f>
        <v>8</v>
      </c>
    </row>
    <row r="1036" spans="1:15" x14ac:dyDescent="0.25">
      <c r="A1036">
        <v>1035</v>
      </c>
      <c r="B1036" s="145" t="str">
        <f>IF(COUNTIF('Listing Competitieven'!AF$2:AF$479,$A1036)=0,"",COUNTIF('Listing Competitieven'!AF$2:AF$479,$A1036))</f>
        <v/>
      </c>
      <c r="C1036" s="145" t="str">
        <f>IF(COUNTIF('Listing Competitieven'!AG$2:AG$479,$A1036)=0,"",COUNTIF('Listing Competitieven'!AG$2:AG$479,$A1036))</f>
        <v/>
      </c>
      <c r="D1036" s="145" t="str">
        <f>IF(COUNTIF('Listing Competitieven'!AH$2:AH$479,$A1036)=0,"",COUNTIF('Listing Competitieven'!AH$2:AH$479,$A1036))</f>
        <v/>
      </c>
      <c r="E1036" s="145" t="str">
        <f>IF(COUNTIF('Listing Competitieven'!AI$2:AI$479,$A1036)=0,"",COUNTIF('Listing Competitieven'!AI$2:AI$479,$A1036))</f>
        <v/>
      </c>
      <c r="F1036" s="145" t="str">
        <f>IF(COUNTIF('Listing Competitieven'!AJ$2:AJ$479,$A1036)=0,"",COUNTIF('Listing Competitieven'!AJ$2:AJ$479,$A1036))</f>
        <v/>
      </c>
      <c r="G1036" s="145" t="str">
        <f>IF(COUNTIF('Listing Competitieven'!AK$2:AK$479,$A1036)=0,"",COUNTIF('Listing Competitieven'!AK$2:AK$479,$A1036))</f>
        <v/>
      </c>
      <c r="I1036">
        <v>1035</v>
      </c>
      <c r="J1036" s="145">
        <f>SUM(B$2:B1036)</f>
        <v>149</v>
      </c>
      <c r="K1036" s="145">
        <f>SUM(C$2:C1036)</f>
        <v>128</v>
      </c>
      <c r="L1036" s="145">
        <f>SUM(D$2:D1036)</f>
        <v>100</v>
      </c>
      <c r="M1036" s="145">
        <f>SUM(E$2:E1036)</f>
        <v>45</v>
      </c>
      <c r="N1036" s="145">
        <f>SUM(F$2:F1036)</f>
        <v>54</v>
      </c>
      <c r="O1036" s="145">
        <f>SUM(G$2:G1036)</f>
        <v>8</v>
      </c>
    </row>
    <row r="1037" spans="1:15" x14ac:dyDescent="0.25">
      <c r="A1037">
        <v>1036</v>
      </c>
      <c r="B1037" s="145" t="str">
        <f>IF(COUNTIF('Listing Competitieven'!AF$2:AF$479,$A1037)=0,"",COUNTIF('Listing Competitieven'!AF$2:AF$479,$A1037))</f>
        <v/>
      </c>
      <c r="C1037" s="145" t="str">
        <f>IF(COUNTIF('Listing Competitieven'!AG$2:AG$479,$A1037)=0,"",COUNTIF('Listing Competitieven'!AG$2:AG$479,$A1037))</f>
        <v/>
      </c>
      <c r="D1037" s="145" t="str">
        <f>IF(COUNTIF('Listing Competitieven'!AH$2:AH$479,$A1037)=0,"",COUNTIF('Listing Competitieven'!AH$2:AH$479,$A1037))</f>
        <v/>
      </c>
      <c r="E1037" s="145" t="str">
        <f>IF(COUNTIF('Listing Competitieven'!AI$2:AI$479,$A1037)=0,"",COUNTIF('Listing Competitieven'!AI$2:AI$479,$A1037))</f>
        <v/>
      </c>
      <c r="F1037" s="145" t="str">
        <f>IF(COUNTIF('Listing Competitieven'!AJ$2:AJ$479,$A1037)=0,"",COUNTIF('Listing Competitieven'!AJ$2:AJ$479,$A1037))</f>
        <v/>
      </c>
      <c r="G1037" s="145" t="str">
        <f>IF(COUNTIF('Listing Competitieven'!AK$2:AK$479,$A1037)=0,"",COUNTIF('Listing Competitieven'!AK$2:AK$479,$A1037))</f>
        <v/>
      </c>
      <c r="I1037">
        <v>1036</v>
      </c>
      <c r="J1037" s="145">
        <f>SUM(B$2:B1037)</f>
        <v>149</v>
      </c>
      <c r="K1037" s="145">
        <f>SUM(C$2:C1037)</f>
        <v>128</v>
      </c>
      <c r="L1037" s="145">
        <f>SUM(D$2:D1037)</f>
        <v>100</v>
      </c>
      <c r="M1037" s="145">
        <f>SUM(E$2:E1037)</f>
        <v>45</v>
      </c>
      <c r="N1037" s="145">
        <f>SUM(F$2:F1037)</f>
        <v>54</v>
      </c>
      <c r="O1037" s="145">
        <f>SUM(G$2:G1037)</f>
        <v>8</v>
      </c>
    </row>
    <row r="1038" spans="1:15" x14ac:dyDescent="0.25">
      <c r="A1038">
        <v>1037</v>
      </c>
      <c r="B1038" s="145" t="str">
        <f>IF(COUNTIF('Listing Competitieven'!AF$2:AF$479,$A1038)=0,"",COUNTIF('Listing Competitieven'!AF$2:AF$479,$A1038))</f>
        <v/>
      </c>
      <c r="C1038" s="145" t="str">
        <f>IF(COUNTIF('Listing Competitieven'!AG$2:AG$479,$A1038)=0,"",COUNTIF('Listing Competitieven'!AG$2:AG$479,$A1038))</f>
        <v/>
      </c>
      <c r="D1038" s="145" t="str">
        <f>IF(COUNTIF('Listing Competitieven'!AH$2:AH$479,$A1038)=0,"",COUNTIF('Listing Competitieven'!AH$2:AH$479,$A1038))</f>
        <v/>
      </c>
      <c r="E1038" s="145" t="str">
        <f>IF(COUNTIF('Listing Competitieven'!AI$2:AI$479,$A1038)=0,"",COUNTIF('Listing Competitieven'!AI$2:AI$479,$A1038))</f>
        <v/>
      </c>
      <c r="F1038" s="145" t="str">
        <f>IF(COUNTIF('Listing Competitieven'!AJ$2:AJ$479,$A1038)=0,"",COUNTIF('Listing Competitieven'!AJ$2:AJ$479,$A1038))</f>
        <v/>
      </c>
      <c r="G1038" s="145" t="str">
        <f>IF(COUNTIF('Listing Competitieven'!AK$2:AK$479,$A1038)=0,"",COUNTIF('Listing Competitieven'!AK$2:AK$479,$A1038))</f>
        <v/>
      </c>
      <c r="I1038">
        <v>1037</v>
      </c>
      <c r="J1038" s="145">
        <f>SUM(B$2:B1038)</f>
        <v>149</v>
      </c>
      <c r="K1038" s="145">
        <f>SUM(C$2:C1038)</f>
        <v>128</v>
      </c>
      <c r="L1038" s="145">
        <f>SUM(D$2:D1038)</f>
        <v>100</v>
      </c>
      <c r="M1038" s="145">
        <f>SUM(E$2:E1038)</f>
        <v>45</v>
      </c>
      <c r="N1038" s="145">
        <f>SUM(F$2:F1038)</f>
        <v>54</v>
      </c>
      <c r="O1038" s="145">
        <f>SUM(G$2:G1038)</f>
        <v>8</v>
      </c>
    </row>
    <row r="1039" spans="1:15" x14ac:dyDescent="0.25">
      <c r="A1039">
        <v>1038</v>
      </c>
      <c r="B1039" s="145" t="str">
        <f>IF(COUNTIF('Listing Competitieven'!AF$2:AF$479,$A1039)=0,"",COUNTIF('Listing Competitieven'!AF$2:AF$479,$A1039))</f>
        <v/>
      </c>
      <c r="C1039" s="145" t="str">
        <f>IF(COUNTIF('Listing Competitieven'!AG$2:AG$479,$A1039)=0,"",COUNTIF('Listing Competitieven'!AG$2:AG$479,$A1039))</f>
        <v/>
      </c>
      <c r="D1039" s="145" t="str">
        <f>IF(COUNTIF('Listing Competitieven'!AH$2:AH$479,$A1039)=0,"",COUNTIF('Listing Competitieven'!AH$2:AH$479,$A1039))</f>
        <v/>
      </c>
      <c r="E1039" s="145" t="str">
        <f>IF(COUNTIF('Listing Competitieven'!AI$2:AI$479,$A1039)=0,"",COUNTIF('Listing Competitieven'!AI$2:AI$479,$A1039))</f>
        <v/>
      </c>
      <c r="F1039" s="145" t="str">
        <f>IF(COUNTIF('Listing Competitieven'!AJ$2:AJ$479,$A1039)=0,"",COUNTIF('Listing Competitieven'!AJ$2:AJ$479,$A1039))</f>
        <v/>
      </c>
      <c r="G1039" s="145" t="str">
        <f>IF(COUNTIF('Listing Competitieven'!AK$2:AK$479,$A1039)=0,"",COUNTIF('Listing Competitieven'!AK$2:AK$479,$A1039))</f>
        <v/>
      </c>
      <c r="I1039">
        <v>1038</v>
      </c>
      <c r="J1039" s="145">
        <f>SUM(B$2:B1039)</f>
        <v>149</v>
      </c>
      <c r="K1039" s="145">
        <f>SUM(C$2:C1039)</f>
        <v>128</v>
      </c>
      <c r="L1039" s="145">
        <f>SUM(D$2:D1039)</f>
        <v>100</v>
      </c>
      <c r="M1039" s="145">
        <f>SUM(E$2:E1039)</f>
        <v>45</v>
      </c>
      <c r="N1039" s="145">
        <f>SUM(F$2:F1039)</f>
        <v>54</v>
      </c>
      <c r="O1039" s="145">
        <f>SUM(G$2:G1039)</f>
        <v>8</v>
      </c>
    </row>
    <row r="1040" spans="1:15" x14ac:dyDescent="0.25">
      <c r="A1040">
        <v>1039</v>
      </c>
      <c r="B1040" s="145" t="str">
        <f>IF(COUNTIF('Listing Competitieven'!AF$2:AF$479,$A1040)=0,"",COUNTIF('Listing Competitieven'!AF$2:AF$479,$A1040))</f>
        <v/>
      </c>
      <c r="C1040" s="145" t="str">
        <f>IF(COUNTIF('Listing Competitieven'!AG$2:AG$479,$A1040)=0,"",COUNTIF('Listing Competitieven'!AG$2:AG$479,$A1040))</f>
        <v/>
      </c>
      <c r="D1040" s="145" t="str">
        <f>IF(COUNTIF('Listing Competitieven'!AH$2:AH$479,$A1040)=0,"",COUNTIF('Listing Competitieven'!AH$2:AH$479,$A1040))</f>
        <v/>
      </c>
      <c r="E1040" s="145" t="str">
        <f>IF(COUNTIF('Listing Competitieven'!AI$2:AI$479,$A1040)=0,"",COUNTIF('Listing Competitieven'!AI$2:AI$479,$A1040))</f>
        <v/>
      </c>
      <c r="F1040" s="145" t="str">
        <f>IF(COUNTIF('Listing Competitieven'!AJ$2:AJ$479,$A1040)=0,"",COUNTIF('Listing Competitieven'!AJ$2:AJ$479,$A1040))</f>
        <v/>
      </c>
      <c r="G1040" s="145" t="str">
        <f>IF(COUNTIF('Listing Competitieven'!AK$2:AK$479,$A1040)=0,"",COUNTIF('Listing Competitieven'!AK$2:AK$479,$A1040))</f>
        <v/>
      </c>
      <c r="I1040">
        <v>1039</v>
      </c>
      <c r="J1040" s="145">
        <f>SUM(B$2:B1040)</f>
        <v>149</v>
      </c>
      <c r="K1040" s="145">
        <f>SUM(C$2:C1040)</f>
        <v>128</v>
      </c>
      <c r="L1040" s="145">
        <f>SUM(D$2:D1040)</f>
        <v>100</v>
      </c>
      <c r="M1040" s="145">
        <f>SUM(E$2:E1040)</f>
        <v>45</v>
      </c>
      <c r="N1040" s="145">
        <f>SUM(F$2:F1040)</f>
        <v>54</v>
      </c>
      <c r="O1040" s="145">
        <f>SUM(G$2:G1040)</f>
        <v>8</v>
      </c>
    </row>
    <row r="1041" spans="1:15" x14ac:dyDescent="0.25">
      <c r="A1041">
        <v>1040</v>
      </c>
      <c r="B1041" s="145" t="str">
        <f>IF(COUNTIF('Listing Competitieven'!AF$2:AF$479,$A1041)=0,"",COUNTIF('Listing Competitieven'!AF$2:AF$479,$A1041))</f>
        <v/>
      </c>
      <c r="C1041" s="145" t="str">
        <f>IF(COUNTIF('Listing Competitieven'!AG$2:AG$479,$A1041)=0,"",COUNTIF('Listing Competitieven'!AG$2:AG$479,$A1041))</f>
        <v/>
      </c>
      <c r="D1041" s="145" t="str">
        <f>IF(COUNTIF('Listing Competitieven'!AH$2:AH$479,$A1041)=0,"",COUNTIF('Listing Competitieven'!AH$2:AH$479,$A1041))</f>
        <v/>
      </c>
      <c r="E1041" s="145" t="str">
        <f>IF(COUNTIF('Listing Competitieven'!AI$2:AI$479,$A1041)=0,"",COUNTIF('Listing Competitieven'!AI$2:AI$479,$A1041))</f>
        <v/>
      </c>
      <c r="F1041" s="145" t="str">
        <f>IF(COUNTIF('Listing Competitieven'!AJ$2:AJ$479,$A1041)=0,"",COUNTIF('Listing Competitieven'!AJ$2:AJ$479,$A1041))</f>
        <v/>
      </c>
      <c r="G1041" s="145" t="str">
        <f>IF(COUNTIF('Listing Competitieven'!AK$2:AK$479,$A1041)=0,"",COUNTIF('Listing Competitieven'!AK$2:AK$479,$A1041))</f>
        <v/>
      </c>
      <c r="I1041">
        <v>1040</v>
      </c>
      <c r="J1041" s="145">
        <f>SUM(B$2:B1041)</f>
        <v>149</v>
      </c>
      <c r="K1041" s="145">
        <f>SUM(C$2:C1041)</f>
        <v>128</v>
      </c>
      <c r="L1041" s="145">
        <f>SUM(D$2:D1041)</f>
        <v>100</v>
      </c>
      <c r="M1041" s="145">
        <f>SUM(E$2:E1041)</f>
        <v>45</v>
      </c>
      <c r="N1041" s="145">
        <f>SUM(F$2:F1041)</f>
        <v>54</v>
      </c>
      <c r="O1041" s="145">
        <f>SUM(G$2:G1041)</f>
        <v>8</v>
      </c>
    </row>
    <row r="1042" spans="1:15" x14ac:dyDescent="0.25">
      <c r="A1042">
        <v>1041</v>
      </c>
      <c r="B1042" s="145" t="str">
        <f>IF(COUNTIF('Listing Competitieven'!AF$2:AF$479,$A1042)=0,"",COUNTIF('Listing Competitieven'!AF$2:AF$479,$A1042))</f>
        <v/>
      </c>
      <c r="C1042" s="145" t="str">
        <f>IF(COUNTIF('Listing Competitieven'!AG$2:AG$479,$A1042)=0,"",COUNTIF('Listing Competitieven'!AG$2:AG$479,$A1042))</f>
        <v/>
      </c>
      <c r="D1042" s="145" t="str">
        <f>IF(COUNTIF('Listing Competitieven'!AH$2:AH$479,$A1042)=0,"",COUNTIF('Listing Competitieven'!AH$2:AH$479,$A1042))</f>
        <v/>
      </c>
      <c r="E1042" s="145" t="str">
        <f>IF(COUNTIF('Listing Competitieven'!AI$2:AI$479,$A1042)=0,"",COUNTIF('Listing Competitieven'!AI$2:AI$479,$A1042))</f>
        <v/>
      </c>
      <c r="F1042" s="145" t="str">
        <f>IF(COUNTIF('Listing Competitieven'!AJ$2:AJ$479,$A1042)=0,"",COUNTIF('Listing Competitieven'!AJ$2:AJ$479,$A1042))</f>
        <v/>
      </c>
      <c r="G1042" s="145" t="str">
        <f>IF(COUNTIF('Listing Competitieven'!AK$2:AK$479,$A1042)=0,"",COUNTIF('Listing Competitieven'!AK$2:AK$479,$A1042))</f>
        <v/>
      </c>
      <c r="I1042">
        <v>1041</v>
      </c>
      <c r="J1042" s="145">
        <f>SUM(B$2:B1042)</f>
        <v>149</v>
      </c>
      <c r="K1042" s="145">
        <f>SUM(C$2:C1042)</f>
        <v>128</v>
      </c>
      <c r="L1042" s="145">
        <f>SUM(D$2:D1042)</f>
        <v>100</v>
      </c>
      <c r="M1042" s="145">
        <f>SUM(E$2:E1042)</f>
        <v>45</v>
      </c>
      <c r="N1042" s="145">
        <f>SUM(F$2:F1042)</f>
        <v>54</v>
      </c>
      <c r="O1042" s="145">
        <f>SUM(G$2:G1042)</f>
        <v>8</v>
      </c>
    </row>
    <row r="1043" spans="1:15" x14ac:dyDescent="0.25">
      <c r="A1043">
        <v>1042</v>
      </c>
      <c r="B1043" s="145" t="str">
        <f>IF(COUNTIF('Listing Competitieven'!AF$2:AF$479,$A1043)=0,"",COUNTIF('Listing Competitieven'!AF$2:AF$479,$A1043))</f>
        <v/>
      </c>
      <c r="C1043" s="145" t="str">
        <f>IF(COUNTIF('Listing Competitieven'!AG$2:AG$479,$A1043)=0,"",COUNTIF('Listing Competitieven'!AG$2:AG$479,$A1043))</f>
        <v/>
      </c>
      <c r="D1043" s="145" t="str">
        <f>IF(COUNTIF('Listing Competitieven'!AH$2:AH$479,$A1043)=0,"",COUNTIF('Listing Competitieven'!AH$2:AH$479,$A1043))</f>
        <v/>
      </c>
      <c r="E1043" s="145" t="str">
        <f>IF(COUNTIF('Listing Competitieven'!AI$2:AI$479,$A1043)=0,"",COUNTIF('Listing Competitieven'!AI$2:AI$479,$A1043))</f>
        <v/>
      </c>
      <c r="F1043" s="145" t="str">
        <f>IF(COUNTIF('Listing Competitieven'!AJ$2:AJ$479,$A1043)=0,"",COUNTIF('Listing Competitieven'!AJ$2:AJ$479,$A1043))</f>
        <v/>
      </c>
      <c r="G1043" s="145" t="str">
        <f>IF(COUNTIF('Listing Competitieven'!AK$2:AK$479,$A1043)=0,"",COUNTIF('Listing Competitieven'!AK$2:AK$479,$A1043))</f>
        <v/>
      </c>
      <c r="I1043">
        <v>1042</v>
      </c>
      <c r="J1043" s="145">
        <f>SUM(B$2:B1043)</f>
        <v>149</v>
      </c>
      <c r="K1043" s="145">
        <f>SUM(C$2:C1043)</f>
        <v>128</v>
      </c>
      <c r="L1043" s="145">
        <f>SUM(D$2:D1043)</f>
        <v>100</v>
      </c>
      <c r="M1043" s="145">
        <f>SUM(E$2:E1043)</f>
        <v>45</v>
      </c>
      <c r="N1043" s="145">
        <f>SUM(F$2:F1043)</f>
        <v>54</v>
      </c>
      <c r="O1043" s="145">
        <f>SUM(G$2:G1043)</f>
        <v>8</v>
      </c>
    </row>
    <row r="1044" spans="1:15" x14ac:dyDescent="0.25">
      <c r="A1044">
        <v>1043</v>
      </c>
      <c r="B1044" s="145" t="str">
        <f>IF(COUNTIF('Listing Competitieven'!AF$2:AF$479,$A1044)=0,"",COUNTIF('Listing Competitieven'!AF$2:AF$479,$A1044))</f>
        <v/>
      </c>
      <c r="C1044" s="145" t="str">
        <f>IF(COUNTIF('Listing Competitieven'!AG$2:AG$479,$A1044)=0,"",COUNTIF('Listing Competitieven'!AG$2:AG$479,$A1044))</f>
        <v/>
      </c>
      <c r="D1044" s="145" t="str">
        <f>IF(COUNTIF('Listing Competitieven'!AH$2:AH$479,$A1044)=0,"",COUNTIF('Listing Competitieven'!AH$2:AH$479,$A1044))</f>
        <v/>
      </c>
      <c r="E1044" s="145" t="str">
        <f>IF(COUNTIF('Listing Competitieven'!AI$2:AI$479,$A1044)=0,"",COUNTIF('Listing Competitieven'!AI$2:AI$479,$A1044))</f>
        <v/>
      </c>
      <c r="F1044" s="145" t="str">
        <f>IF(COUNTIF('Listing Competitieven'!AJ$2:AJ$479,$A1044)=0,"",COUNTIF('Listing Competitieven'!AJ$2:AJ$479,$A1044))</f>
        <v/>
      </c>
      <c r="G1044" s="145" t="str">
        <f>IF(COUNTIF('Listing Competitieven'!AK$2:AK$479,$A1044)=0,"",COUNTIF('Listing Competitieven'!AK$2:AK$479,$A1044))</f>
        <v/>
      </c>
      <c r="I1044">
        <v>1043</v>
      </c>
      <c r="J1044" s="145">
        <f>SUM(B$2:B1044)</f>
        <v>149</v>
      </c>
      <c r="K1044" s="145">
        <f>SUM(C$2:C1044)</f>
        <v>128</v>
      </c>
      <c r="L1044" s="145">
        <f>SUM(D$2:D1044)</f>
        <v>100</v>
      </c>
      <c r="M1044" s="145">
        <f>SUM(E$2:E1044)</f>
        <v>45</v>
      </c>
      <c r="N1044" s="145">
        <f>SUM(F$2:F1044)</f>
        <v>54</v>
      </c>
      <c r="O1044" s="145">
        <f>SUM(G$2:G1044)</f>
        <v>8</v>
      </c>
    </row>
    <row r="1045" spans="1:15" x14ac:dyDescent="0.25">
      <c r="A1045">
        <v>1044</v>
      </c>
      <c r="B1045" s="145" t="str">
        <f>IF(COUNTIF('Listing Competitieven'!AF$2:AF$479,$A1045)=0,"",COUNTIF('Listing Competitieven'!AF$2:AF$479,$A1045))</f>
        <v/>
      </c>
      <c r="C1045" s="145" t="str">
        <f>IF(COUNTIF('Listing Competitieven'!AG$2:AG$479,$A1045)=0,"",COUNTIF('Listing Competitieven'!AG$2:AG$479,$A1045))</f>
        <v/>
      </c>
      <c r="D1045" s="145" t="str">
        <f>IF(COUNTIF('Listing Competitieven'!AH$2:AH$479,$A1045)=0,"",COUNTIF('Listing Competitieven'!AH$2:AH$479,$A1045))</f>
        <v/>
      </c>
      <c r="E1045" s="145" t="str">
        <f>IF(COUNTIF('Listing Competitieven'!AI$2:AI$479,$A1045)=0,"",COUNTIF('Listing Competitieven'!AI$2:AI$479,$A1045))</f>
        <v/>
      </c>
      <c r="F1045" s="145" t="str">
        <f>IF(COUNTIF('Listing Competitieven'!AJ$2:AJ$479,$A1045)=0,"",COUNTIF('Listing Competitieven'!AJ$2:AJ$479,$A1045))</f>
        <v/>
      </c>
      <c r="G1045" s="145" t="str">
        <f>IF(COUNTIF('Listing Competitieven'!AK$2:AK$479,$A1045)=0,"",COUNTIF('Listing Competitieven'!AK$2:AK$479,$A1045))</f>
        <v/>
      </c>
      <c r="I1045">
        <v>1044</v>
      </c>
      <c r="J1045" s="145">
        <f>SUM(B$2:B1045)</f>
        <v>149</v>
      </c>
      <c r="K1045" s="145">
        <f>SUM(C$2:C1045)</f>
        <v>128</v>
      </c>
      <c r="L1045" s="145">
        <f>SUM(D$2:D1045)</f>
        <v>100</v>
      </c>
      <c r="M1045" s="145">
        <f>SUM(E$2:E1045)</f>
        <v>45</v>
      </c>
      <c r="N1045" s="145">
        <f>SUM(F$2:F1045)</f>
        <v>54</v>
      </c>
      <c r="O1045" s="145">
        <f>SUM(G$2:G1045)</f>
        <v>8</v>
      </c>
    </row>
    <row r="1046" spans="1:15" x14ac:dyDescent="0.25">
      <c r="A1046">
        <v>1045</v>
      </c>
      <c r="B1046" s="145" t="str">
        <f>IF(COUNTIF('Listing Competitieven'!AF$2:AF$479,$A1046)=0,"",COUNTIF('Listing Competitieven'!AF$2:AF$479,$A1046))</f>
        <v/>
      </c>
      <c r="C1046" s="145" t="str">
        <f>IF(COUNTIF('Listing Competitieven'!AG$2:AG$479,$A1046)=0,"",COUNTIF('Listing Competitieven'!AG$2:AG$479,$A1046))</f>
        <v/>
      </c>
      <c r="D1046" s="145" t="str">
        <f>IF(COUNTIF('Listing Competitieven'!AH$2:AH$479,$A1046)=0,"",COUNTIF('Listing Competitieven'!AH$2:AH$479,$A1046))</f>
        <v/>
      </c>
      <c r="E1046" s="145" t="str">
        <f>IF(COUNTIF('Listing Competitieven'!AI$2:AI$479,$A1046)=0,"",COUNTIF('Listing Competitieven'!AI$2:AI$479,$A1046))</f>
        <v/>
      </c>
      <c r="F1046" s="145" t="str">
        <f>IF(COUNTIF('Listing Competitieven'!AJ$2:AJ$479,$A1046)=0,"",COUNTIF('Listing Competitieven'!AJ$2:AJ$479,$A1046))</f>
        <v/>
      </c>
      <c r="G1046" s="145" t="str">
        <f>IF(COUNTIF('Listing Competitieven'!AK$2:AK$479,$A1046)=0,"",COUNTIF('Listing Competitieven'!AK$2:AK$479,$A1046))</f>
        <v/>
      </c>
      <c r="I1046">
        <v>1045</v>
      </c>
      <c r="J1046" s="145">
        <f>SUM(B$2:B1046)</f>
        <v>149</v>
      </c>
      <c r="K1046" s="145">
        <f>SUM(C$2:C1046)</f>
        <v>128</v>
      </c>
      <c r="L1046" s="145">
        <f>SUM(D$2:D1046)</f>
        <v>100</v>
      </c>
      <c r="M1046" s="145">
        <f>SUM(E$2:E1046)</f>
        <v>45</v>
      </c>
      <c r="N1046" s="145">
        <f>SUM(F$2:F1046)</f>
        <v>54</v>
      </c>
      <c r="O1046" s="145">
        <f>SUM(G$2:G1046)</f>
        <v>8</v>
      </c>
    </row>
    <row r="1047" spans="1:15" x14ac:dyDescent="0.25">
      <c r="A1047">
        <v>1046</v>
      </c>
      <c r="B1047" s="145" t="str">
        <f>IF(COUNTIF('Listing Competitieven'!AF$2:AF$479,$A1047)=0,"",COUNTIF('Listing Competitieven'!AF$2:AF$479,$A1047))</f>
        <v/>
      </c>
      <c r="C1047" s="145" t="str">
        <f>IF(COUNTIF('Listing Competitieven'!AG$2:AG$479,$A1047)=0,"",COUNTIF('Listing Competitieven'!AG$2:AG$479,$A1047))</f>
        <v/>
      </c>
      <c r="D1047" s="145" t="str">
        <f>IF(COUNTIF('Listing Competitieven'!AH$2:AH$479,$A1047)=0,"",COUNTIF('Listing Competitieven'!AH$2:AH$479,$A1047))</f>
        <v/>
      </c>
      <c r="E1047" s="145" t="str">
        <f>IF(COUNTIF('Listing Competitieven'!AI$2:AI$479,$A1047)=0,"",COUNTIF('Listing Competitieven'!AI$2:AI$479,$A1047))</f>
        <v/>
      </c>
      <c r="F1047" s="145" t="str">
        <f>IF(COUNTIF('Listing Competitieven'!AJ$2:AJ$479,$A1047)=0,"",COUNTIF('Listing Competitieven'!AJ$2:AJ$479,$A1047))</f>
        <v/>
      </c>
      <c r="G1047" s="145" t="str">
        <f>IF(COUNTIF('Listing Competitieven'!AK$2:AK$479,$A1047)=0,"",COUNTIF('Listing Competitieven'!AK$2:AK$479,$A1047))</f>
        <v/>
      </c>
      <c r="I1047">
        <v>1046</v>
      </c>
      <c r="J1047" s="145">
        <f>SUM(B$2:B1047)</f>
        <v>149</v>
      </c>
      <c r="K1047" s="145">
        <f>SUM(C$2:C1047)</f>
        <v>128</v>
      </c>
      <c r="L1047" s="145">
        <f>SUM(D$2:D1047)</f>
        <v>100</v>
      </c>
      <c r="M1047" s="145">
        <f>SUM(E$2:E1047)</f>
        <v>45</v>
      </c>
      <c r="N1047" s="145">
        <f>SUM(F$2:F1047)</f>
        <v>54</v>
      </c>
      <c r="O1047" s="145">
        <f>SUM(G$2:G1047)</f>
        <v>8</v>
      </c>
    </row>
    <row r="1048" spans="1:15" x14ac:dyDescent="0.25">
      <c r="A1048">
        <v>1047</v>
      </c>
      <c r="B1048" s="145" t="str">
        <f>IF(COUNTIF('Listing Competitieven'!AF$2:AF$479,$A1048)=0,"",COUNTIF('Listing Competitieven'!AF$2:AF$479,$A1048))</f>
        <v/>
      </c>
      <c r="C1048" s="145" t="str">
        <f>IF(COUNTIF('Listing Competitieven'!AG$2:AG$479,$A1048)=0,"",COUNTIF('Listing Competitieven'!AG$2:AG$479,$A1048))</f>
        <v/>
      </c>
      <c r="D1048" s="145" t="str">
        <f>IF(COUNTIF('Listing Competitieven'!AH$2:AH$479,$A1048)=0,"",COUNTIF('Listing Competitieven'!AH$2:AH$479,$A1048))</f>
        <v/>
      </c>
      <c r="E1048" s="145" t="str">
        <f>IF(COUNTIF('Listing Competitieven'!AI$2:AI$479,$A1048)=0,"",COUNTIF('Listing Competitieven'!AI$2:AI$479,$A1048))</f>
        <v/>
      </c>
      <c r="F1048" s="145" t="str">
        <f>IF(COUNTIF('Listing Competitieven'!AJ$2:AJ$479,$A1048)=0,"",COUNTIF('Listing Competitieven'!AJ$2:AJ$479,$A1048))</f>
        <v/>
      </c>
      <c r="G1048" s="145" t="str">
        <f>IF(COUNTIF('Listing Competitieven'!AK$2:AK$479,$A1048)=0,"",COUNTIF('Listing Competitieven'!AK$2:AK$479,$A1048))</f>
        <v/>
      </c>
      <c r="I1048">
        <v>1047</v>
      </c>
      <c r="J1048" s="145">
        <f>SUM(B$2:B1048)</f>
        <v>149</v>
      </c>
      <c r="K1048" s="145">
        <f>SUM(C$2:C1048)</f>
        <v>128</v>
      </c>
      <c r="L1048" s="145">
        <f>SUM(D$2:D1048)</f>
        <v>100</v>
      </c>
      <c r="M1048" s="145">
        <f>SUM(E$2:E1048)</f>
        <v>45</v>
      </c>
      <c r="N1048" s="145">
        <f>SUM(F$2:F1048)</f>
        <v>54</v>
      </c>
      <c r="O1048" s="145">
        <f>SUM(G$2:G1048)</f>
        <v>8</v>
      </c>
    </row>
    <row r="1049" spans="1:15" x14ac:dyDescent="0.25">
      <c r="A1049">
        <v>1048</v>
      </c>
      <c r="B1049" s="145" t="str">
        <f>IF(COUNTIF('Listing Competitieven'!AF$2:AF$479,$A1049)=0,"",COUNTIF('Listing Competitieven'!AF$2:AF$479,$A1049))</f>
        <v/>
      </c>
      <c r="C1049" s="145" t="str">
        <f>IF(COUNTIF('Listing Competitieven'!AG$2:AG$479,$A1049)=0,"",COUNTIF('Listing Competitieven'!AG$2:AG$479,$A1049))</f>
        <v/>
      </c>
      <c r="D1049" s="145" t="str">
        <f>IF(COUNTIF('Listing Competitieven'!AH$2:AH$479,$A1049)=0,"",COUNTIF('Listing Competitieven'!AH$2:AH$479,$A1049))</f>
        <v/>
      </c>
      <c r="E1049" s="145" t="str">
        <f>IF(COUNTIF('Listing Competitieven'!AI$2:AI$479,$A1049)=0,"",COUNTIF('Listing Competitieven'!AI$2:AI$479,$A1049))</f>
        <v/>
      </c>
      <c r="F1049" s="145" t="str">
        <f>IF(COUNTIF('Listing Competitieven'!AJ$2:AJ$479,$A1049)=0,"",COUNTIF('Listing Competitieven'!AJ$2:AJ$479,$A1049))</f>
        <v/>
      </c>
      <c r="G1049" s="145" t="str">
        <f>IF(COUNTIF('Listing Competitieven'!AK$2:AK$479,$A1049)=0,"",COUNTIF('Listing Competitieven'!AK$2:AK$479,$A1049))</f>
        <v/>
      </c>
      <c r="I1049">
        <v>1048</v>
      </c>
      <c r="J1049" s="145">
        <f>SUM(B$2:B1049)</f>
        <v>149</v>
      </c>
      <c r="K1049" s="145">
        <f>SUM(C$2:C1049)</f>
        <v>128</v>
      </c>
      <c r="L1049" s="145">
        <f>SUM(D$2:D1049)</f>
        <v>100</v>
      </c>
      <c r="M1049" s="145">
        <f>SUM(E$2:E1049)</f>
        <v>45</v>
      </c>
      <c r="N1049" s="145">
        <f>SUM(F$2:F1049)</f>
        <v>54</v>
      </c>
      <c r="O1049" s="145">
        <f>SUM(G$2:G1049)</f>
        <v>8</v>
      </c>
    </row>
    <row r="1050" spans="1:15" x14ac:dyDescent="0.25">
      <c r="A1050">
        <v>1049</v>
      </c>
      <c r="B1050" s="145" t="str">
        <f>IF(COUNTIF('Listing Competitieven'!AF$2:AF$479,$A1050)=0,"",COUNTIF('Listing Competitieven'!AF$2:AF$479,$A1050))</f>
        <v/>
      </c>
      <c r="C1050" s="145" t="str">
        <f>IF(COUNTIF('Listing Competitieven'!AG$2:AG$479,$A1050)=0,"",COUNTIF('Listing Competitieven'!AG$2:AG$479,$A1050))</f>
        <v/>
      </c>
      <c r="D1050" s="145" t="str">
        <f>IF(COUNTIF('Listing Competitieven'!AH$2:AH$479,$A1050)=0,"",COUNTIF('Listing Competitieven'!AH$2:AH$479,$A1050))</f>
        <v/>
      </c>
      <c r="E1050" s="145" t="str">
        <f>IF(COUNTIF('Listing Competitieven'!AI$2:AI$479,$A1050)=0,"",COUNTIF('Listing Competitieven'!AI$2:AI$479,$A1050))</f>
        <v/>
      </c>
      <c r="F1050" s="145" t="str">
        <f>IF(COUNTIF('Listing Competitieven'!AJ$2:AJ$479,$A1050)=0,"",COUNTIF('Listing Competitieven'!AJ$2:AJ$479,$A1050))</f>
        <v/>
      </c>
      <c r="G1050" s="145" t="str">
        <f>IF(COUNTIF('Listing Competitieven'!AK$2:AK$479,$A1050)=0,"",COUNTIF('Listing Competitieven'!AK$2:AK$479,$A1050))</f>
        <v/>
      </c>
      <c r="I1050">
        <v>1049</v>
      </c>
      <c r="J1050" s="145">
        <f>SUM(B$2:B1050)</f>
        <v>149</v>
      </c>
      <c r="K1050" s="145">
        <f>SUM(C$2:C1050)</f>
        <v>128</v>
      </c>
      <c r="L1050" s="145">
        <f>SUM(D$2:D1050)</f>
        <v>100</v>
      </c>
      <c r="M1050" s="145">
        <f>SUM(E$2:E1050)</f>
        <v>45</v>
      </c>
      <c r="N1050" s="145">
        <f>SUM(F$2:F1050)</f>
        <v>54</v>
      </c>
      <c r="O1050" s="145">
        <f>SUM(G$2:G1050)</f>
        <v>8</v>
      </c>
    </row>
    <row r="1051" spans="1:15" x14ac:dyDescent="0.25">
      <c r="A1051">
        <v>1050</v>
      </c>
      <c r="B1051" s="145" t="str">
        <f>IF(COUNTIF('Listing Competitieven'!AF$2:AF$479,$A1051)=0,"",COUNTIF('Listing Competitieven'!AF$2:AF$479,$A1051))</f>
        <v/>
      </c>
      <c r="C1051" s="145" t="str">
        <f>IF(COUNTIF('Listing Competitieven'!AG$2:AG$479,$A1051)=0,"",COUNTIF('Listing Competitieven'!AG$2:AG$479,$A1051))</f>
        <v/>
      </c>
      <c r="D1051" s="145" t="str">
        <f>IF(COUNTIF('Listing Competitieven'!AH$2:AH$479,$A1051)=0,"",COUNTIF('Listing Competitieven'!AH$2:AH$479,$A1051))</f>
        <v/>
      </c>
      <c r="E1051" s="145" t="str">
        <f>IF(COUNTIF('Listing Competitieven'!AI$2:AI$479,$A1051)=0,"",COUNTIF('Listing Competitieven'!AI$2:AI$479,$A1051))</f>
        <v/>
      </c>
      <c r="F1051" s="145" t="str">
        <f>IF(COUNTIF('Listing Competitieven'!AJ$2:AJ$479,$A1051)=0,"",COUNTIF('Listing Competitieven'!AJ$2:AJ$479,$A1051))</f>
        <v/>
      </c>
      <c r="G1051" s="145" t="str">
        <f>IF(COUNTIF('Listing Competitieven'!AK$2:AK$479,$A1051)=0,"",COUNTIF('Listing Competitieven'!AK$2:AK$479,$A1051))</f>
        <v/>
      </c>
      <c r="I1051">
        <v>1050</v>
      </c>
      <c r="J1051" s="145">
        <f>SUM(B$2:B1051)</f>
        <v>149</v>
      </c>
      <c r="K1051" s="145">
        <f>SUM(C$2:C1051)</f>
        <v>128</v>
      </c>
      <c r="L1051" s="145">
        <f>SUM(D$2:D1051)</f>
        <v>100</v>
      </c>
      <c r="M1051" s="145">
        <f>SUM(E$2:E1051)</f>
        <v>45</v>
      </c>
      <c r="N1051" s="145">
        <f>SUM(F$2:F1051)</f>
        <v>54</v>
      </c>
      <c r="O1051" s="145">
        <f>SUM(G$2:G1051)</f>
        <v>8</v>
      </c>
    </row>
    <row r="1052" spans="1:15" x14ac:dyDescent="0.25">
      <c r="A1052">
        <v>1051</v>
      </c>
      <c r="B1052" s="145" t="str">
        <f>IF(COUNTIF('Listing Competitieven'!AF$2:AF$479,$A1052)=0,"",COUNTIF('Listing Competitieven'!AF$2:AF$479,$A1052))</f>
        <v/>
      </c>
      <c r="C1052" s="145" t="str">
        <f>IF(COUNTIF('Listing Competitieven'!AG$2:AG$479,$A1052)=0,"",COUNTIF('Listing Competitieven'!AG$2:AG$479,$A1052))</f>
        <v/>
      </c>
      <c r="D1052" s="145" t="str">
        <f>IF(COUNTIF('Listing Competitieven'!AH$2:AH$479,$A1052)=0,"",COUNTIF('Listing Competitieven'!AH$2:AH$479,$A1052))</f>
        <v/>
      </c>
      <c r="E1052" s="145" t="str">
        <f>IF(COUNTIF('Listing Competitieven'!AI$2:AI$479,$A1052)=0,"",COUNTIF('Listing Competitieven'!AI$2:AI$479,$A1052))</f>
        <v/>
      </c>
      <c r="F1052" s="145" t="str">
        <f>IF(COUNTIF('Listing Competitieven'!AJ$2:AJ$479,$A1052)=0,"",COUNTIF('Listing Competitieven'!AJ$2:AJ$479,$A1052))</f>
        <v/>
      </c>
      <c r="G1052" s="145" t="str">
        <f>IF(COUNTIF('Listing Competitieven'!AK$2:AK$479,$A1052)=0,"",COUNTIF('Listing Competitieven'!AK$2:AK$479,$A1052))</f>
        <v/>
      </c>
      <c r="I1052">
        <v>1051</v>
      </c>
      <c r="J1052" s="145">
        <f>SUM(B$2:B1052)</f>
        <v>149</v>
      </c>
      <c r="K1052" s="145">
        <f>SUM(C$2:C1052)</f>
        <v>128</v>
      </c>
      <c r="L1052" s="145">
        <f>SUM(D$2:D1052)</f>
        <v>100</v>
      </c>
      <c r="M1052" s="145">
        <f>SUM(E$2:E1052)</f>
        <v>45</v>
      </c>
      <c r="N1052" s="145">
        <f>SUM(F$2:F1052)</f>
        <v>54</v>
      </c>
      <c r="O1052" s="145">
        <f>SUM(G$2:G1052)</f>
        <v>8</v>
      </c>
    </row>
    <row r="1053" spans="1:15" x14ac:dyDescent="0.25">
      <c r="A1053">
        <v>1052</v>
      </c>
      <c r="B1053" s="145" t="str">
        <f>IF(COUNTIF('Listing Competitieven'!AF$2:AF$479,$A1053)=0,"",COUNTIF('Listing Competitieven'!AF$2:AF$479,$A1053))</f>
        <v/>
      </c>
      <c r="C1053" s="145" t="str">
        <f>IF(COUNTIF('Listing Competitieven'!AG$2:AG$479,$A1053)=0,"",COUNTIF('Listing Competitieven'!AG$2:AG$479,$A1053))</f>
        <v/>
      </c>
      <c r="D1053" s="145" t="str">
        <f>IF(COUNTIF('Listing Competitieven'!AH$2:AH$479,$A1053)=0,"",COUNTIF('Listing Competitieven'!AH$2:AH$479,$A1053))</f>
        <v/>
      </c>
      <c r="E1053" s="145" t="str">
        <f>IF(COUNTIF('Listing Competitieven'!AI$2:AI$479,$A1053)=0,"",COUNTIF('Listing Competitieven'!AI$2:AI$479,$A1053))</f>
        <v/>
      </c>
      <c r="F1053" s="145" t="str">
        <f>IF(COUNTIF('Listing Competitieven'!AJ$2:AJ$479,$A1053)=0,"",COUNTIF('Listing Competitieven'!AJ$2:AJ$479,$A1053))</f>
        <v/>
      </c>
      <c r="G1053" s="145" t="str">
        <f>IF(COUNTIF('Listing Competitieven'!AK$2:AK$479,$A1053)=0,"",COUNTIF('Listing Competitieven'!AK$2:AK$479,$A1053))</f>
        <v/>
      </c>
      <c r="I1053">
        <v>1052</v>
      </c>
      <c r="J1053" s="145">
        <f>SUM(B$2:B1053)</f>
        <v>149</v>
      </c>
      <c r="K1053" s="145">
        <f>SUM(C$2:C1053)</f>
        <v>128</v>
      </c>
      <c r="L1053" s="145">
        <f>SUM(D$2:D1053)</f>
        <v>100</v>
      </c>
      <c r="M1053" s="145">
        <f>SUM(E$2:E1053)</f>
        <v>45</v>
      </c>
      <c r="N1053" s="145">
        <f>SUM(F$2:F1053)</f>
        <v>54</v>
      </c>
      <c r="O1053" s="145">
        <f>SUM(G$2:G1053)</f>
        <v>8</v>
      </c>
    </row>
    <row r="1054" spans="1:15" x14ac:dyDescent="0.25">
      <c r="A1054">
        <v>1053</v>
      </c>
      <c r="B1054" s="145" t="str">
        <f>IF(COUNTIF('Listing Competitieven'!AF$2:AF$479,$A1054)=0,"",COUNTIF('Listing Competitieven'!AF$2:AF$479,$A1054))</f>
        <v/>
      </c>
      <c r="C1054" s="145" t="str">
        <f>IF(COUNTIF('Listing Competitieven'!AG$2:AG$479,$A1054)=0,"",COUNTIF('Listing Competitieven'!AG$2:AG$479,$A1054))</f>
        <v/>
      </c>
      <c r="D1054" s="145" t="str">
        <f>IF(COUNTIF('Listing Competitieven'!AH$2:AH$479,$A1054)=0,"",COUNTIF('Listing Competitieven'!AH$2:AH$479,$A1054))</f>
        <v/>
      </c>
      <c r="E1054" s="145" t="str">
        <f>IF(COUNTIF('Listing Competitieven'!AI$2:AI$479,$A1054)=0,"",COUNTIF('Listing Competitieven'!AI$2:AI$479,$A1054))</f>
        <v/>
      </c>
      <c r="F1054" s="145" t="str">
        <f>IF(COUNTIF('Listing Competitieven'!AJ$2:AJ$479,$A1054)=0,"",COUNTIF('Listing Competitieven'!AJ$2:AJ$479,$A1054))</f>
        <v/>
      </c>
      <c r="G1054" s="145" t="str">
        <f>IF(COUNTIF('Listing Competitieven'!AK$2:AK$479,$A1054)=0,"",COUNTIF('Listing Competitieven'!AK$2:AK$479,$A1054))</f>
        <v/>
      </c>
      <c r="I1054">
        <v>1053</v>
      </c>
      <c r="J1054" s="145">
        <f>SUM(B$2:B1054)</f>
        <v>149</v>
      </c>
      <c r="K1054" s="145">
        <f>SUM(C$2:C1054)</f>
        <v>128</v>
      </c>
      <c r="L1054" s="145">
        <f>SUM(D$2:D1054)</f>
        <v>100</v>
      </c>
      <c r="M1054" s="145">
        <f>SUM(E$2:E1054)</f>
        <v>45</v>
      </c>
      <c r="N1054" s="145">
        <f>SUM(F$2:F1054)</f>
        <v>54</v>
      </c>
      <c r="O1054" s="145">
        <f>SUM(G$2:G1054)</f>
        <v>8</v>
      </c>
    </row>
    <row r="1055" spans="1:15" x14ac:dyDescent="0.25">
      <c r="A1055">
        <v>1054</v>
      </c>
      <c r="B1055" s="145" t="str">
        <f>IF(COUNTIF('Listing Competitieven'!AF$2:AF$479,$A1055)=0,"",COUNTIF('Listing Competitieven'!AF$2:AF$479,$A1055))</f>
        <v/>
      </c>
      <c r="C1055" s="145" t="str">
        <f>IF(COUNTIF('Listing Competitieven'!AG$2:AG$479,$A1055)=0,"",COUNTIF('Listing Competitieven'!AG$2:AG$479,$A1055))</f>
        <v/>
      </c>
      <c r="D1055" s="145" t="str">
        <f>IF(COUNTIF('Listing Competitieven'!AH$2:AH$479,$A1055)=0,"",COUNTIF('Listing Competitieven'!AH$2:AH$479,$A1055))</f>
        <v/>
      </c>
      <c r="E1055" s="145" t="str">
        <f>IF(COUNTIF('Listing Competitieven'!AI$2:AI$479,$A1055)=0,"",COUNTIF('Listing Competitieven'!AI$2:AI$479,$A1055))</f>
        <v/>
      </c>
      <c r="F1055" s="145" t="str">
        <f>IF(COUNTIF('Listing Competitieven'!AJ$2:AJ$479,$A1055)=0,"",COUNTIF('Listing Competitieven'!AJ$2:AJ$479,$A1055))</f>
        <v/>
      </c>
      <c r="G1055" s="145" t="str">
        <f>IF(COUNTIF('Listing Competitieven'!AK$2:AK$479,$A1055)=0,"",COUNTIF('Listing Competitieven'!AK$2:AK$479,$A1055))</f>
        <v/>
      </c>
      <c r="I1055">
        <v>1054</v>
      </c>
      <c r="J1055" s="145">
        <f>SUM(B$2:B1055)</f>
        <v>149</v>
      </c>
      <c r="K1055" s="145">
        <f>SUM(C$2:C1055)</f>
        <v>128</v>
      </c>
      <c r="L1055" s="145">
        <f>SUM(D$2:D1055)</f>
        <v>100</v>
      </c>
      <c r="M1055" s="145">
        <f>SUM(E$2:E1055)</f>
        <v>45</v>
      </c>
      <c r="N1055" s="145">
        <f>SUM(F$2:F1055)</f>
        <v>54</v>
      </c>
      <c r="O1055" s="145">
        <f>SUM(G$2:G1055)</f>
        <v>8</v>
      </c>
    </row>
    <row r="1056" spans="1:15" x14ac:dyDescent="0.25">
      <c r="A1056">
        <v>1055</v>
      </c>
      <c r="B1056" s="145" t="str">
        <f>IF(COUNTIF('Listing Competitieven'!AF$2:AF$479,$A1056)=0,"",COUNTIF('Listing Competitieven'!AF$2:AF$479,$A1056))</f>
        <v/>
      </c>
      <c r="C1056" s="145" t="str">
        <f>IF(COUNTIF('Listing Competitieven'!AG$2:AG$479,$A1056)=0,"",COUNTIF('Listing Competitieven'!AG$2:AG$479,$A1056))</f>
        <v/>
      </c>
      <c r="D1056" s="145" t="str">
        <f>IF(COUNTIF('Listing Competitieven'!AH$2:AH$479,$A1056)=0,"",COUNTIF('Listing Competitieven'!AH$2:AH$479,$A1056))</f>
        <v/>
      </c>
      <c r="E1056" s="145" t="str">
        <f>IF(COUNTIF('Listing Competitieven'!AI$2:AI$479,$A1056)=0,"",COUNTIF('Listing Competitieven'!AI$2:AI$479,$A1056))</f>
        <v/>
      </c>
      <c r="F1056" s="145" t="str">
        <f>IF(COUNTIF('Listing Competitieven'!AJ$2:AJ$479,$A1056)=0,"",COUNTIF('Listing Competitieven'!AJ$2:AJ$479,$A1056))</f>
        <v/>
      </c>
      <c r="G1056" s="145" t="str">
        <f>IF(COUNTIF('Listing Competitieven'!AK$2:AK$479,$A1056)=0,"",COUNTIF('Listing Competitieven'!AK$2:AK$479,$A1056))</f>
        <v/>
      </c>
      <c r="I1056">
        <v>1055</v>
      </c>
      <c r="J1056" s="145">
        <f>SUM(B$2:B1056)</f>
        <v>149</v>
      </c>
      <c r="K1056" s="145">
        <f>SUM(C$2:C1056)</f>
        <v>128</v>
      </c>
      <c r="L1056" s="145">
        <f>SUM(D$2:D1056)</f>
        <v>100</v>
      </c>
      <c r="M1056" s="145">
        <f>SUM(E$2:E1056)</f>
        <v>45</v>
      </c>
      <c r="N1056" s="145">
        <f>SUM(F$2:F1056)</f>
        <v>54</v>
      </c>
      <c r="O1056" s="145">
        <f>SUM(G$2:G1056)</f>
        <v>8</v>
      </c>
    </row>
    <row r="1057" spans="1:15" x14ac:dyDescent="0.25">
      <c r="A1057">
        <v>1056</v>
      </c>
      <c r="B1057" s="145" t="str">
        <f>IF(COUNTIF('Listing Competitieven'!AF$2:AF$479,$A1057)=0,"",COUNTIF('Listing Competitieven'!AF$2:AF$479,$A1057))</f>
        <v/>
      </c>
      <c r="C1057" s="145" t="str">
        <f>IF(COUNTIF('Listing Competitieven'!AG$2:AG$479,$A1057)=0,"",COUNTIF('Listing Competitieven'!AG$2:AG$479,$A1057))</f>
        <v/>
      </c>
      <c r="D1057" s="145" t="str">
        <f>IF(COUNTIF('Listing Competitieven'!AH$2:AH$479,$A1057)=0,"",COUNTIF('Listing Competitieven'!AH$2:AH$479,$A1057))</f>
        <v/>
      </c>
      <c r="E1057" s="145" t="str">
        <f>IF(COUNTIF('Listing Competitieven'!AI$2:AI$479,$A1057)=0,"",COUNTIF('Listing Competitieven'!AI$2:AI$479,$A1057))</f>
        <v/>
      </c>
      <c r="F1057" s="145" t="str">
        <f>IF(COUNTIF('Listing Competitieven'!AJ$2:AJ$479,$A1057)=0,"",COUNTIF('Listing Competitieven'!AJ$2:AJ$479,$A1057))</f>
        <v/>
      </c>
      <c r="G1057" s="145" t="str">
        <f>IF(COUNTIF('Listing Competitieven'!AK$2:AK$479,$A1057)=0,"",COUNTIF('Listing Competitieven'!AK$2:AK$479,$A1057))</f>
        <v/>
      </c>
      <c r="I1057">
        <v>1056</v>
      </c>
      <c r="J1057" s="145">
        <f>SUM(B$2:B1057)</f>
        <v>149</v>
      </c>
      <c r="K1057" s="145">
        <f>SUM(C$2:C1057)</f>
        <v>128</v>
      </c>
      <c r="L1057" s="145">
        <f>SUM(D$2:D1057)</f>
        <v>100</v>
      </c>
      <c r="M1057" s="145">
        <f>SUM(E$2:E1057)</f>
        <v>45</v>
      </c>
      <c r="N1057" s="145">
        <f>SUM(F$2:F1057)</f>
        <v>54</v>
      </c>
      <c r="O1057" s="145">
        <f>SUM(G$2:G1057)</f>
        <v>8</v>
      </c>
    </row>
    <row r="1058" spans="1:15" x14ac:dyDescent="0.25">
      <c r="A1058">
        <v>1057</v>
      </c>
      <c r="B1058" s="145" t="str">
        <f>IF(COUNTIF('Listing Competitieven'!AF$2:AF$479,$A1058)=0,"",COUNTIF('Listing Competitieven'!AF$2:AF$479,$A1058))</f>
        <v/>
      </c>
      <c r="C1058" s="145" t="str">
        <f>IF(COUNTIF('Listing Competitieven'!AG$2:AG$479,$A1058)=0,"",COUNTIF('Listing Competitieven'!AG$2:AG$479,$A1058))</f>
        <v/>
      </c>
      <c r="D1058" s="145" t="str">
        <f>IF(COUNTIF('Listing Competitieven'!AH$2:AH$479,$A1058)=0,"",COUNTIF('Listing Competitieven'!AH$2:AH$479,$A1058))</f>
        <v/>
      </c>
      <c r="E1058" s="145" t="str">
        <f>IF(COUNTIF('Listing Competitieven'!AI$2:AI$479,$A1058)=0,"",COUNTIF('Listing Competitieven'!AI$2:AI$479,$A1058))</f>
        <v/>
      </c>
      <c r="F1058" s="145" t="str">
        <f>IF(COUNTIF('Listing Competitieven'!AJ$2:AJ$479,$A1058)=0,"",COUNTIF('Listing Competitieven'!AJ$2:AJ$479,$A1058))</f>
        <v/>
      </c>
      <c r="G1058" s="145" t="str">
        <f>IF(COUNTIF('Listing Competitieven'!AK$2:AK$479,$A1058)=0,"",COUNTIF('Listing Competitieven'!AK$2:AK$479,$A1058))</f>
        <v/>
      </c>
      <c r="I1058">
        <v>1057</v>
      </c>
      <c r="J1058" s="145">
        <f>SUM(B$2:B1058)</f>
        <v>149</v>
      </c>
      <c r="K1058" s="145">
        <f>SUM(C$2:C1058)</f>
        <v>128</v>
      </c>
      <c r="L1058" s="145">
        <f>SUM(D$2:D1058)</f>
        <v>100</v>
      </c>
      <c r="M1058" s="145">
        <f>SUM(E$2:E1058)</f>
        <v>45</v>
      </c>
      <c r="N1058" s="145">
        <f>SUM(F$2:F1058)</f>
        <v>54</v>
      </c>
      <c r="O1058" s="145">
        <f>SUM(G$2:G1058)</f>
        <v>8</v>
      </c>
    </row>
    <row r="1059" spans="1:15" x14ac:dyDescent="0.25">
      <c r="A1059">
        <v>1058</v>
      </c>
      <c r="B1059" s="145" t="str">
        <f>IF(COUNTIF('Listing Competitieven'!AF$2:AF$479,$A1059)=0,"",COUNTIF('Listing Competitieven'!AF$2:AF$479,$A1059))</f>
        <v/>
      </c>
      <c r="C1059" s="145" t="str">
        <f>IF(COUNTIF('Listing Competitieven'!AG$2:AG$479,$A1059)=0,"",COUNTIF('Listing Competitieven'!AG$2:AG$479,$A1059))</f>
        <v/>
      </c>
      <c r="D1059" s="145" t="str">
        <f>IF(COUNTIF('Listing Competitieven'!AH$2:AH$479,$A1059)=0,"",COUNTIF('Listing Competitieven'!AH$2:AH$479,$A1059))</f>
        <v/>
      </c>
      <c r="E1059" s="145" t="str">
        <f>IF(COUNTIF('Listing Competitieven'!AI$2:AI$479,$A1059)=0,"",COUNTIF('Listing Competitieven'!AI$2:AI$479,$A1059))</f>
        <v/>
      </c>
      <c r="F1059" s="145" t="str">
        <f>IF(COUNTIF('Listing Competitieven'!AJ$2:AJ$479,$A1059)=0,"",COUNTIF('Listing Competitieven'!AJ$2:AJ$479,$A1059))</f>
        <v/>
      </c>
      <c r="G1059" s="145" t="str">
        <f>IF(COUNTIF('Listing Competitieven'!AK$2:AK$479,$A1059)=0,"",COUNTIF('Listing Competitieven'!AK$2:AK$479,$A1059))</f>
        <v/>
      </c>
      <c r="I1059">
        <v>1058</v>
      </c>
      <c r="J1059" s="145">
        <f>SUM(B$2:B1059)</f>
        <v>149</v>
      </c>
      <c r="K1059" s="145">
        <f>SUM(C$2:C1059)</f>
        <v>128</v>
      </c>
      <c r="L1059" s="145">
        <f>SUM(D$2:D1059)</f>
        <v>100</v>
      </c>
      <c r="M1059" s="145">
        <f>SUM(E$2:E1059)</f>
        <v>45</v>
      </c>
      <c r="N1059" s="145">
        <f>SUM(F$2:F1059)</f>
        <v>54</v>
      </c>
      <c r="O1059" s="145">
        <f>SUM(G$2:G1059)</f>
        <v>8</v>
      </c>
    </row>
    <row r="1060" spans="1:15" x14ac:dyDescent="0.25">
      <c r="A1060">
        <v>1059</v>
      </c>
      <c r="B1060" s="145" t="str">
        <f>IF(COUNTIF('Listing Competitieven'!AF$2:AF$479,$A1060)=0,"",COUNTIF('Listing Competitieven'!AF$2:AF$479,$A1060))</f>
        <v/>
      </c>
      <c r="C1060" s="145" t="str">
        <f>IF(COUNTIF('Listing Competitieven'!AG$2:AG$479,$A1060)=0,"",COUNTIF('Listing Competitieven'!AG$2:AG$479,$A1060))</f>
        <v/>
      </c>
      <c r="D1060" s="145" t="str">
        <f>IF(COUNTIF('Listing Competitieven'!AH$2:AH$479,$A1060)=0,"",COUNTIF('Listing Competitieven'!AH$2:AH$479,$A1060))</f>
        <v/>
      </c>
      <c r="E1060" s="145" t="str">
        <f>IF(COUNTIF('Listing Competitieven'!AI$2:AI$479,$A1060)=0,"",COUNTIF('Listing Competitieven'!AI$2:AI$479,$A1060))</f>
        <v/>
      </c>
      <c r="F1060" s="145" t="str">
        <f>IF(COUNTIF('Listing Competitieven'!AJ$2:AJ$479,$A1060)=0,"",COUNTIF('Listing Competitieven'!AJ$2:AJ$479,$A1060))</f>
        <v/>
      </c>
      <c r="G1060" s="145" t="str">
        <f>IF(COUNTIF('Listing Competitieven'!AK$2:AK$479,$A1060)=0,"",COUNTIF('Listing Competitieven'!AK$2:AK$479,$A1060))</f>
        <v/>
      </c>
      <c r="I1060">
        <v>1059</v>
      </c>
      <c r="J1060" s="145">
        <f>SUM(B$2:B1060)</f>
        <v>149</v>
      </c>
      <c r="K1060" s="145">
        <f>SUM(C$2:C1060)</f>
        <v>128</v>
      </c>
      <c r="L1060" s="145">
        <f>SUM(D$2:D1060)</f>
        <v>100</v>
      </c>
      <c r="M1060" s="145">
        <f>SUM(E$2:E1060)</f>
        <v>45</v>
      </c>
      <c r="N1060" s="145">
        <f>SUM(F$2:F1060)</f>
        <v>54</v>
      </c>
      <c r="O1060" s="145">
        <f>SUM(G$2:G1060)</f>
        <v>8</v>
      </c>
    </row>
    <row r="1061" spans="1:15" x14ac:dyDescent="0.25">
      <c r="A1061">
        <v>1060</v>
      </c>
      <c r="B1061" s="145" t="str">
        <f>IF(COUNTIF('Listing Competitieven'!AF$2:AF$479,$A1061)=0,"",COUNTIF('Listing Competitieven'!AF$2:AF$479,$A1061))</f>
        <v/>
      </c>
      <c r="C1061" s="145" t="str">
        <f>IF(COUNTIF('Listing Competitieven'!AG$2:AG$479,$A1061)=0,"",COUNTIF('Listing Competitieven'!AG$2:AG$479,$A1061))</f>
        <v/>
      </c>
      <c r="D1061" s="145" t="str">
        <f>IF(COUNTIF('Listing Competitieven'!AH$2:AH$479,$A1061)=0,"",COUNTIF('Listing Competitieven'!AH$2:AH$479,$A1061))</f>
        <v/>
      </c>
      <c r="E1061" s="145" t="str">
        <f>IF(COUNTIF('Listing Competitieven'!AI$2:AI$479,$A1061)=0,"",COUNTIF('Listing Competitieven'!AI$2:AI$479,$A1061))</f>
        <v/>
      </c>
      <c r="F1061" s="145" t="str">
        <f>IF(COUNTIF('Listing Competitieven'!AJ$2:AJ$479,$A1061)=0,"",COUNTIF('Listing Competitieven'!AJ$2:AJ$479,$A1061))</f>
        <v/>
      </c>
      <c r="G1061" s="145" t="str">
        <f>IF(COUNTIF('Listing Competitieven'!AK$2:AK$479,$A1061)=0,"",COUNTIF('Listing Competitieven'!AK$2:AK$479,$A1061))</f>
        <v/>
      </c>
      <c r="I1061">
        <v>1060</v>
      </c>
      <c r="J1061" s="145">
        <f>SUM(B$2:B1061)</f>
        <v>149</v>
      </c>
      <c r="K1061" s="145">
        <f>SUM(C$2:C1061)</f>
        <v>128</v>
      </c>
      <c r="L1061" s="145">
        <f>SUM(D$2:D1061)</f>
        <v>100</v>
      </c>
      <c r="M1061" s="145">
        <f>SUM(E$2:E1061)</f>
        <v>45</v>
      </c>
      <c r="N1061" s="145">
        <f>SUM(F$2:F1061)</f>
        <v>54</v>
      </c>
      <c r="O1061" s="145">
        <f>SUM(G$2:G1061)</f>
        <v>8</v>
      </c>
    </row>
    <row r="1062" spans="1:15" x14ac:dyDescent="0.25">
      <c r="A1062">
        <v>1061</v>
      </c>
      <c r="B1062" s="145" t="str">
        <f>IF(COUNTIF('Listing Competitieven'!AF$2:AF$479,$A1062)=0,"",COUNTIF('Listing Competitieven'!AF$2:AF$479,$A1062))</f>
        <v/>
      </c>
      <c r="C1062" s="145" t="str">
        <f>IF(COUNTIF('Listing Competitieven'!AG$2:AG$479,$A1062)=0,"",COUNTIF('Listing Competitieven'!AG$2:AG$479,$A1062))</f>
        <v/>
      </c>
      <c r="D1062" s="145" t="str">
        <f>IF(COUNTIF('Listing Competitieven'!AH$2:AH$479,$A1062)=0,"",COUNTIF('Listing Competitieven'!AH$2:AH$479,$A1062))</f>
        <v/>
      </c>
      <c r="E1062" s="145" t="str">
        <f>IF(COUNTIF('Listing Competitieven'!AI$2:AI$479,$A1062)=0,"",COUNTIF('Listing Competitieven'!AI$2:AI$479,$A1062))</f>
        <v/>
      </c>
      <c r="F1062" s="145" t="str">
        <f>IF(COUNTIF('Listing Competitieven'!AJ$2:AJ$479,$A1062)=0,"",COUNTIF('Listing Competitieven'!AJ$2:AJ$479,$A1062))</f>
        <v/>
      </c>
      <c r="G1062" s="145" t="str">
        <f>IF(COUNTIF('Listing Competitieven'!AK$2:AK$479,$A1062)=0,"",COUNTIF('Listing Competitieven'!AK$2:AK$479,$A1062))</f>
        <v/>
      </c>
      <c r="I1062">
        <v>1061</v>
      </c>
      <c r="J1062" s="145">
        <f>SUM(B$2:B1062)</f>
        <v>149</v>
      </c>
      <c r="K1062" s="145">
        <f>SUM(C$2:C1062)</f>
        <v>128</v>
      </c>
      <c r="L1062" s="145">
        <f>SUM(D$2:D1062)</f>
        <v>100</v>
      </c>
      <c r="M1062" s="145">
        <f>SUM(E$2:E1062)</f>
        <v>45</v>
      </c>
      <c r="N1062" s="145">
        <f>SUM(F$2:F1062)</f>
        <v>54</v>
      </c>
      <c r="O1062" s="145">
        <f>SUM(G$2:G1062)</f>
        <v>8</v>
      </c>
    </row>
    <row r="1063" spans="1:15" x14ac:dyDescent="0.25">
      <c r="A1063">
        <v>1062</v>
      </c>
      <c r="B1063" s="145" t="str">
        <f>IF(COUNTIF('Listing Competitieven'!AF$2:AF$479,$A1063)=0,"",COUNTIF('Listing Competitieven'!AF$2:AF$479,$A1063))</f>
        <v/>
      </c>
      <c r="C1063" s="145" t="str">
        <f>IF(COUNTIF('Listing Competitieven'!AG$2:AG$479,$A1063)=0,"",COUNTIF('Listing Competitieven'!AG$2:AG$479,$A1063))</f>
        <v/>
      </c>
      <c r="D1063" s="145" t="str">
        <f>IF(COUNTIF('Listing Competitieven'!AH$2:AH$479,$A1063)=0,"",COUNTIF('Listing Competitieven'!AH$2:AH$479,$A1063))</f>
        <v/>
      </c>
      <c r="E1063" s="145" t="str">
        <f>IF(COUNTIF('Listing Competitieven'!AI$2:AI$479,$A1063)=0,"",COUNTIF('Listing Competitieven'!AI$2:AI$479,$A1063))</f>
        <v/>
      </c>
      <c r="F1063" s="145" t="str">
        <f>IF(COUNTIF('Listing Competitieven'!AJ$2:AJ$479,$A1063)=0,"",COUNTIF('Listing Competitieven'!AJ$2:AJ$479,$A1063))</f>
        <v/>
      </c>
      <c r="G1063" s="145" t="str">
        <f>IF(COUNTIF('Listing Competitieven'!AK$2:AK$479,$A1063)=0,"",COUNTIF('Listing Competitieven'!AK$2:AK$479,$A1063))</f>
        <v/>
      </c>
      <c r="I1063">
        <v>1062</v>
      </c>
      <c r="J1063" s="145">
        <f>SUM(B$2:B1063)</f>
        <v>149</v>
      </c>
      <c r="K1063" s="145">
        <f>SUM(C$2:C1063)</f>
        <v>128</v>
      </c>
      <c r="L1063" s="145">
        <f>SUM(D$2:D1063)</f>
        <v>100</v>
      </c>
      <c r="M1063" s="145">
        <f>SUM(E$2:E1063)</f>
        <v>45</v>
      </c>
      <c r="N1063" s="145">
        <f>SUM(F$2:F1063)</f>
        <v>54</v>
      </c>
      <c r="O1063" s="145">
        <f>SUM(G$2:G1063)</f>
        <v>8</v>
      </c>
    </row>
    <row r="1064" spans="1:15" x14ac:dyDescent="0.25">
      <c r="A1064">
        <v>1063</v>
      </c>
      <c r="B1064" s="145" t="str">
        <f>IF(COUNTIF('Listing Competitieven'!AF$2:AF$479,$A1064)=0,"",COUNTIF('Listing Competitieven'!AF$2:AF$479,$A1064))</f>
        <v/>
      </c>
      <c r="C1064" s="145" t="str">
        <f>IF(COUNTIF('Listing Competitieven'!AG$2:AG$479,$A1064)=0,"",COUNTIF('Listing Competitieven'!AG$2:AG$479,$A1064))</f>
        <v/>
      </c>
      <c r="D1064" s="145" t="str">
        <f>IF(COUNTIF('Listing Competitieven'!AH$2:AH$479,$A1064)=0,"",COUNTIF('Listing Competitieven'!AH$2:AH$479,$A1064))</f>
        <v/>
      </c>
      <c r="E1064" s="145" t="str">
        <f>IF(COUNTIF('Listing Competitieven'!AI$2:AI$479,$A1064)=0,"",COUNTIF('Listing Competitieven'!AI$2:AI$479,$A1064))</f>
        <v/>
      </c>
      <c r="F1064" s="145" t="str">
        <f>IF(COUNTIF('Listing Competitieven'!AJ$2:AJ$479,$A1064)=0,"",COUNTIF('Listing Competitieven'!AJ$2:AJ$479,$A1064))</f>
        <v/>
      </c>
      <c r="G1064" s="145" t="str">
        <f>IF(COUNTIF('Listing Competitieven'!AK$2:AK$479,$A1064)=0,"",COUNTIF('Listing Competitieven'!AK$2:AK$479,$A1064))</f>
        <v/>
      </c>
      <c r="I1064">
        <v>1063</v>
      </c>
      <c r="J1064" s="145">
        <f>SUM(B$2:B1064)</f>
        <v>149</v>
      </c>
      <c r="K1064" s="145">
        <f>SUM(C$2:C1064)</f>
        <v>128</v>
      </c>
      <c r="L1064" s="145">
        <f>SUM(D$2:D1064)</f>
        <v>100</v>
      </c>
      <c r="M1064" s="145">
        <f>SUM(E$2:E1064)</f>
        <v>45</v>
      </c>
      <c r="N1064" s="145">
        <f>SUM(F$2:F1064)</f>
        <v>54</v>
      </c>
      <c r="O1064" s="145">
        <f>SUM(G$2:G1064)</f>
        <v>8</v>
      </c>
    </row>
    <row r="1065" spans="1:15" x14ac:dyDescent="0.25">
      <c r="A1065">
        <v>1064</v>
      </c>
      <c r="B1065" s="145" t="str">
        <f>IF(COUNTIF('Listing Competitieven'!AF$2:AF$479,$A1065)=0,"",COUNTIF('Listing Competitieven'!AF$2:AF$479,$A1065))</f>
        <v/>
      </c>
      <c r="C1065" s="145" t="str">
        <f>IF(COUNTIF('Listing Competitieven'!AG$2:AG$479,$A1065)=0,"",COUNTIF('Listing Competitieven'!AG$2:AG$479,$A1065))</f>
        <v/>
      </c>
      <c r="D1065" s="145" t="str">
        <f>IF(COUNTIF('Listing Competitieven'!AH$2:AH$479,$A1065)=0,"",COUNTIF('Listing Competitieven'!AH$2:AH$479,$A1065))</f>
        <v/>
      </c>
      <c r="E1065" s="145" t="str">
        <f>IF(COUNTIF('Listing Competitieven'!AI$2:AI$479,$A1065)=0,"",COUNTIF('Listing Competitieven'!AI$2:AI$479,$A1065))</f>
        <v/>
      </c>
      <c r="F1065" s="145" t="str">
        <f>IF(COUNTIF('Listing Competitieven'!AJ$2:AJ$479,$A1065)=0,"",COUNTIF('Listing Competitieven'!AJ$2:AJ$479,$A1065))</f>
        <v/>
      </c>
      <c r="G1065" s="145" t="str">
        <f>IF(COUNTIF('Listing Competitieven'!AK$2:AK$479,$A1065)=0,"",COUNTIF('Listing Competitieven'!AK$2:AK$479,$A1065))</f>
        <v/>
      </c>
      <c r="I1065">
        <v>1064</v>
      </c>
      <c r="J1065" s="145">
        <f>SUM(B$2:B1065)</f>
        <v>149</v>
      </c>
      <c r="K1065" s="145">
        <f>SUM(C$2:C1065)</f>
        <v>128</v>
      </c>
      <c r="L1065" s="145">
        <f>SUM(D$2:D1065)</f>
        <v>100</v>
      </c>
      <c r="M1065" s="145">
        <f>SUM(E$2:E1065)</f>
        <v>45</v>
      </c>
      <c r="N1065" s="145">
        <f>SUM(F$2:F1065)</f>
        <v>54</v>
      </c>
      <c r="O1065" s="145">
        <f>SUM(G$2:G1065)</f>
        <v>8</v>
      </c>
    </row>
    <row r="1066" spans="1:15" x14ac:dyDescent="0.25">
      <c r="A1066">
        <v>1065</v>
      </c>
      <c r="B1066" s="145" t="str">
        <f>IF(COUNTIF('Listing Competitieven'!AF$2:AF$479,$A1066)=0,"",COUNTIF('Listing Competitieven'!AF$2:AF$479,$A1066))</f>
        <v/>
      </c>
      <c r="C1066" s="145" t="str">
        <f>IF(COUNTIF('Listing Competitieven'!AG$2:AG$479,$A1066)=0,"",COUNTIF('Listing Competitieven'!AG$2:AG$479,$A1066))</f>
        <v/>
      </c>
      <c r="D1066" s="145" t="str">
        <f>IF(COUNTIF('Listing Competitieven'!AH$2:AH$479,$A1066)=0,"",COUNTIF('Listing Competitieven'!AH$2:AH$479,$A1066))</f>
        <v/>
      </c>
      <c r="E1066" s="145" t="str">
        <f>IF(COUNTIF('Listing Competitieven'!AI$2:AI$479,$A1066)=0,"",COUNTIF('Listing Competitieven'!AI$2:AI$479,$A1066))</f>
        <v/>
      </c>
      <c r="F1066" s="145" t="str">
        <f>IF(COUNTIF('Listing Competitieven'!AJ$2:AJ$479,$A1066)=0,"",COUNTIF('Listing Competitieven'!AJ$2:AJ$479,$A1066))</f>
        <v/>
      </c>
      <c r="G1066" s="145" t="str">
        <f>IF(COUNTIF('Listing Competitieven'!AK$2:AK$479,$A1066)=0,"",COUNTIF('Listing Competitieven'!AK$2:AK$479,$A1066))</f>
        <v/>
      </c>
      <c r="I1066">
        <v>1065</v>
      </c>
      <c r="J1066" s="145">
        <f>SUM(B$2:B1066)</f>
        <v>149</v>
      </c>
      <c r="K1066" s="145">
        <f>SUM(C$2:C1066)</f>
        <v>128</v>
      </c>
      <c r="L1066" s="145">
        <f>SUM(D$2:D1066)</f>
        <v>100</v>
      </c>
      <c r="M1066" s="145">
        <f>SUM(E$2:E1066)</f>
        <v>45</v>
      </c>
      <c r="N1066" s="145">
        <f>SUM(F$2:F1066)</f>
        <v>54</v>
      </c>
      <c r="O1066" s="145">
        <f>SUM(G$2:G1066)</f>
        <v>8</v>
      </c>
    </row>
    <row r="1067" spans="1:15" x14ac:dyDescent="0.25">
      <c r="A1067">
        <v>1066</v>
      </c>
      <c r="B1067" s="145" t="str">
        <f>IF(COUNTIF('Listing Competitieven'!AF$2:AF$479,$A1067)=0,"",COUNTIF('Listing Competitieven'!AF$2:AF$479,$A1067))</f>
        <v/>
      </c>
      <c r="C1067" s="145" t="str">
        <f>IF(COUNTIF('Listing Competitieven'!AG$2:AG$479,$A1067)=0,"",COUNTIF('Listing Competitieven'!AG$2:AG$479,$A1067))</f>
        <v/>
      </c>
      <c r="D1067" s="145" t="str">
        <f>IF(COUNTIF('Listing Competitieven'!AH$2:AH$479,$A1067)=0,"",COUNTIF('Listing Competitieven'!AH$2:AH$479,$A1067))</f>
        <v/>
      </c>
      <c r="E1067" s="145" t="str">
        <f>IF(COUNTIF('Listing Competitieven'!AI$2:AI$479,$A1067)=0,"",COUNTIF('Listing Competitieven'!AI$2:AI$479,$A1067))</f>
        <v/>
      </c>
      <c r="F1067" s="145" t="str">
        <f>IF(COUNTIF('Listing Competitieven'!AJ$2:AJ$479,$A1067)=0,"",COUNTIF('Listing Competitieven'!AJ$2:AJ$479,$A1067))</f>
        <v/>
      </c>
      <c r="G1067" s="145" t="str">
        <f>IF(COUNTIF('Listing Competitieven'!AK$2:AK$479,$A1067)=0,"",COUNTIF('Listing Competitieven'!AK$2:AK$479,$A1067))</f>
        <v/>
      </c>
      <c r="I1067">
        <v>1066</v>
      </c>
      <c r="J1067" s="145">
        <f>SUM(B$2:B1067)</f>
        <v>149</v>
      </c>
      <c r="K1067" s="145">
        <f>SUM(C$2:C1067)</f>
        <v>128</v>
      </c>
      <c r="L1067" s="145">
        <f>SUM(D$2:D1067)</f>
        <v>100</v>
      </c>
      <c r="M1067" s="145">
        <f>SUM(E$2:E1067)</f>
        <v>45</v>
      </c>
      <c r="N1067" s="145">
        <f>SUM(F$2:F1067)</f>
        <v>54</v>
      </c>
      <c r="O1067" s="145">
        <f>SUM(G$2:G1067)</f>
        <v>8</v>
      </c>
    </row>
    <row r="1068" spans="1:15" x14ac:dyDescent="0.25">
      <c r="A1068">
        <v>1067</v>
      </c>
      <c r="B1068" s="145" t="str">
        <f>IF(COUNTIF('Listing Competitieven'!AF$2:AF$479,$A1068)=0,"",COUNTIF('Listing Competitieven'!AF$2:AF$479,$A1068))</f>
        <v/>
      </c>
      <c r="C1068" s="145" t="str">
        <f>IF(COUNTIF('Listing Competitieven'!AG$2:AG$479,$A1068)=0,"",COUNTIF('Listing Competitieven'!AG$2:AG$479,$A1068))</f>
        <v/>
      </c>
      <c r="D1068" s="145" t="str">
        <f>IF(COUNTIF('Listing Competitieven'!AH$2:AH$479,$A1068)=0,"",COUNTIF('Listing Competitieven'!AH$2:AH$479,$A1068))</f>
        <v/>
      </c>
      <c r="E1068" s="145" t="str">
        <f>IF(COUNTIF('Listing Competitieven'!AI$2:AI$479,$A1068)=0,"",COUNTIF('Listing Competitieven'!AI$2:AI$479,$A1068))</f>
        <v/>
      </c>
      <c r="F1068" s="145" t="str">
        <f>IF(COUNTIF('Listing Competitieven'!AJ$2:AJ$479,$A1068)=0,"",COUNTIF('Listing Competitieven'!AJ$2:AJ$479,$A1068))</f>
        <v/>
      </c>
      <c r="G1068" s="145" t="str">
        <f>IF(COUNTIF('Listing Competitieven'!AK$2:AK$479,$A1068)=0,"",COUNTIF('Listing Competitieven'!AK$2:AK$479,$A1068))</f>
        <v/>
      </c>
      <c r="I1068">
        <v>1067</v>
      </c>
      <c r="J1068" s="145">
        <f>SUM(B$2:B1068)</f>
        <v>149</v>
      </c>
      <c r="K1068" s="145">
        <f>SUM(C$2:C1068)</f>
        <v>128</v>
      </c>
      <c r="L1068" s="145">
        <f>SUM(D$2:D1068)</f>
        <v>100</v>
      </c>
      <c r="M1068" s="145">
        <f>SUM(E$2:E1068)</f>
        <v>45</v>
      </c>
      <c r="N1068" s="145">
        <f>SUM(F$2:F1068)</f>
        <v>54</v>
      </c>
      <c r="O1068" s="145">
        <f>SUM(G$2:G1068)</f>
        <v>8</v>
      </c>
    </row>
    <row r="1069" spans="1:15" x14ac:dyDescent="0.25">
      <c r="A1069">
        <v>1068</v>
      </c>
      <c r="B1069" s="145" t="str">
        <f>IF(COUNTIF('Listing Competitieven'!AF$2:AF$479,$A1069)=0,"",COUNTIF('Listing Competitieven'!AF$2:AF$479,$A1069))</f>
        <v/>
      </c>
      <c r="C1069" s="145" t="str">
        <f>IF(COUNTIF('Listing Competitieven'!AG$2:AG$479,$A1069)=0,"",COUNTIF('Listing Competitieven'!AG$2:AG$479,$A1069))</f>
        <v/>
      </c>
      <c r="D1069" s="145" t="str">
        <f>IF(COUNTIF('Listing Competitieven'!AH$2:AH$479,$A1069)=0,"",COUNTIF('Listing Competitieven'!AH$2:AH$479,$A1069))</f>
        <v/>
      </c>
      <c r="E1069" s="145" t="str">
        <f>IF(COUNTIF('Listing Competitieven'!AI$2:AI$479,$A1069)=0,"",COUNTIF('Listing Competitieven'!AI$2:AI$479,$A1069))</f>
        <v/>
      </c>
      <c r="F1069" s="145" t="str">
        <f>IF(COUNTIF('Listing Competitieven'!AJ$2:AJ$479,$A1069)=0,"",COUNTIF('Listing Competitieven'!AJ$2:AJ$479,$A1069))</f>
        <v/>
      </c>
      <c r="G1069" s="145" t="str">
        <f>IF(COUNTIF('Listing Competitieven'!AK$2:AK$479,$A1069)=0,"",COUNTIF('Listing Competitieven'!AK$2:AK$479,$A1069))</f>
        <v/>
      </c>
      <c r="I1069">
        <v>1068</v>
      </c>
      <c r="J1069" s="145">
        <f>SUM(B$2:B1069)</f>
        <v>149</v>
      </c>
      <c r="K1069" s="145">
        <f>SUM(C$2:C1069)</f>
        <v>128</v>
      </c>
      <c r="L1069" s="145">
        <f>SUM(D$2:D1069)</f>
        <v>100</v>
      </c>
      <c r="M1069" s="145">
        <f>SUM(E$2:E1069)</f>
        <v>45</v>
      </c>
      <c r="N1069" s="145">
        <f>SUM(F$2:F1069)</f>
        <v>54</v>
      </c>
      <c r="O1069" s="145">
        <f>SUM(G$2:G1069)</f>
        <v>8</v>
      </c>
    </row>
    <row r="1070" spans="1:15" x14ac:dyDescent="0.25">
      <c r="A1070">
        <v>1069</v>
      </c>
      <c r="B1070" s="145" t="str">
        <f>IF(COUNTIF('Listing Competitieven'!AF$2:AF$479,$A1070)=0,"",COUNTIF('Listing Competitieven'!AF$2:AF$479,$A1070))</f>
        <v/>
      </c>
      <c r="C1070" s="145" t="str">
        <f>IF(COUNTIF('Listing Competitieven'!AG$2:AG$479,$A1070)=0,"",COUNTIF('Listing Competitieven'!AG$2:AG$479,$A1070))</f>
        <v/>
      </c>
      <c r="D1070" s="145" t="str">
        <f>IF(COUNTIF('Listing Competitieven'!AH$2:AH$479,$A1070)=0,"",COUNTIF('Listing Competitieven'!AH$2:AH$479,$A1070))</f>
        <v/>
      </c>
      <c r="E1070" s="145" t="str">
        <f>IF(COUNTIF('Listing Competitieven'!AI$2:AI$479,$A1070)=0,"",COUNTIF('Listing Competitieven'!AI$2:AI$479,$A1070))</f>
        <v/>
      </c>
      <c r="F1070" s="145" t="str">
        <f>IF(COUNTIF('Listing Competitieven'!AJ$2:AJ$479,$A1070)=0,"",COUNTIF('Listing Competitieven'!AJ$2:AJ$479,$A1070))</f>
        <v/>
      </c>
      <c r="G1070" s="145" t="str">
        <f>IF(COUNTIF('Listing Competitieven'!AK$2:AK$479,$A1070)=0,"",COUNTIF('Listing Competitieven'!AK$2:AK$479,$A1070))</f>
        <v/>
      </c>
      <c r="I1070">
        <v>1069</v>
      </c>
      <c r="J1070" s="145">
        <f>SUM(B$2:B1070)</f>
        <v>149</v>
      </c>
      <c r="K1070" s="145">
        <f>SUM(C$2:C1070)</f>
        <v>128</v>
      </c>
      <c r="L1070" s="145">
        <f>SUM(D$2:D1070)</f>
        <v>100</v>
      </c>
      <c r="M1070" s="145">
        <f>SUM(E$2:E1070)</f>
        <v>45</v>
      </c>
      <c r="N1070" s="145">
        <f>SUM(F$2:F1070)</f>
        <v>54</v>
      </c>
      <c r="O1070" s="145">
        <f>SUM(G$2:G1070)</f>
        <v>8</v>
      </c>
    </row>
    <row r="1071" spans="1:15" x14ac:dyDescent="0.25">
      <c r="A1071">
        <v>1070</v>
      </c>
      <c r="B1071" s="145" t="str">
        <f>IF(COUNTIF('Listing Competitieven'!AF$2:AF$479,$A1071)=0,"",COUNTIF('Listing Competitieven'!AF$2:AF$479,$A1071))</f>
        <v/>
      </c>
      <c r="C1071" s="145" t="str">
        <f>IF(COUNTIF('Listing Competitieven'!AG$2:AG$479,$A1071)=0,"",COUNTIF('Listing Competitieven'!AG$2:AG$479,$A1071))</f>
        <v/>
      </c>
      <c r="D1071" s="145" t="str">
        <f>IF(COUNTIF('Listing Competitieven'!AH$2:AH$479,$A1071)=0,"",COUNTIF('Listing Competitieven'!AH$2:AH$479,$A1071))</f>
        <v/>
      </c>
      <c r="E1071" s="145" t="str">
        <f>IF(COUNTIF('Listing Competitieven'!AI$2:AI$479,$A1071)=0,"",COUNTIF('Listing Competitieven'!AI$2:AI$479,$A1071))</f>
        <v/>
      </c>
      <c r="F1071" s="145" t="str">
        <f>IF(COUNTIF('Listing Competitieven'!AJ$2:AJ$479,$A1071)=0,"",COUNTIF('Listing Competitieven'!AJ$2:AJ$479,$A1071))</f>
        <v/>
      </c>
      <c r="G1071" s="145" t="str">
        <f>IF(COUNTIF('Listing Competitieven'!AK$2:AK$479,$A1071)=0,"",COUNTIF('Listing Competitieven'!AK$2:AK$479,$A1071))</f>
        <v/>
      </c>
      <c r="I1071">
        <v>1070</v>
      </c>
      <c r="J1071" s="145">
        <f>SUM(B$2:B1071)</f>
        <v>149</v>
      </c>
      <c r="K1071" s="145">
        <f>SUM(C$2:C1071)</f>
        <v>128</v>
      </c>
      <c r="L1071" s="145">
        <f>SUM(D$2:D1071)</f>
        <v>100</v>
      </c>
      <c r="M1071" s="145">
        <f>SUM(E$2:E1071)</f>
        <v>45</v>
      </c>
      <c r="N1071" s="145">
        <f>SUM(F$2:F1071)</f>
        <v>54</v>
      </c>
      <c r="O1071" s="145">
        <f>SUM(G$2:G1071)</f>
        <v>8</v>
      </c>
    </row>
    <row r="1072" spans="1:15" x14ac:dyDescent="0.25">
      <c r="A1072">
        <v>1071</v>
      </c>
      <c r="B1072" s="145" t="str">
        <f>IF(COUNTIF('Listing Competitieven'!AF$2:AF$479,$A1072)=0,"",COUNTIF('Listing Competitieven'!AF$2:AF$479,$A1072))</f>
        <v/>
      </c>
      <c r="C1072" s="145" t="str">
        <f>IF(COUNTIF('Listing Competitieven'!AG$2:AG$479,$A1072)=0,"",COUNTIF('Listing Competitieven'!AG$2:AG$479,$A1072))</f>
        <v/>
      </c>
      <c r="D1072" s="145">
        <f>IF(COUNTIF('Listing Competitieven'!AH$2:AH$479,$A1072)=0,"",COUNTIF('Listing Competitieven'!AH$2:AH$479,$A1072))</f>
        <v>1</v>
      </c>
      <c r="E1072" s="145" t="str">
        <f>IF(COUNTIF('Listing Competitieven'!AI$2:AI$479,$A1072)=0,"",COUNTIF('Listing Competitieven'!AI$2:AI$479,$A1072))</f>
        <v/>
      </c>
      <c r="F1072" s="145" t="str">
        <f>IF(COUNTIF('Listing Competitieven'!AJ$2:AJ$479,$A1072)=0,"",COUNTIF('Listing Competitieven'!AJ$2:AJ$479,$A1072))</f>
        <v/>
      </c>
      <c r="G1072" s="145" t="str">
        <f>IF(COUNTIF('Listing Competitieven'!AK$2:AK$479,$A1072)=0,"",COUNTIF('Listing Competitieven'!AK$2:AK$479,$A1072))</f>
        <v/>
      </c>
      <c r="I1072">
        <v>1071</v>
      </c>
      <c r="J1072" s="145">
        <f>SUM(B$2:B1072)</f>
        <v>149</v>
      </c>
      <c r="K1072" s="145">
        <f>SUM(C$2:C1072)</f>
        <v>128</v>
      </c>
      <c r="L1072" s="145">
        <f>SUM(D$2:D1072)</f>
        <v>101</v>
      </c>
      <c r="M1072" s="145">
        <f>SUM(E$2:E1072)</f>
        <v>45</v>
      </c>
      <c r="N1072" s="145">
        <f>SUM(F$2:F1072)</f>
        <v>54</v>
      </c>
      <c r="O1072" s="145">
        <f>SUM(G$2:G1072)</f>
        <v>8</v>
      </c>
    </row>
    <row r="1073" spans="1:15" x14ac:dyDescent="0.25">
      <c r="A1073">
        <v>1072</v>
      </c>
      <c r="B1073" s="145" t="str">
        <f>IF(COUNTIF('Listing Competitieven'!AF$2:AF$479,$A1073)=0,"",COUNTIF('Listing Competitieven'!AF$2:AF$479,$A1073))</f>
        <v/>
      </c>
      <c r="C1073" s="145" t="str">
        <f>IF(COUNTIF('Listing Competitieven'!AG$2:AG$479,$A1073)=0,"",COUNTIF('Listing Competitieven'!AG$2:AG$479,$A1073))</f>
        <v/>
      </c>
      <c r="D1073" s="145" t="str">
        <f>IF(COUNTIF('Listing Competitieven'!AH$2:AH$479,$A1073)=0,"",COUNTIF('Listing Competitieven'!AH$2:AH$479,$A1073))</f>
        <v/>
      </c>
      <c r="E1073" s="145" t="str">
        <f>IF(COUNTIF('Listing Competitieven'!AI$2:AI$479,$A1073)=0,"",COUNTIF('Listing Competitieven'!AI$2:AI$479,$A1073))</f>
        <v/>
      </c>
      <c r="F1073" s="145" t="str">
        <f>IF(COUNTIF('Listing Competitieven'!AJ$2:AJ$479,$A1073)=0,"",COUNTIF('Listing Competitieven'!AJ$2:AJ$479,$A1073))</f>
        <v/>
      </c>
      <c r="G1073" s="145" t="str">
        <f>IF(COUNTIF('Listing Competitieven'!AK$2:AK$479,$A1073)=0,"",COUNTIF('Listing Competitieven'!AK$2:AK$479,$A1073))</f>
        <v/>
      </c>
      <c r="I1073">
        <v>1072</v>
      </c>
      <c r="J1073" s="145">
        <f>SUM(B$2:B1073)</f>
        <v>149</v>
      </c>
      <c r="K1073" s="145">
        <f>SUM(C$2:C1073)</f>
        <v>128</v>
      </c>
      <c r="L1073" s="145">
        <f>SUM(D$2:D1073)</f>
        <v>101</v>
      </c>
      <c r="M1073" s="145">
        <f>SUM(E$2:E1073)</f>
        <v>45</v>
      </c>
      <c r="N1073" s="145">
        <f>SUM(F$2:F1073)</f>
        <v>54</v>
      </c>
      <c r="O1073" s="145">
        <f>SUM(G$2:G1073)</f>
        <v>8</v>
      </c>
    </row>
    <row r="1074" spans="1:15" x14ac:dyDescent="0.25">
      <c r="A1074">
        <v>1073</v>
      </c>
      <c r="B1074" s="145" t="str">
        <f>IF(COUNTIF('Listing Competitieven'!AF$2:AF$479,$A1074)=0,"",COUNTIF('Listing Competitieven'!AF$2:AF$479,$A1074))</f>
        <v/>
      </c>
      <c r="C1074" s="145" t="str">
        <f>IF(COUNTIF('Listing Competitieven'!AG$2:AG$479,$A1074)=0,"",COUNTIF('Listing Competitieven'!AG$2:AG$479,$A1074))</f>
        <v/>
      </c>
      <c r="D1074" s="145" t="str">
        <f>IF(COUNTIF('Listing Competitieven'!AH$2:AH$479,$A1074)=0,"",COUNTIF('Listing Competitieven'!AH$2:AH$479,$A1074))</f>
        <v/>
      </c>
      <c r="E1074" s="145" t="str">
        <f>IF(COUNTIF('Listing Competitieven'!AI$2:AI$479,$A1074)=0,"",COUNTIF('Listing Competitieven'!AI$2:AI$479,$A1074))</f>
        <v/>
      </c>
      <c r="F1074" s="145" t="str">
        <f>IF(COUNTIF('Listing Competitieven'!AJ$2:AJ$479,$A1074)=0,"",COUNTIF('Listing Competitieven'!AJ$2:AJ$479,$A1074))</f>
        <v/>
      </c>
      <c r="G1074" s="145" t="str">
        <f>IF(COUNTIF('Listing Competitieven'!AK$2:AK$479,$A1074)=0,"",COUNTIF('Listing Competitieven'!AK$2:AK$479,$A1074))</f>
        <v/>
      </c>
      <c r="I1074">
        <v>1073</v>
      </c>
      <c r="J1074" s="145">
        <f>SUM(B$2:B1074)</f>
        <v>149</v>
      </c>
      <c r="K1074" s="145">
        <f>SUM(C$2:C1074)</f>
        <v>128</v>
      </c>
      <c r="L1074" s="145">
        <f>SUM(D$2:D1074)</f>
        <v>101</v>
      </c>
      <c r="M1074" s="145">
        <f>SUM(E$2:E1074)</f>
        <v>45</v>
      </c>
      <c r="N1074" s="145">
        <f>SUM(F$2:F1074)</f>
        <v>54</v>
      </c>
      <c r="O1074" s="145">
        <f>SUM(G$2:G1074)</f>
        <v>8</v>
      </c>
    </row>
    <row r="1075" spans="1:15" x14ac:dyDescent="0.25">
      <c r="A1075">
        <v>1074</v>
      </c>
      <c r="B1075" s="145" t="str">
        <f>IF(COUNTIF('Listing Competitieven'!AF$2:AF$479,$A1075)=0,"",COUNTIF('Listing Competitieven'!AF$2:AF$479,$A1075))</f>
        <v/>
      </c>
      <c r="C1075" s="145" t="str">
        <f>IF(COUNTIF('Listing Competitieven'!AG$2:AG$479,$A1075)=0,"",COUNTIF('Listing Competitieven'!AG$2:AG$479,$A1075))</f>
        <v/>
      </c>
      <c r="D1075" s="145" t="str">
        <f>IF(COUNTIF('Listing Competitieven'!AH$2:AH$479,$A1075)=0,"",COUNTIF('Listing Competitieven'!AH$2:AH$479,$A1075))</f>
        <v/>
      </c>
      <c r="E1075" s="145" t="str">
        <f>IF(COUNTIF('Listing Competitieven'!AI$2:AI$479,$A1075)=0,"",COUNTIF('Listing Competitieven'!AI$2:AI$479,$A1075))</f>
        <v/>
      </c>
      <c r="F1075" s="145" t="str">
        <f>IF(COUNTIF('Listing Competitieven'!AJ$2:AJ$479,$A1075)=0,"",COUNTIF('Listing Competitieven'!AJ$2:AJ$479,$A1075))</f>
        <v/>
      </c>
      <c r="G1075" s="145" t="str">
        <f>IF(COUNTIF('Listing Competitieven'!AK$2:AK$479,$A1075)=0,"",COUNTIF('Listing Competitieven'!AK$2:AK$479,$A1075))</f>
        <v/>
      </c>
      <c r="I1075">
        <v>1074</v>
      </c>
      <c r="J1075" s="145">
        <f>SUM(B$2:B1075)</f>
        <v>149</v>
      </c>
      <c r="K1075" s="145">
        <f>SUM(C$2:C1075)</f>
        <v>128</v>
      </c>
      <c r="L1075" s="145">
        <f>SUM(D$2:D1075)</f>
        <v>101</v>
      </c>
      <c r="M1075" s="145">
        <f>SUM(E$2:E1075)</f>
        <v>45</v>
      </c>
      <c r="N1075" s="145">
        <f>SUM(F$2:F1075)</f>
        <v>54</v>
      </c>
      <c r="O1075" s="145">
        <f>SUM(G$2:G1075)</f>
        <v>8</v>
      </c>
    </row>
    <row r="1076" spans="1:15" x14ac:dyDescent="0.25">
      <c r="A1076">
        <v>1075</v>
      </c>
      <c r="B1076" s="145" t="str">
        <f>IF(COUNTIF('Listing Competitieven'!AF$2:AF$479,$A1076)=0,"",COUNTIF('Listing Competitieven'!AF$2:AF$479,$A1076))</f>
        <v/>
      </c>
      <c r="C1076" s="145" t="str">
        <f>IF(COUNTIF('Listing Competitieven'!AG$2:AG$479,$A1076)=0,"",COUNTIF('Listing Competitieven'!AG$2:AG$479,$A1076))</f>
        <v/>
      </c>
      <c r="D1076" s="145" t="str">
        <f>IF(COUNTIF('Listing Competitieven'!AH$2:AH$479,$A1076)=0,"",COUNTIF('Listing Competitieven'!AH$2:AH$479,$A1076))</f>
        <v/>
      </c>
      <c r="E1076" s="145" t="str">
        <f>IF(COUNTIF('Listing Competitieven'!AI$2:AI$479,$A1076)=0,"",COUNTIF('Listing Competitieven'!AI$2:AI$479,$A1076))</f>
        <v/>
      </c>
      <c r="F1076" s="145" t="str">
        <f>IF(COUNTIF('Listing Competitieven'!AJ$2:AJ$479,$A1076)=0,"",COUNTIF('Listing Competitieven'!AJ$2:AJ$479,$A1076))</f>
        <v/>
      </c>
      <c r="G1076" s="145" t="str">
        <f>IF(COUNTIF('Listing Competitieven'!AK$2:AK$479,$A1076)=0,"",COUNTIF('Listing Competitieven'!AK$2:AK$479,$A1076))</f>
        <v/>
      </c>
      <c r="I1076">
        <v>1075</v>
      </c>
      <c r="J1076" s="145">
        <f>SUM(B$2:B1076)</f>
        <v>149</v>
      </c>
      <c r="K1076" s="145">
        <f>SUM(C$2:C1076)</f>
        <v>128</v>
      </c>
      <c r="L1076" s="145">
        <f>SUM(D$2:D1076)</f>
        <v>101</v>
      </c>
      <c r="M1076" s="145">
        <f>SUM(E$2:E1076)</f>
        <v>45</v>
      </c>
      <c r="N1076" s="145">
        <f>SUM(F$2:F1076)</f>
        <v>54</v>
      </c>
      <c r="O1076" s="145">
        <f>SUM(G$2:G1076)</f>
        <v>8</v>
      </c>
    </row>
    <row r="1077" spans="1:15" x14ac:dyDescent="0.25">
      <c r="A1077">
        <v>1076</v>
      </c>
      <c r="B1077" s="145" t="str">
        <f>IF(COUNTIF('Listing Competitieven'!AF$2:AF$479,$A1077)=0,"",COUNTIF('Listing Competitieven'!AF$2:AF$479,$A1077))</f>
        <v/>
      </c>
      <c r="C1077" s="145" t="str">
        <f>IF(COUNTIF('Listing Competitieven'!AG$2:AG$479,$A1077)=0,"",COUNTIF('Listing Competitieven'!AG$2:AG$479,$A1077))</f>
        <v/>
      </c>
      <c r="D1077" s="145" t="str">
        <f>IF(COUNTIF('Listing Competitieven'!AH$2:AH$479,$A1077)=0,"",COUNTIF('Listing Competitieven'!AH$2:AH$479,$A1077))</f>
        <v/>
      </c>
      <c r="E1077" s="145" t="str">
        <f>IF(COUNTIF('Listing Competitieven'!AI$2:AI$479,$A1077)=0,"",COUNTIF('Listing Competitieven'!AI$2:AI$479,$A1077))</f>
        <v/>
      </c>
      <c r="F1077" s="145" t="str">
        <f>IF(COUNTIF('Listing Competitieven'!AJ$2:AJ$479,$A1077)=0,"",COUNTIF('Listing Competitieven'!AJ$2:AJ$479,$A1077))</f>
        <v/>
      </c>
      <c r="G1077" s="145" t="str">
        <f>IF(COUNTIF('Listing Competitieven'!AK$2:AK$479,$A1077)=0,"",COUNTIF('Listing Competitieven'!AK$2:AK$479,$A1077))</f>
        <v/>
      </c>
      <c r="I1077">
        <v>1076</v>
      </c>
      <c r="J1077" s="145">
        <f>SUM(B$2:B1077)</f>
        <v>149</v>
      </c>
      <c r="K1077" s="145">
        <f>SUM(C$2:C1077)</f>
        <v>128</v>
      </c>
      <c r="L1077" s="145">
        <f>SUM(D$2:D1077)</f>
        <v>101</v>
      </c>
      <c r="M1077" s="145">
        <f>SUM(E$2:E1077)</f>
        <v>45</v>
      </c>
      <c r="N1077" s="145">
        <f>SUM(F$2:F1077)</f>
        <v>54</v>
      </c>
      <c r="O1077" s="145">
        <f>SUM(G$2:G1077)</f>
        <v>8</v>
      </c>
    </row>
    <row r="1078" spans="1:15" x14ac:dyDescent="0.25">
      <c r="A1078">
        <v>1077</v>
      </c>
      <c r="B1078" s="145" t="str">
        <f>IF(COUNTIF('Listing Competitieven'!AF$2:AF$479,$A1078)=0,"",COUNTIF('Listing Competitieven'!AF$2:AF$479,$A1078))</f>
        <v/>
      </c>
      <c r="C1078" s="145" t="str">
        <f>IF(COUNTIF('Listing Competitieven'!AG$2:AG$479,$A1078)=0,"",COUNTIF('Listing Competitieven'!AG$2:AG$479,$A1078))</f>
        <v/>
      </c>
      <c r="D1078" s="145" t="str">
        <f>IF(COUNTIF('Listing Competitieven'!AH$2:AH$479,$A1078)=0,"",COUNTIF('Listing Competitieven'!AH$2:AH$479,$A1078))</f>
        <v/>
      </c>
      <c r="E1078" s="145" t="str">
        <f>IF(COUNTIF('Listing Competitieven'!AI$2:AI$479,$A1078)=0,"",COUNTIF('Listing Competitieven'!AI$2:AI$479,$A1078))</f>
        <v/>
      </c>
      <c r="F1078" s="145" t="str">
        <f>IF(COUNTIF('Listing Competitieven'!AJ$2:AJ$479,$A1078)=0,"",COUNTIF('Listing Competitieven'!AJ$2:AJ$479,$A1078))</f>
        <v/>
      </c>
      <c r="G1078" s="145" t="str">
        <f>IF(COUNTIF('Listing Competitieven'!AK$2:AK$479,$A1078)=0,"",COUNTIF('Listing Competitieven'!AK$2:AK$479,$A1078))</f>
        <v/>
      </c>
      <c r="I1078">
        <v>1077</v>
      </c>
      <c r="J1078" s="145">
        <f>SUM(B$2:B1078)</f>
        <v>149</v>
      </c>
      <c r="K1078" s="145">
        <f>SUM(C$2:C1078)</f>
        <v>128</v>
      </c>
      <c r="L1078" s="145">
        <f>SUM(D$2:D1078)</f>
        <v>101</v>
      </c>
      <c r="M1078" s="145">
        <f>SUM(E$2:E1078)</f>
        <v>45</v>
      </c>
      <c r="N1078" s="145">
        <f>SUM(F$2:F1078)</f>
        <v>54</v>
      </c>
      <c r="O1078" s="145">
        <f>SUM(G$2:G1078)</f>
        <v>8</v>
      </c>
    </row>
    <row r="1079" spans="1:15" x14ac:dyDescent="0.25">
      <c r="A1079">
        <v>1078</v>
      </c>
      <c r="B1079" s="145" t="str">
        <f>IF(COUNTIF('Listing Competitieven'!AF$2:AF$479,$A1079)=0,"",COUNTIF('Listing Competitieven'!AF$2:AF$479,$A1079))</f>
        <v/>
      </c>
      <c r="C1079" s="145" t="str">
        <f>IF(COUNTIF('Listing Competitieven'!AG$2:AG$479,$A1079)=0,"",COUNTIF('Listing Competitieven'!AG$2:AG$479,$A1079))</f>
        <v/>
      </c>
      <c r="D1079" s="145" t="str">
        <f>IF(COUNTIF('Listing Competitieven'!AH$2:AH$479,$A1079)=0,"",COUNTIF('Listing Competitieven'!AH$2:AH$479,$A1079))</f>
        <v/>
      </c>
      <c r="E1079" s="145">
        <f>IF(COUNTIF('Listing Competitieven'!AI$2:AI$479,$A1079)=0,"",COUNTIF('Listing Competitieven'!AI$2:AI$479,$A1079))</f>
        <v>1</v>
      </c>
      <c r="F1079" s="145" t="str">
        <f>IF(COUNTIF('Listing Competitieven'!AJ$2:AJ$479,$A1079)=0,"",COUNTIF('Listing Competitieven'!AJ$2:AJ$479,$A1079))</f>
        <v/>
      </c>
      <c r="G1079" s="145" t="str">
        <f>IF(COUNTIF('Listing Competitieven'!AK$2:AK$479,$A1079)=0,"",COUNTIF('Listing Competitieven'!AK$2:AK$479,$A1079))</f>
        <v/>
      </c>
      <c r="I1079">
        <v>1078</v>
      </c>
      <c r="J1079" s="145">
        <f>SUM(B$2:B1079)</f>
        <v>149</v>
      </c>
      <c r="K1079" s="145">
        <f>SUM(C$2:C1079)</f>
        <v>128</v>
      </c>
      <c r="L1079" s="145">
        <f>SUM(D$2:D1079)</f>
        <v>101</v>
      </c>
      <c r="M1079" s="145">
        <f>SUM(E$2:E1079)</f>
        <v>46</v>
      </c>
      <c r="N1079" s="145">
        <f>SUM(F$2:F1079)</f>
        <v>54</v>
      </c>
      <c r="O1079" s="145">
        <f>SUM(G$2:G1079)</f>
        <v>8</v>
      </c>
    </row>
    <row r="1080" spans="1:15" x14ac:dyDescent="0.25">
      <c r="A1080">
        <v>1079</v>
      </c>
      <c r="B1080" s="145" t="str">
        <f>IF(COUNTIF('Listing Competitieven'!AF$2:AF$479,$A1080)=0,"",COUNTIF('Listing Competitieven'!AF$2:AF$479,$A1080))</f>
        <v/>
      </c>
      <c r="C1080" s="145" t="str">
        <f>IF(COUNTIF('Listing Competitieven'!AG$2:AG$479,$A1080)=0,"",COUNTIF('Listing Competitieven'!AG$2:AG$479,$A1080))</f>
        <v/>
      </c>
      <c r="D1080" s="145" t="str">
        <f>IF(COUNTIF('Listing Competitieven'!AH$2:AH$479,$A1080)=0,"",COUNTIF('Listing Competitieven'!AH$2:AH$479,$A1080))</f>
        <v/>
      </c>
      <c r="E1080" s="145" t="str">
        <f>IF(COUNTIF('Listing Competitieven'!AI$2:AI$479,$A1080)=0,"",COUNTIF('Listing Competitieven'!AI$2:AI$479,$A1080))</f>
        <v/>
      </c>
      <c r="F1080" s="145" t="str">
        <f>IF(COUNTIF('Listing Competitieven'!AJ$2:AJ$479,$A1080)=0,"",COUNTIF('Listing Competitieven'!AJ$2:AJ$479,$A1080))</f>
        <v/>
      </c>
      <c r="G1080" s="145" t="str">
        <f>IF(COUNTIF('Listing Competitieven'!AK$2:AK$479,$A1080)=0,"",COUNTIF('Listing Competitieven'!AK$2:AK$479,$A1080))</f>
        <v/>
      </c>
      <c r="I1080">
        <v>1079</v>
      </c>
      <c r="J1080" s="145">
        <f>SUM(B$2:B1080)</f>
        <v>149</v>
      </c>
      <c r="K1080" s="145">
        <f>SUM(C$2:C1080)</f>
        <v>128</v>
      </c>
      <c r="L1080" s="145">
        <f>SUM(D$2:D1080)</f>
        <v>101</v>
      </c>
      <c r="M1080" s="145">
        <f>SUM(E$2:E1080)</f>
        <v>46</v>
      </c>
      <c r="N1080" s="145">
        <f>SUM(F$2:F1080)</f>
        <v>54</v>
      </c>
      <c r="O1080" s="145">
        <f>SUM(G$2:G1080)</f>
        <v>8</v>
      </c>
    </row>
    <row r="1081" spans="1:15" x14ac:dyDescent="0.25">
      <c r="A1081">
        <v>1080</v>
      </c>
      <c r="B1081" s="145" t="str">
        <f>IF(COUNTIF('Listing Competitieven'!AF$2:AF$479,$A1081)=0,"",COUNTIF('Listing Competitieven'!AF$2:AF$479,$A1081))</f>
        <v/>
      </c>
      <c r="C1081" s="145" t="str">
        <f>IF(COUNTIF('Listing Competitieven'!AG$2:AG$479,$A1081)=0,"",COUNTIF('Listing Competitieven'!AG$2:AG$479,$A1081))</f>
        <v/>
      </c>
      <c r="D1081" s="145" t="str">
        <f>IF(COUNTIF('Listing Competitieven'!AH$2:AH$479,$A1081)=0,"",COUNTIF('Listing Competitieven'!AH$2:AH$479,$A1081))</f>
        <v/>
      </c>
      <c r="E1081" s="145" t="str">
        <f>IF(COUNTIF('Listing Competitieven'!AI$2:AI$479,$A1081)=0,"",COUNTIF('Listing Competitieven'!AI$2:AI$479,$A1081))</f>
        <v/>
      </c>
      <c r="F1081" s="145" t="str">
        <f>IF(COUNTIF('Listing Competitieven'!AJ$2:AJ$479,$A1081)=0,"",COUNTIF('Listing Competitieven'!AJ$2:AJ$479,$A1081))</f>
        <v/>
      </c>
      <c r="G1081" s="145" t="str">
        <f>IF(COUNTIF('Listing Competitieven'!AK$2:AK$479,$A1081)=0,"",COUNTIF('Listing Competitieven'!AK$2:AK$479,$A1081))</f>
        <v/>
      </c>
      <c r="I1081">
        <v>1080</v>
      </c>
      <c r="J1081" s="145">
        <f>SUM(B$2:B1081)</f>
        <v>149</v>
      </c>
      <c r="K1081" s="145">
        <f>SUM(C$2:C1081)</f>
        <v>128</v>
      </c>
      <c r="L1081" s="145">
        <f>SUM(D$2:D1081)</f>
        <v>101</v>
      </c>
      <c r="M1081" s="145">
        <f>SUM(E$2:E1081)</f>
        <v>46</v>
      </c>
      <c r="N1081" s="145">
        <f>SUM(F$2:F1081)</f>
        <v>54</v>
      </c>
      <c r="O1081" s="145">
        <f>SUM(G$2:G1081)</f>
        <v>8</v>
      </c>
    </row>
    <row r="1082" spans="1:15" x14ac:dyDescent="0.25">
      <c r="A1082">
        <v>1081</v>
      </c>
      <c r="B1082" s="145" t="str">
        <f>IF(COUNTIF('Listing Competitieven'!AF$2:AF$479,$A1082)=0,"",COUNTIF('Listing Competitieven'!AF$2:AF$479,$A1082))</f>
        <v/>
      </c>
      <c r="C1082" s="145" t="str">
        <f>IF(COUNTIF('Listing Competitieven'!AG$2:AG$479,$A1082)=0,"",COUNTIF('Listing Competitieven'!AG$2:AG$479,$A1082))</f>
        <v/>
      </c>
      <c r="D1082" s="145" t="str">
        <f>IF(COUNTIF('Listing Competitieven'!AH$2:AH$479,$A1082)=0,"",COUNTIF('Listing Competitieven'!AH$2:AH$479,$A1082))</f>
        <v/>
      </c>
      <c r="E1082" s="145" t="str">
        <f>IF(COUNTIF('Listing Competitieven'!AI$2:AI$479,$A1082)=0,"",COUNTIF('Listing Competitieven'!AI$2:AI$479,$A1082))</f>
        <v/>
      </c>
      <c r="F1082" s="145" t="str">
        <f>IF(COUNTIF('Listing Competitieven'!AJ$2:AJ$479,$A1082)=0,"",COUNTIF('Listing Competitieven'!AJ$2:AJ$479,$A1082))</f>
        <v/>
      </c>
      <c r="G1082" s="145" t="str">
        <f>IF(COUNTIF('Listing Competitieven'!AK$2:AK$479,$A1082)=0,"",COUNTIF('Listing Competitieven'!AK$2:AK$479,$A1082))</f>
        <v/>
      </c>
      <c r="I1082">
        <v>1081</v>
      </c>
      <c r="J1082" s="145">
        <f>SUM(B$2:B1082)</f>
        <v>149</v>
      </c>
      <c r="K1082" s="145">
        <f>SUM(C$2:C1082)</f>
        <v>128</v>
      </c>
      <c r="L1082" s="145">
        <f>SUM(D$2:D1082)</f>
        <v>101</v>
      </c>
      <c r="M1082" s="145">
        <f>SUM(E$2:E1082)</f>
        <v>46</v>
      </c>
      <c r="N1082" s="145">
        <f>SUM(F$2:F1082)</f>
        <v>54</v>
      </c>
      <c r="O1082" s="145">
        <f>SUM(G$2:G1082)</f>
        <v>8</v>
      </c>
    </row>
    <row r="1083" spans="1:15" x14ac:dyDescent="0.25">
      <c r="A1083">
        <v>1082</v>
      </c>
      <c r="B1083" s="145" t="str">
        <f>IF(COUNTIF('Listing Competitieven'!AF$2:AF$479,$A1083)=0,"",COUNTIF('Listing Competitieven'!AF$2:AF$479,$A1083))</f>
        <v/>
      </c>
      <c r="C1083" s="145" t="str">
        <f>IF(COUNTIF('Listing Competitieven'!AG$2:AG$479,$A1083)=0,"",COUNTIF('Listing Competitieven'!AG$2:AG$479,$A1083))</f>
        <v/>
      </c>
      <c r="D1083" s="145" t="str">
        <f>IF(COUNTIF('Listing Competitieven'!AH$2:AH$479,$A1083)=0,"",COUNTIF('Listing Competitieven'!AH$2:AH$479,$A1083))</f>
        <v/>
      </c>
      <c r="E1083" s="145" t="str">
        <f>IF(COUNTIF('Listing Competitieven'!AI$2:AI$479,$A1083)=0,"",COUNTIF('Listing Competitieven'!AI$2:AI$479,$A1083))</f>
        <v/>
      </c>
      <c r="F1083" s="145" t="str">
        <f>IF(COUNTIF('Listing Competitieven'!AJ$2:AJ$479,$A1083)=0,"",COUNTIF('Listing Competitieven'!AJ$2:AJ$479,$A1083))</f>
        <v/>
      </c>
      <c r="G1083" s="145" t="str">
        <f>IF(COUNTIF('Listing Competitieven'!AK$2:AK$479,$A1083)=0,"",COUNTIF('Listing Competitieven'!AK$2:AK$479,$A1083))</f>
        <v/>
      </c>
      <c r="I1083">
        <v>1082</v>
      </c>
      <c r="J1083" s="145">
        <f>SUM(B$2:B1083)</f>
        <v>149</v>
      </c>
      <c r="K1083" s="145">
        <f>SUM(C$2:C1083)</f>
        <v>128</v>
      </c>
      <c r="L1083" s="145">
        <f>SUM(D$2:D1083)</f>
        <v>101</v>
      </c>
      <c r="M1083" s="145">
        <f>SUM(E$2:E1083)</f>
        <v>46</v>
      </c>
      <c r="N1083" s="145">
        <f>SUM(F$2:F1083)</f>
        <v>54</v>
      </c>
      <c r="O1083" s="145">
        <f>SUM(G$2:G1083)</f>
        <v>8</v>
      </c>
    </row>
    <row r="1084" spans="1:15" x14ac:dyDescent="0.25">
      <c r="A1084">
        <v>1083</v>
      </c>
      <c r="B1084" s="145" t="str">
        <f>IF(COUNTIF('Listing Competitieven'!AF$2:AF$479,$A1084)=0,"",COUNTIF('Listing Competitieven'!AF$2:AF$479,$A1084))</f>
        <v/>
      </c>
      <c r="C1084" s="145" t="str">
        <f>IF(COUNTIF('Listing Competitieven'!AG$2:AG$479,$A1084)=0,"",COUNTIF('Listing Competitieven'!AG$2:AG$479,$A1084))</f>
        <v/>
      </c>
      <c r="D1084" s="145" t="str">
        <f>IF(COUNTIF('Listing Competitieven'!AH$2:AH$479,$A1084)=0,"",COUNTIF('Listing Competitieven'!AH$2:AH$479,$A1084))</f>
        <v/>
      </c>
      <c r="E1084" s="145" t="str">
        <f>IF(COUNTIF('Listing Competitieven'!AI$2:AI$479,$A1084)=0,"",COUNTIF('Listing Competitieven'!AI$2:AI$479,$A1084))</f>
        <v/>
      </c>
      <c r="F1084" s="145" t="str">
        <f>IF(COUNTIF('Listing Competitieven'!AJ$2:AJ$479,$A1084)=0,"",COUNTIF('Listing Competitieven'!AJ$2:AJ$479,$A1084))</f>
        <v/>
      </c>
      <c r="G1084" s="145" t="str">
        <f>IF(COUNTIF('Listing Competitieven'!AK$2:AK$479,$A1084)=0,"",COUNTIF('Listing Competitieven'!AK$2:AK$479,$A1084))</f>
        <v/>
      </c>
      <c r="I1084">
        <v>1083</v>
      </c>
      <c r="J1084" s="145">
        <f>SUM(B$2:B1084)</f>
        <v>149</v>
      </c>
      <c r="K1084" s="145">
        <f>SUM(C$2:C1084)</f>
        <v>128</v>
      </c>
      <c r="L1084" s="145">
        <f>SUM(D$2:D1084)</f>
        <v>101</v>
      </c>
      <c r="M1084" s="145">
        <f>SUM(E$2:E1084)</f>
        <v>46</v>
      </c>
      <c r="N1084" s="145">
        <f>SUM(F$2:F1084)</f>
        <v>54</v>
      </c>
      <c r="O1084" s="145">
        <f>SUM(G$2:G1084)</f>
        <v>8</v>
      </c>
    </row>
    <row r="1085" spans="1:15" x14ac:dyDescent="0.25">
      <c r="A1085">
        <v>1084</v>
      </c>
      <c r="B1085" s="145" t="str">
        <f>IF(COUNTIF('Listing Competitieven'!AF$2:AF$479,$A1085)=0,"",COUNTIF('Listing Competitieven'!AF$2:AF$479,$A1085))</f>
        <v/>
      </c>
      <c r="C1085" s="145" t="str">
        <f>IF(COUNTIF('Listing Competitieven'!AG$2:AG$479,$A1085)=0,"",COUNTIF('Listing Competitieven'!AG$2:AG$479,$A1085))</f>
        <v/>
      </c>
      <c r="D1085" s="145" t="str">
        <f>IF(COUNTIF('Listing Competitieven'!AH$2:AH$479,$A1085)=0,"",COUNTIF('Listing Competitieven'!AH$2:AH$479,$A1085))</f>
        <v/>
      </c>
      <c r="E1085" s="145" t="str">
        <f>IF(COUNTIF('Listing Competitieven'!AI$2:AI$479,$A1085)=0,"",COUNTIF('Listing Competitieven'!AI$2:AI$479,$A1085))</f>
        <v/>
      </c>
      <c r="F1085" s="145" t="str">
        <f>IF(COUNTIF('Listing Competitieven'!AJ$2:AJ$479,$A1085)=0,"",COUNTIF('Listing Competitieven'!AJ$2:AJ$479,$A1085))</f>
        <v/>
      </c>
      <c r="G1085" s="145" t="str">
        <f>IF(COUNTIF('Listing Competitieven'!AK$2:AK$479,$A1085)=0,"",COUNTIF('Listing Competitieven'!AK$2:AK$479,$A1085))</f>
        <v/>
      </c>
      <c r="I1085">
        <v>1084</v>
      </c>
      <c r="J1085" s="145">
        <f>SUM(B$2:B1085)</f>
        <v>149</v>
      </c>
      <c r="K1085" s="145">
        <f>SUM(C$2:C1085)</f>
        <v>128</v>
      </c>
      <c r="L1085" s="145">
        <f>SUM(D$2:D1085)</f>
        <v>101</v>
      </c>
      <c r="M1085" s="145">
        <f>SUM(E$2:E1085)</f>
        <v>46</v>
      </c>
      <c r="N1085" s="145">
        <f>SUM(F$2:F1085)</f>
        <v>54</v>
      </c>
      <c r="O1085" s="145">
        <f>SUM(G$2:G1085)</f>
        <v>8</v>
      </c>
    </row>
    <row r="1086" spans="1:15" x14ac:dyDescent="0.25">
      <c r="A1086">
        <v>1085</v>
      </c>
      <c r="B1086" s="145" t="str">
        <f>IF(COUNTIF('Listing Competitieven'!AF$2:AF$479,$A1086)=0,"",COUNTIF('Listing Competitieven'!AF$2:AF$479,$A1086))</f>
        <v/>
      </c>
      <c r="C1086" s="145" t="str">
        <f>IF(COUNTIF('Listing Competitieven'!AG$2:AG$479,$A1086)=0,"",COUNTIF('Listing Competitieven'!AG$2:AG$479,$A1086))</f>
        <v/>
      </c>
      <c r="D1086" s="145" t="str">
        <f>IF(COUNTIF('Listing Competitieven'!AH$2:AH$479,$A1086)=0,"",COUNTIF('Listing Competitieven'!AH$2:AH$479,$A1086))</f>
        <v/>
      </c>
      <c r="E1086" s="145" t="str">
        <f>IF(COUNTIF('Listing Competitieven'!AI$2:AI$479,$A1086)=0,"",COUNTIF('Listing Competitieven'!AI$2:AI$479,$A1086))</f>
        <v/>
      </c>
      <c r="F1086" s="145" t="str">
        <f>IF(COUNTIF('Listing Competitieven'!AJ$2:AJ$479,$A1086)=0,"",COUNTIF('Listing Competitieven'!AJ$2:AJ$479,$A1086))</f>
        <v/>
      </c>
      <c r="G1086" s="145" t="str">
        <f>IF(COUNTIF('Listing Competitieven'!AK$2:AK$479,$A1086)=0,"",COUNTIF('Listing Competitieven'!AK$2:AK$479,$A1086))</f>
        <v/>
      </c>
      <c r="I1086">
        <v>1085</v>
      </c>
      <c r="J1086" s="145">
        <f>SUM(B$2:B1086)</f>
        <v>149</v>
      </c>
      <c r="K1086" s="145">
        <f>SUM(C$2:C1086)</f>
        <v>128</v>
      </c>
      <c r="L1086" s="145">
        <f>SUM(D$2:D1086)</f>
        <v>101</v>
      </c>
      <c r="M1086" s="145">
        <f>SUM(E$2:E1086)</f>
        <v>46</v>
      </c>
      <c r="N1086" s="145">
        <f>SUM(F$2:F1086)</f>
        <v>54</v>
      </c>
      <c r="O1086" s="145">
        <f>SUM(G$2:G1086)</f>
        <v>8</v>
      </c>
    </row>
    <row r="1087" spans="1:15" x14ac:dyDescent="0.25">
      <c r="A1087">
        <v>1086</v>
      </c>
      <c r="B1087" s="145" t="str">
        <f>IF(COUNTIF('Listing Competitieven'!AF$2:AF$479,$A1087)=0,"",COUNTIF('Listing Competitieven'!AF$2:AF$479,$A1087))</f>
        <v/>
      </c>
      <c r="C1087" s="145" t="str">
        <f>IF(COUNTIF('Listing Competitieven'!AG$2:AG$479,$A1087)=0,"",COUNTIF('Listing Competitieven'!AG$2:AG$479,$A1087))</f>
        <v/>
      </c>
      <c r="D1087" s="145" t="str">
        <f>IF(COUNTIF('Listing Competitieven'!AH$2:AH$479,$A1087)=0,"",COUNTIF('Listing Competitieven'!AH$2:AH$479,$A1087))</f>
        <v/>
      </c>
      <c r="E1087" s="145" t="str">
        <f>IF(COUNTIF('Listing Competitieven'!AI$2:AI$479,$A1087)=0,"",COUNTIF('Listing Competitieven'!AI$2:AI$479,$A1087))</f>
        <v/>
      </c>
      <c r="F1087" s="145" t="str">
        <f>IF(COUNTIF('Listing Competitieven'!AJ$2:AJ$479,$A1087)=0,"",COUNTIF('Listing Competitieven'!AJ$2:AJ$479,$A1087))</f>
        <v/>
      </c>
      <c r="G1087" s="145" t="str">
        <f>IF(COUNTIF('Listing Competitieven'!AK$2:AK$479,$A1087)=0,"",COUNTIF('Listing Competitieven'!AK$2:AK$479,$A1087))</f>
        <v/>
      </c>
      <c r="I1087">
        <v>1086</v>
      </c>
      <c r="J1087" s="145">
        <f>SUM(B$2:B1087)</f>
        <v>149</v>
      </c>
      <c r="K1087" s="145">
        <f>SUM(C$2:C1087)</f>
        <v>128</v>
      </c>
      <c r="L1087" s="145">
        <f>SUM(D$2:D1087)</f>
        <v>101</v>
      </c>
      <c r="M1087" s="145">
        <f>SUM(E$2:E1087)</f>
        <v>46</v>
      </c>
      <c r="N1087" s="145">
        <f>SUM(F$2:F1087)</f>
        <v>54</v>
      </c>
      <c r="O1087" s="145">
        <f>SUM(G$2:G1087)</f>
        <v>8</v>
      </c>
    </row>
    <row r="1088" spans="1:15" x14ac:dyDescent="0.25">
      <c r="A1088">
        <v>1087</v>
      </c>
      <c r="B1088" s="145" t="str">
        <f>IF(COUNTIF('Listing Competitieven'!AF$2:AF$479,$A1088)=0,"",COUNTIF('Listing Competitieven'!AF$2:AF$479,$A1088))</f>
        <v/>
      </c>
      <c r="C1088" s="145" t="str">
        <f>IF(COUNTIF('Listing Competitieven'!AG$2:AG$479,$A1088)=0,"",COUNTIF('Listing Competitieven'!AG$2:AG$479,$A1088))</f>
        <v/>
      </c>
      <c r="D1088" s="145" t="str">
        <f>IF(COUNTIF('Listing Competitieven'!AH$2:AH$479,$A1088)=0,"",COUNTIF('Listing Competitieven'!AH$2:AH$479,$A1088))</f>
        <v/>
      </c>
      <c r="E1088" s="145" t="str">
        <f>IF(COUNTIF('Listing Competitieven'!AI$2:AI$479,$A1088)=0,"",COUNTIF('Listing Competitieven'!AI$2:AI$479,$A1088))</f>
        <v/>
      </c>
      <c r="F1088" s="145" t="str">
        <f>IF(COUNTIF('Listing Competitieven'!AJ$2:AJ$479,$A1088)=0,"",COUNTIF('Listing Competitieven'!AJ$2:AJ$479,$A1088))</f>
        <v/>
      </c>
      <c r="G1088" s="145" t="str">
        <f>IF(COUNTIF('Listing Competitieven'!AK$2:AK$479,$A1088)=0,"",COUNTIF('Listing Competitieven'!AK$2:AK$479,$A1088))</f>
        <v/>
      </c>
      <c r="I1088">
        <v>1087</v>
      </c>
      <c r="J1088" s="145">
        <f>SUM(B$2:B1088)</f>
        <v>149</v>
      </c>
      <c r="K1088" s="145">
        <f>SUM(C$2:C1088)</f>
        <v>128</v>
      </c>
      <c r="L1088" s="145">
        <f>SUM(D$2:D1088)</f>
        <v>101</v>
      </c>
      <c r="M1088" s="145">
        <f>SUM(E$2:E1088)</f>
        <v>46</v>
      </c>
      <c r="N1088" s="145">
        <f>SUM(F$2:F1088)</f>
        <v>54</v>
      </c>
      <c r="O1088" s="145">
        <f>SUM(G$2:G1088)</f>
        <v>8</v>
      </c>
    </row>
    <row r="1089" spans="1:15" x14ac:dyDescent="0.25">
      <c r="A1089">
        <v>1088</v>
      </c>
      <c r="B1089" s="145" t="str">
        <f>IF(COUNTIF('Listing Competitieven'!AF$2:AF$479,$A1089)=0,"",COUNTIF('Listing Competitieven'!AF$2:AF$479,$A1089))</f>
        <v/>
      </c>
      <c r="C1089" s="145" t="str">
        <f>IF(COUNTIF('Listing Competitieven'!AG$2:AG$479,$A1089)=0,"",COUNTIF('Listing Competitieven'!AG$2:AG$479,$A1089))</f>
        <v/>
      </c>
      <c r="D1089" s="145" t="str">
        <f>IF(COUNTIF('Listing Competitieven'!AH$2:AH$479,$A1089)=0,"",COUNTIF('Listing Competitieven'!AH$2:AH$479,$A1089))</f>
        <v/>
      </c>
      <c r="E1089" s="145" t="str">
        <f>IF(COUNTIF('Listing Competitieven'!AI$2:AI$479,$A1089)=0,"",COUNTIF('Listing Competitieven'!AI$2:AI$479,$A1089))</f>
        <v/>
      </c>
      <c r="F1089" s="145" t="str">
        <f>IF(COUNTIF('Listing Competitieven'!AJ$2:AJ$479,$A1089)=0,"",COUNTIF('Listing Competitieven'!AJ$2:AJ$479,$A1089))</f>
        <v/>
      </c>
      <c r="G1089" s="145" t="str">
        <f>IF(COUNTIF('Listing Competitieven'!AK$2:AK$479,$A1089)=0,"",COUNTIF('Listing Competitieven'!AK$2:AK$479,$A1089))</f>
        <v/>
      </c>
      <c r="I1089">
        <v>1088</v>
      </c>
      <c r="J1089" s="145">
        <f>SUM(B$2:B1089)</f>
        <v>149</v>
      </c>
      <c r="K1089" s="145">
        <f>SUM(C$2:C1089)</f>
        <v>128</v>
      </c>
      <c r="L1089" s="145">
        <f>SUM(D$2:D1089)</f>
        <v>101</v>
      </c>
      <c r="M1089" s="145">
        <f>SUM(E$2:E1089)</f>
        <v>46</v>
      </c>
      <c r="N1089" s="145">
        <f>SUM(F$2:F1089)</f>
        <v>54</v>
      </c>
      <c r="O1089" s="145">
        <f>SUM(G$2:G1089)</f>
        <v>8</v>
      </c>
    </row>
    <row r="1090" spans="1:15" x14ac:dyDescent="0.25">
      <c r="A1090">
        <v>1089</v>
      </c>
      <c r="B1090" s="145" t="str">
        <f>IF(COUNTIF('Listing Competitieven'!AF$2:AF$479,$A1090)=0,"",COUNTIF('Listing Competitieven'!AF$2:AF$479,$A1090))</f>
        <v/>
      </c>
      <c r="C1090" s="145" t="str">
        <f>IF(COUNTIF('Listing Competitieven'!AG$2:AG$479,$A1090)=0,"",COUNTIF('Listing Competitieven'!AG$2:AG$479,$A1090))</f>
        <v/>
      </c>
      <c r="D1090" s="145" t="str">
        <f>IF(COUNTIF('Listing Competitieven'!AH$2:AH$479,$A1090)=0,"",COUNTIF('Listing Competitieven'!AH$2:AH$479,$A1090))</f>
        <v/>
      </c>
      <c r="E1090" s="145" t="str">
        <f>IF(COUNTIF('Listing Competitieven'!AI$2:AI$479,$A1090)=0,"",COUNTIF('Listing Competitieven'!AI$2:AI$479,$A1090))</f>
        <v/>
      </c>
      <c r="F1090" s="145" t="str">
        <f>IF(COUNTIF('Listing Competitieven'!AJ$2:AJ$479,$A1090)=0,"",COUNTIF('Listing Competitieven'!AJ$2:AJ$479,$A1090))</f>
        <v/>
      </c>
      <c r="G1090" s="145" t="str">
        <f>IF(COUNTIF('Listing Competitieven'!AK$2:AK$479,$A1090)=0,"",COUNTIF('Listing Competitieven'!AK$2:AK$479,$A1090))</f>
        <v/>
      </c>
      <c r="I1090">
        <v>1089</v>
      </c>
      <c r="J1090" s="145">
        <f>SUM(B$2:B1090)</f>
        <v>149</v>
      </c>
      <c r="K1090" s="145">
        <f>SUM(C$2:C1090)</f>
        <v>128</v>
      </c>
      <c r="L1090" s="145">
        <f>SUM(D$2:D1090)</f>
        <v>101</v>
      </c>
      <c r="M1090" s="145">
        <f>SUM(E$2:E1090)</f>
        <v>46</v>
      </c>
      <c r="N1090" s="145">
        <f>SUM(F$2:F1090)</f>
        <v>54</v>
      </c>
      <c r="O1090" s="145">
        <f>SUM(G$2:G1090)</f>
        <v>8</v>
      </c>
    </row>
    <row r="1091" spans="1:15" x14ac:dyDescent="0.25">
      <c r="A1091">
        <v>1090</v>
      </c>
      <c r="B1091" s="145" t="str">
        <f>IF(COUNTIF('Listing Competitieven'!AF$2:AF$479,$A1091)=0,"",COUNTIF('Listing Competitieven'!AF$2:AF$479,$A1091))</f>
        <v/>
      </c>
      <c r="C1091" s="145" t="str">
        <f>IF(COUNTIF('Listing Competitieven'!AG$2:AG$479,$A1091)=0,"",COUNTIF('Listing Competitieven'!AG$2:AG$479,$A1091))</f>
        <v/>
      </c>
      <c r="D1091" s="145" t="str">
        <f>IF(COUNTIF('Listing Competitieven'!AH$2:AH$479,$A1091)=0,"",COUNTIF('Listing Competitieven'!AH$2:AH$479,$A1091))</f>
        <v/>
      </c>
      <c r="E1091" s="145" t="str">
        <f>IF(COUNTIF('Listing Competitieven'!AI$2:AI$479,$A1091)=0,"",COUNTIF('Listing Competitieven'!AI$2:AI$479,$A1091))</f>
        <v/>
      </c>
      <c r="F1091" s="145" t="str">
        <f>IF(COUNTIF('Listing Competitieven'!AJ$2:AJ$479,$A1091)=0,"",COUNTIF('Listing Competitieven'!AJ$2:AJ$479,$A1091))</f>
        <v/>
      </c>
      <c r="G1091" s="145" t="str">
        <f>IF(COUNTIF('Listing Competitieven'!AK$2:AK$479,$A1091)=0,"",COUNTIF('Listing Competitieven'!AK$2:AK$479,$A1091))</f>
        <v/>
      </c>
      <c r="I1091">
        <v>1090</v>
      </c>
      <c r="J1091" s="145">
        <f>SUM(B$2:B1091)</f>
        <v>149</v>
      </c>
      <c r="K1091" s="145">
        <f>SUM(C$2:C1091)</f>
        <v>128</v>
      </c>
      <c r="L1091" s="145">
        <f>SUM(D$2:D1091)</f>
        <v>101</v>
      </c>
      <c r="M1091" s="145">
        <f>SUM(E$2:E1091)</f>
        <v>46</v>
      </c>
      <c r="N1091" s="145">
        <f>SUM(F$2:F1091)</f>
        <v>54</v>
      </c>
      <c r="O1091" s="145">
        <f>SUM(G$2:G1091)</f>
        <v>8</v>
      </c>
    </row>
    <row r="1092" spans="1:15" x14ac:dyDescent="0.25">
      <c r="A1092">
        <v>1091</v>
      </c>
      <c r="B1092" s="145" t="str">
        <f>IF(COUNTIF('Listing Competitieven'!AF$2:AF$479,$A1092)=0,"",COUNTIF('Listing Competitieven'!AF$2:AF$479,$A1092))</f>
        <v/>
      </c>
      <c r="C1092" s="145" t="str">
        <f>IF(COUNTIF('Listing Competitieven'!AG$2:AG$479,$A1092)=0,"",COUNTIF('Listing Competitieven'!AG$2:AG$479,$A1092))</f>
        <v/>
      </c>
      <c r="D1092" s="145" t="str">
        <f>IF(COUNTIF('Listing Competitieven'!AH$2:AH$479,$A1092)=0,"",COUNTIF('Listing Competitieven'!AH$2:AH$479,$A1092))</f>
        <v/>
      </c>
      <c r="E1092" s="145" t="str">
        <f>IF(COUNTIF('Listing Competitieven'!AI$2:AI$479,$A1092)=0,"",COUNTIF('Listing Competitieven'!AI$2:AI$479,$A1092))</f>
        <v/>
      </c>
      <c r="F1092" s="145" t="str">
        <f>IF(COUNTIF('Listing Competitieven'!AJ$2:AJ$479,$A1092)=0,"",COUNTIF('Listing Competitieven'!AJ$2:AJ$479,$A1092))</f>
        <v/>
      </c>
      <c r="G1092" s="145" t="str">
        <f>IF(COUNTIF('Listing Competitieven'!AK$2:AK$479,$A1092)=0,"",COUNTIF('Listing Competitieven'!AK$2:AK$479,$A1092))</f>
        <v/>
      </c>
      <c r="I1092">
        <v>1091</v>
      </c>
      <c r="J1092" s="145">
        <f>SUM(B$2:B1092)</f>
        <v>149</v>
      </c>
      <c r="K1092" s="145">
        <f>SUM(C$2:C1092)</f>
        <v>128</v>
      </c>
      <c r="L1092" s="145">
        <f>SUM(D$2:D1092)</f>
        <v>101</v>
      </c>
      <c r="M1092" s="145">
        <f>SUM(E$2:E1092)</f>
        <v>46</v>
      </c>
      <c r="N1092" s="145">
        <f>SUM(F$2:F1092)</f>
        <v>54</v>
      </c>
      <c r="O1092" s="145">
        <f>SUM(G$2:G1092)</f>
        <v>8</v>
      </c>
    </row>
    <row r="1093" spans="1:15" x14ac:dyDescent="0.25">
      <c r="A1093">
        <v>1092</v>
      </c>
      <c r="B1093" s="145" t="str">
        <f>IF(COUNTIF('Listing Competitieven'!AF$2:AF$479,$A1093)=0,"",COUNTIF('Listing Competitieven'!AF$2:AF$479,$A1093))</f>
        <v/>
      </c>
      <c r="C1093" s="145" t="str">
        <f>IF(COUNTIF('Listing Competitieven'!AG$2:AG$479,$A1093)=0,"",COUNTIF('Listing Competitieven'!AG$2:AG$479,$A1093))</f>
        <v/>
      </c>
      <c r="D1093" s="145" t="str">
        <f>IF(COUNTIF('Listing Competitieven'!AH$2:AH$479,$A1093)=0,"",COUNTIF('Listing Competitieven'!AH$2:AH$479,$A1093))</f>
        <v/>
      </c>
      <c r="E1093" s="145">
        <f>IF(COUNTIF('Listing Competitieven'!AI$2:AI$479,$A1093)=0,"",COUNTIF('Listing Competitieven'!AI$2:AI$479,$A1093))</f>
        <v>1</v>
      </c>
      <c r="F1093" s="145" t="str">
        <f>IF(COUNTIF('Listing Competitieven'!AJ$2:AJ$479,$A1093)=0,"",COUNTIF('Listing Competitieven'!AJ$2:AJ$479,$A1093))</f>
        <v/>
      </c>
      <c r="G1093" s="145" t="str">
        <f>IF(COUNTIF('Listing Competitieven'!AK$2:AK$479,$A1093)=0,"",COUNTIF('Listing Competitieven'!AK$2:AK$479,$A1093))</f>
        <v/>
      </c>
      <c r="I1093">
        <v>1092</v>
      </c>
      <c r="J1093" s="145">
        <f>SUM(B$2:B1093)</f>
        <v>149</v>
      </c>
      <c r="K1093" s="145">
        <f>SUM(C$2:C1093)</f>
        <v>128</v>
      </c>
      <c r="L1093" s="145">
        <f>SUM(D$2:D1093)</f>
        <v>101</v>
      </c>
      <c r="M1093" s="145">
        <f>SUM(E$2:E1093)</f>
        <v>47</v>
      </c>
      <c r="N1093" s="145">
        <f>SUM(F$2:F1093)</f>
        <v>54</v>
      </c>
      <c r="O1093" s="145">
        <f>SUM(G$2:G1093)</f>
        <v>8</v>
      </c>
    </row>
    <row r="1094" spans="1:15" x14ac:dyDescent="0.25">
      <c r="A1094">
        <v>1093</v>
      </c>
      <c r="B1094" s="145" t="str">
        <f>IF(COUNTIF('Listing Competitieven'!AF$2:AF$479,$A1094)=0,"",COUNTIF('Listing Competitieven'!AF$2:AF$479,$A1094))</f>
        <v/>
      </c>
      <c r="C1094" s="145" t="str">
        <f>IF(COUNTIF('Listing Competitieven'!AG$2:AG$479,$A1094)=0,"",COUNTIF('Listing Competitieven'!AG$2:AG$479,$A1094))</f>
        <v/>
      </c>
      <c r="D1094" s="145" t="str">
        <f>IF(COUNTIF('Listing Competitieven'!AH$2:AH$479,$A1094)=0,"",COUNTIF('Listing Competitieven'!AH$2:AH$479,$A1094))</f>
        <v/>
      </c>
      <c r="E1094" s="145" t="str">
        <f>IF(COUNTIF('Listing Competitieven'!AI$2:AI$479,$A1094)=0,"",COUNTIF('Listing Competitieven'!AI$2:AI$479,$A1094))</f>
        <v/>
      </c>
      <c r="F1094" s="145" t="str">
        <f>IF(COUNTIF('Listing Competitieven'!AJ$2:AJ$479,$A1094)=0,"",COUNTIF('Listing Competitieven'!AJ$2:AJ$479,$A1094))</f>
        <v/>
      </c>
      <c r="G1094" s="145" t="str">
        <f>IF(COUNTIF('Listing Competitieven'!AK$2:AK$479,$A1094)=0,"",COUNTIF('Listing Competitieven'!AK$2:AK$479,$A1094))</f>
        <v/>
      </c>
      <c r="I1094">
        <v>1093</v>
      </c>
      <c r="J1094" s="145">
        <f>SUM(B$2:B1094)</f>
        <v>149</v>
      </c>
      <c r="K1094" s="145">
        <f>SUM(C$2:C1094)</f>
        <v>128</v>
      </c>
      <c r="L1094" s="145">
        <f>SUM(D$2:D1094)</f>
        <v>101</v>
      </c>
      <c r="M1094" s="145">
        <f>SUM(E$2:E1094)</f>
        <v>47</v>
      </c>
      <c r="N1094" s="145">
        <f>SUM(F$2:F1094)</f>
        <v>54</v>
      </c>
      <c r="O1094" s="145">
        <f>SUM(G$2:G1094)</f>
        <v>8</v>
      </c>
    </row>
    <row r="1095" spans="1:15" x14ac:dyDescent="0.25">
      <c r="A1095">
        <v>1094</v>
      </c>
      <c r="B1095" s="145" t="str">
        <f>IF(COUNTIF('Listing Competitieven'!AF$2:AF$479,$A1095)=0,"",COUNTIF('Listing Competitieven'!AF$2:AF$479,$A1095))</f>
        <v/>
      </c>
      <c r="C1095" s="145" t="str">
        <f>IF(COUNTIF('Listing Competitieven'!AG$2:AG$479,$A1095)=0,"",COUNTIF('Listing Competitieven'!AG$2:AG$479,$A1095))</f>
        <v/>
      </c>
      <c r="D1095" s="145" t="str">
        <f>IF(COUNTIF('Listing Competitieven'!AH$2:AH$479,$A1095)=0,"",COUNTIF('Listing Competitieven'!AH$2:AH$479,$A1095))</f>
        <v/>
      </c>
      <c r="E1095" s="145" t="str">
        <f>IF(COUNTIF('Listing Competitieven'!AI$2:AI$479,$A1095)=0,"",COUNTIF('Listing Competitieven'!AI$2:AI$479,$A1095))</f>
        <v/>
      </c>
      <c r="F1095" s="145" t="str">
        <f>IF(COUNTIF('Listing Competitieven'!AJ$2:AJ$479,$A1095)=0,"",COUNTIF('Listing Competitieven'!AJ$2:AJ$479,$A1095))</f>
        <v/>
      </c>
      <c r="G1095" s="145" t="str">
        <f>IF(COUNTIF('Listing Competitieven'!AK$2:AK$479,$A1095)=0,"",COUNTIF('Listing Competitieven'!AK$2:AK$479,$A1095))</f>
        <v/>
      </c>
      <c r="I1095">
        <v>1094</v>
      </c>
      <c r="J1095" s="145">
        <f>SUM(B$2:B1095)</f>
        <v>149</v>
      </c>
      <c r="K1095" s="145">
        <f>SUM(C$2:C1095)</f>
        <v>128</v>
      </c>
      <c r="L1095" s="145">
        <f>SUM(D$2:D1095)</f>
        <v>101</v>
      </c>
      <c r="M1095" s="145">
        <f>SUM(E$2:E1095)</f>
        <v>47</v>
      </c>
      <c r="N1095" s="145">
        <f>SUM(F$2:F1095)</f>
        <v>54</v>
      </c>
      <c r="O1095" s="145">
        <f>SUM(G$2:G1095)</f>
        <v>8</v>
      </c>
    </row>
    <row r="1096" spans="1:15" x14ac:dyDescent="0.25">
      <c r="A1096">
        <v>1095</v>
      </c>
      <c r="B1096" s="145" t="str">
        <f>IF(COUNTIF('Listing Competitieven'!AF$2:AF$479,$A1096)=0,"",COUNTIF('Listing Competitieven'!AF$2:AF$479,$A1096))</f>
        <v/>
      </c>
      <c r="C1096" s="145" t="str">
        <f>IF(COUNTIF('Listing Competitieven'!AG$2:AG$479,$A1096)=0,"",COUNTIF('Listing Competitieven'!AG$2:AG$479,$A1096))</f>
        <v/>
      </c>
      <c r="D1096" s="145" t="str">
        <f>IF(COUNTIF('Listing Competitieven'!AH$2:AH$479,$A1096)=0,"",COUNTIF('Listing Competitieven'!AH$2:AH$479,$A1096))</f>
        <v/>
      </c>
      <c r="E1096" s="145" t="str">
        <f>IF(COUNTIF('Listing Competitieven'!AI$2:AI$479,$A1096)=0,"",COUNTIF('Listing Competitieven'!AI$2:AI$479,$A1096))</f>
        <v/>
      </c>
      <c r="F1096" s="145" t="str">
        <f>IF(COUNTIF('Listing Competitieven'!AJ$2:AJ$479,$A1096)=0,"",COUNTIF('Listing Competitieven'!AJ$2:AJ$479,$A1096))</f>
        <v/>
      </c>
      <c r="G1096" s="145" t="str">
        <f>IF(COUNTIF('Listing Competitieven'!AK$2:AK$479,$A1096)=0,"",COUNTIF('Listing Competitieven'!AK$2:AK$479,$A1096))</f>
        <v/>
      </c>
      <c r="I1096">
        <v>1095</v>
      </c>
      <c r="J1096" s="145">
        <f>SUM(B$2:B1096)</f>
        <v>149</v>
      </c>
      <c r="K1096" s="145">
        <f>SUM(C$2:C1096)</f>
        <v>128</v>
      </c>
      <c r="L1096" s="145">
        <f>SUM(D$2:D1096)</f>
        <v>101</v>
      </c>
      <c r="M1096" s="145">
        <f>SUM(E$2:E1096)</f>
        <v>47</v>
      </c>
      <c r="N1096" s="145">
        <f>SUM(F$2:F1096)</f>
        <v>54</v>
      </c>
      <c r="O1096" s="145">
        <f>SUM(G$2:G1096)</f>
        <v>8</v>
      </c>
    </row>
    <row r="1097" spans="1:15" x14ac:dyDescent="0.25">
      <c r="A1097">
        <v>1096</v>
      </c>
      <c r="B1097" s="145" t="str">
        <f>IF(COUNTIF('Listing Competitieven'!AF$2:AF$479,$A1097)=0,"",COUNTIF('Listing Competitieven'!AF$2:AF$479,$A1097))</f>
        <v/>
      </c>
      <c r="C1097" s="145" t="str">
        <f>IF(COUNTIF('Listing Competitieven'!AG$2:AG$479,$A1097)=0,"",COUNTIF('Listing Competitieven'!AG$2:AG$479,$A1097))</f>
        <v/>
      </c>
      <c r="D1097" s="145" t="str">
        <f>IF(COUNTIF('Listing Competitieven'!AH$2:AH$479,$A1097)=0,"",COUNTIF('Listing Competitieven'!AH$2:AH$479,$A1097))</f>
        <v/>
      </c>
      <c r="E1097" s="145" t="str">
        <f>IF(COUNTIF('Listing Competitieven'!AI$2:AI$479,$A1097)=0,"",COUNTIF('Listing Competitieven'!AI$2:AI$479,$A1097))</f>
        <v/>
      </c>
      <c r="F1097" s="145" t="str">
        <f>IF(COUNTIF('Listing Competitieven'!AJ$2:AJ$479,$A1097)=0,"",COUNTIF('Listing Competitieven'!AJ$2:AJ$479,$A1097))</f>
        <v/>
      </c>
      <c r="G1097" s="145" t="str">
        <f>IF(COUNTIF('Listing Competitieven'!AK$2:AK$479,$A1097)=0,"",COUNTIF('Listing Competitieven'!AK$2:AK$479,$A1097))</f>
        <v/>
      </c>
      <c r="I1097">
        <v>1096</v>
      </c>
      <c r="J1097" s="145">
        <f>SUM(B$2:B1097)</f>
        <v>149</v>
      </c>
      <c r="K1097" s="145">
        <f>SUM(C$2:C1097)</f>
        <v>128</v>
      </c>
      <c r="L1097" s="145">
        <f>SUM(D$2:D1097)</f>
        <v>101</v>
      </c>
      <c r="M1097" s="145">
        <f>SUM(E$2:E1097)</f>
        <v>47</v>
      </c>
      <c r="N1097" s="145">
        <f>SUM(F$2:F1097)</f>
        <v>54</v>
      </c>
      <c r="O1097" s="145">
        <f>SUM(G$2:G1097)</f>
        <v>8</v>
      </c>
    </row>
    <row r="1098" spans="1:15" x14ac:dyDescent="0.25">
      <c r="A1098">
        <v>1097</v>
      </c>
      <c r="B1098" s="145" t="str">
        <f>IF(COUNTIF('Listing Competitieven'!AF$2:AF$479,$A1098)=0,"",COUNTIF('Listing Competitieven'!AF$2:AF$479,$A1098))</f>
        <v/>
      </c>
      <c r="C1098" s="145" t="str">
        <f>IF(COUNTIF('Listing Competitieven'!AG$2:AG$479,$A1098)=0,"",COUNTIF('Listing Competitieven'!AG$2:AG$479,$A1098))</f>
        <v/>
      </c>
      <c r="D1098" s="145" t="str">
        <f>IF(COUNTIF('Listing Competitieven'!AH$2:AH$479,$A1098)=0,"",COUNTIF('Listing Competitieven'!AH$2:AH$479,$A1098))</f>
        <v/>
      </c>
      <c r="E1098" s="145" t="str">
        <f>IF(COUNTIF('Listing Competitieven'!AI$2:AI$479,$A1098)=0,"",COUNTIF('Listing Competitieven'!AI$2:AI$479,$A1098))</f>
        <v/>
      </c>
      <c r="F1098" s="145" t="str">
        <f>IF(COUNTIF('Listing Competitieven'!AJ$2:AJ$479,$A1098)=0,"",COUNTIF('Listing Competitieven'!AJ$2:AJ$479,$A1098))</f>
        <v/>
      </c>
      <c r="G1098" s="145" t="str">
        <f>IF(COUNTIF('Listing Competitieven'!AK$2:AK$479,$A1098)=0,"",COUNTIF('Listing Competitieven'!AK$2:AK$479,$A1098))</f>
        <v/>
      </c>
      <c r="I1098">
        <v>1097</v>
      </c>
      <c r="J1098" s="145">
        <f>SUM(B$2:B1098)</f>
        <v>149</v>
      </c>
      <c r="K1098" s="145">
        <f>SUM(C$2:C1098)</f>
        <v>128</v>
      </c>
      <c r="L1098" s="145">
        <f>SUM(D$2:D1098)</f>
        <v>101</v>
      </c>
      <c r="M1098" s="145">
        <f>SUM(E$2:E1098)</f>
        <v>47</v>
      </c>
      <c r="N1098" s="145">
        <f>SUM(F$2:F1098)</f>
        <v>54</v>
      </c>
      <c r="O1098" s="145">
        <f>SUM(G$2:G1098)</f>
        <v>8</v>
      </c>
    </row>
    <row r="1099" spans="1:15" x14ac:dyDescent="0.25">
      <c r="A1099">
        <v>1098</v>
      </c>
      <c r="B1099" s="145" t="str">
        <f>IF(COUNTIF('Listing Competitieven'!AF$2:AF$479,$A1099)=0,"",COUNTIF('Listing Competitieven'!AF$2:AF$479,$A1099))</f>
        <v/>
      </c>
      <c r="C1099" s="145" t="str">
        <f>IF(COUNTIF('Listing Competitieven'!AG$2:AG$479,$A1099)=0,"",COUNTIF('Listing Competitieven'!AG$2:AG$479,$A1099))</f>
        <v/>
      </c>
      <c r="D1099" s="145" t="str">
        <f>IF(COUNTIF('Listing Competitieven'!AH$2:AH$479,$A1099)=0,"",COUNTIF('Listing Competitieven'!AH$2:AH$479,$A1099))</f>
        <v/>
      </c>
      <c r="E1099" s="145" t="str">
        <f>IF(COUNTIF('Listing Competitieven'!AI$2:AI$479,$A1099)=0,"",COUNTIF('Listing Competitieven'!AI$2:AI$479,$A1099))</f>
        <v/>
      </c>
      <c r="F1099" s="145" t="str">
        <f>IF(COUNTIF('Listing Competitieven'!AJ$2:AJ$479,$A1099)=0,"",COUNTIF('Listing Competitieven'!AJ$2:AJ$479,$A1099))</f>
        <v/>
      </c>
      <c r="G1099" s="145" t="str">
        <f>IF(COUNTIF('Listing Competitieven'!AK$2:AK$479,$A1099)=0,"",COUNTIF('Listing Competitieven'!AK$2:AK$479,$A1099))</f>
        <v/>
      </c>
      <c r="I1099">
        <v>1098</v>
      </c>
      <c r="J1099" s="145">
        <f>SUM(B$2:B1099)</f>
        <v>149</v>
      </c>
      <c r="K1099" s="145">
        <f>SUM(C$2:C1099)</f>
        <v>128</v>
      </c>
      <c r="L1099" s="145">
        <f>SUM(D$2:D1099)</f>
        <v>101</v>
      </c>
      <c r="M1099" s="145">
        <f>SUM(E$2:E1099)</f>
        <v>47</v>
      </c>
      <c r="N1099" s="145">
        <f>SUM(F$2:F1099)</f>
        <v>54</v>
      </c>
      <c r="O1099" s="145">
        <f>SUM(G$2:G1099)</f>
        <v>8</v>
      </c>
    </row>
    <row r="1100" spans="1:15" x14ac:dyDescent="0.25">
      <c r="A1100">
        <v>1099</v>
      </c>
      <c r="B1100" s="145" t="str">
        <f>IF(COUNTIF('Listing Competitieven'!AF$2:AF$479,$A1100)=0,"",COUNTIF('Listing Competitieven'!AF$2:AF$479,$A1100))</f>
        <v/>
      </c>
      <c r="C1100" s="145" t="str">
        <f>IF(COUNTIF('Listing Competitieven'!AG$2:AG$479,$A1100)=0,"",COUNTIF('Listing Competitieven'!AG$2:AG$479,$A1100))</f>
        <v/>
      </c>
      <c r="D1100" s="145" t="str">
        <f>IF(COUNTIF('Listing Competitieven'!AH$2:AH$479,$A1100)=0,"",COUNTIF('Listing Competitieven'!AH$2:AH$479,$A1100))</f>
        <v/>
      </c>
      <c r="E1100" s="145" t="str">
        <f>IF(COUNTIF('Listing Competitieven'!AI$2:AI$479,$A1100)=0,"",COUNTIF('Listing Competitieven'!AI$2:AI$479,$A1100))</f>
        <v/>
      </c>
      <c r="F1100" s="145" t="str">
        <f>IF(COUNTIF('Listing Competitieven'!AJ$2:AJ$479,$A1100)=0,"",COUNTIF('Listing Competitieven'!AJ$2:AJ$479,$A1100))</f>
        <v/>
      </c>
      <c r="G1100" s="145" t="str">
        <f>IF(COUNTIF('Listing Competitieven'!AK$2:AK$479,$A1100)=0,"",COUNTIF('Listing Competitieven'!AK$2:AK$479,$A1100))</f>
        <v/>
      </c>
      <c r="I1100">
        <v>1099</v>
      </c>
      <c r="J1100" s="145">
        <f>SUM(B$2:B1100)</f>
        <v>149</v>
      </c>
      <c r="K1100" s="145">
        <f>SUM(C$2:C1100)</f>
        <v>128</v>
      </c>
      <c r="L1100" s="145">
        <f>SUM(D$2:D1100)</f>
        <v>101</v>
      </c>
      <c r="M1100" s="145">
        <f>SUM(E$2:E1100)</f>
        <v>47</v>
      </c>
      <c r="N1100" s="145">
        <f>SUM(F$2:F1100)</f>
        <v>54</v>
      </c>
      <c r="O1100" s="145">
        <f>SUM(G$2:G1100)</f>
        <v>8</v>
      </c>
    </row>
    <row r="1101" spans="1:15" x14ac:dyDescent="0.25">
      <c r="A1101">
        <v>1100</v>
      </c>
      <c r="B1101" s="145" t="str">
        <f>IF(COUNTIF('Listing Competitieven'!AF$2:AF$479,$A1101)=0,"",COUNTIF('Listing Competitieven'!AF$2:AF$479,$A1101))</f>
        <v/>
      </c>
      <c r="C1101" s="145" t="str">
        <f>IF(COUNTIF('Listing Competitieven'!AG$2:AG$479,$A1101)=0,"",COUNTIF('Listing Competitieven'!AG$2:AG$479,$A1101))</f>
        <v/>
      </c>
      <c r="D1101" s="145" t="str">
        <f>IF(COUNTIF('Listing Competitieven'!AH$2:AH$479,$A1101)=0,"",COUNTIF('Listing Competitieven'!AH$2:AH$479,$A1101))</f>
        <v/>
      </c>
      <c r="E1101" s="145" t="str">
        <f>IF(COUNTIF('Listing Competitieven'!AI$2:AI$479,$A1101)=0,"",COUNTIF('Listing Competitieven'!AI$2:AI$479,$A1101))</f>
        <v/>
      </c>
      <c r="F1101" s="145" t="str">
        <f>IF(COUNTIF('Listing Competitieven'!AJ$2:AJ$479,$A1101)=0,"",COUNTIF('Listing Competitieven'!AJ$2:AJ$479,$A1101))</f>
        <v/>
      </c>
      <c r="G1101" s="145" t="str">
        <f>IF(COUNTIF('Listing Competitieven'!AK$2:AK$479,$A1101)=0,"",COUNTIF('Listing Competitieven'!AK$2:AK$479,$A1101))</f>
        <v/>
      </c>
      <c r="I1101">
        <v>1100</v>
      </c>
      <c r="J1101" s="145">
        <f>SUM(B$2:B1101)</f>
        <v>149</v>
      </c>
      <c r="K1101" s="145">
        <f>SUM(C$2:C1101)</f>
        <v>128</v>
      </c>
      <c r="L1101" s="145">
        <f>SUM(D$2:D1101)</f>
        <v>101</v>
      </c>
      <c r="M1101" s="145">
        <f>SUM(E$2:E1101)</f>
        <v>47</v>
      </c>
      <c r="N1101" s="145">
        <f>SUM(F$2:F1101)</f>
        <v>54</v>
      </c>
      <c r="O1101" s="145">
        <f>SUM(G$2:G1101)</f>
        <v>8</v>
      </c>
    </row>
    <row r="1102" spans="1:15" x14ac:dyDescent="0.25">
      <c r="A1102">
        <v>1101</v>
      </c>
      <c r="B1102" s="145" t="str">
        <f>IF(COUNTIF('Listing Competitieven'!AF$2:AF$479,$A1102)=0,"",COUNTIF('Listing Competitieven'!AF$2:AF$479,$A1102))</f>
        <v/>
      </c>
      <c r="C1102" s="145" t="str">
        <f>IF(COUNTIF('Listing Competitieven'!AG$2:AG$479,$A1102)=0,"",COUNTIF('Listing Competitieven'!AG$2:AG$479,$A1102))</f>
        <v/>
      </c>
      <c r="D1102" s="145" t="str">
        <f>IF(COUNTIF('Listing Competitieven'!AH$2:AH$479,$A1102)=0,"",COUNTIF('Listing Competitieven'!AH$2:AH$479,$A1102))</f>
        <v/>
      </c>
      <c r="E1102" s="145" t="str">
        <f>IF(COUNTIF('Listing Competitieven'!AI$2:AI$479,$A1102)=0,"",COUNTIF('Listing Competitieven'!AI$2:AI$479,$A1102))</f>
        <v/>
      </c>
      <c r="F1102" s="145" t="str">
        <f>IF(COUNTIF('Listing Competitieven'!AJ$2:AJ$479,$A1102)=0,"",COUNTIF('Listing Competitieven'!AJ$2:AJ$479,$A1102))</f>
        <v/>
      </c>
      <c r="G1102" s="145" t="str">
        <f>IF(COUNTIF('Listing Competitieven'!AK$2:AK$479,$A1102)=0,"",COUNTIF('Listing Competitieven'!AK$2:AK$479,$A1102))</f>
        <v/>
      </c>
      <c r="I1102">
        <v>1101</v>
      </c>
      <c r="J1102" s="145">
        <f>SUM(B$2:B1102)</f>
        <v>149</v>
      </c>
      <c r="K1102" s="145">
        <f>SUM(C$2:C1102)</f>
        <v>128</v>
      </c>
      <c r="L1102" s="145">
        <f>SUM(D$2:D1102)</f>
        <v>101</v>
      </c>
      <c r="M1102" s="145">
        <f>SUM(E$2:E1102)</f>
        <v>47</v>
      </c>
      <c r="N1102" s="145">
        <f>SUM(F$2:F1102)</f>
        <v>54</v>
      </c>
      <c r="O1102" s="145">
        <f>SUM(G$2:G1102)</f>
        <v>8</v>
      </c>
    </row>
    <row r="1103" spans="1:15" x14ac:dyDescent="0.25">
      <c r="A1103">
        <v>1102</v>
      </c>
      <c r="B1103" s="145" t="str">
        <f>IF(COUNTIF('Listing Competitieven'!AF$2:AF$479,$A1103)=0,"",COUNTIF('Listing Competitieven'!AF$2:AF$479,$A1103))</f>
        <v/>
      </c>
      <c r="C1103" s="145" t="str">
        <f>IF(COUNTIF('Listing Competitieven'!AG$2:AG$479,$A1103)=0,"",COUNTIF('Listing Competitieven'!AG$2:AG$479,$A1103))</f>
        <v/>
      </c>
      <c r="D1103" s="145" t="str">
        <f>IF(COUNTIF('Listing Competitieven'!AH$2:AH$479,$A1103)=0,"",COUNTIF('Listing Competitieven'!AH$2:AH$479,$A1103))</f>
        <v/>
      </c>
      <c r="E1103" s="145" t="str">
        <f>IF(COUNTIF('Listing Competitieven'!AI$2:AI$479,$A1103)=0,"",COUNTIF('Listing Competitieven'!AI$2:AI$479,$A1103))</f>
        <v/>
      </c>
      <c r="F1103" s="145" t="str">
        <f>IF(COUNTIF('Listing Competitieven'!AJ$2:AJ$479,$A1103)=0,"",COUNTIF('Listing Competitieven'!AJ$2:AJ$479,$A1103))</f>
        <v/>
      </c>
      <c r="G1103" s="145" t="str">
        <f>IF(COUNTIF('Listing Competitieven'!AK$2:AK$479,$A1103)=0,"",COUNTIF('Listing Competitieven'!AK$2:AK$479,$A1103))</f>
        <v/>
      </c>
      <c r="I1103">
        <v>1102</v>
      </c>
      <c r="J1103" s="145">
        <f>SUM(B$2:B1103)</f>
        <v>149</v>
      </c>
      <c r="K1103" s="145">
        <f>SUM(C$2:C1103)</f>
        <v>128</v>
      </c>
      <c r="L1103" s="145">
        <f>SUM(D$2:D1103)</f>
        <v>101</v>
      </c>
      <c r="M1103" s="145">
        <f>SUM(E$2:E1103)</f>
        <v>47</v>
      </c>
      <c r="N1103" s="145">
        <f>SUM(F$2:F1103)</f>
        <v>54</v>
      </c>
      <c r="O1103" s="145">
        <f>SUM(G$2:G1103)</f>
        <v>8</v>
      </c>
    </row>
    <row r="1104" spans="1:15" x14ac:dyDescent="0.25">
      <c r="A1104">
        <v>1103</v>
      </c>
      <c r="B1104" s="145" t="str">
        <f>IF(COUNTIF('Listing Competitieven'!AF$2:AF$479,$A1104)=0,"",COUNTIF('Listing Competitieven'!AF$2:AF$479,$A1104))</f>
        <v/>
      </c>
      <c r="C1104" s="145" t="str">
        <f>IF(COUNTIF('Listing Competitieven'!AG$2:AG$479,$A1104)=0,"",COUNTIF('Listing Competitieven'!AG$2:AG$479,$A1104))</f>
        <v/>
      </c>
      <c r="D1104" s="145" t="str">
        <f>IF(COUNTIF('Listing Competitieven'!AH$2:AH$479,$A1104)=0,"",COUNTIF('Listing Competitieven'!AH$2:AH$479,$A1104))</f>
        <v/>
      </c>
      <c r="E1104" s="145" t="str">
        <f>IF(COUNTIF('Listing Competitieven'!AI$2:AI$479,$A1104)=0,"",COUNTIF('Listing Competitieven'!AI$2:AI$479,$A1104))</f>
        <v/>
      </c>
      <c r="F1104" s="145" t="str">
        <f>IF(COUNTIF('Listing Competitieven'!AJ$2:AJ$479,$A1104)=0,"",COUNTIF('Listing Competitieven'!AJ$2:AJ$479,$A1104))</f>
        <v/>
      </c>
      <c r="G1104" s="145" t="str">
        <f>IF(COUNTIF('Listing Competitieven'!AK$2:AK$479,$A1104)=0,"",COUNTIF('Listing Competitieven'!AK$2:AK$479,$A1104))</f>
        <v/>
      </c>
      <c r="I1104">
        <v>1103</v>
      </c>
      <c r="J1104" s="145">
        <f>SUM(B$2:B1104)</f>
        <v>149</v>
      </c>
      <c r="K1104" s="145">
        <f>SUM(C$2:C1104)</f>
        <v>128</v>
      </c>
      <c r="L1104" s="145">
        <f>SUM(D$2:D1104)</f>
        <v>101</v>
      </c>
      <c r="M1104" s="145">
        <f>SUM(E$2:E1104)</f>
        <v>47</v>
      </c>
      <c r="N1104" s="145">
        <f>SUM(F$2:F1104)</f>
        <v>54</v>
      </c>
      <c r="O1104" s="145">
        <f>SUM(G$2:G1104)</f>
        <v>8</v>
      </c>
    </row>
    <row r="1105" spans="1:15" x14ac:dyDescent="0.25">
      <c r="A1105">
        <v>1104</v>
      </c>
      <c r="B1105" s="145" t="str">
        <f>IF(COUNTIF('Listing Competitieven'!AF$2:AF$479,$A1105)=0,"",COUNTIF('Listing Competitieven'!AF$2:AF$479,$A1105))</f>
        <v/>
      </c>
      <c r="C1105" s="145" t="str">
        <f>IF(COUNTIF('Listing Competitieven'!AG$2:AG$479,$A1105)=0,"",COUNTIF('Listing Competitieven'!AG$2:AG$479,$A1105))</f>
        <v/>
      </c>
      <c r="D1105" s="145" t="str">
        <f>IF(COUNTIF('Listing Competitieven'!AH$2:AH$479,$A1105)=0,"",COUNTIF('Listing Competitieven'!AH$2:AH$479,$A1105))</f>
        <v/>
      </c>
      <c r="E1105" s="145" t="str">
        <f>IF(COUNTIF('Listing Competitieven'!AI$2:AI$479,$A1105)=0,"",COUNTIF('Listing Competitieven'!AI$2:AI$479,$A1105))</f>
        <v/>
      </c>
      <c r="F1105" s="145" t="str">
        <f>IF(COUNTIF('Listing Competitieven'!AJ$2:AJ$479,$A1105)=0,"",COUNTIF('Listing Competitieven'!AJ$2:AJ$479,$A1105))</f>
        <v/>
      </c>
      <c r="G1105" s="145" t="str">
        <f>IF(COUNTIF('Listing Competitieven'!AK$2:AK$479,$A1105)=0,"",COUNTIF('Listing Competitieven'!AK$2:AK$479,$A1105))</f>
        <v/>
      </c>
      <c r="I1105">
        <v>1104</v>
      </c>
      <c r="J1105" s="145">
        <f>SUM(B$2:B1105)</f>
        <v>149</v>
      </c>
      <c r="K1105" s="145">
        <f>SUM(C$2:C1105)</f>
        <v>128</v>
      </c>
      <c r="L1105" s="145">
        <f>SUM(D$2:D1105)</f>
        <v>101</v>
      </c>
      <c r="M1105" s="145">
        <f>SUM(E$2:E1105)</f>
        <v>47</v>
      </c>
      <c r="N1105" s="145">
        <f>SUM(F$2:F1105)</f>
        <v>54</v>
      </c>
      <c r="O1105" s="145">
        <f>SUM(G$2:G1105)</f>
        <v>8</v>
      </c>
    </row>
    <row r="1106" spans="1:15" x14ac:dyDescent="0.25">
      <c r="A1106">
        <v>1105</v>
      </c>
      <c r="B1106" s="145" t="str">
        <f>IF(COUNTIF('Listing Competitieven'!AF$2:AF$479,$A1106)=0,"",COUNTIF('Listing Competitieven'!AF$2:AF$479,$A1106))</f>
        <v/>
      </c>
      <c r="C1106" s="145" t="str">
        <f>IF(COUNTIF('Listing Competitieven'!AG$2:AG$479,$A1106)=0,"",COUNTIF('Listing Competitieven'!AG$2:AG$479,$A1106))</f>
        <v/>
      </c>
      <c r="D1106" s="145" t="str">
        <f>IF(COUNTIF('Listing Competitieven'!AH$2:AH$479,$A1106)=0,"",COUNTIF('Listing Competitieven'!AH$2:AH$479,$A1106))</f>
        <v/>
      </c>
      <c r="E1106" s="145" t="str">
        <f>IF(COUNTIF('Listing Competitieven'!AI$2:AI$479,$A1106)=0,"",COUNTIF('Listing Competitieven'!AI$2:AI$479,$A1106))</f>
        <v/>
      </c>
      <c r="F1106" s="145" t="str">
        <f>IF(COUNTIF('Listing Competitieven'!AJ$2:AJ$479,$A1106)=0,"",COUNTIF('Listing Competitieven'!AJ$2:AJ$479,$A1106))</f>
        <v/>
      </c>
      <c r="G1106" s="145" t="str">
        <f>IF(COUNTIF('Listing Competitieven'!AK$2:AK$479,$A1106)=0,"",COUNTIF('Listing Competitieven'!AK$2:AK$479,$A1106))</f>
        <v/>
      </c>
      <c r="I1106">
        <v>1105</v>
      </c>
      <c r="J1106" s="145">
        <f>SUM(B$2:B1106)</f>
        <v>149</v>
      </c>
      <c r="K1106" s="145">
        <f>SUM(C$2:C1106)</f>
        <v>128</v>
      </c>
      <c r="L1106" s="145">
        <f>SUM(D$2:D1106)</f>
        <v>101</v>
      </c>
      <c r="M1106" s="145">
        <f>SUM(E$2:E1106)</f>
        <v>47</v>
      </c>
      <c r="N1106" s="145">
        <f>SUM(F$2:F1106)</f>
        <v>54</v>
      </c>
      <c r="O1106" s="145">
        <f>SUM(G$2:G1106)</f>
        <v>8</v>
      </c>
    </row>
    <row r="1107" spans="1:15" x14ac:dyDescent="0.25">
      <c r="A1107">
        <v>1106</v>
      </c>
      <c r="B1107" s="145" t="str">
        <f>IF(COUNTIF('Listing Competitieven'!AF$2:AF$479,$A1107)=0,"",COUNTIF('Listing Competitieven'!AF$2:AF$479,$A1107))</f>
        <v/>
      </c>
      <c r="C1107" s="145" t="str">
        <f>IF(COUNTIF('Listing Competitieven'!AG$2:AG$479,$A1107)=0,"",COUNTIF('Listing Competitieven'!AG$2:AG$479,$A1107))</f>
        <v/>
      </c>
      <c r="D1107" s="145" t="str">
        <f>IF(COUNTIF('Listing Competitieven'!AH$2:AH$479,$A1107)=0,"",COUNTIF('Listing Competitieven'!AH$2:AH$479,$A1107))</f>
        <v/>
      </c>
      <c r="E1107" s="145" t="str">
        <f>IF(COUNTIF('Listing Competitieven'!AI$2:AI$479,$A1107)=0,"",COUNTIF('Listing Competitieven'!AI$2:AI$479,$A1107))</f>
        <v/>
      </c>
      <c r="F1107" s="145" t="str">
        <f>IF(COUNTIF('Listing Competitieven'!AJ$2:AJ$479,$A1107)=0,"",COUNTIF('Listing Competitieven'!AJ$2:AJ$479,$A1107))</f>
        <v/>
      </c>
      <c r="G1107" s="145" t="str">
        <f>IF(COUNTIF('Listing Competitieven'!AK$2:AK$479,$A1107)=0,"",COUNTIF('Listing Competitieven'!AK$2:AK$479,$A1107))</f>
        <v/>
      </c>
      <c r="I1107">
        <v>1106</v>
      </c>
      <c r="J1107" s="145">
        <f>SUM(B$2:B1107)</f>
        <v>149</v>
      </c>
      <c r="K1107" s="145">
        <f>SUM(C$2:C1107)</f>
        <v>128</v>
      </c>
      <c r="L1107" s="145">
        <f>SUM(D$2:D1107)</f>
        <v>101</v>
      </c>
      <c r="M1107" s="145">
        <f>SUM(E$2:E1107)</f>
        <v>47</v>
      </c>
      <c r="N1107" s="145">
        <f>SUM(F$2:F1107)</f>
        <v>54</v>
      </c>
      <c r="O1107" s="145">
        <f>SUM(G$2:G1107)</f>
        <v>8</v>
      </c>
    </row>
    <row r="1108" spans="1:15" x14ac:dyDescent="0.25">
      <c r="A1108">
        <v>1107</v>
      </c>
      <c r="B1108" s="145" t="str">
        <f>IF(COUNTIF('Listing Competitieven'!AF$2:AF$479,$A1108)=0,"",COUNTIF('Listing Competitieven'!AF$2:AF$479,$A1108))</f>
        <v/>
      </c>
      <c r="C1108" s="145" t="str">
        <f>IF(COUNTIF('Listing Competitieven'!AG$2:AG$479,$A1108)=0,"",COUNTIF('Listing Competitieven'!AG$2:AG$479,$A1108))</f>
        <v/>
      </c>
      <c r="D1108" s="145" t="str">
        <f>IF(COUNTIF('Listing Competitieven'!AH$2:AH$479,$A1108)=0,"",COUNTIF('Listing Competitieven'!AH$2:AH$479,$A1108))</f>
        <v/>
      </c>
      <c r="E1108" s="145" t="str">
        <f>IF(COUNTIF('Listing Competitieven'!AI$2:AI$479,$A1108)=0,"",COUNTIF('Listing Competitieven'!AI$2:AI$479,$A1108))</f>
        <v/>
      </c>
      <c r="F1108" s="145" t="str">
        <f>IF(COUNTIF('Listing Competitieven'!AJ$2:AJ$479,$A1108)=0,"",COUNTIF('Listing Competitieven'!AJ$2:AJ$479,$A1108))</f>
        <v/>
      </c>
      <c r="G1108" s="145" t="str">
        <f>IF(COUNTIF('Listing Competitieven'!AK$2:AK$479,$A1108)=0,"",COUNTIF('Listing Competitieven'!AK$2:AK$479,$A1108))</f>
        <v/>
      </c>
      <c r="I1108">
        <v>1107</v>
      </c>
      <c r="J1108" s="145">
        <f>SUM(B$2:B1108)</f>
        <v>149</v>
      </c>
      <c r="K1108" s="145">
        <f>SUM(C$2:C1108)</f>
        <v>128</v>
      </c>
      <c r="L1108" s="145">
        <f>SUM(D$2:D1108)</f>
        <v>101</v>
      </c>
      <c r="M1108" s="145">
        <f>SUM(E$2:E1108)</f>
        <v>47</v>
      </c>
      <c r="N1108" s="145">
        <f>SUM(F$2:F1108)</f>
        <v>54</v>
      </c>
      <c r="O1108" s="145">
        <f>SUM(G$2:G1108)</f>
        <v>8</v>
      </c>
    </row>
    <row r="1109" spans="1:15" x14ac:dyDescent="0.25">
      <c r="A1109">
        <v>1108</v>
      </c>
      <c r="B1109" s="145" t="str">
        <f>IF(COUNTIF('Listing Competitieven'!AF$2:AF$479,$A1109)=0,"",COUNTIF('Listing Competitieven'!AF$2:AF$479,$A1109))</f>
        <v/>
      </c>
      <c r="C1109" s="145" t="str">
        <f>IF(COUNTIF('Listing Competitieven'!AG$2:AG$479,$A1109)=0,"",COUNTIF('Listing Competitieven'!AG$2:AG$479,$A1109))</f>
        <v/>
      </c>
      <c r="D1109" s="145" t="str">
        <f>IF(COUNTIF('Listing Competitieven'!AH$2:AH$479,$A1109)=0,"",COUNTIF('Listing Competitieven'!AH$2:AH$479,$A1109))</f>
        <v/>
      </c>
      <c r="E1109" s="145" t="str">
        <f>IF(COUNTIF('Listing Competitieven'!AI$2:AI$479,$A1109)=0,"",COUNTIF('Listing Competitieven'!AI$2:AI$479,$A1109))</f>
        <v/>
      </c>
      <c r="F1109" s="145" t="str">
        <f>IF(COUNTIF('Listing Competitieven'!AJ$2:AJ$479,$A1109)=0,"",COUNTIF('Listing Competitieven'!AJ$2:AJ$479,$A1109))</f>
        <v/>
      </c>
      <c r="G1109" s="145" t="str">
        <f>IF(COUNTIF('Listing Competitieven'!AK$2:AK$479,$A1109)=0,"",COUNTIF('Listing Competitieven'!AK$2:AK$479,$A1109))</f>
        <v/>
      </c>
      <c r="I1109">
        <v>1108</v>
      </c>
      <c r="J1109" s="145">
        <f>SUM(B$2:B1109)</f>
        <v>149</v>
      </c>
      <c r="K1109" s="145">
        <f>SUM(C$2:C1109)</f>
        <v>128</v>
      </c>
      <c r="L1109" s="145">
        <f>SUM(D$2:D1109)</f>
        <v>101</v>
      </c>
      <c r="M1109" s="145">
        <f>SUM(E$2:E1109)</f>
        <v>47</v>
      </c>
      <c r="N1109" s="145">
        <f>SUM(F$2:F1109)</f>
        <v>54</v>
      </c>
      <c r="O1109" s="145">
        <f>SUM(G$2:G1109)</f>
        <v>8</v>
      </c>
    </row>
    <row r="1110" spans="1:15" x14ac:dyDescent="0.25">
      <c r="A1110">
        <v>1109</v>
      </c>
      <c r="B1110" s="145" t="str">
        <f>IF(COUNTIF('Listing Competitieven'!AF$2:AF$479,$A1110)=0,"",COUNTIF('Listing Competitieven'!AF$2:AF$479,$A1110))</f>
        <v/>
      </c>
      <c r="C1110" s="145" t="str">
        <f>IF(COUNTIF('Listing Competitieven'!AG$2:AG$479,$A1110)=0,"",COUNTIF('Listing Competitieven'!AG$2:AG$479,$A1110))</f>
        <v/>
      </c>
      <c r="D1110" s="145" t="str">
        <f>IF(COUNTIF('Listing Competitieven'!AH$2:AH$479,$A1110)=0,"",COUNTIF('Listing Competitieven'!AH$2:AH$479,$A1110))</f>
        <v/>
      </c>
      <c r="E1110" s="145" t="str">
        <f>IF(COUNTIF('Listing Competitieven'!AI$2:AI$479,$A1110)=0,"",COUNTIF('Listing Competitieven'!AI$2:AI$479,$A1110))</f>
        <v/>
      </c>
      <c r="F1110" s="145" t="str">
        <f>IF(COUNTIF('Listing Competitieven'!AJ$2:AJ$479,$A1110)=0,"",COUNTIF('Listing Competitieven'!AJ$2:AJ$479,$A1110))</f>
        <v/>
      </c>
      <c r="G1110" s="145" t="str">
        <f>IF(COUNTIF('Listing Competitieven'!AK$2:AK$479,$A1110)=0,"",COUNTIF('Listing Competitieven'!AK$2:AK$479,$A1110))</f>
        <v/>
      </c>
      <c r="I1110">
        <v>1109</v>
      </c>
      <c r="J1110" s="145">
        <f>SUM(B$2:B1110)</f>
        <v>149</v>
      </c>
      <c r="K1110" s="145">
        <f>SUM(C$2:C1110)</f>
        <v>128</v>
      </c>
      <c r="L1110" s="145">
        <f>SUM(D$2:D1110)</f>
        <v>101</v>
      </c>
      <c r="M1110" s="145">
        <f>SUM(E$2:E1110)</f>
        <v>47</v>
      </c>
      <c r="N1110" s="145">
        <f>SUM(F$2:F1110)</f>
        <v>54</v>
      </c>
      <c r="O1110" s="145">
        <f>SUM(G$2:G1110)</f>
        <v>8</v>
      </c>
    </row>
    <row r="1111" spans="1:15" x14ac:dyDescent="0.25">
      <c r="A1111">
        <v>1110</v>
      </c>
      <c r="B1111" s="145" t="str">
        <f>IF(COUNTIF('Listing Competitieven'!AF$2:AF$479,$A1111)=0,"",COUNTIF('Listing Competitieven'!AF$2:AF$479,$A1111))</f>
        <v/>
      </c>
      <c r="C1111" s="145" t="str">
        <f>IF(COUNTIF('Listing Competitieven'!AG$2:AG$479,$A1111)=0,"",COUNTIF('Listing Competitieven'!AG$2:AG$479,$A1111))</f>
        <v/>
      </c>
      <c r="D1111" s="145" t="str">
        <f>IF(COUNTIF('Listing Competitieven'!AH$2:AH$479,$A1111)=0,"",COUNTIF('Listing Competitieven'!AH$2:AH$479,$A1111))</f>
        <v/>
      </c>
      <c r="E1111" s="145" t="str">
        <f>IF(COUNTIF('Listing Competitieven'!AI$2:AI$479,$A1111)=0,"",COUNTIF('Listing Competitieven'!AI$2:AI$479,$A1111))</f>
        <v/>
      </c>
      <c r="F1111" s="145" t="str">
        <f>IF(COUNTIF('Listing Competitieven'!AJ$2:AJ$479,$A1111)=0,"",COUNTIF('Listing Competitieven'!AJ$2:AJ$479,$A1111))</f>
        <v/>
      </c>
      <c r="G1111" s="145" t="str">
        <f>IF(COUNTIF('Listing Competitieven'!AK$2:AK$479,$A1111)=0,"",COUNTIF('Listing Competitieven'!AK$2:AK$479,$A1111))</f>
        <v/>
      </c>
      <c r="I1111">
        <v>1110</v>
      </c>
      <c r="J1111" s="145">
        <f>SUM(B$2:B1111)</f>
        <v>149</v>
      </c>
      <c r="K1111" s="145">
        <f>SUM(C$2:C1111)</f>
        <v>128</v>
      </c>
      <c r="L1111" s="145">
        <f>SUM(D$2:D1111)</f>
        <v>101</v>
      </c>
      <c r="M1111" s="145">
        <f>SUM(E$2:E1111)</f>
        <v>47</v>
      </c>
      <c r="N1111" s="145">
        <f>SUM(F$2:F1111)</f>
        <v>54</v>
      </c>
      <c r="O1111" s="145">
        <f>SUM(G$2:G1111)</f>
        <v>8</v>
      </c>
    </row>
    <row r="1112" spans="1:15" x14ac:dyDescent="0.25">
      <c r="A1112">
        <v>1111</v>
      </c>
      <c r="B1112" s="145" t="str">
        <f>IF(COUNTIF('Listing Competitieven'!AF$2:AF$479,$A1112)=0,"",COUNTIF('Listing Competitieven'!AF$2:AF$479,$A1112))</f>
        <v/>
      </c>
      <c r="C1112" s="145" t="str">
        <f>IF(COUNTIF('Listing Competitieven'!AG$2:AG$479,$A1112)=0,"",COUNTIF('Listing Competitieven'!AG$2:AG$479,$A1112))</f>
        <v/>
      </c>
      <c r="D1112" s="145" t="str">
        <f>IF(COUNTIF('Listing Competitieven'!AH$2:AH$479,$A1112)=0,"",COUNTIF('Listing Competitieven'!AH$2:AH$479,$A1112))</f>
        <v/>
      </c>
      <c r="E1112" s="145" t="str">
        <f>IF(COUNTIF('Listing Competitieven'!AI$2:AI$479,$A1112)=0,"",COUNTIF('Listing Competitieven'!AI$2:AI$479,$A1112))</f>
        <v/>
      </c>
      <c r="F1112" s="145" t="str">
        <f>IF(COUNTIF('Listing Competitieven'!AJ$2:AJ$479,$A1112)=0,"",COUNTIF('Listing Competitieven'!AJ$2:AJ$479,$A1112))</f>
        <v/>
      </c>
      <c r="G1112" s="145" t="str">
        <f>IF(COUNTIF('Listing Competitieven'!AK$2:AK$479,$A1112)=0,"",COUNTIF('Listing Competitieven'!AK$2:AK$479,$A1112))</f>
        <v/>
      </c>
      <c r="I1112">
        <v>1111</v>
      </c>
      <c r="J1112" s="145">
        <f>SUM(B$2:B1112)</f>
        <v>149</v>
      </c>
      <c r="K1112" s="145">
        <f>SUM(C$2:C1112)</f>
        <v>128</v>
      </c>
      <c r="L1112" s="145">
        <f>SUM(D$2:D1112)</f>
        <v>101</v>
      </c>
      <c r="M1112" s="145">
        <f>SUM(E$2:E1112)</f>
        <v>47</v>
      </c>
      <c r="N1112" s="145">
        <f>SUM(F$2:F1112)</f>
        <v>54</v>
      </c>
      <c r="O1112" s="145">
        <f>SUM(G$2:G1112)</f>
        <v>8</v>
      </c>
    </row>
    <row r="1113" spans="1:15" x14ac:dyDescent="0.25">
      <c r="A1113">
        <v>1112</v>
      </c>
      <c r="B1113" s="145" t="str">
        <f>IF(COUNTIF('Listing Competitieven'!AF$2:AF$479,$A1113)=0,"",COUNTIF('Listing Competitieven'!AF$2:AF$479,$A1113))</f>
        <v/>
      </c>
      <c r="C1113" s="145" t="str">
        <f>IF(COUNTIF('Listing Competitieven'!AG$2:AG$479,$A1113)=0,"",COUNTIF('Listing Competitieven'!AG$2:AG$479,$A1113))</f>
        <v/>
      </c>
      <c r="D1113" s="145" t="str">
        <f>IF(COUNTIF('Listing Competitieven'!AH$2:AH$479,$A1113)=0,"",COUNTIF('Listing Competitieven'!AH$2:AH$479,$A1113))</f>
        <v/>
      </c>
      <c r="E1113" s="145" t="str">
        <f>IF(COUNTIF('Listing Competitieven'!AI$2:AI$479,$A1113)=0,"",COUNTIF('Listing Competitieven'!AI$2:AI$479,$A1113))</f>
        <v/>
      </c>
      <c r="F1113" s="145" t="str">
        <f>IF(COUNTIF('Listing Competitieven'!AJ$2:AJ$479,$A1113)=0,"",COUNTIF('Listing Competitieven'!AJ$2:AJ$479,$A1113))</f>
        <v/>
      </c>
      <c r="G1113" s="145" t="str">
        <f>IF(COUNTIF('Listing Competitieven'!AK$2:AK$479,$A1113)=0,"",COUNTIF('Listing Competitieven'!AK$2:AK$479,$A1113))</f>
        <v/>
      </c>
      <c r="I1113">
        <v>1112</v>
      </c>
      <c r="J1113" s="145">
        <f>SUM(B$2:B1113)</f>
        <v>149</v>
      </c>
      <c r="K1113" s="145">
        <f>SUM(C$2:C1113)</f>
        <v>128</v>
      </c>
      <c r="L1113" s="145">
        <f>SUM(D$2:D1113)</f>
        <v>101</v>
      </c>
      <c r="M1113" s="145">
        <f>SUM(E$2:E1113)</f>
        <v>47</v>
      </c>
      <c r="N1113" s="145">
        <f>SUM(F$2:F1113)</f>
        <v>54</v>
      </c>
      <c r="O1113" s="145">
        <f>SUM(G$2:G1113)</f>
        <v>8</v>
      </c>
    </row>
    <row r="1114" spans="1:15" x14ac:dyDescent="0.25">
      <c r="A1114">
        <v>1113</v>
      </c>
      <c r="B1114" s="145" t="str">
        <f>IF(COUNTIF('Listing Competitieven'!AF$2:AF$479,$A1114)=0,"",COUNTIF('Listing Competitieven'!AF$2:AF$479,$A1114))</f>
        <v/>
      </c>
      <c r="C1114" s="145" t="str">
        <f>IF(COUNTIF('Listing Competitieven'!AG$2:AG$479,$A1114)=0,"",COUNTIF('Listing Competitieven'!AG$2:AG$479,$A1114))</f>
        <v/>
      </c>
      <c r="D1114" s="145" t="str">
        <f>IF(COUNTIF('Listing Competitieven'!AH$2:AH$479,$A1114)=0,"",COUNTIF('Listing Competitieven'!AH$2:AH$479,$A1114))</f>
        <v/>
      </c>
      <c r="E1114" s="145" t="str">
        <f>IF(COUNTIF('Listing Competitieven'!AI$2:AI$479,$A1114)=0,"",COUNTIF('Listing Competitieven'!AI$2:AI$479,$A1114))</f>
        <v/>
      </c>
      <c r="F1114" s="145" t="str">
        <f>IF(COUNTIF('Listing Competitieven'!AJ$2:AJ$479,$A1114)=0,"",COUNTIF('Listing Competitieven'!AJ$2:AJ$479,$A1114))</f>
        <v/>
      </c>
      <c r="G1114" s="145" t="str">
        <f>IF(COUNTIF('Listing Competitieven'!AK$2:AK$479,$A1114)=0,"",COUNTIF('Listing Competitieven'!AK$2:AK$479,$A1114))</f>
        <v/>
      </c>
      <c r="I1114">
        <v>1113</v>
      </c>
      <c r="J1114" s="145">
        <f>SUM(B$2:B1114)</f>
        <v>149</v>
      </c>
      <c r="K1114" s="145">
        <f>SUM(C$2:C1114)</f>
        <v>128</v>
      </c>
      <c r="L1114" s="145">
        <f>SUM(D$2:D1114)</f>
        <v>101</v>
      </c>
      <c r="M1114" s="145">
        <f>SUM(E$2:E1114)</f>
        <v>47</v>
      </c>
      <c r="N1114" s="145">
        <f>SUM(F$2:F1114)</f>
        <v>54</v>
      </c>
      <c r="O1114" s="145">
        <f>SUM(G$2:G1114)</f>
        <v>8</v>
      </c>
    </row>
    <row r="1115" spans="1:15" x14ac:dyDescent="0.25">
      <c r="A1115">
        <v>1114</v>
      </c>
      <c r="B1115" s="145" t="str">
        <f>IF(COUNTIF('Listing Competitieven'!AF$2:AF$479,$A1115)=0,"",COUNTIF('Listing Competitieven'!AF$2:AF$479,$A1115))</f>
        <v/>
      </c>
      <c r="C1115" s="145" t="str">
        <f>IF(COUNTIF('Listing Competitieven'!AG$2:AG$479,$A1115)=0,"",COUNTIF('Listing Competitieven'!AG$2:AG$479,$A1115))</f>
        <v/>
      </c>
      <c r="D1115" s="145" t="str">
        <f>IF(COUNTIF('Listing Competitieven'!AH$2:AH$479,$A1115)=0,"",COUNTIF('Listing Competitieven'!AH$2:AH$479,$A1115))</f>
        <v/>
      </c>
      <c r="E1115" s="145" t="str">
        <f>IF(COUNTIF('Listing Competitieven'!AI$2:AI$479,$A1115)=0,"",COUNTIF('Listing Competitieven'!AI$2:AI$479,$A1115))</f>
        <v/>
      </c>
      <c r="F1115" s="145" t="str">
        <f>IF(COUNTIF('Listing Competitieven'!AJ$2:AJ$479,$A1115)=0,"",COUNTIF('Listing Competitieven'!AJ$2:AJ$479,$A1115))</f>
        <v/>
      </c>
      <c r="G1115" s="145" t="str">
        <f>IF(COUNTIF('Listing Competitieven'!AK$2:AK$479,$A1115)=0,"",COUNTIF('Listing Competitieven'!AK$2:AK$479,$A1115))</f>
        <v/>
      </c>
      <c r="I1115">
        <v>1114</v>
      </c>
      <c r="J1115" s="145">
        <f>SUM(B$2:B1115)</f>
        <v>149</v>
      </c>
      <c r="K1115" s="145">
        <f>SUM(C$2:C1115)</f>
        <v>128</v>
      </c>
      <c r="L1115" s="145">
        <f>SUM(D$2:D1115)</f>
        <v>101</v>
      </c>
      <c r="M1115" s="145">
        <f>SUM(E$2:E1115)</f>
        <v>47</v>
      </c>
      <c r="N1115" s="145">
        <f>SUM(F$2:F1115)</f>
        <v>54</v>
      </c>
      <c r="O1115" s="145">
        <f>SUM(G$2:G1115)</f>
        <v>8</v>
      </c>
    </row>
    <row r="1116" spans="1:15" x14ac:dyDescent="0.25">
      <c r="A1116">
        <v>1115</v>
      </c>
      <c r="B1116" s="145" t="str">
        <f>IF(COUNTIF('Listing Competitieven'!AF$2:AF$479,$A1116)=0,"",COUNTIF('Listing Competitieven'!AF$2:AF$479,$A1116))</f>
        <v/>
      </c>
      <c r="C1116" s="145" t="str">
        <f>IF(COUNTIF('Listing Competitieven'!AG$2:AG$479,$A1116)=0,"",COUNTIF('Listing Competitieven'!AG$2:AG$479,$A1116))</f>
        <v/>
      </c>
      <c r="D1116" s="145" t="str">
        <f>IF(COUNTIF('Listing Competitieven'!AH$2:AH$479,$A1116)=0,"",COUNTIF('Listing Competitieven'!AH$2:AH$479,$A1116))</f>
        <v/>
      </c>
      <c r="E1116" s="145" t="str">
        <f>IF(COUNTIF('Listing Competitieven'!AI$2:AI$479,$A1116)=0,"",COUNTIF('Listing Competitieven'!AI$2:AI$479,$A1116))</f>
        <v/>
      </c>
      <c r="F1116" s="145" t="str">
        <f>IF(COUNTIF('Listing Competitieven'!AJ$2:AJ$479,$A1116)=0,"",COUNTIF('Listing Competitieven'!AJ$2:AJ$479,$A1116))</f>
        <v/>
      </c>
      <c r="G1116" s="145" t="str">
        <f>IF(COUNTIF('Listing Competitieven'!AK$2:AK$479,$A1116)=0,"",COUNTIF('Listing Competitieven'!AK$2:AK$479,$A1116))</f>
        <v/>
      </c>
      <c r="I1116">
        <v>1115</v>
      </c>
      <c r="J1116" s="145">
        <f>SUM(B$2:B1116)</f>
        <v>149</v>
      </c>
      <c r="K1116" s="145">
        <f>SUM(C$2:C1116)</f>
        <v>128</v>
      </c>
      <c r="L1116" s="145">
        <f>SUM(D$2:D1116)</f>
        <v>101</v>
      </c>
      <c r="M1116" s="145">
        <f>SUM(E$2:E1116)</f>
        <v>47</v>
      </c>
      <c r="N1116" s="145">
        <f>SUM(F$2:F1116)</f>
        <v>54</v>
      </c>
      <c r="O1116" s="145">
        <f>SUM(G$2:G1116)</f>
        <v>8</v>
      </c>
    </row>
    <row r="1117" spans="1:15" x14ac:dyDescent="0.25">
      <c r="A1117">
        <v>1116</v>
      </c>
      <c r="B1117" s="145" t="str">
        <f>IF(COUNTIF('Listing Competitieven'!AF$2:AF$479,$A1117)=0,"",COUNTIF('Listing Competitieven'!AF$2:AF$479,$A1117))</f>
        <v/>
      </c>
      <c r="C1117" s="145" t="str">
        <f>IF(COUNTIF('Listing Competitieven'!AG$2:AG$479,$A1117)=0,"",COUNTIF('Listing Competitieven'!AG$2:AG$479,$A1117))</f>
        <v/>
      </c>
      <c r="D1117" s="145" t="str">
        <f>IF(COUNTIF('Listing Competitieven'!AH$2:AH$479,$A1117)=0,"",COUNTIF('Listing Competitieven'!AH$2:AH$479,$A1117))</f>
        <v/>
      </c>
      <c r="E1117" s="145" t="str">
        <f>IF(COUNTIF('Listing Competitieven'!AI$2:AI$479,$A1117)=0,"",COUNTIF('Listing Competitieven'!AI$2:AI$479,$A1117))</f>
        <v/>
      </c>
      <c r="F1117" s="145" t="str">
        <f>IF(COUNTIF('Listing Competitieven'!AJ$2:AJ$479,$A1117)=0,"",COUNTIF('Listing Competitieven'!AJ$2:AJ$479,$A1117))</f>
        <v/>
      </c>
      <c r="G1117" s="145" t="str">
        <f>IF(COUNTIF('Listing Competitieven'!AK$2:AK$479,$A1117)=0,"",COUNTIF('Listing Competitieven'!AK$2:AK$479,$A1117))</f>
        <v/>
      </c>
      <c r="I1117">
        <v>1116</v>
      </c>
      <c r="J1117" s="145">
        <f>SUM(B$2:B1117)</f>
        <v>149</v>
      </c>
      <c r="K1117" s="145">
        <f>SUM(C$2:C1117)</f>
        <v>128</v>
      </c>
      <c r="L1117" s="145">
        <f>SUM(D$2:D1117)</f>
        <v>101</v>
      </c>
      <c r="M1117" s="145">
        <f>SUM(E$2:E1117)</f>
        <v>47</v>
      </c>
      <c r="N1117" s="145">
        <f>SUM(F$2:F1117)</f>
        <v>54</v>
      </c>
      <c r="O1117" s="145">
        <f>SUM(G$2:G1117)</f>
        <v>8</v>
      </c>
    </row>
    <row r="1118" spans="1:15" x14ac:dyDescent="0.25">
      <c r="A1118">
        <v>1117</v>
      </c>
      <c r="B1118" s="145" t="str">
        <f>IF(COUNTIF('Listing Competitieven'!AF$2:AF$479,$A1118)=0,"",COUNTIF('Listing Competitieven'!AF$2:AF$479,$A1118))</f>
        <v/>
      </c>
      <c r="C1118" s="145" t="str">
        <f>IF(COUNTIF('Listing Competitieven'!AG$2:AG$479,$A1118)=0,"",COUNTIF('Listing Competitieven'!AG$2:AG$479,$A1118))</f>
        <v/>
      </c>
      <c r="D1118" s="145" t="str">
        <f>IF(COUNTIF('Listing Competitieven'!AH$2:AH$479,$A1118)=0,"",COUNTIF('Listing Competitieven'!AH$2:AH$479,$A1118))</f>
        <v/>
      </c>
      <c r="E1118" s="145" t="str">
        <f>IF(COUNTIF('Listing Competitieven'!AI$2:AI$479,$A1118)=0,"",COUNTIF('Listing Competitieven'!AI$2:AI$479,$A1118))</f>
        <v/>
      </c>
      <c r="F1118" s="145" t="str">
        <f>IF(COUNTIF('Listing Competitieven'!AJ$2:AJ$479,$A1118)=0,"",COUNTIF('Listing Competitieven'!AJ$2:AJ$479,$A1118))</f>
        <v/>
      </c>
      <c r="G1118" s="145" t="str">
        <f>IF(COUNTIF('Listing Competitieven'!AK$2:AK$479,$A1118)=0,"",COUNTIF('Listing Competitieven'!AK$2:AK$479,$A1118))</f>
        <v/>
      </c>
      <c r="I1118">
        <v>1117</v>
      </c>
      <c r="J1118" s="145">
        <f>SUM(B$2:B1118)</f>
        <v>149</v>
      </c>
      <c r="K1118" s="145">
        <f>SUM(C$2:C1118)</f>
        <v>128</v>
      </c>
      <c r="L1118" s="145">
        <f>SUM(D$2:D1118)</f>
        <v>101</v>
      </c>
      <c r="M1118" s="145">
        <f>SUM(E$2:E1118)</f>
        <v>47</v>
      </c>
      <c r="N1118" s="145">
        <f>SUM(F$2:F1118)</f>
        <v>54</v>
      </c>
      <c r="O1118" s="145">
        <f>SUM(G$2:G1118)</f>
        <v>8</v>
      </c>
    </row>
    <row r="1119" spans="1:15" x14ac:dyDescent="0.25">
      <c r="A1119">
        <v>1118</v>
      </c>
      <c r="B1119" s="145" t="str">
        <f>IF(COUNTIF('Listing Competitieven'!AF$2:AF$479,$A1119)=0,"",COUNTIF('Listing Competitieven'!AF$2:AF$479,$A1119))</f>
        <v/>
      </c>
      <c r="C1119" s="145" t="str">
        <f>IF(COUNTIF('Listing Competitieven'!AG$2:AG$479,$A1119)=0,"",COUNTIF('Listing Competitieven'!AG$2:AG$479,$A1119))</f>
        <v/>
      </c>
      <c r="D1119" s="145" t="str">
        <f>IF(COUNTIF('Listing Competitieven'!AH$2:AH$479,$A1119)=0,"",COUNTIF('Listing Competitieven'!AH$2:AH$479,$A1119))</f>
        <v/>
      </c>
      <c r="E1119" s="145" t="str">
        <f>IF(COUNTIF('Listing Competitieven'!AI$2:AI$479,$A1119)=0,"",COUNTIF('Listing Competitieven'!AI$2:AI$479,$A1119))</f>
        <v/>
      </c>
      <c r="F1119" s="145" t="str">
        <f>IF(COUNTIF('Listing Competitieven'!AJ$2:AJ$479,$A1119)=0,"",COUNTIF('Listing Competitieven'!AJ$2:AJ$479,$A1119))</f>
        <v/>
      </c>
      <c r="G1119" s="145" t="str">
        <f>IF(COUNTIF('Listing Competitieven'!AK$2:AK$479,$A1119)=0,"",COUNTIF('Listing Competitieven'!AK$2:AK$479,$A1119))</f>
        <v/>
      </c>
      <c r="I1119">
        <v>1118</v>
      </c>
      <c r="J1119" s="145">
        <f>SUM(B$2:B1119)</f>
        <v>149</v>
      </c>
      <c r="K1119" s="145">
        <f>SUM(C$2:C1119)</f>
        <v>128</v>
      </c>
      <c r="L1119" s="145">
        <f>SUM(D$2:D1119)</f>
        <v>101</v>
      </c>
      <c r="M1119" s="145">
        <f>SUM(E$2:E1119)</f>
        <v>47</v>
      </c>
      <c r="N1119" s="145">
        <f>SUM(F$2:F1119)</f>
        <v>54</v>
      </c>
      <c r="O1119" s="145">
        <f>SUM(G$2:G1119)</f>
        <v>8</v>
      </c>
    </row>
    <row r="1120" spans="1:15" x14ac:dyDescent="0.25">
      <c r="A1120">
        <v>1119</v>
      </c>
      <c r="B1120" s="145">
        <f>IF(COUNTIF('Listing Competitieven'!AF$2:AF$479,$A1120)=0,"",COUNTIF('Listing Competitieven'!AF$2:AF$479,$A1120))</f>
        <v>1</v>
      </c>
      <c r="C1120" s="145" t="str">
        <f>IF(COUNTIF('Listing Competitieven'!AG$2:AG$479,$A1120)=0,"",COUNTIF('Listing Competitieven'!AG$2:AG$479,$A1120))</f>
        <v/>
      </c>
      <c r="D1120" s="145" t="str">
        <f>IF(COUNTIF('Listing Competitieven'!AH$2:AH$479,$A1120)=0,"",COUNTIF('Listing Competitieven'!AH$2:AH$479,$A1120))</f>
        <v/>
      </c>
      <c r="E1120" s="145" t="str">
        <f>IF(COUNTIF('Listing Competitieven'!AI$2:AI$479,$A1120)=0,"",COUNTIF('Listing Competitieven'!AI$2:AI$479,$A1120))</f>
        <v/>
      </c>
      <c r="F1120" s="145" t="str">
        <f>IF(COUNTIF('Listing Competitieven'!AJ$2:AJ$479,$A1120)=0,"",COUNTIF('Listing Competitieven'!AJ$2:AJ$479,$A1120))</f>
        <v/>
      </c>
      <c r="G1120" s="145" t="str">
        <f>IF(COUNTIF('Listing Competitieven'!AK$2:AK$479,$A1120)=0,"",COUNTIF('Listing Competitieven'!AK$2:AK$479,$A1120))</f>
        <v/>
      </c>
      <c r="I1120">
        <v>1119</v>
      </c>
      <c r="J1120" s="145">
        <f>SUM(B$2:B1120)</f>
        <v>150</v>
      </c>
      <c r="K1120" s="145">
        <f>SUM(C$2:C1120)</f>
        <v>128</v>
      </c>
      <c r="L1120" s="145">
        <f>SUM(D$2:D1120)</f>
        <v>101</v>
      </c>
      <c r="M1120" s="145">
        <f>SUM(E$2:E1120)</f>
        <v>47</v>
      </c>
      <c r="N1120" s="145">
        <f>SUM(F$2:F1120)</f>
        <v>54</v>
      </c>
      <c r="O1120" s="145">
        <f>SUM(G$2:G1120)</f>
        <v>8</v>
      </c>
    </row>
    <row r="1121" spans="1:15" x14ac:dyDescent="0.25">
      <c r="A1121">
        <v>1120</v>
      </c>
      <c r="B1121" s="145" t="str">
        <f>IF(COUNTIF('Listing Competitieven'!AF$2:AF$479,$A1121)=0,"",COUNTIF('Listing Competitieven'!AF$2:AF$479,$A1121))</f>
        <v/>
      </c>
      <c r="C1121" s="145" t="str">
        <f>IF(COUNTIF('Listing Competitieven'!AG$2:AG$479,$A1121)=0,"",COUNTIF('Listing Competitieven'!AG$2:AG$479,$A1121))</f>
        <v/>
      </c>
      <c r="D1121" s="145">
        <f>IF(COUNTIF('Listing Competitieven'!AH$2:AH$479,$A1121)=0,"",COUNTIF('Listing Competitieven'!AH$2:AH$479,$A1121))</f>
        <v>1</v>
      </c>
      <c r="E1121" s="145" t="str">
        <f>IF(COUNTIF('Listing Competitieven'!AI$2:AI$479,$A1121)=0,"",COUNTIF('Listing Competitieven'!AI$2:AI$479,$A1121))</f>
        <v/>
      </c>
      <c r="F1121" s="145" t="str">
        <f>IF(COUNTIF('Listing Competitieven'!AJ$2:AJ$479,$A1121)=0,"",COUNTIF('Listing Competitieven'!AJ$2:AJ$479,$A1121))</f>
        <v/>
      </c>
      <c r="G1121" s="145" t="str">
        <f>IF(COUNTIF('Listing Competitieven'!AK$2:AK$479,$A1121)=0,"",COUNTIF('Listing Competitieven'!AK$2:AK$479,$A1121))</f>
        <v/>
      </c>
      <c r="I1121">
        <v>1120</v>
      </c>
      <c r="J1121" s="145">
        <f>SUM(B$2:B1121)</f>
        <v>150</v>
      </c>
      <c r="K1121" s="145">
        <f>SUM(C$2:C1121)</f>
        <v>128</v>
      </c>
      <c r="L1121" s="145">
        <f>SUM(D$2:D1121)</f>
        <v>102</v>
      </c>
      <c r="M1121" s="145">
        <f>SUM(E$2:E1121)</f>
        <v>47</v>
      </c>
      <c r="N1121" s="145">
        <f>SUM(F$2:F1121)</f>
        <v>54</v>
      </c>
      <c r="O1121" s="145">
        <f>SUM(G$2:G1121)</f>
        <v>8</v>
      </c>
    </row>
    <row r="1122" spans="1:15" x14ac:dyDescent="0.25">
      <c r="A1122">
        <v>1121</v>
      </c>
      <c r="B1122" s="145" t="str">
        <f>IF(COUNTIF('Listing Competitieven'!AF$2:AF$479,$A1122)=0,"",COUNTIF('Listing Competitieven'!AF$2:AF$479,$A1122))</f>
        <v/>
      </c>
      <c r="C1122" s="145" t="str">
        <f>IF(COUNTIF('Listing Competitieven'!AG$2:AG$479,$A1122)=0,"",COUNTIF('Listing Competitieven'!AG$2:AG$479,$A1122))</f>
        <v/>
      </c>
      <c r="D1122" s="145" t="str">
        <f>IF(COUNTIF('Listing Competitieven'!AH$2:AH$479,$A1122)=0,"",COUNTIF('Listing Competitieven'!AH$2:AH$479,$A1122))</f>
        <v/>
      </c>
      <c r="E1122" s="145" t="str">
        <f>IF(COUNTIF('Listing Competitieven'!AI$2:AI$479,$A1122)=0,"",COUNTIF('Listing Competitieven'!AI$2:AI$479,$A1122))</f>
        <v/>
      </c>
      <c r="F1122" s="145" t="str">
        <f>IF(COUNTIF('Listing Competitieven'!AJ$2:AJ$479,$A1122)=0,"",COUNTIF('Listing Competitieven'!AJ$2:AJ$479,$A1122))</f>
        <v/>
      </c>
      <c r="G1122" s="145" t="str">
        <f>IF(COUNTIF('Listing Competitieven'!AK$2:AK$479,$A1122)=0,"",COUNTIF('Listing Competitieven'!AK$2:AK$479,$A1122))</f>
        <v/>
      </c>
      <c r="I1122">
        <v>1121</v>
      </c>
      <c r="J1122" s="145">
        <f>SUM(B$2:B1122)</f>
        <v>150</v>
      </c>
      <c r="K1122" s="145">
        <f>SUM(C$2:C1122)</f>
        <v>128</v>
      </c>
      <c r="L1122" s="145">
        <f>SUM(D$2:D1122)</f>
        <v>102</v>
      </c>
      <c r="M1122" s="145">
        <f>SUM(E$2:E1122)</f>
        <v>47</v>
      </c>
      <c r="N1122" s="145">
        <f>SUM(F$2:F1122)</f>
        <v>54</v>
      </c>
      <c r="O1122" s="145">
        <f>SUM(G$2:G1122)</f>
        <v>8</v>
      </c>
    </row>
    <row r="1123" spans="1:15" x14ac:dyDescent="0.25">
      <c r="A1123">
        <v>1122</v>
      </c>
      <c r="B1123" s="145" t="str">
        <f>IF(COUNTIF('Listing Competitieven'!AF$2:AF$479,$A1123)=0,"",COUNTIF('Listing Competitieven'!AF$2:AF$479,$A1123))</f>
        <v/>
      </c>
      <c r="C1123" s="145" t="str">
        <f>IF(COUNTIF('Listing Competitieven'!AG$2:AG$479,$A1123)=0,"",COUNTIF('Listing Competitieven'!AG$2:AG$479,$A1123))</f>
        <v/>
      </c>
      <c r="D1123" s="145" t="str">
        <f>IF(COUNTIF('Listing Competitieven'!AH$2:AH$479,$A1123)=0,"",COUNTIF('Listing Competitieven'!AH$2:AH$479,$A1123))</f>
        <v/>
      </c>
      <c r="E1123" s="145" t="str">
        <f>IF(COUNTIF('Listing Competitieven'!AI$2:AI$479,$A1123)=0,"",COUNTIF('Listing Competitieven'!AI$2:AI$479,$A1123))</f>
        <v/>
      </c>
      <c r="F1123" s="145" t="str">
        <f>IF(COUNTIF('Listing Competitieven'!AJ$2:AJ$479,$A1123)=0,"",COUNTIF('Listing Competitieven'!AJ$2:AJ$479,$A1123))</f>
        <v/>
      </c>
      <c r="G1123" s="145" t="str">
        <f>IF(COUNTIF('Listing Competitieven'!AK$2:AK$479,$A1123)=0,"",COUNTIF('Listing Competitieven'!AK$2:AK$479,$A1123))</f>
        <v/>
      </c>
      <c r="I1123">
        <v>1122</v>
      </c>
      <c r="J1123" s="145">
        <f>SUM(B$2:B1123)</f>
        <v>150</v>
      </c>
      <c r="K1123" s="145">
        <f>SUM(C$2:C1123)</f>
        <v>128</v>
      </c>
      <c r="L1123" s="145">
        <f>SUM(D$2:D1123)</f>
        <v>102</v>
      </c>
      <c r="M1123" s="145">
        <f>SUM(E$2:E1123)</f>
        <v>47</v>
      </c>
      <c r="N1123" s="145">
        <f>SUM(F$2:F1123)</f>
        <v>54</v>
      </c>
      <c r="O1123" s="145">
        <f>SUM(G$2:G1123)</f>
        <v>8</v>
      </c>
    </row>
    <row r="1124" spans="1:15" x14ac:dyDescent="0.25">
      <c r="A1124">
        <v>1123</v>
      </c>
      <c r="B1124" s="145" t="str">
        <f>IF(COUNTIF('Listing Competitieven'!AF$2:AF$479,$A1124)=0,"",COUNTIF('Listing Competitieven'!AF$2:AF$479,$A1124))</f>
        <v/>
      </c>
      <c r="C1124" s="145" t="str">
        <f>IF(COUNTIF('Listing Competitieven'!AG$2:AG$479,$A1124)=0,"",COUNTIF('Listing Competitieven'!AG$2:AG$479,$A1124))</f>
        <v/>
      </c>
      <c r="D1124" s="145" t="str">
        <f>IF(COUNTIF('Listing Competitieven'!AH$2:AH$479,$A1124)=0,"",COUNTIF('Listing Competitieven'!AH$2:AH$479,$A1124))</f>
        <v/>
      </c>
      <c r="E1124" s="145" t="str">
        <f>IF(COUNTIF('Listing Competitieven'!AI$2:AI$479,$A1124)=0,"",COUNTIF('Listing Competitieven'!AI$2:AI$479,$A1124))</f>
        <v/>
      </c>
      <c r="F1124" s="145" t="str">
        <f>IF(COUNTIF('Listing Competitieven'!AJ$2:AJ$479,$A1124)=0,"",COUNTIF('Listing Competitieven'!AJ$2:AJ$479,$A1124))</f>
        <v/>
      </c>
      <c r="G1124" s="145" t="str">
        <f>IF(COUNTIF('Listing Competitieven'!AK$2:AK$479,$A1124)=0,"",COUNTIF('Listing Competitieven'!AK$2:AK$479,$A1124))</f>
        <v/>
      </c>
      <c r="I1124">
        <v>1123</v>
      </c>
      <c r="J1124" s="145">
        <f>SUM(B$2:B1124)</f>
        <v>150</v>
      </c>
      <c r="K1124" s="145">
        <f>SUM(C$2:C1124)</f>
        <v>128</v>
      </c>
      <c r="L1124" s="145">
        <f>SUM(D$2:D1124)</f>
        <v>102</v>
      </c>
      <c r="M1124" s="145">
        <f>SUM(E$2:E1124)</f>
        <v>47</v>
      </c>
      <c r="N1124" s="145">
        <f>SUM(F$2:F1124)</f>
        <v>54</v>
      </c>
      <c r="O1124" s="145">
        <f>SUM(G$2:G1124)</f>
        <v>8</v>
      </c>
    </row>
    <row r="1125" spans="1:15" x14ac:dyDescent="0.25">
      <c r="A1125">
        <v>1124</v>
      </c>
      <c r="B1125" s="145" t="str">
        <f>IF(COUNTIF('Listing Competitieven'!AF$2:AF$479,$A1125)=0,"",COUNTIF('Listing Competitieven'!AF$2:AF$479,$A1125))</f>
        <v/>
      </c>
      <c r="C1125" s="145" t="str">
        <f>IF(COUNTIF('Listing Competitieven'!AG$2:AG$479,$A1125)=0,"",COUNTIF('Listing Competitieven'!AG$2:AG$479,$A1125))</f>
        <v/>
      </c>
      <c r="D1125" s="145" t="str">
        <f>IF(COUNTIF('Listing Competitieven'!AH$2:AH$479,$A1125)=0,"",COUNTIF('Listing Competitieven'!AH$2:AH$479,$A1125))</f>
        <v/>
      </c>
      <c r="E1125" s="145" t="str">
        <f>IF(COUNTIF('Listing Competitieven'!AI$2:AI$479,$A1125)=0,"",COUNTIF('Listing Competitieven'!AI$2:AI$479,$A1125))</f>
        <v/>
      </c>
      <c r="F1125" s="145" t="str">
        <f>IF(COUNTIF('Listing Competitieven'!AJ$2:AJ$479,$A1125)=0,"",COUNTIF('Listing Competitieven'!AJ$2:AJ$479,$A1125))</f>
        <v/>
      </c>
      <c r="G1125" s="145" t="str">
        <f>IF(COUNTIF('Listing Competitieven'!AK$2:AK$479,$A1125)=0,"",COUNTIF('Listing Competitieven'!AK$2:AK$479,$A1125))</f>
        <v/>
      </c>
      <c r="I1125">
        <v>1124</v>
      </c>
      <c r="J1125" s="145">
        <f>SUM(B$2:B1125)</f>
        <v>150</v>
      </c>
      <c r="K1125" s="145">
        <f>SUM(C$2:C1125)</f>
        <v>128</v>
      </c>
      <c r="L1125" s="145">
        <f>SUM(D$2:D1125)</f>
        <v>102</v>
      </c>
      <c r="M1125" s="145">
        <f>SUM(E$2:E1125)</f>
        <v>47</v>
      </c>
      <c r="N1125" s="145">
        <f>SUM(F$2:F1125)</f>
        <v>54</v>
      </c>
      <c r="O1125" s="145">
        <f>SUM(G$2:G1125)</f>
        <v>8</v>
      </c>
    </row>
    <row r="1126" spans="1:15" x14ac:dyDescent="0.25">
      <c r="A1126">
        <v>1125</v>
      </c>
      <c r="B1126" s="145" t="str">
        <f>IF(COUNTIF('Listing Competitieven'!AF$2:AF$479,$A1126)=0,"",COUNTIF('Listing Competitieven'!AF$2:AF$479,$A1126))</f>
        <v/>
      </c>
      <c r="C1126" s="145" t="str">
        <f>IF(COUNTIF('Listing Competitieven'!AG$2:AG$479,$A1126)=0,"",COUNTIF('Listing Competitieven'!AG$2:AG$479,$A1126))</f>
        <v/>
      </c>
      <c r="D1126" s="145" t="str">
        <f>IF(COUNTIF('Listing Competitieven'!AH$2:AH$479,$A1126)=0,"",COUNTIF('Listing Competitieven'!AH$2:AH$479,$A1126))</f>
        <v/>
      </c>
      <c r="E1126" s="145" t="str">
        <f>IF(COUNTIF('Listing Competitieven'!AI$2:AI$479,$A1126)=0,"",COUNTIF('Listing Competitieven'!AI$2:AI$479,$A1126))</f>
        <v/>
      </c>
      <c r="F1126" s="145" t="str">
        <f>IF(COUNTIF('Listing Competitieven'!AJ$2:AJ$479,$A1126)=0,"",COUNTIF('Listing Competitieven'!AJ$2:AJ$479,$A1126))</f>
        <v/>
      </c>
      <c r="G1126" s="145" t="str">
        <f>IF(COUNTIF('Listing Competitieven'!AK$2:AK$479,$A1126)=0,"",COUNTIF('Listing Competitieven'!AK$2:AK$479,$A1126))</f>
        <v/>
      </c>
      <c r="I1126">
        <v>1125</v>
      </c>
      <c r="J1126" s="145">
        <f>SUM(B$2:B1126)</f>
        <v>150</v>
      </c>
      <c r="K1126" s="145">
        <f>SUM(C$2:C1126)</f>
        <v>128</v>
      </c>
      <c r="L1126" s="145">
        <f>SUM(D$2:D1126)</f>
        <v>102</v>
      </c>
      <c r="M1126" s="145">
        <f>SUM(E$2:E1126)</f>
        <v>47</v>
      </c>
      <c r="N1126" s="145">
        <f>SUM(F$2:F1126)</f>
        <v>54</v>
      </c>
      <c r="O1126" s="145">
        <f>SUM(G$2:G1126)</f>
        <v>8</v>
      </c>
    </row>
    <row r="1127" spans="1:15" x14ac:dyDescent="0.25">
      <c r="A1127">
        <v>1126</v>
      </c>
      <c r="B1127" s="145" t="str">
        <f>IF(COUNTIF('Listing Competitieven'!AF$2:AF$479,$A1127)=0,"",COUNTIF('Listing Competitieven'!AF$2:AF$479,$A1127))</f>
        <v/>
      </c>
      <c r="C1127" s="145" t="str">
        <f>IF(COUNTIF('Listing Competitieven'!AG$2:AG$479,$A1127)=0,"",COUNTIF('Listing Competitieven'!AG$2:AG$479,$A1127))</f>
        <v/>
      </c>
      <c r="D1127" s="145" t="str">
        <f>IF(COUNTIF('Listing Competitieven'!AH$2:AH$479,$A1127)=0,"",COUNTIF('Listing Competitieven'!AH$2:AH$479,$A1127))</f>
        <v/>
      </c>
      <c r="E1127" s="145" t="str">
        <f>IF(COUNTIF('Listing Competitieven'!AI$2:AI$479,$A1127)=0,"",COUNTIF('Listing Competitieven'!AI$2:AI$479,$A1127))</f>
        <v/>
      </c>
      <c r="F1127" s="145" t="str">
        <f>IF(COUNTIF('Listing Competitieven'!AJ$2:AJ$479,$A1127)=0,"",COUNTIF('Listing Competitieven'!AJ$2:AJ$479,$A1127))</f>
        <v/>
      </c>
      <c r="G1127" s="145" t="str">
        <f>IF(COUNTIF('Listing Competitieven'!AK$2:AK$479,$A1127)=0,"",COUNTIF('Listing Competitieven'!AK$2:AK$479,$A1127))</f>
        <v/>
      </c>
      <c r="I1127">
        <v>1126</v>
      </c>
      <c r="J1127" s="145">
        <f>SUM(B$2:B1127)</f>
        <v>150</v>
      </c>
      <c r="K1127" s="145">
        <f>SUM(C$2:C1127)</f>
        <v>128</v>
      </c>
      <c r="L1127" s="145">
        <f>SUM(D$2:D1127)</f>
        <v>102</v>
      </c>
      <c r="M1127" s="145">
        <f>SUM(E$2:E1127)</f>
        <v>47</v>
      </c>
      <c r="N1127" s="145">
        <f>SUM(F$2:F1127)</f>
        <v>54</v>
      </c>
      <c r="O1127" s="145">
        <f>SUM(G$2:G1127)</f>
        <v>8</v>
      </c>
    </row>
    <row r="1128" spans="1:15" x14ac:dyDescent="0.25">
      <c r="A1128">
        <v>1127</v>
      </c>
      <c r="B1128" s="145" t="str">
        <f>IF(COUNTIF('Listing Competitieven'!AF$2:AF$479,$A1128)=0,"",COUNTIF('Listing Competitieven'!AF$2:AF$479,$A1128))</f>
        <v/>
      </c>
      <c r="C1128" s="145" t="str">
        <f>IF(COUNTIF('Listing Competitieven'!AG$2:AG$479,$A1128)=0,"",COUNTIF('Listing Competitieven'!AG$2:AG$479,$A1128))</f>
        <v/>
      </c>
      <c r="D1128" s="145" t="str">
        <f>IF(COUNTIF('Listing Competitieven'!AH$2:AH$479,$A1128)=0,"",COUNTIF('Listing Competitieven'!AH$2:AH$479,$A1128))</f>
        <v/>
      </c>
      <c r="E1128" s="145" t="str">
        <f>IF(COUNTIF('Listing Competitieven'!AI$2:AI$479,$A1128)=0,"",COUNTIF('Listing Competitieven'!AI$2:AI$479,$A1128))</f>
        <v/>
      </c>
      <c r="F1128" s="145" t="str">
        <f>IF(COUNTIF('Listing Competitieven'!AJ$2:AJ$479,$A1128)=0,"",COUNTIF('Listing Competitieven'!AJ$2:AJ$479,$A1128))</f>
        <v/>
      </c>
      <c r="G1128" s="145" t="str">
        <f>IF(COUNTIF('Listing Competitieven'!AK$2:AK$479,$A1128)=0,"",COUNTIF('Listing Competitieven'!AK$2:AK$479,$A1128))</f>
        <v/>
      </c>
      <c r="I1128">
        <v>1127</v>
      </c>
      <c r="J1128" s="145">
        <f>SUM(B$2:B1128)</f>
        <v>150</v>
      </c>
      <c r="K1128" s="145">
        <f>SUM(C$2:C1128)</f>
        <v>128</v>
      </c>
      <c r="L1128" s="145">
        <f>SUM(D$2:D1128)</f>
        <v>102</v>
      </c>
      <c r="M1128" s="145">
        <f>SUM(E$2:E1128)</f>
        <v>47</v>
      </c>
      <c r="N1128" s="145">
        <f>SUM(F$2:F1128)</f>
        <v>54</v>
      </c>
      <c r="O1128" s="145">
        <f>SUM(G$2:G1128)</f>
        <v>8</v>
      </c>
    </row>
    <row r="1129" spans="1:15" x14ac:dyDescent="0.25">
      <c r="A1129">
        <v>1128</v>
      </c>
      <c r="B1129" s="145" t="str">
        <f>IF(COUNTIF('Listing Competitieven'!AF$2:AF$479,$A1129)=0,"",COUNTIF('Listing Competitieven'!AF$2:AF$479,$A1129))</f>
        <v/>
      </c>
      <c r="C1129" s="145" t="str">
        <f>IF(COUNTIF('Listing Competitieven'!AG$2:AG$479,$A1129)=0,"",COUNTIF('Listing Competitieven'!AG$2:AG$479,$A1129))</f>
        <v/>
      </c>
      <c r="D1129" s="145" t="str">
        <f>IF(COUNTIF('Listing Competitieven'!AH$2:AH$479,$A1129)=0,"",COUNTIF('Listing Competitieven'!AH$2:AH$479,$A1129))</f>
        <v/>
      </c>
      <c r="E1129" s="145" t="str">
        <f>IF(COUNTIF('Listing Competitieven'!AI$2:AI$479,$A1129)=0,"",COUNTIF('Listing Competitieven'!AI$2:AI$479,$A1129))</f>
        <v/>
      </c>
      <c r="F1129" s="145" t="str">
        <f>IF(COUNTIF('Listing Competitieven'!AJ$2:AJ$479,$A1129)=0,"",COUNTIF('Listing Competitieven'!AJ$2:AJ$479,$A1129))</f>
        <v/>
      </c>
      <c r="G1129" s="145" t="str">
        <f>IF(COUNTIF('Listing Competitieven'!AK$2:AK$479,$A1129)=0,"",COUNTIF('Listing Competitieven'!AK$2:AK$479,$A1129))</f>
        <v/>
      </c>
      <c r="I1129">
        <v>1128</v>
      </c>
      <c r="J1129" s="145">
        <f>SUM(B$2:B1129)</f>
        <v>150</v>
      </c>
      <c r="K1129" s="145">
        <f>SUM(C$2:C1129)</f>
        <v>128</v>
      </c>
      <c r="L1129" s="145">
        <f>SUM(D$2:D1129)</f>
        <v>102</v>
      </c>
      <c r="M1129" s="145">
        <f>SUM(E$2:E1129)</f>
        <v>47</v>
      </c>
      <c r="N1129" s="145">
        <f>SUM(F$2:F1129)</f>
        <v>54</v>
      </c>
      <c r="O1129" s="145">
        <f>SUM(G$2:G1129)</f>
        <v>8</v>
      </c>
    </row>
    <row r="1130" spans="1:15" x14ac:dyDescent="0.25">
      <c r="A1130">
        <v>1129</v>
      </c>
      <c r="B1130" s="145" t="str">
        <f>IF(COUNTIF('Listing Competitieven'!AF$2:AF$479,$A1130)=0,"",COUNTIF('Listing Competitieven'!AF$2:AF$479,$A1130))</f>
        <v/>
      </c>
      <c r="C1130" s="145" t="str">
        <f>IF(COUNTIF('Listing Competitieven'!AG$2:AG$479,$A1130)=0,"",COUNTIF('Listing Competitieven'!AG$2:AG$479,$A1130))</f>
        <v/>
      </c>
      <c r="D1130" s="145" t="str">
        <f>IF(COUNTIF('Listing Competitieven'!AH$2:AH$479,$A1130)=0,"",COUNTIF('Listing Competitieven'!AH$2:AH$479,$A1130))</f>
        <v/>
      </c>
      <c r="E1130" s="145" t="str">
        <f>IF(COUNTIF('Listing Competitieven'!AI$2:AI$479,$A1130)=0,"",COUNTIF('Listing Competitieven'!AI$2:AI$479,$A1130))</f>
        <v/>
      </c>
      <c r="F1130" s="145" t="str">
        <f>IF(COUNTIF('Listing Competitieven'!AJ$2:AJ$479,$A1130)=0,"",COUNTIF('Listing Competitieven'!AJ$2:AJ$479,$A1130))</f>
        <v/>
      </c>
      <c r="G1130" s="145" t="str">
        <f>IF(COUNTIF('Listing Competitieven'!AK$2:AK$479,$A1130)=0,"",COUNTIF('Listing Competitieven'!AK$2:AK$479,$A1130))</f>
        <v/>
      </c>
      <c r="I1130">
        <v>1129</v>
      </c>
      <c r="J1130" s="145">
        <f>SUM(B$2:B1130)</f>
        <v>150</v>
      </c>
      <c r="K1130" s="145">
        <f>SUM(C$2:C1130)</f>
        <v>128</v>
      </c>
      <c r="L1130" s="145">
        <f>SUM(D$2:D1130)</f>
        <v>102</v>
      </c>
      <c r="M1130" s="145">
        <f>SUM(E$2:E1130)</f>
        <v>47</v>
      </c>
      <c r="N1130" s="145">
        <f>SUM(F$2:F1130)</f>
        <v>54</v>
      </c>
      <c r="O1130" s="145">
        <f>SUM(G$2:G1130)</f>
        <v>8</v>
      </c>
    </row>
    <row r="1131" spans="1:15" x14ac:dyDescent="0.25">
      <c r="A1131">
        <v>1130</v>
      </c>
      <c r="B1131" s="145" t="str">
        <f>IF(COUNTIF('Listing Competitieven'!AF$2:AF$479,$A1131)=0,"",COUNTIF('Listing Competitieven'!AF$2:AF$479,$A1131))</f>
        <v/>
      </c>
      <c r="C1131" s="145" t="str">
        <f>IF(COUNTIF('Listing Competitieven'!AG$2:AG$479,$A1131)=0,"",COUNTIF('Listing Competitieven'!AG$2:AG$479,$A1131))</f>
        <v/>
      </c>
      <c r="D1131" s="145" t="str">
        <f>IF(COUNTIF('Listing Competitieven'!AH$2:AH$479,$A1131)=0,"",COUNTIF('Listing Competitieven'!AH$2:AH$479,$A1131))</f>
        <v/>
      </c>
      <c r="E1131" s="145" t="str">
        <f>IF(COUNTIF('Listing Competitieven'!AI$2:AI$479,$A1131)=0,"",COUNTIF('Listing Competitieven'!AI$2:AI$479,$A1131))</f>
        <v/>
      </c>
      <c r="F1131" s="145" t="str">
        <f>IF(COUNTIF('Listing Competitieven'!AJ$2:AJ$479,$A1131)=0,"",COUNTIF('Listing Competitieven'!AJ$2:AJ$479,$A1131))</f>
        <v/>
      </c>
      <c r="G1131" s="145" t="str">
        <f>IF(COUNTIF('Listing Competitieven'!AK$2:AK$479,$A1131)=0,"",COUNTIF('Listing Competitieven'!AK$2:AK$479,$A1131))</f>
        <v/>
      </c>
      <c r="I1131">
        <v>1130</v>
      </c>
      <c r="J1131" s="145">
        <f>SUM(B$2:B1131)</f>
        <v>150</v>
      </c>
      <c r="K1131" s="145">
        <f>SUM(C$2:C1131)</f>
        <v>128</v>
      </c>
      <c r="L1131" s="145">
        <f>SUM(D$2:D1131)</f>
        <v>102</v>
      </c>
      <c r="M1131" s="145">
        <f>SUM(E$2:E1131)</f>
        <v>47</v>
      </c>
      <c r="N1131" s="145">
        <f>SUM(F$2:F1131)</f>
        <v>54</v>
      </c>
      <c r="O1131" s="145">
        <f>SUM(G$2:G1131)</f>
        <v>8</v>
      </c>
    </row>
    <row r="1132" spans="1:15" x14ac:dyDescent="0.25">
      <c r="A1132">
        <v>1131</v>
      </c>
      <c r="B1132" s="145" t="str">
        <f>IF(COUNTIF('Listing Competitieven'!AF$2:AF$479,$A1132)=0,"",COUNTIF('Listing Competitieven'!AF$2:AF$479,$A1132))</f>
        <v/>
      </c>
      <c r="C1132" s="145" t="str">
        <f>IF(COUNTIF('Listing Competitieven'!AG$2:AG$479,$A1132)=0,"",COUNTIF('Listing Competitieven'!AG$2:AG$479,$A1132))</f>
        <v/>
      </c>
      <c r="D1132" s="145" t="str">
        <f>IF(COUNTIF('Listing Competitieven'!AH$2:AH$479,$A1132)=0,"",COUNTIF('Listing Competitieven'!AH$2:AH$479,$A1132))</f>
        <v/>
      </c>
      <c r="E1132" s="145" t="str">
        <f>IF(COUNTIF('Listing Competitieven'!AI$2:AI$479,$A1132)=0,"",COUNTIF('Listing Competitieven'!AI$2:AI$479,$A1132))</f>
        <v/>
      </c>
      <c r="F1132" s="145" t="str">
        <f>IF(COUNTIF('Listing Competitieven'!AJ$2:AJ$479,$A1132)=0,"",COUNTIF('Listing Competitieven'!AJ$2:AJ$479,$A1132))</f>
        <v/>
      </c>
      <c r="G1132" s="145" t="str">
        <f>IF(COUNTIF('Listing Competitieven'!AK$2:AK$479,$A1132)=0,"",COUNTIF('Listing Competitieven'!AK$2:AK$479,$A1132))</f>
        <v/>
      </c>
      <c r="I1132">
        <v>1131</v>
      </c>
      <c r="J1132" s="145">
        <f>SUM(B$2:B1132)</f>
        <v>150</v>
      </c>
      <c r="K1132" s="145">
        <f>SUM(C$2:C1132)</f>
        <v>128</v>
      </c>
      <c r="L1132" s="145">
        <f>SUM(D$2:D1132)</f>
        <v>102</v>
      </c>
      <c r="M1132" s="145">
        <f>SUM(E$2:E1132)</f>
        <v>47</v>
      </c>
      <c r="N1132" s="145">
        <f>SUM(F$2:F1132)</f>
        <v>54</v>
      </c>
      <c r="O1132" s="145">
        <f>SUM(G$2:G1132)</f>
        <v>8</v>
      </c>
    </row>
    <row r="1133" spans="1:15" x14ac:dyDescent="0.25">
      <c r="A1133">
        <v>1132</v>
      </c>
      <c r="B1133" s="145" t="str">
        <f>IF(COUNTIF('Listing Competitieven'!AF$2:AF$479,$A1133)=0,"",COUNTIF('Listing Competitieven'!AF$2:AF$479,$A1133))</f>
        <v/>
      </c>
      <c r="C1133" s="145" t="str">
        <f>IF(COUNTIF('Listing Competitieven'!AG$2:AG$479,$A1133)=0,"",COUNTIF('Listing Competitieven'!AG$2:AG$479,$A1133))</f>
        <v/>
      </c>
      <c r="D1133" s="145" t="str">
        <f>IF(COUNTIF('Listing Competitieven'!AH$2:AH$479,$A1133)=0,"",COUNTIF('Listing Competitieven'!AH$2:AH$479,$A1133))</f>
        <v/>
      </c>
      <c r="E1133" s="145" t="str">
        <f>IF(COUNTIF('Listing Competitieven'!AI$2:AI$479,$A1133)=0,"",COUNTIF('Listing Competitieven'!AI$2:AI$479,$A1133))</f>
        <v/>
      </c>
      <c r="F1133" s="145" t="str">
        <f>IF(COUNTIF('Listing Competitieven'!AJ$2:AJ$479,$A1133)=0,"",COUNTIF('Listing Competitieven'!AJ$2:AJ$479,$A1133))</f>
        <v/>
      </c>
      <c r="G1133" s="145" t="str">
        <f>IF(COUNTIF('Listing Competitieven'!AK$2:AK$479,$A1133)=0,"",COUNTIF('Listing Competitieven'!AK$2:AK$479,$A1133))</f>
        <v/>
      </c>
      <c r="I1133">
        <v>1132</v>
      </c>
      <c r="J1133" s="145">
        <f>SUM(B$2:B1133)</f>
        <v>150</v>
      </c>
      <c r="K1133" s="145">
        <f>SUM(C$2:C1133)</f>
        <v>128</v>
      </c>
      <c r="L1133" s="145">
        <f>SUM(D$2:D1133)</f>
        <v>102</v>
      </c>
      <c r="M1133" s="145">
        <f>SUM(E$2:E1133)</f>
        <v>47</v>
      </c>
      <c r="N1133" s="145">
        <f>SUM(F$2:F1133)</f>
        <v>54</v>
      </c>
      <c r="O1133" s="145">
        <f>SUM(G$2:G1133)</f>
        <v>8</v>
      </c>
    </row>
    <row r="1134" spans="1:15" x14ac:dyDescent="0.25">
      <c r="A1134">
        <v>1133</v>
      </c>
      <c r="B1134" s="145" t="str">
        <f>IF(COUNTIF('Listing Competitieven'!AF$2:AF$479,$A1134)=0,"",COUNTIF('Listing Competitieven'!AF$2:AF$479,$A1134))</f>
        <v/>
      </c>
      <c r="C1134" s="145" t="str">
        <f>IF(COUNTIF('Listing Competitieven'!AG$2:AG$479,$A1134)=0,"",COUNTIF('Listing Competitieven'!AG$2:AG$479,$A1134))</f>
        <v/>
      </c>
      <c r="D1134" s="145" t="str">
        <f>IF(COUNTIF('Listing Competitieven'!AH$2:AH$479,$A1134)=0,"",COUNTIF('Listing Competitieven'!AH$2:AH$479,$A1134))</f>
        <v/>
      </c>
      <c r="E1134" s="145" t="str">
        <f>IF(COUNTIF('Listing Competitieven'!AI$2:AI$479,$A1134)=0,"",COUNTIF('Listing Competitieven'!AI$2:AI$479,$A1134))</f>
        <v/>
      </c>
      <c r="F1134" s="145" t="str">
        <f>IF(COUNTIF('Listing Competitieven'!AJ$2:AJ$479,$A1134)=0,"",COUNTIF('Listing Competitieven'!AJ$2:AJ$479,$A1134))</f>
        <v/>
      </c>
      <c r="G1134" s="145" t="str">
        <f>IF(COUNTIF('Listing Competitieven'!AK$2:AK$479,$A1134)=0,"",COUNTIF('Listing Competitieven'!AK$2:AK$479,$A1134))</f>
        <v/>
      </c>
      <c r="I1134">
        <v>1133</v>
      </c>
      <c r="J1134" s="145">
        <f>SUM(B$2:B1134)</f>
        <v>150</v>
      </c>
      <c r="K1134" s="145">
        <f>SUM(C$2:C1134)</f>
        <v>128</v>
      </c>
      <c r="L1134" s="145">
        <f>SUM(D$2:D1134)</f>
        <v>102</v>
      </c>
      <c r="M1134" s="145">
        <f>SUM(E$2:E1134)</f>
        <v>47</v>
      </c>
      <c r="N1134" s="145">
        <f>SUM(F$2:F1134)</f>
        <v>54</v>
      </c>
      <c r="O1134" s="145">
        <f>SUM(G$2:G1134)</f>
        <v>8</v>
      </c>
    </row>
    <row r="1135" spans="1:15" x14ac:dyDescent="0.25">
      <c r="A1135">
        <v>1134</v>
      </c>
      <c r="B1135" s="145" t="str">
        <f>IF(COUNTIF('Listing Competitieven'!AF$2:AF$479,$A1135)=0,"",COUNTIF('Listing Competitieven'!AF$2:AF$479,$A1135))</f>
        <v/>
      </c>
      <c r="C1135" s="145" t="str">
        <f>IF(COUNTIF('Listing Competitieven'!AG$2:AG$479,$A1135)=0,"",COUNTIF('Listing Competitieven'!AG$2:AG$479,$A1135))</f>
        <v/>
      </c>
      <c r="D1135" s="145" t="str">
        <f>IF(COUNTIF('Listing Competitieven'!AH$2:AH$479,$A1135)=0,"",COUNTIF('Listing Competitieven'!AH$2:AH$479,$A1135))</f>
        <v/>
      </c>
      <c r="E1135" s="145" t="str">
        <f>IF(COUNTIF('Listing Competitieven'!AI$2:AI$479,$A1135)=0,"",COUNTIF('Listing Competitieven'!AI$2:AI$479,$A1135))</f>
        <v/>
      </c>
      <c r="F1135" s="145" t="str">
        <f>IF(COUNTIF('Listing Competitieven'!AJ$2:AJ$479,$A1135)=0,"",COUNTIF('Listing Competitieven'!AJ$2:AJ$479,$A1135))</f>
        <v/>
      </c>
      <c r="G1135" s="145" t="str">
        <f>IF(COUNTIF('Listing Competitieven'!AK$2:AK$479,$A1135)=0,"",COUNTIF('Listing Competitieven'!AK$2:AK$479,$A1135))</f>
        <v/>
      </c>
      <c r="I1135">
        <v>1134</v>
      </c>
      <c r="J1135" s="145">
        <f>SUM(B$2:B1135)</f>
        <v>150</v>
      </c>
      <c r="K1135" s="145">
        <f>SUM(C$2:C1135)</f>
        <v>128</v>
      </c>
      <c r="L1135" s="145">
        <f>SUM(D$2:D1135)</f>
        <v>102</v>
      </c>
      <c r="M1135" s="145">
        <f>SUM(E$2:E1135)</f>
        <v>47</v>
      </c>
      <c r="N1135" s="145">
        <f>SUM(F$2:F1135)</f>
        <v>54</v>
      </c>
      <c r="O1135" s="145">
        <f>SUM(G$2:G1135)</f>
        <v>8</v>
      </c>
    </row>
    <row r="1136" spans="1:15" x14ac:dyDescent="0.25">
      <c r="A1136">
        <v>1135</v>
      </c>
      <c r="B1136" s="145" t="str">
        <f>IF(COUNTIF('Listing Competitieven'!AF$2:AF$479,$A1136)=0,"",COUNTIF('Listing Competitieven'!AF$2:AF$479,$A1136))</f>
        <v/>
      </c>
      <c r="C1136" s="145" t="str">
        <f>IF(COUNTIF('Listing Competitieven'!AG$2:AG$479,$A1136)=0,"",COUNTIF('Listing Competitieven'!AG$2:AG$479,$A1136))</f>
        <v/>
      </c>
      <c r="D1136" s="145" t="str">
        <f>IF(COUNTIF('Listing Competitieven'!AH$2:AH$479,$A1136)=0,"",COUNTIF('Listing Competitieven'!AH$2:AH$479,$A1136))</f>
        <v/>
      </c>
      <c r="E1136" s="145" t="str">
        <f>IF(COUNTIF('Listing Competitieven'!AI$2:AI$479,$A1136)=0,"",COUNTIF('Listing Competitieven'!AI$2:AI$479,$A1136))</f>
        <v/>
      </c>
      <c r="F1136" s="145" t="str">
        <f>IF(COUNTIF('Listing Competitieven'!AJ$2:AJ$479,$A1136)=0,"",COUNTIF('Listing Competitieven'!AJ$2:AJ$479,$A1136))</f>
        <v/>
      </c>
      <c r="G1136" s="145" t="str">
        <f>IF(COUNTIF('Listing Competitieven'!AK$2:AK$479,$A1136)=0,"",COUNTIF('Listing Competitieven'!AK$2:AK$479,$A1136))</f>
        <v/>
      </c>
      <c r="I1136">
        <v>1135</v>
      </c>
      <c r="J1136" s="145">
        <f>SUM(B$2:B1136)</f>
        <v>150</v>
      </c>
      <c r="K1136" s="145">
        <f>SUM(C$2:C1136)</f>
        <v>128</v>
      </c>
      <c r="L1136" s="145">
        <f>SUM(D$2:D1136)</f>
        <v>102</v>
      </c>
      <c r="M1136" s="145">
        <f>SUM(E$2:E1136)</f>
        <v>47</v>
      </c>
      <c r="N1136" s="145">
        <f>SUM(F$2:F1136)</f>
        <v>54</v>
      </c>
      <c r="O1136" s="145">
        <f>SUM(G$2:G1136)</f>
        <v>8</v>
      </c>
    </row>
    <row r="1137" spans="1:15" x14ac:dyDescent="0.25">
      <c r="A1137">
        <v>1136</v>
      </c>
      <c r="B1137" s="145" t="str">
        <f>IF(COUNTIF('Listing Competitieven'!AF$2:AF$479,$A1137)=0,"",COUNTIF('Listing Competitieven'!AF$2:AF$479,$A1137))</f>
        <v/>
      </c>
      <c r="C1137" s="145" t="str">
        <f>IF(COUNTIF('Listing Competitieven'!AG$2:AG$479,$A1137)=0,"",COUNTIF('Listing Competitieven'!AG$2:AG$479,$A1137))</f>
        <v/>
      </c>
      <c r="D1137" s="145" t="str">
        <f>IF(COUNTIF('Listing Competitieven'!AH$2:AH$479,$A1137)=0,"",COUNTIF('Listing Competitieven'!AH$2:AH$479,$A1137))</f>
        <v/>
      </c>
      <c r="E1137" s="145" t="str">
        <f>IF(COUNTIF('Listing Competitieven'!AI$2:AI$479,$A1137)=0,"",COUNTIF('Listing Competitieven'!AI$2:AI$479,$A1137))</f>
        <v/>
      </c>
      <c r="F1137" s="145" t="str">
        <f>IF(COUNTIF('Listing Competitieven'!AJ$2:AJ$479,$A1137)=0,"",COUNTIF('Listing Competitieven'!AJ$2:AJ$479,$A1137))</f>
        <v/>
      </c>
      <c r="G1137" s="145" t="str">
        <f>IF(COUNTIF('Listing Competitieven'!AK$2:AK$479,$A1137)=0,"",COUNTIF('Listing Competitieven'!AK$2:AK$479,$A1137))</f>
        <v/>
      </c>
      <c r="I1137">
        <v>1136</v>
      </c>
      <c r="J1137" s="145">
        <f>SUM(B$2:B1137)</f>
        <v>150</v>
      </c>
      <c r="K1137" s="145">
        <f>SUM(C$2:C1137)</f>
        <v>128</v>
      </c>
      <c r="L1137" s="145">
        <f>SUM(D$2:D1137)</f>
        <v>102</v>
      </c>
      <c r="M1137" s="145">
        <f>SUM(E$2:E1137)</f>
        <v>47</v>
      </c>
      <c r="N1137" s="145">
        <f>SUM(F$2:F1137)</f>
        <v>54</v>
      </c>
      <c r="O1137" s="145">
        <f>SUM(G$2:G1137)</f>
        <v>8</v>
      </c>
    </row>
    <row r="1138" spans="1:15" x14ac:dyDescent="0.25">
      <c r="A1138">
        <v>1137</v>
      </c>
      <c r="B1138" s="145" t="str">
        <f>IF(COUNTIF('Listing Competitieven'!AF$2:AF$479,$A1138)=0,"",COUNTIF('Listing Competitieven'!AF$2:AF$479,$A1138))</f>
        <v/>
      </c>
      <c r="C1138" s="145" t="str">
        <f>IF(COUNTIF('Listing Competitieven'!AG$2:AG$479,$A1138)=0,"",COUNTIF('Listing Competitieven'!AG$2:AG$479,$A1138))</f>
        <v/>
      </c>
      <c r="D1138" s="145" t="str">
        <f>IF(COUNTIF('Listing Competitieven'!AH$2:AH$479,$A1138)=0,"",COUNTIF('Listing Competitieven'!AH$2:AH$479,$A1138))</f>
        <v/>
      </c>
      <c r="E1138" s="145" t="str">
        <f>IF(COUNTIF('Listing Competitieven'!AI$2:AI$479,$A1138)=0,"",COUNTIF('Listing Competitieven'!AI$2:AI$479,$A1138))</f>
        <v/>
      </c>
      <c r="F1138" s="145" t="str">
        <f>IF(COUNTIF('Listing Competitieven'!AJ$2:AJ$479,$A1138)=0,"",COUNTIF('Listing Competitieven'!AJ$2:AJ$479,$A1138))</f>
        <v/>
      </c>
      <c r="G1138" s="145" t="str">
        <f>IF(COUNTIF('Listing Competitieven'!AK$2:AK$479,$A1138)=0,"",COUNTIF('Listing Competitieven'!AK$2:AK$479,$A1138))</f>
        <v/>
      </c>
      <c r="I1138">
        <v>1137</v>
      </c>
      <c r="J1138" s="145">
        <f>SUM(B$2:B1138)</f>
        <v>150</v>
      </c>
      <c r="K1138" s="145">
        <f>SUM(C$2:C1138)</f>
        <v>128</v>
      </c>
      <c r="L1138" s="145">
        <f>SUM(D$2:D1138)</f>
        <v>102</v>
      </c>
      <c r="M1138" s="145">
        <f>SUM(E$2:E1138)</f>
        <v>47</v>
      </c>
      <c r="N1138" s="145">
        <f>SUM(F$2:F1138)</f>
        <v>54</v>
      </c>
      <c r="O1138" s="145">
        <f>SUM(G$2:G1138)</f>
        <v>8</v>
      </c>
    </row>
    <row r="1139" spans="1:15" x14ac:dyDescent="0.25">
      <c r="A1139">
        <v>1138</v>
      </c>
      <c r="B1139" s="145" t="str">
        <f>IF(COUNTIF('Listing Competitieven'!AF$2:AF$479,$A1139)=0,"",COUNTIF('Listing Competitieven'!AF$2:AF$479,$A1139))</f>
        <v/>
      </c>
      <c r="C1139" s="145" t="str">
        <f>IF(COUNTIF('Listing Competitieven'!AG$2:AG$479,$A1139)=0,"",COUNTIF('Listing Competitieven'!AG$2:AG$479,$A1139))</f>
        <v/>
      </c>
      <c r="D1139" s="145" t="str">
        <f>IF(COUNTIF('Listing Competitieven'!AH$2:AH$479,$A1139)=0,"",COUNTIF('Listing Competitieven'!AH$2:AH$479,$A1139))</f>
        <v/>
      </c>
      <c r="E1139" s="145" t="str">
        <f>IF(COUNTIF('Listing Competitieven'!AI$2:AI$479,$A1139)=0,"",COUNTIF('Listing Competitieven'!AI$2:AI$479,$A1139))</f>
        <v/>
      </c>
      <c r="F1139" s="145" t="str">
        <f>IF(COUNTIF('Listing Competitieven'!AJ$2:AJ$479,$A1139)=0,"",COUNTIF('Listing Competitieven'!AJ$2:AJ$479,$A1139))</f>
        <v/>
      </c>
      <c r="G1139" s="145" t="str">
        <f>IF(COUNTIF('Listing Competitieven'!AK$2:AK$479,$A1139)=0,"",COUNTIF('Listing Competitieven'!AK$2:AK$479,$A1139))</f>
        <v/>
      </c>
      <c r="I1139">
        <v>1138</v>
      </c>
      <c r="J1139" s="145">
        <f>SUM(B$2:B1139)</f>
        <v>150</v>
      </c>
      <c r="K1139" s="145">
        <f>SUM(C$2:C1139)</f>
        <v>128</v>
      </c>
      <c r="L1139" s="145">
        <f>SUM(D$2:D1139)</f>
        <v>102</v>
      </c>
      <c r="M1139" s="145">
        <f>SUM(E$2:E1139)</f>
        <v>47</v>
      </c>
      <c r="N1139" s="145">
        <f>SUM(F$2:F1139)</f>
        <v>54</v>
      </c>
      <c r="O1139" s="145">
        <f>SUM(G$2:G1139)</f>
        <v>8</v>
      </c>
    </row>
    <row r="1140" spans="1:15" x14ac:dyDescent="0.25">
      <c r="A1140">
        <v>1139</v>
      </c>
      <c r="B1140" s="145" t="str">
        <f>IF(COUNTIF('Listing Competitieven'!AF$2:AF$479,$A1140)=0,"",COUNTIF('Listing Competitieven'!AF$2:AF$479,$A1140))</f>
        <v/>
      </c>
      <c r="C1140" s="145" t="str">
        <f>IF(COUNTIF('Listing Competitieven'!AG$2:AG$479,$A1140)=0,"",COUNTIF('Listing Competitieven'!AG$2:AG$479,$A1140))</f>
        <v/>
      </c>
      <c r="D1140" s="145" t="str">
        <f>IF(COUNTIF('Listing Competitieven'!AH$2:AH$479,$A1140)=0,"",COUNTIF('Listing Competitieven'!AH$2:AH$479,$A1140))</f>
        <v/>
      </c>
      <c r="E1140" s="145" t="str">
        <f>IF(COUNTIF('Listing Competitieven'!AI$2:AI$479,$A1140)=0,"",COUNTIF('Listing Competitieven'!AI$2:AI$479,$A1140))</f>
        <v/>
      </c>
      <c r="F1140" s="145" t="str">
        <f>IF(COUNTIF('Listing Competitieven'!AJ$2:AJ$479,$A1140)=0,"",COUNTIF('Listing Competitieven'!AJ$2:AJ$479,$A1140))</f>
        <v/>
      </c>
      <c r="G1140" s="145" t="str">
        <f>IF(COUNTIF('Listing Competitieven'!AK$2:AK$479,$A1140)=0,"",COUNTIF('Listing Competitieven'!AK$2:AK$479,$A1140))</f>
        <v/>
      </c>
      <c r="I1140">
        <v>1139</v>
      </c>
      <c r="J1140" s="145">
        <f>SUM(B$2:B1140)</f>
        <v>150</v>
      </c>
      <c r="K1140" s="145">
        <f>SUM(C$2:C1140)</f>
        <v>128</v>
      </c>
      <c r="L1140" s="145">
        <f>SUM(D$2:D1140)</f>
        <v>102</v>
      </c>
      <c r="M1140" s="145">
        <f>SUM(E$2:E1140)</f>
        <v>47</v>
      </c>
      <c r="N1140" s="145">
        <f>SUM(F$2:F1140)</f>
        <v>54</v>
      </c>
      <c r="O1140" s="145">
        <f>SUM(G$2:G1140)</f>
        <v>8</v>
      </c>
    </row>
    <row r="1141" spans="1:15" x14ac:dyDescent="0.25">
      <c r="A1141">
        <v>1140</v>
      </c>
      <c r="B1141" s="145" t="str">
        <f>IF(COUNTIF('Listing Competitieven'!AF$2:AF$479,$A1141)=0,"",COUNTIF('Listing Competitieven'!AF$2:AF$479,$A1141))</f>
        <v/>
      </c>
      <c r="C1141" s="145" t="str">
        <f>IF(COUNTIF('Listing Competitieven'!AG$2:AG$479,$A1141)=0,"",COUNTIF('Listing Competitieven'!AG$2:AG$479,$A1141))</f>
        <v/>
      </c>
      <c r="D1141" s="145" t="str">
        <f>IF(COUNTIF('Listing Competitieven'!AH$2:AH$479,$A1141)=0,"",COUNTIF('Listing Competitieven'!AH$2:AH$479,$A1141))</f>
        <v/>
      </c>
      <c r="E1141" s="145" t="str">
        <f>IF(COUNTIF('Listing Competitieven'!AI$2:AI$479,$A1141)=0,"",COUNTIF('Listing Competitieven'!AI$2:AI$479,$A1141))</f>
        <v/>
      </c>
      <c r="F1141" s="145" t="str">
        <f>IF(COUNTIF('Listing Competitieven'!AJ$2:AJ$479,$A1141)=0,"",COUNTIF('Listing Competitieven'!AJ$2:AJ$479,$A1141))</f>
        <v/>
      </c>
      <c r="G1141" s="145" t="str">
        <f>IF(COUNTIF('Listing Competitieven'!AK$2:AK$479,$A1141)=0,"",COUNTIF('Listing Competitieven'!AK$2:AK$479,$A1141))</f>
        <v/>
      </c>
      <c r="I1141">
        <v>1140</v>
      </c>
      <c r="J1141" s="145">
        <f>SUM(B$2:B1141)</f>
        <v>150</v>
      </c>
      <c r="K1141" s="145">
        <f>SUM(C$2:C1141)</f>
        <v>128</v>
      </c>
      <c r="L1141" s="145">
        <f>SUM(D$2:D1141)</f>
        <v>102</v>
      </c>
      <c r="M1141" s="145">
        <f>SUM(E$2:E1141)</f>
        <v>47</v>
      </c>
      <c r="N1141" s="145">
        <f>SUM(F$2:F1141)</f>
        <v>54</v>
      </c>
      <c r="O1141" s="145">
        <f>SUM(G$2:G1141)</f>
        <v>8</v>
      </c>
    </row>
    <row r="1142" spans="1:15" x14ac:dyDescent="0.25">
      <c r="A1142">
        <v>1141</v>
      </c>
      <c r="B1142" s="145" t="str">
        <f>IF(COUNTIF('Listing Competitieven'!AF$2:AF$479,$A1142)=0,"",COUNTIF('Listing Competitieven'!AF$2:AF$479,$A1142))</f>
        <v/>
      </c>
      <c r="C1142" s="145" t="str">
        <f>IF(COUNTIF('Listing Competitieven'!AG$2:AG$479,$A1142)=0,"",COUNTIF('Listing Competitieven'!AG$2:AG$479,$A1142))</f>
        <v/>
      </c>
      <c r="D1142" s="145" t="str">
        <f>IF(COUNTIF('Listing Competitieven'!AH$2:AH$479,$A1142)=0,"",COUNTIF('Listing Competitieven'!AH$2:AH$479,$A1142))</f>
        <v/>
      </c>
      <c r="E1142" s="145" t="str">
        <f>IF(COUNTIF('Listing Competitieven'!AI$2:AI$479,$A1142)=0,"",COUNTIF('Listing Competitieven'!AI$2:AI$479,$A1142))</f>
        <v/>
      </c>
      <c r="F1142" s="145" t="str">
        <f>IF(COUNTIF('Listing Competitieven'!AJ$2:AJ$479,$A1142)=0,"",COUNTIF('Listing Competitieven'!AJ$2:AJ$479,$A1142))</f>
        <v/>
      </c>
      <c r="G1142" s="145" t="str">
        <f>IF(COUNTIF('Listing Competitieven'!AK$2:AK$479,$A1142)=0,"",COUNTIF('Listing Competitieven'!AK$2:AK$479,$A1142))</f>
        <v/>
      </c>
      <c r="I1142">
        <v>1141</v>
      </c>
      <c r="J1142" s="145">
        <f>SUM(B$2:B1142)</f>
        <v>150</v>
      </c>
      <c r="K1142" s="145">
        <f>SUM(C$2:C1142)</f>
        <v>128</v>
      </c>
      <c r="L1142" s="145">
        <f>SUM(D$2:D1142)</f>
        <v>102</v>
      </c>
      <c r="M1142" s="145">
        <f>SUM(E$2:E1142)</f>
        <v>47</v>
      </c>
      <c r="N1142" s="145">
        <f>SUM(F$2:F1142)</f>
        <v>54</v>
      </c>
      <c r="O1142" s="145">
        <f>SUM(G$2:G1142)</f>
        <v>8</v>
      </c>
    </row>
    <row r="1143" spans="1:15" x14ac:dyDescent="0.25">
      <c r="A1143">
        <v>1142</v>
      </c>
      <c r="B1143" s="145" t="str">
        <f>IF(COUNTIF('Listing Competitieven'!AF$2:AF$479,$A1143)=0,"",COUNTIF('Listing Competitieven'!AF$2:AF$479,$A1143))</f>
        <v/>
      </c>
      <c r="C1143" s="145" t="str">
        <f>IF(COUNTIF('Listing Competitieven'!AG$2:AG$479,$A1143)=0,"",COUNTIF('Listing Competitieven'!AG$2:AG$479,$A1143))</f>
        <v/>
      </c>
      <c r="D1143" s="145" t="str">
        <f>IF(COUNTIF('Listing Competitieven'!AH$2:AH$479,$A1143)=0,"",COUNTIF('Listing Competitieven'!AH$2:AH$479,$A1143))</f>
        <v/>
      </c>
      <c r="E1143" s="145" t="str">
        <f>IF(COUNTIF('Listing Competitieven'!AI$2:AI$479,$A1143)=0,"",COUNTIF('Listing Competitieven'!AI$2:AI$479,$A1143))</f>
        <v/>
      </c>
      <c r="F1143" s="145" t="str">
        <f>IF(COUNTIF('Listing Competitieven'!AJ$2:AJ$479,$A1143)=0,"",COUNTIF('Listing Competitieven'!AJ$2:AJ$479,$A1143))</f>
        <v/>
      </c>
      <c r="G1143" s="145" t="str">
        <f>IF(COUNTIF('Listing Competitieven'!AK$2:AK$479,$A1143)=0,"",COUNTIF('Listing Competitieven'!AK$2:AK$479,$A1143))</f>
        <v/>
      </c>
      <c r="I1143">
        <v>1142</v>
      </c>
      <c r="J1143" s="145">
        <f>SUM(B$2:B1143)</f>
        <v>150</v>
      </c>
      <c r="K1143" s="145">
        <f>SUM(C$2:C1143)</f>
        <v>128</v>
      </c>
      <c r="L1143" s="145">
        <f>SUM(D$2:D1143)</f>
        <v>102</v>
      </c>
      <c r="M1143" s="145">
        <f>SUM(E$2:E1143)</f>
        <v>47</v>
      </c>
      <c r="N1143" s="145">
        <f>SUM(F$2:F1143)</f>
        <v>54</v>
      </c>
      <c r="O1143" s="145">
        <f>SUM(G$2:G1143)</f>
        <v>8</v>
      </c>
    </row>
    <row r="1144" spans="1:15" x14ac:dyDescent="0.25">
      <c r="A1144">
        <v>1143</v>
      </c>
      <c r="B1144" s="145" t="str">
        <f>IF(COUNTIF('Listing Competitieven'!AF$2:AF$479,$A1144)=0,"",COUNTIF('Listing Competitieven'!AF$2:AF$479,$A1144))</f>
        <v/>
      </c>
      <c r="C1144" s="145" t="str">
        <f>IF(COUNTIF('Listing Competitieven'!AG$2:AG$479,$A1144)=0,"",COUNTIF('Listing Competitieven'!AG$2:AG$479,$A1144))</f>
        <v/>
      </c>
      <c r="D1144" s="145" t="str">
        <f>IF(COUNTIF('Listing Competitieven'!AH$2:AH$479,$A1144)=0,"",COUNTIF('Listing Competitieven'!AH$2:AH$479,$A1144))</f>
        <v/>
      </c>
      <c r="E1144" s="145" t="str">
        <f>IF(COUNTIF('Listing Competitieven'!AI$2:AI$479,$A1144)=0,"",COUNTIF('Listing Competitieven'!AI$2:AI$479,$A1144))</f>
        <v/>
      </c>
      <c r="F1144" s="145" t="str">
        <f>IF(COUNTIF('Listing Competitieven'!AJ$2:AJ$479,$A1144)=0,"",COUNTIF('Listing Competitieven'!AJ$2:AJ$479,$A1144))</f>
        <v/>
      </c>
      <c r="G1144" s="145" t="str">
        <f>IF(COUNTIF('Listing Competitieven'!AK$2:AK$479,$A1144)=0,"",COUNTIF('Listing Competitieven'!AK$2:AK$479,$A1144))</f>
        <v/>
      </c>
      <c r="I1144">
        <v>1143</v>
      </c>
      <c r="J1144" s="145">
        <f>SUM(B$2:B1144)</f>
        <v>150</v>
      </c>
      <c r="K1144" s="145">
        <f>SUM(C$2:C1144)</f>
        <v>128</v>
      </c>
      <c r="L1144" s="145">
        <f>SUM(D$2:D1144)</f>
        <v>102</v>
      </c>
      <c r="M1144" s="145">
        <f>SUM(E$2:E1144)</f>
        <v>47</v>
      </c>
      <c r="N1144" s="145">
        <f>SUM(F$2:F1144)</f>
        <v>54</v>
      </c>
      <c r="O1144" s="145">
        <f>SUM(G$2:G1144)</f>
        <v>8</v>
      </c>
    </row>
    <row r="1145" spans="1:15" x14ac:dyDescent="0.25">
      <c r="A1145">
        <v>1144</v>
      </c>
      <c r="B1145" s="145" t="str">
        <f>IF(COUNTIF('Listing Competitieven'!AF$2:AF$479,$A1145)=0,"",COUNTIF('Listing Competitieven'!AF$2:AF$479,$A1145))</f>
        <v/>
      </c>
      <c r="C1145" s="145" t="str">
        <f>IF(COUNTIF('Listing Competitieven'!AG$2:AG$479,$A1145)=0,"",COUNTIF('Listing Competitieven'!AG$2:AG$479,$A1145))</f>
        <v/>
      </c>
      <c r="D1145" s="145" t="str">
        <f>IF(COUNTIF('Listing Competitieven'!AH$2:AH$479,$A1145)=0,"",COUNTIF('Listing Competitieven'!AH$2:AH$479,$A1145))</f>
        <v/>
      </c>
      <c r="E1145" s="145" t="str">
        <f>IF(COUNTIF('Listing Competitieven'!AI$2:AI$479,$A1145)=0,"",COUNTIF('Listing Competitieven'!AI$2:AI$479,$A1145))</f>
        <v/>
      </c>
      <c r="F1145" s="145" t="str">
        <f>IF(COUNTIF('Listing Competitieven'!AJ$2:AJ$479,$A1145)=0,"",COUNTIF('Listing Competitieven'!AJ$2:AJ$479,$A1145))</f>
        <v/>
      </c>
      <c r="G1145" s="145" t="str">
        <f>IF(COUNTIF('Listing Competitieven'!AK$2:AK$479,$A1145)=0,"",COUNTIF('Listing Competitieven'!AK$2:AK$479,$A1145))</f>
        <v/>
      </c>
      <c r="I1145">
        <v>1144</v>
      </c>
      <c r="J1145" s="145">
        <f>SUM(B$2:B1145)</f>
        <v>150</v>
      </c>
      <c r="K1145" s="145">
        <f>SUM(C$2:C1145)</f>
        <v>128</v>
      </c>
      <c r="L1145" s="145">
        <f>SUM(D$2:D1145)</f>
        <v>102</v>
      </c>
      <c r="M1145" s="145">
        <f>SUM(E$2:E1145)</f>
        <v>47</v>
      </c>
      <c r="N1145" s="145">
        <f>SUM(F$2:F1145)</f>
        <v>54</v>
      </c>
      <c r="O1145" s="145">
        <f>SUM(G$2:G1145)</f>
        <v>8</v>
      </c>
    </row>
    <row r="1146" spans="1:15" x14ac:dyDescent="0.25">
      <c r="A1146">
        <v>1145</v>
      </c>
      <c r="B1146" s="145" t="str">
        <f>IF(COUNTIF('Listing Competitieven'!AF$2:AF$479,$A1146)=0,"",COUNTIF('Listing Competitieven'!AF$2:AF$479,$A1146))</f>
        <v/>
      </c>
      <c r="C1146" s="145" t="str">
        <f>IF(COUNTIF('Listing Competitieven'!AG$2:AG$479,$A1146)=0,"",COUNTIF('Listing Competitieven'!AG$2:AG$479,$A1146))</f>
        <v/>
      </c>
      <c r="D1146" s="145" t="str">
        <f>IF(COUNTIF('Listing Competitieven'!AH$2:AH$479,$A1146)=0,"",COUNTIF('Listing Competitieven'!AH$2:AH$479,$A1146))</f>
        <v/>
      </c>
      <c r="E1146" s="145" t="str">
        <f>IF(COUNTIF('Listing Competitieven'!AI$2:AI$479,$A1146)=0,"",COUNTIF('Listing Competitieven'!AI$2:AI$479,$A1146))</f>
        <v/>
      </c>
      <c r="F1146" s="145" t="str">
        <f>IF(COUNTIF('Listing Competitieven'!AJ$2:AJ$479,$A1146)=0,"",COUNTIF('Listing Competitieven'!AJ$2:AJ$479,$A1146))</f>
        <v/>
      </c>
      <c r="G1146" s="145" t="str">
        <f>IF(COUNTIF('Listing Competitieven'!AK$2:AK$479,$A1146)=0,"",COUNTIF('Listing Competitieven'!AK$2:AK$479,$A1146))</f>
        <v/>
      </c>
      <c r="I1146">
        <v>1145</v>
      </c>
      <c r="J1146" s="145">
        <f>SUM(B$2:B1146)</f>
        <v>150</v>
      </c>
      <c r="K1146" s="145">
        <f>SUM(C$2:C1146)</f>
        <v>128</v>
      </c>
      <c r="L1146" s="145">
        <f>SUM(D$2:D1146)</f>
        <v>102</v>
      </c>
      <c r="M1146" s="145">
        <f>SUM(E$2:E1146)</f>
        <v>47</v>
      </c>
      <c r="N1146" s="145">
        <f>SUM(F$2:F1146)</f>
        <v>54</v>
      </c>
      <c r="O1146" s="145">
        <f>SUM(G$2:G1146)</f>
        <v>8</v>
      </c>
    </row>
    <row r="1147" spans="1:15" x14ac:dyDescent="0.25">
      <c r="A1147">
        <v>1146</v>
      </c>
      <c r="B1147" s="145" t="str">
        <f>IF(COUNTIF('Listing Competitieven'!AF$2:AF$479,$A1147)=0,"",COUNTIF('Listing Competitieven'!AF$2:AF$479,$A1147))</f>
        <v/>
      </c>
      <c r="C1147" s="145" t="str">
        <f>IF(COUNTIF('Listing Competitieven'!AG$2:AG$479,$A1147)=0,"",COUNTIF('Listing Competitieven'!AG$2:AG$479,$A1147))</f>
        <v/>
      </c>
      <c r="D1147" s="145" t="str">
        <f>IF(COUNTIF('Listing Competitieven'!AH$2:AH$479,$A1147)=0,"",COUNTIF('Listing Competitieven'!AH$2:AH$479,$A1147))</f>
        <v/>
      </c>
      <c r="E1147" s="145" t="str">
        <f>IF(COUNTIF('Listing Competitieven'!AI$2:AI$479,$A1147)=0,"",COUNTIF('Listing Competitieven'!AI$2:AI$479,$A1147))</f>
        <v/>
      </c>
      <c r="F1147" s="145" t="str">
        <f>IF(COUNTIF('Listing Competitieven'!AJ$2:AJ$479,$A1147)=0,"",COUNTIF('Listing Competitieven'!AJ$2:AJ$479,$A1147))</f>
        <v/>
      </c>
      <c r="G1147" s="145" t="str">
        <f>IF(COUNTIF('Listing Competitieven'!AK$2:AK$479,$A1147)=0,"",COUNTIF('Listing Competitieven'!AK$2:AK$479,$A1147))</f>
        <v/>
      </c>
      <c r="I1147">
        <v>1146</v>
      </c>
      <c r="J1147" s="145">
        <f>SUM(B$2:B1147)</f>
        <v>150</v>
      </c>
      <c r="K1147" s="145">
        <f>SUM(C$2:C1147)</f>
        <v>128</v>
      </c>
      <c r="L1147" s="145">
        <f>SUM(D$2:D1147)</f>
        <v>102</v>
      </c>
      <c r="M1147" s="145">
        <f>SUM(E$2:E1147)</f>
        <v>47</v>
      </c>
      <c r="N1147" s="145">
        <f>SUM(F$2:F1147)</f>
        <v>54</v>
      </c>
      <c r="O1147" s="145">
        <f>SUM(G$2:G1147)</f>
        <v>8</v>
      </c>
    </row>
    <row r="1148" spans="1:15" x14ac:dyDescent="0.25">
      <c r="A1148">
        <v>1147</v>
      </c>
      <c r="B1148" s="145" t="str">
        <f>IF(COUNTIF('Listing Competitieven'!AF$2:AF$479,$A1148)=0,"",COUNTIF('Listing Competitieven'!AF$2:AF$479,$A1148))</f>
        <v/>
      </c>
      <c r="C1148" s="145" t="str">
        <f>IF(COUNTIF('Listing Competitieven'!AG$2:AG$479,$A1148)=0,"",COUNTIF('Listing Competitieven'!AG$2:AG$479,$A1148))</f>
        <v/>
      </c>
      <c r="D1148" s="145" t="str">
        <f>IF(COUNTIF('Listing Competitieven'!AH$2:AH$479,$A1148)=0,"",COUNTIF('Listing Competitieven'!AH$2:AH$479,$A1148))</f>
        <v/>
      </c>
      <c r="E1148" s="145" t="str">
        <f>IF(COUNTIF('Listing Competitieven'!AI$2:AI$479,$A1148)=0,"",COUNTIF('Listing Competitieven'!AI$2:AI$479,$A1148))</f>
        <v/>
      </c>
      <c r="F1148" s="145" t="str">
        <f>IF(COUNTIF('Listing Competitieven'!AJ$2:AJ$479,$A1148)=0,"",COUNTIF('Listing Competitieven'!AJ$2:AJ$479,$A1148))</f>
        <v/>
      </c>
      <c r="G1148" s="145" t="str">
        <f>IF(COUNTIF('Listing Competitieven'!AK$2:AK$479,$A1148)=0,"",COUNTIF('Listing Competitieven'!AK$2:AK$479,$A1148))</f>
        <v/>
      </c>
      <c r="I1148">
        <v>1147</v>
      </c>
      <c r="J1148" s="145">
        <f>SUM(B$2:B1148)</f>
        <v>150</v>
      </c>
      <c r="K1148" s="145">
        <f>SUM(C$2:C1148)</f>
        <v>128</v>
      </c>
      <c r="L1148" s="145">
        <f>SUM(D$2:D1148)</f>
        <v>102</v>
      </c>
      <c r="M1148" s="145">
        <f>SUM(E$2:E1148)</f>
        <v>47</v>
      </c>
      <c r="N1148" s="145">
        <f>SUM(F$2:F1148)</f>
        <v>54</v>
      </c>
      <c r="O1148" s="145">
        <f>SUM(G$2:G1148)</f>
        <v>8</v>
      </c>
    </row>
    <row r="1149" spans="1:15" x14ac:dyDescent="0.25">
      <c r="A1149">
        <v>1148</v>
      </c>
      <c r="B1149" s="145" t="str">
        <f>IF(COUNTIF('Listing Competitieven'!AF$2:AF$479,$A1149)=0,"",COUNTIF('Listing Competitieven'!AF$2:AF$479,$A1149))</f>
        <v/>
      </c>
      <c r="C1149" s="145" t="str">
        <f>IF(COUNTIF('Listing Competitieven'!AG$2:AG$479,$A1149)=0,"",COUNTIF('Listing Competitieven'!AG$2:AG$479,$A1149))</f>
        <v/>
      </c>
      <c r="D1149" s="145" t="str">
        <f>IF(COUNTIF('Listing Competitieven'!AH$2:AH$479,$A1149)=0,"",COUNTIF('Listing Competitieven'!AH$2:AH$479,$A1149))</f>
        <v/>
      </c>
      <c r="E1149" s="145" t="str">
        <f>IF(COUNTIF('Listing Competitieven'!AI$2:AI$479,$A1149)=0,"",COUNTIF('Listing Competitieven'!AI$2:AI$479,$A1149))</f>
        <v/>
      </c>
      <c r="F1149" s="145" t="str">
        <f>IF(COUNTIF('Listing Competitieven'!AJ$2:AJ$479,$A1149)=0,"",COUNTIF('Listing Competitieven'!AJ$2:AJ$479,$A1149))</f>
        <v/>
      </c>
      <c r="G1149" s="145" t="str">
        <f>IF(COUNTIF('Listing Competitieven'!AK$2:AK$479,$A1149)=0,"",COUNTIF('Listing Competitieven'!AK$2:AK$479,$A1149))</f>
        <v/>
      </c>
      <c r="I1149">
        <v>1148</v>
      </c>
      <c r="J1149" s="145">
        <f>SUM(B$2:B1149)</f>
        <v>150</v>
      </c>
      <c r="K1149" s="145">
        <f>SUM(C$2:C1149)</f>
        <v>128</v>
      </c>
      <c r="L1149" s="145">
        <f>SUM(D$2:D1149)</f>
        <v>102</v>
      </c>
      <c r="M1149" s="145">
        <f>SUM(E$2:E1149)</f>
        <v>47</v>
      </c>
      <c r="N1149" s="145">
        <f>SUM(F$2:F1149)</f>
        <v>54</v>
      </c>
      <c r="O1149" s="145">
        <f>SUM(G$2:G1149)</f>
        <v>8</v>
      </c>
    </row>
    <row r="1150" spans="1:15" x14ac:dyDescent="0.25">
      <c r="A1150">
        <v>1149</v>
      </c>
      <c r="B1150" s="145" t="str">
        <f>IF(COUNTIF('Listing Competitieven'!AF$2:AF$479,$A1150)=0,"",COUNTIF('Listing Competitieven'!AF$2:AF$479,$A1150))</f>
        <v/>
      </c>
      <c r="C1150" s="145" t="str">
        <f>IF(COUNTIF('Listing Competitieven'!AG$2:AG$479,$A1150)=0,"",COUNTIF('Listing Competitieven'!AG$2:AG$479,$A1150))</f>
        <v/>
      </c>
      <c r="D1150" s="145" t="str">
        <f>IF(COUNTIF('Listing Competitieven'!AH$2:AH$479,$A1150)=0,"",COUNTIF('Listing Competitieven'!AH$2:AH$479,$A1150))</f>
        <v/>
      </c>
      <c r="E1150" s="145" t="str">
        <f>IF(COUNTIF('Listing Competitieven'!AI$2:AI$479,$A1150)=0,"",COUNTIF('Listing Competitieven'!AI$2:AI$479,$A1150))</f>
        <v/>
      </c>
      <c r="F1150" s="145" t="str">
        <f>IF(COUNTIF('Listing Competitieven'!AJ$2:AJ$479,$A1150)=0,"",COUNTIF('Listing Competitieven'!AJ$2:AJ$479,$A1150))</f>
        <v/>
      </c>
      <c r="G1150" s="145" t="str">
        <f>IF(COUNTIF('Listing Competitieven'!AK$2:AK$479,$A1150)=0,"",COUNTIF('Listing Competitieven'!AK$2:AK$479,$A1150))</f>
        <v/>
      </c>
      <c r="I1150">
        <v>1149</v>
      </c>
      <c r="J1150" s="145">
        <f>SUM(B$2:B1150)</f>
        <v>150</v>
      </c>
      <c r="K1150" s="145">
        <f>SUM(C$2:C1150)</f>
        <v>128</v>
      </c>
      <c r="L1150" s="145">
        <f>SUM(D$2:D1150)</f>
        <v>102</v>
      </c>
      <c r="M1150" s="145">
        <f>SUM(E$2:E1150)</f>
        <v>47</v>
      </c>
      <c r="N1150" s="145">
        <f>SUM(F$2:F1150)</f>
        <v>54</v>
      </c>
      <c r="O1150" s="145">
        <f>SUM(G$2:G1150)</f>
        <v>8</v>
      </c>
    </row>
    <row r="1151" spans="1:15" x14ac:dyDescent="0.25">
      <c r="A1151">
        <v>1150</v>
      </c>
      <c r="B1151" s="145" t="str">
        <f>IF(COUNTIF('Listing Competitieven'!AF$2:AF$479,$A1151)=0,"",COUNTIF('Listing Competitieven'!AF$2:AF$479,$A1151))</f>
        <v/>
      </c>
      <c r="C1151" s="145" t="str">
        <f>IF(COUNTIF('Listing Competitieven'!AG$2:AG$479,$A1151)=0,"",COUNTIF('Listing Competitieven'!AG$2:AG$479,$A1151))</f>
        <v/>
      </c>
      <c r="D1151" s="145" t="str">
        <f>IF(COUNTIF('Listing Competitieven'!AH$2:AH$479,$A1151)=0,"",COUNTIF('Listing Competitieven'!AH$2:AH$479,$A1151))</f>
        <v/>
      </c>
      <c r="E1151" s="145" t="str">
        <f>IF(COUNTIF('Listing Competitieven'!AI$2:AI$479,$A1151)=0,"",COUNTIF('Listing Competitieven'!AI$2:AI$479,$A1151))</f>
        <v/>
      </c>
      <c r="F1151" s="145" t="str">
        <f>IF(COUNTIF('Listing Competitieven'!AJ$2:AJ$479,$A1151)=0,"",COUNTIF('Listing Competitieven'!AJ$2:AJ$479,$A1151))</f>
        <v/>
      </c>
      <c r="G1151" s="145" t="str">
        <f>IF(COUNTIF('Listing Competitieven'!AK$2:AK$479,$A1151)=0,"",COUNTIF('Listing Competitieven'!AK$2:AK$479,$A1151))</f>
        <v/>
      </c>
      <c r="I1151">
        <v>1150</v>
      </c>
      <c r="J1151" s="145">
        <f>SUM(B$2:B1151)</f>
        <v>150</v>
      </c>
      <c r="K1151" s="145">
        <f>SUM(C$2:C1151)</f>
        <v>128</v>
      </c>
      <c r="L1151" s="145">
        <f>SUM(D$2:D1151)</f>
        <v>102</v>
      </c>
      <c r="M1151" s="145">
        <f>SUM(E$2:E1151)</f>
        <v>47</v>
      </c>
      <c r="N1151" s="145">
        <f>SUM(F$2:F1151)</f>
        <v>54</v>
      </c>
      <c r="O1151" s="145">
        <f>SUM(G$2:G1151)</f>
        <v>8</v>
      </c>
    </row>
    <row r="1152" spans="1:15" x14ac:dyDescent="0.25">
      <c r="A1152">
        <v>1151</v>
      </c>
      <c r="B1152" s="145" t="str">
        <f>IF(COUNTIF('Listing Competitieven'!AF$2:AF$479,$A1152)=0,"",COUNTIF('Listing Competitieven'!AF$2:AF$479,$A1152))</f>
        <v/>
      </c>
      <c r="C1152" s="145" t="str">
        <f>IF(COUNTIF('Listing Competitieven'!AG$2:AG$479,$A1152)=0,"",COUNTIF('Listing Competitieven'!AG$2:AG$479,$A1152))</f>
        <v/>
      </c>
      <c r="D1152" s="145" t="str">
        <f>IF(COUNTIF('Listing Competitieven'!AH$2:AH$479,$A1152)=0,"",COUNTIF('Listing Competitieven'!AH$2:AH$479,$A1152))</f>
        <v/>
      </c>
      <c r="E1152" s="145" t="str">
        <f>IF(COUNTIF('Listing Competitieven'!AI$2:AI$479,$A1152)=0,"",COUNTIF('Listing Competitieven'!AI$2:AI$479,$A1152))</f>
        <v/>
      </c>
      <c r="F1152" s="145" t="str">
        <f>IF(COUNTIF('Listing Competitieven'!AJ$2:AJ$479,$A1152)=0,"",COUNTIF('Listing Competitieven'!AJ$2:AJ$479,$A1152))</f>
        <v/>
      </c>
      <c r="G1152" s="145" t="str">
        <f>IF(COUNTIF('Listing Competitieven'!AK$2:AK$479,$A1152)=0,"",COUNTIF('Listing Competitieven'!AK$2:AK$479,$A1152))</f>
        <v/>
      </c>
      <c r="I1152">
        <v>1151</v>
      </c>
      <c r="J1152" s="145">
        <f>SUM(B$2:B1152)</f>
        <v>150</v>
      </c>
      <c r="K1152" s="145">
        <f>SUM(C$2:C1152)</f>
        <v>128</v>
      </c>
      <c r="L1152" s="145">
        <f>SUM(D$2:D1152)</f>
        <v>102</v>
      </c>
      <c r="M1152" s="145">
        <f>SUM(E$2:E1152)</f>
        <v>47</v>
      </c>
      <c r="N1152" s="145">
        <f>SUM(F$2:F1152)</f>
        <v>54</v>
      </c>
      <c r="O1152" s="145">
        <f>SUM(G$2:G1152)</f>
        <v>8</v>
      </c>
    </row>
    <row r="1153" spans="1:15" x14ac:dyDescent="0.25">
      <c r="A1153">
        <v>1152</v>
      </c>
      <c r="B1153" s="145" t="str">
        <f>IF(COUNTIF('Listing Competitieven'!AF$2:AF$479,$A1153)=0,"",COUNTIF('Listing Competitieven'!AF$2:AF$479,$A1153))</f>
        <v/>
      </c>
      <c r="C1153" s="145" t="str">
        <f>IF(COUNTIF('Listing Competitieven'!AG$2:AG$479,$A1153)=0,"",COUNTIF('Listing Competitieven'!AG$2:AG$479,$A1153))</f>
        <v/>
      </c>
      <c r="D1153" s="145" t="str">
        <f>IF(COUNTIF('Listing Competitieven'!AH$2:AH$479,$A1153)=0,"",COUNTIF('Listing Competitieven'!AH$2:AH$479,$A1153))</f>
        <v/>
      </c>
      <c r="E1153" s="145" t="str">
        <f>IF(COUNTIF('Listing Competitieven'!AI$2:AI$479,$A1153)=0,"",COUNTIF('Listing Competitieven'!AI$2:AI$479,$A1153))</f>
        <v/>
      </c>
      <c r="F1153" s="145" t="str">
        <f>IF(COUNTIF('Listing Competitieven'!AJ$2:AJ$479,$A1153)=0,"",COUNTIF('Listing Competitieven'!AJ$2:AJ$479,$A1153))</f>
        <v/>
      </c>
      <c r="G1153" s="145" t="str">
        <f>IF(COUNTIF('Listing Competitieven'!AK$2:AK$479,$A1153)=0,"",COUNTIF('Listing Competitieven'!AK$2:AK$479,$A1153))</f>
        <v/>
      </c>
      <c r="I1153">
        <v>1152</v>
      </c>
      <c r="J1153" s="145">
        <f>SUM(B$2:B1153)</f>
        <v>150</v>
      </c>
      <c r="K1153" s="145">
        <f>SUM(C$2:C1153)</f>
        <v>128</v>
      </c>
      <c r="L1153" s="145">
        <f>SUM(D$2:D1153)</f>
        <v>102</v>
      </c>
      <c r="M1153" s="145">
        <f>SUM(E$2:E1153)</f>
        <v>47</v>
      </c>
      <c r="N1153" s="145">
        <f>SUM(F$2:F1153)</f>
        <v>54</v>
      </c>
      <c r="O1153" s="145">
        <f>SUM(G$2:G1153)</f>
        <v>8</v>
      </c>
    </row>
    <row r="1154" spans="1:15" x14ac:dyDescent="0.25">
      <c r="A1154">
        <v>1153</v>
      </c>
      <c r="B1154" s="145" t="str">
        <f>IF(COUNTIF('Listing Competitieven'!AF$2:AF$479,$A1154)=0,"",COUNTIF('Listing Competitieven'!AF$2:AF$479,$A1154))</f>
        <v/>
      </c>
      <c r="C1154" s="145" t="str">
        <f>IF(COUNTIF('Listing Competitieven'!AG$2:AG$479,$A1154)=0,"",COUNTIF('Listing Competitieven'!AG$2:AG$479,$A1154))</f>
        <v/>
      </c>
      <c r="D1154" s="145" t="str">
        <f>IF(COUNTIF('Listing Competitieven'!AH$2:AH$479,$A1154)=0,"",COUNTIF('Listing Competitieven'!AH$2:AH$479,$A1154))</f>
        <v/>
      </c>
      <c r="E1154" s="145" t="str">
        <f>IF(COUNTIF('Listing Competitieven'!AI$2:AI$479,$A1154)=0,"",COUNTIF('Listing Competitieven'!AI$2:AI$479,$A1154))</f>
        <v/>
      </c>
      <c r="F1154" s="145" t="str">
        <f>IF(COUNTIF('Listing Competitieven'!AJ$2:AJ$479,$A1154)=0,"",COUNTIF('Listing Competitieven'!AJ$2:AJ$479,$A1154))</f>
        <v/>
      </c>
      <c r="G1154" s="145" t="str">
        <f>IF(COUNTIF('Listing Competitieven'!AK$2:AK$479,$A1154)=0,"",COUNTIF('Listing Competitieven'!AK$2:AK$479,$A1154))</f>
        <v/>
      </c>
      <c r="I1154">
        <v>1153</v>
      </c>
      <c r="J1154" s="145">
        <f>SUM(B$2:B1154)</f>
        <v>150</v>
      </c>
      <c r="K1154" s="145">
        <f>SUM(C$2:C1154)</f>
        <v>128</v>
      </c>
      <c r="L1154" s="145">
        <f>SUM(D$2:D1154)</f>
        <v>102</v>
      </c>
      <c r="M1154" s="145">
        <f>SUM(E$2:E1154)</f>
        <v>47</v>
      </c>
      <c r="N1154" s="145">
        <f>SUM(F$2:F1154)</f>
        <v>54</v>
      </c>
      <c r="O1154" s="145">
        <f>SUM(G$2:G1154)</f>
        <v>8</v>
      </c>
    </row>
    <row r="1155" spans="1:15" x14ac:dyDescent="0.25">
      <c r="A1155">
        <v>1154</v>
      </c>
      <c r="B1155" s="145" t="str">
        <f>IF(COUNTIF('Listing Competitieven'!AF$2:AF$479,$A1155)=0,"",COUNTIF('Listing Competitieven'!AF$2:AF$479,$A1155))</f>
        <v/>
      </c>
      <c r="C1155" s="145" t="str">
        <f>IF(COUNTIF('Listing Competitieven'!AG$2:AG$479,$A1155)=0,"",COUNTIF('Listing Competitieven'!AG$2:AG$479,$A1155))</f>
        <v/>
      </c>
      <c r="D1155" s="145" t="str">
        <f>IF(COUNTIF('Listing Competitieven'!AH$2:AH$479,$A1155)=0,"",COUNTIF('Listing Competitieven'!AH$2:AH$479,$A1155))</f>
        <v/>
      </c>
      <c r="E1155" s="145" t="str">
        <f>IF(COUNTIF('Listing Competitieven'!AI$2:AI$479,$A1155)=0,"",COUNTIF('Listing Competitieven'!AI$2:AI$479,$A1155))</f>
        <v/>
      </c>
      <c r="F1155" s="145" t="str">
        <f>IF(COUNTIF('Listing Competitieven'!AJ$2:AJ$479,$A1155)=0,"",COUNTIF('Listing Competitieven'!AJ$2:AJ$479,$A1155))</f>
        <v/>
      </c>
      <c r="G1155" s="145" t="str">
        <f>IF(COUNTIF('Listing Competitieven'!AK$2:AK$479,$A1155)=0,"",COUNTIF('Listing Competitieven'!AK$2:AK$479,$A1155))</f>
        <v/>
      </c>
      <c r="I1155">
        <v>1154</v>
      </c>
      <c r="J1155" s="145">
        <f>SUM(B$2:B1155)</f>
        <v>150</v>
      </c>
      <c r="K1155" s="145">
        <f>SUM(C$2:C1155)</f>
        <v>128</v>
      </c>
      <c r="L1155" s="145">
        <f>SUM(D$2:D1155)</f>
        <v>102</v>
      </c>
      <c r="M1155" s="145">
        <f>SUM(E$2:E1155)</f>
        <v>47</v>
      </c>
      <c r="N1155" s="145">
        <f>SUM(F$2:F1155)</f>
        <v>54</v>
      </c>
      <c r="O1155" s="145">
        <f>SUM(G$2:G1155)</f>
        <v>8</v>
      </c>
    </row>
    <row r="1156" spans="1:15" x14ac:dyDescent="0.25">
      <c r="A1156">
        <v>1155</v>
      </c>
      <c r="B1156" s="145" t="str">
        <f>IF(COUNTIF('Listing Competitieven'!AF$2:AF$479,$A1156)=0,"",COUNTIF('Listing Competitieven'!AF$2:AF$479,$A1156))</f>
        <v/>
      </c>
      <c r="C1156" s="145" t="str">
        <f>IF(COUNTIF('Listing Competitieven'!AG$2:AG$479,$A1156)=0,"",COUNTIF('Listing Competitieven'!AG$2:AG$479,$A1156))</f>
        <v/>
      </c>
      <c r="D1156" s="145" t="str">
        <f>IF(COUNTIF('Listing Competitieven'!AH$2:AH$479,$A1156)=0,"",COUNTIF('Listing Competitieven'!AH$2:AH$479,$A1156))</f>
        <v/>
      </c>
      <c r="E1156" s="145" t="str">
        <f>IF(COUNTIF('Listing Competitieven'!AI$2:AI$479,$A1156)=0,"",COUNTIF('Listing Competitieven'!AI$2:AI$479,$A1156))</f>
        <v/>
      </c>
      <c r="F1156" s="145" t="str">
        <f>IF(COUNTIF('Listing Competitieven'!AJ$2:AJ$479,$A1156)=0,"",COUNTIF('Listing Competitieven'!AJ$2:AJ$479,$A1156))</f>
        <v/>
      </c>
      <c r="G1156" s="145" t="str">
        <f>IF(COUNTIF('Listing Competitieven'!AK$2:AK$479,$A1156)=0,"",COUNTIF('Listing Competitieven'!AK$2:AK$479,$A1156))</f>
        <v/>
      </c>
      <c r="I1156">
        <v>1155</v>
      </c>
      <c r="J1156" s="145">
        <f>SUM(B$2:B1156)</f>
        <v>150</v>
      </c>
      <c r="K1156" s="145">
        <f>SUM(C$2:C1156)</f>
        <v>128</v>
      </c>
      <c r="L1156" s="145">
        <f>SUM(D$2:D1156)</f>
        <v>102</v>
      </c>
      <c r="M1156" s="145">
        <f>SUM(E$2:E1156)</f>
        <v>47</v>
      </c>
      <c r="N1156" s="145">
        <f>SUM(F$2:F1156)</f>
        <v>54</v>
      </c>
      <c r="O1156" s="145">
        <f>SUM(G$2:G1156)</f>
        <v>8</v>
      </c>
    </row>
    <row r="1157" spans="1:15" x14ac:dyDescent="0.25">
      <c r="A1157">
        <v>1156</v>
      </c>
      <c r="B1157" s="145" t="str">
        <f>IF(COUNTIF('Listing Competitieven'!AF$2:AF$479,$A1157)=0,"",COUNTIF('Listing Competitieven'!AF$2:AF$479,$A1157))</f>
        <v/>
      </c>
      <c r="C1157" s="145" t="str">
        <f>IF(COUNTIF('Listing Competitieven'!AG$2:AG$479,$A1157)=0,"",COUNTIF('Listing Competitieven'!AG$2:AG$479,$A1157))</f>
        <v/>
      </c>
      <c r="D1157" s="145" t="str">
        <f>IF(COUNTIF('Listing Competitieven'!AH$2:AH$479,$A1157)=0,"",COUNTIF('Listing Competitieven'!AH$2:AH$479,$A1157))</f>
        <v/>
      </c>
      <c r="E1157" s="145" t="str">
        <f>IF(COUNTIF('Listing Competitieven'!AI$2:AI$479,$A1157)=0,"",COUNTIF('Listing Competitieven'!AI$2:AI$479,$A1157))</f>
        <v/>
      </c>
      <c r="F1157" s="145" t="str">
        <f>IF(COUNTIF('Listing Competitieven'!AJ$2:AJ$479,$A1157)=0,"",COUNTIF('Listing Competitieven'!AJ$2:AJ$479,$A1157))</f>
        <v/>
      </c>
      <c r="G1157" s="145" t="str">
        <f>IF(COUNTIF('Listing Competitieven'!AK$2:AK$479,$A1157)=0,"",COUNTIF('Listing Competitieven'!AK$2:AK$479,$A1157))</f>
        <v/>
      </c>
      <c r="I1157">
        <v>1156</v>
      </c>
      <c r="J1157" s="145">
        <f>SUM(B$2:B1157)</f>
        <v>150</v>
      </c>
      <c r="K1157" s="145">
        <f>SUM(C$2:C1157)</f>
        <v>128</v>
      </c>
      <c r="L1157" s="145">
        <f>SUM(D$2:D1157)</f>
        <v>102</v>
      </c>
      <c r="M1157" s="145">
        <f>SUM(E$2:E1157)</f>
        <v>47</v>
      </c>
      <c r="N1157" s="145">
        <f>SUM(F$2:F1157)</f>
        <v>54</v>
      </c>
      <c r="O1157" s="145">
        <f>SUM(G$2:G1157)</f>
        <v>8</v>
      </c>
    </row>
    <row r="1158" spans="1:15" x14ac:dyDescent="0.25">
      <c r="A1158">
        <v>1157</v>
      </c>
      <c r="B1158" s="145" t="str">
        <f>IF(COUNTIF('Listing Competitieven'!AF$2:AF$479,$A1158)=0,"",COUNTIF('Listing Competitieven'!AF$2:AF$479,$A1158))</f>
        <v/>
      </c>
      <c r="C1158" s="145" t="str">
        <f>IF(COUNTIF('Listing Competitieven'!AG$2:AG$479,$A1158)=0,"",COUNTIF('Listing Competitieven'!AG$2:AG$479,$A1158))</f>
        <v/>
      </c>
      <c r="D1158" s="145" t="str">
        <f>IF(COUNTIF('Listing Competitieven'!AH$2:AH$479,$A1158)=0,"",COUNTIF('Listing Competitieven'!AH$2:AH$479,$A1158))</f>
        <v/>
      </c>
      <c r="E1158" s="145" t="str">
        <f>IF(COUNTIF('Listing Competitieven'!AI$2:AI$479,$A1158)=0,"",COUNTIF('Listing Competitieven'!AI$2:AI$479,$A1158))</f>
        <v/>
      </c>
      <c r="F1158" s="145" t="str">
        <f>IF(COUNTIF('Listing Competitieven'!AJ$2:AJ$479,$A1158)=0,"",COUNTIF('Listing Competitieven'!AJ$2:AJ$479,$A1158))</f>
        <v/>
      </c>
      <c r="G1158" s="145" t="str">
        <f>IF(COUNTIF('Listing Competitieven'!AK$2:AK$479,$A1158)=0,"",COUNTIF('Listing Competitieven'!AK$2:AK$479,$A1158))</f>
        <v/>
      </c>
      <c r="I1158">
        <v>1157</v>
      </c>
      <c r="J1158" s="145">
        <f>SUM(B$2:B1158)</f>
        <v>150</v>
      </c>
      <c r="K1158" s="145">
        <f>SUM(C$2:C1158)</f>
        <v>128</v>
      </c>
      <c r="L1158" s="145">
        <f>SUM(D$2:D1158)</f>
        <v>102</v>
      </c>
      <c r="M1158" s="145">
        <f>SUM(E$2:E1158)</f>
        <v>47</v>
      </c>
      <c r="N1158" s="145">
        <f>SUM(F$2:F1158)</f>
        <v>54</v>
      </c>
      <c r="O1158" s="145">
        <f>SUM(G$2:G1158)</f>
        <v>8</v>
      </c>
    </row>
    <row r="1159" spans="1:15" x14ac:dyDescent="0.25">
      <c r="A1159">
        <v>1158</v>
      </c>
      <c r="B1159" s="145" t="str">
        <f>IF(COUNTIF('Listing Competitieven'!AF$2:AF$479,$A1159)=0,"",COUNTIF('Listing Competitieven'!AF$2:AF$479,$A1159))</f>
        <v/>
      </c>
      <c r="C1159" s="145" t="str">
        <f>IF(COUNTIF('Listing Competitieven'!AG$2:AG$479,$A1159)=0,"",COUNTIF('Listing Competitieven'!AG$2:AG$479,$A1159))</f>
        <v/>
      </c>
      <c r="D1159" s="145" t="str">
        <f>IF(COUNTIF('Listing Competitieven'!AH$2:AH$479,$A1159)=0,"",COUNTIF('Listing Competitieven'!AH$2:AH$479,$A1159))</f>
        <v/>
      </c>
      <c r="E1159" s="145" t="str">
        <f>IF(COUNTIF('Listing Competitieven'!AI$2:AI$479,$A1159)=0,"",COUNTIF('Listing Competitieven'!AI$2:AI$479,$A1159))</f>
        <v/>
      </c>
      <c r="F1159" s="145" t="str">
        <f>IF(COUNTIF('Listing Competitieven'!AJ$2:AJ$479,$A1159)=0,"",COUNTIF('Listing Competitieven'!AJ$2:AJ$479,$A1159))</f>
        <v/>
      </c>
      <c r="G1159" s="145" t="str">
        <f>IF(COUNTIF('Listing Competitieven'!AK$2:AK$479,$A1159)=0,"",COUNTIF('Listing Competitieven'!AK$2:AK$479,$A1159))</f>
        <v/>
      </c>
      <c r="I1159">
        <v>1158</v>
      </c>
      <c r="J1159" s="145">
        <f>SUM(B$2:B1159)</f>
        <v>150</v>
      </c>
      <c r="K1159" s="145">
        <f>SUM(C$2:C1159)</f>
        <v>128</v>
      </c>
      <c r="L1159" s="145">
        <f>SUM(D$2:D1159)</f>
        <v>102</v>
      </c>
      <c r="M1159" s="145">
        <f>SUM(E$2:E1159)</f>
        <v>47</v>
      </c>
      <c r="N1159" s="145">
        <f>SUM(F$2:F1159)</f>
        <v>54</v>
      </c>
      <c r="O1159" s="145">
        <f>SUM(G$2:G1159)</f>
        <v>8</v>
      </c>
    </row>
    <row r="1160" spans="1:15" x14ac:dyDescent="0.25">
      <c r="A1160">
        <v>1159</v>
      </c>
      <c r="B1160" s="145" t="str">
        <f>IF(COUNTIF('Listing Competitieven'!AF$2:AF$479,$A1160)=0,"",COUNTIF('Listing Competitieven'!AF$2:AF$479,$A1160))</f>
        <v/>
      </c>
      <c r="C1160" s="145" t="str">
        <f>IF(COUNTIF('Listing Competitieven'!AG$2:AG$479,$A1160)=0,"",COUNTIF('Listing Competitieven'!AG$2:AG$479,$A1160))</f>
        <v/>
      </c>
      <c r="D1160" s="145" t="str">
        <f>IF(COUNTIF('Listing Competitieven'!AH$2:AH$479,$A1160)=0,"",COUNTIF('Listing Competitieven'!AH$2:AH$479,$A1160))</f>
        <v/>
      </c>
      <c r="E1160" s="145" t="str">
        <f>IF(COUNTIF('Listing Competitieven'!AI$2:AI$479,$A1160)=0,"",COUNTIF('Listing Competitieven'!AI$2:AI$479,$A1160))</f>
        <v/>
      </c>
      <c r="F1160" s="145" t="str">
        <f>IF(COUNTIF('Listing Competitieven'!AJ$2:AJ$479,$A1160)=0,"",COUNTIF('Listing Competitieven'!AJ$2:AJ$479,$A1160))</f>
        <v/>
      </c>
      <c r="G1160" s="145" t="str">
        <f>IF(COUNTIF('Listing Competitieven'!AK$2:AK$479,$A1160)=0,"",COUNTIF('Listing Competitieven'!AK$2:AK$479,$A1160))</f>
        <v/>
      </c>
      <c r="I1160">
        <v>1159</v>
      </c>
      <c r="J1160" s="145">
        <f>SUM(B$2:B1160)</f>
        <v>150</v>
      </c>
      <c r="K1160" s="145">
        <f>SUM(C$2:C1160)</f>
        <v>128</v>
      </c>
      <c r="L1160" s="145">
        <f>SUM(D$2:D1160)</f>
        <v>102</v>
      </c>
      <c r="M1160" s="145">
        <f>SUM(E$2:E1160)</f>
        <v>47</v>
      </c>
      <c r="N1160" s="145">
        <f>SUM(F$2:F1160)</f>
        <v>54</v>
      </c>
      <c r="O1160" s="145">
        <f>SUM(G$2:G1160)</f>
        <v>8</v>
      </c>
    </row>
    <row r="1161" spans="1:15" x14ac:dyDescent="0.25">
      <c r="A1161">
        <v>1160</v>
      </c>
      <c r="B1161" s="145" t="str">
        <f>IF(COUNTIF('Listing Competitieven'!AF$2:AF$479,$A1161)=0,"",COUNTIF('Listing Competitieven'!AF$2:AF$479,$A1161))</f>
        <v/>
      </c>
      <c r="C1161" s="145" t="str">
        <f>IF(COUNTIF('Listing Competitieven'!AG$2:AG$479,$A1161)=0,"",COUNTIF('Listing Competitieven'!AG$2:AG$479,$A1161))</f>
        <v/>
      </c>
      <c r="D1161" s="145" t="str">
        <f>IF(COUNTIF('Listing Competitieven'!AH$2:AH$479,$A1161)=0,"",COUNTIF('Listing Competitieven'!AH$2:AH$479,$A1161))</f>
        <v/>
      </c>
      <c r="E1161" s="145" t="str">
        <f>IF(COUNTIF('Listing Competitieven'!AI$2:AI$479,$A1161)=0,"",COUNTIF('Listing Competitieven'!AI$2:AI$479,$A1161))</f>
        <v/>
      </c>
      <c r="F1161" s="145" t="str">
        <f>IF(COUNTIF('Listing Competitieven'!AJ$2:AJ$479,$A1161)=0,"",COUNTIF('Listing Competitieven'!AJ$2:AJ$479,$A1161))</f>
        <v/>
      </c>
      <c r="G1161" s="145" t="str">
        <f>IF(COUNTIF('Listing Competitieven'!AK$2:AK$479,$A1161)=0,"",COUNTIF('Listing Competitieven'!AK$2:AK$479,$A1161))</f>
        <v/>
      </c>
      <c r="I1161">
        <v>1160</v>
      </c>
      <c r="J1161" s="145">
        <f>SUM(B$2:B1161)</f>
        <v>150</v>
      </c>
      <c r="K1161" s="145">
        <f>SUM(C$2:C1161)</f>
        <v>128</v>
      </c>
      <c r="L1161" s="145">
        <f>SUM(D$2:D1161)</f>
        <v>102</v>
      </c>
      <c r="M1161" s="145">
        <f>SUM(E$2:E1161)</f>
        <v>47</v>
      </c>
      <c r="N1161" s="145">
        <f>SUM(F$2:F1161)</f>
        <v>54</v>
      </c>
      <c r="O1161" s="145">
        <f>SUM(G$2:G1161)</f>
        <v>8</v>
      </c>
    </row>
    <row r="1162" spans="1:15" x14ac:dyDescent="0.25">
      <c r="A1162">
        <v>1161</v>
      </c>
      <c r="B1162" s="145" t="str">
        <f>IF(COUNTIF('Listing Competitieven'!AF$2:AF$479,$A1162)=0,"",COUNTIF('Listing Competitieven'!AF$2:AF$479,$A1162))</f>
        <v/>
      </c>
      <c r="C1162" s="145" t="str">
        <f>IF(COUNTIF('Listing Competitieven'!AG$2:AG$479,$A1162)=0,"",COUNTIF('Listing Competitieven'!AG$2:AG$479,$A1162))</f>
        <v/>
      </c>
      <c r="D1162" s="145" t="str">
        <f>IF(COUNTIF('Listing Competitieven'!AH$2:AH$479,$A1162)=0,"",COUNTIF('Listing Competitieven'!AH$2:AH$479,$A1162))</f>
        <v/>
      </c>
      <c r="E1162" s="145" t="str">
        <f>IF(COUNTIF('Listing Competitieven'!AI$2:AI$479,$A1162)=0,"",COUNTIF('Listing Competitieven'!AI$2:AI$479,$A1162))</f>
        <v/>
      </c>
      <c r="F1162" s="145" t="str">
        <f>IF(COUNTIF('Listing Competitieven'!AJ$2:AJ$479,$A1162)=0,"",COUNTIF('Listing Competitieven'!AJ$2:AJ$479,$A1162))</f>
        <v/>
      </c>
      <c r="G1162" s="145" t="str">
        <f>IF(COUNTIF('Listing Competitieven'!AK$2:AK$479,$A1162)=0,"",COUNTIF('Listing Competitieven'!AK$2:AK$479,$A1162))</f>
        <v/>
      </c>
      <c r="I1162">
        <v>1161</v>
      </c>
      <c r="J1162" s="145">
        <f>SUM(B$2:B1162)</f>
        <v>150</v>
      </c>
      <c r="K1162" s="145">
        <f>SUM(C$2:C1162)</f>
        <v>128</v>
      </c>
      <c r="L1162" s="145">
        <f>SUM(D$2:D1162)</f>
        <v>102</v>
      </c>
      <c r="M1162" s="145">
        <f>SUM(E$2:E1162)</f>
        <v>47</v>
      </c>
      <c r="N1162" s="145">
        <f>SUM(F$2:F1162)</f>
        <v>54</v>
      </c>
      <c r="O1162" s="145">
        <f>SUM(G$2:G1162)</f>
        <v>8</v>
      </c>
    </row>
    <row r="1163" spans="1:15" x14ac:dyDescent="0.25">
      <c r="A1163">
        <v>1162</v>
      </c>
      <c r="B1163" s="145" t="str">
        <f>IF(COUNTIF('Listing Competitieven'!AF$2:AF$479,$A1163)=0,"",COUNTIF('Listing Competitieven'!AF$2:AF$479,$A1163))</f>
        <v/>
      </c>
      <c r="C1163" s="145" t="str">
        <f>IF(COUNTIF('Listing Competitieven'!AG$2:AG$479,$A1163)=0,"",COUNTIF('Listing Competitieven'!AG$2:AG$479,$A1163))</f>
        <v/>
      </c>
      <c r="D1163" s="145" t="str">
        <f>IF(COUNTIF('Listing Competitieven'!AH$2:AH$479,$A1163)=0,"",COUNTIF('Listing Competitieven'!AH$2:AH$479,$A1163))</f>
        <v/>
      </c>
      <c r="E1163" s="145" t="str">
        <f>IF(COUNTIF('Listing Competitieven'!AI$2:AI$479,$A1163)=0,"",COUNTIF('Listing Competitieven'!AI$2:AI$479,$A1163))</f>
        <v/>
      </c>
      <c r="F1163" s="145" t="str">
        <f>IF(COUNTIF('Listing Competitieven'!AJ$2:AJ$479,$A1163)=0,"",COUNTIF('Listing Competitieven'!AJ$2:AJ$479,$A1163))</f>
        <v/>
      </c>
      <c r="G1163" s="145" t="str">
        <f>IF(COUNTIF('Listing Competitieven'!AK$2:AK$479,$A1163)=0,"",COUNTIF('Listing Competitieven'!AK$2:AK$479,$A1163))</f>
        <v/>
      </c>
      <c r="I1163">
        <v>1162</v>
      </c>
      <c r="J1163" s="145">
        <f>SUM(B$2:B1163)</f>
        <v>150</v>
      </c>
      <c r="K1163" s="145">
        <f>SUM(C$2:C1163)</f>
        <v>128</v>
      </c>
      <c r="L1163" s="145">
        <f>SUM(D$2:D1163)</f>
        <v>102</v>
      </c>
      <c r="M1163" s="145">
        <f>SUM(E$2:E1163)</f>
        <v>47</v>
      </c>
      <c r="N1163" s="145">
        <f>SUM(F$2:F1163)</f>
        <v>54</v>
      </c>
      <c r="O1163" s="145">
        <f>SUM(G$2:G1163)</f>
        <v>8</v>
      </c>
    </row>
    <row r="1164" spans="1:15" x14ac:dyDescent="0.25">
      <c r="A1164">
        <v>1163</v>
      </c>
      <c r="B1164" s="145" t="str">
        <f>IF(COUNTIF('Listing Competitieven'!AF$2:AF$479,$A1164)=0,"",COUNTIF('Listing Competitieven'!AF$2:AF$479,$A1164))</f>
        <v/>
      </c>
      <c r="C1164" s="145" t="str">
        <f>IF(COUNTIF('Listing Competitieven'!AG$2:AG$479,$A1164)=0,"",COUNTIF('Listing Competitieven'!AG$2:AG$479,$A1164))</f>
        <v/>
      </c>
      <c r="D1164" s="145" t="str">
        <f>IF(COUNTIF('Listing Competitieven'!AH$2:AH$479,$A1164)=0,"",COUNTIF('Listing Competitieven'!AH$2:AH$479,$A1164))</f>
        <v/>
      </c>
      <c r="E1164" s="145" t="str">
        <f>IF(COUNTIF('Listing Competitieven'!AI$2:AI$479,$A1164)=0,"",COUNTIF('Listing Competitieven'!AI$2:AI$479,$A1164))</f>
        <v/>
      </c>
      <c r="F1164" s="145" t="str">
        <f>IF(COUNTIF('Listing Competitieven'!AJ$2:AJ$479,$A1164)=0,"",COUNTIF('Listing Competitieven'!AJ$2:AJ$479,$A1164))</f>
        <v/>
      </c>
      <c r="G1164" s="145" t="str">
        <f>IF(COUNTIF('Listing Competitieven'!AK$2:AK$479,$A1164)=0,"",COUNTIF('Listing Competitieven'!AK$2:AK$479,$A1164))</f>
        <v/>
      </c>
      <c r="I1164">
        <v>1163</v>
      </c>
      <c r="J1164" s="145">
        <f>SUM(B$2:B1164)</f>
        <v>150</v>
      </c>
      <c r="K1164" s="145">
        <f>SUM(C$2:C1164)</f>
        <v>128</v>
      </c>
      <c r="L1164" s="145">
        <f>SUM(D$2:D1164)</f>
        <v>102</v>
      </c>
      <c r="M1164" s="145">
        <f>SUM(E$2:E1164)</f>
        <v>47</v>
      </c>
      <c r="N1164" s="145">
        <f>SUM(F$2:F1164)</f>
        <v>54</v>
      </c>
      <c r="O1164" s="145">
        <f>SUM(G$2:G1164)</f>
        <v>8</v>
      </c>
    </row>
    <row r="1165" spans="1:15" x14ac:dyDescent="0.25">
      <c r="A1165">
        <v>1164</v>
      </c>
      <c r="B1165" s="145" t="str">
        <f>IF(COUNTIF('Listing Competitieven'!AF$2:AF$479,$A1165)=0,"",COUNTIF('Listing Competitieven'!AF$2:AF$479,$A1165))</f>
        <v/>
      </c>
      <c r="C1165" s="145" t="str">
        <f>IF(COUNTIF('Listing Competitieven'!AG$2:AG$479,$A1165)=0,"",COUNTIF('Listing Competitieven'!AG$2:AG$479,$A1165))</f>
        <v/>
      </c>
      <c r="D1165" s="145" t="str">
        <f>IF(COUNTIF('Listing Competitieven'!AH$2:AH$479,$A1165)=0,"",COUNTIF('Listing Competitieven'!AH$2:AH$479,$A1165))</f>
        <v/>
      </c>
      <c r="E1165" s="145" t="str">
        <f>IF(COUNTIF('Listing Competitieven'!AI$2:AI$479,$A1165)=0,"",COUNTIF('Listing Competitieven'!AI$2:AI$479,$A1165))</f>
        <v/>
      </c>
      <c r="F1165" s="145" t="str">
        <f>IF(COUNTIF('Listing Competitieven'!AJ$2:AJ$479,$A1165)=0,"",COUNTIF('Listing Competitieven'!AJ$2:AJ$479,$A1165))</f>
        <v/>
      </c>
      <c r="G1165" s="145" t="str">
        <f>IF(COUNTIF('Listing Competitieven'!AK$2:AK$479,$A1165)=0,"",COUNTIF('Listing Competitieven'!AK$2:AK$479,$A1165))</f>
        <v/>
      </c>
      <c r="I1165">
        <v>1164</v>
      </c>
      <c r="J1165" s="145">
        <f>SUM(B$2:B1165)</f>
        <v>150</v>
      </c>
      <c r="K1165" s="145">
        <f>SUM(C$2:C1165)</f>
        <v>128</v>
      </c>
      <c r="L1165" s="145">
        <f>SUM(D$2:D1165)</f>
        <v>102</v>
      </c>
      <c r="M1165" s="145">
        <f>SUM(E$2:E1165)</f>
        <v>47</v>
      </c>
      <c r="N1165" s="145">
        <f>SUM(F$2:F1165)</f>
        <v>54</v>
      </c>
      <c r="O1165" s="145">
        <f>SUM(G$2:G1165)</f>
        <v>8</v>
      </c>
    </row>
    <row r="1166" spans="1:15" x14ac:dyDescent="0.25">
      <c r="A1166">
        <v>1165</v>
      </c>
      <c r="B1166" s="145" t="str">
        <f>IF(COUNTIF('Listing Competitieven'!AF$2:AF$479,$A1166)=0,"",COUNTIF('Listing Competitieven'!AF$2:AF$479,$A1166))</f>
        <v/>
      </c>
      <c r="C1166" s="145" t="str">
        <f>IF(COUNTIF('Listing Competitieven'!AG$2:AG$479,$A1166)=0,"",COUNTIF('Listing Competitieven'!AG$2:AG$479,$A1166))</f>
        <v/>
      </c>
      <c r="D1166" s="145" t="str">
        <f>IF(COUNTIF('Listing Competitieven'!AH$2:AH$479,$A1166)=0,"",COUNTIF('Listing Competitieven'!AH$2:AH$479,$A1166))</f>
        <v/>
      </c>
      <c r="E1166" s="145" t="str">
        <f>IF(COUNTIF('Listing Competitieven'!AI$2:AI$479,$A1166)=0,"",COUNTIF('Listing Competitieven'!AI$2:AI$479,$A1166))</f>
        <v/>
      </c>
      <c r="F1166" s="145" t="str">
        <f>IF(COUNTIF('Listing Competitieven'!AJ$2:AJ$479,$A1166)=0,"",COUNTIF('Listing Competitieven'!AJ$2:AJ$479,$A1166))</f>
        <v/>
      </c>
      <c r="G1166" s="145" t="str">
        <f>IF(COUNTIF('Listing Competitieven'!AK$2:AK$479,$A1166)=0,"",COUNTIF('Listing Competitieven'!AK$2:AK$479,$A1166))</f>
        <v/>
      </c>
      <c r="I1166">
        <v>1165</v>
      </c>
      <c r="J1166" s="145">
        <f>SUM(B$2:B1166)</f>
        <v>150</v>
      </c>
      <c r="K1166" s="145">
        <f>SUM(C$2:C1166)</f>
        <v>128</v>
      </c>
      <c r="L1166" s="145">
        <f>SUM(D$2:D1166)</f>
        <v>102</v>
      </c>
      <c r="M1166" s="145">
        <f>SUM(E$2:E1166)</f>
        <v>47</v>
      </c>
      <c r="N1166" s="145">
        <f>SUM(F$2:F1166)</f>
        <v>54</v>
      </c>
      <c r="O1166" s="145">
        <f>SUM(G$2:G1166)</f>
        <v>8</v>
      </c>
    </row>
    <row r="1167" spans="1:15" x14ac:dyDescent="0.25">
      <c r="A1167">
        <v>1166</v>
      </c>
      <c r="B1167" s="145" t="str">
        <f>IF(COUNTIF('Listing Competitieven'!AF$2:AF$479,$A1167)=0,"",COUNTIF('Listing Competitieven'!AF$2:AF$479,$A1167))</f>
        <v/>
      </c>
      <c r="C1167" s="145" t="str">
        <f>IF(COUNTIF('Listing Competitieven'!AG$2:AG$479,$A1167)=0,"",COUNTIF('Listing Competitieven'!AG$2:AG$479,$A1167))</f>
        <v/>
      </c>
      <c r="D1167" s="145" t="str">
        <f>IF(COUNTIF('Listing Competitieven'!AH$2:AH$479,$A1167)=0,"",COUNTIF('Listing Competitieven'!AH$2:AH$479,$A1167))</f>
        <v/>
      </c>
      <c r="E1167" s="145" t="str">
        <f>IF(COUNTIF('Listing Competitieven'!AI$2:AI$479,$A1167)=0,"",COUNTIF('Listing Competitieven'!AI$2:AI$479,$A1167))</f>
        <v/>
      </c>
      <c r="F1167" s="145" t="str">
        <f>IF(COUNTIF('Listing Competitieven'!AJ$2:AJ$479,$A1167)=0,"",COUNTIF('Listing Competitieven'!AJ$2:AJ$479,$A1167))</f>
        <v/>
      </c>
      <c r="G1167" s="145" t="str">
        <f>IF(COUNTIF('Listing Competitieven'!AK$2:AK$479,$A1167)=0,"",COUNTIF('Listing Competitieven'!AK$2:AK$479,$A1167))</f>
        <v/>
      </c>
      <c r="I1167">
        <v>1166</v>
      </c>
      <c r="J1167" s="145">
        <f>SUM(B$2:B1167)</f>
        <v>150</v>
      </c>
      <c r="K1167" s="145">
        <f>SUM(C$2:C1167)</f>
        <v>128</v>
      </c>
      <c r="L1167" s="145">
        <f>SUM(D$2:D1167)</f>
        <v>102</v>
      </c>
      <c r="M1167" s="145">
        <f>SUM(E$2:E1167)</f>
        <v>47</v>
      </c>
      <c r="N1167" s="145">
        <f>SUM(F$2:F1167)</f>
        <v>54</v>
      </c>
      <c r="O1167" s="145">
        <f>SUM(G$2:G1167)</f>
        <v>8</v>
      </c>
    </row>
    <row r="1168" spans="1:15" x14ac:dyDescent="0.25">
      <c r="A1168">
        <v>1167</v>
      </c>
      <c r="B1168" s="145" t="str">
        <f>IF(COUNTIF('Listing Competitieven'!AF$2:AF$479,$A1168)=0,"",COUNTIF('Listing Competitieven'!AF$2:AF$479,$A1168))</f>
        <v/>
      </c>
      <c r="C1168" s="145" t="str">
        <f>IF(COUNTIF('Listing Competitieven'!AG$2:AG$479,$A1168)=0,"",COUNTIF('Listing Competitieven'!AG$2:AG$479,$A1168))</f>
        <v/>
      </c>
      <c r="D1168" s="145" t="str">
        <f>IF(COUNTIF('Listing Competitieven'!AH$2:AH$479,$A1168)=0,"",COUNTIF('Listing Competitieven'!AH$2:AH$479,$A1168))</f>
        <v/>
      </c>
      <c r="E1168" s="145" t="str">
        <f>IF(COUNTIF('Listing Competitieven'!AI$2:AI$479,$A1168)=0,"",COUNTIF('Listing Competitieven'!AI$2:AI$479,$A1168))</f>
        <v/>
      </c>
      <c r="F1168" s="145" t="str">
        <f>IF(COUNTIF('Listing Competitieven'!AJ$2:AJ$479,$A1168)=0,"",COUNTIF('Listing Competitieven'!AJ$2:AJ$479,$A1168))</f>
        <v/>
      </c>
      <c r="G1168" s="145" t="str">
        <f>IF(COUNTIF('Listing Competitieven'!AK$2:AK$479,$A1168)=0,"",COUNTIF('Listing Competitieven'!AK$2:AK$479,$A1168))</f>
        <v/>
      </c>
      <c r="I1168">
        <v>1167</v>
      </c>
      <c r="J1168" s="145">
        <f>SUM(B$2:B1168)</f>
        <v>150</v>
      </c>
      <c r="K1168" s="145">
        <f>SUM(C$2:C1168)</f>
        <v>128</v>
      </c>
      <c r="L1168" s="145">
        <f>SUM(D$2:D1168)</f>
        <v>102</v>
      </c>
      <c r="M1168" s="145">
        <f>SUM(E$2:E1168)</f>
        <v>47</v>
      </c>
      <c r="N1168" s="145">
        <f>SUM(F$2:F1168)</f>
        <v>54</v>
      </c>
      <c r="O1168" s="145">
        <f>SUM(G$2:G1168)</f>
        <v>8</v>
      </c>
    </row>
    <row r="1169" spans="1:15" x14ac:dyDescent="0.25">
      <c r="A1169">
        <v>1168</v>
      </c>
      <c r="B1169" s="145" t="str">
        <f>IF(COUNTIF('Listing Competitieven'!AF$2:AF$479,$A1169)=0,"",COUNTIF('Listing Competitieven'!AF$2:AF$479,$A1169))</f>
        <v/>
      </c>
      <c r="C1169" s="145" t="str">
        <f>IF(COUNTIF('Listing Competitieven'!AG$2:AG$479,$A1169)=0,"",COUNTIF('Listing Competitieven'!AG$2:AG$479,$A1169))</f>
        <v/>
      </c>
      <c r="D1169" s="145" t="str">
        <f>IF(COUNTIF('Listing Competitieven'!AH$2:AH$479,$A1169)=0,"",COUNTIF('Listing Competitieven'!AH$2:AH$479,$A1169))</f>
        <v/>
      </c>
      <c r="E1169" s="145" t="str">
        <f>IF(COUNTIF('Listing Competitieven'!AI$2:AI$479,$A1169)=0,"",COUNTIF('Listing Competitieven'!AI$2:AI$479,$A1169))</f>
        <v/>
      </c>
      <c r="F1169" s="145" t="str">
        <f>IF(COUNTIF('Listing Competitieven'!AJ$2:AJ$479,$A1169)=0,"",COUNTIF('Listing Competitieven'!AJ$2:AJ$479,$A1169))</f>
        <v/>
      </c>
      <c r="G1169" s="145" t="str">
        <f>IF(COUNTIF('Listing Competitieven'!AK$2:AK$479,$A1169)=0,"",COUNTIF('Listing Competitieven'!AK$2:AK$479,$A1169))</f>
        <v/>
      </c>
      <c r="I1169">
        <v>1168</v>
      </c>
      <c r="J1169" s="145">
        <f>SUM(B$2:B1169)</f>
        <v>150</v>
      </c>
      <c r="K1169" s="145">
        <f>SUM(C$2:C1169)</f>
        <v>128</v>
      </c>
      <c r="L1169" s="145">
        <f>SUM(D$2:D1169)</f>
        <v>102</v>
      </c>
      <c r="M1169" s="145">
        <f>SUM(E$2:E1169)</f>
        <v>47</v>
      </c>
      <c r="N1169" s="145">
        <f>SUM(F$2:F1169)</f>
        <v>54</v>
      </c>
      <c r="O1169" s="145">
        <f>SUM(G$2:G1169)</f>
        <v>8</v>
      </c>
    </row>
    <row r="1170" spans="1:15" x14ac:dyDescent="0.25">
      <c r="A1170">
        <v>1169</v>
      </c>
      <c r="B1170" s="145" t="str">
        <f>IF(COUNTIF('Listing Competitieven'!AF$2:AF$479,$A1170)=0,"",COUNTIF('Listing Competitieven'!AF$2:AF$479,$A1170))</f>
        <v/>
      </c>
      <c r="C1170" s="145" t="str">
        <f>IF(COUNTIF('Listing Competitieven'!AG$2:AG$479,$A1170)=0,"",COUNTIF('Listing Competitieven'!AG$2:AG$479,$A1170))</f>
        <v/>
      </c>
      <c r="D1170" s="145" t="str">
        <f>IF(COUNTIF('Listing Competitieven'!AH$2:AH$479,$A1170)=0,"",COUNTIF('Listing Competitieven'!AH$2:AH$479,$A1170))</f>
        <v/>
      </c>
      <c r="E1170" s="145" t="str">
        <f>IF(COUNTIF('Listing Competitieven'!AI$2:AI$479,$A1170)=0,"",COUNTIF('Listing Competitieven'!AI$2:AI$479,$A1170))</f>
        <v/>
      </c>
      <c r="F1170" s="145" t="str">
        <f>IF(COUNTIF('Listing Competitieven'!AJ$2:AJ$479,$A1170)=0,"",COUNTIF('Listing Competitieven'!AJ$2:AJ$479,$A1170))</f>
        <v/>
      </c>
      <c r="G1170" s="145" t="str">
        <f>IF(COUNTIF('Listing Competitieven'!AK$2:AK$479,$A1170)=0,"",COUNTIF('Listing Competitieven'!AK$2:AK$479,$A1170))</f>
        <v/>
      </c>
      <c r="I1170">
        <v>1169</v>
      </c>
      <c r="J1170" s="145">
        <f>SUM(B$2:B1170)</f>
        <v>150</v>
      </c>
      <c r="K1170" s="145">
        <f>SUM(C$2:C1170)</f>
        <v>128</v>
      </c>
      <c r="L1170" s="145">
        <f>SUM(D$2:D1170)</f>
        <v>102</v>
      </c>
      <c r="M1170" s="145">
        <f>SUM(E$2:E1170)</f>
        <v>47</v>
      </c>
      <c r="N1170" s="145">
        <f>SUM(F$2:F1170)</f>
        <v>54</v>
      </c>
      <c r="O1170" s="145">
        <f>SUM(G$2:G1170)</f>
        <v>8</v>
      </c>
    </row>
    <row r="1171" spans="1:15" x14ac:dyDescent="0.25">
      <c r="A1171">
        <v>1170</v>
      </c>
      <c r="B1171" s="145" t="str">
        <f>IF(COUNTIF('Listing Competitieven'!AF$2:AF$479,$A1171)=0,"",COUNTIF('Listing Competitieven'!AF$2:AF$479,$A1171))</f>
        <v/>
      </c>
      <c r="C1171" s="145" t="str">
        <f>IF(COUNTIF('Listing Competitieven'!AG$2:AG$479,$A1171)=0,"",COUNTIF('Listing Competitieven'!AG$2:AG$479,$A1171))</f>
        <v/>
      </c>
      <c r="D1171" s="145" t="str">
        <f>IF(COUNTIF('Listing Competitieven'!AH$2:AH$479,$A1171)=0,"",COUNTIF('Listing Competitieven'!AH$2:AH$479,$A1171))</f>
        <v/>
      </c>
      <c r="E1171" s="145" t="str">
        <f>IF(COUNTIF('Listing Competitieven'!AI$2:AI$479,$A1171)=0,"",COUNTIF('Listing Competitieven'!AI$2:AI$479,$A1171))</f>
        <v/>
      </c>
      <c r="F1171" s="145" t="str">
        <f>IF(COUNTIF('Listing Competitieven'!AJ$2:AJ$479,$A1171)=0,"",COUNTIF('Listing Competitieven'!AJ$2:AJ$479,$A1171))</f>
        <v/>
      </c>
      <c r="G1171" s="145" t="str">
        <f>IF(COUNTIF('Listing Competitieven'!AK$2:AK$479,$A1171)=0,"",COUNTIF('Listing Competitieven'!AK$2:AK$479,$A1171))</f>
        <v/>
      </c>
      <c r="I1171">
        <v>1170</v>
      </c>
      <c r="J1171" s="145">
        <f>SUM(B$2:B1171)</f>
        <v>150</v>
      </c>
      <c r="K1171" s="145">
        <f>SUM(C$2:C1171)</f>
        <v>128</v>
      </c>
      <c r="L1171" s="145">
        <f>SUM(D$2:D1171)</f>
        <v>102</v>
      </c>
      <c r="M1171" s="145">
        <f>SUM(E$2:E1171)</f>
        <v>47</v>
      </c>
      <c r="N1171" s="145">
        <f>SUM(F$2:F1171)</f>
        <v>54</v>
      </c>
      <c r="O1171" s="145">
        <f>SUM(G$2:G1171)</f>
        <v>8</v>
      </c>
    </row>
    <row r="1172" spans="1:15" x14ac:dyDescent="0.25">
      <c r="A1172">
        <v>1171</v>
      </c>
      <c r="B1172" s="145" t="str">
        <f>IF(COUNTIF('Listing Competitieven'!AF$2:AF$479,$A1172)=0,"",COUNTIF('Listing Competitieven'!AF$2:AF$479,$A1172))</f>
        <v/>
      </c>
      <c r="C1172" s="145" t="str">
        <f>IF(COUNTIF('Listing Competitieven'!AG$2:AG$479,$A1172)=0,"",COUNTIF('Listing Competitieven'!AG$2:AG$479,$A1172))</f>
        <v/>
      </c>
      <c r="D1172" s="145" t="str">
        <f>IF(COUNTIF('Listing Competitieven'!AH$2:AH$479,$A1172)=0,"",COUNTIF('Listing Competitieven'!AH$2:AH$479,$A1172))</f>
        <v/>
      </c>
      <c r="E1172" s="145" t="str">
        <f>IF(COUNTIF('Listing Competitieven'!AI$2:AI$479,$A1172)=0,"",COUNTIF('Listing Competitieven'!AI$2:AI$479,$A1172))</f>
        <v/>
      </c>
      <c r="F1172" s="145" t="str">
        <f>IF(COUNTIF('Listing Competitieven'!AJ$2:AJ$479,$A1172)=0,"",COUNTIF('Listing Competitieven'!AJ$2:AJ$479,$A1172))</f>
        <v/>
      </c>
      <c r="G1172" s="145" t="str">
        <f>IF(COUNTIF('Listing Competitieven'!AK$2:AK$479,$A1172)=0,"",COUNTIF('Listing Competitieven'!AK$2:AK$479,$A1172))</f>
        <v/>
      </c>
      <c r="I1172">
        <v>1171</v>
      </c>
      <c r="J1172" s="145">
        <f>SUM(B$2:B1172)</f>
        <v>150</v>
      </c>
      <c r="K1172" s="145">
        <f>SUM(C$2:C1172)</f>
        <v>128</v>
      </c>
      <c r="L1172" s="145">
        <f>SUM(D$2:D1172)</f>
        <v>102</v>
      </c>
      <c r="M1172" s="145">
        <f>SUM(E$2:E1172)</f>
        <v>47</v>
      </c>
      <c r="N1172" s="145">
        <f>SUM(F$2:F1172)</f>
        <v>54</v>
      </c>
      <c r="O1172" s="145">
        <f>SUM(G$2:G1172)</f>
        <v>8</v>
      </c>
    </row>
    <row r="1173" spans="1:15" x14ac:dyDescent="0.25">
      <c r="A1173">
        <v>1172</v>
      </c>
      <c r="B1173" s="145" t="str">
        <f>IF(COUNTIF('Listing Competitieven'!AF$2:AF$479,$A1173)=0,"",COUNTIF('Listing Competitieven'!AF$2:AF$479,$A1173))</f>
        <v/>
      </c>
      <c r="C1173" s="145" t="str">
        <f>IF(COUNTIF('Listing Competitieven'!AG$2:AG$479,$A1173)=0,"",COUNTIF('Listing Competitieven'!AG$2:AG$479,$A1173))</f>
        <v/>
      </c>
      <c r="D1173" s="145" t="str">
        <f>IF(COUNTIF('Listing Competitieven'!AH$2:AH$479,$A1173)=0,"",COUNTIF('Listing Competitieven'!AH$2:AH$479,$A1173))</f>
        <v/>
      </c>
      <c r="E1173" s="145" t="str">
        <f>IF(COUNTIF('Listing Competitieven'!AI$2:AI$479,$A1173)=0,"",COUNTIF('Listing Competitieven'!AI$2:AI$479,$A1173))</f>
        <v/>
      </c>
      <c r="F1173" s="145" t="str">
        <f>IF(COUNTIF('Listing Competitieven'!AJ$2:AJ$479,$A1173)=0,"",COUNTIF('Listing Competitieven'!AJ$2:AJ$479,$A1173))</f>
        <v/>
      </c>
      <c r="G1173" s="145" t="str">
        <f>IF(COUNTIF('Listing Competitieven'!AK$2:AK$479,$A1173)=0,"",COUNTIF('Listing Competitieven'!AK$2:AK$479,$A1173))</f>
        <v/>
      </c>
      <c r="I1173">
        <v>1172</v>
      </c>
      <c r="J1173" s="145">
        <f>SUM(B$2:B1173)</f>
        <v>150</v>
      </c>
      <c r="K1173" s="145">
        <f>SUM(C$2:C1173)</f>
        <v>128</v>
      </c>
      <c r="L1173" s="145">
        <f>SUM(D$2:D1173)</f>
        <v>102</v>
      </c>
      <c r="M1173" s="145">
        <f>SUM(E$2:E1173)</f>
        <v>47</v>
      </c>
      <c r="N1173" s="145">
        <f>SUM(F$2:F1173)</f>
        <v>54</v>
      </c>
      <c r="O1173" s="145">
        <f>SUM(G$2:G1173)</f>
        <v>8</v>
      </c>
    </row>
    <row r="1174" spans="1:15" x14ac:dyDescent="0.25">
      <c r="A1174">
        <v>1173</v>
      </c>
      <c r="B1174" s="145" t="str">
        <f>IF(COUNTIF('Listing Competitieven'!AF$2:AF$479,$A1174)=0,"",COUNTIF('Listing Competitieven'!AF$2:AF$479,$A1174))</f>
        <v/>
      </c>
      <c r="C1174" s="145" t="str">
        <f>IF(COUNTIF('Listing Competitieven'!AG$2:AG$479,$A1174)=0,"",COUNTIF('Listing Competitieven'!AG$2:AG$479,$A1174))</f>
        <v/>
      </c>
      <c r="D1174" s="145" t="str">
        <f>IF(COUNTIF('Listing Competitieven'!AH$2:AH$479,$A1174)=0,"",COUNTIF('Listing Competitieven'!AH$2:AH$479,$A1174))</f>
        <v/>
      </c>
      <c r="E1174" s="145" t="str">
        <f>IF(COUNTIF('Listing Competitieven'!AI$2:AI$479,$A1174)=0,"",COUNTIF('Listing Competitieven'!AI$2:AI$479,$A1174))</f>
        <v/>
      </c>
      <c r="F1174" s="145" t="str">
        <f>IF(COUNTIF('Listing Competitieven'!AJ$2:AJ$479,$A1174)=0,"",COUNTIF('Listing Competitieven'!AJ$2:AJ$479,$A1174))</f>
        <v/>
      </c>
      <c r="G1174" s="145" t="str">
        <f>IF(COUNTIF('Listing Competitieven'!AK$2:AK$479,$A1174)=0,"",COUNTIF('Listing Competitieven'!AK$2:AK$479,$A1174))</f>
        <v/>
      </c>
      <c r="I1174">
        <v>1173</v>
      </c>
      <c r="J1174" s="145">
        <f>SUM(B$2:B1174)</f>
        <v>150</v>
      </c>
      <c r="K1174" s="145">
        <f>SUM(C$2:C1174)</f>
        <v>128</v>
      </c>
      <c r="L1174" s="145">
        <f>SUM(D$2:D1174)</f>
        <v>102</v>
      </c>
      <c r="M1174" s="145">
        <f>SUM(E$2:E1174)</f>
        <v>47</v>
      </c>
      <c r="N1174" s="145">
        <f>SUM(F$2:F1174)</f>
        <v>54</v>
      </c>
      <c r="O1174" s="145">
        <f>SUM(G$2:G1174)</f>
        <v>8</v>
      </c>
    </row>
    <row r="1175" spans="1:15" x14ac:dyDescent="0.25">
      <c r="A1175">
        <v>1174</v>
      </c>
      <c r="B1175" s="145" t="str">
        <f>IF(COUNTIF('Listing Competitieven'!AF$2:AF$479,$A1175)=0,"",COUNTIF('Listing Competitieven'!AF$2:AF$479,$A1175))</f>
        <v/>
      </c>
      <c r="C1175" s="145" t="str">
        <f>IF(COUNTIF('Listing Competitieven'!AG$2:AG$479,$A1175)=0,"",COUNTIF('Listing Competitieven'!AG$2:AG$479,$A1175))</f>
        <v/>
      </c>
      <c r="D1175" s="145" t="str">
        <f>IF(COUNTIF('Listing Competitieven'!AH$2:AH$479,$A1175)=0,"",COUNTIF('Listing Competitieven'!AH$2:AH$479,$A1175))</f>
        <v/>
      </c>
      <c r="E1175" s="145" t="str">
        <f>IF(COUNTIF('Listing Competitieven'!AI$2:AI$479,$A1175)=0,"",COUNTIF('Listing Competitieven'!AI$2:AI$479,$A1175))</f>
        <v/>
      </c>
      <c r="F1175" s="145" t="str">
        <f>IF(COUNTIF('Listing Competitieven'!AJ$2:AJ$479,$A1175)=0,"",COUNTIF('Listing Competitieven'!AJ$2:AJ$479,$A1175))</f>
        <v/>
      </c>
      <c r="G1175" s="145" t="str">
        <f>IF(COUNTIF('Listing Competitieven'!AK$2:AK$479,$A1175)=0,"",COUNTIF('Listing Competitieven'!AK$2:AK$479,$A1175))</f>
        <v/>
      </c>
      <c r="I1175">
        <v>1174</v>
      </c>
      <c r="J1175" s="145">
        <f>SUM(B$2:B1175)</f>
        <v>150</v>
      </c>
      <c r="K1175" s="145">
        <f>SUM(C$2:C1175)</f>
        <v>128</v>
      </c>
      <c r="L1175" s="145">
        <f>SUM(D$2:D1175)</f>
        <v>102</v>
      </c>
      <c r="M1175" s="145">
        <f>SUM(E$2:E1175)</f>
        <v>47</v>
      </c>
      <c r="N1175" s="145">
        <f>SUM(F$2:F1175)</f>
        <v>54</v>
      </c>
      <c r="O1175" s="145">
        <f>SUM(G$2:G1175)</f>
        <v>8</v>
      </c>
    </row>
    <row r="1176" spans="1:15" x14ac:dyDescent="0.25">
      <c r="A1176">
        <v>1175</v>
      </c>
      <c r="B1176" s="145" t="str">
        <f>IF(COUNTIF('Listing Competitieven'!AF$2:AF$479,$A1176)=0,"",COUNTIF('Listing Competitieven'!AF$2:AF$479,$A1176))</f>
        <v/>
      </c>
      <c r="C1176" s="145" t="str">
        <f>IF(COUNTIF('Listing Competitieven'!AG$2:AG$479,$A1176)=0,"",COUNTIF('Listing Competitieven'!AG$2:AG$479,$A1176))</f>
        <v/>
      </c>
      <c r="D1176" s="145" t="str">
        <f>IF(COUNTIF('Listing Competitieven'!AH$2:AH$479,$A1176)=0,"",COUNTIF('Listing Competitieven'!AH$2:AH$479,$A1176))</f>
        <v/>
      </c>
      <c r="E1176" s="145" t="str">
        <f>IF(COUNTIF('Listing Competitieven'!AI$2:AI$479,$A1176)=0,"",COUNTIF('Listing Competitieven'!AI$2:AI$479,$A1176))</f>
        <v/>
      </c>
      <c r="F1176" s="145" t="str">
        <f>IF(COUNTIF('Listing Competitieven'!AJ$2:AJ$479,$A1176)=0,"",COUNTIF('Listing Competitieven'!AJ$2:AJ$479,$A1176))</f>
        <v/>
      </c>
      <c r="G1176" s="145" t="str">
        <f>IF(COUNTIF('Listing Competitieven'!AK$2:AK$479,$A1176)=0,"",COUNTIF('Listing Competitieven'!AK$2:AK$479,$A1176))</f>
        <v/>
      </c>
      <c r="I1176">
        <v>1175</v>
      </c>
      <c r="J1176" s="145">
        <f>SUM(B$2:B1176)</f>
        <v>150</v>
      </c>
      <c r="K1176" s="145">
        <f>SUM(C$2:C1176)</f>
        <v>128</v>
      </c>
      <c r="L1176" s="145">
        <f>SUM(D$2:D1176)</f>
        <v>102</v>
      </c>
      <c r="M1176" s="145">
        <f>SUM(E$2:E1176)</f>
        <v>47</v>
      </c>
      <c r="N1176" s="145">
        <f>SUM(F$2:F1176)</f>
        <v>54</v>
      </c>
      <c r="O1176" s="145">
        <f>SUM(G$2:G1176)</f>
        <v>8</v>
      </c>
    </row>
    <row r="1177" spans="1:15" x14ac:dyDescent="0.25">
      <c r="A1177">
        <v>1176</v>
      </c>
      <c r="B1177" s="145" t="str">
        <f>IF(COUNTIF('Listing Competitieven'!AF$2:AF$479,$A1177)=0,"",COUNTIF('Listing Competitieven'!AF$2:AF$479,$A1177))</f>
        <v/>
      </c>
      <c r="C1177" s="145" t="str">
        <f>IF(COUNTIF('Listing Competitieven'!AG$2:AG$479,$A1177)=0,"",COUNTIF('Listing Competitieven'!AG$2:AG$479,$A1177))</f>
        <v/>
      </c>
      <c r="D1177" s="145" t="str">
        <f>IF(COUNTIF('Listing Competitieven'!AH$2:AH$479,$A1177)=0,"",COUNTIF('Listing Competitieven'!AH$2:AH$479,$A1177))</f>
        <v/>
      </c>
      <c r="E1177" s="145" t="str">
        <f>IF(COUNTIF('Listing Competitieven'!AI$2:AI$479,$A1177)=0,"",COUNTIF('Listing Competitieven'!AI$2:AI$479,$A1177))</f>
        <v/>
      </c>
      <c r="F1177" s="145" t="str">
        <f>IF(COUNTIF('Listing Competitieven'!AJ$2:AJ$479,$A1177)=0,"",COUNTIF('Listing Competitieven'!AJ$2:AJ$479,$A1177))</f>
        <v/>
      </c>
      <c r="G1177" s="145" t="str">
        <f>IF(COUNTIF('Listing Competitieven'!AK$2:AK$479,$A1177)=0,"",COUNTIF('Listing Competitieven'!AK$2:AK$479,$A1177))</f>
        <v/>
      </c>
      <c r="I1177">
        <v>1176</v>
      </c>
      <c r="J1177" s="145">
        <f>SUM(B$2:B1177)</f>
        <v>150</v>
      </c>
      <c r="K1177" s="145">
        <f>SUM(C$2:C1177)</f>
        <v>128</v>
      </c>
      <c r="L1177" s="145">
        <f>SUM(D$2:D1177)</f>
        <v>102</v>
      </c>
      <c r="M1177" s="145">
        <f>SUM(E$2:E1177)</f>
        <v>47</v>
      </c>
      <c r="N1177" s="145">
        <f>SUM(F$2:F1177)</f>
        <v>54</v>
      </c>
      <c r="O1177" s="145">
        <f>SUM(G$2:G1177)</f>
        <v>8</v>
      </c>
    </row>
    <row r="1178" spans="1:15" x14ac:dyDescent="0.25">
      <c r="A1178">
        <v>1177</v>
      </c>
      <c r="B1178" s="145" t="str">
        <f>IF(COUNTIF('Listing Competitieven'!AF$2:AF$479,$A1178)=0,"",COUNTIF('Listing Competitieven'!AF$2:AF$479,$A1178))</f>
        <v/>
      </c>
      <c r="C1178" s="145" t="str">
        <f>IF(COUNTIF('Listing Competitieven'!AG$2:AG$479,$A1178)=0,"",COUNTIF('Listing Competitieven'!AG$2:AG$479,$A1178))</f>
        <v/>
      </c>
      <c r="D1178" s="145" t="str">
        <f>IF(COUNTIF('Listing Competitieven'!AH$2:AH$479,$A1178)=0,"",COUNTIF('Listing Competitieven'!AH$2:AH$479,$A1178))</f>
        <v/>
      </c>
      <c r="E1178" s="145" t="str">
        <f>IF(COUNTIF('Listing Competitieven'!AI$2:AI$479,$A1178)=0,"",COUNTIF('Listing Competitieven'!AI$2:AI$479,$A1178))</f>
        <v/>
      </c>
      <c r="F1178" s="145" t="str">
        <f>IF(COUNTIF('Listing Competitieven'!AJ$2:AJ$479,$A1178)=0,"",COUNTIF('Listing Competitieven'!AJ$2:AJ$479,$A1178))</f>
        <v/>
      </c>
      <c r="G1178" s="145" t="str">
        <f>IF(COUNTIF('Listing Competitieven'!AK$2:AK$479,$A1178)=0,"",COUNTIF('Listing Competitieven'!AK$2:AK$479,$A1178))</f>
        <v/>
      </c>
      <c r="I1178">
        <v>1177</v>
      </c>
      <c r="J1178" s="145">
        <f>SUM(B$2:B1178)</f>
        <v>150</v>
      </c>
      <c r="K1178" s="145">
        <f>SUM(C$2:C1178)</f>
        <v>128</v>
      </c>
      <c r="L1178" s="145">
        <f>SUM(D$2:D1178)</f>
        <v>102</v>
      </c>
      <c r="M1178" s="145">
        <f>SUM(E$2:E1178)</f>
        <v>47</v>
      </c>
      <c r="N1178" s="145">
        <f>SUM(F$2:F1178)</f>
        <v>54</v>
      </c>
      <c r="O1178" s="145">
        <f>SUM(G$2:G1178)</f>
        <v>8</v>
      </c>
    </row>
    <row r="1179" spans="1:15" x14ac:dyDescent="0.25">
      <c r="A1179">
        <v>1178</v>
      </c>
      <c r="B1179" s="145" t="str">
        <f>IF(COUNTIF('Listing Competitieven'!AF$2:AF$479,$A1179)=0,"",COUNTIF('Listing Competitieven'!AF$2:AF$479,$A1179))</f>
        <v/>
      </c>
      <c r="C1179" s="145" t="str">
        <f>IF(COUNTIF('Listing Competitieven'!AG$2:AG$479,$A1179)=0,"",COUNTIF('Listing Competitieven'!AG$2:AG$479,$A1179))</f>
        <v/>
      </c>
      <c r="D1179" s="145" t="str">
        <f>IF(COUNTIF('Listing Competitieven'!AH$2:AH$479,$A1179)=0,"",COUNTIF('Listing Competitieven'!AH$2:AH$479,$A1179))</f>
        <v/>
      </c>
      <c r="E1179" s="145" t="str">
        <f>IF(COUNTIF('Listing Competitieven'!AI$2:AI$479,$A1179)=0,"",COUNTIF('Listing Competitieven'!AI$2:AI$479,$A1179))</f>
        <v/>
      </c>
      <c r="F1179" s="145" t="str">
        <f>IF(COUNTIF('Listing Competitieven'!AJ$2:AJ$479,$A1179)=0,"",COUNTIF('Listing Competitieven'!AJ$2:AJ$479,$A1179))</f>
        <v/>
      </c>
      <c r="G1179" s="145" t="str">
        <f>IF(COUNTIF('Listing Competitieven'!AK$2:AK$479,$A1179)=0,"",COUNTIF('Listing Competitieven'!AK$2:AK$479,$A1179))</f>
        <v/>
      </c>
      <c r="I1179">
        <v>1178</v>
      </c>
      <c r="J1179" s="145">
        <f>SUM(B$2:B1179)</f>
        <v>150</v>
      </c>
      <c r="K1179" s="145">
        <f>SUM(C$2:C1179)</f>
        <v>128</v>
      </c>
      <c r="L1179" s="145">
        <f>SUM(D$2:D1179)</f>
        <v>102</v>
      </c>
      <c r="M1179" s="145">
        <f>SUM(E$2:E1179)</f>
        <v>47</v>
      </c>
      <c r="N1179" s="145">
        <f>SUM(F$2:F1179)</f>
        <v>54</v>
      </c>
      <c r="O1179" s="145">
        <f>SUM(G$2:G1179)</f>
        <v>8</v>
      </c>
    </row>
    <row r="1180" spans="1:15" x14ac:dyDescent="0.25">
      <c r="A1180">
        <v>1179</v>
      </c>
      <c r="B1180" s="145" t="str">
        <f>IF(COUNTIF('Listing Competitieven'!AF$2:AF$479,$A1180)=0,"",COUNTIF('Listing Competitieven'!AF$2:AF$479,$A1180))</f>
        <v/>
      </c>
      <c r="C1180" s="145" t="str">
        <f>IF(COUNTIF('Listing Competitieven'!AG$2:AG$479,$A1180)=0,"",COUNTIF('Listing Competitieven'!AG$2:AG$479,$A1180))</f>
        <v/>
      </c>
      <c r="D1180" s="145" t="str">
        <f>IF(COUNTIF('Listing Competitieven'!AH$2:AH$479,$A1180)=0,"",COUNTIF('Listing Competitieven'!AH$2:AH$479,$A1180))</f>
        <v/>
      </c>
      <c r="E1180" s="145" t="str">
        <f>IF(COUNTIF('Listing Competitieven'!AI$2:AI$479,$A1180)=0,"",COUNTIF('Listing Competitieven'!AI$2:AI$479,$A1180))</f>
        <v/>
      </c>
      <c r="F1180" s="145" t="str">
        <f>IF(COUNTIF('Listing Competitieven'!AJ$2:AJ$479,$A1180)=0,"",COUNTIF('Listing Competitieven'!AJ$2:AJ$479,$A1180))</f>
        <v/>
      </c>
      <c r="G1180" s="145" t="str">
        <f>IF(COUNTIF('Listing Competitieven'!AK$2:AK$479,$A1180)=0,"",COUNTIF('Listing Competitieven'!AK$2:AK$479,$A1180))</f>
        <v/>
      </c>
      <c r="I1180">
        <v>1179</v>
      </c>
      <c r="J1180" s="145">
        <f>SUM(B$2:B1180)</f>
        <v>150</v>
      </c>
      <c r="K1180" s="145">
        <f>SUM(C$2:C1180)</f>
        <v>128</v>
      </c>
      <c r="L1180" s="145">
        <f>SUM(D$2:D1180)</f>
        <v>102</v>
      </c>
      <c r="M1180" s="145">
        <f>SUM(E$2:E1180)</f>
        <v>47</v>
      </c>
      <c r="N1180" s="145">
        <f>SUM(F$2:F1180)</f>
        <v>54</v>
      </c>
      <c r="O1180" s="145">
        <f>SUM(G$2:G1180)</f>
        <v>8</v>
      </c>
    </row>
    <row r="1181" spans="1:15" x14ac:dyDescent="0.25">
      <c r="A1181">
        <v>1180</v>
      </c>
      <c r="B1181" s="145" t="str">
        <f>IF(COUNTIF('Listing Competitieven'!AF$2:AF$479,$A1181)=0,"",COUNTIF('Listing Competitieven'!AF$2:AF$479,$A1181))</f>
        <v/>
      </c>
      <c r="C1181" s="145" t="str">
        <f>IF(COUNTIF('Listing Competitieven'!AG$2:AG$479,$A1181)=0,"",COUNTIF('Listing Competitieven'!AG$2:AG$479,$A1181))</f>
        <v/>
      </c>
      <c r="D1181" s="145" t="str">
        <f>IF(COUNTIF('Listing Competitieven'!AH$2:AH$479,$A1181)=0,"",COUNTIF('Listing Competitieven'!AH$2:AH$479,$A1181))</f>
        <v/>
      </c>
      <c r="E1181" s="145" t="str">
        <f>IF(COUNTIF('Listing Competitieven'!AI$2:AI$479,$A1181)=0,"",COUNTIF('Listing Competitieven'!AI$2:AI$479,$A1181))</f>
        <v/>
      </c>
      <c r="F1181" s="145" t="str">
        <f>IF(COUNTIF('Listing Competitieven'!AJ$2:AJ$479,$A1181)=0,"",COUNTIF('Listing Competitieven'!AJ$2:AJ$479,$A1181))</f>
        <v/>
      </c>
      <c r="G1181" s="145" t="str">
        <f>IF(COUNTIF('Listing Competitieven'!AK$2:AK$479,$A1181)=0,"",COUNTIF('Listing Competitieven'!AK$2:AK$479,$A1181))</f>
        <v/>
      </c>
      <c r="I1181">
        <v>1180</v>
      </c>
      <c r="J1181" s="145">
        <f>SUM(B$2:B1181)</f>
        <v>150</v>
      </c>
      <c r="K1181" s="145">
        <f>SUM(C$2:C1181)</f>
        <v>128</v>
      </c>
      <c r="L1181" s="145">
        <f>SUM(D$2:D1181)</f>
        <v>102</v>
      </c>
      <c r="M1181" s="145">
        <f>SUM(E$2:E1181)</f>
        <v>47</v>
      </c>
      <c r="N1181" s="145">
        <f>SUM(F$2:F1181)</f>
        <v>54</v>
      </c>
      <c r="O1181" s="145">
        <f>SUM(G$2:G1181)</f>
        <v>8</v>
      </c>
    </row>
    <row r="1182" spans="1:15" x14ac:dyDescent="0.25">
      <c r="A1182">
        <v>1181</v>
      </c>
      <c r="B1182" s="145" t="str">
        <f>IF(COUNTIF('Listing Competitieven'!AF$2:AF$479,$A1182)=0,"",COUNTIF('Listing Competitieven'!AF$2:AF$479,$A1182))</f>
        <v/>
      </c>
      <c r="C1182" s="145" t="str">
        <f>IF(COUNTIF('Listing Competitieven'!AG$2:AG$479,$A1182)=0,"",COUNTIF('Listing Competitieven'!AG$2:AG$479,$A1182))</f>
        <v/>
      </c>
      <c r="D1182" s="145" t="str">
        <f>IF(COUNTIF('Listing Competitieven'!AH$2:AH$479,$A1182)=0,"",COUNTIF('Listing Competitieven'!AH$2:AH$479,$A1182))</f>
        <v/>
      </c>
      <c r="E1182" s="145" t="str">
        <f>IF(COUNTIF('Listing Competitieven'!AI$2:AI$479,$A1182)=0,"",COUNTIF('Listing Competitieven'!AI$2:AI$479,$A1182))</f>
        <v/>
      </c>
      <c r="F1182" s="145" t="str">
        <f>IF(COUNTIF('Listing Competitieven'!AJ$2:AJ$479,$A1182)=0,"",COUNTIF('Listing Competitieven'!AJ$2:AJ$479,$A1182))</f>
        <v/>
      </c>
      <c r="G1182" s="145" t="str">
        <f>IF(COUNTIF('Listing Competitieven'!AK$2:AK$479,$A1182)=0,"",COUNTIF('Listing Competitieven'!AK$2:AK$479,$A1182))</f>
        <v/>
      </c>
      <c r="I1182">
        <v>1181</v>
      </c>
      <c r="J1182" s="145">
        <f>SUM(B$2:B1182)</f>
        <v>150</v>
      </c>
      <c r="K1182" s="145">
        <f>SUM(C$2:C1182)</f>
        <v>128</v>
      </c>
      <c r="L1182" s="145">
        <f>SUM(D$2:D1182)</f>
        <v>102</v>
      </c>
      <c r="M1182" s="145">
        <f>SUM(E$2:E1182)</f>
        <v>47</v>
      </c>
      <c r="N1182" s="145">
        <f>SUM(F$2:F1182)</f>
        <v>54</v>
      </c>
      <c r="O1182" s="145">
        <f>SUM(G$2:G1182)</f>
        <v>8</v>
      </c>
    </row>
    <row r="1183" spans="1:15" x14ac:dyDescent="0.25">
      <c r="A1183">
        <v>1182</v>
      </c>
      <c r="B1183" s="145" t="str">
        <f>IF(COUNTIF('Listing Competitieven'!AF$2:AF$479,$A1183)=0,"",COUNTIF('Listing Competitieven'!AF$2:AF$479,$A1183))</f>
        <v/>
      </c>
      <c r="C1183" s="145" t="str">
        <f>IF(COUNTIF('Listing Competitieven'!AG$2:AG$479,$A1183)=0,"",COUNTIF('Listing Competitieven'!AG$2:AG$479,$A1183))</f>
        <v/>
      </c>
      <c r="D1183" s="145" t="str">
        <f>IF(COUNTIF('Listing Competitieven'!AH$2:AH$479,$A1183)=0,"",COUNTIF('Listing Competitieven'!AH$2:AH$479,$A1183))</f>
        <v/>
      </c>
      <c r="E1183" s="145" t="str">
        <f>IF(COUNTIF('Listing Competitieven'!AI$2:AI$479,$A1183)=0,"",COUNTIF('Listing Competitieven'!AI$2:AI$479,$A1183))</f>
        <v/>
      </c>
      <c r="F1183" s="145" t="str">
        <f>IF(COUNTIF('Listing Competitieven'!AJ$2:AJ$479,$A1183)=0,"",COUNTIF('Listing Competitieven'!AJ$2:AJ$479,$A1183))</f>
        <v/>
      </c>
      <c r="G1183" s="145" t="str">
        <f>IF(COUNTIF('Listing Competitieven'!AK$2:AK$479,$A1183)=0,"",COUNTIF('Listing Competitieven'!AK$2:AK$479,$A1183))</f>
        <v/>
      </c>
      <c r="I1183">
        <v>1182</v>
      </c>
      <c r="J1183" s="145">
        <f>SUM(B$2:B1183)</f>
        <v>150</v>
      </c>
      <c r="K1183" s="145">
        <f>SUM(C$2:C1183)</f>
        <v>128</v>
      </c>
      <c r="L1183" s="145">
        <f>SUM(D$2:D1183)</f>
        <v>102</v>
      </c>
      <c r="M1183" s="145">
        <f>SUM(E$2:E1183)</f>
        <v>47</v>
      </c>
      <c r="N1183" s="145">
        <f>SUM(F$2:F1183)</f>
        <v>54</v>
      </c>
      <c r="O1183" s="145">
        <f>SUM(G$2:G1183)</f>
        <v>8</v>
      </c>
    </row>
    <row r="1184" spans="1:15" x14ac:dyDescent="0.25">
      <c r="A1184">
        <v>1183</v>
      </c>
      <c r="B1184" s="145" t="str">
        <f>IF(COUNTIF('Listing Competitieven'!AF$2:AF$479,$A1184)=0,"",COUNTIF('Listing Competitieven'!AF$2:AF$479,$A1184))</f>
        <v/>
      </c>
      <c r="C1184" s="145" t="str">
        <f>IF(COUNTIF('Listing Competitieven'!AG$2:AG$479,$A1184)=0,"",COUNTIF('Listing Competitieven'!AG$2:AG$479,$A1184))</f>
        <v/>
      </c>
      <c r="D1184" s="145" t="str">
        <f>IF(COUNTIF('Listing Competitieven'!AH$2:AH$479,$A1184)=0,"",COUNTIF('Listing Competitieven'!AH$2:AH$479,$A1184))</f>
        <v/>
      </c>
      <c r="E1184" s="145" t="str">
        <f>IF(COUNTIF('Listing Competitieven'!AI$2:AI$479,$A1184)=0,"",COUNTIF('Listing Competitieven'!AI$2:AI$479,$A1184))</f>
        <v/>
      </c>
      <c r="F1184" s="145" t="str">
        <f>IF(COUNTIF('Listing Competitieven'!AJ$2:AJ$479,$A1184)=0,"",COUNTIF('Listing Competitieven'!AJ$2:AJ$479,$A1184))</f>
        <v/>
      </c>
      <c r="G1184" s="145" t="str">
        <f>IF(COUNTIF('Listing Competitieven'!AK$2:AK$479,$A1184)=0,"",COUNTIF('Listing Competitieven'!AK$2:AK$479,$A1184))</f>
        <v/>
      </c>
      <c r="I1184">
        <v>1183</v>
      </c>
      <c r="J1184" s="145">
        <f>SUM(B$2:B1184)</f>
        <v>150</v>
      </c>
      <c r="K1184" s="145">
        <f>SUM(C$2:C1184)</f>
        <v>128</v>
      </c>
      <c r="L1184" s="145">
        <f>SUM(D$2:D1184)</f>
        <v>102</v>
      </c>
      <c r="M1184" s="145">
        <f>SUM(E$2:E1184)</f>
        <v>47</v>
      </c>
      <c r="N1184" s="145">
        <f>SUM(F$2:F1184)</f>
        <v>54</v>
      </c>
      <c r="O1184" s="145">
        <f>SUM(G$2:G1184)</f>
        <v>8</v>
      </c>
    </row>
    <row r="1185" spans="1:15" x14ac:dyDescent="0.25">
      <c r="A1185">
        <v>1184</v>
      </c>
      <c r="B1185" s="145" t="str">
        <f>IF(COUNTIF('Listing Competitieven'!AF$2:AF$479,$A1185)=0,"",COUNTIF('Listing Competitieven'!AF$2:AF$479,$A1185))</f>
        <v/>
      </c>
      <c r="C1185" s="145" t="str">
        <f>IF(COUNTIF('Listing Competitieven'!AG$2:AG$479,$A1185)=0,"",COUNTIF('Listing Competitieven'!AG$2:AG$479,$A1185))</f>
        <v/>
      </c>
      <c r="D1185" s="145" t="str">
        <f>IF(COUNTIF('Listing Competitieven'!AH$2:AH$479,$A1185)=0,"",COUNTIF('Listing Competitieven'!AH$2:AH$479,$A1185))</f>
        <v/>
      </c>
      <c r="E1185" s="145" t="str">
        <f>IF(COUNTIF('Listing Competitieven'!AI$2:AI$479,$A1185)=0,"",COUNTIF('Listing Competitieven'!AI$2:AI$479,$A1185))</f>
        <v/>
      </c>
      <c r="F1185" s="145" t="str">
        <f>IF(COUNTIF('Listing Competitieven'!AJ$2:AJ$479,$A1185)=0,"",COUNTIF('Listing Competitieven'!AJ$2:AJ$479,$A1185))</f>
        <v/>
      </c>
      <c r="G1185" s="145" t="str">
        <f>IF(COUNTIF('Listing Competitieven'!AK$2:AK$479,$A1185)=0,"",COUNTIF('Listing Competitieven'!AK$2:AK$479,$A1185))</f>
        <v/>
      </c>
      <c r="I1185">
        <v>1184</v>
      </c>
      <c r="J1185" s="145">
        <f>SUM(B$2:B1185)</f>
        <v>150</v>
      </c>
      <c r="K1185" s="145">
        <f>SUM(C$2:C1185)</f>
        <v>128</v>
      </c>
      <c r="L1185" s="145">
        <f>SUM(D$2:D1185)</f>
        <v>102</v>
      </c>
      <c r="M1185" s="145">
        <f>SUM(E$2:E1185)</f>
        <v>47</v>
      </c>
      <c r="N1185" s="145">
        <f>SUM(F$2:F1185)</f>
        <v>54</v>
      </c>
      <c r="O1185" s="145">
        <f>SUM(G$2:G1185)</f>
        <v>8</v>
      </c>
    </row>
    <row r="1186" spans="1:15" x14ac:dyDescent="0.25">
      <c r="A1186">
        <v>1185</v>
      </c>
      <c r="B1186" s="145" t="str">
        <f>IF(COUNTIF('Listing Competitieven'!AF$2:AF$479,$A1186)=0,"",COUNTIF('Listing Competitieven'!AF$2:AF$479,$A1186))</f>
        <v/>
      </c>
      <c r="C1186" s="145" t="str">
        <f>IF(COUNTIF('Listing Competitieven'!AG$2:AG$479,$A1186)=0,"",COUNTIF('Listing Competitieven'!AG$2:AG$479,$A1186))</f>
        <v/>
      </c>
      <c r="D1186" s="145" t="str">
        <f>IF(COUNTIF('Listing Competitieven'!AH$2:AH$479,$A1186)=0,"",COUNTIF('Listing Competitieven'!AH$2:AH$479,$A1186))</f>
        <v/>
      </c>
      <c r="E1186" s="145" t="str">
        <f>IF(COUNTIF('Listing Competitieven'!AI$2:AI$479,$A1186)=0,"",COUNTIF('Listing Competitieven'!AI$2:AI$479,$A1186))</f>
        <v/>
      </c>
      <c r="F1186" s="145" t="str">
        <f>IF(COUNTIF('Listing Competitieven'!AJ$2:AJ$479,$A1186)=0,"",COUNTIF('Listing Competitieven'!AJ$2:AJ$479,$A1186))</f>
        <v/>
      </c>
      <c r="G1186" s="145" t="str">
        <f>IF(COUNTIF('Listing Competitieven'!AK$2:AK$479,$A1186)=0,"",COUNTIF('Listing Competitieven'!AK$2:AK$479,$A1186))</f>
        <v/>
      </c>
      <c r="I1186">
        <v>1185</v>
      </c>
      <c r="J1186" s="145">
        <f>SUM(B$2:B1186)</f>
        <v>150</v>
      </c>
      <c r="K1186" s="145">
        <f>SUM(C$2:C1186)</f>
        <v>128</v>
      </c>
      <c r="L1186" s="145">
        <f>SUM(D$2:D1186)</f>
        <v>102</v>
      </c>
      <c r="M1186" s="145">
        <f>SUM(E$2:E1186)</f>
        <v>47</v>
      </c>
      <c r="N1186" s="145">
        <f>SUM(F$2:F1186)</f>
        <v>54</v>
      </c>
      <c r="O1186" s="145">
        <f>SUM(G$2:G1186)</f>
        <v>8</v>
      </c>
    </row>
    <row r="1187" spans="1:15" x14ac:dyDescent="0.25">
      <c r="A1187">
        <v>1186</v>
      </c>
      <c r="B1187" s="145" t="str">
        <f>IF(COUNTIF('Listing Competitieven'!AF$2:AF$479,$A1187)=0,"",COUNTIF('Listing Competitieven'!AF$2:AF$479,$A1187))</f>
        <v/>
      </c>
      <c r="C1187" s="145" t="str">
        <f>IF(COUNTIF('Listing Competitieven'!AG$2:AG$479,$A1187)=0,"",COUNTIF('Listing Competitieven'!AG$2:AG$479,$A1187))</f>
        <v/>
      </c>
      <c r="D1187" s="145" t="str">
        <f>IF(COUNTIF('Listing Competitieven'!AH$2:AH$479,$A1187)=0,"",COUNTIF('Listing Competitieven'!AH$2:AH$479,$A1187))</f>
        <v/>
      </c>
      <c r="E1187" s="145" t="str">
        <f>IF(COUNTIF('Listing Competitieven'!AI$2:AI$479,$A1187)=0,"",COUNTIF('Listing Competitieven'!AI$2:AI$479,$A1187))</f>
        <v/>
      </c>
      <c r="F1187" s="145" t="str">
        <f>IF(COUNTIF('Listing Competitieven'!AJ$2:AJ$479,$A1187)=0,"",COUNTIF('Listing Competitieven'!AJ$2:AJ$479,$A1187))</f>
        <v/>
      </c>
      <c r="G1187" s="145" t="str">
        <f>IF(COUNTIF('Listing Competitieven'!AK$2:AK$479,$A1187)=0,"",COUNTIF('Listing Competitieven'!AK$2:AK$479,$A1187))</f>
        <v/>
      </c>
      <c r="I1187">
        <v>1186</v>
      </c>
      <c r="J1187" s="145">
        <f>SUM(B$2:B1187)</f>
        <v>150</v>
      </c>
      <c r="K1187" s="145">
        <f>SUM(C$2:C1187)</f>
        <v>128</v>
      </c>
      <c r="L1187" s="145">
        <f>SUM(D$2:D1187)</f>
        <v>102</v>
      </c>
      <c r="M1187" s="145">
        <f>SUM(E$2:E1187)</f>
        <v>47</v>
      </c>
      <c r="N1187" s="145">
        <f>SUM(F$2:F1187)</f>
        <v>54</v>
      </c>
      <c r="O1187" s="145">
        <f>SUM(G$2:G1187)</f>
        <v>8</v>
      </c>
    </row>
    <row r="1188" spans="1:15" x14ac:dyDescent="0.25">
      <c r="A1188">
        <v>1187</v>
      </c>
      <c r="B1188" s="145" t="str">
        <f>IF(COUNTIF('Listing Competitieven'!AF$2:AF$479,$A1188)=0,"",COUNTIF('Listing Competitieven'!AF$2:AF$479,$A1188))</f>
        <v/>
      </c>
      <c r="C1188" s="145" t="str">
        <f>IF(COUNTIF('Listing Competitieven'!AG$2:AG$479,$A1188)=0,"",COUNTIF('Listing Competitieven'!AG$2:AG$479,$A1188))</f>
        <v/>
      </c>
      <c r="D1188" s="145" t="str">
        <f>IF(COUNTIF('Listing Competitieven'!AH$2:AH$479,$A1188)=0,"",COUNTIF('Listing Competitieven'!AH$2:AH$479,$A1188))</f>
        <v/>
      </c>
      <c r="E1188" s="145" t="str">
        <f>IF(COUNTIF('Listing Competitieven'!AI$2:AI$479,$A1188)=0,"",COUNTIF('Listing Competitieven'!AI$2:AI$479,$A1188))</f>
        <v/>
      </c>
      <c r="F1188" s="145" t="str">
        <f>IF(COUNTIF('Listing Competitieven'!AJ$2:AJ$479,$A1188)=0,"",COUNTIF('Listing Competitieven'!AJ$2:AJ$479,$A1188))</f>
        <v/>
      </c>
      <c r="G1188" s="145" t="str">
        <f>IF(COUNTIF('Listing Competitieven'!AK$2:AK$479,$A1188)=0,"",COUNTIF('Listing Competitieven'!AK$2:AK$479,$A1188))</f>
        <v/>
      </c>
      <c r="I1188">
        <v>1187</v>
      </c>
      <c r="J1188" s="145">
        <f>SUM(B$2:B1188)</f>
        <v>150</v>
      </c>
      <c r="K1188" s="145">
        <f>SUM(C$2:C1188)</f>
        <v>128</v>
      </c>
      <c r="L1188" s="145">
        <f>SUM(D$2:D1188)</f>
        <v>102</v>
      </c>
      <c r="M1188" s="145">
        <f>SUM(E$2:E1188)</f>
        <v>47</v>
      </c>
      <c r="N1188" s="145">
        <f>SUM(F$2:F1188)</f>
        <v>54</v>
      </c>
      <c r="O1188" s="145">
        <f>SUM(G$2:G1188)</f>
        <v>8</v>
      </c>
    </row>
    <row r="1189" spans="1:15" x14ac:dyDescent="0.25">
      <c r="A1189">
        <v>1188</v>
      </c>
      <c r="B1189" s="145" t="str">
        <f>IF(COUNTIF('Listing Competitieven'!AF$2:AF$479,$A1189)=0,"",COUNTIF('Listing Competitieven'!AF$2:AF$479,$A1189))</f>
        <v/>
      </c>
      <c r="C1189" s="145" t="str">
        <f>IF(COUNTIF('Listing Competitieven'!AG$2:AG$479,$A1189)=0,"",COUNTIF('Listing Competitieven'!AG$2:AG$479,$A1189))</f>
        <v/>
      </c>
      <c r="D1189" s="145" t="str">
        <f>IF(COUNTIF('Listing Competitieven'!AH$2:AH$479,$A1189)=0,"",COUNTIF('Listing Competitieven'!AH$2:AH$479,$A1189))</f>
        <v/>
      </c>
      <c r="E1189" s="145" t="str">
        <f>IF(COUNTIF('Listing Competitieven'!AI$2:AI$479,$A1189)=0,"",COUNTIF('Listing Competitieven'!AI$2:AI$479,$A1189))</f>
        <v/>
      </c>
      <c r="F1189" s="145" t="str">
        <f>IF(COUNTIF('Listing Competitieven'!AJ$2:AJ$479,$A1189)=0,"",COUNTIF('Listing Competitieven'!AJ$2:AJ$479,$A1189))</f>
        <v/>
      </c>
      <c r="G1189" s="145" t="str">
        <f>IF(COUNTIF('Listing Competitieven'!AK$2:AK$479,$A1189)=0,"",COUNTIF('Listing Competitieven'!AK$2:AK$479,$A1189))</f>
        <v/>
      </c>
      <c r="I1189">
        <v>1188</v>
      </c>
      <c r="J1189" s="145">
        <f>SUM(B$2:B1189)</f>
        <v>150</v>
      </c>
      <c r="K1189" s="145">
        <f>SUM(C$2:C1189)</f>
        <v>128</v>
      </c>
      <c r="L1189" s="145">
        <f>SUM(D$2:D1189)</f>
        <v>102</v>
      </c>
      <c r="M1189" s="145">
        <f>SUM(E$2:E1189)</f>
        <v>47</v>
      </c>
      <c r="N1189" s="145">
        <f>SUM(F$2:F1189)</f>
        <v>54</v>
      </c>
      <c r="O1189" s="145">
        <f>SUM(G$2:G1189)</f>
        <v>8</v>
      </c>
    </row>
    <row r="1190" spans="1:15" x14ac:dyDescent="0.25">
      <c r="A1190">
        <v>1189</v>
      </c>
      <c r="B1190" s="145" t="str">
        <f>IF(COUNTIF('Listing Competitieven'!AF$2:AF$479,$A1190)=0,"",COUNTIF('Listing Competitieven'!AF$2:AF$479,$A1190))</f>
        <v/>
      </c>
      <c r="C1190" s="145" t="str">
        <f>IF(COUNTIF('Listing Competitieven'!AG$2:AG$479,$A1190)=0,"",COUNTIF('Listing Competitieven'!AG$2:AG$479,$A1190))</f>
        <v/>
      </c>
      <c r="D1190" s="145" t="str">
        <f>IF(COUNTIF('Listing Competitieven'!AH$2:AH$479,$A1190)=0,"",COUNTIF('Listing Competitieven'!AH$2:AH$479,$A1190))</f>
        <v/>
      </c>
      <c r="E1190" s="145" t="str">
        <f>IF(COUNTIF('Listing Competitieven'!AI$2:AI$479,$A1190)=0,"",COUNTIF('Listing Competitieven'!AI$2:AI$479,$A1190))</f>
        <v/>
      </c>
      <c r="F1190" s="145" t="str">
        <f>IF(COUNTIF('Listing Competitieven'!AJ$2:AJ$479,$A1190)=0,"",COUNTIF('Listing Competitieven'!AJ$2:AJ$479,$A1190))</f>
        <v/>
      </c>
      <c r="G1190" s="145" t="str">
        <f>IF(COUNTIF('Listing Competitieven'!AK$2:AK$479,$A1190)=0,"",COUNTIF('Listing Competitieven'!AK$2:AK$479,$A1190))</f>
        <v/>
      </c>
      <c r="I1190">
        <v>1189</v>
      </c>
      <c r="J1190" s="145">
        <f>SUM(B$2:B1190)</f>
        <v>150</v>
      </c>
      <c r="K1190" s="145">
        <f>SUM(C$2:C1190)</f>
        <v>128</v>
      </c>
      <c r="L1190" s="145">
        <f>SUM(D$2:D1190)</f>
        <v>102</v>
      </c>
      <c r="M1190" s="145">
        <f>SUM(E$2:E1190)</f>
        <v>47</v>
      </c>
      <c r="N1190" s="145">
        <f>SUM(F$2:F1190)</f>
        <v>54</v>
      </c>
      <c r="O1190" s="145">
        <f>SUM(G$2:G1190)</f>
        <v>8</v>
      </c>
    </row>
    <row r="1191" spans="1:15" x14ac:dyDescent="0.25">
      <c r="A1191">
        <v>1190</v>
      </c>
      <c r="B1191" s="145" t="str">
        <f>IF(COUNTIF('Listing Competitieven'!AF$2:AF$479,$A1191)=0,"",COUNTIF('Listing Competitieven'!AF$2:AF$479,$A1191))</f>
        <v/>
      </c>
      <c r="C1191" s="145" t="str">
        <f>IF(COUNTIF('Listing Competitieven'!AG$2:AG$479,$A1191)=0,"",COUNTIF('Listing Competitieven'!AG$2:AG$479,$A1191))</f>
        <v/>
      </c>
      <c r="D1191" s="145" t="str">
        <f>IF(COUNTIF('Listing Competitieven'!AH$2:AH$479,$A1191)=0,"",COUNTIF('Listing Competitieven'!AH$2:AH$479,$A1191))</f>
        <v/>
      </c>
      <c r="E1191" s="145" t="str">
        <f>IF(COUNTIF('Listing Competitieven'!AI$2:AI$479,$A1191)=0,"",COUNTIF('Listing Competitieven'!AI$2:AI$479,$A1191))</f>
        <v/>
      </c>
      <c r="F1191" s="145" t="str">
        <f>IF(COUNTIF('Listing Competitieven'!AJ$2:AJ$479,$A1191)=0,"",COUNTIF('Listing Competitieven'!AJ$2:AJ$479,$A1191))</f>
        <v/>
      </c>
      <c r="G1191" s="145" t="str">
        <f>IF(COUNTIF('Listing Competitieven'!AK$2:AK$479,$A1191)=0,"",COUNTIF('Listing Competitieven'!AK$2:AK$479,$A1191))</f>
        <v/>
      </c>
      <c r="I1191">
        <v>1190</v>
      </c>
      <c r="J1191" s="145">
        <f>SUM(B$2:B1191)</f>
        <v>150</v>
      </c>
      <c r="K1191" s="145">
        <f>SUM(C$2:C1191)</f>
        <v>128</v>
      </c>
      <c r="L1191" s="145">
        <f>SUM(D$2:D1191)</f>
        <v>102</v>
      </c>
      <c r="M1191" s="145">
        <f>SUM(E$2:E1191)</f>
        <v>47</v>
      </c>
      <c r="N1191" s="145">
        <f>SUM(F$2:F1191)</f>
        <v>54</v>
      </c>
      <c r="O1191" s="145">
        <f>SUM(G$2:G1191)</f>
        <v>8</v>
      </c>
    </row>
    <row r="1192" spans="1:15" x14ac:dyDescent="0.25">
      <c r="A1192">
        <v>1191</v>
      </c>
      <c r="B1192" s="145" t="str">
        <f>IF(COUNTIF('Listing Competitieven'!AF$2:AF$479,$A1192)=0,"",COUNTIF('Listing Competitieven'!AF$2:AF$479,$A1192))</f>
        <v/>
      </c>
      <c r="C1192" s="145" t="str">
        <f>IF(COUNTIF('Listing Competitieven'!AG$2:AG$479,$A1192)=0,"",COUNTIF('Listing Competitieven'!AG$2:AG$479,$A1192))</f>
        <v/>
      </c>
      <c r="D1192" s="145" t="str">
        <f>IF(COUNTIF('Listing Competitieven'!AH$2:AH$479,$A1192)=0,"",COUNTIF('Listing Competitieven'!AH$2:AH$479,$A1192))</f>
        <v/>
      </c>
      <c r="E1192" s="145" t="str">
        <f>IF(COUNTIF('Listing Competitieven'!AI$2:AI$479,$A1192)=0,"",COUNTIF('Listing Competitieven'!AI$2:AI$479,$A1192))</f>
        <v/>
      </c>
      <c r="F1192" s="145" t="str">
        <f>IF(COUNTIF('Listing Competitieven'!AJ$2:AJ$479,$A1192)=0,"",COUNTIF('Listing Competitieven'!AJ$2:AJ$479,$A1192))</f>
        <v/>
      </c>
      <c r="G1192" s="145" t="str">
        <f>IF(COUNTIF('Listing Competitieven'!AK$2:AK$479,$A1192)=0,"",COUNTIF('Listing Competitieven'!AK$2:AK$479,$A1192))</f>
        <v/>
      </c>
      <c r="I1192">
        <v>1191</v>
      </c>
      <c r="J1192" s="145">
        <f>SUM(B$2:B1192)</f>
        <v>150</v>
      </c>
      <c r="K1192" s="145">
        <f>SUM(C$2:C1192)</f>
        <v>128</v>
      </c>
      <c r="L1192" s="145">
        <f>SUM(D$2:D1192)</f>
        <v>102</v>
      </c>
      <c r="M1192" s="145">
        <f>SUM(E$2:E1192)</f>
        <v>47</v>
      </c>
      <c r="N1192" s="145">
        <f>SUM(F$2:F1192)</f>
        <v>54</v>
      </c>
      <c r="O1192" s="145">
        <f>SUM(G$2:G1192)</f>
        <v>8</v>
      </c>
    </row>
    <row r="1193" spans="1:15" x14ac:dyDescent="0.25">
      <c r="A1193">
        <v>1192</v>
      </c>
      <c r="B1193" s="145" t="str">
        <f>IF(COUNTIF('Listing Competitieven'!AF$2:AF$479,$A1193)=0,"",COUNTIF('Listing Competitieven'!AF$2:AF$479,$A1193))</f>
        <v/>
      </c>
      <c r="C1193" s="145" t="str">
        <f>IF(COUNTIF('Listing Competitieven'!AG$2:AG$479,$A1193)=0,"",COUNTIF('Listing Competitieven'!AG$2:AG$479,$A1193))</f>
        <v/>
      </c>
      <c r="D1193" s="145" t="str">
        <f>IF(COUNTIF('Listing Competitieven'!AH$2:AH$479,$A1193)=0,"",COUNTIF('Listing Competitieven'!AH$2:AH$479,$A1193))</f>
        <v/>
      </c>
      <c r="E1193" s="145" t="str">
        <f>IF(COUNTIF('Listing Competitieven'!AI$2:AI$479,$A1193)=0,"",COUNTIF('Listing Competitieven'!AI$2:AI$479,$A1193))</f>
        <v/>
      </c>
      <c r="F1193" s="145" t="str">
        <f>IF(COUNTIF('Listing Competitieven'!AJ$2:AJ$479,$A1193)=0,"",COUNTIF('Listing Competitieven'!AJ$2:AJ$479,$A1193))</f>
        <v/>
      </c>
      <c r="G1193" s="145" t="str">
        <f>IF(COUNTIF('Listing Competitieven'!AK$2:AK$479,$A1193)=0,"",COUNTIF('Listing Competitieven'!AK$2:AK$479,$A1193))</f>
        <v/>
      </c>
      <c r="I1193">
        <v>1192</v>
      </c>
      <c r="J1193" s="145">
        <f>SUM(B$2:B1193)</f>
        <v>150</v>
      </c>
      <c r="K1193" s="145">
        <f>SUM(C$2:C1193)</f>
        <v>128</v>
      </c>
      <c r="L1193" s="145">
        <f>SUM(D$2:D1193)</f>
        <v>102</v>
      </c>
      <c r="M1193" s="145">
        <f>SUM(E$2:E1193)</f>
        <v>47</v>
      </c>
      <c r="N1193" s="145">
        <f>SUM(F$2:F1193)</f>
        <v>54</v>
      </c>
      <c r="O1193" s="145">
        <f>SUM(G$2:G1193)</f>
        <v>8</v>
      </c>
    </row>
    <row r="1194" spans="1:15" x14ac:dyDescent="0.25">
      <c r="A1194">
        <v>1193</v>
      </c>
      <c r="B1194" s="145" t="str">
        <f>IF(COUNTIF('Listing Competitieven'!AF$2:AF$479,$A1194)=0,"",COUNTIF('Listing Competitieven'!AF$2:AF$479,$A1194))</f>
        <v/>
      </c>
      <c r="C1194" s="145" t="str">
        <f>IF(COUNTIF('Listing Competitieven'!AG$2:AG$479,$A1194)=0,"",COUNTIF('Listing Competitieven'!AG$2:AG$479,$A1194))</f>
        <v/>
      </c>
      <c r="D1194" s="145" t="str">
        <f>IF(COUNTIF('Listing Competitieven'!AH$2:AH$479,$A1194)=0,"",COUNTIF('Listing Competitieven'!AH$2:AH$479,$A1194))</f>
        <v/>
      </c>
      <c r="E1194" s="145" t="str">
        <f>IF(COUNTIF('Listing Competitieven'!AI$2:AI$479,$A1194)=0,"",COUNTIF('Listing Competitieven'!AI$2:AI$479,$A1194))</f>
        <v/>
      </c>
      <c r="F1194" s="145" t="str">
        <f>IF(COUNTIF('Listing Competitieven'!AJ$2:AJ$479,$A1194)=0,"",COUNTIF('Listing Competitieven'!AJ$2:AJ$479,$A1194))</f>
        <v/>
      </c>
      <c r="G1194" s="145" t="str">
        <f>IF(COUNTIF('Listing Competitieven'!AK$2:AK$479,$A1194)=0,"",COUNTIF('Listing Competitieven'!AK$2:AK$479,$A1194))</f>
        <v/>
      </c>
      <c r="I1194">
        <v>1193</v>
      </c>
      <c r="J1194" s="145">
        <f>SUM(B$2:B1194)</f>
        <v>150</v>
      </c>
      <c r="K1194" s="145">
        <f>SUM(C$2:C1194)</f>
        <v>128</v>
      </c>
      <c r="L1194" s="145">
        <f>SUM(D$2:D1194)</f>
        <v>102</v>
      </c>
      <c r="M1194" s="145">
        <f>SUM(E$2:E1194)</f>
        <v>47</v>
      </c>
      <c r="N1194" s="145">
        <f>SUM(F$2:F1194)</f>
        <v>54</v>
      </c>
      <c r="O1194" s="145">
        <f>SUM(G$2:G1194)</f>
        <v>8</v>
      </c>
    </row>
    <row r="1195" spans="1:15" x14ac:dyDescent="0.25">
      <c r="A1195">
        <v>1194</v>
      </c>
      <c r="B1195" s="145" t="str">
        <f>IF(COUNTIF('Listing Competitieven'!AF$2:AF$479,$A1195)=0,"",COUNTIF('Listing Competitieven'!AF$2:AF$479,$A1195))</f>
        <v/>
      </c>
      <c r="C1195" s="145" t="str">
        <f>IF(COUNTIF('Listing Competitieven'!AG$2:AG$479,$A1195)=0,"",COUNTIF('Listing Competitieven'!AG$2:AG$479,$A1195))</f>
        <v/>
      </c>
      <c r="D1195" s="145" t="str">
        <f>IF(COUNTIF('Listing Competitieven'!AH$2:AH$479,$A1195)=0,"",COUNTIF('Listing Competitieven'!AH$2:AH$479,$A1195))</f>
        <v/>
      </c>
      <c r="E1195" s="145" t="str">
        <f>IF(COUNTIF('Listing Competitieven'!AI$2:AI$479,$A1195)=0,"",COUNTIF('Listing Competitieven'!AI$2:AI$479,$A1195))</f>
        <v/>
      </c>
      <c r="F1195" s="145" t="str">
        <f>IF(COUNTIF('Listing Competitieven'!AJ$2:AJ$479,$A1195)=0,"",COUNTIF('Listing Competitieven'!AJ$2:AJ$479,$A1195))</f>
        <v/>
      </c>
      <c r="G1195" s="145" t="str">
        <f>IF(COUNTIF('Listing Competitieven'!AK$2:AK$479,$A1195)=0,"",COUNTIF('Listing Competitieven'!AK$2:AK$479,$A1195))</f>
        <v/>
      </c>
      <c r="I1195">
        <v>1194</v>
      </c>
      <c r="J1195" s="145">
        <f>SUM(B$2:B1195)</f>
        <v>150</v>
      </c>
      <c r="K1195" s="145">
        <f>SUM(C$2:C1195)</f>
        <v>128</v>
      </c>
      <c r="L1195" s="145">
        <f>SUM(D$2:D1195)</f>
        <v>102</v>
      </c>
      <c r="M1195" s="145">
        <f>SUM(E$2:E1195)</f>
        <v>47</v>
      </c>
      <c r="N1195" s="145">
        <f>SUM(F$2:F1195)</f>
        <v>54</v>
      </c>
      <c r="O1195" s="145">
        <f>SUM(G$2:G1195)</f>
        <v>8</v>
      </c>
    </row>
    <row r="1196" spans="1:15" x14ac:dyDescent="0.25">
      <c r="A1196">
        <v>1195</v>
      </c>
      <c r="B1196" s="145" t="str">
        <f>IF(COUNTIF('Listing Competitieven'!AF$2:AF$479,$A1196)=0,"",COUNTIF('Listing Competitieven'!AF$2:AF$479,$A1196))</f>
        <v/>
      </c>
      <c r="C1196" s="145" t="str">
        <f>IF(COUNTIF('Listing Competitieven'!AG$2:AG$479,$A1196)=0,"",COUNTIF('Listing Competitieven'!AG$2:AG$479,$A1196))</f>
        <v/>
      </c>
      <c r="D1196" s="145" t="str">
        <f>IF(COUNTIF('Listing Competitieven'!AH$2:AH$479,$A1196)=0,"",COUNTIF('Listing Competitieven'!AH$2:AH$479,$A1196))</f>
        <v/>
      </c>
      <c r="E1196" s="145" t="str">
        <f>IF(COUNTIF('Listing Competitieven'!AI$2:AI$479,$A1196)=0,"",COUNTIF('Listing Competitieven'!AI$2:AI$479,$A1196))</f>
        <v/>
      </c>
      <c r="F1196" s="145" t="str">
        <f>IF(COUNTIF('Listing Competitieven'!AJ$2:AJ$479,$A1196)=0,"",COUNTIF('Listing Competitieven'!AJ$2:AJ$479,$A1196))</f>
        <v/>
      </c>
      <c r="G1196" s="145" t="str">
        <f>IF(COUNTIF('Listing Competitieven'!AK$2:AK$479,$A1196)=0,"",COUNTIF('Listing Competitieven'!AK$2:AK$479,$A1196))</f>
        <v/>
      </c>
      <c r="I1196">
        <v>1195</v>
      </c>
      <c r="J1196" s="145">
        <f>SUM(B$2:B1196)</f>
        <v>150</v>
      </c>
      <c r="K1196" s="145">
        <f>SUM(C$2:C1196)</f>
        <v>128</v>
      </c>
      <c r="L1196" s="145">
        <f>SUM(D$2:D1196)</f>
        <v>102</v>
      </c>
      <c r="M1196" s="145">
        <f>SUM(E$2:E1196)</f>
        <v>47</v>
      </c>
      <c r="N1196" s="145">
        <f>SUM(F$2:F1196)</f>
        <v>54</v>
      </c>
      <c r="O1196" s="145">
        <f>SUM(G$2:G1196)</f>
        <v>8</v>
      </c>
    </row>
    <row r="1197" spans="1:15" x14ac:dyDescent="0.25">
      <c r="A1197">
        <v>1196</v>
      </c>
      <c r="B1197" s="145" t="str">
        <f>IF(COUNTIF('Listing Competitieven'!AF$2:AF$479,$A1197)=0,"",COUNTIF('Listing Competitieven'!AF$2:AF$479,$A1197))</f>
        <v/>
      </c>
      <c r="C1197" s="145" t="str">
        <f>IF(COUNTIF('Listing Competitieven'!AG$2:AG$479,$A1197)=0,"",COUNTIF('Listing Competitieven'!AG$2:AG$479,$A1197))</f>
        <v/>
      </c>
      <c r="D1197" s="145" t="str">
        <f>IF(COUNTIF('Listing Competitieven'!AH$2:AH$479,$A1197)=0,"",COUNTIF('Listing Competitieven'!AH$2:AH$479,$A1197))</f>
        <v/>
      </c>
      <c r="E1197" s="145" t="str">
        <f>IF(COUNTIF('Listing Competitieven'!AI$2:AI$479,$A1197)=0,"",COUNTIF('Listing Competitieven'!AI$2:AI$479,$A1197))</f>
        <v/>
      </c>
      <c r="F1197" s="145" t="str">
        <f>IF(COUNTIF('Listing Competitieven'!AJ$2:AJ$479,$A1197)=0,"",COUNTIF('Listing Competitieven'!AJ$2:AJ$479,$A1197))</f>
        <v/>
      </c>
      <c r="G1197" s="145" t="str">
        <f>IF(COUNTIF('Listing Competitieven'!AK$2:AK$479,$A1197)=0,"",COUNTIF('Listing Competitieven'!AK$2:AK$479,$A1197))</f>
        <v/>
      </c>
      <c r="I1197">
        <v>1196</v>
      </c>
      <c r="J1197" s="145">
        <f>SUM(B$2:B1197)</f>
        <v>150</v>
      </c>
      <c r="K1197" s="145">
        <f>SUM(C$2:C1197)</f>
        <v>128</v>
      </c>
      <c r="L1197" s="145">
        <f>SUM(D$2:D1197)</f>
        <v>102</v>
      </c>
      <c r="M1197" s="145">
        <f>SUM(E$2:E1197)</f>
        <v>47</v>
      </c>
      <c r="N1197" s="145">
        <f>SUM(F$2:F1197)</f>
        <v>54</v>
      </c>
      <c r="O1197" s="145">
        <f>SUM(G$2:G1197)</f>
        <v>8</v>
      </c>
    </row>
    <row r="1198" spans="1:15" x14ac:dyDescent="0.25">
      <c r="A1198">
        <v>1197</v>
      </c>
      <c r="B1198" s="145" t="str">
        <f>IF(COUNTIF('Listing Competitieven'!AF$2:AF$479,$A1198)=0,"",COUNTIF('Listing Competitieven'!AF$2:AF$479,$A1198))</f>
        <v/>
      </c>
      <c r="C1198" s="145" t="str">
        <f>IF(COUNTIF('Listing Competitieven'!AG$2:AG$479,$A1198)=0,"",COUNTIF('Listing Competitieven'!AG$2:AG$479,$A1198))</f>
        <v/>
      </c>
      <c r="D1198" s="145" t="str">
        <f>IF(COUNTIF('Listing Competitieven'!AH$2:AH$479,$A1198)=0,"",COUNTIF('Listing Competitieven'!AH$2:AH$479,$A1198))</f>
        <v/>
      </c>
      <c r="E1198" s="145" t="str">
        <f>IF(COUNTIF('Listing Competitieven'!AI$2:AI$479,$A1198)=0,"",COUNTIF('Listing Competitieven'!AI$2:AI$479,$A1198))</f>
        <v/>
      </c>
      <c r="F1198" s="145" t="str">
        <f>IF(COUNTIF('Listing Competitieven'!AJ$2:AJ$479,$A1198)=0,"",COUNTIF('Listing Competitieven'!AJ$2:AJ$479,$A1198))</f>
        <v/>
      </c>
      <c r="G1198" s="145" t="str">
        <f>IF(COUNTIF('Listing Competitieven'!AK$2:AK$479,$A1198)=0,"",COUNTIF('Listing Competitieven'!AK$2:AK$479,$A1198))</f>
        <v/>
      </c>
      <c r="I1198">
        <v>1197</v>
      </c>
      <c r="J1198" s="145">
        <f>SUM(B$2:B1198)</f>
        <v>150</v>
      </c>
      <c r="K1198" s="145">
        <f>SUM(C$2:C1198)</f>
        <v>128</v>
      </c>
      <c r="L1198" s="145">
        <f>SUM(D$2:D1198)</f>
        <v>102</v>
      </c>
      <c r="M1198" s="145">
        <f>SUM(E$2:E1198)</f>
        <v>47</v>
      </c>
      <c r="N1198" s="145">
        <f>SUM(F$2:F1198)</f>
        <v>54</v>
      </c>
      <c r="O1198" s="145">
        <f>SUM(G$2:G1198)</f>
        <v>8</v>
      </c>
    </row>
    <row r="1199" spans="1:15" x14ac:dyDescent="0.25">
      <c r="A1199">
        <v>1198</v>
      </c>
      <c r="B1199" s="145" t="str">
        <f>IF(COUNTIF('Listing Competitieven'!AF$2:AF$479,$A1199)=0,"",COUNTIF('Listing Competitieven'!AF$2:AF$479,$A1199))</f>
        <v/>
      </c>
      <c r="C1199" s="145" t="str">
        <f>IF(COUNTIF('Listing Competitieven'!AG$2:AG$479,$A1199)=0,"",COUNTIF('Listing Competitieven'!AG$2:AG$479,$A1199))</f>
        <v/>
      </c>
      <c r="D1199" s="145" t="str">
        <f>IF(COUNTIF('Listing Competitieven'!AH$2:AH$479,$A1199)=0,"",COUNTIF('Listing Competitieven'!AH$2:AH$479,$A1199))</f>
        <v/>
      </c>
      <c r="E1199" s="145" t="str">
        <f>IF(COUNTIF('Listing Competitieven'!AI$2:AI$479,$A1199)=0,"",COUNTIF('Listing Competitieven'!AI$2:AI$479,$A1199))</f>
        <v/>
      </c>
      <c r="F1199" s="145" t="str">
        <f>IF(COUNTIF('Listing Competitieven'!AJ$2:AJ$479,$A1199)=0,"",COUNTIF('Listing Competitieven'!AJ$2:AJ$479,$A1199))</f>
        <v/>
      </c>
      <c r="G1199" s="145" t="str">
        <f>IF(COUNTIF('Listing Competitieven'!AK$2:AK$479,$A1199)=0,"",COUNTIF('Listing Competitieven'!AK$2:AK$479,$A1199))</f>
        <v/>
      </c>
      <c r="I1199">
        <v>1198</v>
      </c>
      <c r="J1199" s="145">
        <f>SUM(B$2:B1199)</f>
        <v>150</v>
      </c>
      <c r="K1199" s="145">
        <f>SUM(C$2:C1199)</f>
        <v>128</v>
      </c>
      <c r="L1199" s="145">
        <f>SUM(D$2:D1199)</f>
        <v>102</v>
      </c>
      <c r="M1199" s="145">
        <f>SUM(E$2:E1199)</f>
        <v>47</v>
      </c>
      <c r="N1199" s="145">
        <f>SUM(F$2:F1199)</f>
        <v>54</v>
      </c>
      <c r="O1199" s="145">
        <f>SUM(G$2:G1199)</f>
        <v>8</v>
      </c>
    </row>
    <row r="1200" spans="1:15" x14ac:dyDescent="0.25">
      <c r="A1200">
        <v>1199</v>
      </c>
      <c r="B1200" s="145" t="str">
        <f>IF(COUNTIF('Listing Competitieven'!AF$2:AF$479,$A1200)=0,"",COUNTIF('Listing Competitieven'!AF$2:AF$479,$A1200))</f>
        <v/>
      </c>
      <c r="C1200" s="145" t="str">
        <f>IF(COUNTIF('Listing Competitieven'!AG$2:AG$479,$A1200)=0,"",COUNTIF('Listing Competitieven'!AG$2:AG$479,$A1200))</f>
        <v/>
      </c>
      <c r="D1200" s="145" t="str">
        <f>IF(COUNTIF('Listing Competitieven'!AH$2:AH$479,$A1200)=0,"",COUNTIF('Listing Competitieven'!AH$2:AH$479,$A1200))</f>
        <v/>
      </c>
      <c r="E1200" s="145" t="str">
        <f>IF(COUNTIF('Listing Competitieven'!AI$2:AI$479,$A1200)=0,"",COUNTIF('Listing Competitieven'!AI$2:AI$479,$A1200))</f>
        <v/>
      </c>
      <c r="F1200" s="145" t="str">
        <f>IF(COUNTIF('Listing Competitieven'!AJ$2:AJ$479,$A1200)=0,"",COUNTIF('Listing Competitieven'!AJ$2:AJ$479,$A1200))</f>
        <v/>
      </c>
      <c r="G1200" s="145" t="str">
        <f>IF(COUNTIF('Listing Competitieven'!AK$2:AK$479,$A1200)=0,"",COUNTIF('Listing Competitieven'!AK$2:AK$479,$A1200))</f>
        <v/>
      </c>
      <c r="I1200">
        <v>1199</v>
      </c>
      <c r="J1200" s="145">
        <f>SUM(B$2:B1200)</f>
        <v>150</v>
      </c>
      <c r="K1200" s="145">
        <f>SUM(C$2:C1200)</f>
        <v>128</v>
      </c>
      <c r="L1200" s="145">
        <f>SUM(D$2:D1200)</f>
        <v>102</v>
      </c>
      <c r="M1200" s="145">
        <f>SUM(E$2:E1200)</f>
        <v>47</v>
      </c>
      <c r="N1200" s="145">
        <f>SUM(F$2:F1200)</f>
        <v>54</v>
      </c>
      <c r="O1200" s="145">
        <f>SUM(G$2:G1200)</f>
        <v>8</v>
      </c>
    </row>
    <row r="1201" spans="1:15" x14ac:dyDescent="0.25">
      <c r="A1201">
        <v>1200</v>
      </c>
      <c r="B1201" s="145" t="str">
        <f>IF(COUNTIF('Listing Competitieven'!AF$2:AF$479,$A1201)=0,"",COUNTIF('Listing Competitieven'!AF$2:AF$479,$A1201))</f>
        <v/>
      </c>
      <c r="C1201" s="145" t="str">
        <f>IF(COUNTIF('Listing Competitieven'!AG$2:AG$479,$A1201)=0,"",COUNTIF('Listing Competitieven'!AG$2:AG$479,$A1201))</f>
        <v/>
      </c>
      <c r="D1201" s="145" t="str">
        <f>IF(COUNTIF('Listing Competitieven'!AH$2:AH$479,$A1201)=0,"",COUNTIF('Listing Competitieven'!AH$2:AH$479,$A1201))</f>
        <v/>
      </c>
      <c r="E1201" s="145" t="str">
        <f>IF(COUNTIF('Listing Competitieven'!AI$2:AI$479,$A1201)=0,"",COUNTIF('Listing Competitieven'!AI$2:AI$479,$A1201))</f>
        <v/>
      </c>
      <c r="F1201" s="145" t="str">
        <f>IF(COUNTIF('Listing Competitieven'!AJ$2:AJ$479,$A1201)=0,"",COUNTIF('Listing Competitieven'!AJ$2:AJ$479,$A1201))</f>
        <v/>
      </c>
      <c r="G1201" s="145" t="str">
        <f>IF(COUNTIF('Listing Competitieven'!AK$2:AK$479,$A1201)=0,"",COUNTIF('Listing Competitieven'!AK$2:AK$479,$A1201))</f>
        <v/>
      </c>
      <c r="I1201">
        <v>1200</v>
      </c>
      <c r="J1201" s="145">
        <f>SUM(B$2:B1201)</f>
        <v>150</v>
      </c>
      <c r="K1201" s="145">
        <f>SUM(C$2:C1201)</f>
        <v>128</v>
      </c>
      <c r="L1201" s="145">
        <f>SUM(D$2:D1201)</f>
        <v>102</v>
      </c>
      <c r="M1201" s="145">
        <f>SUM(E$2:E1201)</f>
        <v>47</v>
      </c>
      <c r="N1201" s="145">
        <f>SUM(F$2:F1201)</f>
        <v>54</v>
      </c>
      <c r="O1201" s="145">
        <f>SUM(G$2:G1201)</f>
        <v>8</v>
      </c>
    </row>
  </sheetData>
  <sortState xmlns:xlrd2="http://schemas.microsoft.com/office/spreadsheetml/2017/richdata2" ref="A3:D1202">
    <sortCondition ref="A3:A1202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01"/>
  <sheetViews>
    <sheetView topLeftCell="A1179" workbookViewId="0">
      <selection activeCell="N1179" sqref="N1179"/>
    </sheetView>
  </sheetViews>
  <sheetFormatPr defaultRowHeight="15" x14ac:dyDescent="0.25"/>
  <cols>
    <col min="2" max="6" width="9.140625" style="145"/>
    <col min="10" max="10" width="9.140625" style="145"/>
  </cols>
  <sheetData>
    <row r="1" spans="1:15" x14ac:dyDescent="0.25">
      <c r="A1" t="s">
        <v>551</v>
      </c>
      <c r="B1" s="146" t="s">
        <v>534</v>
      </c>
      <c r="C1" s="146" t="s">
        <v>567</v>
      </c>
      <c r="D1" s="145" t="s">
        <v>568</v>
      </c>
      <c r="E1" s="146" t="s">
        <v>569</v>
      </c>
      <c r="F1" s="146" t="s">
        <v>552</v>
      </c>
      <c r="G1" s="142" t="s">
        <v>553</v>
      </c>
      <c r="I1" t="s">
        <v>551</v>
      </c>
      <c r="J1" s="146" t="s">
        <v>534</v>
      </c>
      <c r="K1" t="s">
        <v>567</v>
      </c>
      <c r="L1" t="s">
        <v>568</v>
      </c>
      <c r="M1" t="s">
        <v>569</v>
      </c>
      <c r="N1" t="s">
        <v>552</v>
      </c>
      <c r="O1" t="s">
        <v>553</v>
      </c>
    </row>
    <row r="2" spans="1:15" x14ac:dyDescent="0.25">
      <c r="A2">
        <v>1</v>
      </c>
      <c r="B2" s="145" t="str">
        <f>IF(COUNTIF('Listing Competitieven'!AN$2:AN$479,$A2)=0,"",COUNTIF('Listing Competitieven'!AN$2:AN$479,$A2))</f>
        <v/>
      </c>
      <c r="C2" s="145" t="str">
        <f>IF(COUNTIF('Listing Competitieven'!AO$2:AO$479,$A2)=0,"",COUNTIF('Listing Competitieven'!AO$2:AO$479,$A2))</f>
        <v/>
      </c>
      <c r="D2" s="145" t="str">
        <f>IF(COUNTIF('Listing Competitieven'!AP$2:AP$479,$A2)=0,"",COUNTIF('Listing Competitieven'!AP$2:AP$479,$A2))</f>
        <v/>
      </c>
      <c r="E2" s="145" t="str">
        <f>IF(COUNTIF('Listing Competitieven'!AQ$2:AQ$479,$A2)=0,"",COUNTIF('Listing Competitieven'!AQ$2:AQ$479,$A2))</f>
        <v/>
      </c>
      <c r="F2" s="145" t="str">
        <f>IF(COUNTIF('Listing Competitieven'!AR$2:AR$479,$A2)=0,"",COUNTIF('Listing Competitieven'!AR$2:AR$479,$A2))</f>
        <v/>
      </c>
      <c r="G2" s="145" t="str">
        <f>IF(COUNTIF('Listing Competitieven'!AS$2:AS$479,$A2)=0,"",COUNTIF('Listing Competitieven'!AS$2:AS$479,$A2))</f>
        <v/>
      </c>
      <c r="I2">
        <v>1</v>
      </c>
      <c r="J2" s="145">
        <f>SUM(B2:B$2)</f>
        <v>0</v>
      </c>
      <c r="K2" s="145">
        <f>SUM(C2:C$2)</f>
        <v>0</v>
      </c>
      <c r="L2" s="145">
        <f>SUM(D2:D$2)</f>
        <v>0</v>
      </c>
      <c r="M2" s="145">
        <f>SUM(E2:E$2)</f>
        <v>0</v>
      </c>
      <c r="N2" s="145">
        <f>SUM(F2:F$2)</f>
        <v>0</v>
      </c>
      <c r="O2" s="145">
        <f>SUM(G2:G$2)</f>
        <v>0</v>
      </c>
    </row>
    <row r="3" spans="1:15" x14ac:dyDescent="0.25">
      <c r="A3">
        <v>2</v>
      </c>
      <c r="B3" s="145" t="str">
        <f>IF(COUNTIF('Listing Competitieven'!AN$2:AN$479,$A3)=0,"",COUNTIF('Listing Competitieven'!AN$2:AN$479,$A3))</f>
        <v/>
      </c>
      <c r="C3" s="145" t="str">
        <f>IF(COUNTIF('Listing Competitieven'!AO$2:AO$479,$A3)=0,"",COUNTIF('Listing Competitieven'!AO$2:AO$479,$A3))</f>
        <v/>
      </c>
      <c r="D3" s="145" t="str">
        <f>IF(COUNTIF('Listing Competitieven'!AP$2:AP$479,$A3)=0,"",COUNTIF('Listing Competitieven'!AP$2:AP$479,$A3))</f>
        <v/>
      </c>
      <c r="E3" s="145" t="str">
        <f>IF(COUNTIF('Listing Competitieven'!AQ$2:AQ$479,$A3)=0,"",COUNTIF('Listing Competitieven'!AQ$2:AQ$479,$A3))</f>
        <v/>
      </c>
      <c r="F3" s="145" t="str">
        <f>IF(COUNTIF('Listing Competitieven'!AR$2:AR$479,$A3)=0,"",COUNTIF('Listing Competitieven'!AR$2:AR$479,$A3))</f>
        <v/>
      </c>
      <c r="G3" s="145" t="str">
        <f>IF(COUNTIF('Listing Competitieven'!AS$2:AS$479,$A3)=0,"",COUNTIF('Listing Competitieven'!AS$2:AS$479,$A3))</f>
        <v/>
      </c>
      <c r="I3">
        <v>2</v>
      </c>
      <c r="J3" s="145">
        <f>SUM(B$2:B3)</f>
        <v>0</v>
      </c>
      <c r="K3" s="145">
        <f>SUM(C$2:C3)</f>
        <v>0</v>
      </c>
      <c r="L3" s="145">
        <f>SUM(D$2:D3)</f>
        <v>0</v>
      </c>
      <c r="M3" s="145">
        <f>SUM(E$2:E3)</f>
        <v>0</v>
      </c>
      <c r="N3" s="145">
        <f>SUM(F$2:F3)</f>
        <v>0</v>
      </c>
      <c r="O3" s="145">
        <f>SUM(G$2:G3)</f>
        <v>0</v>
      </c>
    </row>
    <row r="4" spans="1:15" x14ac:dyDescent="0.25">
      <c r="A4">
        <v>3</v>
      </c>
      <c r="B4" s="145" t="str">
        <f>IF(COUNTIF('Listing Competitieven'!AN$2:AN$479,$A4)=0,"",COUNTIF('Listing Competitieven'!AN$2:AN$479,$A4))</f>
        <v/>
      </c>
      <c r="C4" s="145" t="str">
        <f>IF(COUNTIF('Listing Competitieven'!AO$2:AO$479,$A4)=0,"",COUNTIF('Listing Competitieven'!AO$2:AO$479,$A4))</f>
        <v/>
      </c>
      <c r="D4" s="145" t="str">
        <f>IF(COUNTIF('Listing Competitieven'!AP$2:AP$479,$A4)=0,"",COUNTIF('Listing Competitieven'!AP$2:AP$479,$A4))</f>
        <v/>
      </c>
      <c r="E4" s="145" t="str">
        <f>IF(COUNTIF('Listing Competitieven'!AQ$2:AQ$479,$A4)=0,"",COUNTIF('Listing Competitieven'!AQ$2:AQ$479,$A4))</f>
        <v/>
      </c>
      <c r="F4" s="145" t="str">
        <f>IF(COUNTIF('Listing Competitieven'!AR$2:AR$479,$A4)=0,"",COUNTIF('Listing Competitieven'!AR$2:AR$479,$A4))</f>
        <v/>
      </c>
      <c r="G4" s="145" t="str">
        <f>IF(COUNTIF('Listing Competitieven'!AS$2:AS$479,$A4)=0,"",COUNTIF('Listing Competitieven'!AS$2:AS$479,$A4))</f>
        <v/>
      </c>
      <c r="I4">
        <v>3</v>
      </c>
      <c r="J4" s="145">
        <f>SUM(B$2:B4)</f>
        <v>0</v>
      </c>
      <c r="K4" s="145">
        <f>SUM(C$2:C4)</f>
        <v>0</v>
      </c>
      <c r="L4" s="145">
        <f>SUM(D$2:D4)</f>
        <v>0</v>
      </c>
      <c r="M4" s="145">
        <f>SUM(E$2:E4)</f>
        <v>0</v>
      </c>
      <c r="N4" s="145">
        <f>SUM(F$2:F4)</f>
        <v>0</v>
      </c>
      <c r="O4" s="145">
        <f>SUM(G$2:G4)</f>
        <v>0</v>
      </c>
    </row>
    <row r="5" spans="1:15" x14ac:dyDescent="0.25">
      <c r="A5">
        <v>4</v>
      </c>
      <c r="B5" s="145" t="str">
        <f>IF(COUNTIF('Listing Competitieven'!AN$2:AN$479,$A5)=0,"",COUNTIF('Listing Competitieven'!AN$2:AN$479,$A5))</f>
        <v/>
      </c>
      <c r="C5" s="145" t="str">
        <f>IF(COUNTIF('Listing Competitieven'!AO$2:AO$479,$A5)=0,"",COUNTIF('Listing Competitieven'!AO$2:AO$479,$A5))</f>
        <v/>
      </c>
      <c r="D5" s="145" t="str">
        <f>IF(COUNTIF('Listing Competitieven'!AP$2:AP$479,$A5)=0,"",COUNTIF('Listing Competitieven'!AP$2:AP$479,$A5))</f>
        <v/>
      </c>
      <c r="E5" s="145" t="str">
        <f>IF(COUNTIF('Listing Competitieven'!AQ$2:AQ$479,$A5)=0,"",COUNTIF('Listing Competitieven'!AQ$2:AQ$479,$A5))</f>
        <v/>
      </c>
      <c r="F5" s="145" t="str">
        <f>IF(COUNTIF('Listing Competitieven'!AR$2:AR$479,$A5)=0,"",COUNTIF('Listing Competitieven'!AR$2:AR$479,$A5))</f>
        <v/>
      </c>
      <c r="G5" s="145" t="str">
        <f>IF(COUNTIF('Listing Competitieven'!AS$2:AS$479,$A5)=0,"",COUNTIF('Listing Competitieven'!AS$2:AS$479,$A5))</f>
        <v/>
      </c>
      <c r="I5">
        <v>4</v>
      </c>
      <c r="J5" s="145">
        <f>SUM(B$2:B5)</f>
        <v>0</v>
      </c>
      <c r="K5" s="145">
        <f>SUM(C$2:C5)</f>
        <v>0</v>
      </c>
      <c r="L5" s="145">
        <f>SUM(D$2:D5)</f>
        <v>0</v>
      </c>
      <c r="M5" s="145">
        <f>SUM(E$2:E5)</f>
        <v>0</v>
      </c>
      <c r="N5" s="145">
        <f>SUM(F$2:F5)</f>
        <v>0</v>
      </c>
      <c r="O5" s="145">
        <f>SUM(G$2:G5)</f>
        <v>0</v>
      </c>
    </row>
    <row r="6" spans="1:15" x14ac:dyDescent="0.25">
      <c r="A6">
        <v>5</v>
      </c>
      <c r="B6" s="145" t="str">
        <f>IF(COUNTIF('Listing Competitieven'!AN$2:AN$479,$A6)=0,"",COUNTIF('Listing Competitieven'!AN$2:AN$479,$A6))</f>
        <v/>
      </c>
      <c r="C6" s="145" t="str">
        <f>IF(COUNTIF('Listing Competitieven'!AO$2:AO$479,$A6)=0,"",COUNTIF('Listing Competitieven'!AO$2:AO$479,$A6))</f>
        <v/>
      </c>
      <c r="D6" s="145" t="str">
        <f>IF(COUNTIF('Listing Competitieven'!AP$2:AP$479,$A6)=0,"",COUNTIF('Listing Competitieven'!AP$2:AP$479,$A6))</f>
        <v/>
      </c>
      <c r="E6" s="145" t="str">
        <f>IF(COUNTIF('Listing Competitieven'!AQ$2:AQ$479,$A6)=0,"",COUNTIF('Listing Competitieven'!AQ$2:AQ$479,$A6))</f>
        <v/>
      </c>
      <c r="F6" s="145" t="str">
        <f>IF(COUNTIF('Listing Competitieven'!AR$2:AR$479,$A6)=0,"",COUNTIF('Listing Competitieven'!AR$2:AR$479,$A6))</f>
        <v/>
      </c>
      <c r="G6" s="145" t="str">
        <f>IF(COUNTIF('Listing Competitieven'!AS$2:AS$479,$A6)=0,"",COUNTIF('Listing Competitieven'!AS$2:AS$479,$A6))</f>
        <v/>
      </c>
      <c r="I6">
        <v>5</v>
      </c>
      <c r="J6" s="145">
        <f>SUM(B$2:B6)</f>
        <v>0</v>
      </c>
      <c r="K6" s="145">
        <f>SUM(C$2:C6)</f>
        <v>0</v>
      </c>
      <c r="L6" s="145">
        <f>SUM(D$2:D6)</f>
        <v>0</v>
      </c>
      <c r="M6" s="145">
        <f>SUM(E$2:E6)</f>
        <v>0</v>
      </c>
      <c r="N6" s="145">
        <f>SUM(F$2:F6)</f>
        <v>0</v>
      </c>
      <c r="O6" s="145">
        <f>SUM(G$2:G6)</f>
        <v>0</v>
      </c>
    </row>
    <row r="7" spans="1:15" x14ac:dyDescent="0.25">
      <c r="A7">
        <v>6</v>
      </c>
      <c r="B7" s="145" t="str">
        <f>IF(COUNTIF('Listing Competitieven'!AN$2:AN$479,$A7)=0,"",COUNTIF('Listing Competitieven'!AN$2:AN$479,$A7))</f>
        <v/>
      </c>
      <c r="C7" s="145" t="str">
        <f>IF(COUNTIF('Listing Competitieven'!AO$2:AO$479,$A7)=0,"",COUNTIF('Listing Competitieven'!AO$2:AO$479,$A7))</f>
        <v/>
      </c>
      <c r="D7" s="145" t="str">
        <f>IF(COUNTIF('Listing Competitieven'!AP$2:AP$479,$A7)=0,"",COUNTIF('Listing Competitieven'!AP$2:AP$479,$A7))</f>
        <v/>
      </c>
      <c r="E7" s="145" t="str">
        <f>IF(COUNTIF('Listing Competitieven'!AQ$2:AQ$479,$A7)=0,"",COUNTIF('Listing Competitieven'!AQ$2:AQ$479,$A7))</f>
        <v/>
      </c>
      <c r="F7" s="145" t="str">
        <f>IF(COUNTIF('Listing Competitieven'!AR$2:AR$479,$A7)=0,"",COUNTIF('Listing Competitieven'!AR$2:AR$479,$A7))</f>
        <v/>
      </c>
      <c r="G7" s="145" t="str">
        <f>IF(COUNTIF('Listing Competitieven'!AS$2:AS$479,$A7)=0,"",COUNTIF('Listing Competitieven'!AS$2:AS$479,$A7))</f>
        <v/>
      </c>
      <c r="I7">
        <v>6</v>
      </c>
      <c r="J7" s="145">
        <f>SUM(B$2:B7)</f>
        <v>0</v>
      </c>
      <c r="K7" s="145">
        <f>SUM(C$2:C7)</f>
        <v>0</v>
      </c>
      <c r="L7" s="145">
        <f>SUM(D$2:D7)</f>
        <v>0</v>
      </c>
      <c r="M7" s="145">
        <f>SUM(E$2:E7)</f>
        <v>0</v>
      </c>
      <c r="N7" s="145">
        <f>SUM(F$2:F7)</f>
        <v>0</v>
      </c>
      <c r="O7" s="145">
        <f>SUM(G$2:G7)</f>
        <v>0</v>
      </c>
    </row>
    <row r="8" spans="1:15" x14ac:dyDescent="0.25">
      <c r="A8">
        <v>7</v>
      </c>
      <c r="B8" s="145" t="str">
        <f>IF(COUNTIF('Listing Competitieven'!AN$2:AN$479,$A8)=0,"",COUNTIF('Listing Competitieven'!AN$2:AN$479,$A8))</f>
        <v/>
      </c>
      <c r="C8" s="145" t="str">
        <f>IF(COUNTIF('Listing Competitieven'!AO$2:AO$479,$A8)=0,"",COUNTIF('Listing Competitieven'!AO$2:AO$479,$A8))</f>
        <v/>
      </c>
      <c r="D8" s="145" t="str">
        <f>IF(COUNTIF('Listing Competitieven'!AP$2:AP$479,$A8)=0,"",COUNTIF('Listing Competitieven'!AP$2:AP$479,$A8))</f>
        <v/>
      </c>
      <c r="E8" s="145" t="str">
        <f>IF(COUNTIF('Listing Competitieven'!AQ$2:AQ$479,$A8)=0,"",COUNTIF('Listing Competitieven'!AQ$2:AQ$479,$A8))</f>
        <v/>
      </c>
      <c r="F8" s="145" t="str">
        <f>IF(COUNTIF('Listing Competitieven'!AR$2:AR$479,$A8)=0,"",COUNTIF('Listing Competitieven'!AR$2:AR$479,$A8))</f>
        <v/>
      </c>
      <c r="G8" s="145" t="str">
        <f>IF(COUNTIF('Listing Competitieven'!AS$2:AS$479,$A8)=0,"",COUNTIF('Listing Competitieven'!AS$2:AS$479,$A8))</f>
        <v/>
      </c>
      <c r="I8">
        <v>7</v>
      </c>
      <c r="J8" s="145">
        <f>SUM(B$2:B8)</f>
        <v>0</v>
      </c>
      <c r="K8" s="145">
        <f>SUM(C$2:C8)</f>
        <v>0</v>
      </c>
      <c r="L8" s="145">
        <f>SUM(D$2:D8)</f>
        <v>0</v>
      </c>
      <c r="M8" s="145">
        <f>SUM(E$2:E8)</f>
        <v>0</v>
      </c>
      <c r="N8" s="145">
        <f>SUM(F$2:F8)</f>
        <v>0</v>
      </c>
      <c r="O8" s="145">
        <f>SUM(G$2:G8)</f>
        <v>0</v>
      </c>
    </row>
    <row r="9" spans="1:15" x14ac:dyDescent="0.25">
      <c r="A9">
        <v>8</v>
      </c>
      <c r="B9" s="145" t="str">
        <f>IF(COUNTIF('Listing Competitieven'!AN$2:AN$479,$A9)=0,"",COUNTIF('Listing Competitieven'!AN$2:AN$479,$A9))</f>
        <v/>
      </c>
      <c r="C9" s="145" t="str">
        <f>IF(COUNTIF('Listing Competitieven'!AO$2:AO$479,$A9)=0,"",COUNTIF('Listing Competitieven'!AO$2:AO$479,$A9))</f>
        <v/>
      </c>
      <c r="D9" s="145" t="str">
        <f>IF(COUNTIF('Listing Competitieven'!AP$2:AP$479,$A9)=0,"",COUNTIF('Listing Competitieven'!AP$2:AP$479,$A9))</f>
        <v/>
      </c>
      <c r="E9" s="145" t="str">
        <f>IF(COUNTIF('Listing Competitieven'!AQ$2:AQ$479,$A9)=0,"",COUNTIF('Listing Competitieven'!AQ$2:AQ$479,$A9))</f>
        <v/>
      </c>
      <c r="F9" s="145" t="str">
        <f>IF(COUNTIF('Listing Competitieven'!AR$2:AR$479,$A9)=0,"",COUNTIF('Listing Competitieven'!AR$2:AR$479,$A9))</f>
        <v/>
      </c>
      <c r="G9" s="145" t="str">
        <f>IF(COUNTIF('Listing Competitieven'!AS$2:AS$479,$A9)=0,"",COUNTIF('Listing Competitieven'!AS$2:AS$479,$A9))</f>
        <v/>
      </c>
      <c r="I9">
        <v>8</v>
      </c>
      <c r="J9" s="145">
        <f>SUM(B$2:B9)</f>
        <v>0</v>
      </c>
      <c r="K9" s="145">
        <f>SUM(C$2:C9)</f>
        <v>0</v>
      </c>
      <c r="L9" s="145">
        <f>SUM(D$2:D9)</f>
        <v>0</v>
      </c>
      <c r="M9" s="145">
        <f>SUM(E$2:E9)</f>
        <v>0</v>
      </c>
      <c r="N9" s="145">
        <f>SUM(F$2:F9)</f>
        <v>0</v>
      </c>
      <c r="O9" s="145">
        <f>SUM(G$2:G9)</f>
        <v>0</v>
      </c>
    </row>
    <row r="10" spans="1:15" x14ac:dyDescent="0.25">
      <c r="A10">
        <v>9</v>
      </c>
      <c r="B10" s="145" t="str">
        <f>IF(COUNTIF('Listing Competitieven'!AN$2:AN$479,$A10)=0,"",COUNTIF('Listing Competitieven'!AN$2:AN$479,$A10))</f>
        <v/>
      </c>
      <c r="C10" s="145" t="str">
        <f>IF(COUNTIF('Listing Competitieven'!AO$2:AO$479,$A10)=0,"",COUNTIF('Listing Competitieven'!AO$2:AO$479,$A10))</f>
        <v/>
      </c>
      <c r="D10" s="145" t="str">
        <f>IF(COUNTIF('Listing Competitieven'!AP$2:AP$479,$A10)=0,"",COUNTIF('Listing Competitieven'!AP$2:AP$479,$A10))</f>
        <v/>
      </c>
      <c r="E10" s="145" t="str">
        <f>IF(COUNTIF('Listing Competitieven'!AQ$2:AQ$479,$A10)=0,"",COUNTIF('Listing Competitieven'!AQ$2:AQ$479,$A10))</f>
        <v/>
      </c>
      <c r="F10" s="145" t="str">
        <f>IF(COUNTIF('Listing Competitieven'!AR$2:AR$479,$A10)=0,"",COUNTIF('Listing Competitieven'!AR$2:AR$479,$A10))</f>
        <v/>
      </c>
      <c r="G10" s="145" t="str">
        <f>IF(COUNTIF('Listing Competitieven'!AS$2:AS$479,$A10)=0,"",COUNTIF('Listing Competitieven'!AS$2:AS$479,$A10))</f>
        <v/>
      </c>
      <c r="I10">
        <v>9</v>
      </c>
      <c r="J10" s="145">
        <f>SUM(B$2:B10)</f>
        <v>0</v>
      </c>
      <c r="K10" s="145">
        <f>SUM(C$2:C10)</f>
        <v>0</v>
      </c>
      <c r="L10" s="145">
        <f>SUM(D$2:D10)</f>
        <v>0</v>
      </c>
      <c r="M10" s="145">
        <f>SUM(E$2:E10)</f>
        <v>0</v>
      </c>
      <c r="N10" s="145">
        <f>SUM(F$2:F10)</f>
        <v>0</v>
      </c>
      <c r="O10" s="145">
        <f>SUM(G$2:G10)</f>
        <v>0</v>
      </c>
    </row>
    <row r="11" spans="1:15" x14ac:dyDescent="0.25">
      <c r="A11">
        <v>10</v>
      </c>
      <c r="B11" s="145" t="str">
        <f>IF(COUNTIF('Listing Competitieven'!AN$2:AN$479,$A11)=0,"",COUNTIF('Listing Competitieven'!AN$2:AN$479,$A11))</f>
        <v/>
      </c>
      <c r="C11" s="145" t="str">
        <f>IF(COUNTIF('Listing Competitieven'!AO$2:AO$479,$A11)=0,"",COUNTIF('Listing Competitieven'!AO$2:AO$479,$A11))</f>
        <v/>
      </c>
      <c r="D11" s="145" t="str">
        <f>IF(COUNTIF('Listing Competitieven'!AP$2:AP$479,$A11)=0,"",COUNTIF('Listing Competitieven'!AP$2:AP$479,$A11))</f>
        <v/>
      </c>
      <c r="E11" s="145" t="str">
        <f>IF(COUNTIF('Listing Competitieven'!AQ$2:AQ$479,$A11)=0,"",COUNTIF('Listing Competitieven'!AQ$2:AQ$479,$A11))</f>
        <v/>
      </c>
      <c r="F11" s="145" t="str">
        <f>IF(COUNTIF('Listing Competitieven'!AR$2:AR$479,$A11)=0,"",COUNTIF('Listing Competitieven'!AR$2:AR$479,$A11))</f>
        <v/>
      </c>
      <c r="G11" s="145" t="str">
        <f>IF(COUNTIF('Listing Competitieven'!AS$2:AS$479,$A11)=0,"",COUNTIF('Listing Competitieven'!AS$2:AS$479,$A11))</f>
        <v/>
      </c>
      <c r="I11">
        <v>10</v>
      </c>
      <c r="J11" s="145">
        <f>SUM(B$2:B11)</f>
        <v>0</v>
      </c>
      <c r="K11" s="145">
        <f>SUM(C$2:C11)</f>
        <v>0</v>
      </c>
      <c r="L11" s="145">
        <f>SUM(D$2:D11)</f>
        <v>0</v>
      </c>
      <c r="M11" s="145">
        <f>SUM(E$2:E11)</f>
        <v>0</v>
      </c>
      <c r="N11" s="145">
        <f>SUM(F$2:F11)</f>
        <v>0</v>
      </c>
      <c r="O11" s="145">
        <f>SUM(G$2:G11)</f>
        <v>0</v>
      </c>
    </row>
    <row r="12" spans="1:15" x14ac:dyDescent="0.25">
      <c r="A12">
        <v>11</v>
      </c>
      <c r="B12" s="145" t="str">
        <f>IF(COUNTIF('Listing Competitieven'!AN$2:AN$479,$A12)=0,"",COUNTIF('Listing Competitieven'!AN$2:AN$479,$A12))</f>
        <v/>
      </c>
      <c r="C12" s="145" t="str">
        <f>IF(COUNTIF('Listing Competitieven'!AO$2:AO$479,$A12)=0,"",COUNTIF('Listing Competitieven'!AO$2:AO$479,$A12))</f>
        <v/>
      </c>
      <c r="D12" s="145" t="str">
        <f>IF(COUNTIF('Listing Competitieven'!AP$2:AP$479,$A12)=0,"",COUNTIF('Listing Competitieven'!AP$2:AP$479,$A12))</f>
        <v/>
      </c>
      <c r="E12" s="145" t="str">
        <f>IF(COUNTIF('Listing Competitieven'!AQ$2:AQ$479,$A12)=0,"",COUNTIF('Listing Competitieven'!AQ$2:AQ$479,$A12))</f>
        <v/>
      </c>
      <c r="F12" s="145" t="str">
        <f>IF(COUNTIF('Listing Competitieven'!AR$2:AR$479,$A12)=0,"",COUNTIF('Listing Competitieven'!AR$2:AR$479,$A12))</f>
        <v/>
      </c>
      <c r="G12" s="145" t="str">
        <f>IF(COUNTIF('Listing Competitieven'!AS$2:AS$479,$A12)=0,"",COUNTIF('Listing Competitieven'!AS$2:AS$479,$A12))</f>
        <v/>
      </c>
      <c r="I12">
        <v>11</v>
      </c>
      <c r="J12" s="145">
        <f>SUM(B$2:B12)</f>
        <v>0</v>
      </c>
      <c r="K12" s="145">
        <f>SUM(C$2:C12)</f>
        <v>0</v>
      </c>
      <c r="L12" s="145">
        <f>SUM(D$2:D12)</f>
        <v>0</v>
      </c>
      <c r="M12" s="145">
        <f>SUM(E$2:E12)</f>
        <v>0</v>
      </c>
      <c r="N12" s="145">
        <f>SUM(F$2:F12)</f>
        <v>0</v>
      </c>
      <c r="O12" s="145">
        <f>SUM(G$2:G12)</f>
        <v>0</v>
      </c>
    </row>
    <row r="13" spans="1:15" x14ac:dyDescent="0.25">
      <c r="A13">
        <v>12</v>
      </c>
      <c r="B13" s="145" t="str">
        <f>IF(COUNTIF('Listing Competitieven'!AN$2:AN$479,$A13)=0,"",COUNTIF('Listing Competitieven'!AN$2:AN$479,$A13))</f>
        <v/>
      </c>
      <c r="C13" s="145" t="str">
        <f>IF(COUNTIF('Listing Competitieven'!AO$2:AO$479,$A13)=0,"",COUNTIF('Listing Competitieven'!AO$2:AO$479,$A13))</f>
        <v/>
      </c>
      <c r="D13" s="145" t="str">
        <f>IF(COUNTIF('Listing Competitieven'!AP$2:AP$479,$A13)=0,"",COUNTIF('Listing Competitieven'!AP$2:AP$479,$A13))</f>
        <v/>
      </c>
      <c r="E13" s="145" t="str">
        <f>IF(COUNTIF('Listing Competitieven'!AQ$2:AQ$479,$A13)=0,"",COUNTIF('Listing Competitieven'!AQ$2:AQ$479,$A13))</f>
        <v/>
      </c>
      <c r="F13" s="145" t="str">
        <f>IF(COUNTIF('Listing Competitieven'!AR$2:AR$479,$A13)=0,"",COUNTIF('Listing Competitieven'!AR$2:AR$479,$A13))</f>
        <v/>
      </c>
      <c r="G13" s="145" t="str">
        <f>IF(COUNTIF('Listing Competitieven'!AS$2:AS$479,$A13)=0,"",COUNTIF('Listing Competitieven'!AS$2:AS$479,$A13))</f>
        <v/>
      </c>
      <c r="I13">
        <v>12</v>
      </c>
      <c r="J13" s="145">
        <f>SUM(B$2:B13)</f>
        <v>0</v>
      </c>
      <c r="K13" s="145">
        <f>SUM(C$2:C13)</f>
        <v>0</v>
      </c>
      <c r="L13" s="145">
        <f>SUM(D$2:D13)</f>
        <v>0</v>
      </c>
      <c r="M13" s="145">
        <f>SUM(E$2:E13)</f>
        <v>0</v>
      </c>
      <c r="N13" s="145">
        <f>SUM(F$2:F13)</f>
        <v>0</v>
      </c>
      <c r="O13" s="145">
        <f>SUM(G$2:G13)</f>
        <v>0</v>
      </c>
    </row>
    <row r="14" spans="1:15" x14ac:dyDescent="0.25">
      <c r="A14">
        <v>13</v>
      </c>
      <c r="B14" s="145" t="str">
        <f>IF(COUNTIF('Listing Competitieven'!AN$2:AN$479,$A14)=0,"",COUNTIF('Listing Competitieven'!AN$2:AN$479,$A14))</f>
        <v/>
      </c>
      <c r="C14" s="145" t="str">
        <f>IF(COUNTIF('Listing Competitieven'!AO$2:AO$479,$A14)=0,"",COUNTIF('Listing Competitieven'!AO$2:AO$479,$A14))</f>
        <v/>
      </c>
      <c r="D14" s="145" t="str">
        <f>IF(COUNTIF('Listing Competitieven'!AP$2:AP$479,$A14)=0,"",COUNTIF('Listing Competitieven'!AP$2:AP$479,$A14))</f>
        <v/>
      </c>
      <c r="E14" s="145" t="str">
        <f>IF(COUNTIF('Listing Competitieven'!AQ$2:AQ$479,$A14)=0,"",COUNTIF('Listing Competitieven'!AQ$2:AQ$479,$A14))</f>
        <v/>
      </c>
      <c r="F14" s="145" t="str">
        <f>IF(COUNTIF('Listing Competitieven'!AR$2:AR$479,$A14)=0,"",COUNTIF('Listing Competitieven'!AR$2:AR$479,$A14))</f>
        <v/>
      </c>
      <c r="G14" s="145" t="str">
        <f>IF(COUNTIF('Listing Competitieven'!AS$2:AS$479,$A14)=0,"",COUNTIF('Listing Competitieven'!AS$2:AS$479,$A14))</f>
        <v/>
      </c>
      <c r="I14">
        <v>13</v>
      </c>
      <c r="J14" s="145">
        <f>SUM(B$2:B14)</f>
        <v>0</v>
      </c>
      <c r="K14" s="145">
        <f>SUM(C$2:C14)</f>
        <v>0</v>
      </c>
      <c r="L14" s="145">
        <f>SUM(D$2:D14)</f>
        <v>0</v>
      </c>
      <c r="M14" s="145">
        <f>SUM(E$2:E14)</f>
        <v>0</v>
      </c>
      <c r="N14" s="145">
        <f>SUM(F$2:F14)</f>
        <v>0</v>
      </c>
      <c r="O14" s="145">
        <f>SUM(G$2:G14)</f>
        <v>0</v>
      </c>
    </row>
    <row r="15" spans="1:15" x14ac:dyDescent="0.25">
      <c r="A15">
        <v>14</v>
      </c>
      <c r="B15" s="145">
        <f>IF(COUNTIF('Listing Competitieven'!AN$2:AN$479,$A15)=0,"",COUNTIF('Listing Competitieven'!AN$2:AN$479,$A15))</f>
        <v>2</v>
      </c>
      <c r="C15" s="145" t="str">
        <f>IF(COUNTIF('Listing Competitieven'!AO$2:AO$479,$A15)=0,"",COUNTIF('Listing Competitieven'!AO$2:AO$479,$A15))</f>
        <v/>
      </c>
      <c r="D15" s="145" t="str">
        <f>IF(COUNTIF('Listing Competitieven'!AP$2:AP$479,$A15)=0,"",COUNTIF('Listing Competitieven'!AP$2:AP$479,$A15))</f>
        <v/>
      </c>
      <c r="E15" s="145" t="str">
        <f>IF(COUNTIF('Listing Competitieven'!AQ$2:AQ$479,$A15)=0,"",COUNTIF('Listing Competitieven'!AQ$2:AQ$479,$A15))</f>
        <v/>
      </c>
      <c r="F15" s="145" t="str">
        <f>IF(COUNTIF('Listing Competitieven'!AR$2:AR$479,$A15)=0,"",COUNTIF('Listing Competitieven'!AR$2:AR$479,$A15))</f>
        <v/>
      </c>
      <c r="G15" s="145" t="str">
        <f>IF(COUNTIF('Listing Competitieven'!AS$2:AS$479,$A15)=0,"",COUNTIF('Listing Competitieven'!AS$2:AS$479,$A15))</f>
        <v/>
      </c>
      <c r="I15">
        <v>14</v>
      </c>
      <c r="J15" s="145">
        <f>SUM(B$2:B15)</f>
        <v>2</v>
      </c>
      <c r="K15" s="145">
        <f>SUM(C$2:C15)</f>
        <v>0</v>
      </c>
      <c r="L15" s="145">
        <f>SUM(D$2:D15)</f>
        <v>0</v>
      </c>
      <c r="M15" s="145">
        <f>SUM(E$2:E15)</f>
        <v>0</v>
      </c>
      <c r="N15" s="145">
        <f>SUM(F$2:F15)</f>
        <v>0</v>
      </c>
      <c r="O15" s="145">
        <f>SUM(G$2:G15)</f>
        <v>0</v>
      </c>
    </row>
    <row r="16" spans="1:15" x14ac:dyDescent="0.25">
      <c r="A16">
        <v>15</v>
      </c>
      <c r="B16" s="145" t="str">
        <f>IF(COUNTIF('Listing Competitieven'!AN$2:AN$479,$A16)=0,"",COUNTIF('Listing Competitieven'!AN$2:AN$479,$A16))</f>
        <v/>
      </c>
      <c r="C16" s="145" t="str">
        <f>IF(COUNTIF('Listing Competitieven'!AO$2:AO$479,$A16)=0,"",COUNTIF('Listing Competitieven'!AO$2:AO$479,$A16))</f>
        <v/>
      </c>
      <c r="D16" s="145" t="str">
        <f>IF(COUNTIF('Listing Competitieven'!AP$2:AP$479,$A16)=0,"",COUNTIF('Listing Competitieven'!AP$2:AP$479,$A16))</f>
        <v/>
      </c>
      <c r="E16" s="145" t="str">
        <f>IF(COUNTIF('Listing Competitieven'!AQ$2:AQ$479,$A16)=0,"",COUNTIF('Listing Competitieven'!AQ$2:AQ$479,$A16))</f>
        <v/>
      </c>
      <c r="F16" s="145" t="str">
        <f>IF(COUNTIF('Listing Competitieven'!AR$2:AR$479,$A16)=0,"",COUNTIF('Listing Competitieven'!AR$2:AR$479,$A16))</f>
        <v/>
      </c>
      <c r="G16" s="145" t="str">
        <f>IF(COUNTIF('Listing Competitieven'!AS$2:AS$479,$A16)=0,"",COUNTIF('Listing Competitieven'!AS$2:AS$479,$A16))</f>
        <v/>
      </c>
      <c r="I16">
        <v>15</v>
      </c>
      <c r="J16" s="145">
        <f>SUM(B$2:B16)</f>
        <v>2</v>
      </c>
      <c r="K16" s="145">
        <f>SUM(C$2:C16)</f>
        <v>0</v>
      </c>
      <c r="L16" s="145">
        <f>SUM(D$2:D16)</f>
        <v>0</v>
      </c>
      <c r="M16" s="145">
        <f>SUM(E$2:E16)</f>
        <v>0</v>
      </c>
      <c r="N16" s="145">
        <f>SUM(F$2:F16)</f>
        <v>0</v>
      </c>
      <c r="O16" s="145">
        <f>SUM(G$2:G16)</f>
        <v>0</v>
      </c>
    </row>
    <row r="17" spans="1:15" x14ac:dyDescent="0.25">
      <c r="A17">
        <v>16</v>
      </c>
      <c r="B17" s="145" t="str">
        <f>IF(COUNTIF('Listing Competitieven'!AN$2:AN$479,$A17)=0,"",COUNTIF('Listing Competitieven'!AN$2:AN$479,$A17))</f>
        <v/>
      </c>
      <c r="C17" s="145" t="str">
        <f>IF(COUNTIF('Listing Competitieven'!AO$2:AO$479,$A17)=0,"",COUNTIF('Listing Competitieven'!AO$2:AO$479,$A17))</f>
        <v/>
      </c>
      <c r="D17" s="145" t="str">
        <f>IF(COUNTIF('Listing Competitieven'!AP$2:AP$479,$A17)=0,"",COUNTIF('Listing Competitieven'!AP$2:AP$479,$A17))</f>
        <v/>
      </c>
      <c r="E17" s="145" t="str">
        <f>IF(COUNTIF('Listing Competitieven'!AQ$2:AQ$479,$A17)=0,"",COUNTIF('Listing Competitieven'!AQ$2:AQ$479,$A17))</f>
        <v/>
      </c>
      <c r="F17" s="145" t="str">
        <f>IF(COUNTIF('Listing Competitieven'!AR$2:AR$479,$A17)=0,"",COUNTIF('Listing Competitieven'!AR$2:AR$479,$A17))</f>
        <v/>
      </c>
      <c r="G17" s="145" t="str">
        <f>IF(COUNTIF('Listing Competitieven'!AS$2:AS$479,$A17)=0,"",COUNTIF('Listing Competitieven'!AS$2:AS$479,$A17))</f>
        <v/>
      </c>
      <c r="I17">
        <v>16</v>
      </c>
      <c r="J17" s="145">
        <f>SUM(B$2:B17)</f>
        <v>2</v>
      </c>
      <c r="K17" s="145">
        <f>SUM(C$2:C17)</f>
        <v>0</v>
      </c>
      <c r="L17" s="145">
        <f>SUM(D$2:D17)</f>
        <v>0</v>
      </c>
      <c r="M17" s="145">
        <f>SUM(E$2:E17)</f>
        <v>0</v>
      </c>
      <c r="N17" s="145">
        <f>SUM(F$2:F17)</f>
        <v>0</v>
      </c>
      <c r="O17" s="145">
        <f>SUM(G$2:G17)</f>
        <v>0</v>
      </c>
    </row>
    <row r="18" spans="1:15" x14ac:dyDescent="0.25">
      <c r="A18">
        <v>17</v>
      </c>
      <c r="B18" s="145" t="str">
        <f>IF(COUNTIF('Listing Competitieven'!AN$2:AN$479,$A18)=0,"",COUNTIF('Listing Competitieven'!AN$2:AN$479,$A18))</f>
        <v/>
      </c>
      <c r="C18" s="145" t="str">
        <f>IF(COUNTIF('Listing Competitieven'!AO$2:AO$479,$A18)=0,"",COUNTIF('Listing Competitieven'!AO$2:AO$479,$A18))</f>
        <v/>
      </c>
      <c r="D18" s="145" t="str">
        <f>IF(COUNTIF('Listing Competitieven'!AP$2:AP$479,$A18)=0,"",COUNTIF('Listing Competitieven'!AP$2:AP$479,$A18))</f>
        <v/>
      </c>
      <c r="E18" s="145" t="str">
        <f>IF(COUNTIF('Listing Competitieven'!AQ$2:AQ$479,$A18)=0,"",COUNTIF('Listing Competitieven'!AQ$2:AQ$479,$A18))</f>
        <v/>
      </c>
      <c r="F18" s="145" t="str">
        <f>IF(COUNTIF('Listing Competitieven'!AR$2:AR$479,$A18)=0,"",COUNTIF('Listing Competitieven'!AR$2:AR$479,$A18))</f>
        <v/>
      </c>
      <c r="G18" s="145" t="str">
        <f>IF(COUNTIF('Listing Competitieven'!AS$2:AS$479,$A18)=0,"",COUNTIF('Listing Competitieven'!AS$2:AS$479,$A18))</f>
        <v/>
      </c>
      <c r="I18">
        <v>17</v>
      </c>
      <c r="J18" s="145">
        <f>SUM(B$2:B18)</f>
        <v>2</v>
      </c>
      <c r="K18" s="145">
        <f>SUM(C$2:C18)</f>
        <v>0</v>
      </c>
      <c r="L18" s="145">
        <f>SUM(D$2:D18)</f>
        <v>0</v>
      </c>
      <c r="M18" s="145">
        <f>SUM(E$2:E18)</f>
        <v>0</v>
      </c>
      <c r="N18" s="145">
        <f>SUM(F$2:F18)</f>
        <v>0</v>
      </c>
      <c r="O18" s="145">
        <f>SUM(G$2:G18)</f>
        <v>0</v>
      </c>
    </row>
    <row r="19" spans="1:15" x14ac:dyDescent="0.25">
      <c r="A19">
        <v>18</v>
      </c>
      <c r="B19" s="145" t="str">
        <f>IF(COUNTIF('Listing Competitieven'!AN$2:AN$479,$A19)=0,"",COUNTIF('Listing Competitieven'!AN$2:AN$479,$A19))</f>
        <v/>
      </c>
      <c r="C19" s="145" t="str">
        <f>IF(COUNTIF('Listing Competitieven'!AO$2:AO$479,$A19)=0,"",COUNTIF('Listing Competitieven'!AO$2:AO$479,$A19))</f>
        <v/>
      </c>
      <c r="D19" s="145" t="str">
        <f>IF(COUNTIF('Listing Competitieven'!AP$2:AP$479,$A19)=0,"",COUNTIF('Listing Competitieven'!AP$2:AP$479,$A19))</f>
        <v/>
      </c>
      <c r="E19" s="145" t="str">
        <f>IF(COUNTIF('Listing Competitieven'!AQ$2:AQ$479,$A19)=0,"",COUNTIF('Listing Competitieven'!AQ$2:AQ$479,$A19))</f>
        <v/>
      </c>
      <c r="F19" s="145" t="str">
        <f>IF(COUNTIF('Listing Competitieven'!AR$2:AR$479,$A19)=0,"",COUNTIF('Listing Competitieven'!AR$2:AR$479,$A19))</f>
        <v/>
      </c>
      <c r="G19" s="145" t="str">
        <f>IF(COUNTIF('Listing Competitieven'!AS$2:AS$479,$A19)=0,"",COUNTIF('Listing Competitieven'!AS$2:AS$479,$A19))</f>
        <v/>
      </c>
      <c r="I19">
        <v>18</v>
      </c>
      <c r="J19" s="145">
        <f>SUM(B$2:B19)</f>
        <v>2</v>
      </c>
      <c r="K19" s="145">
        <f>SUM(C$2:C19)</f>
        <v>0</v>
      </c>
      <c r="L19" s="145">
        <f>SUM(D$2:D19)</f>
        <v>0</v>
      </c>
      <c r="M19" s="145">
        <f>SUM(E$2:E19)</f>
        <v>0</v>
      </c>
      <c r="N19" s="145">
        <f>SUM(F$2:F19)</f>
        <v>0</v>
      </c>
      <c r="O19" s="145">
        <f>SUM(G$2:G19)</f>
        <v>0</v>
      </c>
    </row>
    <row r="20" spans="1:15" x14ac:dyDescent="0.25">
      <c r="A20">
        <v>19</v>
      </c>
      <c r="B20" s="145" t="str">
        <f>IF(COUNTIF('Listing Competitieven'!AN$2:AN$479,$A20)=0,"",COUNTIF('Listing Competitieven'!AN$2:AN$479,$A20))</f>
        <v/>
      </c>
      <c r="C20" s="145" t="str">
        <f>IF(COUNTIF('Listing Competitieven'!AO$2:AO$479,$A20)=0,"",COUNTIF('Listing Competitieven'!AO$2:AO$479,$A20))</f>
        <v/>
      </c>
      <c r="D20" s="145" t="str">
        <f>IF(COUNTIF('Listing Competitieven'!AP$2:AP$479,$A20)=0,"",COUNTIF('Listing Competitieven'!AP$2:AP$479,$A20))</f>
        <v/>
      </c>
      <c r="E20" s="145" t="str">
        <f>IF(COUNTIF('Listing Competitieven'!AQ$2:AQ$479,$A20)=0,"",COUNTIF('Listing Competitieven'!AQ$2:AQ$479,$A20))</f>
        <v/>
      </c>
      <c r="F20" s="145" t="str">
        <f>IF(COUNTIF('Listing Competitieven'!AR$2:AR$479,$A20)=0,"",COUNTIF('Listing Competitieven'!AR$2:AR$479,$A20))</f>
        <v/>
      </c>
      <c r="G20" s="145" t="str">
        <f>IF(COUNTIF('Listing Competitieven'!AS$2:AS$479,$A20)=0,"",COUNTIF('Listing Competitieven'!AS$2:AS$479,$A20))</f>
        <v/>
      </c>
      <c r="I20">
        <v>19</v>
      </c>
      <c r="J20" s="145">
        <f>SUM(B$2:B20)</f>
        <v>2</v>
      </c>
      <c r="K20" s="145">
        <f>SUM(C$2:C20)</f>
        <v>0</v>
      </c>
      <c r="L20" s="145">
        <f>SUM(D$2:D20)</f>
        <v>0</v>
      </c>
      <c r="M20" s="145">
        <f>SUM(E$2:E20)</f>
        <v>0</v>
      </c>
      <c r="N20" s="145">
        <f>SUM(F$2:F20)</f>
        <v>0</v>
      </c>
      <c r="O20" s="145">
        <f>SUM(G$2:G20)</f>
        <v>0</v>
      </c>
    </row>
    <row r="21" spans="1:15" x14ac:dyDescent="0.25">
      <c r="A21">
        <v>20</v>
      </c>
      <c r="B21" s="145">
        <f>IF(COUNTIF('Listing Competitieven'!AN$2:AN$479,$A21)=0,"",COUNTIF('Listing Competitieven'!AN$2:AN$479,$A21))</f>
        <v>1</v>
      </c>
      <c r="C21" s="145" t="str">
        <f>IF(COUNTIF('Listing Competitieven'!AO$2:AO$479,$A21)=0,"",COUNTIF('Listing Competitieven'!AO$2:AO$479,$A21))</f>
        <v/>
      </c>
      <c r="D21" s="145" t="str">
        <f>IF(COUNTIF('Listing Competitieven'!AP$2:AP$479,$A21)=0,"",COUNTIF('Listing Competitieven'!AP$2:AP$479,$A21))</f>
        <v/>
      </c>
      <c r="E21" s="145" t="str">
        <f>IF(COUNTIF('Listing Competitieven'!AQ$2:AQ$479,$A21)=0,"",COUNTIF('Listing Competitieven'!AQ$2:AQ$479,$A21))</f>
        <v/>
      </c>
      <c r="F21" s="145" t="str">
        <f>IF(COUNTIF('Listing Competitieven'!AR$2:AR$479,$A21)=0,"",COUNTIF('Listing Competitieven'!AR$2:AR$479,$A21))</f>
        <v/>
      </c>
      <c r="G21" s="145" t="str">
        <f>IF(COUNTIF('Listing Competitieven'!AS$2:AS$479,$A21)=0,"",COUNTIF('Listing Competitieven'!AS$2:AS$479,$A21))</f>
        <v/>
      </c>
      <c r="I21">
        <v>20</v>
      </c>
      <c r="J21" s="145">
        <f>SUM(B$2:B21)</f>
        <v>3</v>
      </c>
      <c r="K21" s="145">
        <f>SUM(C$2:C21)</f>
        <v>0</v>
      </c>
      <c r="L21" s="145">
        <f>SUM(D$2:D21)</f>
        <v>0</v>
      </c>
      <c r="M21" s="145">
        <f>SUM(E$2:E21)</f>
        <v>0</v>
      </c>
      <c r="N21" s="145">
        <f>SUM(F$2:F21)</f>
        <v>0</v>
      </c>
      <c r="O21" s="145">
        <f>SUM(G$2:G21)</f>
        <v>0</v>
      </c>
    </row>
    <row r="22" spans="1:15" x14ac:dyDescent="0.25">
      <c r="A22">
        <v>21</v>
      </c>
      <c r="B22" s="145">
        <f>IF(COUNTIF('Listing Competitieven'!AN$2:AN$479,$A22)=0,"",COUNTIF('Listing Competitieven'!AN$2:AN$479,$A22))</f>
        <v>1</v>
      </c>
      <c r="C22" s="145" t="str">
        <f>IF(COUNTIF('Listing Competitieven'!AO$2:AO$479,$A22)=0,"",COUNTIF('Listing Competitieven'!AO$2:AO$479,$A22))</f>
        <v/>
      </c>
      <c r="D22" s="145" t="str">
        <f>IF(COUNTIF('Listing Competitieven'!AP$2:AP$479,$A22)=0,"",COUNTIF('Listing Competitieven'!AP$2:AP$479,$A22))</f>
        <v/>
      </c>
      <c r="E22" s="145" t="str">
        <f>IF(COUNTIF('Listing Competitieven'!AQ$2:AQ$479,$A22)=0,"",COUNTIF('Listing Competitieven'!AQ$2:AQ$479,$A22))</f>
        <v/>
      </c>
      <c r="F22" s="145" t="str">
        <f>IF(COUNTIF('Listing Competitieven'!AR$2:AR$479,$A22)=0,"",COUNTIF('Listing Competitieven'!AR$2:AR$479,$A22))</f>
        <v/>
      </c>
      <c r="G22" s="145" t="str">
        <f>IF(COUNTIF('Listing Competitieven'!AS$2:AS$479,$A22)=0,"",COUNTIF('Listing Competitieven'!AS$2:AS$479,$A22))</f>
        <v/>
      </c>
      <c r="I22">
        <v>21</v>
      </c>
      <c r="J22" s="145">
        <f>SUM(B$2:B22)</f>
        <v>4</v>
      </c>
      <c r="K22" s="145">
        <f>SUM(C$2:C22)</f>
        <v>0</v>
      </c>
      <c r="L22" s="145">
        <f>SUM(D$2:D22)</f>
        <v>0</v>
      </c>
      <c r="M22" s="145">
        <f>SUM(E$2:E22)</f>
        <v>0</v>
      </c>
      <c r="N22" s="145">
        <f>SUM(F$2:F22)</f>
        <v>0</v>
      </c>
      <c r="O22" s="145">
        <f>SUM(G$2:G22)</f>
        <v>0</v>
      </c>
    </row>
    <row r="23" spans="1:15" x14ac:dyDescent="0.25">
      <c r="A23">
        <v>22</v>
      </c>
      <c r="B23" s="145" t="str">
        <f>IF(COUNTIF('Listing Competitieven'!AN$2:AN$479,$A23)=0,"",COUNTIF('Listing Competitieven'!AN$2:AN$479,$A23))</f>
        <v/>
      </c>
      <c r="C23" s="145" t="str">
        <f>IF(COUNTIF('Listing Competitieven'!AO$2:AO$479,$A23)=0,"",COUNTIF('Listing Competitieven'!AO$2:AO$479,$A23))</f>
        <v/>
      </c>
      <c r="D23" s="145">
        <f>IF(COUNTIF('Listing Competitieven'!AP$2:AP$479,$A23)=0,"",COUNTIF('Listing Competitieven'!AP$2:AP$479,$A23))</f>
        <v>1</v>
      </c>
      <c r="E23" s="145" t="str">
        <f>IF(COUNTIF('Listing Competitieven'!AQ$2:AQ$479,$A23)=0,"",COUNTIF('Listing Competitieven'!AQ$2:AQ$479,$A23))</f>
        <v/>
      </c>
      <c r="F23" s="145" t="str">
        <f>IF(COUNTIF('Listing Competitieven'!AR$2:AR$479,$A23)=0,"",COUNTIF('Listing Competitieven'!AR$2:AR$479,$A23))</f>
        <v/>
      </c>
      <c r="G23" s="145" t="str">
        <f>IF(COUNTIF('Listing Competitieven'!AS$2:AS$479,$A23)=0,"",COUNTIF('Listing Competitieven'!AS$2:AS$479,$A23))</f>
        <v/>
      </c>
      <c r="I23">
        <v>22</v>
      </c>
      <c r="J23" s="145">
        <f>SUM(B$2:B23)</f>
        <v>4</v>
      </c>
      <c r="K23" s="145">
        <f>SUM(C$2:C23)</f>
        <v>0</v>
      </c>
      <c r="L23" s="145">
        <f>SUM(D$2:D23)</f>
        <v>1</v>
      </c>
      <c r="M23" s="145">
        <f>SUM(E$2:E23)</f>
        <v>0</v>
      </c>
      <c r="N23" s="145">
        <f>SUM(F$2:F23)</f>
        <v>0</v>
      </c>
      <c r="O23" s="145">
        <f>SUM(G$2:G23)</f>
        <v>0</v>
      </c>
    </row>
    <row r="24" spans="1:15" x14ac:dyDescent="0.25">
      <c r="A24">
        <v>23</v>
      </c>
      <c r="B24" s="145" t="str">
        <f>IF(COUNTIF('Listing Competitieven'!AN$2:AN$479,$A24)=0,"",COUNTIF('Listing Competitieven'!AN$2:AN$479,$A24))</f>
        <v/>
      </c>
      <c r="C24" s="145" t="str">
        <f>IF(COUNTIF('Listing Competitieven'!AO$2:AO$479,$A24)=0,"",COUNTIF('Listing Competitieven'!AO$2:AO$479,$A24))</f>
        <v/>
      </c>
      <c r="D24" s="145" t="str">
        <f>IF(COUNTIF('Listing Competitieven'!AP$2:AP$479,$A24)=0,"",COUNTIF('Listing Competitieven'!AP$2:AP$479,$A24))</f>
        <v/>
      </c>
      <c r="E24" s="145" t="str">
        <f>IF(COUNTIF('Listing Competitieven'!AQ$2:AQ$479,$A24)=0,"",COUNTIF('Listing Competitieven'!AQ$2:AQ$479,$A24))</f>
        <v/>
      </c>
      <c r="F24" s="145" t="str">
        <f>IF(COUNTIF('Listing Competitieven'!AR$2:AR$479,$A24)=0,"",COUNTIF('Listing Competitieven'!AR$2:AR$479,$A24))</f>
        <v/>
      </c>
      <c r="G24" s="145" t="str">
        <f>IF(COUNTIF('Listing Competitieven'!AS$2:AS$479,$A24)=0,"",COUNTIF('Listing Competitieven'!AS$2:AS$479,$A24))</f>
        <v/>
      </c>
      <c r="I24">
        <v>23</v>
      </c>
      <c r="J24" s="145">
        <f>SUM(B$2:B24)</f>
        <v>4</v>
      </c>
      <c r="K24" s="145">
        <f>SUM(C$2:C24)</f>
        <v>0</v>
      </c>
      <c r="L24" s="145">
        <f>SUM(D$2:D24)</f>
        <v>1</v>
      </c>
      <c r="M24" s="145">
        <f>SUM(E$2:E24)</f>
        <v>0</v>
      </c>
      <c r="N24" s="145">
        <f>SUM(F$2:F24)</f>
        <v>0</v>
      </c>
      <c r="O24" s="145">
        <f>SUM(G$2:G24)</f>
        <v>0</v>
      </c>
    </row>
    <row r="25" spans="1:15" x14ac:dyDescent="0.25">
      <c r="A25">
        <v>24</v>
      </c>
      <c r="B25" s="145" t="str">
        <f>IF(COUNTIF('Listing Competitieven'!AN$2:AN$479,$A25)=0,"",COUNTIF('Listing Competitieven'!AN$2:AN$479,$A25))</f>
        <v/>
      </c>
      <c r="C25" s="145" t="str">
        <f>IF(COUNTIF('Listing Competitieven'!AO$2:AO$479,$A25)=0,"",COUNTIF('Listing Competitieven'!AO$2:AO$479,$A25))</f>
        <v/>
      </c>
      <c r="D25" s="145" t="str">
        <f>IF(COUNTIF('Listing Competitieven'!AP$2:AP$479,$A25)=0,"",COUNTIF('Listing Competitieven'!AP$2:AP$479,$A25))</f>
        <v/>
      </c>
      <c r="E25" s="145" t="str">
        <f>IF(COUNTIF('Listing Competitieven'!AQ$2:AQ$479,$A25)=0,"",COUNTIF('Listing Competitieven'!AQ$2:AQ$479,$A25))</f>
        <v/>
      </c>
      <c r="F25" s="145" t="str">
        <f>IF(COUNTIF('Listing Competitieven'!AR$2:AR$479,$A25)=0,"",COUNTIF('Listing Competitieven'!AR$2:AR$479,$A25))</f>
        <v/>
      </c>
      <c r="G25" s="145" t="str">
        <f>IF(COUNTIF('Listing Competitieven'!AS$2:AS$479,$A25)=0,"",COUNTIF('Listing Competitieven'!AS$2:AS$479,$A25))</f>
        <v/>
      </c>
      <c r="I25">
        <v>24</v>
      </c>
      <c r="J25" s="145">
        <f>SUM(B$2:B25)</f>
        <v>4</v>
      </c>
      <c r="K25" s="145">
        <f>SUM(C$2:C25)</f>
        <v>0</v>
      </c>
      <c r="L25" s="145">
        <f>SUM(D$2:D25)</f>
        <v>1</v>
      </c>
      <c r="M25" s="145">
        <f>SUM(E$2:E25)</f>
        <v>0</v>
      </c>
      <c r="N25" s="145">
        <f>SUM(F$2:F25)</f>
        <v>0</v>
      </c>
      <c r="O25" s="145">
        <f>SUM(G$2:G25)</f>
        <v>0</v>
      </c>
    </row>
    <row r="26" spans="1:15" x14ac:dyDescent="0.25">
      <c r="A26">
        <v>25</v>
      </c>
      <c r="B26" s="145" t="str">
        <f>IF(COUNTIF('Listing Competitieven'!AN$2:AN$479,$A26)=0,"",COUNTIF('Listing Competitieven'!AN$2:AN$479,$A26))</f>
        <v/>
      </c>
      <c r="C26" s="145" t="str">
        <f>IF(COUNTIF('Listing Competitieven'!AO$2:AO$479,$A26)=0,"",COUNTIF('Listing Competitieven'!AO$2:AO$479,$A26))</f>
        <v/>
      </c>
      <c r="D26" s="145" t="str">
        <f>IF(COUNTIF('Listing Competitieven'!AP$2:AP$479,$A26)=0,"",COUNTIF('Listing Competitieven'!AP$2:AP$479,$A26))</f>
        <v/>
      </c>
      <c r="E26" s="145" t="str">
        <f>IF(COUNTIF('Listing Competitieven'!AQ$2:AQ$479,$A26)=0,"",COUNTIF('Listing Competitieven'!AQ$2:AQ$479,$A26))</f>
        <v/>
      </c>
      <c r="F26" s="145" t="str">
        <f>IF(COUNTIF('Listing Competitieven'!AR$2:AR$479,$A26)=0,"",COUNTIF('Listing Competitieven'!AR$2:AR$479,$A26))</f>
        <v/>
      </c>
      <c r="G26" s="145" t="str">
        <f>IF(COUNTIF('Listing Competitieven'!AS$2:AS$479,$A26)=0,"",COUNTIF('Listing Competitieven'!AS$2:AS$479,$A26))</f>
        <v/>
      </c>
      <c r="I26">
        <v>25</v>
      </c>
      <c r="J26" s="145">
        <f>SUM(B$2:B26)</f>
        <v>4</v>
      </c>
      <c r="K26" s="145">
        <f>SUM(C$2:C26)</f>
        <v>0</v>
      </c>
      <c r="L26" s="145">
        <f>SUM(D$2:D26)</f>
        <v>1</v>
      </c>
      <c r="M26" s="145">
        <f>SUM(E$2:E26)</f>
        <v>0</v>
      </c>
      <c r="N26" s="145">
        <f>SUM(F$2:F26)</f>
        <v>0</v>
      </c>
      <c r="O26" s="145">
        <f>SUM(G$2:G26)</f>
        <v>0</v>
      </c>
    </row>
    <row r="27" spans="1:15" x14ac:dyDescent="0.25">
      <c r="A27">
        <v>26</v>
      </c>
      <c r="B27" s="145" t="str">
        <f>IF(COUNTIF('Listing Competitieven'!AN$2:AN$479,$A27)=0,"",COUNTIF('Listing Competitieven'!AN$2:AN$479,$A27))</f>
        <v/>
      </c>
      <c r="C27" s="145" t="str">
        <f>IF(COUNTIF('Listing Competitieven'!AO$2:AO$479,$A27)=0,"",COUNTIF('Listing Competitieven'!AO$2:AO$479,$A27))</f>
        <v/>
      </c>
      <c r="D27" s="145" t="str">
        <f>IF(COUNTIF('Listing Competitieven'!AP$2:AP$479,$A27)=0,"",COUNTIF('Listing Competitieven'!AP$2:AP$479,$A27))</f>
        <v/>
      </c>
      <c r="E27" s="145" t="str">
        <f>IF(COUNTIF('Listing Competitieven'!AQ$2:AQ$479,$A27)=0,"",COUNTIF('Listing Competitieven'!AQ$2:AQ$479,$A27))</f>
        <v/>
      </c>
      <c r="F27" s="145" t="str">
        <f>IF(COUNTIF('Listing Competitieven'!AR$2:AR$479,$A27)=0,"",COUNTIF('Listing Competitieven'!AR$2:AR$479,$A27))</f>
        <v/>
      </c>
      <c r="G27" s="145" t="str">
        <f>IF(COUNTIF('Listing Competitieven'!AS$2:AS$479,$A27)=0,"",COUNTIF('Listing Competitieven'!AS$2:AS$479,$A27))</f>
        <v/>
      </c>
      <c r="I27">
        <v>26</v>
      </c>
      <c r="J27" s="145">
        <f>SUM(B$2:B27)</f>
        <v>4</v>
      </c>
      <c r="K27" s="145">
        <f>SUM(C$2:C27)</f>
        <v>0</v>
      </c>
      <c r="L27" s="145">
        <f>SUM(D$2:D27)</f>
        <v>1</v>
      </c>
      <c r="M27" s="145">
        <f>SUM(E$2:E27)</f>
        <v>0</v>
      </c>
      <c r="N27" s="145">
        <f>SUM(F$2:F27)</f>
        <v>0</v>
      </c>
      <c r="O27" s="145">
        <f>SUM(G$2:G27)</f>
        <v>0</v>
      </c>
    </row>
    <row r="28" spans="1:15" x14ac:dyDescent="0.25">
      <c r="A28">
        <v>27</v>
      </c>
      <c r="B28" s="145" t="str">
        <f>IF(COUNTIF('Listing Competitieven'!AN$2:AN$479,$A28)=0,"",COUNTIF('Listing Competitieven'!AN$2:AN$479,$A28))</f>
        <v/>
      </c>
      <c r="C28" s="145" t="str">
        <f>IF(COUNTIF('Listing Competitieven'!AO$2:AO$479,$A28)=0,"",COUNTIF('Listing Competitieven'!AO$2:AO$479,$A28))</f>
        <v/>
      </c>
      <c r="D28" s="145" t="str">
        <f>IF(COUNTIF('Listing Competitieven'!AP$2:AP$479,$A28)=0,"",COUNTIF('Listing Competitieven'!AP$2:AP$479,$A28))</f>
        <v/>
      </c>
      <c r="E28" s="145" t="str">
        <f>IF(COUNTIF('Listing Competitieven'!AQ$2:AQ$479,$A28)=0,"",COUNTIF('Listing Competitieven'!AQ$2:AQ$479,$A28))</f>
        <v/>
      </c>
      <c r="F28" s="145" t="str">
        <f>IF(COUNTIF('Listing Competitieven'!AR$2:AR$479,$A28)=0,"",COUNTIF('Listing Competitieven'!AR$2:AR$479,$A28))</f>
        <v/>
      </c>
      <c r="G28" s="145" t="str">
        <f>IF(COUNTIF('Listing Competitieven'!AS$2:AS$479,$A28)=0,"",COUNTIF('Listing Competitieven'!AS$2:AS$479,$A28))</f>
        <v/>
      </c>
      <c r="I28">
        <v>27</v>
      </c>
      <c r="J28" s="145">
        <f>SUM(B$2:B28)</f>
        <v>4</v>
      </c>
      <c r="K28" s="145">
        <f>SUM(C$2:C28)</f>
        <v>0</v>
      </c>
      <c r="L28" s="145">
        <f>SUM(D$2:D28)</f>
        <v>1</v>
      </c>
      <c r="M28" s="145">
        <f>SUM(E$2:E28)</f>
        <v>0</v>
      </c>
      <c r="N28" s="145">
        <f>SUM(F$2:F28)</f>
        <v>0</v>
      </c>
      <c r="O28" s="145">
        <f>SUM(G$2:G28)</f>
        <v>0</v>
      </c>
    </row>
    <row r="29" spans="1:15" x14ac:dyDescent="0.25">
      <c r="A29">
        <v>28</v>
      </c>
      <c r="B29" s="145" t="str">
        <f>IF(COUNTIF('Listing Competitieven'!AN$2:AN$479,$A29)=0,"",COUNTIF('Listing Competitieven'!AN$2:AN$479,$A29))</f>
        <v/>
      </c>
      <c r="C29" s="145" t="str">
        <f>IF(COUNTIF('Listing Competitieven'!AO$2:AO$479,$A29)=0,"",COUNTIF('Listing Competitieven'!AO$2:AO$479,$A29))</f>
        <v/>
      </c>
      <c r="D29" s="145" t="str">
        <f>IF(COUNTIF('Listing Competitieven'!AP$2:AP$479,$A29)=0,"",COUNTIF('Listing Competitieven'!AP$2:AP$479,$A29))</f>
        <v/>
      </c>
      <c r="E29" s="145" t="str">
        <f>IF(COUNTIF('Listing Competitieven'!AQ$2:AQ$479,$A29)=0,"",COUNTIF('Listing Competitieven'!AQ$2:AQ$479,$A29))</f>
        <v/>
      </c>
      <c r="F29" s="145" t="str">
        <f>IF(COUNTIF('Listing Competitieven'!AR$2:AR$479,$A29)=0,"",COUNTIF('Listing Competitieven'!AR$2:AR$479,$A29))</f>
        <v/>
      </c>
      <c r="G29" s="145" t="str">
        <f>IF(COUNTIF('Listing Competitieven'!AS$2:AS$479,$A29)=0,"",COUNTIF('Listing Competitieven'!AS$2:AS$479,$A29))</f>
        <v/>
      </c>
      <c r="I29">
        <v>28</v>
      </c>
      <c r="J29" s="145">
        <f>SUM(B$2:B29)</f>
        <v>4</v>
      </c>
      <c r="K29" s="145">
        <f>SUM(C$2:C29)</f>
        <v>0</v>
      </c>
      <c r="L29" s="145">
        <f>SUM(D$2:D29)</f>
        <v>1</v>
      </c>
      <c r="M29" s="145">
        <f>SUM(E$2:E29)</f>
        <v>0</v>
      </c>
      <c r="N29" s="145">
        <f>SUM(F$2:F29)</f>
        <v>0</v>
      </c>
      <c r="O29" s="145">
        <f>SUM(G$2:G29)</f>
        <v>0</v>
      </c>
    </row>
    <row r="30" spans="1:15" x14ac:dyDescent="0.25">
      <c r="A30">
        <v>29</v>
      </c>
      <c r="B30" s="145" t="str">
        <f>IF(COUNTIF('Listing Competitieven'!AN$2:AN$479,$A30)=0,"",COUNTIF('Listing Competitieven'!AN$2:AN$479,$A30))</f>
        <v/>
      </c>
      <c r="C30" s="145" t="str">
        <f>IF(COUNTIF('Listing Competitieven'!AO$2:AO$479,$A30)=0,"",COUNTIF('Listing Competitieven'!AO$2:AO$479,$A30))</f>
        <v/>
      </c>
      <c r="D30" s="145" t="str">
        <f>IF(COUNTIF('Listing Competitieven'!AP$2:AP$479,$A30)=0,"",COUNTIF('Listing Competitieven'!AP$2:AP$479,$A30))</f>
        <v/>
      </c>
      <c r="E30" s="145" t="str">
        <f>IF(COUNTIF('Listing Competitieven'!AQ$2:AQ$479,$A30)=0,"",COUNTIF('Listing Competitieven'!AQ$2:AQ$479,$A30))</f>
        <v/>
      </c>
      <c r="F30" s="145" t="str">
        <f>IF(COUNTIF('Listing Competitieven'!AR$2:AR$479,$A30)=0,"",COUNTIF('Listing Competitieven'!AR$2:AR$479,$A30))</f>
        <v/>
      </c>
      <c r="G30" s="145" t="str">
        <f>IF(COUNTIF('Listing Competitieven'!AS$2:AS$479,$A30)=0,"",COUNTIF('Listing Competitieven'!AS$2:AS$479,$A30))</f>
        <v/>
      </c>
      <c r="I30">
        <v>29</v>
      </c>
      <c r="J30" s="145">
        <f>SUM(B$2:B30)</f>
        <v>4</v>
      </c>
      <c r="K30" s="145">
        <f>SUM(C$2:C30)</f>
        <v>0</v>
      </c>
      <c r="L30" s="145">
        <f>SUM(D$2:D30)</f>
        <v>1</v>
      </c>
      <c r="M30" s="145">
        <f>SUM(E$2:E30)</f>
        <v>0</v>
      </c>
      <c r="N30" s="145">
        <f>SUM(F$2:F30)</f>
        <v>0</v>
      </c>
      <c r="O30" s="145">
        <f>SUM(G$2:G30)</f>
        <v>0</v>
      </c>
    </row>
    <row r="31" spans="1:15" x14ac:dyDescent="0.25">
      <c r="A31">
        <v>30</v>
      </c>
      <c r="B31" s="145" t="str">
        <f>IF(COUNTIF('Listing Competitieven'!AN$2:AN$479,$A31)=0,"",COUNTIF('Listing Competitieven'!AN$2:AN$479,$A31))</f>
        <v/>
      </c>
      <c r="C31" s="145" t="str">
        <f>IF(COUNTIF('Listing Competitieven'!AO$2:AO$479,$A31)=0,"",COUNTIF('Listing Competitieven'!AO$2:AO$479,$A31))</f>
        <v/>
      </c>
      <c r="D31" s="145" t="str">
        <f>IF(COUNTIF('Listing Competitieven'!AP$2:AP$479,$A31)=0,"",COUNTIF('Listing Competitieven'!AP$2:AP$479,$A31))</f>
        <v/>
      </c>
      <c r="E31" s="145" t="str">
        <f>IF(COUNTIF('Listing Competitieven'!AQ$2:AQ$479,$A31)=0,"",COUNTIF('Listing Competitieven'!AQ$2:AQ$479,$A31))</f>
        <v/>
      </c>
      <c r="F31" s="145" t="str">
        <f>IF(COUNTIF('Listing Competitieven'!AR$2:AR$479,$A31)=0,"",COUNTIF('Listing Competitieven'!AR$2:AR$479,$A31))</f>
        <v/>
      </c>
      <c r="G31" s="145" t="str">
        <f>IF(COUNTIF('Listing Competitieven'!AS$2:AS$479,$A31)=0,"",COUNTIF('Listing Competitieven'!AS$2:AS$479,$A31))</f>
        <v/>
      </c>
      <c r="I31">
        <v>30</v>
      </c>
      <c r="J31" s="145">
        <f>SUM(B$2:B31)</f>
        <v>4</v>
      </c>
      <c r="K31" s="145">
        <f>SUM(C$2:C31)</f>
        <v>0</v>
      </c>
      <c r="L31" s="145">
        <f>SUM(D$2:D31)</f>
        <v>1</v>
      </c>
      <c r="M31" s="145">
        <f>SUM(E$2:E31)</f>
        <v>0</v>
      </c>
      <c r="N31" s="145">
        <f>SUM(F$2:F31)</f>
        <v>0</v>
      </c>
      <c r="O31" s="145">
        <f>SUM(G$2:G31)</f>
        <v>0</v>
      </c>
    </row>
    <row r="32" spans="1:15" x14ac:dyDescent="0.25">
      <c r="A32">
        <v>31</v>
      </c>
      <c r="B32" s="145" t="str">
        <f>IF(COUNTIF('Listing Competitieven'!AN$2:AN$479,$A32)=0,"",COUNTIF('Listing Competitieven'!AN$2:AN$479,$A32))</f>
        <v/>
      </c>
      <c r="C32" s="145" t="str">
        <f>IF(COUNTIF('Listing Competitieven'!AO$2:AO$479,$A32)=0,"",COUNTIF('Listing Competitieven'!AO$2:AO$479,$A32))</f>
        <v/>
      </c>
      <c r="D32" s="145" t="str">
        <f>IF(COUNTIF('Listing Competitieven'!AP$2:AP$479,$A32)=0,"",COUNTIF('Listing Competitieven'!AP$2:AP$479,$A32))</f>
        <v/>
      </c>
      <c r="E32" s="145" t="str">
        <f>IF(COUNTIF('Listing Competitieven'!AQ$2:AQ$479,$A32)=0,"",COUNTIF('Listing Competitieven'!AQ$2:AQ$479,$A32))</f>
        <v/>
      </c>
      <c r="F32" s="145" t="str">
        <f>IF(COUNTIF('Listing Competitieven'!AR$2:AR$479,$A32)=0,"",COUNTIF('Listing Competitieven'!AR$2:AR$479,$A32))</f>
        <v/>
      </c>
      <c r="G32" s="145" t="str">
        <f>IF(COUNTIF('Listing Competitieven'!AS$2:AS$479,$A32)=0,"",COUNTIF('Listing Competitieven'!AS$2:AS$479,$A32))</f>
        <v/>
      </c>
      <c r="I32">
        <v>31</v>
      </c>
      <c r="J32" s="145">
        <f>SUM(B$2:B32)</f>
        <v>4</v>
      </c>
      <c r="K32" s="145">
        <f>SUM(C$2:C32)</f>
        <v>0</v>
      </c>
      <c r="L32" s="145">
        <f>SUM(D$2:D32)</f>
        <v>1</v>
      </c>
      <c r="M32" s="145">
        <f>SUM(E$2:E32)</f>
        <v>0</v>
      </c>
      <c r="N32" s="145">
        <f>SUM(F$2:F32)</f>
        <v>0</v>
      </c>
      <c r="O32" s="145">
        <f>SUM(G$2:G32)</f>
        <v>0</v>
      </c>
    </row>
    <row r="33" spans="1:15" x14ac:dyDescent="0.25">
      <c r="A33">
        <v>32</v>
      </c>
      <c r="B33" s="145" t="str">
        <f>IF(COUNTIF('Listing Competitieven'!AN$2:AN$479,$A33)=0,"",COUNTIF('Listing Competitieven'!AN$2:AN$479,$A33))</f>
        <v/>
      </c>
      <c r="C33" s="145" t="str">
        <f>IF(COUNTIF('Listing Competitieven'!AO$2:AO$479,$A33)=0,"",COUNTIF('Listing Competitieven'!AO$2:AO$479,$A33))</f>
        <v/>
      </c>
      <c r="D33" s="145" t="str">
        <f>IF(COUNTIF('Listing Competitieven'!AP$2:AP$479,$A33)=0,"",COUNTIF('Listing Competitieven'!AP$2:AP$479,$A33))</f>
        <v/>
      </c>
      <c r="E33" s="145" t="str">
        <f>IF(COUNTIF('Listing Competitieven'!AQ$2:AQ$479,$A33)=0,"",COUNTIF('Listing Competitieven'!AQ$2:AQ$479,$A33))</f>
        <v/>
      </c>
      <c r="F33" s="145" t="str">
        <f>IF(COUNTIF('Listing Competitieven'!AR$2:AR$479,$A33)=0,"",COUNTIF('Listing Competitieven'!AR$2:AR$479,$A33))</f>
        <v/>
      </c>
      <c r="G33" s="145" t="str">
        <f>IF(COUNTIF('Listing Competitieven'!AS$2:AS$479,$A33)=0,"",COUNTIF('Listing Competitieven'!AS$2:AS$479,$A33))</f>
        <v/>
      </c>
      <c r="I33">
        <v>32</v>
      </c>
      <c r="J33" s="145">
        <f>SUM(B$2:B33)</f>
        <v>4</v>
      </c>
      <c r="K33" s="145">
        <f>SUM(C$2:C33)</f>
        <v>0</v>
      </c>
      <c r="L33" s="145">
        <f>SUM(D$2:D33)</f>
        <v>1</v>
      </c>
      <c r="M33" s="145">
        <f>SUM(E$2:E33)</f>
        <v>0</v>
      </c>
      <c r="N33" s="145">
        <f>SUM(F$2:F33)</f>
        <v>0</v>
      </c>
      <c r="O33" s="145">
        <f>SUM(G$2:G33)</f>
        <v>0</v>
      </c>
    </row>
    <row r="34" spans="1:15" x14ac:dyDescent="0.25">
      <c r="A34">
        <v>33</v>
      </c>
      <c r="B34" s="145" t="str">
        <f>IF(COUNTIF('Listing Competitieven'!AN$2:AN$479,$A34)=0,"",COUNTIF('Listing Competitieven'!AN$2:AN$479,$A34))</f>
        <v/>
      </c>
      <c r="C34" s="145" t="str">
        <f>IF(COUNTIF('Listing Competitieven'!AO$2:AO$479,$A34)=0,"",COUNTIF('Listing Competitieven'!AO$2:AO$479,$A34))</f>
        <v/>
      </c>
      <c r="D34" s="145" t="str">
        <f>IF(COUNTIF('Listing Competitieven'!AP$2:AP$479,$A34)=0,"",COUNTIF('Listing Competitieven'!AP$2:AP$479,$A34))</f>
        <v/>
      </c>
      <c r="E34" s="145" t="str">
        <f>IF(COUNTIF('Listing Competitieven'!AQ$2:AQ$479,$A34)=0,"",COUNTIF('Listing Competitieven'!AQ$2:AQ$479,$A34))</f>
        <v/>
      </c>
      <c r="F34" s="145" t="str">
        <f>IF(COUNTIF('Listing Competitieven'!AR$2:AR$479,$A34)=0,"",COUNTIF('Listing Competitieven'!AR$2:AR$479,$A34))</f>
        <v/>
      </c>
      <c r="G34" s="145" t="str">
        <f>IF(COUNTIF('Listing Competitieven'!AS$2:AS$479,$A34)=0,"",COUNTIF('Listing Competitieven'!AS$2:AS$479,$A34))</f>
        <v/>
      </c>
      <c r="I34">
        <v>33</v>
      </c>
      <c r="J34" s="145">
        <f>SUM(B$2:B34)</f>
        <v>4</v>
      </c>
      <c r="K34" s="145">
        <f>SUM(C$2:C34)</f>
        <v>0</v>
      </c>
      <c r="L34" s="145">
        <f>SUM(D$2:D34)</f>
        <v>1</v>
      </c>
      <c r="M34" s="145">
        <f>SUM(E$2:E34)</f>
        <v>0</v>
      </c>
      <c r="N34" s="145">
        <f>SUM(F$2:F34)</f>
        <v>0</v>
      </c>
      <c r="O34" s="145">
        <f>SUM(G$2:G34)</f>
        <v>0</v>
      </c>
    </row>
    <row r="35" spans="1:15" x14ac:dyDescent="0.25">
      <c r="A35">
        <v>34</v>
      </c>
      <c r="B35" s="145" t="str">
        <f>IF(COUNTIF('Listing Competitieven'!AN$2:AN$479,$A35)=0,"",COUNTIF('Listing Competitieven'!AN$2:AN$479,$A35))</f>
        <v/>
      </c>
      <c r="C35" s="145" t="str">
        <f>IF(COUNTIF('Listing Competitieven'!AO$2:AO$479,$A35)=0,"",COUNTIF('Listing Competitieven'!AO$2:AO$479,$A35))</f>
        <v/>
      </c>
      <c r="D35" s="145" t="str">
        <f>IF(COUNTIF('Listing Competitieven'!AP$2:AP$479,$A35)=0,"",COUNTIF('Listing Competitieven'!AP$2:AP$479,$A35))</f>
        <v/>
      </c>
      <c r="E35" s="145" t="str">
        <f>IF(COUNTIF('Listing Competitieven'!AQ$2:AQ$479,$A35)=0,"",COUNTIF('Listing Competitieven'!AQ$2:AQ$479,$A35))</f>
        <v/>
      </c>
      <c r="F35" s="145" t="str">
        <f>IF(COUNTIF('Listing Competitieven'!AR$2:AR$479,$A35)=0,"",COUNTIF('Listing Competitieven'!AR$2:AR$479,$A35))</f>
        <v/>
      </c>
      <c r="G35" s="145" t="str">
        <f>IF(COUNTIF('Listing Competitieven'!AS$2:AS$479,$A35)=0,"",COUNTIF('Listing Competitieven'!AS$2:AS$479,$A35))</f>
        <v/>
      </c>
      <c r="I35">
        <v>34</v>
      </c>
      <c r="J35" s="145">
        <f>SUM(B$2:B35)</f>
        <v>4</v>
      </c>
      <c r="K35" s="145">
        <f>SUM(C$2:C35)</f>
        <v>0</v>
      </c>
      <c r="L35" s="145">
        <f>SUM(D$2:D35)</f>
        <v>1</v>
      </c>
      <c r="M35" s="145">
        <f>SUM(E$2:E35)</f>
        <v>0</v>
      </c>
      <c r="N35" s="145">
        <f>SUM(F$2:F35)</f>
        <v>0</v>
      </c>
      <c r="O35" s="145">
        <f>SUM(G$2:G35)</f>
        <v>0</v>
      </c>
    </row>
    <row r="36" spans="1:15" x14ac:dyDescent="0.25">
      <c r="A36">
        <v>35</v>
      </c>
      <c r="B36" s="145">
        <f>IF(COUNTIF('Listing Competitieven'!AN$2:AN$479,$A36)=0,"",COUNTIF('Listing Competitieven'!AN$2:AN$479,$A36))</f>
        <v>9</v>
      </c>
      <c r="C36" s="145" t="str">
        <f>IF(COUNTIF('Listing Competitieven'!AO$2:AO$479,$A36)=0,"",COUNTIF('Listing Competitieven'!AO$2:AO$479,$A36))</f>
        <v/>
      </c>
      <c r="D36" s="145" t="str">
        <f>IF(COUNTIF('Listing Competitieven'!AP$2:AP$479,$A36)=0,"",COUNTIF('Listing Competitieven'!AP$2:AP$479,$A36))</f>
        <v/>
      </c>
      <c r="E36" s="145" t="str">
        <f>IF(COUNTIF('Listing Competitieven'!AQ$2:AQ$479,$A36)=0,"",COUNTIF('Listing Competitieven'!AQ$2:AQ$479,$A36))</f>
        <v/>
      </c>
      <c r="F36" s="145" t="str">
        <f>IF(COUNTIF('Listing Competitieven'!AR$2:AR$479,$A36)=0,"",COUNTIF('Listing Competitieven'!AR$2:AR$479,$A36))</f>
        <v/>
      </c>
      <c r="G36" s="145" t="str">
        <f>IF(COUNTIF('Listing Competitieven'!AS$2:AS$479,$A36)=0,"",COUNTIF('Listing Competitieven'!AS$2:AS$479,$A36))</f>
        <v/>
      </c>
      <c r="I36">
        <v>35</v>
      </c>
      <c r="J36" s="145">
        <f>SUM(B$2:B36)</f>
        <v>13</v>
      </c>
      <c r="K36" s="145">
        <f>SUM(C$2:C36)</f>
        <v>0</v>
      </c>
      <c r="L36" s="145">
        <f>SUM(D$2:D36)</f>
        <v>1</v>
      </c>
      <c r="M36" s="145">
        <f>SUM(E$2:E36)</f>
        <v>0</v>
      </c>
      <c r="N36" s="145">
        <f>SUM(F$2:F36)</f>
        <v>0</v>
      </c>
      <c r="O36" s="145">
        <f>SUM(G$2:G36)</f>
        <v>0</v>
      </c>
    </row>
    <row r="37" spans="1:15" x14ac:dyDescent="0.25">
      <c r="A37">
        <v>36</v>
      </c>
      <c r="B37" s="145" t="str">
        <f>IF(COUNTIF('Listing Competitieven'!AN$2:AN$479,$A37)=0,"",COUNTIF('Listing Competitieven'!AN$2:AN$479,$A37))</f>
        <v/>
      </c>
      <c r="C37" s="145" t="str">
        <f>IF(COUNTIF('Listing Competitieven'!AO$2:AO$479,$A37)=0,"",COUNTIF('Listing Competitieven'!AO$2:AO$479,$A37))</f>
        <v/>
      </c>
      <c r="D37" s="145" t="str">
        <f>IF(COUNTIF('Listing Competitieven'!AP$2:AP$479,$A37)=0,"",COUNTIF('Listing Competitieven'!AP$2:AP$479,$A37))</f>
        <v/>
      </c>
      <c r="E37" s="145" t="str">
        <f>IF(COUNTIF('Listing Competitieven'!AQ$2:AQ$479,$A37)=0,"",COUNTIF('Listing Competitieven'!AQ$2:AQ$479,$A37))</f>
        <v/>
      </c>
      <c r="F37" s="145" t="str">
        <f>IF(COUNTIF('Listing Competitieven'!AR$2:AR$479,$A37)=0,"",COUNTIF('Listing Competitieven'!AR$2:AR$479,$A37))</f>
        <v/>
      </c>
      <c r="G37" s="145" t="str">
        <f>IF(COUNTIF('Listing Competitieven'!AS$2:AS$479,$A37)=0,"",COUNTIF('Listing Competitieven'!AS$2:AS$479,$A37))</f>
        <v/>
      </c>
      <c r="I37">
        <v>36</v>
      </c>
      <c r="J37" s="145">
        <f>SUM(B$2:B37)</f>
        <v>13</v>
      </c>
      <c r="K37" s="145">
        <f>SUM(C$2:C37)</f>
        <v>0</v>
      </c>
      <c r="L37" s="145">
        <f>SUM(D$2:D37)</f>
        <v>1</v>
      </c>
      <c r="M37" s="145">
        <f>SUM(E$2:E37)</f>
        <v>0</v>
      </c>
      <c r="N37" s="145">
        <f>SUM(F$2:F37)</f>
        <v>0</v>
      </c>
      <c r="O37" s="145">
        <f>SUM(G$2:G37)</f>
        <v>0</v>
      </c>
    </row>
    <row r="38" spans="1:15" x14ac:dyDescent="0.25">
      <c r="A38">
        <v>37</v>
      </c>
      <c r="B38" s="145" t="str">
        <f>IF(COUNTIF('Listing Competitieven'!AN$2:AN$479,$A38)=0,"",COUNTIF('Listing Competitieven'!AN$2:AN$479,$A38))</f>
        <v/>
      </c>
      <c r="C38" s="145" t="str">
        <f>IF(COUNTIF('Listing Competitieven'!AO$2:AO$479,$A38)=0,"",COUNTIF('Listing Competitieven'!AO$2:AO$479,$A38))</f>
        <v/>
      </c>
      <c r="D38" s="145" t="str">
        <f>IF(COUNTIF('Listing Competitieven'!AP$2:AP$479,$A38)=0,"",COUNTIF('Listing Competitieven'!AP$2:AP$479,$A38))</f>
        <v/>
      </c>
      <c r="E38" s="145" t="str">
        <f>IF(COUNTIF('Listing Competitieven'!AQ$2:AQ$479,$A38)=0,"",COUNTIF('Listing Competitieven'!AQ$2:AQ$479,$A38))</f>
        <v/>
      </c>
      <c r="F38" s="145" t="str">
        <f>IF(COUNTIF('Listing Competitieven'!AR$2:AR$479,$A38)=0,"",COUNTIF('Listing Competitieven'!AR$2:AR$479,$A38))</f>
        <v/>
      </c>
      <c r="G38" s="145" t="str">
        <f>IF(COUNTIF('Listing Competitieven'!AS$2:AS$479,$A38)=0,"",COUNTIF('Listing Competitieven'!AS$2:AS$479,$A38))</f>
        <v/>
      </c>
      <c r="I38">
        <v>37</v>
      </c>
      <c r="J38" s="145">
        <f>SUM(B$2:B38)</f>
        <v>13</v>
      </c>
      <c r="K38" s="145">
        <f>SUM(C$2:C38)</f>
        <v>0</v>
      </c>
      <c r="L38" s="145">
        <f>SUM(D$2:D38)</f>
        <v>1</v>
      </c>
      <c r="M38" s="145">
        <f>SUM(E$2:E38)</f>
        <v>0</v>
      </c>
      <c r="N38" s="145">
        <f>SUM(F$2:F38)</f>
        <v>0</v>
      </c>
      <c r="O38" s="145">
        <f>SUM(G$2:G38)</f>
        <v>0</v>
      </c>
    </row>
    <row r="39" spans="1:15" x14ac:dyDescent="0.25">
      <c r="A39">
        <v>38</v>
      </c>
      <c r="B39" s="145" t="str">
        <f>IF(COUNTIF('Listing Competitieven'!AN$2:AN$479,$A39)=0,"",COUNTIF('Listing Competitieven'!AN$2:AN$479,$A39))</f>
        <v/>
      </c>
      <c r="C39" s="145" t="str">
        <f>IF(COUNTIF('Listing Competitieven'!AO$2:AO$479,$A39)=0,"",COUNTIF('Listing Competitieven'!AO$2:AO$479,$A39))</f>
        <v/>
      </c>
      <c r="D39" s="145" t="str">
        <f>IF(COUNTIF('Listing Competitieven'!AP$2:AP$479,$A39)=0,"",COUNTIF('Listing Competitieven'!AP$2:AP$479,$A39))</f>
        <v/>
      </c>
      <c r="E39" s="145" t="str">
        <f>IF(COUNTIF('Listing Competitieven'!AQ$2:AQ$479,$A39)=0,"",COUNTIF('Listing Competitieven'!AQ$2:AQ$479,$A39))</f>
        <v/>
      </c>
      <c r="F39" s="145" t="str">
        <f>IF(COUNTIF('Listing Competitieven'!AR$2:AR$479,$A39)=0,"",COUNTIF('Listing Competitieven'!AR$2:AR$479,$A39))</f>
        <v/>
      </c>
      <c r="G39" s="145" t="str">
        <f>IF(COUNTIF('Listing Competitieven'!AS$2:AS$479,$A39)=0,"",COUNTIF('Listing Competitieven'!AS$2:AS$479,$A39))</f>
        <v/>
      </c>
      <c r="I39">
        <v>38</v>
      </c>
      <c r="J39" s="145">
        <f>SUM(B$2:B39)</f>
        <v>13</v>
      </c>
      <c r="K39" s="145">
        <f>SUM(C$2:C39)</f>
        <v>0</v>
      </c>
      <c r="L39" s="145">
        <f>SUM(D$2:D39)</f>
        <v>1</v>
      </c>
      <c r="M39" s="145">
        <f>SUM(E$2:E39)</f>
        <v>0</v>
      </c>
      <c r="N39" s="145">
        <f>SUM(F$2:F39)</f>
        <v>0</v>
      </c>
      <c r="O39" s="145">
        <f>SUM(G$2:G39)</f>
        <v>0</v>
      </c>
    </row>
    <row r="40" spans="1:15" x14ac:dyDescent="0.25">
      <c r="A40">
        <v>39</v>
      </c>
      <c r="B40" s="145" t="str">
        <f>IF(COUNTIF('Listing Competitieven'!AN$2:AN$479,$A40)=0,"",COUNTIF('Listing Competitieven'!AN$2:AN$479,$A40))</f>
        <v/>
      </c>
      <c r="C40" s="145" t="str">
        <f>IF(COUNTIF('Listing Competitieven'!AO$2:AO$479,$A40)=0,"",COUNTIF('Listing Competitieven'!AO$2:AO$479,$A40))</f>
        <v/>
      </c>
      <c r="D40" s="145" t="str">
        <f>IF(COUNTIF('Listing Competitieven'!AP$2:AP$479,$A40)=0,"",COUNTIF('Listing Competitieven'!AP$2:AP$479,$A40))</f>
        <v/>
      </c>
      <c r="E40" s="145" t="str">
        <f>IF(COUNTIF('Listing Competitieven'!AQ$2:AQ$479,$A40)=0,"",COUNTIF('Listing Competitieven'!AQ$2:AQ$479,$A40))</f>
        <v/>
      </c>
      <c r="F40" s="145" t="str">
        <f>IF(COUNTIF('Listing Competitieven'!AR$2:AR$479,$A40)=0,"",COUNTIF('Listing Competitieven'!AR$2:AR$479,$A40))</f>
        <v/>
      </c>
      <c r="G40" s="145" t="str">
        <f>IF(COUNTIF('Listing Competitieven'!AS$2:AS$479,$A40)=0,"",COUNTIF('Listing Competitieven'!AS$2:AS$479,$A40))</f>
        <v/>
      </c>
      <c r="I40">
        <v>39</v>
      </c>
      <c r="J40" s="145">
        <f>SUM(B$2:B40)</f>
        <v>13</v>
      </c>
      <c r="K40" s="145">
        <f>SUM(C$2:C40)</f>
        <v>0</v>
      </c>
      <c r="L40" s="145">
        <f>SUM(D$2:D40)</f>
        <v>1</v>
      </c>
      <c r="M40" s="145">
        <f>SUM(E$2:E40)</f>
        <v>0</v>
      </c>
      <c r="N40" s="145">
        <f>SUM(F$2:F40)</f>
        <v>0</v>
      </c>
      <c r="O40" s="145">
        <f>SUM(G$2:G40)</f>
        <v>0</v>
      </c>
    </row>
    <row r="41" spans="1:15" x14ac:dyDescent="0.25">
      <c r="A41">
        <v>40</v>
      </c>
      <c r="B41" s="145" t="str">
        <f>IF(COUNTIF('Listing Competitieven'!AN$2:AN$479,$A41)=0,"",COUNTIF('Listing Competitieven'!AN$2:AN$479,$A41))</f>
        <v/>
      </c>
      <c r="C41" s="145" t="str">
        <f>IF(COUNTIF('Listing Competitieven'!AO$2:AO$479,$A41)=0,"",COUNTIF('Listing Competitieven'!AO$2:AO$479,$A41))</f>
        <v/>
      </c>
      <c r="D41" s="145" t="str">
        <f>IF(COUNTIF('Listing Competitieven'!AP$2:AP$479,$A41)=0,"",COUNTIF('Listing Competitieven'!AP$2:AP$479,$A41))</f>
        <v/>
      </c>
      <c r="E41" s="145" t="str">
        <f>IF(COUNTIF('Listing Competitieven'!AQ$2:AQ$479,$A41)=0,"",COUNTIF('Listing Competitieven'!AQ$2:AQ$479,$A41))</f>
        <v/>
      </c>
      <c r="F41" s="145" t="str">
        <f>IF(COUNTIF('Listing Competitieven'!AR$2:AR$479,$A41)=0,"",COUNTIF('Listing Competitieven'!AR$2:AR$479,$A41))</f>
        <v/>
      </c>
      <c r="G41" s="145" t="str">
        <f>IF(COUNTIF('Listing Competitieven'!AS$2:AS$479,$A41)=0,"",COUNTIF('Listing Competitieven'!AS$2:AS$479,$A41))</f>
        <v/>
      </c>
      <c r="I41">
        <v>40</v>
      </c>
      <c r="J41" s="145">
        <f>SUM(B$2:B41)</f>
        <v>13</v>
      </c>
      <c r="K41" s="145">
        <f>SUM(C$2:C41)</f>
        <v>0</v>
      </c>
      <c r="L41" s="145">
        <f>SUM(D$2:D41)</f>
        <v>1</v>
      </c>
      <c r="M41" s="145">
        <f>SUM(E$2:E41)</f>
        <v>0</v>
      </c>
      <c r="N41" s="145">
        <f>SUM(F$2:F41)</f>
        <v>0</v>
      </c>
      <c r="O41" s="145">
        <f>SUM(G$2:G41)</f>
        <v>0</v>
      </c>
    </row>
    <row r="42" spans="1:15" x14ac:dyDescent="0.25">
      <c r="A42">
        <v>41</v>
      </c>
      <c r="B42" s="145" t="str">
        <f>IF(COUNTIF('Listing Competitieven'!AN$2:AN$479,$A42)=0,"",COUNTIF('Listing Competitieven'!AN$2:AN$479,$A42))</f>
        <v/>
      </c>
      <c r="C42" s="145" t="str">
        <f>IF(COUNTIF('Listing Competitieven'!AO$2:AO$479,$A42)=0,"",COUNTIF('Listing Competitieven'!AO$2:AO$479,$A42))</f>
        <v/>
      </c>
      <c r="D42" s="145" t="str">
        <f>IF(COUNTIF('Listing Competitieven'!AP$2:AP$479,$A42)=0,"",COUNTIF('Listing Competitieven'!AP$2:AP$479,$A42))</f>
        <v/>
      </c>
      <c r="E42" s="145" t="str">
        <f>IF(COUNTIF('Listing Competitieven'!AQ$2:AQ$479,$A42)=0,"",COUNTIF('Listing Competitieven'!AQ$2:AQ$479,$A42))</f>
        <v/>
      </c>
      <c r="F42" s="145" t="str">
        <f>IF(COUNTIF('Listing Competitieven'!AR$2:AR$479,$A42)=0,"",COUNTIF('Listing Competitieven'!AR$2:AR$479,$A42))</f>
        <v/>
      </c>
      <c r="G42" s="145" t="str">
        <f>IF(COUNTIF('Listing Competitieven'!AS$2:AS$479,$A42)=0,"",COUNTIF('Listing Competitieven'!AS$2:AS$479,$A42))</f>
        <v/>
      </c>
      <c r="I42">
        <v>41</v>
      </c>
      <c r="J42" s="145">
        <f>SUM(B$2:B42)</f>
        <v>13</v>
      </c>
      <c r="K42" s="145">
        <f>SUM(C$2:C42)</f>
        <v>0</v>
      </c>
      <c r="L42" s="145">
        <f>SUM(D$2:D42)</f>
        <v>1</v>
      </c>
      <c r="M42" s="145">
        <f>SUM(E$2:E42)</f>
        <v>0</v>
      </c>
      <c r="N42" s="145">
        <f>SUM(F$2:F42)</f>
        <v>0</v>
      </c>
      <c r="O42" s="145">
        <f>SUM(G$2:G42)</f>
        <v>0</v>
      </c>
    </row>
    <row r="43" spans="1:15" x14ac:dyDescent="0.25">
      <c r="A43">
        <v>42</v>
      </c>
      <c r="B43" s="145">
        <f>IF(COUNTIF('Listing Competitieven'!AN$2:AN$479,$A43)=0,"",COUNTIF('Listing Competitieven'!AN$2:AN$479,$A43))</f>
        <v>6</v>
      </c>
      <c r="C43" s="145" t="str">
        <f>IF(COUNTIF('Listing Competitieven'!AO$2:AO$479,$A43)=0,"",COUNTIF('Listing Competitieven'!AO$2:AO$479,$A43))</f>
        <v/>
      </c>
      <c r="D43" s="145" t="str">
        <f>IF(COUNTIF('Listing Competitieven'!AP$2:AP$479,$A43)=0,"",COUNTIF('Listing Competitieven'!AP$2:AP$479,$A43))</f>
        <v/>
      </c>
      <c r="E43" s="145" t="str">
        <f>IF(COUNTIF('Listing Competitieven'!AQ$2:AQ$479,$A43)=0,"",COUNTIF('Listing Competitieven'!AQ$2:AQ$479,$A43))</f>
        <v/>
      </c>
      <c r="F43" s="145" t="str">
        <f>IF(COUNTIF('Listing Competitieven'!AR$2:AR$479,$A43)=0,"",COUNTIF('Listing Competitieven'!AR$2:AR$479,$A43))</f>
        <v/>
      </c>
      <c r="G43" s="145" t="str">
        <f>IF(COUNTIF('Listing Competitieven'!AS$2:AS$479,$A43)=0,"",COUNTIF('Listing Competitieven'!AS$2:AS$479,$A43))</f>
        <v/>
      </c>
      <c r="I43">
        <v>42</v>
      </c>
      <c r="J43" s="145">
        <f>SUM(B$2:B43)</f>
        <v>19</v>
      </c>
      <c r="K43" s="145">
        <f>SUM(C$2:C43)</f>
        <v>0</v>
      </c>
      <c r="L43" s="145">
        <f>SUM(D$2:D43)</f>
        <v>1</v>
      </c>
      <c r="M43" s="145">
        <f>SUM(E$2:E43)</f>
        <v>0</v>
      </c>
      <c r="N43" s="145">
        <f>SUM(F$2:F43)</f>
        <v>0</v>
      </c>
      <c r="O43" s="145">
        <f>SUM(G$2:G43)</f>
        <v>0</v>
      </c>
    </row>
    <row r="44" spans="1:15" x14ac:dyDescent="0.25">
      <c r="A44">
        <v>43</v>
      </c>
      <c r="B44" s="145" t="str">
        <f>IF(COUNTIF('Listing Competitieven'!AN$2:AN$479,$A44)=0,"",COUNTIF('Listing Competitieven'!AN$2:AN$479,$A44))</f>
        <v/>
      </c>
      <c r="C44" s="145" t="str">
        <f>IF(COUNTIF('Listing Competitieven'!AO$2:AO$479,$A44)=0,"",COUNTIF('Listing Competitieven'!AO$2:AO$479,$A44))</f>
        <v/>
      </c>
      <c r="D44" s="145" t="str">
        <f>IF(COUNTIF('Listing Competitieven'!AP$2:AP$479,$A44)=0,"",COUNTIF('Listing Competitieven'!AP$2:AP$479,$A44))</f>
        <v/>
      </c>
      <c r="E44" s="145" t="str">
        <f>IF(COUNTIF('Listing Competitieven'!AQ$2:AQ$479,$A44)=0,"",COUNTIF('Listing Competitieven'!AQ$2:AQ$479,$A44))</f>
        <v/>
      </c>
      <c r="F44" s="145" t="str">
        <f>IF(COUNTIF('Listing Competitieven'!AR$2:AR$479,$A44)=0,"",COUNTIF('Listing Competitieven'!AR$2:AR$479,$A44))</f>
        <v/>
      </c>
      <c r="G44" s="145" t="str">
        <f>IF(COUNTIF('Listing Competitieven'!AS$2:AS$479,$A44)=0,"",COUNTIF('Listing Competitieven'!AS$2:AS$479,$A44))</f>
        <v/>
      </c>
      <c r="I44">
        <v>43</v>
      </c>
      <c r="J44" s="145">
        <f>SUM(B$2:B44)</f>
        <v>19</v>
      </c>
      <c r="K44" s="145">
        <f>SUM(C$2:C44)</f>
        <v>0</v>
      </c>
      <c r="L44" s="145">
        <f>SUM(D$2:D44)</f>
        <v>1</v>
      </c>
      <c r="M44" s="145">
        <f>SUM(E$2:E44)</f>
        <v>0</v>
      </c>
      <c r="N44" s="145">
        <f>SUM(F$2:F44)</f>
        <v>0</v>
      </c>
      <c r="O44" s="145">
        <f>SUM(G$2:G44)</f>
        <v>0</v>
      </c>
    </row>
    <row r="45" spans="1:15" x14ac:dyDescent="0.25">
      <c r="A45">
        <v>44</v>
      </c>
      <c r="B45" s="145" t="str">
        <f>IF(COUNTIF('Listing Competitieven'!AN$2:AN$479,$A45)=0,"",COUNTIF('Listing Competitieven'!AN$2:AN$479,$A45))</f>
        <v/>
      </c>
      <c r="C45" s="145" t="str">
        <f>IF(COUNTIF('Listing Competitieven'!AO$2:AO$479,$A45)=0,"",COUNTIF('Listing Competitieven'!AO$2:AO$479,$A45))</f>
        <v/>
      </c>
      <c r="D45" s="145" t="str">
        <f>IF(COUNTIF('Listing Competitieven'!AP$2:AP$479,$A45)=0,"",COUNTIF('Listing Competitieven'!AP$2:AP$479,$A45))</f>
        <v/>
      </c>
      <c r="E45" s="145" t="str">
        <f>IF(COUNTIF('Listing Competitieven'!AQ$2:AQ$479,$A45)=0,"",COUNTIF('Listing Competitieven'!AQ$2:AQ$479,$A45))</f>
        <v/>
      </c>
      <c r="F45" s="145" t="str">
        <f>IF(COUNTIF('Listing Competitieven'!AR$2:AR$479,$A45)=0,"",COUNTIF('Listing Competitieven'!AR$2:AR$479,$A45))</f>
        <v/>
      </c>
      <c r="G45" s="145" t="str">
        <f>IF(COUNTIF('Listing Competitieven'!AS$2:AS$479,$A45)=0,"",COUNTIF('Listing Competitieven'!AS$2:AS$479,$A45))</f>
        <v/>
      </c>
      <c r="I45">
        <v>44</v>
      </c>
      <c r="J45" s="145">
        <f>SUM(B$2:B45)</f>
        <v>19</v>
      </c>
      <c r="K45" s="145">
        <f>SUM(C$2:C45)</f>
        <v>0</v>
      </c>
      <c r="L45" s="145">
        <f>SUM(D$2:D45)</f>
        <v>1</v>
      </c>
      <c r="M45" s="145">
        <f>SUM(E$2:E45)</f>
        <v>0</v>
      </c>
      <c r="N45" s="145">
        <f>SUM(F$2:F45)</f>
        <v>0</v>
      </c>
      <c r="O45" s="145">
        <f>SUM(G$2:G45)</f>
        <v>0</v>
      </c>
    </row>
    <row r="46" spans="1:15" x14ac:dyDescent="0.25">
      <c r="A46">
        <v>45</v>
      </c>
      <c r="B46" s="145" t="str">
        <f>IF(COUNTIF('Listing Competitieven'!AN$2:AN$479,$A46)=0,"",COUNTIF('Listing Competitieven'!AN$2:AN$479,$A46))</f>
        <v/>
      </c>
      <c r="C46" s="145" t="str">
        <f>IF(COUNTIF('Listing Competitieven'!AO$2:AO$479,$A46)=0,"",COUNTIF('Listing Competitieven'!AO$2:AO$479,$A46))</f>
        <v/>
      </c>
      <c r="D46" s="145" t="str">
        <f>IF(COUNTIF('Listing Competitieven'!AP$2:AP$479,$A46)=0,"",COUNTIF('Listing Competitieven'!AP$2:AP$479,$A46))</f>
        <v/>
      </c>
      <c r="E46" s="145" t="str">
        <f>IF(COUNTIF('Listing Competitieven'!AQ$2:AQ$479,$A46)=0,"",COUNTIF('Listing Competitieven'!AQ$2:AQ$479,$A46))</f>
        <v/>
      </c>
      <c r="F46" s="145" t="str">
        <f>IF(COUNTIF('Listing Competitieven'!AR$2:AR$479,$A46)=0,"",COUNTIF('Listing Competitieven'!AR$2:AR$479,$A46))</f>
        <v/>
      </c>
      <c r="G46" s="145" t="str">
        <f>IF(COUNTIF('Listing Competitieven'!AS$2:AS$479,$A46)=0,"",COUNTIF('Listing Competitieven'!AS$2:AS$479,$A46))</f>
        <v/>
      </c>
      <c r="I46">
        <v>45</v>
      </c>
      <c r="J46" s="145">
        <f>SUM(B$2:B46)</f>
        <v>19</v>
      </c>
      <c r="K46" s="145">
        <f>SUM(C$2:C46)</f>
        <v>0</v>
      </c>
      <c r="L46" s="145">
        <f>SUM(D$2:D46)</f>
        <v>1</v>
      </c>
      <c r="M46" s="145">
        <f>SUM(E$2:E46)</f>
        <v>0</v>
      </c>
      <c r="N46" s="145">
        <f>SUM(F$2:F46)</f>
        <v>0</v>
      </c>
      <c r="O46" s="145">
        <f>SUM(G$2:G46)</f>
        <v>0</v>
      </c>
    </row>
    <row r="47" spans="1:15" x14ac:dyDescent="0.25">
      <c r="A47">
        <v>46</v>
      </c>
      <c r="B47" s="145" t="str">
        <f>IF(COUNTIF('Listing Competitieven'!AN$2:AN$479,$A47)=0,"",COUNTIF('Listing Competitieven'!AN$2:AN$479,$A47))</f>
        <v/>
      </c>
      <c r="C47" s="145" t="str">
        <f>IF(COUNTIF('Listing Competitieven'!AO$2:AO$479,$A47)=0,"",COUNTIF('Listing Competitieven'!AO$2:AO$479,$A47))</f>
        <v/>
      </c>
      <c r="D47" s="145" t="str">
        <f>IF(COUNTIF('Listing Competitieven'!AP$2:AP$479,$A47)=0,"",COUNTIF('Listing Competitieven'!AP$2:AP$479,$A47))</f>
        <v/>
      </c>
      <c r="E47" s="145" t="str">
        <f>IF(COUNTIF('Listing Competitieven'!AQ$2:AQ$479,$A47)=0,"",COUNTIF('Listing Competitieven'!AQ$2:AQ$479,$A47))</f>
        <v/>
      </c>
      <c r="F47" s="145" t="str">
        <f>IF(COUNTIF('Listing Competitieven'!AR$2:AR$479,$A47)=0,"",COUNTIF('Listing Competitieven'!AR$2:AR$479,$A47))</f>
        <v/>
      </c>
      <c r="G47" s="145" t="str">
        <f>IF(COUNTIF('Listing Competitieven'!AS$2:AS$479,$A47)=0,"",COUNTIF('Listing Competitieven'!AS$2:AS$479,$A47))</f>
        <v/>
      </c>
      <c r="I47">
        <v>46</v>
      </c>
      <c r="J47" s="145">
        <f>SUM(B$2:B47)</f>
        <v>19</v>
      </c>
      <c r="K47" s="145">
        <f>SUM(C$2:C47)</f>
        <v>0</v>
      </c>
      <c r="L47" s="145">
        <f>SUM(D$2:D47)</f>
        <v>1</v>
      </c>
      <c r="M47" s="145">
        <f>SUM(E$2:E47)</f>
        <v>0</v>
      </c>
      <c r="N47" s="145">
        <f>SUM(F$2:F47)</f>
        <v>0</v>
      </c>
      <c r="O47" s="145">
        <f>SUM(G$2:G47)</f>
        <v>0</v>
      </c>
    </row>
    <row r="48" spans="1:15" x14ac:dyDescent="0.25">
      <c r="A48">
        <v>47</v>
      </c>
      <c r="B48" s="145" t="str">
        <f>IF(COUNTIF('Listing Competitieven'!AN$2:AN$479,$A48)=0,"",COUNTIF('Listing Competitieven'!AN$2:AN$479,$A48))</f>
        <v/>
      </c>
      <c r="C48" s="145" t="str">
        <f>IF(COUNTIF('Listing Competitieven'!AO$2:AO$479,$A48)=0,"",COUNTIF('Listing Competitieven'!AO$2:AO$479,$A48))</f>
        <v/>
      </c>
      <c r="D48" s="145" t="str">
        <f>IF(COUNTIF('Listing Competitieven'!AP$2:AP$479,$A48)=0,"",COUNTIF('Listing Competitieven'!AP$2:AP$479,$A48))</f>
        <v/>
      </c>
      <c r="E48" s="145" t="str">
        <f>IF(COUNTIF('Listing Competitieven'!AQ$2:AQ$479,$A48)=0,"",COUNTIF('Listing Competitieven'!AQ$2:AQ$479,$A48))</f>
        <v/>
      </c>
      <c r="F48" s="145" t="str">
        <f>IF(COUNTIF('Listing Competitieven'!AR$2:AR$479,$A48)=0,"",COUNTIF('Listing Competitieven'!AR$2:AR$479,$A48))</f>
        <v/>
      </c>
      <c r="G48" s="145" t="str">
        <f>IF(COUNTIF('Listing Competitieven'!AS$2:AS$479,$A48)=0,"",COUNTIF('Listing Competitieven'!AS$2:AS$479,$A48))</f>
        <v/>
      </c>
      <c r="I48">
        <v>47</v>
      </c>
      <c r="J48" s="145">
        <f>SUM(B$2:B48)</f>
        <v>19</v>
      </c>
      <c r="K48" s="145">
        <f>SUM(C$2:C48)</f>
        <v>0</v>
      </c>
      <c r="L48" s="145">
        <f>SUM(D$2:D48)</f>
        <v>1</v>
      </c>
      <c r="M48" s="145">
        <f>SUM(E$2:E48)</f>
        <v>0</v>
      </c>
      <c r="N48" s="145">
        <f>SUM(F$2:F48)</f>
        <v>0</v>
      </c>
      <c r="O48" s="145">
        <f>SUM(G$2:G48)</f>
        <v>0</v>
      </c>
    </row>
    <row r="49" spans="1:15" x14ac:dyDescent="0.25">
      <c r="A49">
        <v>48</v>
      </c>
      <c r="B49" s="145">
        <f>IF(COUNTIF('Listing Competitieven'!AN$2:AN$479,$A49)=0,"",COUNTIF('Listing Competitieven'!AN$2:AN$479,$A49))</f>
        <v>2</v>
      </c>
      <c r="C49" s="145" t="str">
        <f>IF(COUNTIF('Listing Competitieven'!AO$2:AO$479,$A49)=0,"",COUNTIF('Listing Competitieven'!AO$2:AO$479,$A49))</f>
        <v/>
      </c>
      <c r="D49" s="145" t="str">
        <f>IF(COUNTIF('Listing Competitieven'!AP$2:AP$479,$A49)=0,"",COUNTIF('Listing Competitieven'!AP$2:AP$479,$A49))</f>
        <v/>
      </c>
      <c r="E49" s="145" t="str">
        <f>IF(COUNTIF('Listing Competitieven'!AQ$2:AQ$479,$A49)=0,"",COUNTIF('Listing Competitieven'!AQ$2:AQ$479,$A49))</f>
        <v/>
      </c>
      <c r="F49" s="145" t="str">
        <f>IF(COUNTIF('Listing Competitieven'!AR$2:AR$479,$A49)=0,"",COUNTIF('Listing Competitieven'!AR$2:AR$479,$A49))</f>
        <v/>
      </c>
      <c r="G49" s="145" t="str">
        <f>IF(COUNTIF('Listing Competitieven'!AS$2:AS$479,$A49)=0,"",COUNTIF('Listing Competitieven'!AS$2:AS$479,$A49))</f>
        <v/>
      </c>
      <c r="I49">
        <v>48</v>
      </c>
      <c r="J49" s="145">
        <f>SUM(B$2:B49)</f>
        <v>21</v>
      </c>
      <c r="K49" s="145">
        <f>SUM(C$2:C49)</f>
        <v>0</v>
      </c>
      <c r="L49" s="145">
        <f>SUM(D$2:D49)</f>
        <v>1</v>
      </c>
      <c r="M49" s="145">
        <f>SUM(E$2:E49)</f>
        <v>0</v>
      </c>
      <c r="N49" s="145">
        <f>SUM(F$2:F49)</f>
        <v>0</v>
      </c>
      <c r="O49" s="145">
        <f>SUM(G$2:G49)</f>
        <v>0</v>
      </c>
    </row>
    <row r="50" spans="1:15" x14ac:dyDescent="0.25">
      <c r="A50">
        <v>49</v>
      </c>
      <c r="B50" s="145">
        <f>IF(COUNTIF('Listing Competitieven'!AN$2:AN$479,$A50)=0,"",COUNTIF('Listing Competitieven'!AN$2:AN$479,$A50))</f>
        <v>3</v>
      </c>
      <c r="C50" s="145" t="str">
        <f>IF(COUNTIF('Listing Competitieven'!AO$2:AO$479,$A50)=0,"",COUNTIF('Listing Competitieven'!AO$2:AO$479,$A50))</f>
        <v/>
      </c>
      <c r="D50" s="145" t="str">
        <f>IF(COUNTIF('Listing Competitieven'!AP$2:AP$479,$A50)=0,"",COUNTIF('Listing Competitieven'!AP$2:AP$479,$A50))</f>
        <v/>
      </c>
      <c r="E50" s="145" t="str">
        <f>IF(COUNTIF('Listing Competitieven'!AQ$2:AQ$479,$A50)=0,"",COUNTIF('Listing Competitieven'!AQ$2:AQ$479,$A50))</f>
        <v/>
      </c>
      <c r="F50" s="145" t="str">
        <f>IF(COUNTIF('Listing Competitieven'!AR$2:AR$479,$A50)=0,"",COUNTIF('Listing Competitieven'!AR$2:AR$479,$A50))</f>
        <v/>
      </c>
      <c r="G50" s="145" t="str">
        <f>IF(COUNTIF('Listing Competitieven'!AS$2:AS$479,$A50)=0,"",COUNTIF('Listing Competitieven'!AS$2:AS$479,$A50))</f>
        <v/>
      </c>
      <c r="I50">
        <v>49</v>
      </c>
      <c r="J50" s="145">
        <f>SUM(B$2:B50)</f>
        <v>24</v>
      </c>
      <c r="K50" s="145">
        <f>SUM(C$2:C50)</f>
        <v>0</v>
      </c>
      <c r="L50" s="145">
        <f>SUM(D$2:D50)</f>
        <v>1</v>
      </c>
      <c r="M50" s="145">
        <f>SUM(E$2:E50)</f>
        <v>0</v>
      </c>
      <c r="N50" s="145">
        <f>SUM(F$2:F50)</f>
        <v>0</v>
      </c>
      <c r="O50" s="145">
        <f>SUM(G$2:G50)</f>
        <v>0</v>
      </c>
    </row>
    <row r="51" spans="1:15" x14ac:dyDescent="0.25">
      <c r="A51">
        <v>50</v>
      </c>
      <c r="B51" s="145" t="str">
        <f>IF(COUNTIF('Listing Competitieven'!AN$2:AN$479,$A51)=0,"",COUNTIF('Listing Competitieven'!AN$2:AN$479,$A51))</f>
        <v/>
      </c>
      <c r="C51" s="145" t="str">
        <f>IF(COUNTIF('Listing Competitieven'!AO$2:AO$479,$A51)=0,"",COUNTIF('Listing Competitieven'!AO$2:AO$479,$A51))</f>
        <v/>
      </c>
      <c r="D51" s="145" t="str">
        <f>IF(COUNTIF('Listing Competitieven'!AP$2:AP$479,$A51)=0,"",COUNTIF('Listing Competitieven'!AP$2:AP$479,$A51))</f>
        <v/>
      </c>
      <c r="E51" s="145" t="str">
        <f>IF(COUNTIF('Listing Competitieven'!AQ$2:AQ$479,$A51)=0,"",COUNTIF('Listing Competitieven'!AQ$2:AQ$479,$A51))</f>
        <v/>
      </c>
      <c r="F51" s="145" t="str">
        <f>IF(COUNTIF('Listing Competitieven'!AR$2:AR$479,$A51)=0,"",COUNTIF('Listing Competitieven'!AR$2:AR$479,$A51))</f>
        <v/>
      </c>
      <c r="G51" s="145" t="str">
        <f>IF(COUNTIF('Listing Competitieven'!AS$2:AS$479,$A51)=0,"",COUNTIF('Listing Competitieven'!AS$2:AS$479,$A51))</f>
        <v/>
      </c>
      <c r="I51">
        <v>50</v>
      </c>
      <c r="J51" s="145">
        <f>SUM(B$2:B51)</f>
        <v>24</v>
      </c>
      <c r="K51" s="145">
        <f>SUM(C$2:C51)</f>
        <v>0</v>
      </c>
      <c r="L51" s="145">
        <f>SUM(D$2:D51)</f>
        <v>1</v>
      </c>
      <c r="M51" s="145">
        <f>SUM(E$2:E51)</f>
        <v>0</v>
      </c>
      <c r="N51" s="145">
        <f>SUM(F$2:F51)</f>
        <v>0</v>
      </c>
      <c r="O51" s="145">
        <f>SUM(G$2:G51)</f>
        <v>0</v>
      </c>
    </row>
    <row r="52" spans="1:15" x14ac:dyDescent="0.25">
      <c r="A52">
        <v>51</v>
      </c>
      <c r="B52" s="145" t="str">
        <f>IF(COUNTIF('Listing Competitieven'!AN$2:AN$479,$A52)=0,"",COUNTIF('Listing Competitieven'!AN$2:AN$479,$A52))</f>
        <v/>
      </c>
      <c r="C52" s="145" t="str">
        <f>IF(COUNTIF('Listing Competitieven'!AO$2:AO$479,$A52)=0,"",COUNTIF('Listing Competitieven'!AO$2:AO$479,$A52))</f>
        <v/>
      </c>
      <c r="D52" s="145" t="str">
        <f>IF(COUNTIF('Listing Competitieven'!AP$2:AP$479,$A52)=0,"",COUNTIF('Listing Competitieven'!AP$2:AP$479,$A52))</f>
        <v/>
      </c>
      <c r="E52" s="145" t="str">
        <f>IF(COUNTIF('Listing Competitieven'!AQ$2:AQ$479,$A52)=0,"",COUNTIF('Listing Competitieven'!AQ$2:AQ$479,$A52))</f>
        <v/>
      </c>
      <c r="F52" s="145" t="str">
        <f>IF(COUNTIF('Listing Competitieven'!AR$2:AR$479,$A52)=0,"",COUNTIF('Listing Competitieven'!AR$2:AR$479,$A52))</f>
        <v/>
      </c>
      <c r="G52" s="145" t="str">
        <f>IF(COUNTIF('Listing Competitieven'!AS$2:AS$479,$A52)=0,"",COUNTIF('Listing Competitieven'!AS$2:AS$479,$A52))</f>
        <v/>
      </c>
      <c r="I52">
        <v>51</v>
      </c>
      <c r="J52" s="145">
        <f>SUM(B$2:B52)</f>
        <v>24</v>
      </c>
      <c r="K52" s="145">
        <f>SUM(C$2:C52)</f>
        <v>0</v>
      </c>
      <c r="L52" s="145">
        <f>SUM(D$2:D52)</f>
        <v>1</v>
      </c>
      <c r="M52" s="145">
        <f>SUM(E$2:E52)</f>
        <v>0</v>
      </c>
      <c r="N52" s="145">
        <f>SUM(F$2:F52)</f>
        <v>0</v>
      </c>
      <c r="O52" s="145">
        <f>SUM(G$2:G52)</f>
        <v>0</v>
      </c>
    </row>
    <row r="53" spans="1:15" x14ac:dyDescent="0.25">
      <c r="A53">
        <v>52</v>
      </c>
      <c r="B53" s="145" t="str">
        <f>IF(COUNTIF('Listing Competitieven'!AN$2:AN$479,$A53)=0,"",COUNTIF('Listing Competitieven'!AN$2:AN$479,$A53))</f>
        <v/>
      </c>
      <c r="C53" s="145" t="str">
        <f>IF(COUNTIF('Listing Competitieven'!AO$2:AO$479,$A53)=0,"",COUNTIF('Listing Competitieven'!AO$2:AO$479,$A53))</f>
        <v/>
      </c>
      <c r="D53" s="145" t="str">
        <f>IF(COUNTIF('Listing Competitieven'!AP$2:AP$479,$A53)=0,"",COUNTIF('Listing Competitieven'!AP$2:AP$479,$A53))</f>
        <v/>
      </c>
      <c r="E53" s="145" t="str">
        <f>IF(COUNTIF('Listing Competitieven'!AQ$2:AQ$479,$A53)=0,"",COUNTIF('Listing Competitieven'!AQ$2:AQ$479,$A53))</f>
        <v/>
      </c>
      <c r="F53" s="145" t="str">
        <f>IF(COUNTIF('Listing Competitieven'!AR$2:AR$479,$A53)=0,"",COUNTIF('Listing Competitieven'!AR$2:AR$479,$A53))</f>
        <v/>
      </c>
      <c r="G53" s="145" t="str">
        <f>IF(COUNTIF('Listing Competitieven'!AS$2:AS$479,$A53)=0,"",COUNTIF('Listing Competitieven'!AS$2:AS$479,$A53))</f>
        <v/>
      </c>
      <c r="I53">
        <v>52</v>
      </c>
      <c r="J53" s="145">
        <f>SUM(B$2:B53)</f>
        <v>24</v>
      </c>
      <c r="K53" s="145">
        <f>SUM(C$2:C53)</f>
        <v>0</v>
      </c>
      <c r="L53" s="145">
        <f>SUM(D$2:D53)</f>
        <v>1</v>
      </c>
      <c r="M53" s="145">
        <f>SUM(E$2:E53)</f>
        <v>0</v>
      </c>
      <c r="N53" s="145">
        <f>SUM(F$2:F53)</f>
        <v>0</v>
      </c>
      <c r="O53" s="145">
        <f>SUM(G$2:G53)</f>
        <v>0</v>
      </c>
    </row>
    <row r="54" spans="1:15" x14ac:dyDescent="0.25">
      <c r="A54">
        <v>53</v>
      </c>
      <c r="B54" s="145" t="str">
        <f>IF(COUNTIF('Listing Competitieven'!AN$2:AN$479,$A54)=0,"",COUNTIF('Listing Competitieven'!AN$2:AN$479,$A54))</f>
        <v/>
      </c>
      <c r="C54" s="145" t="str">
        <f>IF(COUNTIF('Listing Competitieven'!AO$2:AO$479,$A54)=0,"",COUNTIF('Listing Competitieven'!AO$2:AO$479,$A54))</f>
        <v/>
      </c>
      <c r="D54" s="145" t="str">
        <f>IF(COUNTIF('Listing Competitieven'!AP$2:AP$479,$A54)=0,"",COUNTIF('Listing Competitieven'!AP$2:AP$479,$A54))</f>
        <v/>
      </c>
      <c r="E54" s="145" t="str">
        <f>IF(COUNTIF('Listing Competitieven'!AQ$2:AQ$479,$A54)=0,"",COUNTIF('Listing Competitieven'!AQ$2:AQ$479,$A54))</f>
        <v/>
      </c>
      <c r="F54" s="145" t="str">
        <f>IF(COUNTIF('Listing Competitieven'!AR$2:AR$479,$A54)=0,"",COUNTIF('Listing Competitieven'!AR$2:AR$479,$A54))</f>
        <v/>
      </c>
      <c r="G54" s="145" t="str">
        <f>IF(COUNTIF('Listing Competitieven'!AS$2:AS$479,$A54)=0,"",COUNTIF('Listing Competitieven'!AS$2:AS$479,$A54))</f>
        <v/>
      </c>
      <c r="I54">
        <v>53</v>
      </c>
      <c r="J54" s="145">
        <f>SUM(B$2:B54)</f>
        <v>24</v>
      </c>
      <c r="K54" s="145">
        <f>SUM(C$2:C54)</f>
        <v>0</v>
      </c>
      <c r="L54" s="145">
        <f>SUM(D$2:D54)</f>
        <v>1</v>
      </c>
      <c r="M54" s="145">
        <f>SUM(E$2:E54)</f>
        <v>0</v>
      </c>
      <c r="N54" s="145">
        <f>SUM(F$2:F54)</f>
        <v>0</v>
      </c>
      <c r="O54" s="145">
        <f>SUM(G$2:G54)</f>
        <v>0</v>
      </c>
    </row>
    <row r="55" spans="1:15" x14ac:dyDescent="0.25">
      <c r="A55">
        <v>54</v>
      </c>
      <c r="B55" s="145" t="str">
        <f>IF(COUNTIF('Listing Competitieven'!AN$2:AN$479,$A55)=0,"",COUNTIF('Listing Competitieven'!AN$2:AN$479,$A55))</f>
        <v/>
      </c>
      <c r="C55" s="145" t="str">
        <f>IF(COUNTIF('Listing Competitieven'!AO$2:AO$479,$A55)=0,"",COUNTIF('Listing Competitieven'!AO$2:AO$479,$A55))</f>
        <v/>
      </c>
      <c r="D55" s="145" t="str">
        <f>IF(COUNTIF('Listing Competitieven'!AP$2:AP$479,$A55)=0,"",COUNTIF('Listing Competitieven'!AP$2:AP$479,$A55))</f>
        <v/>
      </c>
      <c r="E55" s="145" t="str">
        <f>IF(COUNTIF('Listing Competitieven'!AQ$2:AQ$479,$A55)=0,"",COUNTIF('Listing Competitieven'!AQ$2:AQ$479,$A55))</f>
        <v/>
      </c>
      <c r="F55" s="145" t="str">
        <f>IF(COUNTIF('Listing Competitieven'!AR$2:AR$479,$A55)=0,"",COUNTIF('Listing Competitieven'!AR$2:AR$479,$A55))</f>
        <v/>
      </c>
      <c r="G55" s="145" t="str">
        <f>IF(COUNTIF('Listing Competitieven'!AS$2:AS$479,$A55)=0,"",COUNTIF('Listing Competitieven'!AS$2:AS$479,$A55))</f>
        <v/>
      </c>
      <c r="I55">
        <v>54</v>
      </c>
      <c r="J55" s="145">
        <f>SUM(B$2:B55)</f>
        <v>24</v>
      </c>
      <c r="K55" s="145">
        <f>SUM(C$2:C55)</f>
        <v>0</v>
      </c>
      <c r="L55" s="145">
        <f>SUM(D$2:D55)</f>
        <v>1</v>
      </c>
      <c r="M55" s="145">
        <f>SUM(E$2:E55)</f>
        <v>0</v>
      </c>
      <c r="N55" s="145">
        <f>SUM(F$2:F55)</f>
        <v>0</v>
      </c>
      <c r="O55" s="145">
        <f>SUM(G$2:G55)</f>
        <v>0</v>
      </c>
    </row>
    <row r="56" spans="1:15" x14ac:dyDescent="0.25">
      <c r="A56">
        <v>55</v>
      </c>
      <c r="B56" s="145">
        <f>IF(COUNTIF('Listing Competitieven'!AN$2:AN$479,$A56)=0,"",COUNTIF('Listing Competitieven'!AN$2:AN$479,$A56))</f>
        <v>2</v>
      </c>
      <c r="C56" s="145" t="str">
        <f>IF(COUNTIF('Listing Competitieven'!AO$2:AO$479,$A56)=0,"",COUNTIF('Listing Competitieven'!AO$2:AO$479,$A56))</f>
        <v/>
      </c>
      <c r="D56" s="145" t="str">
        <f>IF(COUNTIF('Listing Competitieven'!AP$2:AP$479,$A56)=0,"",COUNTIF('Listing Competitieven'!AP$2:AP$479,$A56))</f>
        <v/>
      </c>
      <c r="E56" s="145" t="str">
        <f>IF(COUNTIF('Listing Competitieven'!AQ$2:AQ$479,$A56)=0,"",COUNTIF('Listing Competitieven'!AQ$2:AQ$479,$A56))</f>
        <v/>
      </c>
      <c r="F56" s="145" t="str">
        <f>IF(COUNTIF('Listing Competitieven'!AR$2:AR$479,$A56)=0,"",COUNTIF('Listing Competitieven'!AR$2:AR$479,$A56))</f>
        <v/>
      </c>
      <c r="G56" s="145" t="str">
        <f>IF(COUNTIF('Listing Competitieven'!AS$2:AS$479,$A56)=0,"",COUNTIF('Listing Competitieven'!AS$2:AS$479,$A56))</f>
        <v/>
      </c>
      <c r="I56">
        <v>55</v>
      </c>
      <c r="J56" s="145">
        <f>SUM(B$2:B56)</f>
        <v>26</v>
      </c>
      <c r="K56" s="145">
        <f>SUM(C$2:C56)</f>
        <v>0</v>
      </c>
      <c r="L56" s="145">
        <f>SUM(D$2:D56)</f>
        <v>1</v>
      </c>
      <c r="M56" s="145">
        <f>SUM(E$2:E56)</f>
        <v>0</v>
      </c>
      <c r="N56" s="145">
        <f>SUM(F$2:F56)</f>
        <v>0</v>
      </c>
      <c r="O56" s="145">
        <f>SUM(G$2:G56)</f>
        <v>0</v>
      </c>
    </row>
    <row r="57" spans="1:15" x14ac:dyDescent="0.25">
      <c r="A57">
        <v>56</v>
      </c>
      <c r="B57" s="145">
        <f>IF(COUNTIF('Listing Competitieven'!AN$2:AN$479,$A57)=0,"",COUNTIF('Listing Competitieven'!AN$2:AN$479,$A57))</f>
        <v>3</v>
      </c>
      <c r="C57" s="145">
        <f>IF(COUNTIF('Listing Competitieven'!AO$2:AO$479,$A57)=0,"",COUNTIF('Listing Competitieven'!AO$2:AO$479,$A57))</f>
        <v>1</v>
      </c>
      <c r="D57" s="145" t="str">
        <f>IF(COUNTIF('Listing Competitieven'!AP$2:AP$479,$A57)=0,"",COUNTIF('Listing Competitieven'!AP$2:AP$479,$A57))</f>
        <v/>
      </c>
      <c r="E57" s="145" t="str">
        <f>IF(COUNTIF('Listing Competitieven'!AQ$2:AQ$479,$A57)=0,"",COUNTIF('Listing Competitieven'!AQ$2:AQ$479,$A57))</f>
        <v/>
      </c>
      <c r="F57" s="145" t="str">
        <f>IF(COUNTIF('Listing Competitieven'!AR$2:AR$479,$A57)=0,"",COUNTIF('Listing Competitieven'!AR$2:AR$479,$A57))</f>
        <v/>
      </c>
      <c r="G57" s="145" t="str">
        <f>IF(COUNTIF('Listing Competitieven'!AS$2:AS$479,$A57)=0,"",COUNTIF('Listing Competitieven'!AS$2:AS$479,$A57))</f>
        <v/>
      </c>
      <c r="I57">
        <v>56</v>
      </c>
      <c r="J57" s="145">
        <f>SUM(B$2:B57)</f>
        <v>29</v>
      </c>
      <c r="K57" s="145">
        <f>SUM(C$2:C57)</f>
        <v>1</v>
      </c>
      <c r="L57" s="145">
        <f>SUM(D$2:D57)</f>
        <v>1</v>
      </c>
      <c r="M57" s="145">
        <f>SUM(E$2:E57)</f>
        <v>0</v>
      </c>
      <c r="N57" s="145">
        <f>SUM(F$2:F57)</f>
        <v>0</v>
      </c>
      <c r="O57" s="145">
        <f>SUM(G$2:G57)</f>
        <v>0</v>
      </c>
    </row>
    <row r="58" spans="1:15" x14ac:dyDescent="0.25">
      <c r="A58">
        <v>57</v>
      </c>
      <c r="B58" s="145" t="str">
        <f>IF(COUNTIF('Listing Competitieven'!AN$2:AN$479,$A58)=0,"",COUNTIF('Listing Competitieven'!AN$2:AN$479,$A58))</f>
        <v/>
      </c>
      <c r="C58" s="145" t="str">
        <f>IF(COUNTIF('Listing Competitieven'!AO$2:AO$479,$A58)=0,"",COUNTIF('Listing Competitieven'!AO$2:AO$479,$A58))</f>
        <v/>
      </c>
      <c r="D58" s="145" t="str">
        <f>IF(COUNTIF('Listing Competitieven'!AP$2:AP$479,$A58)=0,"",COUNTIF('Listing Competitieven'!AP$2:AP$479,$A58))</f>
        <v/>
      </c>
      <c r="E58" s="145" t="str">
        <f>IF(COUNTIF('Listing Competitieven'!AQ$2:AQ$479,$A58)=0,"",COUNTIF('Listing Competitieven'!AQ$2:AQ$479,$A58))</f>
        <v/>
      </c>
      <c r="F58" s="145" t="str">
        <f>IF(COUNTIF('Listing Competitieven'!AR$2:AR$479,$A58)=0,"",COUNTIF('Listing Competitieven'!AR$2:AR$479,$A58))</f>
        <v/>
      </c>
      <c r="G58" s="145" t="str">
        <f>IF(COUNTIF('Listing Competitieven'!AS$2:AS$479,$A58)=0,"",COUNTIF('Listing Competitieven'!AS$2:AS$479,$A58))</f>
        <v/>
      </c>
      <c r="I58">
        <v>57</v>
      </c>
      <c r="J58" s="145">
        <f>SUM(B$2:B58)</f>
        <v>29</v>
      </c>
      <c r="K58" s="145">
        <f>SUM(C$2:C58)</f>
        <v>1</v>
      </c>
      <c r="L58" s="145">
        <f>SUM(D$2:D58)</f>
        <v>1</v>
      </c>
      <c r="M58" s="145">
        <f>SUM(E$2:E58)</f>
        <v>0</v>
      </c>
      <c r="N58" s="145">
        <f>SUM(F$2:F58)</f>
        <v>0</v>
      </c>
      <c r="O58" s="145">
        <f>SUM(G$2:G58)</f>
        <v>0</v>
      </c>
    </row>
    <row r="59" spans="1:15" x14ac:dyDescent="0.25">
      <c r="A59">
        <v>58</v>
      </c>
      <c r="B59" s="145" t="str">
        <f>IF(COUNTIF('Listing Competitieven'!AN$2:AN$479,$A59)=0,"",COUNTIF('Listing Competitieven'!AN$2:AN$479,$A59))</f>
        <v/>
      </c>
      <c r="C59" s="145" t="str">
        <f>IF(COUNTIF('Listing Competitieven'!AO$2:AO$479,$A59)=0,"",COUNTIF('Listing Competitieven'!AO$2:AO$479,$A59))</f>
        <v/>
      </c>
      <c r="D59" s="145" t="str">
        <f>IF(COUNTIF('Listing Competitieven'!AP$2:AP$479,$A59)=0,"",COUNTIF('Listing Competitieven'!AP$2:AP$479,$A59))</f>
        <v/>
      </c>
      <c r="E59" s="145" t="str">
        <f>IF(COUNTIF('Listing Competitieven'!AQ$2:AQ$479,$A59)=0,"",COUNTIF('Listing Competitieven'!AQ$2:AQ$479,$A59))</f>
        <v/>
      </c>
      <c r="F59" s="145" t="str">
        <f>IF(COUNTIF('Listing Competitieven'!AR$2:AR$479,$A59)=0,"",COUNTIF('Listing Competitieven'!AR$2:AR$479,$A59))</f>
        <v/>
      </c>
      <c r="G59" s="145" t="str">
        <f>IF(COUNTIF('Listing Competitieven'!AS$2:AS$479,$A59)=0,"",COUNTIF('Listing Competitieven'!AS$2:AS$479,$A59))</f>
        <v/>
      </c>
      <c r="I59">
        <v>58</v>
      </c>
      <c r="J59" s="145">
        <f>SUM(B$2:B59)</f>
        <v>29</v>
      </c>
      <c r="K59" s="145">
        <f>SUM(C$2:C59)</f>
        <v>1</v>
      </c>
      <c r="L59" s="145">
        <f>SUM(D$2:D59)</f>
        <v>1</v>
      </c>
      <c r="M59" s="145">
        <f>SUM(E$2:E59)</f>
        <v>0</v>
      </c>
      <c r="N59" s="145">
        <f>SUM(F$2:F59)</f>
        <v>0</v>
      </c>
      <c r="O59" s="145">
        <f>SUM(G$2:G59)</f>
        <v>0</v>
      </c>
    </row>
    <row r="60" spans="1:15" x14ac:dyDescent="0.25">
      <c r="A60">
        <v>59</v>
      </c>
      <c r="B60" s="145" t="str">
        <f>IF(COUNTIF('Listing Competitieven'!AN$2:AN$479,$A60)=0,"",COUNTIF('Listing Competitieven'!AN$2:AN$479,$A60))</f>
        <v/>
      </c>
      <c r="C60" s="145" t="str">
        <f>IF(COUNTIF('Listing Competitieven'!AO$2:AO$479,$A60)=0,"",COUNTIF('Listing Competitieven'!AO$2:AO$479,$A60))</f>
        <v/>
      </c>
      <c r="D60" s="145" t="str">
        <f>IF(COUNTIF('Listing Competitieven'!AP$2:AP$479,$A60)=0,"",COUNTIF('Listing Competitieven'!AP$2:AP$479,$A60))</f>
        <v/>
      </c>
      <c r="E60" s="145" t="str">
        <f>IF(COUNTIF('Listing Competitieven'!AQ$2:AQ$479,$A60)=0,"",COUNTIF('Listing Competitieven'!AQ$2:AQ$479,$A60))</f>
        <v/>
      </c>
      <c r="F60" s="145" t="str">
        <f>IF(COUNTIF('Listing Competitieven'!AR$2:AR$479,$A60)=0,"",COUNTIF('Listing Competitieven'!AR$2:AR$479,$A60))</f>
        <v/>
      </c>
      <c r="G60" s="145" t="str">
        <f>IF(COUNTIF('Listing Competitieven'!AS$2:AS$479,$A60)=0,"",COUNTIF('Listing Competitieven'!AS$2:AS$479,$A60))</f>
        <v/>
      </c>
      <c r="I60">
        <v>59</v>
      </c>
      <c r="J60" s="145">
        <f>SUM(B$2:B60)</f>
        <v>29</v>
      </c>
      <c r="K60" s="145">
        <f>SUM(C$2:C60)</f>
        <v>1</v>
      </c>
      <c r="L60" s="145">
        <f>SUM(D$2:D60)</f>
        <v>1</v>
      </c>
      <c r="M60" s="145">
        <f>SUM(E$2:E60)</f>
        <v>0</v>
      </c>
      <c r="N60" s="145">
        <f>SUM(F$2:F60)</f>
        <v>0</v>
      </c>
      <c r="O60" s="145">
        <f>SUM(G$2:G60)</f>
        <v>0</v>
      </c>
    </row>
    <row r="61" spans="1:15" x14ac:dyDescent="0.25">
      <c r="A61">
        <v>60</v>
      </c>
      <c r="B61" s="145" t="str">
        <f>IF(COUNTIF('Listing Competitieven'!AN$2:AN$479,$A61)=0,"",COUNTIF('Listing Competitieven'!AN$2:AN$479,$A61))</f>
        <v/>
      </c>
      <c r="C61" s="145" t="str">
        <f>IF(COUNTIF('Listing Competitieven'!AO$2:AO$479,$A61)=0,"",COUNTIF('Listing Competitieven'!AO$2:AO$479,$A61))</f>
        <v/>
      </c>
      <c r="D61" s="145" t="str">
        <f>IF(COUNTIF('Listing Competitieven'!AP$2:AP$479,$A61)=0,"",COUNTIF('Listing Competitieven'!AP$2:AP$479,$A61))</f>
        <v/>
      </c>
      <c r="E61" s="145" t="str">
        <f>IF(COUNTIF('Listing Competitieven'!AQ$2:AQ$479,$A61)=0,"",COUNTIF('Listing Competitieven'!AQ$2:AQ$479,$A61))</f>
        <v/>
      </c>
      <c r="F61" s="145" t="str">
        <f>IF(COUNTIF('Listing Competitieven'!AR$2:AR$479,$A61)=0,"",COUNTIF('Listing Competitieven'!AR$2:AR$479,$A61))</f>
        <v/>
      </c>
      <c r="G61" s="145" t="str">
        <f>IF(COUNTIF('Listing Competitieven'!AS$2:AS$479,$A61)=0,"",COUNTIF('Listing Competitieven'!AS$2:AS$479,$A61))</f>
        <v/>
      </c>
      <c r="I61">
        <v>60</v>
      </c>
      <c r="J61" s="145">
        <f>SUM(B$2:B61)</f>
        <v>29</v>
      </c>
      <c r="K61" s="145">
        <f>SUM(C$2:C61)</f>
        <v>1</v>
      </c>
      <c r="L61" s="145">
        <f>SUM(D$2:D61)</f>
        <v>1</v>
      </c>
      <c r="M61" s="145">
        <f>SUM(E$2:E61)</f>
        <v>0</v>
      </c>
      <c r="N61" s="145">
        <f>SUM(F$2:F61)</f>
        <v>0</v>
      </c>
      <c r="O61" s="145">
        <f>SUM(G$2:G61)</f>
        <v>0</v>
      </c>
    </row>
    <row r="62" spans="1:15" x14ac:dyDescent="0.25">
      <c r="A62">
        <v>61</v>
      </c>
      <c r="B62" s="145" t="str">
        <f>IF(COUNTIF('Listing Competitieven'!AN$2:AN$479,$A62)=0,"",COUNTIF('Listing Competitieven'!AN$2:AN$479,$A62))</f>
        <v/>
      </c>
      <c r="C62" s="145" t="str">
        <f>IF(COUNTIF('Listing Competitieven'!AO$2:AO$479,$A62)=0,"",COUNTIF('Listing Competitieven'!AO$2:AO$479,$A62))</f>
        <v/>
      </c>
      <c r="D62" s="145" t="str">
        <f>IF(COUNTIF('Listing Competitieven'!AP$2:AP$479,$A62)=0,"",COUNTIF('Listing Competitieven'!AP$2:AP$479,$A62))</f>
        <v/>
      </c>
      <c r="E62" s="145" t="str">
        <f>IF(COUNTIF('Listing Competitieven'!AQ$2:AQ$479,$A62)=0,"",COUNTIF('Listing Competitieven'!AQ$2:AQ$479,$A62))</f>
        <v/>
      </c>
      <c r="F62" s="145" t="str">
        <f>IF(COUNTIF('Listing Competitieven'!AR$2:AR$479,$A62)=0,"",COUNTIF('Listing Competitieven'!AR$2:AR$479,$A62))</f>
        <v/>
      </c>
      <c r="G62" s="145" t="str">
        <f>IF(COUNTIF('Listing Competitieven'!AS$2:AS$479,$A62)=0,"",COUNTIF('Listing Competitieven'!AS$2:AS$479,$A62))</f>
        <v/>
      </c>
      <c r="I62">
        <v>61</v>
      </c>
      <c r="J62" s="145">
        <f>SUM(B$2:B62)</f>
        <v>29</v>
      </c>
      <c r="K62" s="145">
        <f>SUM(C$2:C62)</f>
        <v>1</v>
      </c>
      <c r="L62" s="145">
        <f>SUM(D$2:D62)</f>
        <v>1</v>
      </c>
      <c r="M62" s="145">
        <f>SUM(E$2:E62)</f>
        <v>0</v>
      </c>
      <c r="N62" s="145">
        <f>SUM(F$2:F62)</f>
        <v>0</v>
      </c>
      <c r="O62" s="145">
        <f>SUM(G$2:G62)</f>
        <v>0</v>
      </c>
    </row>
    <row r="63" spans="1:15" x14ac:dyDescent="0.25">
      <c r="A63">
        <v>62</v>
      </c>
      <c r="B63" s="145">
        <f>IF(COUNTIF('Listing Competitieven'!AN$2:AN$479,$A63)=0,"",COUNTIF('Listing Competitieven'!AN$2:AN$479,$A63))</f>
        <v>1</v>
      </c>
      <c r="C63" s="145" t="str">
        <f>IF(COUNTIF('Listing Competitieven'!AO$2:AO$479,$A63)=0,"",COUNTIF('Listing Competitieven'!AO$2:AO$479,$A63))</f>
        <v/>
      </c>
      <c r="D63" s="145" t="str">
        <f>IF(COUNTIF('Listing Competitieven'!AP$2:AP$479,$A63)=0,"",COUNTIF('Listing Competitieven'!AP$2:AP$479,$A63))</f>
        <v/>
      </c>
      <c r="E63" s="145" t="str">
        <f>IF(COUNTIF('Listing Competitieven'!AQ$2:AQ$479,$A63)=0,"",COUNTIF('Listing Competitieven'!AQ$2:AQ$479,$A63))</f>
        <v/>
      </c>
      <c r="F63" s="145" t="str">
        <f>IF(COUNTIF('Listing Competitieven'!AR$2:AR$479,$A63)=0,"",COUNTIF('Listing Competitieven'!AR$2:AR$479,$A63))</f>
        <v/>
      </c>
      <c r="G63" s="145" t="str">
        <f>IF(COUNTIF('Listing Competitieven'!AS$2:AS$479,$A63)=0,"",COUNTIF('Listing Competitieven'!AS$2:AS$479,$A63))</f>
        <v/>
      </c>
      <c r="I63">
        <v>62</v>
      </c>
      <c r="J63" s="145">
        <f>SUM(B$2:B63)</f>
        <v>30</v>
      </c>
      <c r="K63" s="145">
        <f>SUM(C$2:C63)</f>
        <v>1</v>
      </c>
      <c r="L63" s="145">
        <f>SUM(D$2:D63)</f>
        <v>1</v>
      </c>
      <c r="M63" s="145">
        <f>SUM(E$2:E63)</f>
        <v>0</v>
      </c>
      <c r="N63" s="145">
        <f>SUM(F$2:F63)</f>
        <v>0</v>
      </c>
      <c r="O63" s="145">
        <f>SUM(G$2:G63)</f>
        <v>0</v>
      </c>
    </row>
    <row r="64" spans="1:15" x14ac:dyDescent="0.25">
      <c r="A64">
        <v>63</v>
      </c>
      <c r="B64" s="145">
        <f>IF(COUNTIF('Listing Competitieven'!AN$2:AN$479,$A64)=0,"",COUNTIF('Listing Competitieven'!AN$2:AN$479,$A64))</f>
        <v>3</v>
      </c>
      <c r="C64" s="145">
        <f>IF(COUNTIF('Listing Competitieven'!AO$2:AO$479,$A64)=0,"",COUNTIF('Listing Competitieven'!AO$2:AO$479,$A64))</f>
        <v>2</v>
      </c>
      <c r="D64" s="145" t="str">
        <f>IF(COUNTIF('Listing Competitieven'!AP$2:AP$479,$A64)=0,"",COUNTIF('Listing Competitieven'!AP$2:AP$479,$A64))</f>
        <v/>
      </c>
      <c r="E64" s="145" t="str">
        <f>IF(COUNTIF('Listing Competitieven'!AQ$2:AQ$479,$A64)=0,"",COUNTIF('Listing Competitieven'!AQ$2:AQ$479,$A64))</f>
        <v/>
      </c>
      <c r="F64" s="145" t="str">
        <f>IF(COUNTIF('Listing Competitieven'!AR$2:AR$479,$A64)=0,"",COUNTIF('Listing Competitieven'!AR$2:AR$479,$A64))</f>
        <v/>
      </c>
      <c r="G64" s="145" t="str">
        <f>IF(COUNTIF('Listing Competitieven'!AS$2:AS$479,$A64)=0,"",COUNTIF('Listing Competitieven'!AS$2:AS$479,$A64))</f>
        <v/>
      </c>
      <c r="I64">
        <v>63</v>
      </c>
      <c r="J64" s="145">
        <f>SUM(B$2:B64)</f>
        <v>33</v>
      </c>
      <c r="K64" s="145">
        <f>SUM(C$2:C64)</f>
        <v>3</v>
      </c>
      <c r="L64" s="145">
        <f>SUM(D$2:D64)</f>
        <v>1</v>
      </c>
      <c r="M64" s="145">
        <f>SUM(E$2:E64)</f>
        <v>0</v>
      </c>
      <c r="N64" s="145">
        <f>SUM(F$2:F64)</f>
        <v>0</v>
      </c>
      <c r="O64" s="145">
        <f>SUM(G$2:G64)</f>
        <v>0</v>
      </c>
    </row>
    <row r="65" spans="1:15" x14ac:dyDescent="0.25">
      <c r="A65">
        <v>64</v>
      </c>
      <c r="B65" s="145" t="str">
        <f>IF(COUNTIF('Listing Competitieven'!AN$2:AN$479,$A65)=0,"",COUNTIF('Listing Competitieven'!AN$2:AN$479,$A65))</f>
        <v/>
      </c>
      <c r="C65" s="145" t="str">
        <f>IF(COUNTIF('Listing Competitieven'!AO$2:AO$479,$A65)=0,"",COUNTIF('Listing Competitieven'!AO$2:AO$479,$A65))</f>
        <v/>
      </c>
      <c r="D65" s="145" t="str">
        <f>IF(COUNTIF('Listing Competitieven'!AP$2:AP$479,$A65)=0,"",COUNTIF('Listing Competitieven'!AP$2:AP$479,$A65))</f>
        <v/>
      </c>
      <c r="E65" s="145" t="str">
        <f>IF(COUNTIF('Listing Competitieven'!AQ$2:AQ$479,$A65)=0,"",COUNTIF('Listing Competitieven'!AQ$2:AQ$479,$A65))</f>
        <v/>
      </c>
      <c r="F65" s="145" t="str">
        <f>IF(COUNTIF('Listing Competitieven'!AR$2:AR$479,$A65)=0,"",COUNTIF('Listing Competitieven'!AR$2:AR$479,$A65))</f>
        <v/>
      </c>
      <c r="G65" s="145" t="str">
        <f>IF(COUNTIF('Listing Competitieven'!AS$2:AS$479,$A65)=0,"",COUNTIF('Listing Competitieven'!AS$2:AS$479,$A65))</f>
        <v/>
      </c>
      <c r="I65">
        <v>64</v>
      </c>
      <c r="J65" s="145">
        <f>SUM(B$2:B65)</f>
        <v>33</v>
      </c>
      <c r="K65" s="145">
        <f>SUM(C$2:C65)</f>
        <v>3</v>
      </c>
      <c r="L65" s="145">
        <f>SUM(D$2:D65)</f>
        <v>1</v>
      </c>
      <c r="M65" s="145">
        <f>SUM(E$2:E65)</f>
        <v>0</v>
      </c>
      <c r="N65" s="145">
        <f>SUM(F$2:F65)</f>
        <v>0</v>
      </c>
      <c r="O65" s="145">
        <f>SUM(G$2:G65)</f>
        <v>0</v>
      </c>
    </row>
    <row r="66" spans="1:15" x14ac:dyDescent="0.25">
      <c r="A66">
        <v>65</v>
      </c>
      <c r="B66" s="145">
        <f>IF(COUNTIF('Listing Competitieven'!AN$2:AN$479,$A66)=0,"",COUNTIF('Listing Competitieven'!AN$2:AN$479,$A66))</f>
        <v>2</v>
      </c>
      <c r="C66" s="145" t="str">
        <f>IF(COUNTIF('Listing Competitieven'!AO$2:AO$479,$A66)=0,"",COUNTIF('Listing Competitieven'!AO$2:AO$479,$A66))</f>
        <v/>
      </c>
      <c r="D66" s="145" t="str">
        <f>IF(COUNTIF('Listing Competitieven'!AP$2:AP$479,$A66)=0,"",COUNTIF('Listing Competitieven'!AP$2:AP$479,$A66))</f>
        <v/>
      </c>
      <c r="E66" s="145" t="str">
        <f>IF(COUNTIF('Listing Competitieven'!AQ$2:AQ$479,$A66)=0,"",COUNTIF('Listing Competitieven'!AQ$2:AQ$479,$A66))</f>
        <v/>
      </c>
      <c r="F66" s="145" t="str">
        <f>IF(COUNTIF('Listing Competitieven'!AR$2:AR$479,$A66)=0,"",COUNTIF('Listing Competitieven'!AR$2:AR$479,$A66))</f>
        <v/>
      </c>
      <c r="G66" s="145" t="str">
        <f>IF(COUNTIF('Listing Competitieven'!AS$2:AS$479,$A66)=0,"",COUNTIF('Listing Competitieven'!AS$2:AS$479,$A66))</f>
        <v/>
      </c>
      <c r="I66">
        <v>65</v>
      </c>
      <c r="J66" s="145">
        <f>SUM(B$2:B66)</f>
        <v>35</v>
      </c>
      <c r="K66" s="145">
        <f>SUM(C$2:C66)</f>
        <v>3</v>
      </c>
      <c r="L66" s="145">
        <f>SUM(D$2:D66)</f>
        <v>1</v>
      </c>
      <c r="M66" s="145">
        <f>SUM(E$2:E66)</f>
        <v>0</v>
      </c>
      <c r="N66" s="145">
        <f>SUM(F$2:F66)</f>
        <v>0</v>
      </c>
      <c r="O66" s="145">
        <f>SUM(G$2:G66)</f>
        <v>0</v>
      </c>
    </row>
    <row r="67" spans="1:15" x14ac:dyDescent="0.25">
      <c r="A67">
        <v>66</v>
      </c>
      <c r="B67" s="145" t="str">
        <f>IF(COUNTIF('Listing Competitieven'!AN$2:AN$479,$A67)=0,"",COUNTIF('Listing Competitieven'!AN$2:AN$479,$A67))</f>
        <v/>
      </c>
      <c r="C67" s="145" t="str">
        <f>IF(COUNTIF('Listing Competitieven'!AO$2:AO$479,$A67)=0,"",COUNTIF('Listing Competitieven'!AO$2:AO$479,$A67))</f>
        <v/>
      </c>
      <c r="D67" s="145" t="str">
        <f>IF(COUNTIF('Listing Competitieven'!AP$2:AP$479,$A67)=0,"",COUNTIF('Listing Competitieven'!AP$2:AP$479,$A67))</f>
        <v/>
      </c>
      <c r="E67" s="145" t="str">
        <f>IF(COUNTIF('Listing Competitieven'!AQ$2:AQ$479,$A67)=0,"",COUNTIF('Listing Competitieven'!AQ$2:AQ$479,$A67))</f>
        <v/>
      </c>
      <c r="F67" s="145" t="str">
        <f>IF(COUNTIF('Listing Competitieven'!AR$2:AR$479,$A67)=0,"",COUNTIF('Listing Competitieven'!AR$2:AR$479,$A67))</f>
        <v/>
      </c>
      <c r="G67" s="145" t="str">
        <f>IF(COUNTIF('Listing Competitieven'!AS$2:AS$479,$A67)=0,"",COUNTIF('Listing Competitieven'!AS$2:AS$479,$A67))</f>
        <v/>
      </c>
      <c r="I67">
        <v>66</v>
      </c>
      <c r="J67" s="145">
        <f>SUM(B$2:B67)</f>
        <v>35</v>
      </c>
      <c r="K67" s="145">
        <f>SUM(C$2:C67)</f>
        <v>3</v>
      </c>
      <c r="L67" s="145">
        <f>SUM(D$2:D67)</f>
        <v>1</v>
      </c>
      <c r="M67" s="145">
        <f>SUM(E$2:E67)</f>
        <v>0</v>
      </c>
      <c r="N67" s="145">
        <f>SUM(F$2:F67)</f>
        <v>0</v>
      </c>
      <c r="O67" s="145">
        <f>SUM(G$2:G67)</f>
        <v>0</v>
      </c>
    </row>
    <row r="68" spans="1:15" x14ac:dyDescent="0.25">
      <c r="A68">
        <v>67</v>
      </c>
      <c r="B68" s="145" t="str">
        <f>IF(COUNTIF('Listing Competitieven'!AN$2:AN$479,$A68)=0,"",COUNTIF('Listing Competitieven'!AN$2:AN$479,$A68))</f>
        <v/>
      </c>
      <c r="C68" s="145" t="str">
        <f>IF(COUNTIF('Listing Competitieven'!AO$2:AO$479,$A68)=0,"",COUNTIF('Listing Competitieven'!AO$2:AO$479,$A68))</f>
        <v/>
      </c>
      <c r="D68" s="145" t="str">
        <f>IF(COUNTIF('Listing Competitieven'!AP$2:AP$479,$A68)=0,"",COUNTIF('Listing Competitieven'!AP$2:AP$479,$A68))</f>
        <v/>
      </c>
      <c r="E68" s="145" t="str">
        <f>IF(COUNTIF('Listing Competitieven'!AQ$2:AQ$479,$A68)=0,"",COUNTIF('Listing Competitieven'!AQ$2:AQ$479,$A68))</f>
        <v/>
      </c>
      <c r="F68" s="145" t="str">
        <f>IF(COUNTIF('Listing Competitieven'!AR$2:AR$479,$A68)=0,"",COUNTIF('Listing Competitieven'!AR$2:AR$479,$A68))</f>
        <v/>
      </c>
      <c r="G68" s="145" t="str">
        <f>IF(COUNTIF('Listing Competitieven'!AS$2:AS$479,$A68)=0,"",COUNTIF('Listing Competitieven'!AS$2:AS$479,$A68))</f>
        <v/>
      </c>
      <c r="I68">
        <v>67</v>
      </c>
      <c r="J68" s="145">
        <f>SUM(B$2:B68)</f>
        <v>35</v>
      </c>
      <c r="K68" s="145">
        <f>SUM(C$2:C68)</f>
        <v>3</v>
      </c>
      <c r="L68" s="145">
        <f>SUM(D$2:D68)</f>
        <v>1</v>
      </c>
      <c r="M68" s="145">
        <f>SUM(E$2:E68)</f>
        <v>0</v>
      </c>
      <c r="N68" s="145">
        <f>SUM(F$2:F68)</f>
        <v>0</v>
      </c>
      <c r="O68" s="145">
        <f>SUM(G$2:G68)</f>
        <v>0</v>
      </c>
    </row>
    <row r="69" spans="1:15" x14ac:dyDescent="0.25">
      <c r="A69">
        <v>68</v>
      </c>
      <c r="B69" s="145" t="str">
        <f>IF(COUNTIF('Listing Competitieven'!AN$2:AN$479,$A69)=0,"",COUNTIF('Listing Competitieven'!AN$2:AN$479,$A69))</f>
        <v/>
      </c>
      <c r="C69" s="145" t="str">
        <f>IF(COUNTIF('Listing Competitieven'!AO$2:AO$479,$A69)=0,"",COUNTIF('Listing Competitieven'!AO$2:AO$479,$A69))</f>
        <v/>
      </c>
      <c r="D69" s="145" t="str">
        <f>IF(COUNTIF('Listing Competitieven'!AP$2:AP$479,$A69)=0,"",COUNTIF('Listing Competitieven'!AP$2:AP$479,$A69))</f>
        <v/>
      </c>
      <c r="E69" s="145" t="str">
        <f>IF(COUNTIF('Listing Competitieven'!AQ$2:AQ$479,$A69)=0,"",COUNTIF('Listing Competitieven'!AQ$2:AQ$479,$A69))</f>
        <v/>
      </c>
      <c r="F69" s="145" t="str">
        <f>IF(COUNTIF('Listing Competitieven'!AR$2:AR$479,$A69)=0,"",COUNTIF('Listing Competitieven'!AR$2:AR$479,$A69))</f>
        <v/>
      </c>
      <c r="G69" s="145" t="str">
        <f>IF(COUNTIF('Listing Competitieven'!AS$2:AS$479,$A69)=0,"",COUNTIF('Listing Competitieven'!AS$2:AS$479,$A69))</f>
        <v/>
      </c>
      <c r="I69">
        <v>68</v>
      </c>
      <c r="J69" s="145">
        <f>SUM(B$2:B69)</f>
        <v>35</v>
      </c>
      <c r="K69" s="145">
        <f>SUM(C$2:C69)</f>
        <v>3</v>
      </c>
      <c r="L69" s="145">
        <f>SUM(D$2:D69)</f>
        <v>1</v>
      </c>
      <c r="M69" s="145">
        <f>SUM(E$2:E69)</f>
        <v>0</v>
      </c>
      <c r="N69" s="145">
        <f>SUM(F$2:F69)</f>
        <v>0</v>
      </c>
      <c r="O69" s="145">
        <f>SUM(G$2:G69)</f>
        <v>0</v>
      </c>
    </row>
    <row r="70" spans="1:15" x14ac:dyDescent="0.25">
      <c r="A70">
        <v>69</v>
      </c>
      <c r="B70" s="145">
        <f>IF(COUNTIF('Listing Competitieven'!AN$2:AN$479,$A70)=0,"",COUNTIF('Listing Competitieven'!AN$2:AN$479,$A70))</f>
        <v>1</v>
      </c>
      <c r="C70" s="145" t="str">
        <f>IF(COUNTIF('Listing Competitieven'!AO$2:AO$479,$A70)=0,"",COUNTIF('Listing Competitieven'!AO$2:AO$479,$A70))</f>
        <v/>
      </c>
      <c r="D70" s="145" t="str">
        <f>IF(COUNTIF('Listing Competitieven'!AP$2:AP$479,$A70)=0,"",COUNTIF('Listing Competitieven'!AP$2:AP$479,$A70))</f>
        <v/>
      </c>
      <c r="E70" s="145" t="str">
        <f>IF(COUNTIF('Listing Competitieven'!AQ$2:AQ$479,$A70)=0,"",COUNTIF('Listing Competitieven'!AQ$2:AQ$479,$A70))</f>
        <v/>
      </c>
      <c r="F70" s="145" t="str">
        <f>IF(COUNTIF('Listing Competitieven'!AR$2:AR$479,$A70)=0,"",COUNTIF('Listing Competitieven'!AR$2:AR$479,$A70))</f>
        <v/>
      </c>
      <c r="G70" s="145" t="str">
        <f>IF(COUNTIF('Listing Competitieven'!AS$2:AS$479,$A70)=0,"",COUNTIF('Listing Competitieven'!AS$2:AS$479,$A70))</f>
        <v/>
      </c>
      <c r="I70">
        <v>69</v>
      </c>
      <c r="J70" s="145">
        <f>SUM(B$2:B70)</f>
        <v>36</v>
      </c>
      <c r="K70" s="145">
        <f>SUM(C$2:C70)</f>
        <v>3</v>
      </c>
      <c r="L70" s="145">
        <f>SUM(D$2:D70)</f>
        <v>1</v>
      </c>
      <c r="M70" s="145">
        <f>SUM(E$2:E70)</f>
        <v>0</v>
      </c>
      <c r="N70" s="145">
        <f>SUM(F$2:F70)</f>
        <v>0</v>
      </c>
      <c r="O70" s="145">
        <f>SUM(G$2:G70)</f>
        <v>0</v>
      </c>
    </row>
    <row r="71" spans="1:15" x14ac:dyDescent="0.25">
      <c r="A71">
        <v>70</v>
      </c>
      <c r="B71" s="145">
        <f>IF(COUNTIF('Listing Competitieven'!AN$2:AN$479,$A71)=0,"",COUNTIF('Listing Competitieven'!AN$2:AN$479,$A71))</f>
        <v>2</v>
      </c>
      <c r="C71" s="145">
        <f>IF(COUNTIF('Listing Competitieven'!AO$2:AO$479,$A71)=0,"",COUNTIF('Listing Competitieven'!AO$2:AO$479,$A71))</f>
        <v>1</v>
      </c>
      <c r="D71" s="145" t="str">
        <f>IF(COUNTIF('Listing Competitieven'!AP$2:AP$479,$A71)=0,"",COUNTIF('Listing Competitieven'!AP$2:AP$479,$A71))</f>
        <v/>
      </c>
      <c r="E71" s="145" t="str">
        <f>IF(COUNTIF('Listing Competitieven'!AQ$2:AQ$479,$A71)=0,"",COUNTIF('Listing Competitieven'!AQ$2:AQ$479,$A71))</f>
        <v/>
      </c>
      <c r="F71" s="145" t="str">
        <f>IF(COUNTIF('Listing Competitieven'!AR$2:AR$479,$A71)=0,"",COUNTIF('Listing Competitieven'!AR$2:AR$479,$A71))</f>
        <v/>
      </c>
      <c r="G71" s="145" t="str">
        <f>IF(COUNTIF('Listing Competitieven'!AS$2:AS$479,$A71)=0,"",COUNTIF('Listing Competitieven'!AS$2:AS$479,$A71))</f>
        <v/>
      </c>
      <c r="I71">
        <v>70</v>
      </c>
      <c r="J71" s="145">
        <f>SUM(B$2:B71)</f>
        <v>38</v>
      </c>
      <c r="K71" s="145">
        <f>SUM(C$2:C71)</f>
        <v>4</v>
      </c>
      <c r="L71" s="145">
        <f>SUM(D$2:D71)</f>
        <v>1</v>
      </c>
      <c r="M71" s="145">
        <f>SUM(E$2:E71)</f>
        <v>0</v>
      </c>
      <c r="N71" s="145">
        <f>SUM(F$2:F71)</f>
        <v>0</v>
      </c>
      <c r="O71" s="145">
        <f>SUM(G$2:G71)</f>
        <v>0</v>
      </c>
    </row>
    <row r="72" spans="1:15" x14ac:dyDescent="0.25">
      <c r="A72">
        <v>71</v>
      </c>
      <c r="B72" s="145" t="str">
        <f>IF(COUNTIF('Listing Competitieven'!AN$2:AN$479,$A72)=0,"",COUNTIF('Listing Competitieven'!AN$2:AN$479,$A72))</f>
        <v/>
      </c>
      <c r="C72" s="145" t="str">
        <f>IF(COUNTIF('Listing Competitieven'!AO$2:AO$479,$A72)=0,"",COUNTIF('Listing Competitieven'!AO$2:AO$479,$A72))</f>
        <v/>
      </c>
      <c r="D72" s="145" t="str">
        <f>IF(COUNTIF('Listing Competitieven'!AP$2:AP$479,$A72)=0,"",COUNTIF('Listing Competitieven'!AP$2:AP$479,$A72))</f>
        <v/>
      </c>
      <c r="E72" s="145" t="str">
        <f>IF(COUNTIF('Listing Competitieven'!AQ$2:AQ$479,$A72)=0,"",COUNTIF('Listing Competitieven'!AQ$2:AQ$479,$A72))</f>
        <v/>
      </c>
      <c r="F72" s="145" t="str">
        <f>IF(COUNTIF('Listing Competitieven'!AR$2:AR$479,$A72)=0,"",COUNTIF('Listing Competitieven'!AR$2:AR$479,$A72))</f>
        <v/>
      </c>
      <c r="G72" s="145" t="str">
        <f>IF(COUNTIF('Listing Competitieven'!AS$2:AS$479,$A72)=0,"",COUNTIF('Listing Competitieven'!AS$2:AS$479,$A72))</f>
        <v/>
      </c>
      <c r="I72">
        <v>71</v>
      </c>
      <c r="J72" s="145">
        <f>SUM(B$2:B72)</f>
        <v>38</v>
      </c>
      <c r="K72" s="145">
        <f>SUM(C$2:C72)</f>
        <v>4</v>
      </c>
      <c r="L72" s="145">
        <f>SUM(D$2:D72)</f>
        <v>1</v>
      </c>
      <c r="M72" s="145">
        <f>SUM(E$2:E72)</f>
        <v>0</v>
      </c>
      <c r="N72" s="145">
        <f>SUM(F$2:F72)</f>
        <v>0</v>
      </c>
      <c r="O72" s="145">
        <f>SUM(G$2:G72)</f>
        <v>0</v>
      </c>
    </row>
    <row r="73" spans="1:15" x14ac:dyDescent="0.25">
      <c r="A73">
        <v>72</v>
      </c>
      <c r="B73" s="145" t="str">
        <f>IF(COUNTIF('Listing Competitieven'!AN$2:AN$479,$A73)=0,"",COUNTIF('Listing Competitieven'!AN$2:AN$479,$A73))</f>
        <v/>
      </c>
      <c r="C73" s="145" t="str">
        <f>IF(COUNTIF('Listing Competitieven'!AO$2:AO$479,$A73)=0,"",COUNTIF('Listing Competitieven'!AO$2:AO$479,$A73))</f>
        <v/>
      </c>
      <c r="D73" s="145" t="str">
        <f>IF(COUNTIF('Listing Competitieven'!AP$2:AP$479,$A73)=0,"",COUNTIF('Listing Competitieven'!AP$2:AP$479,$A73))</f>
        <v/>
      </c>
      <c r="E73" s="145" t="str">
        <f>IF(COUNTIF('Listing Competitieven'!AQ$2:AQ$479,$A73)=0,"",COUNTIF('Listing Competitieven'!AQ$2:AQ$479,$A73))</f>
        <v/>
      </c>
      <c r="F73" s="145" t="str">
        <f>IF(COUNTIF('Listing Competitieven'!AR$2:AR$479,$A73)=0,"",COUNTIF('Listing Competitieven'!AR$2:AR$479,$A73))</f>
        <v/>
      </c>
      <c r="G73" s="145" t="str">
        <f>IF(COUNTIF('Listing Competitieven'!AS$2:AS$479,$A73)=0,"",COUNTIF('Listing Competitieven'!AS$2:AS$479,$A73))</f>
        <v/>
      </c>
      <c r="I73">
        <v>72</v>
      </c>
      <c r="J73" s="145">
        <f>SUM(B$2:B73)</f>
        <v>38</v>
      </c>
      <c r="K73" s="145">
        <f>SUM(C$2:C73)</f>
        <v>4</v>
      </c>
      <c r="L73" s="145">
        <f>SUM(D$2:D73)</f>
        <v>1</v>
      </c>
      <c r="M73" s="145">
        <f>SUM(E$2:E73)</f>
        <v>0</v>
      </c>
      <c r="N73" s="145">
        <f>SUM(F$2:F73)</f>
        <v>0</v>
      </c>
      <c r="O73" s="145">
        <f>SUM(G$2:G73)</f>
        <v>0</v>
      </c>
    </row>
    <row r="74" spans="1:15" x14ac:dyDescent="0.25">
      <c r="A74">
        <v>73</v>
      </c>
      <c r="B74" s="145">
        <f>IF(COUNTIF('Listing Competitieven'!AN$2:AN$479,$A74)=0,"",COUNTIF('Listing Competitieven'!AN$2:AN$479,$A74))</f>
        <v>1</v>
      </c>
      <c r="C74" s="145" t="str">
        <f>IF(COUNTIF('Listing Competitieven'!AO$2:AO$479,$A74)=0,"",COUNTIF('Listing Competitieven'!AO$2:AO$479,$A74))</f>
        <v/>
      </c>
      <c r="D74" s="145" t="str">
        <f>IF(COUNTIF('Listing Competitieven'!AP$2:AP$479,$A74)=0,"",COUNTIF('Listing Competitieven'!AP$2:AP$479,$A74))</f>
        <v/>
      </c>
      <c r="E74" s="145" t="str">
        <f>IF(COUNTIF('Listing Competitieven'!AQ$2:AQ$479,$A74)=0,"",COUNTIF('Listing Competitieven'!AQ$2:AQ$479,$A74))</f>
        <v/>
      </c>
      <c r="F74" s="145" t="str">
        <f>IF(COUNTIF('Listing Competitieven'!AR$2:AR$479,$A74)=0,"",COUNTIF('Listing Competitieven'!AR$2:AR$479,$A74))</f>
        <v/>
      </c>
      <c r="G74" s="145" t="str">
        <f>IF(COUNTIF('Listing Competitieven'!AS$2:AS$479,$A74)=0,"",COUNTIF('Listing Competitieven'!AS$2:AS$479,$A74))</f>
        <v/>
      </c>
      <c r="I74">
        <v>73</v>
      </c>
      <c r="J74" s="145">
        <f>SUM(B$2:B74)</f>
        <v>39</v>
      </c>
      <c r="K74" s="145">
        <f>SUM(C$2:C74)</f>
        <v>4</v>
      </c>
      <c r="L74" s="145">
        <f>SUM(D$2:D74)</f>
        <v>1</v>
      </c>
      <c r="M74" s="145">
        <f>SUM(E$2:E74)</f>
        <v>0</v>
      </c>
      <c r="N74" s="145">
        <f>SUM(F$2:F74)</f>
        <v>0</v>
      </c>
      <c r="O74" s="145">
        <f>SUM(G$2:G74)</f>
        <v>0</v>
      </c>
    </row>
    <row r="75" spans="1:15" x14ac:dyDescent="0.25">
      <c r="A75">
        <v>74</v>
      </c>
      <c r="B75" s="145" t="str">
        <f>IF(COUNTIF('Listing Competitieven'!AN$2:AN$479,$A75)=0,"",COUNTIF('Listing Competitieven'!AN$2:AN$479,$A75))</f>
        <v/>
      </c>
      <c r="C75" s="145" t="str">
        <f>IF(COUNTIF('Listing Competitieven'!AO$2:AO$479,$A75)=0,"",COUNTIF('Listing Competitieven'!AO$2:AO$479,$A75))</f>
        <v/>
      </c>
      <c r="D75" s="145" t="str">
        <f>IF(COUNTIF('Listing Competitieven'!AP$2:AP$479,$A75)=0,"",COUNTIF('Listing Competitieven'!AP$2:AP$479,$A75))</f>
        <v/>
      </c>
      <c r="E75" s="145" t="str">
        <f>IF(COUNTIF('Listing Competitieven'!AQ$2:AQ$479,$A75)=0,"",COUNTIF('Listing Competitieven'!AQ$2:AQ$479,$A75))</f>
        <v/>
      </c>
      <c r="F75" s="145" t="str">
        <f>IF(COUNTIF('Listing Competitieven'!AR$2:AR$479,$A75)=0,"",COUNTIF('Listing Competitieven'!AR$2:AR$479,$A75))</f>
        <v/>
      </c>
      <c r="G75" s="145" t="str">
        <f>IF(COUNTIF('Listing Competitieven'!AS$2:AS$479,$A75)=0,"",COUNTIF('Listing Competitieven'!AS$2:AS$479,$A75))</f>
        <v/>
      </c>
      <c r="I75">
        <v>74</v>
      </c>
      <c r="J75" s="145">
        <f>SUM(B$2:B75)</f>
        <v>39</v>
      </c>
      <c r="K75" s="145">
        <f>SUM(C$2:C75)</f>
        <v>4</v>
      </c>
      <c r="L75" s="145">
        <f>SUM(D$2:D75)</f>
        <v>1</v>
      </c>
      <c r="M75" s="145">
        <f>SUM(E$2:E75)</f>
        <v>0</v>
      </c>
      <c r="N75" s="145">
        <f>SUM(F$2:F75)</f>
        <v>0</v>
      </c>
      <c r="O75" s="145">
        <f>SUM(G$2:G75)</f>
        <v>0</v>
      </c>
    </row>
    <row r="76" spans="1:15" x14ac:dyDescent="0.25">
      <c r="A76">
        <v>75</v>
      </c>
      <c r="B76" s="145" t="str">
        <f>IF(COUNTIF('Listing Competitieven'!AN$2:AN$479,$A76)=0,"",COUNTIF('Listing Competitieven'!AN$2:AN$479,$A76))</f>
        <v/>
      </c>
      <c r="C76" s="145" t="str">
        <f>IF(COUNTIF('Listing Competitieven'!AO$2:AO$479,$A76)=0,"",COUNTIF('Listing Competitieven'!AO$2:AO$479,$A76))</f>
        <v/>
      </c>
      <c r="D76" s="145" t="str">
        <f>IF(COUNTIF('Listing Competitieven'!AP$2:AP$479,$A76)=0,"",COUNTIF('Listing Competitieven'!AP$2:AP$479,$A76))</f>
        <v/>
      </c>
      <c r="E76" s="145" t="str">
        <f>IF(COUNTIF('Listing Competitieven'!AQ$2:AQ$479,$A76)=0,"",COUNTIF('Listing Competitieven'!AQ$2:AQ$479,$A76))</f>
        <v/>
      </c>
      <c r="F76" s="145" t="str">
        <f>IF(COUNTIF('Listing Competitieven'!AR$2:AR$479,$A76)=0,"",COUNTIF('Listing Competitieven'!AR$2:AR$479,$A76))</f>
        <v/>
      </c>
      <c r="G76" s="145" t="str">
        <f>IF(COUNTIF('Listing Competitieven'!AS$2:AS$479,$A76)=0,"",COUNTIF('Listing Competitieven'!AS$2:AS$479,$A76))</f>
        <v/>
      </c>
      <c r="I76">
        <v>75</v>
      </c>
      <c r="J76" s="145">
        <f>SUM(B$2:B76)</f>
        <v>39</v>
      </c>
      <c r="K76" s="145">
        <f>SUM(C$2:C76)</f>
        <v>4</v>
      </c>
      <c r="L76" s="145">
        <f>SUM(D$2:D76)</f>
        <v>1</v>
      </c>
      <c r="M76" s="145">
        <f>SUM(E$2:E76)</f>
        <v>0</v>
      </c>
      <c r="N76" s="145">
        <f>SUM(F$2:F76)</f>
        <v>0</v>
      </c>
      <c r="O76" s="145">
        <f>SUM(G$2:G76)</f>
        <v>0</v>
      </c>
    </row>
    <row r="77" spans="1:15" x14ac:dyDescent="0.25">
      <c r="A77">
        <v>76</v>
      </c>
      <c r="B77" s="145" t="str">
        <f>IF(COUNTIF('Listing Competitieven'!AN$2:AN$479,$A77)=0,"",COUNTIF('Listing Competitieven'!AN$2:AN$479,$A77))</f>
        <v/>
      </c>
      <c r="C77" s="145" t="str">
        <f>IF(COUNTIF('Listing Competitieven'!AO$2:AO$479,$A77)=0,"",COUNTIF('Listing Competitieven'!AO$2:AO$479,$A77))</f>
        <v/>
      </c>
      <c r="D77" s="145" t="str">
        <f>IF(COUNTIF('Listing Competitieven'!AP$2:AP$479,$A77)=0,"",COUNTIF('Listing Competitieven'!AP$2:AP$479,$A77))</f>
        <v/>
      </c>
      <c r="E77" s="145" t="str">
        <f>IF(COUNTIF('Listing Competitieven'!AQ$2:AQ$479,$A77)=0,"",COUNTIF('Listing Competitieven'!AQ$2:AQ$479,$A77))</f>
        <v/>
      </c>
      <c r="F77" s="145" t="str">
        <f>IF(COUNTIF('Listing Competitieven'!AR$2:AR$479,$A77)=0,"",COUNTIF('Listing Competitieven'!AR$2:AR$479,$A77))</f>
        <v/>
      </c>
      <c r="G77" s="145" t="str">
        <f>IF(COUNTIF('Listing Competitieven'!AS$2:AS$479,$A77)=0,"",COUNTIF('Listing Competitieven'!AS$2:AS$479,$A77))</f>
        <v/>
      </c>
      <c r="I77">
        <v>76</v>
      </c>
      <c r="J77" s="145">
        <f>SUM(B$2:B77)</f>
        <v>39</v>
      </c>
      <c r="K77" s="145">
        <f>SUM(C$2:C77)</f>
        <v>4</v>
      </c>
      <c r="L77" s="145">
        <f>SUM(D$2:D77)</f>
        <v>1</v>
      </c>
      <c r="M77" s="145">
        <f>SUM(E$2:E77)</f>
        <v>0</v>
      </c>
      <c r="N77" s="145">
        <f>SUM(F$2:F77)</f>
        <v>0</v>
      </c>
      <c r="O77" s="145">
        <f>SUM(G$2:G77)</f>
        <v>0</v>
      </c>
    </row>
    <row r="78" spans="1:15" x14ac:dyDescent="0.25">
      <c r="A78">
        <v>77</v>
      </c>
      <c r="B78" s="145">
        <f>IF(COUNTIF('Listing Competitieven'!AN$2:AN$479,$A78)=0,"",COUNTIF('Listing Competitieven'!AN$2:AN$479,$A78))</f>
        <v>8</v>
      </c>
      <c r="C78" s="145" t="str">
        <f>IF(COUNTIF('Listing Competitieven'!AO$2:AO$479,$A78)=0,"",COUNTIF('Listing Competitieven'!AO$2:AO$479,$A78))</f>
        <v/>
      </c>
      <c r="D78" s="145" t="str">
        <f>IF(COUNTIF('Listing Competitieven'!AP$2:AP$479,$A78)=0,"",COUNTIF('Listing Competitieven'!AP$2:AP$479,$A78))</f>
        <v/>
      </c>
      <c r="E78" s="145" t="str">
        <f>IF(COUNTIF('Listing Competitieven'!AQ$2:AQ$479,$A78)=0,"",COUNTIF('Listing Competitieven'!AQ$2:AQ$479,$A78))</f>
        <v/>
      </c>
      <c r="F78" s="145" t="str">
        <f>IF(COUNTIF('Listing Competitieven'!AR$2:AR$479,$A78)=0,"",COUNTIF('Listing Competitieven'!AR$2:AR$479,$A78))</f>
        <v/>
      </c>
      <c r="G78" s="145" t="str">
        <f>IF(COUNTIF('Listing Competitieven'!AS$2:AS$479,$A78)=0,"",COUNTIF('Listing Competitieven'!AS$2:AS$479,$A78))</f>
        <v/>
      </c>
      <c r="I78">
        <v>77</v>
      </c>
      <c r="J78" s="145">
        <f>SUM(B$2:B78)</f>
        <v>47</v>
      </c>
      <c r="K78" s="145">
        <f>SUM(C$2:C78)</f>
        <v>4</v>
      </c>
      <c r="L78" s="145">
        <f>SUM(D$2:D78)</f>
        <v>1</v>
      </c>
      <c r="M78" s="145">
        <f>SUM(E$2:E78)</f>
        <v>0</v>
      </c>
      <c r="N78" s="145">
        <f>SUM(F$2:F78)</f>
        <v>0</v>
      </c>
      <c r="O78" s="145">
        <f>SUM(G$2:G78)</f>
        <v>0</v>
      </c>
    </row>
    <row r="79" spans="1:15" x14ac:dyDescent="0.25">
      <c r="A79">
        <v>78</v>
      </c>
      <c r="B79" s="145" t="str">
        <f>IF(COUNTIF('Listing Competitieven'!AN$2:AN$479,$A79)=0,"",COUNTIF('Listing Competitieven'!AN$2:AN$479,$A79))</f>
        <v/>
      </c>
      <c r="C79" s="145" t="str">
        <f>IF(COUNTIF('Listing Competitieven'!AO$2:AO$479,$A79)=0,"",COUNTIF('Listing Competitieven'!AO$2:AO$479,$A79))</f>
        <v/>
      </c>
      <c r="D79" s="145" t="str">
        <f>IF(COUNTIF('Listing Competitieven'!AP$2:AP$479,$A79)=0,"",COUNTIF('Listing Competitieven'!AP$2:AP$479,$A79))</f>
        <v/>
      </c>
      <c r="E79" s="145" t="str">
        <f>IF(COUNTIF('Listing Competitieven'!AQ$2:AQ$479,$A79)=0,"",COUNTIF('Listing Competitieven'!AQ$2:AQ$479,$A79))</f>
        <v/>
      </c>
      <c r="F79" s="145" t="str">
        <f>IF(COUNTIF('Listing Competitieven'!AR$2:AR$479,$A79)=0,"",COUNTIF('Listing Competitieven'!AR$2:AR$479,$A79))</f>
        <v/>
      </c>
      <c r="G79" s="145" t="str">
        <f>IF(COUNTIF('Listing Competitieven'!AS$2:AS$479,$A79)=0,"",COUNTIF('Listing Competitieven'!AS$2:AS$479,$A79))</f>
        <v/>
      </c>
      <c r="I79">
        <v>78</v>
      </c>
      <c r="J79" s="145">
        <f>SUM(B$2:B79)</f>
        <v>47</v>
      </c>
      <c r="K79" s="145">
        <f>SUM(C$2:C79)</f>
        <v>4</v>
      </c>
      <c r="L79" s="145">
        <f>SUM(D$2:D79)</f>
        <v>1</v>
      </c>
      <c r="M79" s="145">
        <f>SUM(E$2:E79)</f>
        <v>0</v>
      </c>
      <c r="N79" s="145">
        <f>SUM(F$2:F79)</f>
        <v>0</v>
      </c>
      <c r="O79" s="145">
        <f>SUM(G$2:G79)</f>
        <v>0</v>
      </c>
    </row>
    <row r="80" spans="1:15" x14ac:dyDescent="0.25">
      <c r="A80">
        <v>79</v>
      </c>
      <c r="B80" s="145" t="str">
        <f>IF(COUNTIF('Listing Competitieven'!AN$2:AN$479,$A80)=0,"",COUNTIF('Listing Competitieven'!AN$2:AN$479,$A80))</f>
        <v/>
      </c>
      <c r="C80" s="145" t="str">
        <f>IF(COUNTIF('Listing Competitieven'!AO$2:AO$479,$A80)=0,"",COUNTIF('Listing Competitieven'!AO$2:AO$479,$A80))</f>
        <v/>
      </c>
      <c r="D80" s="145" t="str">
        <f>IF(COUNTIF('Listing Competitieven'!AP$2:AP$479,$A80)=0,"",COUNTIF('Listing Competitieven'!AP$2:AP$479,$A80))</f>
        <v/>
      </c>
      <c r="E80" s="145" t="str">
        <f>IF(COUNTIF('Listing Competitieven'!AQ$2:AQ$479,$A80)=0,"",COUNTIF('Listing Competitieven'!AQ$2:AQ$479,$A80))</f>
        <v/>
      </c>
      <c r="F80" s="145" t="str">
        <f>IF(COUNTIF('Listing Competitieven'!AR$2:AR$479,$A80)=0,"",COUNTIF('Listing Competitieven'!AR$2:AR$479,$A80))</f>
        <v/>
      </c>
      <c r="G80" s="145" t="str">
        <f>IF(COUNTIF('Listing Competitieven'!AS$2:AS$479,$A80)=0,"",COUNTIF('Listing Competitieven'!AS$2:AS$479,$A80))</f>
        <v/>
      </c>
      <c r="I80">
        <v>79</v>
      </c>
      <c r="J80" s="145">
        <f>SUM(B$2:B80)</f>
        <v>47</v>
      </c>
      <c r="K80" s="145">
        <f>SUM(C$2:C80)</f>
        <v>4</v>
      </c>
      <c r="L80" s="145">
        <f>SUM(D$2:D80)</f>
        <v>1</v>
      </c>
      <c r="M80" s="145">
        <f>SUM(E$2:E80)</f>
        <v>0</v>
      </c>
      <c r="N80" s="145">
        <f>SUM(F$2:F80)</f>
        <v>0</v>
      </c>
      <c r="O80" s="145">
        <f>SUM(G$2:G80)</f>
        <v>0</v>
      </c>
    </row>
    <row r="81" spans="1:15" x14ac:dyDescent="0.25">
      <c r="A81">
        <v>80</v>
      </c>
      <c r="B81" s="145" t="str">
        <f>IF(COUNTIF('Listing Competitieven'!AN$2:AN$479,$A81)=0,"",COUNTIF('Listing Competitieven'!AN$2:AN$479,$A81))</f>
        <v/>
      </c>
      <c r="C81" s="145" t="str">
        <f>IF(COUNTIF('Listing Competitieven'!AO$2:AO$479,$A81)=0,"",COUNTIF('Listing Competitieven'!AO$2:AO$479,$A81))</f>
        <v/>
      </c>
      <c r="D81" s="145" t="str">
        <f>IF(COUNTIF('Listing Competitieven'!AP$2:AP$479,$A81)=0,"",COUNTIF('Listing Competitieven'!AP$2:AP$479,$A81))</f>
        <v/>
      </c>
      <c r="E81" s="145" t="str">
        <f>IF(COUNTIF('Listing Competitieven'!AQ$2:AQ$479,$A81)=0,"",COUNTIF('Listing Competitieven'!AQ$2:AQ$479,$A81))</f>
        <v/>
      </c>
      <c r="F81" s="145" t="str">
        <f>IF(COUNTIF('Listing Competitieven'!AR$2:AR$479,$A81)=0,"",COUNTIF('Listing Competitieven'!AR$2:AR$479,$A81))</f>
        <v/>
      </c>
      <c r="G81" s="145" t="str">
        <f>IF(COUNTIF('Listing Competitieven'!AS$2:AS$479,$A81)=0,"",COUNTIF('Listing Competitieven'!AS$2:AS$479,$A81))</f>
        <v/>
      </c>
      <c r="I81">
        <v>80</v>
      </c>
      <c r="J81" s="145">
        <f>SUM(B$2:B81)</f>
        <v>47</v>
      </c>
      <c r="K81" s="145">
        <f>SUM(C$2:C81)</f>
        <v>4</v>
      </c>
      <c r="L81" s="145">
        <f>SUM(D$2:D81)</f>
        <v>1</v>
      </c>
      <c r="M81" s="145">
        <f>SUM(E$2:E81)</f>
        <v>0</v>
      </c>
      <c r="N81" s="145">
        <f>SUM(F$2:F81)</f>
        <v>0</v>
      </c>
      <c r="O81" s="145">
        <f>SUM(G$2:G81)</f>
        <v>0</v>
      </c>
    </row>
    <row r="82" spans="1:15" x14ac:dyDescent="0.25">
      <c r="A82">
        <v>81</v>
      </c>
      <c r="B82" s="145" t="str">
        <f>IF(COUNTIF('Listing Competitieven'!AN$2:AN$479,$A82)=0,"",COUNTIF('Listing Competitieven'!AN$2:AN$479,$A82))</f>
        <v/>
      </c>
      <c r="C82" s="145" t="str">
        <f>IF(COUNTIF('Listing Competitieven'!AO$2:AO$479,$A82)=0,"",COUNTIF('Listing Competitieven'!AO$2:AO$479,$A82))</f>
        <v/>
      </c>
      <c r="D82" s="145" t="str">
        <f>IF(COUNTIF('Listing Competitieven'!AP$2:AP$479,$A82)=0,"",COUNTIF('Listing Competitieven'!AP$2:AP$479,$A82))</f>
        <v/>
      </c>
      <c r="E82" s="145" t="str">
        <f>IF(COUNTIF('Listing Competitieven'!AQ$2:AQ$479,$A82)=0,"",COUNTIF('Listing Competitieven'!AQ$2:AQ$479,$A82))</f>
        <v/>
      </c>
      <c r="F82" s="145" t="str">
        <f>IF(COUNTIF('Listing Competitieven'!AR$2:AR$479,$A82)=0,"",COUNTIF('Listing Competitieven'!AR$2:AR$479,$A82))</f>
        <v/>
      </c>
      <c r="G82" s="145" t="str">
        <f>IF(COUNTIF('Listing Competitieven'!AS$2:AS$479,$A82)=0,"",COUNTIF('Listing Competitieven'!AS$2:AS$479,$A82))</f>
        <v/>
      </c>
      <c r="I82">
        <v>81</v>
      </c>
      <c r="J82" s="145">
        <f>SUM(B$2:B82)</f>
        <v>47</v>
      </c>
      <c r="K82" s="145">
        <f>SUM(C$2:C82)</f>
        <v>4</v>
      </c>
      <c r="L82" s="145">
        <f>SUM(D$2:D82)</f>
        <v>1</v>
      </c>
      <c r="M82" s="145">
        <f>SUM(E$2:E82)</f>
        <v>0</v>
      </c>
      <c r="N82" s="145">
        <f>SUM(F$2:F82)</f>
        <v>0</v>
      </c>
      <c r="O82" s="145">
        <f>SUM(G$2:G82)</f>
        <v>0</v>
      </c>
    </row>
    <row r="83" spans="1:15" x14ac:dyDescent="0.25">
      <c r="A83">
        <v>82</v>
      </c>
      <c r="B83" s="145" t="str">
        <f>IF(COUNTIF('Listing Competitieven'!AN$2:AN$479,$A83)=0,"",COUNTIF('Listing Competitieven'!AN$2:AN$479,$A83))</f>
        <v/>
      </c>
      <c r="C83" s="145" t="str">
        <f>IF(COUNTIF('Listing Competitieven'!AO$2:AO$479,$A83)=0,"",COUNTIF('Listing Competitieven'!AO$2:AO$479,$A83))</f>
        <v/>
      </c>
      <c r="D83" s="145" t="str">
        <f>IF(COUNTIF('Listing Competitieven'!AP$2:AP$479,$A83)=0,"",COUNTIF('Listing Competitieven'!AP$2:AP$479,$A83))</f>
        <v/>
      </c>
      <c r="E83" s="145" t="str">
        <f>IF(COUNTIF('Listing Competitieven'!AQ$2:AQ$479,$A83)=0,"",COUNTIF('Listing Competitieven'!AQ$2:AQ$479,$A83))</f>
        <v/>
      </c>
      <c r="F83" s="145" t="str">
        <f>IF(COUNTIF('Listing Competitieven'!AR$2:AR$479,$A83)=0,"",COUNTIF('Listing Competitieven'!AR$2:AR$479,$A83))</f>
        <v/>
      </c>
      <c r="G83" s="145" t="str">
        <f>IF(COUNTIF('Listing Competitieven'!AS$2:AS$479,$A83)=0,"",COUNTIF('Listing Competitieven'!AS$2:AS$479,$A83))</f>
        <v/>
      </c>
      <c r="I83">
        <v>82</v>
      </c>
      <c r="J83" s="145">
        <f>SUM(B$2:B83)</f>
        <v>47</v>
      </c>
      <c r="K83" s="145">
        <f>SUM(C$2:C83)</f>
        <v>4</v>
      </c>
      <c r="L83" s="145">
        <f>SUM(D$2:D83)</f>
        <v>1</v>
      </c>
      <c r="M83" s="145">
        <f>SUM(E$2:E83)</f>
        <v>0</v>
      </c>
      <c r="N83" s="145">
        <f>SUM(F$2:F83)</f>
        <v>0</v>
      </c>
      <c r="O83" s="145">
        <f>SUM(G$2:G83)</f>
        <v>0</v>
      </c>
    </row>
    <row r="84" spans="1:15" x14ac:dyDescent="0.25">
      <c r="A84">
        <v>83</v>
      </c>
      <c r="B84" s="145" t="str">
        <f>IF(COUNTIF('Listing Competitieven'!AN$2:AN$479,$A84)=0,"",COUNTIF('Listing Competitieven'!AN$2:AN$479,$A84))</f>
        <v/>
      </c>
      <c r="C84" s="145" t="str">
        <f>IF(COUNTIF('Listing Competitieven'!AO$2:AO$479,$A84)=0,"",COUNTIF('Listing Competitieven'!AO$2:AO$479,$A84))</f>
        <v/>
      </c>
      <c r="D84" s="145" t="str">
        <f>IF(COUNTIF('Listing Competitieven'!AP$2:AP$479,$A84)=0,"",COUNTIF('Listing Competitieven'!AP$2:AP$479,$A84))</f>
        <v/>
      </c>
      <c r="E84" s="145" t="str">
        <f>IF(COUNTIF('Listing Competitieven'!AQ$2:AQ$479,$A84)=0,"",COUNTIF('Listing Competitieven'!AQ$2:AQ$479,$A84))</f>
        <v/>
      </c>
      <c r="F84" s="145" t="str">
        <f>IF(COUNTIF('Listing Competitieven'!AR$2:AR$479,$A84)=0,"",COUNTIF('Listing Competitieven'!AR$2:AR$479,$A84))</f>
        <v/>
      </c>
      <c r="G84" s="145" t="str">
        <f>IF(COUNTIF('Listing Competitieven'!AS$2:AS$479,$A84)=0,"",COUNTIF('Listing Competitieven'!AS$2:AS$479,$A84))</f>
        <v/>
      </c>
      <c r="I84">
        <v>83</v>
      </c>
      <c r="J84" s="145">
        <f>SUM(B$2:B84)</f>
        <v>47</v>
      </c>
      <c r="K84" s="145">
        <f>SUM(C$2:C84)</f>
        <v>4</v>
      </c>
      <c r="L84" s="145">
        <f>SUM(D$2:D84)</f>
        <v>1</v>
      </c>
      <c r="M84" s="145">
        <f>SUM(E$2:E84)</f>
        <v>0</v>
      </c>
      <c r="N84" s="145">
        <f>SUM(F$2:F84)</f>
        <v>0</v>
      </c>
      <c r="O84" s="145">
        <f>SUM(G$2:G84)</f>
        <v>0</v>
      </c>
    </row>
    <row r="85" spans="1:15" x14ac:dyDescent="0.25">
      <c r="A85">
        <v>84</v>
      </c>
      <c r="B85" s="145" t="str">
        <f>IF(COUNTIF('Listing Competitieven'!AN$2:AN$479,$A85)=0,"",COUNTIF('Listing Competitieven'!AN$2:AN$479,$A85))</f>
        <v/>
      </c>
      <c r="C85" s="145" t="str">
        <f>IF(COUNTIF('Listing Competitieven'!AO$2:AO$479,$A85)=0,"",COUNTIF('Listing Competitieven'!AO$2:AO$479,$A85))</f>
        <v/>
      </c>
      <c r="D85" s="145" t="str">
        <f>IF(COUNTIF('Listing Competitieven'!AP$2:AP$479,$A85)=0,"",COUNTIF('Listing Competitieven'!AP$2:AP$479,$A85))</f>
        <v/>
      </c>
      <c r="E85" s="145" t="str">
        <f>IF(COUNTIF('Listing Competitieven'!AQ$2:AQ$479,$A85)=0,"",COUNTIF('Listing Competitieven'!AQ$2:AQ$479,$A85))</f>
        <v/>
      </c>
      <c r="F85" s="145" t="str">
        <f>IF(COUNTIF('Listing Competitieven'!AR$2:AR$479,$A85)=0,"",COUNTIF('Listing Competitieven'!AR$2:AR$479,$A85))</f>
        <v/>
      </c>
      <c r="G85" s="145" t="str">
        <f>IF(COUNTIF('Listing Competitieven'!AS$2:AS$479,$A85)=0,"",COUNTIF('Listing Competitieven'!AS$2:AS$479,$A85))</f>
        <v/>
      </c>
      <c r="I85">
        <v>84</v>
      </c>
      <c r="J85" s="145">
        <f>SUM(B$2:B85)</f>
        <v>47</v>
      </c>
      <c r="K85" s="145">
        <f>SUM(C$2:C85)</f>
        <v>4</v>
      </c>
      <c r="L85" s="145">
        <f>SUM(D$2:D85)</f>
        <v>1</v>
      </c>
      <c r="M85" s="145">
        <f>SUM(E$2:E85)</f>
        <v>0</v>
      </c>
      <c r="N85" s="145">
        <f>SUM(F$2:F85)</f>
        <v>0</v>
      </c>
      <c r="O85" s="145">
        <f>SUM(G$2:G85)</f>
        <v>0</v>
      </c>
    </row>
    <row r="86" spans="1:15" x14ac:dyDescent="0.25">
      <c r="A86">
        <v>85</v>
      </c>
      <c r="B86" s="145" t="str">
        <f>IF(COUNTIF('Listing Competitieven'!AN$2:AN$479,$A86)=0,"",COUNTIF('Listing Competitieven'!AN$2:AN$479,$A86))</f>
        <v/>
      </c>
      <c r="C86" s="145" t="str">
        <f>IF(COUNTIF('Listing Competitieven'!AO$2:AO$479,$A86)=0,"",COUNTIF('Listing Competitieven'!AO$2:AO$479,$A86))</f>
        <v/>
      </c>
      <c r="D86" s="145" t="str">
        <f>IF(COUNTIF('Listing Competitieven'!AP$2:AP$479,$A86)=0,"",COUNTIF('Listing Competitieven'!AP$2:AP$479,$A86))</f>
        <v/>
      </c>
      <c r="E86" s="145" t="str">
        <f>IF(COUNTIF('Listing Competitieven'!AQ$2:AQ$479,$A86)=0,"",COUNTIF('Listing Competitieven'!AQ$2:AQ$479,$A86))</f>
        <v/>
      </c>
      <c r="F86" s="145" t="str">
        <f>IF(COUNTIF('Listing Competitieven'!AR$2:AR$479,$A86)=0,"",COUNTIF('Listing Competitieven'!AR$2:AR$479,$A86))</f>
        <v/>
      </c>
      <c r="G86" s="145" t="str">
        <f>IF(COUNTIF('Listing Competitieven'!AS$2:AS$479,$A86)=0,"",COUNTIF('Listing Competitieven'!AS$2:AS$479,$A86))</f>
        <v/>
      </c>
      <c r="I86">
        <v>85</v>
      </c>
      <c r="J86" s="145">
        <f>SUM(B$2:B86)</f>
        <v>47</v>
      </c>
      <c r="K86" s="145">
        <f>SUM(C$2:C86)</f>
        <v>4</v>
      </c>
      <c r="L86" s="145">
        <f>SUM(D$2:D86)</f>
        <v>1</v>
      </c>
      <c r="M86" s="145">
        <f>SUM(E$2:E86)</f>
        <v>0</v>
      </c>
      <c r="N86" s="145">
        <f>SUM(F$2:F86)</f>
        <v>0</v>
      </c>
      <c r="O86" s="145">
        <f>SUM(G$2:G86)</f>
        <v>0</v>
      </c>
    </row>
    <row r="87" spans="1:15" x14ac:dyDescent="0.25">
      <c r="A87">
        <v>86</v>
      </c>
      <c r="B87" s="145">
        <f>IF(COUNTIF('Listing Competitieven'!AN$2:AN$479,$A87)=0,"",COUNTIF('Listing Competitieven'!AN$2:AN$479,$A87))</f>
        <v>2</v>
      </c>
      <c r="C87" s="145" t="str">
        <f>IF(COUNTIF('Listing Competitieven'!AO$2:AO$479,$A87)=0,"",COUNTIF('Listing Competitieven'!AO$2:AO$479,$A87))</f>
        <v/>
      </c>
      <c r="D87" s="145" t="str">
        <f>IF(COUNTIF('Listing Competitieven'!AP$2:AP$479,$A87)=0,"",COUNTIF('Listing Competitieven'!AP$2:AP$479,$A87))</f>
        <v/>
      </c>
      <c r="E87" s="145" t="str">
        <f>IF(COUNTIF('Listing Competitieven'!AQ$2:AQ$479,$A87)=0,"",COUNTIF('Listing Competitieven'!AQ$2:AQ$479,$A87))</f>
        <v/>
      </c>
      <c r="F87" s="145" t="str">
        <f>IF(COUNTIF('Listing Competitieven'!AR$2:AR$479,$A87)=0,"",COUNTIF('Listing Competitieven'!AR$2:AR$479,$A87))</f>
        <v/>
      </c>
      <c r="G87" s="145" t="str">
        <f>IF(COUNTIF('Listing Competitieven'!AS$2:AS$479,$A87)=0,"",COUNTIF('Listing Competitieven'!AS$2:AS$479,$A87))</f>
        <v/>
      </c>
      <c r="I87">
        <v>86</v>
      </c>
      <c r="J87" s="145">
        <f>SUM(B$2:B87)</f>
        <v>49</v>
      </c>
      <c r="K87" s="145">
        <f>SUM(C$2:C87)</f>
        <v>4</v>
      </c>
      <c r="L87" s="145">
        <f>SUM(D$2:D87)</f>
        <v>1</v>
      </c>
      <c r="M87" s="145">
        <f>SUM(E$2:E87)</f>
        <v>0</v>
      </c>
      <c r="N87" s="145">
        <f>SUM(F$2:F87)</f>
        <v>0</v>
      </c>
      <c r="O87" s="145">
        <f>SUM(G$2:G87)</f>
        <v>0</v>
      </c>
    </row>
    <row r="88" spans="1:15" x14ac:dyDescent="0.25">
      <c r="A88">
        <v>87</v>
      </c>
      <c r="B88" s="145" t="str">
        <f>IF(COUNTIF('Listing Competitieven'!AN$2:AN$479,$A88)=0,"",COUNTIF('Listing Competitieven'!AN$2:AN$479,$A88))</f>
        <v/>
      </c>
      <c r="C88" s="145" t="str">
        <f>IF(COUNTIF('Listing Competitieven'!AO$2:AO$479,$A88)=0,"",COUNTIF('Listing Competitieven'!AO$2:AO$479,$A88))</f>
        <v/>
      </c>
      <c r="D88" s="145" t="str">
        <f>IF(COUNTIF('Listing Competitieven'!AP$2:AP$479,$A88)=0,"",COUNTIF('Listing Competitieven'!AP$2:AP$479,$A88))</f>
        <v/>
      </c>
      <c r="E88" s="145" t="str">
        <f>IF(COUNTIF('Listing Competitieven'!AQ$2:AQ$479,$A88)=0,"",COUNTIF('Listing Competitieven'!AQ$2:AQ$479,$A88))</f>
        <v/>
      </c>
      <c r="F88" s="145" t="str">
        <f>IF(COUNTIF('Listing Competitieven'!AR$2:AR$479,$A88)=0,"",COUNTIF('Listing Competitieven'!AR$2:AR$479,$A88))</f>
        <v/>
      </c>
      <c r="G88" s="145" t="str">
        <f>IF(COUNTIF('Listing Competitieven'!AS$2:AS$479,$A88)=0,"",COUNTIF('Listing Competitieven'!AS$2:AS$479,$A88))</f>
        <v/>
      </c>
      <c r="I88">
        <v>87</v>
      </c>
      <c r="J88" s="145">
        <f>SUM(B$2:B88)</f>
        <v>49</v>
      </c>
      <c r="K88" s="145">
        <f>SUM(C$2:C88)</f>
        <v>4</v>
      </c>
      <c r="L88" s="145">
        <f>SUM(D$2:D88)</f>
        <v>1</v>
      </c>
      <c r="M88" s="145">
        <f>SUM(E$2:E88)</f>
        <v>0</v>
      </c>
      <c r="N88" s="145">
        <f>SUM(F$2:F88)</f>
        <v>0</v>
      </c>
      <c r="O88" s="145">
        <f>SUM(G$2:G88)</f>
        <v>0</v>
      </c>
    </row>
    <row r="89" spans="1:15" x14ac:dyDescent="0.25">
      <c r="A89">
        <v>88</v>
      </c>
      <c r="B89" s="145" t="str">
        <f>IF(COUNTIF('Listing Competitieven'!AN$2:AN$479,$A89)=0,"",COUNTIF('Listing Competitieven'!AN$2:AN$479,$A89))</f>
        <v/>
      </c>
      <c r="C89" s="145" t="str">
        <f>IF(COUNTIF('Listing Competitieven'!AO$2:AO$479,$A89)=0,"",COUNTIF('Listing Competitieven'!AO$2:AO$479,$A89))</f>
        <v/>
      </c>
      <c r="D89" s="145" t="str">
        <f>IF(COUNTIF('Listing Competitieven'!AP$2:AP$479,$A89)=0,"",COUNTIF('Listing Competitieven'!AP$2:AP$479,$A89))</f>
        <v/>
      </c>
      <c r="E89" s="145" t="str">
        <f>IF(COUNTIF('Listing Competitieven'!AQ$2:AQ$479,$A89)=0,"",COUNTIF('Listing Competitieven'!AQ$2:AQ$479,$A89))</f>
        <v/>
      </c>
      <c r="F89" s="145" t="str">
        <f>IF(COUNTIF('Listing Competitieven'!AR$2:AR$479,$A89)=0,"",COUNTIF('Listing Competitieven'!AR$2:AR$479,$A89))</f>
        <v/>
      </c>
      <c r="G89" s="145" t="str">
        <f>IF(COUNTIF('Listing Competitieven'!AS$2:AS$479,$A89)=0,"",COUNTIF('Listing Competitieven'!AS$2:AS$479,$A89))</f>
        <v/>
      </c>
      <c r="I89">
        <v>88</v>
      </c>
      <c r="J89" s="145">
        <f>SUM(B$2:B89)</f>
        <v>49</v>
      </c>
      <c r="K89" s="145">
        <f>SUM(C$2:C89)</f>
        <v>4</v>
      </c>
      <c r="L89" s="145">
        <f>SUM(D$2:D89)</f>
        <v>1</v>
      </c>
      <c r="M89" s="145">
        <f>SUM(E$2:E89)</f>
        <v>0</v>
      </c>
      <c r="N89" s="145">
        <f>SUM(F$2:F89)</f>
        <v>0</v>
      </c>
      <c r="O89" s="145">
        <f>SUM(G$2:G89)</f>
        <v>0</v>
      </c>
    </row>
    <row r="90" spans="1:15" x14ac:dyDescent="0.25">
      <c r="A90">
        <v>89</v>
      </c>
      <c r="B90" s="145" t="str">
        <f>IF(COUNTIF('Listing Competitieven'!AN$2:AN$479,$A90)=0,"",COUNTIF('Listing Competitieven'!AN$2:AN$479,$A90))</f>
        <v/>
      </c>
      <c r="C90" s="145" t="str">
        <f>IF(COUNTIF('Listing Competitieven'!AO$2:AO$479,$A90)=0,"",COUNTIF('Listing Competitieven'!AO$2:AO$479,$A90))</f>
        <v/>
      </c>
      <c r="D90" s="145" t="str">
        <f>IF(COUNTIF('Listing Competitieven'!AP$2:AP$479,$A90)=0,"",COUNTIF('Listing Competitieven'!AP$2:AP$479,$A90))</f>
        <v/>
      </c>
      <c r="E90" s="145" t="str">
        <f>IF(COUNTIF('Listing Competitieven'!AQ$2:AQ$479,$A90)=0,"",COUNTIF('Listing Competitieven'!AQ$2:AQ$479,$A90))</f>
        <v/>
      </c>
      <c r="F90" s="145" t="str">
        <f>IF(COUNTIF('Listing Competitieven'!AR$2:AR$479,$A90)=0,"",COUNTIF('Listing Competitieven'!AR$2:AR$479,$A90))</f>
        <v/>
      </c>
      <c r="G90" s="145" t="str">
        <f>IF(COUNTIF('Listing Competitieven'!AS$2:AS$479,$A90)=0,"",COUNTIF('Listing Competitieven'!AS$2:AS$479,$A90))</f>
        <v/>
      </c>
      <c r="I90">
        <v>89</v>
      </c>
      <c r="J90" s="145">
        <f>SUM(B$2:B90)</f>
        <v>49</v>
      </c>
      <c r="K90" s="145">
        <f>SUM(C$2:C90)</f>
        <v>4</v>
      </c>
      <c r="L90" s="145">
        <f>SUM(D$2:D90)</f>
        <v>1</v>
      </c>
      <c r="M90" s="145">
        <f>SUM(E$2:E90)</f>
        <v>0</v>
      </c>
      <c r="N90" s="145">
        <f>SUM(F$2:F90)</f>
        <v>0</v>
      </c>
      <c r="O90" s="145">
        <f>SUM(G$2:G90)</f>
        <v>0</v>
      </c>
    </row>
    <row r="91" spans="1:15" x14ac:dyDescent="0.25">
      <c r="A91">
        <v>90</v>
      </c>
      <c r="B91" s="145" t="str">
        <f>IF(COUNTIF('Listing Competitieven'!AN$2:AN$479,$A91)=0,"",COUNTIF('Listing Competitieven'!AN$2:AN$479,$A91))</f>
        <v/>
      </c>
      <c r="C91" s="145" t="str">
        <f>IF(COUNTIF('Listing Competitieven'!AO$2:AO$479,$A91)=0,"",COUNTIF('Listing Competitieven'!AO$2:AO$479,$A91))</f>
        <v/>
      </c>
      <c r="D91" s="145" t="str">
        <f>IF(COUNTIF('Listing Competitieven'!AP$2:AP$479,$A91)=0,"",COUNTIF('Listing Competitieven'!AP$2:AP$479,$A91))</f>
        <v/>
      </c>
      <c r="E91" s="145" t="str">
        <f>IF(COUNTIF('Listing Competitieven'!AQ$2:AQ$479,$A91)=0,"",COUNTIF('Listing Competitieven'!AQ$2:AQ$479,$A91))</f>
        <v/>
      </c>
      <c r="F91" s="145" t="str">
        <f>IF(COUNTIF('Listing Competitieven'!AR$2:AR$479,$A91)=0,"",COUNTIF('Listing Competitieven'!AR$2:AR$479,$A91))</f>
        <v/>
      </c>
      <c r="G91" s="145" t="str">
        <f>IF(COUNTIF('Listing Competitieven'!AS$2:AS$479,$A91)=0,"",COUNTIF('Listing Competitieven'!AS$2:AS$479,$A91))</f>
        <v/>
      </c>
      <c r="I91">
        <v>90</v>
      </c>
      <c r="J91" s="145">
        <f>SUM(B$2:B91)</f>
        <v>49</v>
      </c>
      <c r="K91" s="145">
        <f>SUM(C$2:C91)</f>
        <v>4</v>
      </c>
      <c r="L91" s="145">
        <f>SUM(D$2:D91)</f>
        <v>1</v>
      </c>
      <c r="M91" s="145">
        <f>SUM(E$2:E91)</f>
        <v>0</v>
      </c>
      <c r="N91" s="145">
        <f>SUM(F$2:F91)</f>
        <v>0</v>
      </c>
      <c r="O91" s="145">
        <f>SUM(G$2:G91)</f>
        <v>0</v>
      </c>
    </row>
    <row r="92" spans="1:15" x14ac:dyDescent="0.25">
      <c r="A92">
        <v>91</v>
      </c>
      <c r="B92" s="145">
        <f>IF(COUNTIF('Listing Competitieven'!AN$2:AN$479,$A92)=0,"",COUNTIF('Listing Competitieven'!AN$2:AN$479,$A92))</f>
        <v>1</v>
      </c>
      <c r="C92" s="145" t="str">
        <f>IF(COUNTIF('Listing Competitieven'!AO$2:AO$479,$A92)=0,"",COUNTIF('Listing Competitieven'!AO$2:AO$479,$A92))</f>
        <v/>
      </c>
      <c r="D92" s="145" t="str">
        <f>IF(COUNTIF('Listing Competitieven'!AP$2:AP$479,$A92)=0,"",COUNTIF('Listing Competitieven'!AP$2:AP$479,$A92))</f>
        <v/>
      </c>
      <c r="E92" s="145" t="str">
        <f>IF(COUNTIF('Listing Competitieven'!AQ$2:AQ$479,$A92)=0,"",COUNTIF('Listing Competitieven'!AQ$2:AQ$479,$A92))</f>
        <v/>
      </c>
      <c r="F92" s="145" t="str">
        <f>IF(COUNTIF('Listing Competitieven'!AR$2:AR$479,$A92)=0,"",COUNTIF('Listing Competitieven'!AR$2:AR$479,$A92))</f>
        <v/>
      </c>
      <c r="G92" s="145" t="str">
        <f>IF(COUNTIF('Listing Competitieven'!AS$2:AS$479,$A92)=0,"",COUNTIF('Listing Competitieven'!AS$2:AS$479,$A92))</f>
        <v/>
      </c>
      <c r="I92">
        <v>91</v>
      </c>
      <c r="J92" s="145">
        <f>SUM(B$2:B92)</f>
        <v>50</v>
      </c>
      <c r="K92" s="145">
        <f>SUM(C$2:C92)</f>
        <v>4</v>
      </c>
      <c r="L92" s="145">
        <f>SUM(D$2:D92)</f>
        <v>1</v>
      </c>
      <c r="M92" s="145">
        <f>SUM(E$2:E92)</f>
        <v>0</v>
      </c>
      <c r="N92" s="145">
        <f>SUM(F$2:F92)</f>
        <v>0</v>
      </c>
      <c r="O92" s="145">
        <f>SUM(G$2:G92)</f>
        <v>0</v>
      </c>
    </row>
    <row r="93" spans="1:15" x14ac:dyDescent="0.25">
      <c r="A93">
        <v>92</v>
      </c>
      <c r="B93" s="145" t="str">
        <f>IF(COUNTIF('Listing Competitieven'!AN$2:AN$479,$A93)=0,"",COUNTIF('Listing Competitieven'!AN$2:AN$479,$A93))</f>
        <v/>
      </c>
      <c r="C93" s="145" t="str">
        <f>IF(COUNTIF('Listing Competitieven'!AO$2:AO$479,$A93)=0,"",COUNTIF('Listing Competitieven'!AO$2:AO$479,$A93))</f>
        <v/>
      </c>
      <c r="D93" s="145" t="str">
        <f>IF(COUNTIF('Listing Competitieven'!AP$2:AP$479,$A93)=0,"",COUNTIF('Listing Competitieven'!AP$2:AP$479,$A93))</f>
        <v/>
      </c>
      <c r="E93" s="145" t="str">
        <f>IF(COUNTIF('Listing Competitieven'!AQ$2:AQ$479,$A93)=0,"",COUNTIF('Listing Competitieven'!AQ$2:AQ$479,$A93))</f>
        <v/>
      </c>
      <c r="F93" s="145" t="str">
        <f>IF(COUNTIF('Listing Competitieven'!AR$2:AR$479,$A93)=0,"",COUNTIF('Listing Competitieven'!AR$2:AR$479,$A93))</f>
        <v/>
      </c>
      <c r="G93" s="145" t="str">
        <f>IF(COUNTIF('Listing Competitieven'!AS$2:AS$479,$A93)=0,"",COUNTIF('Listing Competitieven'!AS$2:AS$479,$A93))</f>
        <v/>
      </c>
      <c r="I93">
        <v>92</v>
      </c>
      <c r="J93" s="145">
        <f>SUM(B$2:B93)</f>
        <v>50</v>
      </c>
      <c r="K93" s="145">
        <f>SUM(C$2:C93)</f>
        <v>4</v>
      </c>
      <c r="L93" s="145">
        <f>SUM(D$2:D93)</f>
        <v>1</v>
      </c>
      <c r="M93" s="145">
        <f>SUM(E$2:E93)</f>
        <v>0</v>
      </c>
      <c r="N93" s="145">
        <f>SUM(F$2:F93)</f>
        <v>0</v>
      </c>
      <c r="O93" s="145">
        <f>SUM(G$2:G93)</f>
        <v>0</v>
      </c>
    </row>
    <row r="94" spans="1:15" x14ac:dyDescent="0.25">
      <c r="A94">
        <v>93</v>
      </c>
      <c r="B94" s="145" t="str">
        <f>IF(COUNTIF('Listing Competitieven'!AN$2:AN$479,$A94)=0,"",COUNTIF('Listing Competitieven'!AN$2:AN$479,$A94))</f>
        <v/>
      </c>
      <c r="C94" s="145" t="str">
        <f>IF(COUNTIF('Listing Competitieven'!AO$2:AO$479,$A94)=0,"",COUNTIF('Listing Competitieven'!AO$2:AO$479,$A94))</f>
        <v/>
      </c>
      <c r="D94" s="145" t="str">
        <f>IF(COUNTIF('Listing Competitieven'!AP$2:AP$479,$A94)=0,"",COUNTIF('Listing Competitieven'!AP$2:AP$479,$A94))</f>
        <v/>
      </c>
      <c r="E94" s="145" t="str">
        <f>IF(COUNTIF('Listing Competitieven'!AQ$2:AQ$479,$A94)=0,"",COUNTIF('Listing Competitieven'!AQ$2:AQ$479,$A94))</f>
        <v/>
      </c>
      <c r="F94" s="145" t="str">
        <f>IF(COUNTIF('Listing Competitieven'!AR$2:AR$479,$A94)=0,"",COUNTIF('Listing Competitieven'!AR$2:AR$479,$A94))</f>
        <v/>
      </c>
      <c r="G94" s="145" t="str">
        <f>IF(COUNTIF('Listing Competitieven'!AS$2:AS$479,$A94)=0,"",COUNTIF('Listing Competitieven'!AS$2:AS$479,$A94))</f>
        <v/>
      </c>
      <c r="I94">
        <v>93</v>
      </c>
      <c r="J94" s="145">
        <f>SUM(B$2:B94)</f>
        <v>50</v>
      </c>
      <c r="K94" s="145">
        <f>SUM(C$2:C94)</f>
        <v>4</v>
      </c>
      <c r="L94" s="145">
        <f>SUM(D$2:D94)</f>
        <v>1</v>
      </c>
      <c r="M94" s="145">
        <f>SUM(E$2:E94)</f>
        <v>0</v>
      </c>
      <c r="N94" s="145">
        <f>SUM(F$2:F94)</f>
        <v>0</v>
      </c>
      <c r="O94" s="145">
        <f>SUM(G$2:G94)</f>
        <v>0</v>
      </c>
    </row>
    <row r="95" spans="1:15" x14ac:dyDescent="0.25">
      <c r="A95">
        <v>94</v>
      </c>
      <c r="B95" s="145" t="str">
        <f>IF(COUNTIF('Listing Competitieven'!AN$2:AN$479,$A95)=0,"",COUNTIF('Listing Competitieven'!AN$2:AN$479,$A95))</f>
        <v/>
      </c>
      <c r="C95" s="145" t="str">
        <f>IF(COUNTIF('Listing Competitieven'!AO$2:AO$479,$A95)=0,"",COUNTIF('Listing Competitieven'!AO$2:AO$479,$A95))</f>
        <v/>
      </c>
      <c r="D95" s="145" t="str">
        <f>IF(COUNTIF('Listing Competitieven'!AP$2:AP$479,$A95)=0,"",COUNTIF('Listing Competitieven'!AP$2:AP$479,$A95))</f>
        <v/>
      </c>
      <c r="E95" s="145" t="str">
        <f>IF(COUNTIF('Listing Competitieven'!AQ$2:AQ$479,$A95)=0,"",COUNTIF('Listing Competitieven'!AQ$2:AQ$479,$A95))</f>
        <v/>
      </c>
      <c r="F95" s="145" t="str">
        <f>IF(COUNTIF('Listing Competitieven'!AR$2:AR$479,$A95)=0,"",COUNTIF('Listing Competitieven'!AR$2:AR$479,$A95))</f>
        <v/>
      </c>
      <c r="G95" s="145" t="str">
        <f>IF(COUNTIF('Listing Competitieven'!AS$2:AS$479,$A95)=0,"",COUNTIF('Listing Competitieven'!AS$2:AS$479,$A95))</f>
        <v/>
      </c>
      <c r="I95">
        <v>94</v>
      </c>
      <c r="J95" s="145">
        <f>SUM(B$2:B95)</f>
        <v>50</v>
      </c>
      <c r="K95" s="145">
        <f>SUM(C$2:C95)</f>
        <v>4</v>
      </c>
      <c r="L95" s="145">
        <f>SUM(D$2:D95)</f>
        <v>1</v>
      </c>
      <c r="M95" s="145">
        <f>SUM(E$2:E95)</f>
        <v>0</v>
      </c>
      <c r="N95" s="145">
        <f>SUM(F$2:F95)</f>
        <v>0</v>
      </c>
      <c r="O95" s="145">
        <f>SUM(G$2:G95)</f>
        <v>0</v>
      </c>
    </row>
    <row r="96" spans="1:15" x14ac:dyDescent="0.25">
      <c r="A96">
        <v>95</v>
      </c>
      <c r="B96" s="145" t="str">
        <f>IF(COUNTIF('Listing Competitieven'!AN$2:AN$479,$A96)=0,"",COUNTIF('Listing Competitieven'!AN$2:AN$479,$A96))</f>
        <v/>
      </c>
      <c r="C96" s="145" t="str">
        <f>IF(COUNTIF('Listing Competitieven'!AO$2:AO$479,$A96)=0,"",COUNTIF('Listing Competitieven'!AO$2:AO$479,$A96))</f>
        <v/>
      </c>
      <c r="D96" s="145" t="str">
        <f>IF(COUNTIF('Listing Competitieven'!AP$2:AP$479,$A96)=0,"",COUNTIF('Listing Competitieven'!AP$2:AP$479,$A96))</f>
        <v/>
      </c>
      <c r="E96" s="145" t="str">
        <f>IF(COUNTIF('Listing Competitieven'!AQ$2:AQ$479,$A96)=0,"",COUNTIF('Listing Competitieven'!AQ$2:AQ$479,$A96))</f>
        <v/>
      </c>
      <c r="F96" s="145" t="str">
        <f>IF(COUNTIF('Listing Competitieven'!AR$2:AR$479,$A96)=0,"",COUNTIF('Listing Competitieven'!AR$2:AR$479,$A96))</f>
        <v/>
      </c>
      <c r="G96" s="145" t="str">
        <f>IF(COUNTIF('Listing Competitieven'!AS$2:AS$479,$A96)=0,"",COUNTIF('Listing Competitieven'!AS$2:AS$479,$A96))</f>
        <v/>
      </c>
      <c r="I96">
        <v>95</v>
      </c>
      <c r="J96" s="145">
        <f>SUM(B$2:B96)</f>
        <v>50</v>
      </c>
      <c r="K96" s="145">
        <f>SUM(C$2:C96)</f>
        <v>4</v>
      </c>
      <c r="L96" s="145">
        <f>SUM(D$2:D96)</f>
        <v>1</v>
      </c>
      <c r="M96" s="145">
        <f>SUM(E$2:E96)</f>
        <v>0</v>
      </c>
      <c r="N96" s="145">
        <f>SUM(F$2:F96)</f>
        <v>0</v>
      </c>
      <c r="O96" s="145">
        <f>SUM(G$2:G96)</f>
        <v>0</v>
      </c>
    </row>
    <row r="97" spans="1:15" x14ac:dyDescent="0.25">
      <c r="A97">
        <v>96</v>
      </c>
      <c r="B97" s="145" t="str">
        <f>IF(COUNTIF('Listing Competitieven'!AN$2:AN$479,$A97)=0,"",COUNTIF('Listing Competitieven'!AN$2:AN$479,$A97))</f>
        <v/>
      </c>
      <c r="C97" s="145" t="str">
        <f>IF(COUNTIF('Listing Competitieven'!AO$2:AO$479,$A97)=0,"",COUNTIF('Listing Competitieven'!AO$2:AO$479,$A97))</f>
        <v/>
      </c>
      <c r="D97" s="145" t="str">
        <f>IF(COUNTIF('Listing Competitieven'!AP$2:AP$479,$A97)=0,"",COUNTIF('Listing Competitieven'!AP$2:AP$479,$A97))</f>
        <v/>
      </c>
      <c r="E97" s="145" t="str">
        <f>IF(COUNTIF('Listing Competitieven'!AQ$2:AQ$479,$A97)=0,"",COUNTIF('Listing Competitieven'!AQ$2:AQ$479,$A97))</f>
        <v/>
      </c>
      <c r="F97" s="145" t="str">
        <f>IF(COUNTIF('Listing Competitieven'!AR$2:AR$479,$A97)=0,"",COUNTIF('Listing Competitieven'!AR$2:AR$479,$A97))</f>
        <v/>
      </c>
      <c r="G97" s="145" t="str">
        <f>IF(COUNTIF('Listing Competitieven'!AS$2:AS$479,$A97)=0,"",COUNTIF('Listing Competitieven'!AS$2:AS$479,$A97))</f>
        <v/>
      </c>
      <c r="I97">
        <v>96</v>
      </c>
      <c r="J97" s="145">
        <f>SUM(B$2:B97)</f>
        <v>50</v>
      </c>
      <c r="K97" s="145">
        <f>SUM(C$2:C97)</f>
        <v>4</v>
      </c>
      <c r="L97" s="145">
        <f>SUM(D$2:D97)</f>
        <v>1</v>
      </c>
      <c r="M97" s="145">
        <f>SUM(E$2:E97)</f>
        <v>0</v>
      </c>
      <c r="N97" s="145">
        <f>SUM(F$2:F97)</f>
        <v>0</v>
      </c>
      <c r="O97" s="145">
        <f>SUM(G$2:G97)</f>
        <v>0</v>
      </c>
    </row>
    <row r="98" spans="1:15" x14ac:dyDescent="0.25">
      <c r="A98">
        <v>97</v>
      </c>
      <c r="B98" s="145" t="str">
        <f>IF(COUNTIF('Listing Competitieven'!AN$2:AN$479,$A98)=0,"",COUNTIF('Listing Competitieven'!AN$2:AN$479,$A98))</f>
        <v/>
      </c>
      <c r="C98" s="145" t="str">
        <f>IF(COUNTIF('Listing Competitieven'!AO$2:AO$479,$A98)=0,"",COUNTIF('Listing Competitieven'!AO$2:AO$479,$A98))</f>
        <v/>
      </c>
      <c r="D98" s="145" t="str">
        <f>IF(COUNTIF('Listing Competitieven'!AP$2:AP$479,$A98)=0,"",COUNTIF('Listing Competitieven'!AP$2:AP$479,$A98))</f>
        <v/>
      </c>
      <c r="E98" s="145" t="str">
        <f>IF(COUNTIF('Listing Competitieven'!AQ$2:AQ$479,$A98)=0,"",COUNTIF('Listing Competitieven'!AQ$2:AQ$479,$A98))</f>
        <v/>
      </c>
      <c r="F98" s="145" t="str">
        <f>IF(COUNTIF('Listing Competitieven'!AR$2:AR$479,$A98)=0,"",COUNTIF('Listing Competitieven'!AR$2:AR$479,$A98))</f>
        <v/>
      </c>
      <c r="G98" s="145" t="str">
        <f>IF(COUNTIF('Listing Competitieven'!AS$2:AS$479,$A98)=0,"",COUNTIF('Listing Competitieven'!AS$2:AS$479,$A98))</f>
        <v/>
      </c>
      <c r="I98">
        <v>97</v>
      </c>
      <c r="J98" s="145">
        <f>SUM(B$2:B98)</f>
        <v>50</v>
      </c>
      <c r="K98" s="145">
        <f>SUM(C$2:C98)</f>
        <v>4</v>
      </c>
      <c r="L98" s="145">
        <f>SUM(D$2:D98)</f>
        <v>1</v>
      </c>
      <c r="M98" s="145">
        <f>SUM(E$2:E98)</f>
        <v>0</v>
      </c>
      <c r="N98" s="145">
        <f>SUM(F$2:F98)</f>
        <v>0</v>
      </c>
      <c r="O98" s="145">
        <f>SUM(G$2:G98)</f>
        <v>0</v>
      </c>
    </row>
    <row r="99" spans="1:15" x14ac:dyDescent="0.25">
      <c r="A99">
        <v>98</v>
      </c>
      <c r="B99" s="145">
        <f>IF(COUNTIF('Listing Competitieven'!AN$2:AN$479,$A99)=0,"",COUNTIF('Listing Competitieven'!AN$2:AN$479,$A99))</f>
        <v>4</v>
      </c>
      <c r="C99" s="145">
        <f>IF(COUNTIF('Listing Competitieven'!AO$2:AO$479,$A99)=0,"",COUNTIF('Listing Competitieven'!AO$2:AO$479,$A99))</f>
        <v>1</v>
      </c>
      <c r="D99" s="145" t="str">
        <f>IF(COUNTIF('Listing Competitieven'!AP$2:AP$479,$A99)=0,"",COUNTIF('Listing Competitieven'!AP$2:AP$479,$A99))</f>
        <v/>
      </c>
      <c r="E99" s="145" t="str">
        <f>IF(COUNTIF('Listing Competitieven'!AQ$2:AQ$479,$A99)=0,"",COUNTIF('Listing Competitieven'!AQ$2:AQ$479,$A99))</f>
        <v/>
      </c>
      <c r="F99" s="145" t="str">
        <f>IF(COUNTIF('Listing Competitieven'!AR$2:AR$479,$A99)=0,"",COUNTIF('Listing Competitieven'!AR$2:AR$479,$A99))</f>
        <v/>
      </c>
      <c r="G99" s="145" t="str">
        <f>IF(COUNTIF('Listing Competitieven'!AS$2:AS$479,$A99)=0,"",COUNTIF('Listing Competitieven'!AS$2:AS$479,$A99))</f>
        <v/>
      </c>
      <c r="I99">
        <v>98</v>
      </c>
      <c r="J99" s="145">
        <f>SUM(B$2:B99)</f>
        <v>54</v>
      </c>
      <c r="K99" s="145">
        <f>SUM(C$2:C99)</f>
        <v>5</v>
      </c>
      <c r="L99" s="145">
        <f>SUM(D$2:D99)</f>
        <v>1</v>
      </c>
      <c r="M99" s="145">
        <f>SUM(E$2:E99)</f>
        <v>0</v>
      </c>
      <c r="N99" s="145">
        <f>SUM(F$2:F99)</f>
        <v>0</v>
      </c>
      <c r="O99" s="145">
        <f>SUM(G$2:G99)</f>
        <v>0</v>
      </c>
    </row>
    <row r="100" spans="1:15" x14ac:dyDescent="0.25">
      <c r="A100">
        <v>99</v>
      </c>
      <c r="B100" s="145" t="str">
        <f>IF(COUNTIF('Listing Competitieven'!AN$2:AN$479,$A100)=0,"",COUNTIF('Listing Competitieven'!AN$2:AN$479,$A100))</f>
        <v/>
      </c>
      <c r="C100" s="145" t="str">
        <f>IF(COUNTIF('Listing Competitieven'!AO$2:AO$479,$A100)=0,"",COUNTIF('Listing Competitieven'!AO$2:AO$479,$A100))</f>
        <v/>
      </c>
      <c r="D100" s="145" t="str">
        <f>IF(COUNTIF('Listing Competitieven'!AP$2:AP$479,$A100)=0,"",COUNTIF('Listing Competitieven'!AP$2:AP$479,$A100))</f>
        <v/>
      </c>
      <c r="E100" s="145" t="str">
        <f>IF(COUNTIF('Listing Competitieven'!AQ$2:AQ$479,$A100)=0,"",COUNTIF('Listing Competitieven'!AQ$2:AQ$479,$A100))</f>
        <v/>
      </c>
      <c r="F100" s="145" t="str">
        <f>IF(COUNTIF('Listing Competitieven'!AR$2:AR$479,$A100)=0,"",COUNTIF('Listing Competitieven'!AR$2:AR$479,$A100))</f>
        <v/>
      </c>
      <c r="G100" s="145" t="str">
        <f>IF(COUNTIF('Listing Competitieven'!AS$2:AS$479,$A100)=0,"",COUNTIF('Listing Competitieven'!AS$2:AS$479,$A100))</f>
        <v/>
      </c>
      <c r="I100">
        <v>99</v>
      </c>
      <c r="J100" s="145">
        <f>SUM(B$2:B100)</f>
        <v>54</v>
      </c>
      <c r="K100" s="145">
        <f>SUM(C$2:C100)</f>
        <v>5</v>
      </c>
      <c r="L100" s="145">
        <f>SUM(D$2:D100)</f>
        <v>1</v>
      </c>
      <c r="M100" s="145">
        <f>SUM(E$2:E100)</f>
        <v>0</v>
      </c>
      <c r="N100" s="145">
        <f>SUM(F$2:F100)</f>
        <v>0</v>
      </c>
      <c r="O100" s="145">
        <f>SUM(G$2:G100)</f>
        <v>0</v>
      </c>
    </row>
    <row r="101" spans="1:15" x14ac:dyDescent="0.25">
      <c r="A101">
        <v>100</v>
      </c>
      <c r="B101" s="145" t="str">
        <f>IF(COUNTIF('Listing Competitieven'!AN$2:AN$479,$A101)=0,"",COUNTIF('Listing Competitieven'!AN$2:AN$479,$A101))</f>
        <v/>
      </c>
      <c r="C101" s="145" t="str">
        <f>IF(COUNTIF('Listing Competitieven'!AO$2:AO$479,$A101)=0,"",COUNTIF('Listing Competitieven'!AO$2:AO$479,$A101))</f>
        <v/>
      </c>
      <c r="D101" s="145" t="str">
        <f>IF(COUNTIF('Listing Competitieven'!AP$2:AP$479,$A101)=0,"",COUNTIF('Listing Competitieven'!AP$2:AP$479,$A101))</f>
        <v/>
      </c>
      <c r="E101" s="145" t="str">
        <f>IF(COUNTIF('Listing Competitieven'!AQ$2:AQ$479,$A101)=0,"",COUNTIF('Listing Competitieven'!AQ$2:AQ$479,$A101))</f>
        <v/>
      </c>
      <c r="F101" s="145" t="str">
        <f>IF(COUNTIF('Listing Competitieven'!AR$2:AR$479,$A101)=0,"",COUNTIF('Listing Competitieven'!AR$2:AR$479,$A101))</f>
        <v/>
      </c>
      <c r="G101" s="145" t="str">
        <f>IF(COUNTIF('Listing Competitieven'!AS$2:AS$479,$A101)=0,"",COUNTIF('Listing Competitieven'!AS$2:AS$479,$A101))</f>
        <v/>
      </c>
      <c r="I101">
        <v>100</v>
      </c>
      <c r="J101" s="145">
        <f>SUM(B$2:B101)</f>
        <v>54</v>
      </c>
      <c r="K101" s="145">
        <f>SUM(C$2:C101)</f>
        <v>5</v>
      </c>
      <c r="L101" s="145">
        <f>SUM(D$2:D101)</f>
        <v>1</v>
      </c>
      <c r="M101" s="145">
        <f>SUM(E$2:E101)</f>
        <v>0</v>
      </c>
      <c r="N101" s="145">
        <f>SUM(F$2:F101)</f>
        <v>0</v>
      </c>
      <c r="O101" s="145">
        <f>SUM(G$2:G101)</f>
        <v>0</v>
      </c>
    </row>
    <row r="102" spans="1:15" x14ac:dyDescent="0.25">
      <c r="A102">
        <v>101</v>
      </c>
      <c r="B102" s="145" t="str">
        <f>IF(COUNTIF('Listing Competitieven'!AN$2:AN$479,$A102)=0,"",COUNTIF('Listing Competitieven'!AN$2:AN$479,$A102))</f>
        <v/>
      </c>
      <c r="C102" s="145" t="str">
        <f>IF(COUNTIF('Listing Competitieven'!AO$2:AO$479,$A102)=0,"",COUNTIF('Listing Competitieven'!AO$2:AO$479,$A102))</f>
        <v/>
      </c>
      <c r="D102" s="145" t="str">
        <f>IF(COUNTIF('Listing Competitieven'!AP$2:AP$479,$A102)=0,"",COUNTIF('Listing Competitieven'!AP$2:AP$479,$A102))</f>
        <v/>
      </c>
      <c r="E102" s="145" t="str">
        <f>IF(COUNTIF('Listing Competitieven'!AQ$2:AQ$479,$A102)=0,"",COUNTIF('Listing Competitieven'!AQ$2:AQ$479,$A102))</f>
        <v/>
      </c>
      <c r="F102" s="145" t="str">
        <f>IF(COUNTIF('Listing Competitieven'!AR$2:AR$479,$A102)=0,"",COUNTIF('Listing Competitieven'!AR$2:AR$479,$A102))</f>
        <v/>
      </c>
      <c r="G102" s="145" t="str">
        <f>IF(COUNTIF('Listing Competitieven'!AS$2:AS$479,$A102)=0,"",COUNTIF('Listing Competitieven'!AS$2:AS$479,$A102))</f>
        <v/>
      </c>
      <c r="I102">
        <v>101</v>
      </c>
      <c r="J102" s="145">
        <f>SUM(B$2:B102)</f>
        <v>54</v>
      </c>
      <c r="K102" s="145">
        <f>SUM(C$2:C102)</f>
        <v>5</v>
      </c>
      <c r="L102" s="145">
        <f>SUM(D$2:D102)</f>
        <v>1</v>
      </c>
      <c r="M102" s="145">
        <f>SUM(E$2:E102)</f>
        <v>0</v>
      </c>
      <c r="N102" s="145">
        <f>SUM(F$2:F102)</f>
        <v>0</v>
      </c>
      <c r="O102" s="145">
        <f>SUM(G$2:G102)</f>
        <v>0</v>
      </c>
    </row>
    <row r="103" spans="1:15" x14ac:dyDescent="0.25">
      <c r="A103">
        <v>102</v>
      </c>
      <c r="B103" s="145" t="str">
        <f>IF(COUNTIF('Listing Competitieven'!AN$2:AN$479,$A103)=0,"",COUNTIF('Listing Competitieven'!AN$2:AN$479,$A103))</f>
        <v/>
      </c>
      <c r="C103" s="145" t="str">
        <f>IF(COUNTIF('Listing Competitieven'!AO$2:AO$479,$A103)=0,"",COUNTIF('Listing Competitieven'!AO$2:AO$479,$A103))</f>
        <v/>
      </c>
      <c r="D103" s="145" t="str">
        <f>IF(COUNTIF('Listing Competitieven'!AP$2:AP$479,$A103)=0,"",COUNTIF('Listing Competitieven'!AP$2:AP$479,$A103))</f>
        <v/>
      </c>
      <c r="E103" s="145" t="str">
        <f>IF(COUNTIF('Listing Competitieven'!AQ$2:AQ$479,$A103)=0,"",COUNTIF('Listing Competitieven'!AQ$2:AQ$479,$A103))</f>
        <v/>
      </c>
      <c r="F103" s="145" t="str">
        <f>IF(COUNTIF('Listing Competitieven'!AR$2:AR$479,$A103)=0,"",COUNTIF('Listing Competitieven'!AR$2:AR$479,$A103))</f>
        <v/>
      </c>
      <c r="G103" s="145" t="str">
        <f>IF(COUNTIF('Listing Competitieven'!AS$2:AS$479,$A103)=0,"",COUNTIF('Listing Competitieven'!AS$2:AS$479,$A103))</f>
        <v/>
      </c>
      <c r="I103">
        <v>102</v>
      </c>
      <c r="J103" s="145">
        <f>SUM(B$2:B103)</f>
        <v>54</v>
      </c>
      <c r="K103" s="145">
        <f>SUM(C$2:C103)</f>
        <v>5</v>
      </c>
      <c r="L103" s="145">
        <f>SUM(D$2:D103)</f>
        <v>1</v>
      </c>
      <c r="M103" s="145">
        <f>SUM(E$2:E103)</f>
        <v>0</v>
      </c>
      <c r="N103" s="145">
        <f>SUM(F$2:F103)</f>
        <v>0</v>
      </c>
      <c r="O103" s="145">
        <f>SUM(G$2:G103)</f>
        <v>0</v>
      </c>
    </row>
    <row r="104" spans="1:15" x14ac:dyDescent="0.25">
      <c r="A104">
        <v>103</v>
      </c>
      <c r="B104" s="145" t="str">
        <f>IF(COUNTIF('Listing Competitieven'!AN$2:AN$479,$A104)=0,"",COUNTIF('Listing Competitieven'!AN$2:AN$479,$A104))</f>
        <v/>
      </c>
      <c r="C104" s="145" t="str">
        <f>IF(COUNTIF('Listing Competitieven'!AO$2:AO$479,$A104)=0,"",COUNTIF('Listing Competitieven'!AO$2:AO$479,$A104))</f>
        <v/>
      </c>
      <c r="D104" s="145" t="str">
        <f>IF(COUNTIF('Listing Competitieven'!AP$2:AP$479,$A104)=0,"",COUNTIF('Listing Competitieven'!AP$2:AP$479,$A104))</f>
        <v/>
      </c>
      <c r="E104" s="145" t="str">
        <f>IF(COUNTIF('Listing Competitieven'!AQ$2:AQ$479,$A104)=0,"",COUNTIF('Listing Competitieven'!AQ$2:AQ$479,$A104))</f>
        <v/>
      </c>
      <c r="F104" s="145" t="str">
        <f>IF(COUNTIF('Listing Competitieven'!AR$2:AR$479,$A104)=0,"",COUNTIF('Listing Competitieven'!AR$2:AR$479,$A104))</f>
        <v/>
      </c>
      <c r="G104" s="145" t="str">
        <f>IF(COUNTIF('Listing Competitieven'!AS$2:AS$479,$A104)=0,"",COUNTIF('Listing Competitieven'!AS$2:AS$479,$A104))</f>
        <v/>
      </c>
      <c r="I104">
        <v>103</v>
      </c>
      <c r="J104" s="145">
        <f>SUM(B$2:B104)</f>
        <v>54</v>
      </c>
      <c r="K104" s="145">
        <f>SUM(C$2:C104)</f>
        <v>5</v>
      </c>
      <c r="L104" s="145">
        <f>SUM(D$2:D104)</f>
        <v>1</v>
      </c>
      <c r="M104" s="145">
        <f>SUM(E$2:E104)</f>
        <v>0</v>
      </c>
      <c r="N104" s="145">
        <f>SUM(F$2:F104)</f>
        <v>0</v>
      </c>
      <c r="O104" s="145">
        <f>SUM(G$2:G104)</f>
        <v>0</v>
      </c>
    </row>
    <row r="105" spans="1:15" x14ac:dyDescent="0.25">
      <c r="A105">
        <v>104</v>
      </c>
      <c r="B105" s="145" t="str">
        <f>IF(COUNTIF('Listing Competitieven'!AN$2:AN$479,$A105)=0,"",COUNTIF('Listing Competitieven'!AN$2:AN$479,$A105))</f>
        <v/>
      </c>
      <c r="C105" s="145">
        <f>IF(COUNTIF('Listing Competitieven'!AO$2:AO$479,$A105)=0,"",COUNTIF('Listing Competitieven'!AO$2:AO$479,$A105))</f>
        <v>2</v>
      </c>
      <c r="D105" s="145" t="str">
        <f>IF(COUNTIF('Listing Competitieven'!AP$2:AP$479,$A105)=0,"",COUNTIF('Listing Competitieven'!AP$2:AP$479,$A105))</f>
        <v/>
      </c>
      <c r="E105" s="145" t="str">
        <f>IF(COUNTIF('Listing Competitieven'!AQ$2:AQ$479,$A105)=0,"",COUNTIF('Listing Competitieven'!AQ$2:AQ$479,$A105))</f>
        <v/>
      </c>
      <c r="F105" s="145" t="str">
        <f>IF(COUNTIF('Listing Competitieven'!AR$2:AR$479,$A105)=0,"",COUNTIF('Listing Competitieven'!AR$2:AR$479,$A105))</f>
        <v/>
      </c>
      <c r="G105" s="145" t="str">
        <f>IF(COUNTIF('Listing Competitieven'!AS$2:AS$479,$A105)=0,"",COUNTIF('Listing Competitieven'!AS$2:AS$479,$A105))</f>
        <v/>
      </c>
      <c r="I105">
        <v>104</v>
      </c>
      <c r="J105" s="145">
        <f>SUM(B$2:B105)</f>
        <v>54</v>
      </c>
      <c r="K105" s="145">
        <f>SUM(C$2:C105)</f>
        <v>7</v>
      </c>
      <c r="L105" s="145">
        <f>SUM(D$2:D105)</f>
        <v>1</v>
      </c>
      <c r="M105" s="145">
        <f>SUM(E$2:E105)</f>
        <v>0</v>
      </c>
      <c r="N105" s="145">
        <f>SUM(F$2:F105)</f>
        <v>0</v>
      </c>
      <c r="O105" s="145">
        <f>SUM(G$2:G105)</f>
        <v>0</v>
      </c>
    </row>
    <row r="106" spans="1:15" x14ac:dyDescent="0.25">
      <c r="A106">
        <v>105</v>
      </c>
      <c r="B106" s="145" t="str">
        <f>IF(COUNTIF('Listing Competitieven'!AN$2:AN$479,$A106)=0,"",COUNTIF('Listing Competitieven'!AN$2:AN$479,$A106))</f>
        <v/>
      </c>
      <c r="C106" s="145" t="str">
        <f>IF(COUNTIF('Listing Competitieven'!AO$2:AO$479,$A106)=0,"",COUNTIF('Listing Competitieven'!AO$2:AO$479,$A106))</f>
        <v/>
      </c>
      <c r="D106" s="145" t="str">
        <f>IF(COUNTIF('Listing Competitieven'!AP$2:AP$479,$A106)=0,"",COUNTIF('Listing Competitieven'!AP$2:AP$479,$A106))</f>
        <v/>
      </c>
      <c r="E106" s="145" t="str">
        <f>IF(COUNTIF('Listing Competitieven'!AQ$2:AQ$479,$A106)=0,"",COUNTIF('Listing Competitieven'!AQ$2:AQ$479,$A106))</f>
        <v/>
      </c>
      <c r="F106" s="145" t="str">
        <f>IF(COUNTIF('Listing Competitieven'!AR$2:AR$479,$A106)=0,"",COUNTIF('Listing Competitieven'!AR$2:AR$479,$A106))</f>
        <v/>
      </c>
      <c r="G106" s="145" t="str">
        <f>IF(COUNTIF('Listing Competitieven'!AS$2:AS$479,$A106)=0,"",COUNTIF('Listing Competitieven'!AS$2:AS$479,$A106))</f>
        <v/>
      </c>
      <c r="I106">
        <v>105</v>
      </c>
      <c r="J106" s="145">
        <f>SUM(B$2:B106)</f>
        <v>54</v>
      </c>
      <c r="K106" s="145">
        <f>SUM(C$2:C106)</f>
        <v>7</v>
      </c>
      <c r="L106" s="145">
        <f>SUM(D$2:D106)</f>
        <v>1</v>
      </c>
      <c r="M106" s="145">
        <f>SUM(E$2:E106)</f>
        <v>0</v>
      </c>
      <c r="N106" s="145">
        <f>SUM(F$2:F106)</f>
        <v>0</v>
      </c>
      <c r="O106" s="145">
        <f>SUM(G$2:G106)</f>
        <v>0</v>
      </c>
    </row>
    <row r="107" spans="1:15" x14ac:dyDescent="0.25">
      <c r="A107">
        <v>106</v>
      </c>
      <c r="B107" s="145" t="str">
        <f>IF(COUNTIF('Listing Competitieven'!AN$2:AN$479,$A107)=0,"",COUNTIF('Listing Competitieven'!AN$2:AN$479,$A107))</f>
        <v/>
      </c>
      <c r="C107" s="145" t="str">
        <f>IF(COUNTIF('Listing Competitieven'!AO$2:AO$479,$A107)=0,"",COUNTIF('Listing Competitieven'!AO$2:AO$479,$A107))</f>
        <v/>
      </c>
      <c r="D107" s="145" t="str">
        <f>IF(COUNTIF('Listing Competitieven'!AP$2:AP$479,$A107)=0,"",COUNTIF('Listing Competitieven'!AP$2:AP$479,$A107))</f>
        <v/>
      </c>
      <c r="E107" s="145" t="str">
        <f>IF(COUNTIF('Listing Competitieven'!AQ$2:AQ$479,$A107)=0,"",COUNTIF('Listing Competitieven'!AQ$2:AQ$479,$A107))</f>
        <v/>
      </c>
      <c r="F107" s="145" t="str">
        <f>IF(COUNTIF('Listing Competitieven'!AR$2:AR$479,$A107)=0,"",COUNTIF('Listing Competitieven'!AR$2:AR$479,$A107))</f>
        <v/>
      </c>
      <c r="G107" s="145" t="str">
        <f>IF(COUNTIF('Listing Competitieven'!AS$2:AS$479,$A107)=0,"",COUNTIF('Listing Competitieven'!AS$2:AS$479,$A107))</f>
        <v/>
      </c>
      <c r="I107">
        <v>106</v>
      </c>
      <c r="J107" s="145">
        <f>SUM(B$2:B107)</f>
        <v>54</v>
      </c>
      <c r="K107" s="145">
        <f>SUM(C$2:C107)</f>
        <v>7</v>
      </c>
      <c r="L107" s="145">
        <f>SUM(D$2:D107)</f>
        <v>1</v>
      </c>
      <c r="M107" s="145">
        <f>SUM(E$2:E107)</f>
        <v>0</v>
      </c>
      <c r="N107" s="145">
        <f>SUM(F$2:F107)</f>
        <v>0</v>
      </c>
      <c r="O107" s="145">
        <f>SUM(G$2:G107)</f>
        <v>0</v>
      </c>
    </row>
    <row r="108" spans="1:15" x14ac:dyDescent="0.25">
      <c r="A108">
        <v>107</v>
      </c>
      <c r="B108" s="145" t="str">
        <f>IF(COUNTIF('Listing Competitieven'!AN$2:AN$479,$A108)=0,"",COUNTIF('Listing Competitieven'!AN$2:AN$479,$A108))</f>
        <v/>
      </c>
      <c r="C108" s="145" t="str">
        <f>IF(COUNTIF('Listing Competitieven'!AO$2:AO$479,$A108)=0,"",COUNTIF('Listing Competitieven'!AO$2:AO$479,$A108))</f>
        <v/>
      </c>
      <c r="D108" s="145" t="str">
        <f>IF(COUNTIF('Listing Competitieven'!AP$2:AP$479,$A108)=0,"",COUNTIF('Listing Competitieven'!AP$2:AP$479,$A108))</f>
        <v/>
      </c>
      <c r="E108" s="145" t="str">
        <f>IF(COUNTIF('Listing Competitieven'!AQ$2:AQ$479,$A108)=0,"",COUNTIF('Listing Competitieven'!AQ$2:AQ$479,$A108))</f>
        <v/>
      </c>
      <c r="F108" s="145" t="str">
        <f>IF(COUNTIF('Listing Competitieven'!AR$2:AR$479,$A108)=0,"",COUNTIF('Listing Competitieven'!AR$2:AR$479,$A108))</f>
        <v/>
      </c>
      <c r="G108" s="145" t="str">
        <f>IF(COUNTIF('Listing Competitieven'!AS$2:AS$479,$A108)=0,"",COUNTIF('Listing Competitieven'!AS$2:AS$479,$A108))</f>
        <v/>
      </c>
      <c r="I108">
        <v>107</v>
      </c>
      <c r="J108" s="145">
        <f>SUM(B$2:B108)</f>
        <v>54</v>
      </c>
      <c r="K108" s="145">
        <f>SUM(C$2:C108)</f>
        <v>7</v>
      </c>
      <c r="L108" s="145">
        <f>SUM(D$2:D108)</f>
        <v>1</v>
      </c>
      <c r="M108" s="145">
        <f>SUM(E$2:E108)</f>
        <v>0</v>
      </c>
      <c r="N108" s="145">
        <f>SUM(F$2:F108)</f>
        <v>0</v>
      </c>
      <c r="O108" s="145">
        <f>SUM(G$2:G108)</f>
        <v>0</v>
      </c>
    </row>
    <row r="109" spans="1:15" x14ac:dyDescent="0.25">
      <c r="A109">
        <v>108</v>
      </c>
      <c r="B109" s="145" t="str">
        <f>IF(COUNTIF('Listing Competitieven'!AN$2:AN$479,$A109)=0,"",COUNTIF('Listing Competitieven'!AN$2:AN$479,$A109))</f>
        <v/>
      </c>
      <c r="C109" s="145" t="str">
        <f>IF(COUNTIF('Listing Competitieven'!AO$2:AO$479,$A109)=0,"",COUNTIF('Listing Competitieven'!AO$2:AO$479,$A109))</f>
        <v/>
      </c>
      <c r="D109" s="145" t="str">
        <f>IF(COUNTIF('Listing Competitieven'!AP$2:AP$479,$A109)=0,"",COUNTIF('Listing Competitieven'!AP$2:AP$479,$A109))</f>
        <v/>
      </c>
      <c r="E109" s="145" t="str">
        <f>IF(COUNTIF('Listing Competitieven'!AQ$2:AQ$479,$A109)=0,"",COUNTIF('Listing Competitieven'!AQ$2:AQ$479,$A109))</f>
        <v/>
      </c>
      <c r="F109" s="145" t="str">
        <f>IF(COUNTIF('Listing Competitieven'!AR$2:AR$479,$A109)=0,"",COUNTIF('Listing Competitieven'!AR$2:AR$479,$A109))</f>
        <v/>
      </c>
      <c r="G109" s="145" t="str">
        <f>IF(COUNTIF('Listing Competitieven'!AS$2:AS$479,$A109)=0,"",COUNTIF('Listing Competitieven'!AS$2:AS$479,$A109))</f>
        <v/>
      </c>
      <c r="I109">
        <v>108</v>
      </c>
      <c r="J109" s="145">
        <f>SUM(B$2:B109)</f>
        <v>54</v>
      </c>
      <c r="K109" s="145">
        <f>SUM(C$2:C109)</f>
        <v>7</v>
      </c>
      <c r="L109" s="145">
        <f>SUM(D$2:D109)</f>
        <v>1</v>
      </c>
      <c r="M109" s="145">
        <f>SUM(E$2:E109)</f>
        <v>0</v>
      </c>
      <c r="N109" s="145">
        <f>SUM(F$2:F109)</f>
        <v>0</v>
      </c>
      <c r="O109" s="145">
        <f>SUM(G$2:G109)</f>
        <v>0</v>
      </c>
    </row>
    <row r="110" spans="1:15" x14ac:dyDescent="0.25">
      <c r="A110">
        <v>109</v>
      </c>
      <c r="B110" s="145" t="str">
        <f>IF(COUNTIF('Listing Competitieven'!AN$2:AN$479,$A110)=0,"",COUNTIF('Listing Competitieven'!AN$2:AN$479,$A110))</f>
        <v/>
      </c>
      <c r="C110" s="145" t="str">
        <f>IF(COUNTIF('Listing Competitieven'!AO$2:AO$479,$A110)=0,"",COUNTIF('Listing Competitieven'!AO$2:AO$479,$A110))</f>
        <v/>
      </c>
      <c r="D110" s="145" t="str">
        <f>IF(COUNTIF('Listing Competitieven'!AP$2:AP$479,$A110)=0,"",COUNTIF('Listing Competitieven'!AP$2:AP$479,$A110))</f>
        <v/>
      </c>
      <c r="E110" s="145" t="str">
        <f>IF(COUNTIF('Listing Competitieven'!AQ$2:AQ$479,$A110)=0,"",COUNTIF('Listing Competitieven'!AQ$2:AQ$479,$A110))</f>
        <v/>
      </c>
      <c r="F110" s="145" t="str">
        <f>IF(COUNTIF('Listing Competitieven'!AR$2:AR$479,$A110)=0,"",COUNTIF('Listing Competitieven'!AR$2:AR$479,$A110))</f>
        <v/>
      </c>
      <c r="G110" s="145" t="str">
        <f>IF(COUNTIF('Listing Competitieven'!AS$2:AS$479,$A110)=0,"",COUNTIF('Listing Competitieven'!AS$2:AS$479,$A110))</f>
        <v/>
      </c>
      <c r="I110">
        <v>109</v>
      </c>
      <c r="J110" s="145">
        <f>SUM(B$2:B110)</f>
        <v>54</v>
      </c>
      <c r="K110" s="145">
        <f>SUM(C$2:C110)</f>
        <v>7</v>
      </c>
      <c r="L110" s="145">
        <f>SUM(D$2:D110)</f>
        <v>1</v>
      </c>
      <c r="M110" s="145">
        <f>SUM(E$2:E110)</f>
        <v>0</v>
      </c>
      <c r="N110" s="145">
        <f>SUM(F$2:F110)</f>
        <v>0</v>
      </c>
      <c r="O110" s="145">
        <f>SUM(G$2:G110)</f>
        <v>0</v>
      </c>
    </row>
    <row r="111" spans="1:15" x14ac:dyDescent="0.25">
      <c r="A111">
        <v>110</v>
      </c>
      <c r="B111" s="145" t="str">
        <f>IF(COUNTIF('Listing Competitieven'!AN$2:AN$479,$A111)=0,"",COUNTIF('Listing Competitieven'!AN$2:AN$479,$A111))</f>
        <v/>
      </c>
      <c r="C111" s="145" t="str">
        <f>IF(COUNTIF('Listing Competitieven'!AO$2:AO$479,$A111)=0,"",COUNTIF('Listing Competitieven'!AO$2:AO$479,$A111))</f>
        <v/>
      </c>
      <c r="D111" s="145" t="str">
        <f>IF(COUNTIF('Listing Competitieven'!AP$2:AP$479,$A111)=0,"",COUNTIF('Listing Competitieven'!AP$2:AP$479,$A111))</f>
        <v/>
      </c>
      <c r="E111" s="145" t="str">
        <f>IF(COUNTIF('Listing Competitieven'!AQ$2:AQ$479,$A111)=0,"",COUNTIF('Listing Competitieven'!AQ$2:AQ$479,$A111))</f>
        <v/>
      </c>
      <c r="F111" s="145" t="str">
        <f>IF(COUNTIF('Listing Competitieven'!AR$2:AR$479,$A111)=0,"",COUNTIF('Listing Competitieven'!AR$2:AR$479,$A111))</f>
        <v/>
      </c>
      <c r="G111" s="145" t="str">
        <f>IF(COUNTIF('Listing Competitieven'!AS$2:AS$479,$A111)=0,"",COUNTIF('Listing Competitieven'!AS$2:AS$479,$A111))</f>
        <v/>
      </c>
      <c r="I111">
        <v>110</v>
      </c>
      <c r="J111" s="145">
        <f>SUM(B$2:B111)</f>
        <v>54</v>
      </c>
      <c r="K111" s="145">
        <f>SUM(C$2:C111)</f>
        <v>7</v>
      </c>
      <c r="L111" s="145">
        <f>SUM(D$2:D111)</f>
        <v>1</v>
      </c>
      <c r="M111" s="145">
        <f>SUM(E$2:E111)</f>
        <v>0</v>
      </c>
      <c r="N111" s="145">
        <f>SUM(F$2:F111)</f>
        <v>0</v>
      </c>
      <c r="O111" s="145">
        <f>SUM(G$2:G111)</f>
        <v>0</v>
      </c>
    </row>
    <row r="112" spans="1:15" x14ac:dyDescent="0.25">
      <c r="A112">
        <v>111</v>
      </c>
      <c r="B112" s="145" t="str">
        <f>IF(COUNTIF('Listing Competitieven'!AN$2:AN$479,$A112)=0,"",COUNTIF('Listing Competitieven'!AN$2:AN$479,$A112))</f>
        <v/>
      </c>
      <c r="C112" s="145" t="str">
        <f>IF(COUNTIF('Listing Competitieven'!AO$2:AO$479,$A112)=0,"",COUNTIF('Listing Competitieven'!AO$2:AO$479,$A112))</f>
        <v/>
      </c>
      <c r="D112" s="145" t="str">
        <f>IF(COUNTIF('Listing Competitieven'!AP$2:AP$479,$A112)=0,"",COUNTIF('Listing Competitieven'!AP$2:AP$479,$A112))</f>
        <v/>
      </c>
      <c r="E112" s="145" t="str">
        <f>IF(COUNTIF('Listing Competitieven'!AQ$2:AQ$479,$A112)=0,"",COUNTIF('Listing Competitieven'!AQ$2:AQ$479,$A112))</f>
        <v/>
      </c>
      <c r="F112" s="145" t="str">
        <f>IF(COUNTIF('Listing Competitieven'!AR$2:AR$479,$A112)=0,"",COUNTIF('Listing Competitieven'!AR$2:AR$479,$A112))</f>
        <v/>
      </c>
      <c r="G112" s="145" t="str">
        <f>IF(COUNTIF('Listing Competitieven'!AS$2:AS$479,$A112)=0,"",COUNTIF('Listing Competitieven'!AS$2:AS$479,$A112))</f>
        <v/>
      </c>
      <c r="I112">
        <v>111</v>
      </c>
      <c r="J112" s="145">
        <f>SUM(B$2:B112)</f>
        <v>54</v>
      </c>
      <c r="K112" s="145">
        <f>SUM(C$2:C112)</f>
        <v>7</v>
      </c>
      <c r="L112" s="145">
        <f>SUM(D$2:D112)</f>
        <v>1</v>
      </c>
      <c r="M112" s="145">
        <f>SUM(E$2:E112)</f>
        <v>0</v>
      </c>
      <c r="N112" s="145">
        <f>SUM(F$2:F112)</f>
        <v>0</v>
      </c>
      <c r="O112" s="145">
        <f>SUM(G$2:G112)</f>
        <v>0</v>
      </c>
    </row>
    <row r="113" spans="1:15" x14ac:dyDescent="0.25">
      <c r="A113">
        <v>112</v>
      </c>
      <c r="B113" s="145">
        <f>IF(COUNTIF('Listing Competitieven'!AN$2:AN$479,$A113)=0,"",COUNTIF('Listing Competitieven'!AN$2:AN$479,$A113))</f>
        <v>3</v>
      </c>
      <c r="C113" s="145">
        <f>IF(COUNTIF('Listing Competitieven'!AO$2:AO$479,$A113)=0,"",COUNTIF('Listing Competitieven'!AO$2:AO$479,$A113))</f>
        <v>2</v>
      </c>
      <c r="D113" s="145">
        <f>IF(COUNTIF('Listing Competitieven'!AP$2:AP$479,$A113)=0,"",COUNTIF('Listing Competitieven'!AP$2:AP$479,$A113))</f>
        <v>1</v>
      </c>
      <c r="E113" s="145" t="str">
        <f>IF(COUNTIF('Listing Competitieven'!AQ$2:AQ$479,$A113)=0,"",COUNTIF('Listing Competitieven'!AQ$2:AQ$479,$A113))</f>
        <v/>
      </c>
      <c r="F113" s="145" t="str">
        <f>IF(COUNTIF('Listing Competitieven'!AR$2:AR$479,$A113)=0,"",COUNTIF('Listing Competitieven'!AR$2:AR$479,$A113))</f>
        <v/>
      </c>
      <c r="G113" s="145" t="str">
        <f>IF(COUNTIF('Listing Competitieven'!AS$2:AS$479,$A113)=0,"",COUNTIF('Listing Competitieven'!AS$2:AS$479,$A113))</f>
        <v/>
      </c>
      <c r="I113">
        <v>112</v>
      </c>
      <c r="J113" s="145">
        <f>SUM(B$2:B113)</f>
        <v>57</v>
      </c>
      <c r="K113" s="145">
        <f>SUM(C$2:C113)</f>
        <v>9</v>
      </c>
      <c r="L113" s="145">
        <f>SUM(D$2:D113)</f>
        <v>2</v>
      </c>
      <c r="M113" s="145">
        <f>SUM(E$2:E113)</f>
        <v>0</v>
      </c>
      <c r="N113" s="145">
        <f>SUM(F$2:F113)</f>
        <v>0</v>
      </c>
      <c r="O113" s="145">
        <f>SUM(G$2:G113)</f>
        <v>0</v>
      </c>
    </row>
    <row r="114" spans="1:15" x14ac:dyDescent="0.25">
      <c r="A114">
        <v>113</v>
      </c>
      <c r="B114" s="145" t="str">
        <f>IF(COUNTIF('Listing Competitieven'!AN$2:AN$479,$A114)=0,"",COUNTIF('Listing Competitieven'!AN$2:AN$479,$A114))</f>
        <v/>
      </c>
      <c r="C114" s="145" t="str">
        <f>IF(COUNTIF('Listing Competitieven'!AO$2:AO$479,$A114)=0,"",COUNTIF('Listing Competitieven'!AO$2:AO$479,$A114))</f>
        <v/>
      </c>
      <c r="D114" s="145" t="str">
        <f>IF(COUNTIF('Listing Competitieven'!AP$2:AP$479,$A114)=0,"",COUNTIF('Listing Competitieven'!AP$2:AP$479,$A114))</f>
        <v/>
      </c>
      <c r="E114" s="145" t="str">
        <f>IF(COUNTIF('Listing Competitieven'!AQ$2:AQ$479,$A114)=0,"",COUNTIF('Listing Competitieven'!AQ$2:AQ$479,$A114))</f>
        <v/>
      </c>
      <c r="F114" s="145" t="str">
        <f>IF(COUNTIF('Listing Competitieven'!AR$2:AR$479,$A114)=0,"",COUNTIF('Listing Competitieven'!AR$2:AR$479,$A114))</f>
        <v/>
      </c>
      <c r="G114" s="145" t="str">
        <f>IF(COUNTIF('Listing Competitieven'!AS$2:AS$479,$A114)=0,"",COUNTIF('Listing Competitieven'!AS$2:AS$479,$A114))</f>
        <v/>
      </c>
      <c r="I114">
        <v>113</v>
      </c>
      <c r="J114" s="145">
        <f>SUM(B$2:B114)</f>
        <v>57</v>
      </c>
      <c r="K114" s="145">
        <f>SUM(C$2:C114)</f>
        <v>9</v>
      </c>
      <c r="L114" s="145">
        <f>SUM(D$2:D114)</f>
        <v>2</v>
      </c>
      <c r="M114" s="145">
        <f>SUM(E$2:E114)</f>
        <v>0</v>
      </c>
      <c r="N114" s="145">
        <f>SUM(F$2:F114)</f>
        <v>0</v>
      </c>
      <c r="O114" s="145">
        <f>SUM(G$2:G114)</f>
        <v>0</v>
      </c>
    </row>
    <row r="115" spans="1:15" x14ac:dyDescent="0.25">
      <c r="A115">
        <v>114</v>
      </c>
      <c r="B115" s="145" t="str">
        <f>IF(COUNTIF('Listing Competitieven'!AN$2:AN$479,$A115)=0,"",COUNTIF('Listing Competitieven'!AN$2:AN$479,$A115))</f>
        <v/>
      </c>
      <c r="C115" s="145" t="str">
        <f>IF(COUNTIF('Listing Competitieven'!AO$2:AO$479,$A115)=0,"",COUNTIF('Listing Competitieven'!AO$2:AO$479,$A115))</f>
        <v/>
      </c>
      <c r="D115" s="145" t="str">
        <f>IF(COUNTIF('Listing Competitieven'!AP$2:AP$479,$A115)=0,"",COUNTIF('Listing Competitieven'!AP$2:AP$479,$A115))</f>
        <v/>
      </c>
      <c r="E115" s="145" t="str">
        <f>IF(COUNTIF('Listing Competitieven'!AQ$2:AQ$479,$A115)=0,"",COUNTIF('Listing Competitieven'!AQ$2:AQ$479,$A115))</f>
        <v/>
      </c>
      <c r="F115" s="145" t="str">
        <f>IF(COUNTIF('Listing Competitieven'!AR$2:AR$479,$A115)=0,"",COUNTIF('Listing Competitieven'!AR$2:AR$479,$A115))</f>
        <v/>
      </c>
      <c r="G115" s="145" t="str">
        <f>IF(COUNTIF('Listing Competitieven'!AS$2:AS$479,$A115)=0,"",COUNTIF('Listing Competitieven'!AS$2:AS$479,$A115))</f>
        <v/>
      </c>
      <c r="I115">
        <v>114</v>
      </c>
      <c r="J115" s="145">
        <f>SUM(B$2:B115)</f>
        <v>57</v>
      </c>
      <c r="K115" s="145">
        <f>SUM(C$2:C115)</f>
        <v>9</v>
      </c>
      <c r="L115" s="145">
        <f>SUM(D$2:D115)</f>
        <v>2</v>
      </c>
      <c r="M115" s="145">
        <f>SUM(E$2:E115)</f>
        <v>0</v>
      </c>
      <c r="N115" s="145">
        <f>SUM(F$2:F115)</f>
        <v>0</v>
      </c>
      <c r="O115" s="145">
        <f>SUM(G$2:G115)</f>
        <v>0</v>
      </c>
    </row>
    <row r="116" spans="1:15" x14ac:dyDescent="0.25">
      <c r="A116">
        <v>115</v>
      </c>
      <c r="B116" s="145" t="str">
        <f>IF(COUNTIF('Listing Competitieven'!AN$2:AN$479,$A116)=0,"",COUNTIF('Listing Competitieven'!AN$2:AN$479,$A116))</f>
        <v/>
      </c>
      <c r="C116" s="145" t="str">
        <f>IF(COUNTIF('Listing Competitieven'!AO$2:AO$479,$A116)=0,"",COUNTIF('Listing Competitieven'!AO$2:AO$479,$A116))</f>
        <v/>
      </c>
      <c r="D116" s="145" t="str">
        <f>IF(COUNTIF('Listing Competitieven'!AP$2:AP$479,$A116)=0,"",COUNTIF('Listing Competitieven'!AP$2:AP$479,$A116))</f>
        <v/>
      </c>
      <c r="E116" s="145" t="str">
        <f>IF(COUNTIF('Listing Competitieven'!AQ$2:AQ$479,$A116)=0,"",COUNTIF('Listing Competitieven'!AQ$2:AQ$479,$A116))</f>
        <v/>
      </c>
      <c r="F116" s="145" t="str">
        <f>IF(COUNTIF('Listing Competitieven'!AR$2:AR$479,$A116)=0,"",COUNTIF('Listing Competitieven'!AR$2:AR$479,$A116))</f>
        <v/>
      </c>
      <c r="G116" s="145" t="str">
        <f>IF(COUNTIF('Listing Competitieven'!AS$2:AS$479,$A116)=0,"",COUNTIF('Listing Competitieven'!AS$2:AS$479,$A116))</f>
        <v/>
      </c>
      <c r="I116">
        <v>115</v>
      </c>
      <c r="J116" s="145">
        <f>SUM(B$2:B116)</f>
        <v>57</v>
      </c>
      <c r="K116" s="145">
        <f>SUM(C$2:C116)</f>
        <v>9</v>
      </c>
      <c r="L116" s="145">
        <f>SUM(D$2:D116)</f>
        <v>2</v>
      </c>
      <c r="M116" s="145">
        <f>SUM(E$2:E116)</f>
        <v>0</v>
      </c>
      <c r="N116" s="145">
        <f>SUM(F$2:F116)</f>
        <v>0</v>
      </c>
      <c r="O116" s="145">
        <f>SUM(G$2:G116)</f>
        <v>0</v>
      </c>
    </row>
    <row r="117" spans="1:15" x14ac:dyDescent="0.25">
      <c r="A117">
        <v>116</v>
      </c>
      <c r="B117" s="145" t="str">
        <f>IF(COUNTIF('Listing Competitieven'!AN$2:AN$479,$A117)=0,"",COUNTIF('Listing Competitieven'!AN$2:AN$479,$A117))</f>
        <v/>
      </c>
      <c r="C117" s="145" t="str">
        <f>IF(COUNTIF('Listing Competitieven'!AO$2:AO$479,$A117)=0,"",COUNTIF('Listing Competitieven'!AO$2:AO$479,$A117))</f>
        <v/>
      </c>
      <c r="D117" s="145" t="str">
        <f>IF(COUNTIF('Listing Competitieven'!AP$2:AP$479,$A117)=0,"",COUNTIF('Listing Competitieven'!AP$2:AP$479,$A117))</f>
        <v/>
      </c>
      <c r="E117" s="145" t="str">
        <f>IF(COUNTIF('Listing Competitieven'!AQ$2:AQ$479,$A117)=0,"",COUNTIF('Listing Competitieven'!AQ$2:AQ$479,$A117))</f>
        <v/>
      </c>
      <c r="F117" s="145" t="str">
        <f>IF(COUNTIF('Listing Competitieven'!AR$2:AR$479,$A117)=0,"",COUNTIF('Listing Competitieven'!AR$2:AR$479,$A117))</f>
        <v/>
      </c>
      <c r="G117" s="145" t="str">
        <f>IF(COUNTIF('Listing Competitieven'!AS$2:AS$479,$A117)=0,"",COUNTIF('Listing Competitieven'!AS$2:AS$479,$A117))</f>
        <v/>
      </c>
      <c r="I117">
        <v>116</v>
      </c>
      <c r="J117" s="145">
        <f>SUM(B$2:B117)</f>
        <v>57</v>
      </c>
      <c r="K117" s="145">
        <f>SUM(C$2:C117)</f>
        <v>9</v>
      </c>
      <c r="L117" s="145">
        <f>SUM(D$2:D117)</f>
        <v>2</v>
      </c>
      <c r="M117" s="145">
        <f>SUM(E$2:E117)</f>
        <v>0</v>
      </c>
      <c r="N117" s="145">
        <f>SUM(F$2:F117)</f>
        <v>0</v>
      </c>
      <c r="O117" s="145">
        <f>SUM(G$2:G117)</f>
        <v>0</v>
      </c>
    </row>
    <row r="118" spans="1:15" x14ac:dyDescent="0.25">
      <c r="A118">
        <v>117</v>
      </c>
      <c r="B118" s="145" t="str">
        <f>IF(COUNTIF('Listing Competitieven'!AN$2:AN$479,$A118)=0,"",COUNTIF('Listing Competitieven'!AN$2:AN$479,$A118))</f>
        <v/>
      </c>
      <c r="C118" s="145" t="str">
        <f>IF(COUNTIF('Listing Competitieven'!AO$2:AO$479,$A118)=0,"",COUNTIF('Listing Competitieven'!AO$2:AO$479,$A118))</f>
        <v/>
      </c>
      <c r="D118" s="145" t="str">
        <f>IF(COUNTIF('Listing Competitieven'!AP$2:AP$479,$A118)=0,"",COUNTIF('Listing Competitieven'!AP$2:AP$479,$A118))</f>
        <v/>
      </c>
      <c r="E118" s="145" t="str">
        <f>IF(COUNTIF('Listing Competitieven'!AQ$2:AQ$479,$A118)=0,"",COUNTIF('Listing Competitieven'!AQ$2:AQ$479,$A118))</f>
        <v/>
      </c>
      <c r="F118" s="145" t="str">
        <f>IF(COUNTIF('Listing Competitieven'!AR$2:AR$479,$A118)=0,"",COUNTIF('Listing Competitieven'!AR$2:AR$479,$A118))</f>
        <v/>
      </c>
      <c r="G118" s="145" t="str">
        <f>IF(COUNTIF('Listing Competitieven'!AS$2:AS$479,$A118)=0,"",COUNTIF('Listing Competitieven'!AS$2:AS$479,$A118))</f>
        <v/>
      </c>
      <c r="I118">
        <v>117</v>
      </c>
      <c r="J118" s="145">
        <f>SUM(B$2:B118)</f>
        <v>57</v>
      </c>
      <c r="K118" s="145">
        <f>SUM(C$2:C118)</f>
        <v>9</v>
      </c>
      <c r="L118" s="145">
        <f>SUM(D$2:D118)</f>
        <v>2</v>
      </c>
      <c r="M118" s="145">
        <f>SUM(E$2:E118)</f>
        <v>0</v>
      </c>
      <c r="N118" s="145">
        <f>SUM(F$2:F118)</f>
        <v>0</v>
      </c>
      <c r="O118" s="145">
        <f>SUM(G$2:G118)</f>
        <v>0</v>
      </c>
    </row>
    <row r="119" spans="1:15" x14ac:dyDescent="0.25">
      <c r="A119">
        <v>118</v>
      </c>
      <c r="B119" s="145">
        <f>IF(COUNTIF('Listing Competitieven'!AN$2:AN$479,$A119)=0,"",COUNTIF('Listing Competitieven'!AN$2:AN$479,$A119))</f>
        <v>2</v>
      </c>
      <c r="C119" s="145" t="str">
        <f>IF(COUNTIF('Listing Competitieven'!AO$2:AO$479,$A119)=0,"",COUNTIF('Listing Competitieven'!AO$2:AO$479,$A119))</f>
        <v/>
      </c>
      <c r="D119" s="145" t="str">
        <f>IF(COUNTIF('Listing Competitieven'!AP$2:AP$479,$A119)=0,"",COUNTIF('Listing Competitieven'!AP$2:AP$479,$A119))</f>
        <v/>
      </c>
      <c r="E119" s="145" t="str">
        <f>IF(COUNTIF('Listing Competitieven'!AQ$2:AQ$479,$A119)=0,"",COUNTIF('Listing Competitieven'!AQ$2:AQ$479,$A119))</f>
        <v/>
      </c>
      <c r="F119" s="145" t="str">
        <f>IF(COUNTIF('Listing Competitieven'!AR$2:AR$479,$A119)=0,"",COUNTIF('Listing Competitieven'!AR$2:AR$479,$A119))</f>
        <v/>
      </c>
      <c r="G119" s="145" t="str">
        <f>IF(COUNTIF('Listing Competitieven'!AS$2:AS$479,$A119)=0,"",COUNTIF('Listing Competitieven'!AS$2:AS$479,$A119))</f>
        <v/>
      </c>
      <c r="I119">
        <v>118</v>
      </c>
      <c r="J119" s="145">
        <f>SUM(B$2:B119)</f>
        <v>59</v>
      </c>
      <c r="K119" s="145">
        <f>SUM(C$2:C119)</f>
        <v>9</v>
      </c>
      <c r="L119" s="145">
        <f>SUM(D$2:D119)</f>
        <v>2</v>
      </c>
      <c r="M119" s="145">
        <f>SUM(E$2:E119)</f>
        <v>0</v>
      </c>
      <c r="N119" s="145">
        <f>SUM(F$2:F119)</f>
        <v>0</v>
      </c>
      <c r="O119" s="145">
        <f>SUM(G$2:G119)</f>
        <v>0</v>
      </c>
    </row>
    <row r="120" spans="1:15" x14ac:dyDescent="0.25">
      <c r="A120">
        <v>119</v>
      </c>
      <c r="B120" s="145" t="str">
        <f>IF(COUNTIF('Listing Competitieven'!AN$2:AN$479,$A120)=0,"",COUNTIF('Listing Competitieven'!AN$2:AN$479,$A120))</f>
        <v/>
      </c>
      <c r="C120" s="145" t="str">
        <f>IF(COUNTIF('Listing Competitieven'!AO$2:AO$479,$A120)=0,"",COUNTIF('Listing Competitieven'!AO$2:AO$479,$A120))</f>
        <v/>
      </c>
      <c r="D120" s="145" t="str">
        <f>IF(COUNTIF('Listing Competitieven'!AP$2:AP$479,$A120)=0,"",COUNTIF('Listing Competitieven'!AP$2:AP$479,$A120))</f>
        <v/>
      </c>
      <c r="E120" s="145" t="str">
        <f>IF(COUNTIF('Listing Competitieven'!AQ$2:AQ$479,$A120)=0,"",COUNTIF('Listing Competitieven'!AQ$2:AQ$479,$A120))</f>
        <v/>
      </c>
      <c r="F120" s="145" t="str">
        <f>IF(COUNTIF('Listing Competitieven'!AR$2:AR$479,$A120)=0,"",COUNTIF('Listing Competitieven'!AR$2:AR$479,$A120))</f>
        <v/>
      </c>
      <c r="G120" s="145" t="str">
        <f>IF(COUNTIF('Listing Competitieven'!AS$2:AS$479,$A120)=0,"",COUNTIF('Listing Competitieven'!AS$2:AS$479,$A120))</f>
        <v/>
      </c>
      <c r="I120">
        <v>119</v>
      </c>
      <c r="J120" s="145">
        <f>SUM(B$2:B120)</f>
        <v>59</v>
      </c>
      <c r="K120" s="145">
        <f>SUM(C$2:C120)</f>
        <v>9</v>
      </c>
      <c r="L120" s="145">
        <f>SUM(D$2:D120)</f>
        <v>2</v>
      </c>
      <c r="M120" s="145">
        <f>SUM(E$2:E120)</f>
        <v>0</v>
      </c>
      <c r="N120" s="145">
        <f>SUM(F$2:F120)</f>
        <v>0</v>
      </c>
      <c r="O120" s="145">
        <f>SUM(G$2:G120)</f>
        <v>0</v>
      </c>
    </row>
    <row r="121" spans="1:15" x14ac:dyDescent="0.25">
      <c r="A121">
        <v>120</v>
      </c>
      <c r="B121" s="145" t="str">
        <f>IF(COUNTIF('Listing Competitieven'!AN$2:AN$479,$A121)=0,"",COUNTIF('Listing Competitieven'!AN$2:AN$479,$A121))</f>
        <v/>
      </c>
      <c r="C121" s="145" t="str">
        <f>IF(COUNTIF('Listing Competitieven'!AO$2:AO$479,$A121)=0,"",COUNTIF('Listing Competitieven'!AO$2:AO$479,$A121))</f>
        <v/>
      </c>
      <c r="D121" s="145" t="str">
        <f>IF(COUNTIF('Listing Competitieven'!AP$2:AP$479,$A121)=0,"",COUNTIF('Listing Competitieven'!AP$2:AP$479,$A121))</f>
        <v/>
      </c>
      <c r="E121" s="145" t="str">
        <f>IF(COUNTIF('Listing Competitieven'!AQ$2:AQ$479,$A121)=0,"",COUNTIF('Listing Competitieven'!AQ$2:AQ$479,$A121))</f>
        <v/>
      </c>
      <c r="F121" s="145" t="str">
        <f>IF(COUNTIF('Listing Competitieven'!AR$2:AR$479,$A121)=0,"",COUNTIF('Listing Competitieven'!AR$2:AR$479,$A121))</f>
        <v/>
      </c>
      <c r="G121" s="145" t="str">
        <f>IF(COUNTIF('Listing Competitieven'!AS$2:AS$479,$A121)=0,"",COUNTIF('Listing Competitieven'!AS$2:AS$479,$A121))</f>
        <v/>
      </c>
      <c r="I121">
        <v>120</v>
      </c>
      <c r="J121" s="145">
        <f>SUM(B$2:B121)</f>
        <v>59</v>
      </c>
      <c r="K121" s="145">
        <f>SUM(C$2:C121)</f>
        <v>9</v>
      </c>
      <c r="L121" s="145">
        <f>SUM(D$2:D121)</f>
        <v>2</v>
      </c>
      <c r="M121" s="145">
        <f>SUM(E$2:E121)</f>
        <v>0</v>
      </c>
      <c r="N121" s="145">
        <f>SUM(F$2:F121)</f>
        <v>0</v>
      </c>
      <c r="O121" s="145">
        <f>SUM(G$2:G121)</f>
        <v>0</v>
      </c>
    </row>
    <row r="122" spans="1:15" x14ac:dyDescent="0.25">
      <c r="A122">
        <v>121</v>
      </c>
      <c r="B122" s="145" t="str">
        <f>IF(COUNTIF('Listing Competitieven'!AN$2:AN$479,$A122)=0,"",COUNTIF('Listing Competitieven'!AN$2:AN$479,$A122))</f>
        <v/>
      </c>
      <c r="C122" s="145" t="str">
        <f>IF(COUNTIF('Listing Competitieven'!AO$2:AO$479,$A122)=0,"",COUNTIF('Listing Competitieven'!AO$2:AO$479,$A122))</f>
        <v/>
      </c>
      <c r="D122" s="145" t="str">
        <f>IF(COUNTIF('Listing Competitieven'!AP$2:AP$479,$A122)=0,"",COUNTIF('Listing Competitieven'!AP$2:AP$479,$A122))</f>
        <v/>
      </c>
      <c r="E122" s="145" t="str">
        <f>IF(COUNTIF('Listing Competitieven'!AQ$2:AQ$479,$A122)=0,"",COUNTIF('Listing Competitieven'!AQ$2:AQ$479,$A122))</f>
        <v/>
      </c>
      <c r="F122" s="145" t="str">
        <f>IF(COUNTIF('Listing Competitieven'!AR$2:AR$479,$A122)=0,"",COUNTIF('Listing Competitieven'!AR$2:AR$479,$A122))</f>
        <v/>
      </c>
      <c r="G122" s="145" t="str">
        <f>IF(COUNTIF('Listing Competitieven'!AS$2:AS$479,$A122)=0,"",COUNTIF('Listing Competitieven'!AS$2:AS$479,$A122))</f>
        <v/>
      </c>
      <c r="I122">
        <v>121</v>
      </c>
      <c r="J122" s="145">
        <f>SUM(B$2:B122)</f>
        <v>59</v>
      </c>
      <c r="K122" s="145">
        <f>SUM(C$2:C122)</f>
        <v>9</v>
      </c>
      <c r="L122" s="145">
        <f>SUM(D$2:D122)</f>
        <v>2</v>
      </c>
      <c r="M122" s="145">
        <f>SUM(E$2:E122)</f>
        <v>0</v>
      </c>
      <c r="N122" s="145">
        <f>SUM(F$2:F122)</f>
        <v>0</v>
      </c>
      <c r="O122" s="145">
        <f>SUM(G$2:G122)</f>
        <v>0</v>
      </c>
    </row>
    <row r="123" spans="1:15" x14ac:dyDescent="0.25">
      <c r="A123">
        <v>122</v>
      </c>
      <c r="B123" s="145" t="str">
        <f>IF(COUNTIF('Listing Competitieven'!AN$2:AN$479,$A123)=0,"",COUNTIF('Listing Competitieven'!AN$2:AN$479,$A123))</f>
        <v/>
      </c>
      <c r="C123" s="145" t="str">
        <f>IF(COUNTIF('Listing Competitieven'!AO$2:AO$479,$A123)=0,"",COUNTIF('Listing Competitieven'!AO$2:AO$479,$A123))</f>
        <v/>
      </c>
      <c r="D123" s="145" t="str">
        <f>IF(COUNTIF('Listing Competitieven'!AP$2:AP$479,$A123)=0,"",COUNTIF('Listing Competitieven'!AP$2:AP$479,$A123))</f>
        <v/>
      </c>
      <c r="E123" s="145" t="str">
        <f>IF(COUNTIF('Listing Competitieven'!AQ$2:AQ$479,$A123)=0,"",COUNTIF('Listing Competitieven'!AQ$2:AQ$479,$A123))</f>
        <v/>
      </c>
      <c r="F123" s="145" t="str">
        <f>IF(COUNTIF('Listing Competitieven'!AR$2:AR$479,$A123)=0,"",COUNTIF('Listing Competitieven'!AR$2:AR$479,$A123))</f>
        <v/>
      </c>
      <c r="G123" s="145" t="str">
        <f>IF(COUNTIF('Listing Competitieven'!AS$2:AS$479,$A123)=0,"",COUNTIF('Listing Competitieven'!AS$2:AS$479,$A123))</f>
        <v/>
      </c>
      <c r="I123">
        <v>122</v>
      </c>
      <c r="J123" s="145">
        <f>SUM(B$2:B123)</f>
        <v>59</v>
      </c>
      <c r="K123" s="145">
        <f>SUM(C$2:C123)</f>
        <v>9</v>
      </c>
      <c r="L123" s="145">
        <f>SUM(D$2:D123)</f>
        <v>2</v>
      </c>
      <c r="M123" s="145">
        <f>SUM(E$2:E123)</f>
        <v>0</v>
      </c>
      <c r="N123" s="145">
        <f>SUM(F$2:F123)</f>
        <v>0</v>
      </c>
      <c r="O123" s="145">
        <f>SUM(G$2:G123)</f>
        <v>0</v>
      </c>
    </row>
    <row r="124" spans="1:15" x14ac:dyDescent="0.25">
      <c r="A124">
        <v>123</v>
      </c>
      <c r="B124" s="145" t="str">
        <f>IF(COUNTIF('Listing Competitieven'!AN$2:AN$479,$A124)=0,"",COUNTIF('Listing Competitieven'!AN$2:AN$479,$A124))</f>
        <v/>
      </c>
      <c r="C124" s="145" t="str">
        <f>IF(COUNTIF('Listing Competitieven'!AO$2:AO$479,$A124)=0,"",COUNTIF('Listing Competitieven'!AO$2:AO$479,$A124))</f>
        <v/>
      </c>
      <c r="D124" s="145" t="str">
        <f>IF(COUNTIF('Listing Competitieven'!AP$2:AP$479,$A124)=0,"",COUNTIF('Listing Competitieven'!AP$2:AP$479,$A124))</f>
        <v/>
      </c>
      <c r="E124" s="145" t="str">
        <f>IF(COUNTIF('Listing Competitieven'!AQ$2:AQ$479,$A124)=0,"",COUNTIF('Listing Competitieven'!AQ$2:AQ$479,$A124))</f>
        <v/>
      </c>
      <c r="F124" s="145" t="str">
        <f>IF(COUNTIF('Listing Competitieven'!AR$2:AR$479,$A124)=0,"",COUNTIF('Listing Competitieven'!AR$2:AR$479,$A124))</f>
        <v/>
      </c>
      <c r="G124" s="145" t="str">
        <f>IF(COUNTIF('Listing Competitieven'!AS$2:AS$479,$A124)=0,"",COUNTIF('Listing Competitieven'!AS$2:AS$479,$A124))</f>
        <v/>
      </c>
      <c r="I124">
        <v>123</v>
      </c>
      <c r="J124" s="145">
        <f>SUM(B$2:B124)</f>
        <v>59</v>
      </c>
      <c r="K124" s="145">
        <f>SUM(C$2:C124)</f>
        <v>9</v>
      </c>
      <c r="L124" s="145">
        <f>SUM(D$2:D124)</f>
        <v>2</v>
      </c>
      <c r="M124" s="145">
        <f>SUM(E$2:E124)</f>
        <v>0</v>
      </c>
      <c r="N124" s="145">
        <f>SUM(F$2:F124)</f>
        <v>0</v>
      </c>
      <c r="O124" s="145">
        <f>SUM(G$2:G124)</f>
        <v>0</v>
      </c>
    </row>
    <row r="125" spans="1:15" x14ac:dyDescent="0.25">
      <c r="A125">
        <v>124</v>
      </c>
      <c r="B125" s="145" t="str">
        <f>IF(COUNTIF('Listing Competitieven'!AN$2:AN$479,$A125)=0,"",COUNTIF('Listing Competitieven'!AN$2:AN$479,$A125))</f>
        <v/>
      </c>
      <c r="C125" s="145" t="str">
        <f>IF(COUNTIF('Listing Competitieven'!AO$2:AO$479,$A125)=0,"",COUNTIF('Listing Competitieven'!AO$2:AO$479,$A125))</f>
        <v/>
      </c>
      <c r="D125" s="145" t="str">
        <f>IF(COUNTIF('Listing Competitieven'!AP$2:AP$479,$A125)=0,"",COUNTIF('Listing Competitieven'!AP$2:AP$479,$A125))</f>
        <v/>
      </c>
      <c r="E125" s="145" t="str">
        <f>IF(COUNTIF('Listing Competitieven'!AQ$2:AQ$479,$A125)=0,"",COUNTIF('Listing Competitieven'!AQ$2:AQ$479,$A125))</f>
        <v/>
      </c>
      <c r="F125" s="145" t="str">
        <f>IF(COUNTIF('Listing Competitieven'!AR$2:AR$479,$A125)=0,"",COUNTIF('Listing Competitieven'!AR$2:AR$479,$A125))</f>
        <v/>
      </c>
      <c r="G125" s="145" t="str">
        <f>IF(COUNTIF('Listing Competitieven'!AS$2:AS$479,$A125)=0,"",COUNTIF('Listing Competitieven'!AS$2:AS$479,$A125))</f>
        <v/>
      </c>
      <c r="I125">
        <v>124</v>
      </c>
      <c r="J125" s="145">
        <f>SUM(B$2:B125)</f>
        <v>59</v>
      </c>
      <c r="K125" s="145">
        <f>SUM(C$2:C125)</f>
        <v>9</v>
      </c>
      <c r="L125" s="145">
        <f>SUM(D$2:D125)</f>
        <v>2</v>
      </c>
      <c r="M125" s="145">
        <f>SUM(E$2:E125)</f>
        <v>0</v>
      </c>
      <c r="N125" s="145">
        <f>SUM(F$2:F125)</f>
        <v>0</v>
      </c>
      <c r="O125" s="145">
        <f>SUM(G$2:G125)</f>
        <v>0</v>
      </c>
    </row>
    <row r="126" spans="1:15" x14ac:dyDescent="0.25">
      <c r="A126">
        <v>125</v>
      </c>
      <c r="B126" s="145" t="str">
        <f>IF(COUNTIF('Listing Competitieven'!AN$2:AN$479,$A126)=0,"",COUNTIF('Listing Competitieven'!AN$2:AN$479,$A126))</f>
        <v/>
      </c>
      <c r="C126" s="145" t="str">
        <f>IF(COUNTIF('Listing Competitieven'!AO$2:AO$479,$A126)=0,"",COUNTIF('Listing Competitieven'!AO$2:AO$479,$A126))</f>
        <v/>
      </c>
      <c r="D126" s="145" t="str">
        <f>IF(COUNTIF('Listing Competitieven'!AP$2:AP$479,$A126)=0,"",COUNTIF('Listing Competitieven'!AP$2:AP$479,$A126))</f>
        <v/>
      </c>
      <c r="E126" s="145" t="str">
        <f>IF(COUNTIF('Listing Competitieven'!AQ$2:AQ$479,$A126)=0,"",COUNTIF('Listing Competitieven'!AQ$2:AQ$479,$A126))</f>
        <v/>
      </c>
      <c r="F126" s="145" t="str">
        <f>IF(COUNTIF('Listing Competitieven'!AR$2:AR$479,$A126)=0,"",COUNTIF('Listing Competitieven'!AR$2:AR$479,$A126))</f>
        <v/>
      </c>
      <c r="G126" s="145" t="str">
        <f>IF(COUNTIF('Listing Competitieven'!AS$2:AS$479,$A126)=0,"",COUNTIF('Listing Competitieven'!AS$2:AS$479,$A126))</f>
        <v/>
      </c>
      <c r="I126">
        <v>125</v>
      </c>
      <c r="J126" s="145">
        <f>SUM(B$2:B126)</f>
        <v>59</v>
      </c>
      <c r="K126" s="145">
        <f>SUM(C$2:C126)</f>
        <v>9</v>
      </c>
      <c r="L126" s="145">
        <f>SUM(D$2:D126)</f>
        <v>2</v>
      </c>
      <c r="M126" s="145">
        <f>SUM(E$2:E126)</f>
        <v>0</v>
      </c>
      <c r="N126" s="145">
        <f>SUM(F$2:F126)</f>
        <v>0</v>
      </c>
      <c r="O126" s="145">
        <f>SUM(G$2:G126)</f>
        <v>0</v>
      </c>
    </row>
    <row r="127" spans="1:15" x14ac:dyDescent="0.25">
      <c r="A127">
        <v>126</v>
      </c>
      <c r="B127" s="145" t="str">
        <f>IF(COUNTIF('Listing Competitieven'!AN$2:AN$479,$A127)=0,"",COUNTIF('Listing Competitieven'!AN$2:AN$479,$A127))</f>
        <v/>
      </c>
      <c r="C127" s="145" t="str">
        <f>IF(COUNTIF('Listing Competitieven'!AO$2:AO$479,$A127)=0,"",COUNTIF('Listing Competitieven'!AO$2:AO$479,$A127))</f>
        <v/>
      </c>
      <c r="D127" s="145" t="str">
        <f>IF(COUNTIF('Listing Competitieven'!AP$2:AP$479,$A127)=0,"",COUNTIF('Listing Competitieven'!AP$2:AP$479,$A127))</f>
        <v/>
      </c>
      <c r="E127" s="145" t="str">
        <f>IF(COUNTIF('Listing Competitieven'!AQ$2:AQ$479,$A127)=0,"",COUNTIF('Listing Competitieven'!AQ$2:AQ$479,$A127))</f>
        <v/>
      </c>
      <c r="F127" s="145" t="str">
        <f>IF(COUNTIF('Listing Competitieven'!AR$2:AR$479,$A127)=0,"",COUNTIF('Listing Competitieven'!AR$2:AR$479,$A127))</f>
        <v/>
      </c>
      <c r="G127" s="145" t="str">
        <f>IF(COUNTIF('Listing Competitieven'!AS$2:AS$479,$A127)=0,"",COUNTIF('Listing Competitieven'!AS$2:AS$479,$A127))</f>
        <v/>
      </c>
      <c r="I127">
        <v>126</v>
      </c>
      <c r="J127" s="145">
        <f>SUM(B$2:B127)</f>
        <v>59</v>
      </c>
      <c r="K127" s="145">
        <f>SUM(C$2:C127)</f>
        <v>9</v>
      </c>
      <c r="L127" s="145">
        <f>SUM(D$2:D127)</f>
        <v>2</v>
      </c>
      <c r="M127" s="145">
        <f>SUM(E$2:E127)</f>
        <v>0</v>
      </c>
      <c r="N127" s="145">
        <f>SUM(F$2:F127)</f>
        <v>0</v>
      </c>
      <c r="O127" s="145">
        <f>SUM(G$2:G127)</f>
        <v>0</v>
      </c>
    </row>
    <row r="128" spans="1:15" x14ac:dyDescent="0.25">
      <c r="A128">
        <v>127</v>
      </c>
      <c r="B128" s="145">
        <f>IF(COUNTIF('Listing Competitieven'!AN$2:AN$479,$A128)=0,"",COUNTIF('Listing Competitieven'!AN$2:AN$479,$A128))</f>
        <v>2</v>
      </c>
      <c r="C128" s="145" t="str">
        <f>IF(COUNTIF('Listing Competitieven'!AO$2:AO$479,$A128)=0,"",COUNTIF('Listing Competitieven'!AO$2:AO$479,$A128))</f>
        <v/>
      </c>
      <c r="D128" s="145" t="str">
        <f>IF(COUNTIF('Listing Competitieven'!AP$2:AP$479,$A128)=0,"",COUNTIF('Listing Competitieven'!AP$2:AP$479,$A128))</f>
        <v/>
      </c>
      <c r="E128" s="145" t="str">
        <f>IF(COUNTIF('Listing Competitieven'!AQ$2:AQ$479,$A128)=0,"",COUNTIF('Listing Competitieven'!AQ$2:AQ$479,$A128))</f>
        <v/>
      </c>
      <c r="F128" s="145" t="str">
        <f>IF(COUNTIF('Listing Competitieven'!AR$2:AR$479,$A128)=0,"",COUNTIF('Listing Competitieven'!AR$2:AR$479,$A128))</f>
        <v/>
      </c>
      <c r="G128" s="145" t="str">
        <f>IF(COUNTIF('Listing Competitieven'!AS$2:AS$479,$A128)=0,"",COUNTIF('Listing Competitieven'!AS$2:AS$479,$A128))</f>
        <v/>
      </c>
      <c r="I128">
        <v>127</v>
      </c>
      <c r="J128" s="145">
        <f>SUM(B$2:B128)</f>
        <v>61</v>
      </c>
      <c r="K128" s="145">
        <f>SUM(C$2:C128)</f>
        <v>9</v>
      </c>
      <c r="L128" s="145">
        <f>SUM(D$2:D128)</f>
        <v>2</v>
      </c>
      <c r="M128" s="145">
        <f>SUM(E$2:E128)</f>
        <v>0</v>
      </c>
      <c r="N128" s="145">
        <f>SUM(F$2:F128)</f>
        <v>0</v>
      </c>
      <c r="O128" s="145">
        <f>SUM(G$2:G128)</f>
        <v>0</v>
      </c>
    </row>
    <row r="129" spans="1:15" x14ac:dyDescent="0.25">
      <c r="A129">
        <v>128</v>
      </c>
      <c r="B129" s="145" t="str">
        <f>IF(COUNTIF('Listing Competitieven'!AN$2:AN$479,$A129)=0,"",COUNTIF('Listing Competitieven'!AN$2:AN$479,$A129))</f>
        <v/>
      </c>
      <c r="C129" s="145" t="str">
        <f>IF(COUNTIF('Listing Competitieven'!AO$2:AO$479,$A129)=0,"",COUNTIF('Listing Competitieven'!AO$2:AO$479,$A129))</f>
        <v/>
      </c>
      <c r="D129" s="145" t="str">
        <f>IF(COUNTIF('Listing Competitieven'!AP$2:AP$479,$A129)=0,"",COUNTIF('Listing Competitieven'!AP$2:AP$479,$A129))</f>
        <v/>
      </c>
      <c r="E129" s="145" t="str">
        <f>IF(COUNTIF('Listing Competitieven'!AQ$2:AQ$479,$A129)=0,"",COUNTIF('Listing Competitieven'!AQ$2:AQ$479,$A129))</f>
        <v/>
      </c>
      <c r="F129" s="145" t="str">
        <f>IF(COUNTIF('Listing Competitieven'!AR$2:AR$479,$A129)=0,"",COUNTIF('Listing Competitieven'!AR$2:AR$479,$A129))</f>
        <v/>
      </c>
      <c r="G129" s="145" t="str">
        <f>IF(COUNTIF('Listing Competitieven'!AS$2:AS$479,$A129)=0,"",COUNTIF('Listing Competitieven'!AS$2:AS$479,$A129))</f>
        <v/>
      </c>
      <c r="I129">
        <v>128</v>
      </c>
      <c r="J129" s="145">
        <f>SUM(B$2:B129)</f>
        <v>61</v>
      </c>
      <c r="K129" s="145">
        <f>SUM(C$2:C129)</f>
        <v>9</v>
      </c>
      <c r="L129" s="145">
        <f>SUM(D$2:D129)</f>
        <v>2</v>
      </c>
      <c r="M129" s="145">
        <f>SUM(E$2:E129)</f>
        <v>0</v>
      </c>
      <c r="N129" s="145">
        <f>SUM(F$2:F129)</f>
        <v>0</v>
      </c>
      <c r="O129" s="145">
        <f>SUM(G$2:G129)</f>
        <v>0</v>
      </c>
    </row>
    <row r="130" spans="1:15" x14ac:dyDescent="0.25">
      <c r="A130">
        <v>129</v>
      </c>
      <c r="B130" s="145" t="str">
        <f>IF(COUNTIF('Listing Competitieven'!AN$2:AN$479,$A130)=0,"",COUNTIF('Listing Competitieven'!AN$2:AN$479,$A130))</f>
        <v/>
      </c>
      <c r="C130" s="145" t="str">
        <f>IF(COUNTIF('Listing Competitieven'!AO$2:AO$479,$A130)=0,"",COUNTIF('Listing Competitieven'!AO$2:AO$479,$A130))</f>
        <v/>
      </c>
      <c r="D130" s="145" t="str">
        <f>IF(COUNTIF('Listing Competitieven'!AP$2:AP$479,$A130)=0,"",COUNTIF('Listing Competitieven'!AP$2:AP$479,$A130))</f>
        <v/>
      </c>
      <c r="E130" s="145" t="str">
        <f>IF(COUNTIF('Listing Competitieven'!AQ$2:AQ$479,$A130)=0,"",COUNTIF('Listing Competitieven'!AQ$2:AQ$479,$A130))</f>
        <v/>
      </c>
      <c r="F130" s="145" t="str">
        <f>IF(COUNTIF('Listing Competitieven'!AR$2:AR$479,$A130)=0,"",COUNTIF('Listing Competitieven'!AR$2:AR$479,$A130))</f>
        <v/>
      </c>
      <c r="G130" s="145" t="str">
        <f>IF(COUNTIF('Listing Competitieven'!AS$2:AS$479,$A130)=0,"",COUNTIF('Listing Competitieven'!AS$2:AS$479,$A130))</f>
        <v/>
      </c>
      <c r="I130">
        <v>129</v>
      </c>
      <c r="J130" s="145">
        <f>SUM(B$2:B130)</f>
        <v>61</v>
      </c>
      <c r="K130" s="145">
        <f>SUM(C$2:C130)</f>
        <v>9</v>
      </c>
      <c r="L130" s="145">
        <f>SUM(D$2:D130)</f>
        <v>2</v>
      </c>
      <c r="M130" s="145">
        <f>SUM(E$2:E130)</f>
        <v>0</v>
      </c>
      <c r="N130" s="145">
        <f>SUM(F$2:F130)</f>
        <v>0</v>
      </c>
      <c r="O130" s="145">
        <f>SUM(G$2:G130)</f>
        <v>0</v>
      </c>
    </row>
    <row r="131" spans="1:15" x14ac:dyDescent="0.25">
      <c r="A131">
        <v>130</v>
      </c>
      <c r="B131" s="145" t="str">
        <f>IF(COUNTIF('Listing Competitieven'!AN$2:AN$479,$A131)=0,"",COUNTIF('Listing Competitieven'!AN$2:AN$479,$A131))</f>
        <v/>
      </c>
      <c r="C131" s="145" t="str">
        <f>IF(COUNTIF('Listing Competitieven'!AO$2:AO$479,$A131)=0,"",COUNTIF('Listing Competitieven'!AO$2:AO$479,$A131))</f>
        <v/>
      </c>
      <c r="D131" s="145" t="str">
        <f>IF(COUNTIF('Listing Competitieven'!AP$2:AP$479,$A131)=0,"",COUNTIF('Listing Competitieven'!AP$2:AP$479,$A131))</f>
        <v/>
      </c>
      <c r="E131" s="145" t="str">
        <f>IF(COUNTIF('Listing Competitieven'!AQ$2:AQ$479,$A131)=0,"",COUNTIF('Listing Competitieven'!AQ$2:AQ$479,$A131))</f>
        <v/>
      </c>
      <c r="F131" s="145" t="str">
        <f>IF(COUNTIF('Listing Competitieven'!AR$2:AR$479,$A131)=0,"",COUNTIF('Listing Competitieven'!AR$2:AR$479,$A131))</f>
        <v/>
      </c>
      <c r="G131" s="145" t="str">
        <f>IF(COUNTIF('Listing Competitieven'!AS$2:AS$479,$A131)=0,"",COUNTIF('Listing Competitieven'!AS$2:AS$479,$A131))</f>
        <v/>
      </c>
      <c r="I131">
        <v>130</v>
      </c>
      <c r="J131" s="145">
        <f>SUM(B$2:B131)</f>
        <v>61</v>
      </c>
      <c r="K131" s="145">
        <f>SUM(C$2:C131)</f>
        <v>9</v>
      </c>
      <c r="L131" s="145">
        <f>SUM(D$2:D131)</f>
        <v>2</v>
      </c>
      <c r="M131" s="145">
        <f>SUM(E$2:E131)</f>
        <v>0</v>
      </c>
      <c r="N131" s="145">
        <f>SUM(F$2:F131)</f>
        <v>0</v>
      </c>
      <c r="O131" s="145">
        <f>SUM(G$2:G131)</f>
        <v>0</v>
      </c>
    </row>
    <row r="132" spans="1:15" x14ac:dyDescent="0.25">
      <c r="A132">
        <v>131</v>
      </c>
      <c r="B132" s="145" t="str">
        <f>IF(COUNTIF('Listing Competitieven'!AN$2:AN$479,$A132)=0,"",COUNTIF('Listing Competitieven'!AN$2:AN$479,$A132))</f>
        <v/>
      </c>
      <c r="C132" s="145" t="str">
        <f>IF(COUNTIF('Listing Competitieven'!AO$2:AO$479,$A132)=0,"",COUNTIF('Listing Competitieven'!AO$2:AO$479,$A132))</f>
        <v/>
      </c>
      <c r="D132" s="145" t="str">
        <f>IF(COUNTIF('Listing Competitieven'!AP$2:AP$479,$A132)=0,"",COUNTIF('Listing Competitieven'!AP$2:AP$479,$A132))</f>
        <v/>
      </c>
      <c r="E132" s="145" t="str">
        <f>IF(COUNTIF('Listing Competitieven'!AQ$2:AQ$479,$A132)=0,"",COUNTIF('Listing Competitieven'!AQ$2:AQ$479,$A132))</f>
        <v/>
      </c>
      <c r="F132" s="145" t="str">
        <f>IF(COUNTIF('Listing Competitieven'!AR$2:AR$479,$A132)=0,"",COUNTIF('Listing Competitieven'!AR$2:AR$479,$A132))</f>
        <v/>
      </c>
      <c r="G132" s="145" t="str">
        <f>IF(COUNTIF('Listing Competitieven'!AS$2:AS$479,$A132)=0,"",COUNTIF('Listing Competitieven'!AS$2:AS$479,$A132))</f>
        <v/>
      </c>
      <c r="I132">
        <v>131</v>
      </c>
      <c r="J132" s="145">
        <f>SUM(B$2:B132)</f>
        <v>61</v>
      </c>
      <c r="K132" s="145">
        <f>SUM(C$2:C132)</f>
        <v>9</v>
      </c>
      <c r="L132" s="145">
        <f>SUM(D$2:D132)</f>
        <v>2</v>
      </c>
      <c r="M132" s="145">
        <f>SUM(E$2:E132)</f>
        <v>0</v>
      </c>
      <c r="N132" s="145">
        <f>SUM(F$2:F132)</f>
        <v>0</v>
      </c>
      <c r="O132" s="145">
        <f>SUM(G$2:G132)</f>
        <v>0</v>
      </c>
    </row>
    <row r="133" spans="1:15" x14ac:dyDescent="0.25">
      <c r="A133">
        <v>132</v>
      </c>
      <c r="B133" s="145">
        <f>IF(COUNTIF('Listing Competitieven'!AN$2:AN$479,$A133)=0,"",COUNTIF('Listing Competitieven'!AN$2:AN$479,$A133))</f>
        <v>2</v>
      </c>
      <c r="C133" s="145">
        <f>IF(COUNTIF('Listing Competitieven'!AO$2:AO$479,$A133)=0,"",COUNTIF('Listing Competitieven'!AO$2:AO$479,$A133))</f>
        <v>3</v>
      </c>
      <c r="D133" s="145" t="str">
        <f>IF(COUNTIF('Listing Competitieven'!AP$2:AP$479,$A133)=0,"",COUNTIF('Listing Competitieven'!AP$2:AP$479,$A133))</f>
        <v/>
      </c>
      <c r="E133" s="145" t="str">
        <f>IF(COUNTIF('Listing Competitieven'!AQ$2:AQ$479,$A133)=0,"",COUNTIF('Listing Competitieven'!AQ$2:AQ$479,$A133))</f>
        <v/>
      </c>
      <c r="F133" s="145" t="str">
        <f>IF(COUNTIF('Listing Competitieven'!AR$2:AR$479,$A133)=0,"",COUNTIF('Listing Competitieven'!AR$2:AR$479,$A133))</f>
        <v/>
      </c>
      <c r="G133" s="145" t="str">
        <f>IF(COUNTIF('Listing Competitieven'!AS$2:AS$479,$A133)=0,"",COUNTIF('Listing Competitieven'!AS$2:AS$479,$A133))</f>
        <v/>
      </c>
      <c r="I133">
        <v>132</v>
      </c>
      <c r="J133" s="145">
        <f>SUM(B$2:B133)</f>
        <v>63</v>
      </c>
      <c r="K133" s="145">
        <f>SUM(C$2:C133)</f>
        <v>12</v>
      </c>
      <c r="L133" s="145">
        <f>SUM(D$2:D133)</f>
        <v>2</v>
      </c>
      <c r="M133" s="145">
        <f>SUM(E$2:E133)</f>
        <v>0</v>
      </c>
      <c r="N133" s="145">
        <f>SUM(F$2:F133)</f>
        <v>0</v>
      </c>
      <c r="O133" s="145">
        <f>SUM(G$2:G133)</f>
        <v>0</v>
      </c>
    </row>
    <row r="134" spans="1:15" x14ac:dyDescent="0.25">
      <c r="A134">
        <v>133</v>
      </c>
      <c r="B134" s="145">
        <f>IF(COUNTIF('Listing Competitieven'!AN$2:AN$479,$A134)=0,"",COUNTIF('Listing Competitieven'!AN$2:AN$479,$A134))</f>
        <v>1</v>
      </c>
      <c r="C134" s="145" t="str">
        <f>IF(COUNTIF('Listing Competitieven'!AO$2:AO$479,$A134)=0,"",COUNTIF('Listing Competitieven'!AO$2:AO$479,$A134))</f>
        <v/>
      </c>
      <c r="D134" s="145" t="str">
        <f>IF(COUNTIF('Listing Competitieven'!AP$2:AP$479,$A134)=0,"",COUNTIF('Listing Competitieven'!AP$2:AP$479,$A134))</f>
        <v/>
      </c>
      <c r="E134" s="145" t="str">
        <f>IF(COUNTIF('Listing Competitieven'!AQ$2:AQ$479,$A134)=0,"",COUNTIF('Listing Competitieven'!AQ$2:AQ$479,$A134))</f>
        <v/>
      </c>
      <c r="F134" s="145" t="str">
        <f>IF(COUNTIF('Listing Competitieven'!AR$2:AR$479,$A134)=0,"",COUNTIF('Listing Competitieven'!AR$2:AR$479,$A134))</f>
        <v/>
      </c>
      <c r="G134" s="145" t="str">
        <f>IF(COUNTIF('Listing Competitieven'!AS$2:AS$479,$A134)=0,"",COUNTIF('Listing Competitieven'!AS$2:AS$479,$A134))</f>
        <v/>
      </c>
      <c r="I134">
        <v>133</v>
      </c>
      <c r="J134" s="145">
        <f>SUM(B$2:B134)</f>
        <v>64</v>
      </c>
      <c r="K134" s="145">
        <f>SUM(C$2:C134)</f>
        <v>12</v>
      </c>
      <c r="L134" s="145">
        <f>SUM(D$2:D134)</f>
        <v>2</v>
      </c>
      <c r="M134" s="145">
        <f>SUM(E$2:E134)</f>
        <v>0</v>
      </c>
      <c r="N134" s="145">
        <f>SUM(F$2:F134)</f>
        <v>0</v>
      </c>
      <c r="O134" s="145">
        <f>SUM(G$2:G134)</f>
        <v>0</v>
      </c>
    </row>
    <row r="135" spans="1:15" x14ac:dyDescent="0.25">
      <c r="A135">
        <v>134</v>
      </c>
      <c r="B135" s="145" t="str">
        <f>IF(COUNTIF('Listing Competitieven'!AN$2:AN$479,$A135)=0,"",COUNTIF('Listing Competitieven'!AN$2:AN$479,$A135))</f>
        <v/>
      </c>
      <c r="C135" s="145" t="str">
        <f>IF(COUNTIF('Listing Competitieven'!AO$2:AO$479,$A135)=0,"",COUNTIF('Listing Competitieven'!AO$2:AO$479,$A135))</f>
        <v/>
      </c>
      <c r="D135" s="145" t="str">
        <f>IF(COUNTIF('Listing Competitieven'!AP$2:AP$479,$A135)=0,"",COUNTIF('Listing Competitieven'!AP$2:AP$479,$A135))</f>
        <v/>
      </c>
      <c r="E135" s="145" t="str">
        <f>IF(COUNTIF('Listing Competitieven'!AQ$2:AQ$479,$A135)=0,"",COUNTIF('Listing Competitieven'!AQ$2:AQ$479,$A135))</f>
        <v/>
      </c>
      <c r="F135" s="145" t="str">
        <f>IF(COUNTIF('Listing Competitieven'!AR$2:AR$479,$A135)=0,"",COUNTIF('Listing Competitieven'!AR$2:AR$479,$A135))</f>
        <v/>
      </c>
      <c r="G135" s="145" t="str">
        <f>IF(COUNTIF('Listing Competitieven'!AS$2:AS$479,$A135)=0,"",COUNTIF('Listing Competitieven'!AS$2:AS$479,$A135))</f>
        <v/>
      </c>
      <c r="I135">
        <v>134</v>
      </c>
      <c r="J135" s="145">
        <f>SUM(B$2:B135)</f>
        <v>64</v>
      </c>
      <c r="K135" s="145">
        <f>SUM(C$2:C135)</f>
        <v>12</v>
      </c>
      <c r="L135" s="145">
        <f>SUM(D$2:D135)</f>
        <v>2</v>
      </c>
      <c r="M135" s="145">
        <f>SUM(E$2:E135)</f>
        <v>0</v>
      </c>
      <c r="N135" s="145">
        <f>SUM(F$2:F135)</f>
        <v>0</v>
      </c>
      <c r="O135" s="145">
        <f>SUM(G$2:G135)</f>
        <v>0</v>
      </c>
    </row>
    <row r="136" spans="1:15" x14ac:dyDescent="0.25">
      <c r="A136">
        <v>135</v>
      </c>
      <c r="B136" s="145" t="str">
        <f>IF(COUNTIF('Listing Competitieven'!AN$2:AN$479,$A136)=0,"",COUNTIF('Listing Competitieven'!AN$2:AN$479,$A136))</f>
        <v/>
      </c>
      <c r="C136" s="145" t="str">
        <f>IF(COUNTIF('Listing Competitieven'!AO$2:AO$479,$A136)=0,"",COUNTIF('Listing Competitieven'!AO$2:AO$479,$A136))</f>
        <v/>
      </c>
      <c r="D136" s="145" t="str">
        <f>IF(COUNTIF('Listing Competitieven'!AP$2:AP$479,$A136)=0,"",COUNTIF('Listing Competitieven'!AP$2:AP$479,$A136))</f>
        <v/>
      </c>
      <c r="E136" s="145" t="str">
        <f>IF(COUNTIF('Listing Competitieven'!AQ$2:AQ$479,$A136)=0,"",COUNTIF('Listing Competitieven'!AQ$2:AQ$479,$A136))</f>
        <v/>
      </c>
      <c r="F136" s="145" t="str">
        <f>IF(COUNTIF('Listing Competitieven'!AR$2:AR$479,$A136)=0,"",COUNTIF('Listing Competitieven'!AR$2:AR$479,$A136))</f>
        <v/>
      </c>
      <c r="G136" s="145" t="str">
        <f>IF(COUNTIF('Listing Competitieven'!AS$2:AS$479,$A136)=0,"",COUNTIF('Listing Competitieven'!AS$2:AS$479,$A136))</f>
        <v/>
      </c>
      <c r="I136">
        <v>135</v>
      </c>
      <c r="J136" s="145">
        <f>SUM(B$2:B136)</f>
        <v>64</v>
      </c>
      <c r="K136" s="145">
        <f>SUM(C$2:C136)</f>
        <v>12</v>
      </c>
      <c r="L136" s="145">
        <f>SUM(D$2:D136)</f>
        <v>2</v>
      </c>
      <c r="M136" s="145">
        <f>SUM(E$2:E136)</f>
        <v>0</v>
      </c>
      <c r="N136" s="145">
        <f>SUM(F$2:F136)</f>
        <v>0</v>
      </c>
      <c r="O136" s="145">
        <f>SUM(G$2:G136)</f>
        <v>0</v>
      </c>
    </row>
    <row r="137" spans="1:15" x14ac:dyDescent="0.25">
      <c r="A137">
        <v>136</v>
      </c>
      <c r="B137" s="145" t="str">
        <f>IF(COUNTIF('Listing Competitieven'!AN$2:AN$479,$A137)=0,"",COUNTIF('Listing Competitieven'!AN$2:AN$479,$A137))</f>
        <v/>
      </c>
      <c r="C137" s="145" t="str">
        <f>IF(COUNTIF('Listing Competitieven'!AO$2:AO$479,$A137)=0,"",COUNTIF('Listing Competitieven'!AO$2:AO$479,$A137))</f>
        <v/>
      </c>
      <c r="D137" s="145" t="str">
        <f>IF(COUNTIF('Listing Competitieven'!AP$2:AP$479,$A137)=0,"",COUNTIF('Listing Competitieven'!AP$2:AP$479,$A137))</f>
        <v/>
      </c>
      <c r="E137" s="145" t="str">
        <f>IF(COUNTIF('Listing Competitieven'!AQ$2:AQ$479,$A137)=0,"",COUNTIF('Listing Competitieven'!AQ$2:AQ$479,$A137))</f>
        <v/>
      </c>
      <c r="F137" s="145" t="str">
        <f>IF(COUNTIF('Listing Competitieven'!AR$2:AR$479,$A137)=0,"",COUNTIF('Listing Competitieven'!AR$2:AR$479,$A137))</f>
        <v/>
      </c>
      <c r="G137" s="145" t="str">
        <f>IF(COUNTIF('Listing Competitieven'!AS$2:AS$479,$A137)=0,"",COUNTIF('Listing Competitieven'!AS$2:AS$479,$A137))</f>
        <v/>
      </c>
      <c r="I137">
        <v>136</v>
      </c>
      <c r="J137" s="145">
        <f>SUM(B$2:B137)</f>
        <v>64</v>
      </c>
      <c r="K137" s="145">
        <f>SUM(C$2:C137)</f>
        <v>12</v>
      </c>
      <c r="L137" s="145">
        <f>SUM(D$2:D137)</f>
        <v>2</v>
      </c>
      <c r="M137" s="145">
        <f>SUM(E$2:E137)</f>
        <v>0</v>
      </c>
      <c r="N137" s="145">
        <f>SUM(F$2:F137)</f>
        <v>0</v>
      </c>
      <c r="O137" s="145">
        <f>SUM(G$2:G137)</f>
        <v>0</v>
      </c>
    </row>
    <row r="138" spans="1:15" x14ac:dyDescent="0.25">
      <c r="A138">
        <v>137</v>
      </c>
      <c r="B138" s="145" t="str">
        <f>IF(COUNTIF('Listing Competitieven'!AN$2:AN$479,$A138)=0,"",COUNTIF('Listing Competitieven'!AN$2:AN$479,$A138))</f>
        <v/>
      </c>
      <c r="C138" s="145" t="str">
        <f>IF(COUNTIF('Listing Competitieven'!AO$2:AO$479,$A138)=0,"",COUNTIF('Listing Competitieven'!AO$2:AO$479,$A138))</f>
        <v/>
      </c>
      <c r="D138" s="145" t="str">
        <f>IF(COUNTIF('Listing Competitieven'!AP$2:AP$479,$A138)=0,"",COUNTIF('Listing Competitieven'!AP$2:AP$479,$A138))</f>
        <v/>
      </c>
      <c r="E138" s="145" t="str">
        <f>IF(COUNTIF('Listing Competitieven'!AQ$2:AQ$479,$A138)=0,"",COUNTIF('Listing Competitieven'!AQ$2:AQ$479,$A138))</f>
        <v/>
      </c>
      <c r="F138" s="145" t="str">
        <f>IF(COUNTIF('Listing Competitieven'!AR$2:AR$479,$A138)=0,"",COUNTIF('Listing Competitieven'!AR$2:AR$479,$A138))</f>
        <v/>
      </c>
      <c r="G138" s="145" t="str">
        <f>IF(COUNTIF('Listing Competitieven'!AS$2:AS$479,$A138)=0,"",COUNTIF('Listing Competitieven'!AS$2:AS$479,$A138))</f>
        <v/>
      </c>
      <c r="I138">
        <v>137</v>
      </c>
      <c r="J138" s="145">
        <f>SUM(B$2:B138)</f>
        <v>64</v>
      </c>
      <c r="K138" s="145">
        <f>SUM(C$2:C138)</f>
        <v>12</v>
      </c>
      <c r="L138" s="145">
        <f>SUM(D$2:D138)</f>
        <v>2</v>
      </c>
      <c r="M138" s="145">
        <f>SUM(E$2:E138)</f>
        <v>0</v>
      </c>
      <c r="N138" s="145">
        <f>SUM(F$2:F138)</f>
        <v>0</v>
      </c>
      <c r="O138" s="145">
        <f>SUM(G$2:G138)</f>
        <v>0</v>
      </c>
    </row>
    <row r="139" spans="1:15" x14ac:dyDescent="0.25">
      <c r="A139">
        <v>138</v>
      </c>
      <c r="B139" s="145" t="str">
        <f>IF(COUNTIF('Listing Competitieven'!AN$2:AN$479,$A139)=0,"",COUNTIF('Listing Competitieven'!AN$2:AN$479,$A139))</f>
        <v/>
      </c>
      <c r="C139" s="145" t="str">
        <f>IF(COUNTIF('Listing Competitieven'!AO$2:AO$479,$A139)=0,"",COUNTIF('Listing Competitieven'!AO$2:AO$479,$A139))</f>
        <v/>
      </c>
      <c r="D139" s="145" t="str">
        <f>IF(COUNTIF('Listing Competitieven'!AP$2:AP$479,$A139)=0,"",COUNTIF('Listing Competitieven'!AP$2:AP$479,$A139))</f>
        <v/>
      </c>
      <c r="E139" s="145" t="str">
        <f>IF(COUNTIF('Listing Competitieven'!AQ$2:AQ$479,$A139)=0,"",COUNTIF('Listing Competitieven'!AQ$2:AQ$479,$A139))</f>
        <v/>
      </c>
      <c r="F139" s="145" t="str">
        <f>IF(COUNTIF('Listing Competitieven'!AR$2:AR$479,$A139)=0,"",COUNTIF('Listing Competitieven'!AR$2:AR$479,$A139))</f>
        <v/>
      </c>
      <c r="G139" s="145" t="str">
        <f>IF(COUNTIF('Listing Competitieven'!AS$2:AS$479,$A139)=0,"",COUNTIF('Listing Competitieven'!AS$2:AS$479,$A139))</f>
        <v/>
      </c>
      <c r="I139">
        <v>138</v>
      </c>
      <c r="J139" s="145">
        <f>SUM(B$2:B139)</f>
        <v>64</v>
      </c>
      <c r="K139" s="145">
        <f>SUM(C$2:C139)</f>
        <v>12</v>
      </c>
      <c r="L139" s="145">
        <f>SUM(D$2:D139)</f>
        <v>2</v>
      </c>
      <c r="M139" s="145">
        <f>SUM(E$2:E139)</f>
        <v>0</v>
      </c>
      <c r="N139" s="145">
        <f>SUM(F$2:F139)</f>
        <v>0</v>
      </c>
      <c r="O139" s="145">
        <f>SUM(G$2:G139)</f>
        <v>0</v>
      </c>
    </row>
    <row r="140" spans="1:15" x14ac:dyDescent="0.25">
      <c r="A140">
        <v>139</v>
      </c>
      <c r="B140" s="145" t="str">
        <f>IF(COUNTIF('Listing Competitieven'!AN$2:AN$479,$A140)=0,"",COUNTIF('Listing Competitieven'!AN$2:AN$479,$A140))</f>
        <v/>
      </c>
      <c r="C140" s="145" t="str">
        <f>IF(COUNTIF('Listing Competitieven'!AO$2:AO$479,$A140)=0,"",COUNTIF('Listing Competitieven'!AO$2:AO$479,$A140))</f>
        <v/>
      </c>
      <c r="D140" s="145" t="str">
        <f>IF(COUNTIF('Listing Competitieven'!AP$2:AP$479,$A140)=0,"",COUNTIF('Listing Competitieven'!AP$2:AP$479,$A140))</f>
        <v/>
      </c>
      <c r="E140" s="145" t="str">
        <f>IF(COUNTIF('Listing Competitieven'!AQ$2:AQ$479,$A140)=0,"",COUNTIF('Listing Competitieven'!AQ$2:AQ$479,$A140))</f>
        <v/>
      </c>
      <c r="F140" s="145" t="str">
        <f>IF(COUNTIF('Listing Competitieven'!AR$2:AR$479,$A140)=0,"",COUNTIF('Listing Competitieven'!AR$2:AR$479,$A140))</f>
        <v/>
      </c>
      <c r="G140" s="145" t="str">
        <f>IF(COUNTIF('Listing Competitieven'!AS$2:AS$479,$A140)=0,"",COUNTIF('Listing Competitieven'!AS$2:AS$479,$A140))</f>
        <v/>
      </c>
      <c r="I140">
        <v>139</v>
      </c>
      <c r="J140" s="145">
        <f>SUM(B$2:B140)</f>
        <v>64</v>
      </c>
      <c r="K140" s="145">
        <f>SUM(C$2:C140)</f>
        <v>12</v>
      </c>
      <c r="L140" s="145">
        <f>SUM(D$2:D140)</f>
        <v>2</v>
      </c>
      <c r="M140" s="145">
        <f>SUM(E$2:E140)</f>
        <v>0</v>
      </c>
      <c r="N140" s="145">
        <f>SUM(F$2:F140)</f>
        <v>0</v>
      </c>
      <c r="O140" s="145">
        <f>SUM(G$2:G140)</f>
        <v>0</v>
      </c>
    </row>
    <row r="141" spans="1:15" x14ac:dyDescent="0.25">
      <c r="A141">
        <v>140</v>
      </c>
      <c r="B141" s="145">
        <f>IF(COUNTIF('Listing Competitieven'!AN$2:AN$479,$A141)=0,"",COUNTIF('Listing Competitieven'!AN$2:AN$479,$A141))</f>
        <v>1</v>
      </c>
      <c r="C141" s="145" t="str">
        <f>IF(COUNTIF('Listing Competitieven'!AO$2:AO$479,$A141)=0,"",COUNTIF('Listing Competitieven'!AO$2:AO$479,$A141))</f>
        <v/>
      </c>
      <c r="D141" s="145" t="str">
        <f>IF(COUNTIF('Listing Competitieven'!AP$2:AP$479,$A141)=0,"",COUNTIF('Listing Competitieven'!AP$2:AP$479,$A141))</f>
        <v/>
      </c>
      <c r="E141" s="145" t="str">
        <f>IF(COUNTIF('Listing Competitieven'!AQ$2:AQ$479,$A141)=0,"",COUNTIF('Listing Competitieven'!AQ$2:AQ$479,$A141))</f>
        <v/>
      </c>
      <c r="F141" s="145" t="str">
        <f>IF(COUNTIF('Listing Competitieven'!AR$2:AR$479,$A141)=0,"",COUNTIF('Listing Competitieven'!AR$2:AR$479,$A141))</f>
        <v/>
      </c>
      <c r="G141" s="145" t="str">
        <f>IF(COUNTIF('Listing Competitieven'!AS$2:AS$479,$A141)=0,"",COUNTIF('Listing Competitieven'!AS$2:AS$479,$A141))</f>
        <v/>
      </c>
      <c r="I141">
        <v>140</v>
      </c>
      <c r="J141" s="145">
        <f>SUM(B$2:B141)</f>
        <v>65</v>
      </c>
      <c r="K141" s="145">
        <f>SUM(C$2:C141)</f>
        <v>12</v>
      </c>
      <c r="L141" s="145">
        <f>SUM(D$2:D141)</f>
        <v>2</v>
      </c>
      <c r="M141" s="145">
        <f>SUM(E$2:E141)</f>
        <v>0</v>
      </c>
      <c r="N141" s="145">
        <f>SUM(F$2:F141)</f>
        <v>0</v>
      </c>
      <c r="O141" s="145">
        <f>SUM(G$2:G141)</f>
        <v>0</v>
      </c>
    </row>
    <row r="142" spans="1:15" x14ac:dyDescent="0.25">
      <c r="A142">
        <v>141</v>
      </c>
      <c r="B142" s="145" t="str">
        <f>IF(COUNTIF('Listing Competitieven'!AN$2:AN$479,$A142)=0,"",COUNTIF('Listing Competitieven'!AN$2:AN$479,$A142))</f>
        <v/>
      </c>
      <c r="C142" s="145" t="str">
        <f>IF(COUNTIF('Listing Competitieven'!AO$2:AO$479,$A142)=0,"",COUNTIF('Listing Competitieven'!AO$2:AO$479,$A142))</f>
        <v/>
      </c>
      <c r="D142" s="145" t="str">
        <f>IF(COUNTIF('Listing Competitieven'!AP$2:AP$479,$A142)=0,"",COUNTIF('Listing Competitieven'!AP$2:AP$479,$A142))</f>
        <v/>
      </c>
      <c r="E142" s="145" t="str">
        <f>IF(COUNTIF('Listing Competitieven'!AQ$2:AQ$479,$A142)=0,"",COUNTIF('Listing Competitieven'!AQ$2:AQ$479,$A142))</f>
        <v/>
      </c>
      <c r="F142" s="145" t="str">
        <f>IF(COUNTIF('Listing Competitieven'!AR$2:AR$479,$A142)=0,"",COUNTIF('Listing Competitieven'!AR$2:AR$479,$A142))</f>
        <v/>
      </c>
      <c r="G142" s="145" t="str">
        <f>IF(COUNTIF('Listing Competitieven'!AS$2:AS$479,$A142)=0,"",COUNTIF('Listing Competitieven'!AS$2:AS$479,$A142))</f>
        <v/>
      </c>
      <c r="I142">
        <v>141</v>
      </c>
      <c r="J142" s="145">
        <f>SUM(B$2:B142)</f>
        <v>65</v>
      </c>
      <c r="K142" s="145">
        <f>SUM(C$2:C142)</f>
        <v>12</v>
      </c>
      <c r="L142" s="145">
        <f>SUM(D$2:D142)</f>
        <v>2</v>
      </c>
      <c r="M142" s="145">
        <f>SUM(E$2:E142)</f>
        <v>0</v>
      </c>
      <c r="N142" s="145">
        <f>SUM(F$2:F142)</f>
        <v>0</v>
      </c>
      <c r="O142" s="145">
        <f>SUM(G$2:G142)</f>
        <v>0</v>
      </c>
    </row>
    <row r="143" spans="1:15" x14ac:dyDescent="0.25">
      <c r="A143">
        <v>142</v>
      </c>
      <c r="B143" s="145" t="str">
        <f>IF(COUNTIF('Listing Competitieven'!AN$2:AN$479,$A143)=0,"",COUNTIF('Listing Competitieven'!AN$2:AN$479,$A143))</f>
        <v/>
      </c>
      <c r="C143" s="145" t="str">
        <f>IF(COUNTIF('Listing Competitieven'!AO$2:AO$479,$A143)=0,"",COUNTIF('Listing Competitieven'!AO$2:AO$479,$A143))</f>
        <v/>
      </c>
      <c r="D143" s="145" t="str">
        <f>IF(COUNTIF('Listing Competitieven'!AP$2:AP$479,$A143)=0,"",COUNTIF('Listing Competitieven'!AP$2:AP$479,$A143))</f>
        <v/>
      </c>
      <c r="E143" s="145" t="str">
        <f>IF(COUNTIF('Listing Competitieven'!AQ$2:AQ$479,$A143)=0,"",COUNTIF('Listing Competitieven'!AQ$2:AQ$479,$A143))</f>
        <v/>
      </c>
      <c r="F143" s="145" t="str">
        <f>IF(COUNTIF('Listing Competitieven'!AR$2:AR$479,$A143)=0,"",COUNTIF('Listing Competitieven'!AR$2:AR$479,$A143))</f>
        <v/>
      </c>
      <c r="G143" s="145" t="str">
        <f>IF(COUNTIF('Listing Competitieven'!AS$2:AS$479,$A143)=0,"",COUNTIF('Listing Competitieven'!AS$2:AS$479,$A143))</f>
        <v/>
      </c>
      <c r="I143">
        <v>142</v>
      </c>
      <c r="J143" s="145">
        <f>SUM(B$2:B143)</f>
        <v>65</v>
      </c>
      <c r="K143" s="145">
        <f>SUM(C$2:C143)</f>
        <v>12</v>
      </c>
      <c r="L143" s="145">
        <f>SUM(D$2:D143)</f>
        <v>2</v>
      </c>
      <c r="M143" s="145">
        <f>SUM(E$2:E143)</f>
        <v>0</v>
      </c>
      <c r="N143" s="145">
        <f>SUM(F$2:F143)</f>
        <v>0</v>
      </c>
      <c r="O143" s="145">
        <f>SUM(G$2:G143)</f>
        <v>0</v>
      </c>
    </row>
    <row r="144" spans="1:15" x14ac:dyDescent="0.25">
      <c r="A144">
        <v>143</v>
      </c>
      <c r="B144" s="145" t="str">
        <f>IF(COUNTIF('Listing Competitieven'!AN$2:AN$479,$A144)=0,"",COUNTIF('Listing Competitieven'!AN$2:AN$479,$A144))</f>
        <v/>
      </c>
      <c r="C144" s="145" t="str">
        <f>IF(COUNTIF('Listing Competitieven'!AO$2:AO$479,$A144)=0,"",COUNTIF('Listing Competitieven'!AO$2:AO$479,$A144))</f>
        <v/>
      </c>
      <c r="D144" s="145" t="str">
        <f>IF(COUNTIF('Listing Competitieven'!AP$2:AP$479,$A144)=0,"",COUNTIF('Listing Competitieven'!AP$2:AP$479,$A144))</f>
        <v/>
      </c>
      <c r="E144" s="145" t="str">
        <f>IF(COUNTIF('Listing Competitieven'!AQ$2:AQ$479,$A144)=0,"",COUNTIF('Listing Competitieven'!AQ$2:AQ$479,$A144))</f>
        <v/>
      </c>
      <c r="F144" s="145" t="str">
        <f>IF(COUNTIF('Listing Competitieven'!AR$2:AR$479,$A144)=0,"",COUNTIF('Listing Competitieven'!AR$2:AR$479,$A144))</f>
        <v/>
      </c>
      <c r="G144" s="145" t="str">
        <f>IF(COUNTIF('Listing Competitieven'!AS$2:AS$479,$A144)=0,"",COUNTIF('Listing Competitieven'!AS$2:AS$479,$A144))</f>
        <v/>
      </c>
      <c r="I144">
        <v>143</v>
      </c>
      <c r="J144" s="145">
        <f>SUM(B$2:B144)</f>
        <v>65</v>
      </c>
      <c r="K144" s="145">
        <f>SUM(C$2:C144)</f>
        <v>12</v>
      </c>
      <c r="L144" s="145">
        <f>SUM(D$2:D144)</f>
        <v>2</v>
      </c>
      <c r="M144" s="145">
        <f>SUM(E$2:E144)</f>
        <v>0</v>
      </c>
      <c r="N144" s="145">
        <f>SUM(F$2:F144)</f>
        <v>0</v>
      </c>
      <c r="O144" s="145">
        <f>SUM(G$2:G144)</f>
        <v>0</v>
      </c>
    </row>
    <row r="145" spans="1:15" x14ac:dyDescent="0.25">
      <c r="A145">
        <v>144</v>
      </c>
      <c r="B145" s="145" t="str">
        <f>IF(COUNTIF('Listing Competitieven'!AN$2:AN$479,$A145)=0,"",COUNTIF('Listing Competitieven'!AN$2:AN$479,$A145))</f>
        <v/>
      </c>
      <c r="C145" s="145" t="str">
        <f>IF(COUNTIF('Listing Competitieven'!AO$2:AO$479,$A145)=0,"",COUNTIF('Listing Competitieven'!AO$2:AO$479,$A145))</f>
        <v/>
      </c>
      <c r="D145" s="145" t="str">
        <f>IF(COUNTIF('Listing Competitieven'!AP$2:AP$479,$A145)=0,"",COUNTIF('Listing Competitieven'!AP$2:AP$479,$A145))</f>
        <v/>
      </c>
      <c r="E145" s="145" t="str">
        <f>IF(COUNTIF('Listing Competitieven'!AQ$2:AQ$479,$A145)=0,"",COUNTIF('Listing Competitieven'!AQ$2:AQ$479,$A145))</f>
        <v/>
      </c>
      <c r="F145" s="145" t="str">
        <f>IF(COUNTIF('Listing Competitieven'!AR$2:AR$479,$A145)=0,"",COUNTIF('Listing Competitieven'!AR$2:AR$479,$A145))</f>
        <v/>
      </c>
      <c r="G145" s="145" t="str">
        <f>IF(COUNTIF('Listing Competitieven'!AS$2:AS$479,$A145)=0,"",COUNTIF('Listing Competitieven'!AS$2:AS$479,$A145))</f>
        <v/>
      </c>
      <c r="I145">
        <v>144</v>
      </c>
      <c r="J145" s="145">
        <f>SUM(B$2:B145)</f>
        <v>65</v>
      </c>
      <c r="K145" s="145">
        <f>SUM(C$2:C145)</f>
        <v>12</v>
      </c>
      <c r="L145" s="145">
        <f>SUM(D$2:D145)</f>
        <v>2</v>
      </c>
      <c r="M145" s="145">
        <f>SUM(E$2:E145)</f>
        <v>0</v>
      </c>
      <c r="N145" s="145">
        <f>SUM(F$2:F145)</f>
        <v>0</v>
      </c>
      <c r="O145" s="145">
        <f>SUM(G$2:G145)</f>
        <v>0</v>
      </c>
    </row>
    <row r="146" spans="1:15" x14ac:dyDescent="0.25">
      <c r="A146">
        <v>145</v>
      </c>
      <c r="B146" s="145" t="str">
        <f>IF(COUNTIF('Listing Competitieven'!AN$2:AN$479,$A146)=0,"",COUNTIF('Listing Competitieven'!AN$2:AN$479,$A146))</f>
        <v/>
      </c>
      <c r="C146" s="145" t="str">
        <f>IF(COUNTIF('Listing Competitieven'!AO$2:AO$479,$A146)=0,"",COUNTIF('Listing Competitieven'!AO$2:AO$479,$A146))</f>
        <v/>
      </c>
      <c r="D146" s="145" t="str">
        <f>IF(COUNTIF('Listing Competitieven'!AP$2:AP$479,$A146)=0,"",COUNTIF('Listing Competitieven'!AP$2:AP$479,$A146))</f>
        <v/>
      </c>
      <c r="E146" s="145" t="str">
        <f>IF(COUNTIF('Listing Competitieven'!AQ$2:AQ$479,$A146)=0,"",COUNTIF('Listing Competitieven'!AQ$2:AQ$479,$A146))</f>
        <v/>
      </c>
      <c r="F146" s="145" t="str">
        <f>IF(COUNTIF('Listing Competitieven'!AR$2:AR$479,$A146)=0,"",COUNTIF('Listing Competitieven'!AR$2:AR$479,$A146))</f>
        <v/>
      </c>
      <c r="G146" s="145" t="str">
        <f>IF(COUNTIF('Listing Competitieven'!AS$2:AS$479,$A146)=0,"",COUNTIF('Listing Competitieven'!AS$2:AS$479,$A146))</f>
        <v/>
      </c>
      <c r="I146">
        <v>145</v>
      </c>
      <c r="J146" s="145">
        <f>SUM(B$2:B146)</f>
        <v>65</v>
      </c>
      <c r="K146" s="145">
        <f>SUM(C$2:C146)</f>
        <v>12</v>
      </c>
      <c r="L146" s="145">
        <f>SUM(D$2:D146)</f>
        <v>2</v>
      </c>
      <c r="M146" s="145">
        <f>SUM(E$2:E146)</f>
        <v>0</v>
      </c>
      <c r="N146" s="145">
        <f>SUM(F$2:F146)</f>
        <v>0</v>
      </c>
      <c r="O146" s="145">
        <f>SUM(G$2:G146)</f>
        <v>0</v>
      </c>
    </row>
    <row r="147" spans="1:15" x14ac:dyDescent="0.25">
      <c r="A147">
        <v>146</v>
      </c>
      <c r="B147" s="145" t="str">
        <f>IF(COUNTIF('Listing Competitieven'!AN$2:AN$479,$A147)=0,"",COUNTIF('Listing Competitieven'!AN$2:AN$479,$A147))</f>
        <v/>
      </c>
      <c r="C147" s="145" t="str">
        <f>IF(COUNTIF('Listing Competitieven'!AO$2:AO$479,$A147)=0,"",COUNTIF('Listing Competitieven'!AO$2:AO$479,$A147))</f>
        <v/>
      </c>
      <c r="D147" s="145" t="str">
        <f>IF(COUNTIF('Listing Competitieven'!AP$2:AP$479,$A147)=0,"",COUNTIF('Listing Competitieven'!AP$2:AP$479,$A147))</f>
        <v/>
      </c>
      <c r="E147" s="145" t="str">
        <f>IF(COUNTIF('Listing Competitieven'!AQ$2:AQ$479,$A147)=0,"",COUNTIF('Listing Competitieven'!AQ$2:AQ$479,$A147))</f>
        <v/>
      </c>
      <c r="F147" s="145" t="str">
        <f>IF(COUNTIF('Listing Competitieven'!AR$2:AR$479,$A147)=0,"",COUNTIF('Listing Competitieven'!AR$2:AR$479,$A147))</f>
        <v/>
      </c>
      <c r="G147" s="145" t="str">
        <f>IF(COUNTIF('Listing Competitieven'!AS$2:AS$479,$A147)=0,"",COUNTIF('Listing Competitieven'!AS$2:AS$479,$A147))</f>
        <v/>
      </c>
      <c r="I147">
        <v>146</v>
      </c>
      <c r="J147" s="145">
        <f>SUM(B$2:B147)</f>
        <v>65</v>
      </c>
      <c r="K147" s="145">
        <f>SUM(C$2:C147)</f>
        <v>12</v>
      </c>
      <c r="L147" s="145">
        <f>SUM(D$2:D147)</f>
        <v>2</v>
      </c>
      <c r="M147" s="145">
        <f>SUM(E$2:E147)</f>
        <v>0</v>
      </c>
      <c r="N147" s="145">
        <f>SUM(F$2:F147)</f>
        <v>0</v>
      </c>
      <c r="O147" s="145">
        <f>SUM(G$2:G147)</f>
        <v>0</v>
      </c>
    </row>
    <row r="148" spans="1:15" x14ac:dyDescent="0.25">
      <c r="A148">
        <v>147</v>
      </c>
      <c r="B148" s="145">
        <f>IF(COUNTIF('Listing Competitieven'!AN$2:AN$479,$A148)=0,"",COUNTIF('Listing Competitieven'!AN$2:AN$479,$A148))</f>
        <v>1</v>
      </c>
      <c r="C148" s="145">
        <f>IF(COUNTIF('Listing Competitieven'!AO$2:AO$479,$A148)=0,"",COUNTIF('Listing Competitieven'!AO$2:AO$479,$A148))</f>
        <v>2</v>
      </c>
      <c r="D148" s="145" t="str">
        <f>IF(COUNTIF('Listing Competitieven'!AP$2:AP$479,$A148)=0,"",COUNTIF('Listing Competitieven'!AP$2:AP$479,$A148))</f>
        <v/>
      </c>
      <c r="E148" s="145" t="str">
        <f>IF(COUNTIF('Listing Competitieven'!AQ$2:AQ$479,$A148)=0,"",COUNTIF('Listing Competitieven'!AQ$2:AQ$479,$A148))</f>
        <v/>
      </c>
      <c r="F148" s="145" t="str">
        <f>IF(COUNTIF('Listing Competitieven'!AR$2:AR$479,$A148)=0,"",COUNTIF('Listing Competitieven'!AR$2:AR$479,$A148))</f>
        <v/>
      </c>
      <c r="G148" s="145" t="str">
        <f>IF(COUNTIF('Listing Competitieven'!AS$2:AS$479,$A148)=0,"",COUNTIF('Listing Competitieven'!AS$2:AS$479,$A148))</f>
        <v/>
      </c>
      <c r="I148">
        <v>147</v>
      </c>
      <c r="J148" s="145">
        <f>SUM(B$2:B148)</f>
        <v>66</v>
      </c>
      <c r="K148" s="145">
        <f>SUM(C$2:C148)</f>
        <v>14</v>
      </c>
      <c r="L148" s="145">
        <f>SUM(D$2:D148)</f>
        <v>2</v>
      </c>
      <c r="M148" s="145">
        <f>SUM(E$2:E148)</f>
        <v>0</v>
      </c>
      <c r="N148" s="145">
        <f>SUM(F$2:F148)</f>
        <v>0</v>
      </c>
      <c r="O148" s="145">
        <f>SUM(G$2:G148)</f>
        <v>0</v>
      </c>
    </row>
    <row r="149" spans="1:15" x14ac:dyDescent="0.25">
      <c r="A149">
        <v>148</v>
      </c>
      <c r="B149" s="145" t="str">
        <f>IF(COUNTIF('Listing Competitieven'!AN$2:AN$479,$A149)=0,"",COUNTIF('Listing Competitieven'!AN$2:AN$479,$A149))</f>
        <v/>
      </c>
      <c r="C149" s="145" t="str">
        <f>IF(COUNTIF('Listing Competitieven'!AO$2:AO$479,$A149)=0,"",COUNTIF('Listing Competitieven'!AO$2:AO$479,$A149))</f>
        <v/>
      </c>
      <c r="D149" s="145" t="str">
        <f>IF(COUNTIF('Listing Competitieven'!AP$2:AP$479,$A149)=0,"",COUNTIF('Listing Competitieven'!AP$2:AP$479,$A149))</f>
        <v/>
      </c>
      <c r="E149" s="145" t="str">
        <f>IF(COUNTIF('Listing Competitieven'!AQ$2:AQ$479,$A149)=0,"",COUNTIF('Listing Competitieven'!AQ$2:AQ$479,$A149))</f>
        <v/>
      </c>
      <c r="F149" s="145" t="str">
        <f>IF(COUNTIF('Listing Competitieven'!AR$2:AR$479,$A149)=0,"",COUNTIF('Listing Competitieven'!AR$2:AR$479,$A149))</f>
        <v/>
      </c>
      <c r="G149" s="145" t="str">
        <f>IF(COUNTIF('Listing Competitieven'!AS$2:AS$479,$A149)=0,"",COUNTIF('Listing Competitieven'!AS$2:AS$479,$A149))</f>
        <v/>
      </c>
      <c r="I149">
        <v>148</v>
      </c>
      <c r="J149" s="145">
        <f>SUM(B$2:B149)</f>
        <v>66</v>
      </c>
      <c r="K149" s="145">
        <f>SUM(C$2:C149)</f>
        <v>14</v>
      </c>
      <c r="L149" s="145">
        <f>SUM(D$2:D149)</f>
        <v>2</v>
      </c>
      <c r="M149" s="145">
        <f>SUM(E$2:E149)</f>
        <v>0</v>
      </c>
      <c r="N149" s="145">
        <f>SUM(F$2:F149)</f>
        <v>0</v>
      </c>
      <c r="O149" s="145">
        <f>SUM(G$2:G149)</f>
        <v>0</v>
      </c>
    </row>
    <row r="150" spans="1:15" x14ac:dyDescent="0.25">
      <c r="A150">
        <v>149</v>
      </c>
      <c r="B150" s="145" t="str">
        <f>IF(COUNTIF('Listing Competitieven'!AN$2:AN$479,$A150)=0,"",COUNTIF('Listing Competitieven'!AN$2:AN$479,$A150))</f>
        <v/>
      </c>
      <c r="C150" s="145" t="str">
        <f>IF(COUNTIF('Listing Competitieven'!AO$2:AO$479,$A150)=0,"",COUNTIF('Listing Competitieven'!AO$2:AO$479,$A150))</f>
        <v/>
      </c>
      <c r="D150" s="145" t="str">
        <f>IF(COUNTIF('Listing Competitieven'!AP$2:AP$479,$A150)=0,"",COUNTIF('Listing Competitieven'!AP$2:AP$479,$A150))</f>
        <v/>
      </c>
      <c r="E150" s="145" t="str">
        <f>IF(COUNTIF('Listing Competitieven'!AQ$2:AQ$479,$A150)=0,"",COUNTIF('Listing Competitieven'!AQ$2:AQ$479,$A150))</f>
        <v/>
      </c>
      <c r="F150" s="145" t="str">
        <f>IF(COUNTIF('Listing Competitieven'!AR$2:AR$479,$A150)=0,"",COUNTIF('Listing Competitieven'!AR$2:AR$479,$A150))</f>
        <v/>
      </c>
      <c r="G150" s="145" t="str">
        <f>IF(COUNTIF('Listing Competitieven'!AS$2:AS$479,$A150)=0,"",COUNTIF('Listing Competitieven'!AS$2:AS$479,$A150))</f>
        <v/>
      </c>
      <c r="I150">
        <v>149</v>
      </c>
      <c r="J150" s="145">
        <f>SUM(B$2:B150)</f>
        <v>66</v>
      </c>
      <c r="K150" s="145">
        <f>SUM(C$2:C150)</f>
        <v>14</v>
      </c>
      <c r="L150" s="145">
        <f>SUM(D$2:D150)</f>
        <v>2</v>
      </c>
      <c r="M150" s="145">
        <f>SUM(E$2:E150)</f>
        <v>0</v>
      </c>
      <c r="N150" s="145">
        <f>SUM(F$2:F150)</f>
        <v>0</v>
      </c>
      <c r="O150" s="145">
        <f>SUM(G$2:G150)</f>
        <v>0</v>
      </c>
    </row>
    <row r="151" spans="1:15" x14ac:dyDescent="0.25">
      <c r="A151">
        <v>150</v>
      </c>
      <c r="B151" s="145" t="str">
        <f>IF(COUNTIF('Listing Competitieven'!AN$2:AN$479,$A151)=0,"",COUNTIF('Listing Competitieven'!AN$2:AN$479,$A151))</f>
        <v/>
      </c>
      <c r="C151" s="145" t="str">
        <f>IF(COUNTIF('Listing Competitieven'!AO$2:AO$479,$A151)=0,"",COUNTIF('Listing Competitieven'!AO$2:AO$479,$A151))</f>
        <v/>
      </c>
      <c r="D151" s="145" t="str">
        <f>IF(COUNTIF('Listing Competitieven'!AP$2:AP$479,$A151)=0,"",COUNTIF('Listing Competitieven'!AP$2:AP$479,$A151))</f>
        <v/>
      </c>
      <c r="E151" s="145" t="str">
        <f>IF(COUNTIF('Listing Competitieven'!AQ$2:AQ$479,$A151)=0,"",COUNTIF('Listing Competitieven'!AQ$2:AQ$479,$A151))</f>
        <v/>
      </c>
      <c r="F151" s="145" t="str">
        <f>IF(COUNTIF('Listing Competitieven'!AR$2:AR$479,$A151)=0,"",COUNTIF('Listing Competitieven'!AR$2:AR$479,$A151))</f>
        <v/>
      </c>
      <c r="G151" s="145" t="str">
        <f>IF(COUNTIF('Listing Competitieven'!AS$2:AS$479,$A151)=0,"",COUNTIF('Listing Competitieven'!AS$2:AS$479,$A151))</f>
        <v/>
      </c>
      <c r="I151">
        <v>150</v>
      </c>
      <c r="J151" s="145">
        <f>SUM(B$2:B151)</f>
        <v>66</v>
      </c>
      <c r="K151" s="145">
        <f>SUM(C$2:C151)</f>
        <v>14</v>
      </c>
      <c r="L151" s="145">
        <f>SUM(D$2:D151)</f>
        <v>2</v>
      </c>
      <c r="M151" s="145">
        <f>SUM(E$2:E151)</f>
        <v>0</v>
      </c>
      <c r="N151" s="145">
        <f>SUM(F$2:F151)</f>
        <v>0</v>
      </c>
      <c r="O151" s="145">
        <f>SUM(G$2:G151)</f>
        <v>0</v>
      </c>
    </row>
    <row r="152" spans="1:15" x14ac:dyDescent="0.25">
      <c r="A152">
        <v>151</v>
      </c>
      <c r="B152" s="145" t="str">
        <f>IF(COUNTIF('Listing Competitieven'!AN$2:AN$479,$A152)=0,"",COUNTIF('Listing Competitieven'!AN$2:AN$479,$A152))</f>
        <v/>
      </c>
      <c r="C152" s="145" t="str">
        <f>IF(COUNTIF('Listing Competitieven'!AO$2:AO$479,$A152)=0,"",COUNTIF('Listing Competitieven'!AO$2:AO$479,$A152))</f>
        <v/>
      </c>
      <c r="D152" s="145" t="str">
        <f>IF(COUNTIF('Listing Competitieven'!AP$2:AP$479,$A152)=0,"",COUNTIF('Listing Competitieven'!AP$2:AP$479,$A152))</f>
        <v/>
      </c>
      <c r="E152" s="145" t="str">
        <f>IF(COUNTIF('Listing Competitieven'!AQ$2:AQ$479,$A152)=0,"",COUNTIF('Listing Competitieven'!AQ$2:AQ$479,$A152))</f>
        <v/>
      </c>
      <c r="F152" s="145" t="str">
        <f>IF(COUNTIF('Listing Competitieven'!AR$2:AR$479,$A152)=0,"",COUNTIF('Listing Competitieven'!AR$2:AR$479,$A152))</f>
        <v/>
      </c>
      <c r="G152" s="145" t="str">
        <f>IF(COUNTIF('Listing Competitieven'!AS$2:AS$479,$A152)=0,"",COUNTIF('Listing Competitieven'!AS$2:AS$479,$A152))</f>
        <v/>
      </c>
      <c r="I152">
        <v>151</v>
      </c>
      <c r="J152" s="145">
        <f>SUM(B$2:B152)</f>
        <v>66</v>
      </c>
      <c r="K152" s="145">
        <f>SUM(C$2:C152)</f>
        <v>14</v>
      </c>
      <c r="L152" s="145">
        <f>SUM(D$2:D152)</f>
        <v>2</v>
      </c>
      <c r="M152" s="145">
        <f>SUM(E$2:E152)</f>
        <v>0</v>
      </c>
      <c r="N152" s="145">
        <f>SUM(F$2:F152)</f>
        <v>0</v>
      </c>
      <c r="O152" s="145">
        <f>SUM(G$2:G152)</f>
        <v>0</v>
      </c>
    </row>
    <row r="153" spans="1:15" x14ac:dyDescent="0.25">
      <c r="A153">
        <v>152</v>
      </c>
      <c r="B153" s="145" t="str">
        <f>IF(COUNTIF('Listing Competitieven'!AN$2:AN$479,$A153)=0,"",COUNTIF('Listing Competitieven'!AN$2:AN$479,$A153))</f>
        <v/>
      </c>
      <c r="C153" s="145" t="str">
        <f>IF(COUNTIF('Listing Competitieven'!AO$2:AO$479,$A153)=0,"",COUNTIF('Listing Competitieven'!AO$2:AO$479,$A153))</f>
        <v/>
      </c>
      <c r="D153" s="145" t="str">
        <f>IF(COUNTIF('Listing Competitieven'!AP$2:AP$479,$A153)=0,"",COUNTIF('Listing Competitieven'!AP$2:AP$479,$A153))</f>
        <v/>
      </c>
      <c r="E153" s="145" t="str">
        <f>IF(COUNTIF('Listing Competitieven'!AQ$2:AQ$479,$A153)=0,"",COUNTIF('Listing Competitieven'!AQ$2:AQ$479,$A153))</f>
        <v/>
      </c>
      <c r="F153" s="145" t="str">
        <f>IF(COUNTIF('Listing Competitieven'!AR$2:AR$479,$A153)=0,"",COUNTIF('Listing Competitieven'!AR$2:AR$479,$A153))</f>
        <v/>
      </c>
      <c r="G153" s="145" t="str">
        <f>IF(COUNTIF('Listing Competitieven'!AS$2:AS$479,$A153)=0,"",COUNTIF('Listing Competitieven'!AS$2:AS$479,$A153))</f>
        <v/>
      </c>
      <c r="I153">
        <v>152</v>
      </c>
      <c r="J153" s="145">
        <f>SUM(B$2:B153)</f>
        <v>66</v>
      </c>
      <c r="K153" s="145">
        <f>SUM(C$2:C153)</f>
        <v>14</v>
      </c>
      <c r="L153" s="145">
        <f>SUM(D$2:D153)</f>
        <v>2</v>
      </c>
      <c r="M153" s="145">
        <f>SUM(E$2:E153)</f>
        <v>0</v>
      </c>
      <c r="N153" s="145">
        <f>SUM(F$2:F153)</f>
        <v>0</v>
      </c>
      <c r="O153" s="145">
        <f>SUM(G$2:G153)</f>
        <v>0</v>
      </c>
    </row>
    <row r="154" spans="1:15" x14ac:dyDescent="0.25">
      <c r="A154">
        <v>153</v>
      </c>
      <c r="B154" s="145">
        <f>IF(COUNTIF('Listing Competitieven'!AN$2:AN$479,$A154)=0,"",COUNTIF('Listing Competitieven'!AN$2:AN$479,$A154))</f>
        <v>5</v>
      </c>
      <c r="C154" s="145">
        <f>IF(COUNTIF('Listing Competitieven'!AO$2:AO$479,$A154)=0,"",COUNTIF('Listing Competitieven'!AO$2:AO$479,$A154))</f>
        <v>2</v>
      </c>
      <c r="D154" s="145" t="str">
        <f>IF(COUNTIF('Listing Competitieven'!AP$2:AP$479,$A154)=0,"",COUNTIF('Listing Competitieven'!AP$2:AP$479,$A154))</f>
        <v/>
      </c>
      <c r="E154" s="145" t="str">
        <f>IF(COUNTIF('Listing Competitieven'!AQ$2:AQ$479,$A154)=0,"",COUNTIF('Listing Competitieven'!AQ$2:AQ$479,$A154))</f>
        <v/>
      </c>
      <c r="F154" s="145" t="str">
        <f>IF(COUNTIF('Listing Competitieven'!AR$2:AR$479,$A154)=0,"",COUNTIF('Listing Competitieven'!AR$2:AR$479,$A154))</f>
        <v/>
      </c>
      <c r="G154" s="145" t="str">
        <f>IF(COUNTIF('Listing Competitieven'!AS$2:AS$479,$A154)=0,"",COUNTIF('Listing Competitieven'!AS$2:AS$479,$A154))</f>
        <v/>
      </c>
      <c r="I154">
        <v>153</v>
      </c>
      <c r="J154" s="145">
        <f>SUM(B$2:B154)</f>
        <v>71</v>
      </c>
      <c r="K154" s="145">
        <f>SUM(C$2:C154)</f>
        <v>16</v>
      </c>
      <c r="L154" s="145">
        <f>SUM(D$2:D154)</f>
        <v>2</v>
      </c>
      <c r="M154" s="145">
        <f>SUM(E$2:E154)</f>
        <v>0</v>
      </c>
      <c r="N154" s="145">
        <f>SUM(F$2:F154)</f>
        <v>0</v>
      </c>
      <c r="O154" s="145">
        <f>SUM(G$2:G154)</f>
        <v>0</v>
      </c>
    </row>
    <row r="155" spans="1:15" x14ac:dyDescent="0.25">
      <c r="A155">
        <v>154</v>
      </c>
      <c r="B155" s="145" t="str">
        <f>IF(COUNTIF('Listing Competitieven'!AN$2:AN$479,$A155)=0,"",COUNTIF('Listing Competitieven'!AN$2:AN$479,$A155))</f>
        <v/>
      </c>
      <c r="C155" s="145" t="str">
        <f>IF(COUNTIF('Listing Competitieven'!AO$2:AO$479,$A155)=0,"",COUNTIF('Listing Competitieven'!AO$2:AO$479,$A155))</f>
        <v/>
      </c>
      <c r="D155" s="145" t="str">
        <f>IF(COUNTIF('Listing Competitieven'!AP$2:AP$479,$A155)=0,"",COUNTIF('Listing Competitieven'!AP$2:AP$479,$A155))</f>
        <v/>
      </c>
      <c r="E155" s="145" t="str">
        <f>IF(COUNTIF('Listing Competitieven'!AQ$2:AQ$479,$A155)=0,"",COUNTIF('Listing Competitieven'!AQ$2:AQ$479,$A155))</f>
        <v/>
      </c>
      <c r="F155" s="145" t="str">
        <f>IF(COUNTIF('Listing Competitieven'!AR$2:AR$479,$A155)=0,"",COUNTIF('Listing Competitieven'!AR$2:AR$479,$A155))</f>
        <v/>
      </c>
      <c r="G155" s="145" t="str">
        <f>IF(COUNTIF('Listing Competitieven'!AS$2:AS$479,$A155)=0,"",COUNTIF('Listing Competitieven'!AS$2:AS$479,$A155))</f>
        <v/>
      </c>
      <c r="I155">
        <v>154</v>
      </c>
      <c r="J155" s="145">
        <f>SUM(B$2:B155)</f>
        <v>71</v>
      </c>
      <c r="K155" s="145">
        <f>SUM(C$2:C155)</f>
        <v>16</v>
      </c>
      <c r="L155" s="145">
        <f>SUM(D$2:D155)</f>
        <v>2</v>
      </c>
      <c r="M155" s="145">
        <f>SUM(E$2:E155)</f>
        <v>0</v>
      </c>
      <c r="N155" s="145">
        <f>SUM(F$2:F155)</f>
        <v>0</v>
      </c>
      <c r="O155" s="145">
        <f>SUM(G$2:G155)</f>
        <v>0</v>
      </c>
    </row>
    <row r="156" spans="1:15" x14ac:dyDescent="0.25">
      <c r="A156">
        <v>155</v>
      </c>
      <c r="B156" s="145" t="str">
        <f>IF(COUNTIF('Listing Competitieven'!AN$2:AN$479,$A156)=0,"",COUNTIF('Listing Competitieven'!AN$2:AN$479,$A156))</f>
        <v/>
      </c>
      <c r="C156" s="145" t="str">
        <f>IF(COUNTIF('Listing Competitieven'!AO$2:AO$479,$A156)=0,"",COUNTIF('Listing Competitieven'!AO$2:AO$479,$A156))</f>
        <v/>
      </c>
      <c r="D156" s="145" t="str">
        <f>IF(COUNTIF('Listing Competitieven'!AP$2:AP$479,$A156)=0,"",COUNTIF('Listing Competitieven'!AP$2:AP$479,$A156))</f>
        <v/>
      </c>
      <c r="E156" s="145" t="str">
        <f>IF(COUNTIF('Listing Competitieven'!AQ$2:AQ$479,$A156)=0,"",COUNTIF('Listing Competitieven'!AQ$2:AQ$479,$A156))</f>
        <v/>
      </c>
      <c r="F156" s="145" t="str">
        <f>IF(COUNTIF('Listing Competitieven'!AR$2:AR$479,$A156)=0,"",COUNTIF('Listing Competitieven'!AR$2:AR$479,$A156))</f>
        <v/>
      </c>
      <c r="G156" s="145" t="str">
        <f>IF(COUNTIF('Listing Competitieven'!AS$2:AS$479,$A156)=0,"",COUNTIF('Listing Competitieven'!AS$2:AS$479,$A156))</f>
        <v/>
      </c>
      <c r="I156">
        <v>155</v>
      </c>
      <c r="J156" s="145">
        <f>SUM(B$2:B156)</f>
        <v>71</v>
      </c>
      <c r="K156" s="145">
        <f>SUM(C$2:C156)</f>
        <v>16</v>
      </c>
      <c r="L156" s="145">
        <f>SUM(D$2:D156)</f>
        <v>2</v>
      </c>
      <c r="M156" s="145">
        <f>SUM(E$2:E156)</f>
        <v>0</v>
      </c>
      <c r="N156" s="145">
        <f>SUM(F$2:F156)</f>
        <v>0</v>
      </c>
      <c r="O156" s="145">
        <f>SUM(G$2:G156)</f>
        <v>0</v>
      </c>
    </row>
    <row r="157" spans="1:15" x14ac:dyDescent="0.25">
      <c r="A157">
        <v>156</v>
      </c>
      <c r="B157" s="145" t="str">
        <f>IF(COUNTIF('Listing Competitieven'!AN$2:AN$479,$A157)=0,"",COUNTIF('Listing Competitieven'!AN$2:AN$479,$A157))</f>
        <v/>
      </c>
      <c r="C157" s="145" t="str">
        <f>IF(COUNTIF('Listing Competitieven'!AO$2:AO$479,$A157)=0,"",COUNTIF('Listing Competitieven'!AO$2:AO$479,$A157))</f>
        <v/>
      </c>
      <c r="D157" s="145" t="str">
        <f>IF(COUNTIF('Listing Competitieven'!AP$2:AP$479,$A157)=0,"",COUNTIF('Listing Competitieven'!AP$2:AP$479,$A157))</f>
        <v/>
      </c>
      <c r="E157" s="145" t="str">
        <f>IF(COUNTIF('Listing Competitieven'!AQ$2:AQ$479,$A157)=0,"",COUNTIF('Listing Competitieven'!AQ$2:AQ$479,$A157))</f>
        <v/>
      </c>
      <c r="F157" s="145" t="str">
        <f>IF(COUNTIF('Listing Competitieven'!AR$2:AR$479,$A157)=0,"",COUNTIF('Listing Competitieven'!AR$2:AR$479,$A157))</f>
        <v/>
      </c>
      <c r="G157" s="145" t="str">
        <f>IF(COUNTIF('Listing Competitieven'!AS$2:AS$479,$A157)=0,"",COUNTIF('Listing Competitieven'!AS$2:AS$479,$A157))</f>
        <v/>
      </c>
      <c r="I157">
        <v>156</v>
      </c>
      <c r="J157" s="145">
        <f>SUM(B$2:B157)</f>
        <v>71</v>
      </c>
      <c r="K157" s="145">
        <f>SUM(C$2:C157)</f>
        <v>16</v>
      </c>
      <c r="L157" s="145">
        <f>SUM(D$2:D157)</f>
        <v>2</v>
      </c>
      <c r="M157" s="145">
        <f>SUM(E$2:E157)</f>
        <v>0</v>
      </c>
      <c r="N157" s="145">
        <f>SUM(F$2:F157)</f>
        <v>0</v>
      </c>
      <c r="O157" s="145">
        <f>SUM(G$2:G157)</f>
        <v>0</v>
      </c>
    </row>
    <row r="158" spans="1:15" x14ac:dyDescent="0.25">
      <c r="A158">
        <v>157</v>
      </c>
      <c r="B158" s="145" t="str">
        <f>IF(COUNTIF('Listing Competitieven'!AN$2:AN$479,$A158)=0,"",COUNTIF('Listing Competitieven'!AN$2:AN$479,$A158))</f>
        <v/>
      </c>
      <c r="C158" s="145" t="str">
        <f>IF(COUNTIF('Listing Competitieven'!AO$2:AO$479,$A158)=0,"",COUNTIF('Listing Competitieven'!AO$2:AO$479,$A158))</f>
        <v/>
      </c>
      <c r="D158" s="145" t="str">
        <f>IF(COUNTIF('Listing Competitieven'!AP$2:AP$479,$A158)=0,"",COUNTIF('Listing Competitieven'!AP$2:AP$479,$A158))</f>
        <v/>
      </c>
      <c r="E158" s="145" t="str">
        <f>IF(COUNTIF('Listing Competitieven'!AQ$2:AQ$479,$A158)=0,"",COUNTIF('Listing Competitieven'!AQ$2:AQ$479,$A158))</f>
        <v/>
      </c>
      <c r="F158" s="145" t="str">
        <f>IF(COUNTIF('Listing Competitieven'!AR$2:AR$479,$A158)=0,"",COUNTIF('Listing Competitieven'!AR$2:AR$479,$A158))</f>
        <v/>
      </c>
      <c r="G158" s="145" t="str">
        <f>IF(COUNTIF('Listing Competitieven'!AS$2:AS$479,$A158)=0,"",COUNTIF('Listing Competitieven'!AS$2:AS$479,$A158))</f>
        <v/>
      </c>
      <c r="I158">
        <v>157</v>
      </c>
      <c r="J158" s="145">
        <f>SUM(B$2:B158)</f>
        <v>71</v>
      </c>
      <c r="K158" s="145">
        <f>SUM(C$2:C158)</f>
        <v>16</v>
      </c>
      <c r="L158" s="145">
        <f>SUM(D$2:D158)</f>
        <v>2</v>
      </c>
      <c r="M158" s="145">
        <f>SUM(E$2:E158)</f>
        <v>0</v>
      </c>
      <c r="N158" s="145">
        <f>SUM(F$2:F158)</f>
        <v>0</v>
      </c>
      <c r="O158" s="145">
        <f>SUM(G$2:G158)</f>
        <v>0</v>
      </c>
    </row>
    <row r="159" spans="1:15" x14ac:dyDescent="0.25">
      <c r="A159">
        <v>158</v>
      </c>
      <c r="B159" s="145" t="str">
        <f>IF(COUNTIF('Listing Competitieven'!AN$2:AN$479,$A159)=0,"",COUNTIF('Listing Competitieven'!AN$2:AN$479,$A159))</f>
        <v/>
      </c>
      <c r="C159" s="145" t="str">
        <f>IF(COUNTIF('Listing Competitieven'!AO$2:AO$479,$A159)=0,"",COUNTIF('Listing Competitieven'!AO$2:AO$479,$A159))</f>
        <v/>
      </c>
      <c r="D159" s="145" t="str">
        <f>IF(COUNTIF('Listing Competitieven'!AP$2:AP$479,$A159)=0,"",COUNTIF('Listing Competitieven'!AP$2:AP$479,$A159))</f>
        <v/>
      </c>
      <c r="E159" s="145" t="str">
        <f>IF(COUNTIF('Listing Competitieven'!AQ$2:AQ$479,$A159)=0,"",COUNTIF('Listing Competitieven'!AQ$2:AQ$479,$A159))</f>
        <v/>
      </c>
      <c r="F159" s="145" t="str">
        <f>IF(COUNTIF('Listing Competitieven'!AR$2:AR$479,$A159)=0,"",COUNTIF('Listing Competitieven'!AR$2:AR$479,$A159))</f>
        <v/>
      </c>
      <c r="G159" s="145" t="str">
        <f>IF(COUNTIF('Listing Competitieven'!AS$2:AS$479,$A159)=0,"",COUNTIF('Listing Competitieven'!AS$2:AS$479,$A159))</f>
        <v/>
      </c>
      <c r="I159">
        <v>158</v>
      </c>
      <c r="J159" s="145">
        <f>SUM(B$2:B159)</f>
        <v>71</v>
      </c>
      <c r="K159" s="145">
        <f>SUM(C$2:C159)</f>
        <v>16</v>
      </c>
      <c r="L159" s="145">
        <f>SUM(D$2:D159)</f>
        <v>2</v>
      </c>
      <c r="M159" s="145">
        <f>SUM(E$2:E159)</f>
        <v>0</v>
      </c>
      <c r="N159" s="145">
        <f>SUM(F$2:F159)</f>
        <v>0</v>
      </c>
      <c r="O159" s="145">
        <f>SUM(G$2:G159)</f>
        <v>0</v>
      </c>
    </row>
    <row r="160" spans="1:15" x14ac:dyDescent="0.25">
      <c r="A160">
        <v>159</v>
      </c>
      <c r="B160" s="145" t="str">
        <f>IF(COUNTIF('Listing Competitieven'!AN$2:AN$479,$A160)=0,"",COUNTIF('Listing Competitieven'!AN$2:AN$479,$A160))</f>
        <v/>
      </c>
      <c r="C160" s="145" t="str">
        <f>IF(COUNTIF('Listing Competitieven'!AO$2:AO$479,$A160)=0,"",COUNTIF('Listing Competitieven'!AO$2:AO$479,$A160))</f>
        <v/>
      </c>
      <c r="D160" s="145" t="str">
        <f>IF(COUNTIF('Listing Competitieven'!AP$2:AP$479,$A160)=0,"",COUNTIF('Listing Competitieven'!AP$2:AP$479,$A160))</f>
        <v/>
      </c>
      <c r="E160" s="145" t="str">
        <f>IF(COUNTIF('Listing Competitieven'!AQ$2:AQ$479,$A160)=0,"",COUNTIF('Listing Competitieven'!AQ$2:AQ$479,$A160))</f>
        <v/>
      </c>
      <c r="F160" s="145" t="str">
        <f>IF(COUNTIF('Listing Competitieven'!AR$2:AR$479,$A160)=0,"",COUNTIF('Listing Competitieven'!AR$2:AR$479,$A160))</f>
        <v/>
      </c>
      <c r="G160" s="145" t="str">
        <f>IF(COUNTIF('Listing Competitieven'!AS$2:AS$479,$A160)=0,"",COUNTIF('Listing Competitieven'!AS$2:AS$479,$A160))</f>
        <v/>
      </c>
      <c r="I160">
        <v>159</v>
      </c>
      <c r="J160" s="145">
        <f>SUM(B$2:B160)</f>
        <v>71</v>
      </c>
      <c r="K160" s="145">
        <f>SUM(C$2:C160)</f>
        <v>16</v>
      </c>
      <c r="L160" s="145">
        <f>SUM(D$2:D160)</f>
        <v>2</v>
      </c>
      <c r="M160" s="145">
        <f>SUM(E$2:E160)</f>
        <v>0</v>
      </c>
      <c r="N160" s="145">
        <f>SUM(F$2:F160)</f>
        <v>0</v>
      </c>
      <c r="O160" s="145">
        <f>SUM(G$2:G160)</f>
        <v>0</v>
      </c>
    </row>
    <row r="161" spans="1:15" x14ac:dyDescent="0.25">
      <c r="A161">
        <v>160</v>
      </c>
      <c r="B161" s="145" t="str">
        <f>IF(COUNTIF('Listing Competitieven'!AN$2:AN$479,$A161)=0,"",COUNTIF('Listing Competitieven'!AN$2:AN$479,$A161))</f>
        <v/>
      </c>
      <c r="C161" s="145">
        <f>IF(COUNTIF('Listing Competitieven'!AO$2:AO$479,$A161)=0,"",COUNTIF('Listing Competitieven'!AO$2:AO$479,$A161))</f>
        <v>1</v>
      </c>
      <c r="D161" s="145" t="str">
        <f>IF(COUNTIF('Listing Competitieven'!AP$2:AP$479,$A161)=0,"",COUNTIF('Listing Competitieven'!AP$2:AP$479,$A161))</f>
        <v/>
      </c>
      <c r="E161" s="145" t="str">
        <f>IF(COUNTIF('Listing Competitieven'!AQ$2:AQ$479,$A161)=0,"",COUNTIF('Listing Competitieven'!AQ$2:AQ$479,$A161))</f>
        <v/>
      </c>
      <c r="F161" s="145" t="str">
        <f>IF(COUNTIF('Listing Competitieven'!AR$2:AR$479,$A161)=0,"",COUNTIF('Listing Competitieven'!AR$2:AR$479,$A161))</f>
        <v/>
      </c>
      <c r="G161" s="145" t="str">
        <f>IF(COUNTIF('Listing Competitieven'!AS$2:AS$479,$A161)=0,"",COUNTIF('Listing Competitieven'!AS$2:AS$479,$A161))</f>
        <v/>
      </c>
      <c r="I161">
        <v>160</v>
      </c>
      <c r="J161" s="145">
        <f>SUM(B$2:B161)</f>
        <v>71</v>
      </c>
      <c r="K161" s="145">
        <f>SUM(C$2:C161)</f>
        <v>17</v>
      </c>
      <c r="L161" s="145">
        <f>SUM(D$2:D161)</f>
        <v>2</v>
      </c>
      <c r="M161" s="145">
        <f>SUM(E$2:E161)</f>
        <v>0</v>
      </c>
      <c r="N161" s="145">
        <f>SUM(F$2:F161)</f>
        <v>0</v>
      </c>
      <c r="O161" s="145">
        <f>SUM(G$2:G161)</f>
        <v>0</v>
      </c>
    </row>
    <row r="162" spans="1:15" x14ac:dyDescent="0.25">
      <c r="A162">
        <v>161</v>
      </c>
      <c r="B162" s="145">
        <f>IF(COUNTIF('Listing Competitieven'!AN$2:AN$479,$A162)=0,"",COUNTIF('Listing Competitieven'!AN$2:AN$479,$A162))</f>
        <v>3</v>
      </c>
      <c r="C162" s="145">
        <f>IF(COUNTIF('Listing Competitieven'!AO$2:AO$479,$A162)=0,"",COUNTIF('Listing Competitieven'!AO$2:AO$479,$A162))</f>
        <v>2</v>
      </c>
      <c r="D162" s="145" t="str">
        <f>IF(COUNTIF('Listing Competitieven'!AP$2:AP$479,$A162)=0,"",COUNTIF('Listing Competitieven'!AP$2:AP$479,$A162))</f>
        <v/>
      </c>
      <c r="E162" s="145" t="str">
        <f>IF(COUNTIF('Listing Competitieven'!AQ$2:AQ$479,$A162)=0,"",COUNTIF('Listing Competitieven'!AQ$2:AQ$479,$A162))</f>
        <v/>
      </c>
      <c r="F162" s="145" t="str">
        <f>IF(COUNTIF('Listing Competitieven'!AR$2:AR$479,$A162)=0,"",COUNTIF('Listing Competitieven'!AR$2:AR$479,$A162))</f>
        <v/>
      </c>
      <c r="G162" s="145" t="str">
        <f>IF(COUNTIF('Listing Competitieven'!AS$2:AS$479,$A162)=0,"",COUNTIF('Listing Competitieven'!AS$2:AS$479,$A162))</f>
        <v/>
      </c>
      <c r="I162">
        <v>161</v>
      </c>
      <c r="J162" s="145">
        <f>SUM(B$2:B162)</f>
        <v>74</v>
      </c>
      <c r="K162" s="145">
        <f>SUM(C$2:C162)</f>
        <v>19</v>
      </c>
      <c r="L162" s="145">
        <f>SUM(D$2:D162)</f>
        <v>2</v>
      </c>
      <c r="M162" s="145">
        <f>SUM(E$2:E162)</f>
        <v>0</v>
      </c>
      <c r="N162" s="145">
        <f>SUM(F$2:F162)</f>
        <v>0</v>
      </c>
      <c r="O162" s="145">
        <f>SUM(G$2:G162)</f>
        <v>0</v>
      </c>
    </row>
    <row r="163" spans="1:15" x14ac:dyDescent="0.25">
      <c r="A163">
        <v>162</v>
      </c>
      <c r="B163" s="145" t="str">
        <f>IF(COUNTIF('Listing Competitieven'!AN$2:AN$479,$A163)=0,"",COUNTIF('Listing Competitieven'!AN$2:AN$479,$A163))</f>
        <v/>
      </c>
      <c r="C163" s="145" t="str">
        <f>IF(COUNTIF('Listing Competitieven'!AO$2:AO$479,$A163)=0,"",COUNTIF('Listing Competitieven'!AO$2:AO$479,$A163))</f>
        <v/>
      </c>
      <c r="D163" s="145" t="str">
        <f>IF(COUNTIF('Listing Competitieven'!AP$2:AP$479,$A163)=0,"",COUNTIF('Listing Competitieven'!AP$2:AP$479,$A163))</f>
        <v/>
      </c>
      <c r="E163" s="145" t="str">
        <f>IF(COUNTIF('Listing Competitieven'!AQ$2:AQ$479,$A163)=0,"",COUNTIF('Listing Competitieven'!AQ$2:AQ$479,$A163))</f>
        <v/>
      </c>
      <c r="F163" s="145" t="str">
        <f>IF(COUNTIF('Listing Competitieven'!AR$2:AR$479,$A163)=0,"",COUNTIF('Listing Competitieven'!AR$2:AR$479,$A163))</f>
        <v/>
      </c>
      <c r="G163" s="145" t="str">
        <f>IF(COUNTIF('Listing Competitieven'!AS$2:AS$479,$A163)=0,"",COUNTIF('Listing Competitieven'!AS$2:AS$479,$A163))</f>
        <v/>
      </c>
      <c r="I163">
        <v>162</v>
      </c>
      <c r="J163" s="145">
        <f>SUM(B$2:B163)</f>
        <v>74</v>
      </c>
      <c r="K163" s="145">
        <f>SUM(C$2:C163)</f>
        <v>19</v>
      </c>
      <c r="L163" s="145">
        <f>SUM(D$2:D163)</f>
        <v>2</v>
      </c>
      <c r="M163" s="145">
        <f>SUM(E$2:E163)</f>
        <v>0</v>
      </c>
      <c r="N163" s="145">
        <f>SUM(F$2:F163)</f>
        <v>0</v>
      </c>
      <c r="O163" s="145">
        <f>SUM(G$2:G163)</f>
        <v>0</v>
      </c>
    </row>
    <row r="164" spans="1:15" x14ac:dyDescent="0.25">
      <c r="A164">
        <v>163</v>
      </c>
      <c r="B164" s="145" t="str">
        <f>IF(COUNTIF('Listing Competitieven'!AN$2:AN$479,$A164)=0,"",COUNTIF('Listing Competitieven'!AN$2:AN$479,$A164))</f>
        <v/>
      </c>
      <c r="C164" s="145" t="str">
        <f>IF(COUNTIF('Listing Competitieven'!AO$2:AO$479,$A164)=0,"",COUNTIF('Listing Competitieven'!AO$2:AO$479,$A164))</f>
        <v/>
      </c>
      <c r="D164" s="145" t="str">
        <f>IF(COUNTIF('Listing Competitieven'!AP$2:AP$479,$A164)=0,"",COUNTIF('Listing Competitieven'!AP$2:AP$479,$A164))</f>
        <v/>
      </c>
      <c r="E164" s="145" t="str">
        <f>IF(COUNTIF('Listing Competitieven'!AQ$2:AQ$479,$A164)=0,"",COUNTIF('Listing Competitieven'!AQ$2:AQ$479,$A164))</f>
        <v/>
      </c>
      <c r="F164" s="145" t="str">
        <f>IF(COUNTIF('Listing Competitieven'!AR$2:AR$479,$A164)=0,"",COUNTIF('Listing Competitieven'!AR$2:AR$479,$A164))</f>
        <v/>
      </c>
      <c r="G164" s="145" t="str">
        <f>IF(COUNTIF('Listing Competitieven'!AS$2:AS$479,$A164)=0,"",COUNTIF('Listing Competitieven'!AS$2:AS$479,$A164))</f>
        <v/>
      </c>
      <c r="I164">
        <v>163</v>
      </c>
      <c r="J164" s="145">
        <f>SUM(B$2:B164)</f>
        <v>74</v>
      </c>
      <c r="K164" s="145">
        <f>SUM(C$2:C164)</f>
        <v>19</v>
      </c>
      <c r="L164" s="145">
        <f>SUM(D$2:D164)</f>
        <v>2</v>
      </c>
      <c r="M164" s="145">
        <f>SUM(E$2:E164)</f>
        <v>0</v>
      </c>
      <c r="N164" s="145">
        <f>SUM(F$2:F164)</f>
        <v>0</v>
      </c>
      <c r="O164" s="145">
        <f>SUM(G$2:G164)</f>
        <v>0</v>
      </c>
    </row>
    <row r="165" spans="1:15" x14ac:dyDescent="0.25">
      <c r="A165">
        <v>164</v>
      </c>
      <c r="B165" s="145" t="str">
        <f>IF(COUNTIF('Listing Competitieven'!AN$2:AN$479,$A165)=0,"",COUNTIF('Listing Competitieven'!AN$2:AN$479,$A165))</f>
        <v/>
      </c>
      <c r="C165" s="145" t="str">
        <f>IF(COUNTIF('Listing Competitieven'!AO$2:AO$479,$A165)=0,"",COUNTIF('Listing Competitieven'!AO$2:AO$479,$A165))</f>
        <v/>
      </c>
      <c r="D165" s="145" t="str">
        <f>IF(COUNTIF('Listing Competitieven'!AP$2:AP$479,$A165)=0,"",COUNTIF('Listing Competitieven'!AP$2:AP$479,$A165))</f>
        <v/>
      </c>
      <c r="E165" s="145" t="str">
        <f>IF(COUNTIF('Listing Competitieven'!AQ$2:AQ$479,$A165)=0,"",COUNTIF('Listing Competitieven'!AQ$2:AQ$479,$A165))</f>
        <v/>
      </c>
      <c r="F165" s="145" t="str">
        <f>IF(COUNTIF('Listing Competitieven'!AR$2:AR$479,$A165)=0,"",COUNTIF('Listing Competitieven'!AR$2:AR$479,$A165))</f>
        <v/>
      </c>
      <c r="G165" s="145" t="str">
        <f>IF(COUNTIF('Listing Competitieven'!AS$2:AS$479,$A165)=0,"",COUNTIF('Listing Competitieven'!AS$2:AS$479,$A165))</f>
        <v/>
      </c>
      <c r="I165">
        <v>164</v>
      </c>
      <c r="J165" s="145">
        <f>SUM(B$2:B165)</f>
        <v>74</v>
      </c>
      <c r="K165" s="145">
        <f>SUM(C$2:C165)</f>
        <v>19</v>
      </c>
      <c r="L165" s="145">
        <f>SUM(D$2:D165)</f>
        <v>2</v>
      </c>
      <c r="M165" s="145">
        <f>SUM(E$2:E165)</f>
        <v>0</v>
      </c>
      <c r="N165" s="145">
        <f>SUM(F$2:F165)</f>
        <v>0</v>
      </c>
      <c r="O165" s="145">
        <f>SUM(G$2:G165)</f>
        <v>0</v>
      </c>
    </row>
    <row r="166" spans="1:15" x14ac:dyDescent="0.25">
      <c r="A166">
        <v>165</v>
      </c>
      <c r="B166" s="145" t="str">
        <f>IF(COUNTIF('Listing Competitieven'!AN$2:AN$479,$A166)=0,"",COUNTIF('Listing Competitieven'!AN$2:AN$479,$A166))</f>
        <v/>
      </c>
      <c r="C166" s="145" t="str">
        <f>IF(COUNTIF('Listing Competitieven'!AO$2:AO$479,$A166)=0,"",COUNTIF('Listing Competitieven'!AO$2:AO$479,$A166))</f>
        <v/>
      </c>
      <c r="D166" s="145" t="str">
        <f>IF(COUNTIF('Listing Competitieven'!AP$2:AP$479,$A166)=0,"",COUNTIF('Listing Competitieven'!AP$2:AP$479,$A166))</f>
        <v/>
      </c>
      <c r="E166" s="145" t="str">
        <f>IF(COUNTIF('Listing Competitieven'!AQ$2:AQ$479,$A166)=0,"",COUNTIF('Listing Competitieven'!AQ$2:AQ$479,$A166))</f>
        <v/>
      </c>
      <c r="F166" s="145" t="str">
        <f>IF(COUNTIF('Listing Competitieven'!AR$2:AR$479,$A166)=0,"",COUNTIF('Listing Competitieven'!AR$2:AR$479,$A166))</f>
        <v/>
      </c>
      <c r="G166" s="145" t="str">
        <f>IF(COUNTIF('Listing Competitieven'!AS$2:AS$479,$A166)=0,"",COUNTIF('Listing Competitieven'!AS$2:AS$479,$A166))</f>
        <v/>
      </c>
      <c r="I166">
        <v>165</v>
      </c>
      <c r="J166" s="145">
        <f>SUM(B$2:B166)</f>
        <v>74</v>
      </c>
      <c r="K166" s="145">
        <f>SUM(C$2:C166)</f>
        <v>19</v>
      </c>
      <c r="L166" s="145">
        <f>SUM(D$2:D166)</f>
        <v>2</v>
      </c>
      <c r="M166" s="145">
        <f>SUM(E$2:E166)</f>
        <v>0</v>
      </c>
      <c r="N166" s="145">
        <f>SUM(F$2:F166)</f>
        <v>0</v>
      </c>
      <c r="O166" s="145">
        <f>SUM(G$2:G166)</f>
        <v>0</v>
      </c>
    </row>
    <row r="167" spans="1:15" x14ac:dyDescent="0.25">
      <c r="A167">
        <v>166</v>
      </c>
      <c r="B167" s="145" t="str">
        <f>IF(COUNTIF('Listing Competitieven'!AN$2:AN$479,$A167)=0,"",COUNTIF('Listing Competitieven'!AN$2:AN$479,$A167))</f>
        <v/>
      </c>
      <c r="C167" s="145" t="str">
        <f>IF(COUNTIF('Listing Competitieven'!AO$2:AO$479,$A167)=0,"",COUNTIF('Listing Competitieven'!AO$2:AO$479,$A167))</f>
        <v/>
      </c>
      <c r="D167" s="145" t="str">
        <f>IF(COUNTIF('Listing Competitieven'!AP$2:AP$479,$A167)=0,"",COUNTIF('Listing Competitieven'!AP$2:AP$479,$A167))</f>
        <v/>
      </c>
      <c r="E167" s="145" t="str">
        <f>IF(COUNTIF('Listing Competitieven'!AQ$2:AQ$479,$A167)=0,"",COUNTIF('Listing Competitieven'!AQ$2:AQ$479,$A167))</f>
        <v/>
      </c>
      <c r="F167" s="145" t="str">
        <f>IF(COUNTIF('Listing Competitieven'!AR$2:AR$479,$A167)=0,"",COUNTIF('Listing Competitieven'!AR$2:AR$479,$A167))</f>
        <v/>
      </c>
      <c r="G167" s="145" t="str">
        <f>IF(COUNTIF('Listing Competitieven'!AS$2:AS$479,$A167)=0,"",COUNTIF('Listing Competitieven'!AS$2:AS$479,$A167))</f>
        <v/>
      </c>
      <c r="I167">
        <v>166</v>
      </c>
      <c r="J167" s="145">
        <f>SUM(B$2:B167)</f>
        <v>74</v>
      </c>
      <c r="K167" s="145">
        <f>SUM(C$2:C167)</f>
        <v>19</v>
      </c>
      <c r="L167" s="145">
        <f>SUM(D$2:D167)</f>
        <v>2</v>
      </c>
      <c r="M167" s="145">
        <f>SUM(E$2:E167)</f>
        <v>0</v>
      </c>
      <c r="N167" s="145">
        <f>SUM(F$2:F167)</f>
        <v>0</v>
      </c>
      <c r="O167" s="145">
        <f>SUM(G$2:G167)</f>
        <v>0</v>
      </c>
    </row>
    <row r="168" spans="1:15" x14ac:dyDescent="0.25">
      <c r="A168">
        <v>167</v>
      </c>
      <c r="B168" s="145">
        <f>IF(COUNTIF('Listing Competitieven'!AN$2:AN$479,$A168)=0,"",COUNTIF('Listing Competitieven'!AN$2:AN$479,$A168))</f>
        <v>3</v>
      </c>
      <c r="C168" s="145" t="str">
        <f>IF(COUNTIF('Listing Competitieven'!AO$2:AO$479,$A168)=0,"",COUNTIF('Listing Competitieven'!AO$2:AO$479,$A168))</f>
        <v/>
      </c>
      <c r="D168" s="145" t="str">
        <f>IF(COUNTIF('Listing Competitieven'!AP$2:AP$479,$A168)=0,"",COUNTIF('Listing Competitieven'!AP$2:AP$479,$A168))</f>
        <v/>
      </c>
      <c r="E168" s="145" t="str">
        <f>IF(COUNTIF('Listing Competitieven'!AQ$2:AQ$479,$A168)=0,"",COUNTIF('Listing Competitieven'!AQ$2:AQ$479,$A168))</f>
        <v/>
      </c>
      <c r="F168" s="145" t="str">
        <f>IF(COUNTIF('Listing Competitieven'!AR$2:AR$479,$A168)=0,"",COUNTIF('Listing Competitieven'!AR$2:AR$479,$A168))</f>
        <v/>
      </c>
      <c r="G168" s="145" t="str">
        <f>IF(COUNTIF('Listing Competitieven'!AS$2:AS$479,$A168)=0,"",COUNTIF('Listing Competitieven'!AS$2:AS$479,$A168))</f>
        <v/>
      </c>
      <c r="I168">
        <v>167</v>
      </c>
      <c r="J168" s="145">
        <f>SUM(B$2:B168)</f>
        <v>77</v>
      </c>
      <c r="K168" s="145">
        <f>SUM(C$2:C168)</f>
        <v>19</v>
      </c>
      <c r="L168" s="145">
        <f>SUM(D$2:D168)</f>
        <v>2</v>
      </c>
      <c r="M168" s="145">
        <f>SUM(E$2:E168)</f>
        <v>0</v>
      </c>
      <c r="N168" s="145">
        <f>SUM(F$2:F168)</f>
        <v>0</v>
      </c>
      <c r="O168" s="145">
        <f>SUM(G$2:G168)</f>
        <v>0</v>
      </c>
    </row>
    <row r="169" spans="1:15" x14ac:dyDescent="0.25">
      <c r="A169">
        <v>168</v>
      </c>
      <c r="B169" s="145" t="str">
        <f>IF(COUNTIF('Listing Competitieven'!AN$2:AN$479,$A169)=0,"",COUNTIF('Listing Competitieven'!AN$2:AN$479,$A169))</f>
        <v/>
      </c>
      <c r="C169" s="145" t="str">
        <f>IF(COUNTIF('Listing Competitieven'!AO$2:AO$479,$A169)=0,"",COUNTIF('Listing Competitieven'!AO$2:AO$479,$A169))</f>
        <v/>
      </c>
      <c r="D169" s="145" t="str">
        <f>IF(COUNTIF('Listing Competitieven'!AP$2:AP$479,$A169)=0,"",COUNTIF('Listing Competitieven'!AP$2:AP$479,$A169))</f>
        <v/>
      </c>
      <c r="E169" s="145" t="str">
        <f>IF(COUNTIF('Listing Competitieven'!AQ$2:AQ$479,$A169)=0,"",COUNTIF('Listing Competitieven'!AQ$2:AQ$479,$A169))</f>
        <v/>
      </c>
      <c r="F169" s="145" t="str">
        <f>IF(COUNTIF('Listing Competitieven'!AR$2:AR$479,$A169)=0,"",COUNTIF('Listing Competitieven'!AR$2:AR$479,$A169))</f>
        <v/>
      </c>
      <c r="G169" s="145" t="str">
        <f>IF(COUNTIF('Listing Competitieven'!AS$2:AS$479,$A169)=0,"",COUNTIF('Listing Competitieven'!AS$2:AS$479,$A169))</f>
        <v/>
      </c>
      <c r="I169">
        <v>168</v>
      </c>
      <c r="J169" s="145">
        <f>SUM(B$2:B169)</f>
        <v>77</v>
      </c>
      <c r="K169" s="145">
        <f>SUM(C$2:C169)</f>
        <v>19</v>
      </c>
      <c r="L169" s="145">
        <f>SUM(D$2:D169)</f>
        <v>2</v>
      </c>
      <c r="M169" s="145">
        <f>SUM(E$2:E169)</f>
        <v>0</v>
      </c>
      <c r="N169" s="145">
        <f>SUM(F$2:F169)</f>
        <v>0</v>
      </c>
      <c r="O169" s="145">
        <f>SUM(G$2:G169)</f>
        <v>0</v>
      </c>
    </row>
    <row r="170" spans="1:15" x14ac:dyDescent="0.25">
      <c r="A170">
        <v>169</v>
      </c>
      <c r="B170" s="145" t="str">
        <f>IF(COUNTIF('Listing Competitieven'!AN$2:AN$479,$A170)=0,"",COUNTIF('Listing Competitieven'!AN$2:AN$479,$A170))</f>
        <v/>
      </c>
      <c r="C170" s="145" t="str">
        <f>IF(COUNTIF('Listing Competitieven'!AO$2:AO$479,$A170)=0,"",COUNTIF('Listing Competitieven'!AO$2:AO$479,$A170))</f>
        <v/>
      </c>
      <c r="D170" s="145" t="str">
        <f>IF(COUNTIF('Listing Competitieven'!AP$2:AP$479,$A170)=0,"",COUNTIF('Listing Competitieven'!AP$2:AP$479,$A170))</f>
        <v/>
      </c>
      <c r="E170" s="145" t="str">
        <f>IF(COUNTIF('Listing Competitieven'!AQ$2:AQ$479,$A170)=0,"",COUNTIF('Listing Competitieven'!AQ$2:AQ$479,$A170))</f>
        <v/>
      </c>
      <c r="F170" s="145" t="str">
        <f>IF(COUNTIF('Listing Competitieven'!AR$2:AR$479,$A170)=0,"",COUNTIF('Listing Competitieven'!AR$2:AR$479,$A170))</f>
        <v/>
      </c>
      <c r="G170" s="145" t="str">
        <f>IF(COUNTIF('Listing Competitieven'!AS$2:AS$479,$A170)=0,"",COUNTIF('Listing Competitieven'!AS$2:AS$479,$A170))</f>
        <v/>
      </c>
      <c r="I170">
        <v>169</v>
      </c>
      <c r="J170" s="145">
        <f>SUM(B$2:B170)</f>
        <v>77</v>
      </c>
      <c r="K170" s="145">
        <f>SUM(C$2:C170)</f>
        <v>19</v>
      </c>
      <c r="L170" s="145">
        <f>SUM(D$2:D170)</f>
        <v>2</v>
      </c>
      <c r="M170" s="145">
        <f>SUM(E$2:E170)</f>
        <v>0</v>
      </c>
      <c r="N170" s="145">
        <f>SUM(F$2:F170)</f>
        <v>0</v>
      </c>
      <c r="O170" s="145">
        <f>SUM(G$2:G170)</f>
        <v>0</v>
      </c>
    </row>
    <row r="171" spans="1:15" x14ac:dyDescent="0.25">
      <c r="A171">
        <v>170</v>
      </c>
      <c r="B171" s="145" t="str">
        <f>IF(COUNTIF('Listing Competitieven'!AN$2:AN$479,$A171)=0,"",COUNTIF('Listing Competitieven'!AN$2:AN$479,$A171))</f>
        <v/>
      </c>
      <c r="C171" s="145" t="str">
        <f>IF(COUNTIF('Listing Competitieven'!AO$2:AO$479,$A171)=0,"",COUNTIF('Listing Competitieven'!AO$2:AO$479,$A171))</f>
        <v/>
      </c>
      <c r="D171" s="145" t="str">
        <f>IF(COUNTIF('Listing Competitieven'!AP$2:AP$479,$A171)=0,"",COUNTIF('Listing Competitieven'!AP$2:AP$479,$A171))</f>
        <v/>
      </c>
      <c r="E171" s="145" t="str">
        <f>IF(COUNTIF('Listing Competitieven'!AQ$2:AQ$479,$A171)=0,"",COUNTIF('Listing Competitieven'!AQ$2:AQ$479,$A171))</f>
        <v/>
      </c>
      <c r="F171" s="145" t="str">
        <f>IF(COUNTIF('Listing Competitieven'!AR$2:AR$479,$A171)=0,"",COUNTIF('Listing Competitieven'!AR$2:AR$479,$A171))</f>
        <v/>
      </c>
      <c r="G171" s="145" t="str">
        <f>IF(COUNTIF('Listing Competitieven'!AS$2:AS$479,$A171)=0,"",COUNTIF('Listing Competitieven'!AS$2:AS$479,$A171))</f>
        <v/>
      </c>
      <c r="I171">
        <v>170</v>
      </c>
      <c r="J171" s="145">
        <f>SUM(B$2:B171)</f>
        <v>77</v>
      </c>
      <c r="K171" s="145">
        <f>SUM(C$2:C171)</f>
        <v>19</v>
      </c>
      <c r="L171" s="145">
        <f>SUM(D$2:D171)</f>
        <v>2</v>
      </c>
      <c r="M171" s="145">
        <f>SUM(E$2:E171)</f>
        <v>0</v>
      </c>
      <c r="N171" s="145">
        <f>SUM(F$2:F171)</f>
        <v>0</v>
      </c>
      <c r="O171" s="145">
        <f>SUM(G$2:G171)</f>
        <v>0</v>
      </c>
    </row>
    <row r="172" spans="1:15" x14ac:dyDescent="0.25">
      <c r="A172">
        <v>171</v>
      </c>
      <c r="B172" s="145" t="str">
        <f>IF(COUNTIF('Listing Competitieven'!AN$2:AN$479,$A172)=0,"",COUNTIF('Listing Competitieven'!AN$2:AN$479,$A172))</f>
        <v/>
      </c>
      <c r="C172" s="145" t="str">
        <f>IF(COUNTIF('Listing Competitieven'!AO$2:AO$479,$A172)=0,"",COUNTIF('Listing Competitieven'!AO$2:AO$479,$A172))</f>
        <v/>
      </c>
      <c r="D172" s="145" t="str">
        <f>IF(COUNTIF('Listing Competitieven'!AP$2:AP$479,$A172)=0,"",COUNTIF('Listing Competitieven'!AP$2:AP$479,$A172))</f>
        <v/>
      </c>
      <c r="E172" s="145" t="str">
        <f>IF(COUNTIF('Listing Competitieven'!AQ$2:AQ$479,$A172)=0,"",COUNTIF('Listing Competitieven'!AQ$2:AQ$479,$A172))</f>
        <v/>
      </c>
      <c r="F172" s="145" t="str">
        <f>IF(COUNTIF('Listing Competitieven'!AR$2:AR$479,$A172)=0,"",COUNTIF('Listing Competitieven'!AR$2:AR$479,$A172))</f>
        <v/>
      </c>
      <c r="G172" s="145" t="str">
        <f>IF(COUNTIF('Listing Competitieven'!AS$2:AS$479,$A172)=0,"",COUNTIF('Listing Competitieven'!AS$2:AS$479,$A172))</f>
        <v/>
      </c>
      <c r="I172">
        <v>171</v>
      </c>
      <c r="J172" s="145">
        <f>SUM(B$2:B172)</f>
        <v>77</v>
      </c>
      <c r="K172" s="145">
        <f>SUM(C$2:C172)</f>
        <v>19</v>
      </c>
      <c r="L172" s="145">
        <f>SUM(D$2:D172)</f>
        <v>2</v>
      </c>
      <c r="M172" s="145">
        <f>SUM(E$2:E172)</f>
        <v>0</v>
      </c>
      <c r="N172" s="145">
        <f>SUM(F$2:F172)</f>
        <v>0</v>
      </c>
      <c r="O172" s="145">
        <f>SUM(G$2:G172)</f>
        <v>0</v>
      </c>
    </row>
    <row r="173" spans="1:15" x14ac:dyDescent="0.25">
      <c r="A173">
        <v>172</v>
      </c>
      <c r="B173" s="145" t="str">
        <f>IF(COUNTIF('Listing Competitieven'!AN$2:AN$479,$A173)=0,"",COUNTIF('Listing Competitieven'!AN$2:AN$479,$A173))</f>
        <v/>
      </c>
      <c r="C173" s="145" t="str">
        <f>IF(COUNTIF('Listing Competitieven'!AO$2:AO$479,$A173)=0,"",COUNTIF('Listing Competitieven'!AO$2:AO$479,$A173))</f>
        <v/>
      </c>
      <c r="D173" s="145" t="str">
        <f>IF(COUNTIF('Listing Competitieven'!AP$2:AP$479,$A173)=0,"",COUNTIF('Listing Competitieven'!AP$2:AP$479,$A173))</f>
        <v/>
      </c>
      <c r="E173" s="145" t="str">
        <f>IF(COUNTIF('Listing Competitieven'!AQ$2:AQ$479,$A173)=0,"",COUNTIF('Listing Competitieven'!AQ$2:AQ$479,$A173))</f>
        <v/>
      </c>
      <c r="F173" s="145" t="str">
        <f>IF(COUNTIF('Listing Competitieven'!AR$2:AR$479,$A173)=0,"",COUNTIF('Listing Competitieven'!AR$2:AR$479,$A173))</f>
        <v/>
      </c>
      <c r="G173" s="145" t="str">
        <f>IF(COUNTIF('Listing Competitieven'!AS$2:AS$479,$A173)=0,"",COUNTIF('Listing Competitieven'!AS$2:AS$479,$A173))</f>
        <v/>
      </c>
      <c r="I173">
        <v>172</v>
      </c>
      <c r="J173" s="145">
        <f>SUM(B$2:B173)</f>
        <v>77</v>
      </c>
      <c r="K173" s="145">
        <f>SUM(C$2:C173)</f>
        <v>19</v>
      </c>
      <c r="L173" s="145">
        <f>SUM(D$2:D173)</f>
        <v>2</v>
      </c>
      <c r="M173" s="145">
        <f>SUM(E$2:E173)</f>
        <v>0</v>
      </c>
      <c r="N173" s="145">
        <f>SUM(F$2:F173)</f>
        <v>0</v>
      </c>
      <c r="O173" s="145">
        <f>SUM(G$2:G173)</f>
        <v>0</v>
      </c>
    </row>
    <row r="174" spans="1:15" x14ac:dyDescent="0.25">
      <c r="A174">
        <v>173</v>
      </c>
      <c r="B174" s="145" t="str">
        <f>IF(COUNTIF('Listing Competitieven'!AN$2:AN$479,$A174)=0,"",COUNTIF('Listing Competitieven'!AN$2:AN$479,$A174))</f>
        <v/>
      </c>
      <c r="C174" s="145" t="str">
        <f>IF(COUNTIF('Listing Competitieven'!AO$2:AO$479,$A174)=0,"",COUNTIF('Listing Competitieven'!AO$2:AO$479,$A174))</f>
        <v/>
      </c>
      <c r="D174" s="145" t="str">
        <f>IF(COUNTIF('Listing Competitieven'!AP$2:AP$479,$A174)=0,"",COUNTIF('Listing Competitieven'!AP$2:AP$479,$A174))</f>
        <v/>
      </c>
      <c r="E174" s="145" t="str">
        <f>IF(COUNTIF('Listing Competitieven'!AQ$2:AQ$479,$A174)=0,"",COUNTIF('Listing Competitieven'!AQ$2:AQ$479,$A174))</f>
        <v/>
      </c>
      <c r="F174" s="145" t="str">
        <f>IF(COUNTIF('Listing Competitieven'!AR$2:AR$479,$A174)=0,"",COUNTIF('Listing Competitieven'!AR$2:AR$479,$A174))</f>
        <v/>
      </c>
      <c r="G174" s="145" t="str">
        <f>IF(COUNTIF('Listing Competitieven'!AS$2:AS$479,$A174)=0,"",COUNTIF('Listing Competitieven'!AS$2:AS$479,$A174))</f>
        <v/>
      </c>
      <c r="I174">
        <v>173</v>
      </c>
      <c r="J174" s="145">
        <f>SUM(B$2:B174)</f>
        <v>77</v>
      </c>
      <c r="K174" s="145">
        <f>SUM(C$2:C174)</f>
        <v>19</v>
      </c>
      <c r="L174" s="145">
        <f>SUM(D$2:D174)</f>
        <v>2</v>
      </c>
      <c r="M174" s="145">
        <f>SUM(E$2:E174)</f>
        <v>0</v>
      </c>
      <c r="N174" s="145">
        <f>SUM(F$2:F174)</f>
        <v>0</v>
      </c>
      <c r="O174" s="145">
        <f>SUM(G$2:G174)</f>
        <v>0</v>
      </c>
    </row>
    <row r="175" spans="1:15" x14ac:dyDescent="0.25">
      <c r="A175">
        <v>174</v>
      </c>
      <c r="B175" s="145">
        <f>IF(COUNTIF('Listing Competitieven'!AN$2:AN$479,$A175)=0,"",COUNTIF('Listing Competitieven'!AN$2:AN$479,$A175))</f>
        <v>3</v>
      </c>
      <c r="C175" s="145" t="str">
        <f>IF(COUNTIF('Listing Competitieven'!AO$2:AO$479,$A175)=0,"",COUNTIF('Listing Competitieven'!AO$2:AO$479,$A175))</f>
        <v/>
      </c>
      <c r="D175" s="145" t="str">
        <f>IF(COUNTIF('Listing Competitieven'!AP$2:AP$479,$A175)=0,"",COUNTIF('Listing Competitieven'!AP$2:AP$479,$A175))</f>
        <v/>
      </c>
      <c r="E175" s="145" t="str">
        <f>IF(COUNTIF('Listing Competitieven'!AQ$2:AQ$479,$A175)=0,"",COUNTIF('Listing Competitieven'!AQ$2:AQ$479,$A175))</f>
        <v/>
      </c>
      <c r="F175" s="145" t="str">
        <f>IF(COUNTIF('Listing Competitieven'!AR$2:AR$479,$A175)=0,"",COUNTIF('Listing Competitieven'!AR$2:AR$479,$A175))</f>
        <v/>
      </c>
      <c r="G175" s="145" t="str">
        <f>IF(COUNTIF('Listing Competitieven'!AS$2:AS$479,$A175)=0,"",COUNTIF('Listing Competitieven'!AS$2:AS$479,$A175))</f>
        <v/>
      </c>
      <c r="I175">
        <v>174</v>
      </c>
      <c r="J175" s="145">
        <f>SUM(B$2:B175)</f>
        <v>80</v>
      </c>
      <c r="K175" s="145">
        <f>SUM(C$2:C175)</f>
        <v>19</v>
      </c>
      <c r="L175" s="145">
        <f>SUM(D$2:D175)</f>
        <v>2</v>
      </c>
      <c r="M175" s="145">
        <f>SUM(E$2:E175)</f>
        <v>0</v>
      </c>
      <c r="N175" s="145">
        <f>SUM(F$2:F175)</f>
        <v>0</v>
      </c>
      <c r="O175" s="145">
        <f>SUM(G$2:G175)</f>
        <v>0</v>
      </c>
    </row>
    <row r="176" spans="1:15" x14ac:dyDescent="0.25">
      <c r="A176">
        <v>175</v>
      </c>
      <c r="B176" s="145">
        <f>IF(COUNTIF('Listing Competitieven'!AN$2:AN$479,$A176)=0,"",COUNTIF('Listing Competitieven'!AN$2:AN$479,$A176))</f>
        <v>3</v>
      </c>
      <c r="C176" s="145">
        <f>IF(COUNTIF('Listing Competitieven'!AO$2:AO$479,$A176)=0,"",COUNTIF('Listing Competitieven'!AO$2:AO$479,$A176))</f>
        <v>1</v>
      </c>
      <c r="D176" s="145" t="str">
        <f>IF(COUNTIF('Listing Competitieven'!AP$2:AP$479,$A176)=0,"",COUNTIF('Listing Competitieven'!AP$2:AP$479,$A176))</f>
        <v/>
      </c>
      <c r="E176" s="145" t="str">
        <f>IF(COUNTIF('Listing Competitieven'!AQ$2:AQ$479,$A176)=0,"",COUNTIF('Listing Competitieven'!AQ$2:AQ$479,$A176))</f>
        <v/>
      </c>
      <c r="F176" s="145" t="str">
        <f>IF(COUNTIF('Listing Competitieven'!AR$2:AR$479,$A176)=0,"",COUNTIF('Listing Competitieven'!AR$2:AR$479,$A176))</f>
        <v/>
      </c>
      <c r="G176" s="145" t="str">
        <f>IF(COUNTIF('Listing Competitieven'!AS$2:AS$479,$A176)=0,"",COUNTIF('Listing Competitieven'!AS$2:AS$479,$A176))</f>
        <v/>
      </c>
      <c r="I176">
        <v>175</v>
      </c>
      <c r="J176" s="145">
        <f>SUM(B$2:B176)</f>
        <v>83</v>
      </c>
      <c r="K176" s="145">
        <f>SUM(C$2:C176)</f>
        <v>20</v>
      </c>
      <c r="L176" s="145">
        <f>SUM(D$2:D176)</f>
        <v>2</v>
      </c>
      <c r="M176" s="145">
        <f>SUM(E$2:E176)</f>
        <v>0</v>
      </c>
      <c r="N176" s="145">
        <f>SUM(F$2:F176)</f>
        <v>0</v>
      </c>
      <c r="O176" s="145">
        <f>SUM(G$2:G176)</f>
        <v>0</v>
      </c>
    </row>
    <row r="177" spans="1:15" x14ac:dyDescent="0.25">
      <c r="A177">
        <v>176</v>
      </c>
      <c r="B177" s="145" t="str">
        <f>IF(COUNTIF('Listing Competitieven'!AN$2:AN$479,$A177)=0,"",COUNTIF('Listing Competitieven'!AN$2:AN$479,$A177))</f>
        <v/>
      </c>
      <c r="C177" s="145" t="str">
        <f>IF(COUNTIF('Listing Competitieven'!AO$2:AO$479,$A177)=0,"",COUNTIF('Listing Competitieven'!AO$2:AO$479,$A177))</f>
        <v/>
      </c>
      <c r="D177" s="145" t="str">
        <f>IF(COUNTIF('Listing Competitieven'!AP$2:AP$479,$A177)=0,"",COUNTIF('Listing Competitieven'!AP$2:AP$479,$A177))</f>
        <v/>
      </c>
      <c r="E177" s="145" t="str">
        <f>IF(COUNTIF('Listing Competitieven'!AQ$2:AQ$479,$A177)=0,"",COUNTIF('Listing Competitieven'!AQ$2:AQ$479,$A177))</f>
        <v/>
      </c>
      <c r="F177" s="145" t="str">
        <f>IF(COUNTIF('Listing Competitieven'!AR$2:AR$479,$A177)=0,"",COUNTIF('Listing Competitieven'!AR$2:AR$479,$A177))</f>
        <v/>
      </c>
      <c r="G177" s="145" t="str">
        <f>IF(COUNTIF('Listing Competitieven'!AS$2:AS$479,$A177)=0,"",COUNTIF('Listing Competitieven'!AS$2:AS$479,$A177))</f>
        <v/>
      </c>
      <c r="I177">
        <v>176</v>
      </c>
      <c r="J177" s="145">
        <f>SUM(B$2:B177)</f>
        <v>83</v>
      </c>
      <c r="K177" s="145">
        <f>SUM(C$2:C177)</f>
        <v>20</v>
      </c>
      <c r="L177" s="145">
        <f>SUM(D$2:D177)</f>
        <v>2</v>
      </c>
      <c r="M177" s="145">
        <f>SUM(E$2:E177)</f>
        <v>0</v>
      </c>
      <c r="N177" s="145">
        <f>SUM(F$2:F177)</f>
        <v>0</v>
      </c>
      <c r="O177" s="145">
        <f>SUM(G$2:G177)</f>
        <v>0</v>
      </c>
    </row>
    <row r="178" spans="1:15" x14ac:dyDescent="0.25">
      <c r="A178">
        <v>177</v>
      </c>
      <c r="B178" s="145" t="str">
        <f>IF(COUNTIF('Listing Competitieven'!AN$2:AN$479,$A178)=0,"",COUNTIF('Listing Competitieven'!AN$2:AN$479,$A178))</f>
        <v/>
      </c>
      <c r="C178" s="145" t="str">
        <f>IF(COUNTIF('Listing Competitieven'!AO$2:AO$479,$A178)=0,"",COUNTIF('Listing Competitieven'!AO$2:AO$479,$A178))</f>
        <v/>
      </c>
      <c r="D178" s="145" t="str">
        <f>IF(COUNTIF('Listing Competitieven'!AP$2:AP$479,$A178)=0,"",COUNTIF('Listing Competitieven'!AP$2:AP$479,$A178))</f>
        <v/>
      </c>
      <c r="E178" s="145" t="str">
        <f>IF(COUNTIF('Listing Competitieven'!AQ$2:AQ$479,$A178)=0,"",COUNTIF('Listing Competitieven'!AQ$2:AQ$479,$A178))</f>
        <v/>
      </c>
      <c r="F178" s="145" t="str">
        <f>IF(COUNTIF('Listing Competitieven'!AR$2:AR$479,$A178)=0,"",COUNTIF('Listing Competitieven'!AR$2:AR$479,$A178))</f>
        <v/>
      </c>
      <c r="G178" s="145" t="str">
        <f>IF(COUNTIF('Listing Competitieven'!AS$2:AS$479,$A178)=0,"",COUNTIF('Listing Competitieven'!AS$2:AS$479,$A178))</f>
        <v/>
      </c>
      <c r="I178">
        <v>177</v>
      </c>
      <c r="J178" s="145">
        <f>SUM(B$2:B178)</f>
        <v>83</v>
      </c>
      <c r="K178" s="145">
        <f>SUM(C$2:C178)</f>
        <v>20</v>
      </c>
      <c r="L178" s="145">
        <f>SUM(D$2:D178)</f>
        <v>2</v>
      </c>
      <c r="M178" s="145">
        <f>SUM(E$2:E178)</f>
        <v>0</v>
      </c>
      <c r="N178" s="145">
        <f>SUM(F$2:F178)</f>
        <v>0</v>
      </c>
      <c r="O178" s="145">
        <f>SUM(G$2:G178)</f>
        <v>0</v>
      </c>
    </row>
    <row r="179" spans="1:15" x14ac:dyDescent="0.25">
      <c r="A179">
        <v>178</v>
      </c>
      <c r="B179" s="145" t="str">
        <f>IF(COUNTIF('Listing Competitieven'!AN$2:AN$479,$A179)=0,"",COUNTIF('Listing Competitieven'!AN$2:AN$479,$A179))</f>
        <v/>
      </c>
      <c r="C179" s="145" t="str">
        <f>IF(COUNTIF('Listing Competitieven'!AO$2:AO$479,$A179)=0,"",COUNTIF('Listing Competitieven'!AO$2:AO$479,$A179))</f>
        <v/>
      </c>
      <c r="D179" s="145" t="str">
        <f>IF(COUNTIF('Listing Competitieven'!AP$2:AP$479,$A179)=0,"",COUNTIF('Listing Competitieven'!AP$2:AP$479,$A179))</f>
        <v/>
      </c>
      <c r="E179" s="145" t="str">
        <f>IF(COUNTIF('Listing Competitieven'!AQ$2:AQ$479,$A179)=0,"",COUNTIF('Listing Competitieven'!AQ$2:AQ$479,$A179))</f>
        <v/>
      </c>
      <c r="F179" s="145" t="str">
        <f>IF(COUNTIF('Listing Competitieven'!AR$2:AR$479,$A179)=0,"",COUNTIF('Listing Competitieven'!AR$2:AR$479,$A179))</f>
        <v/>
      </c>
      <c r="G179" s="145" t="str">
        <f>IF(COUNTIF('Listing Competitieven'!AS$2:AS$479,$A179)=0,"",COUNTIF('Listing Competitieven'!AS$2:AS$479,$A179))</f>
        <v/>
      </c>
      <c r="I179">
        <v>178</v>
      </c>
      <c r="J179" s="145">
        <f>SUM(B$2:B179)</f>
        <v>83</v>
      </c>
      <c r="K179" s="145">
        <f>SUM(C$2:C179)</f>
        <v>20</v>
      </c>
      <c r="L179" s="145">
        <f>SUM(D$2:D179)</f>
        <v>2</v>
      </c>
      <c r="M179" s="145">
        <f>SUM(E$2:E179)</f>
        <v>0</v>
      </c>
      <c r="N179" s="145">
        <f>SUM(F$2:F179)</f>
        <v>0</v>
      </c>
      <c r="O179" s="145">
        <f>SUM(G$2:G179)</f>
        <v>0</v>
      </c>
    </row>
    <row r="180" spans="1:15" x14ac:dyDescent="0.25">
      <c r="A180">
        <v>179</v>
      </c>
      <c r="B180" s="145" t="str">
        <f>IF(COUNTIF('Listing Competitieven'!AN$2:AN$479,$A180)=0,"",COUNTIF('Listing Competitieven'!AN$2:AN$479,$A180))</f>
        <v/>
      </c>
      <c r="C180" s="145" t="str">
        <f>IF(COUNTIF('Listing Competitieven'!AO$2:AO$479,$A180)=0,"",COUNTIF('Listing Competitieven'!AO$2:AO$479,$A180))</f>
        <v/>
      </c>
      <c r="D180" s="145" t="str">
        <f>IF(COUNTIF('Listing Competitieven'!AP$2:AP$479,$A180)=0,"",COUNTIF('Listing Competitieven'!AP$2:AP$479,$A180))</f>
        <v/>
      </c>
      <c r="E180" s="145" t="str">
        <f>IF(COUNTIF('Listing Competitieven'!AQ$2:AQ$479,$A180)=0,"",COUNTIF('Listing Competitieven'!AQ$2:AQ$479,$A180))</f>
        <v/>
      </c>
      <c r="F180" s="145" t="str">
        <f>IF(COUNTIF('Listing Competitieven'!AR$2:AR$479,$A180)=0,"",COUNTIF('Listing Competitieven'!AR$2:AR$479,$A180))</f>
        <v/>
      </c>
      <c r="G180" s="145" t="str">
        <f>IF(COUNTIF('Listing Competitieven'!AS$2:AS$479,$A180)=0,"",COUNTIF('Listing Competitieven'!AS$2:AS$479,$A180))</f>
        <v/>
      </c>
      <c r="I180">
        <v>179</v>
      </c>
      <c r="J180" s="145">
        <f>SUM(B$2:B180)</f>
        <v>83</v>
      </c>
      <c r="K180" s="145">
        <f>SUM(C$2:C180)</f>
        <v>20</v>
      </c>
      <c r="L180" s="145">
        <f>SUM(D$2:D180)</f>
        <v>2</v>
      </c>
      <c r="M180" s="145">
        <f>SUM(E$2:E180)</f>
        <v>0</v>
      </c>
      <c r="N180" s="145">
        <f>SUM(F$2:F180)</f>
        <v>0</v>
      </c>
      <c r="O180" s="145">
        <f>SUM(G$2:G180)</f>
        <v>0</v>
      </c>
    </row>
    <row r="181" spans="1:15" x14ac:dyDescent="0.25">
      <c r="A181">
        <v>180</v>
      </c>
      <c r="B181" s="145" t="str">
        <f>IF(COUNTIF('Listing Competitieven'!AN$2:AN$479,$A181)=0,"",COUNTIF('Listing Competitieven'!AN$2:AN$479,$A181))</f>
        <v/>
      </c>
      <c r="C181" s="145" t="str">
        <f>IF(COUNTIF('Listing Competitieven'!AO$2:AO$479,$A181)=0,"",COUNTIF('Listing Competitieven'!AO$2:AO$479,$A181))</f>
        <v/>
      </c>
      <c r="D181" s="145" t="str">
        <f>IF(COUNTIF('Listing Competitieven'!AP$2:AP$479,$A181)=0,"",COUNTIF('Listing Competitieven'!AP$2:AP$479,$A181))</f>
        <v/>
      </c>
      <c r="E181" s="145" t="str">
        <f>IF(COUNTIF('Listing Competitieven'!AQ$2:AQ$479,$A181)=0,"",COUNTIF('Listing Competitieven'!AQ$2:AQ$479,$A181))</f>
        <v/>
      </c>
      <c r="F181" s="145" t="str">
        <f>IF(COUNTIF('Listing Competitieven'!AR$2:AR$479,$A181)=0,"",COUNTIF('Listing Competitieven'!AR$2:AR$479,$A181))</f>
        <v/>
      </c>
      <c r="G181" s="145" t="str">
        <f>IF(COUNTIF('Listing Competitieven'!AS$2:AS$479,$A181)=0,"",COUNTIF('Listing Competitieven'!AS$2:AS$479,$A181))</f>
        <v/>
      </c>
      <c r="I181">
        <v>180</v>
      </c>
      <c r="J181" s="145">
        <f>SUM(B$2:B181)</f>
        <v>83</v>
      </c>
      <c r="K181" s="145">
        <f>SUM(C$2:C181)</f>
        <v>20</v>
      </c>
      <c r="L181" s="145">
        <f>SUM(D$2:D181)</f>
        <v>2</v>
      </c>
      <c r="M181" s="145">
        <f>SUM(E$2:E181)</f>
        <v>0</v>
      </c>
      <c r="N181" s="145">
        <f>SUM(F$2:F181)</f>
        <v>0</v>
      </c>
      <c r="O181" s="145">
        <f>SUM(G$2:G181)</f>
        <v>0</v>
      </c>
    </row>
    <row r="182" spans="1:15" x14ac:dyDescent="0.25">
      <c r="A182">
        <v>181</v>
      </c>
      <c r="B182" s="145">
        <f>IF(COUNTIF('Listing Competitieven'!AN$2:AN$479,$A182)=0,"",COUNTIF('Listing Competitieven'!AN$2:AN$479,$A182))</f>
        <v>1</v>
      </c>
      <c r="C182" s="145" t="str">
        <f>IF(COUNTIF('Listing Competitieven'!AO$2:AO$479,$A182)=0,"",COUNTIF('Listing Competitieven'!AO$2:AO$479,$A182))</f>
        <v/>
      </c>
      <c r="D182" s="145" t="str">
        <f>IF(COUNTIF('Listing Competitieven'!AP$2:AP$479,$A182)=0,"",COUNTIF('Listing Competitieven'!AP$2:AP$479,$A182))</f>
        <v/>
      </c>
      <c r="E182" s="145" t="str">
        <f>IF(COUNTIF('Listing Competitieven'!AQ$2:AQ$479,$A182)=0,"",COUNTIF('Listing Competitieven'!AQ$2:AQ$479,$A182))</f>
        <v/>
      </c>
      <c r="F182" s="145" t="str">
        <f>IF(COUNTIF('Listing Competitieven'!AR$2:AR$479,$A182)=0,"",COUNTIF('Listing Competitieven'!AR$2:AR$479,$A182))</f>
        <v/>
      </c>
      <c r="G182" s="145" t="str">
        <f>IF(COUNTIF('Listing Competitieven'!AS$2:AS$479,$A182)=0,"",COUNTIF('Listing Competitieven'!AS$2:AS$479,$A182))</f>
        <v/>
      </c>
      <c r="I182">
        <v>181</v>
      </c>
      <c r="J182" s="145">
        <f>SUM(B$2:B182)</f>
        <v>84</v>
      </c>
      <c r="K182" s="145">
        <f>SUM(C$2:C182)</f>
        <v>20</v>
      </c>
      <c r="L182" s="145">
        <f>SUM(D$2:D182)</f>
        <v>2</v>
      </c>
      <c r="M182" s="145">
        <f>SUM(E$2:E182)</f>
        <v>0</v>
      </c>
      <c r="N182" s="145">
        <f>SUM(F$2:F182)</f>
        <v>0</v>
      </c>
      <c r="O182" s="145">
        <f>SUM(G$2:G182)</f>
        <v>0</v>
      </c>
    </row>
    <row r="183" spans="1:15" x14ac:dyDescent="0.25">
      <c r="A183">
        <v>182</v>
      </c>
      <c r="B183" s="145">
        <f>IF(COUNTIF('Listing Competitieven'!AN$2:AN$479,$A183)=0,"",COUNTIF('Listing Competitieven'!AN$2:AN$479,$A183))</f>
        <v>1</v>
      </c>
      <c r="C183" s="145">
        <f>IF(COUNTIF('Listing Competitieven'!AO$2:AO$479,$A183)=0,"",COUNTIF('Listing Competitieven'!AO$2:AO$479,$A183))</f>
        <v>2</v>
      </c>
      <c r="D183" s="145" t="str">
        <f>IF(COUNTIF('Listing Competitieven'!AP$2:AP$479,$A183)=0,"",COUNTIF('Listing Competitieven'!AP$2:AP$479,$A183))</f>
        <v/>
      </c>
      <c r="E183" s="145" t="str">
        <f>IF(COUNTIF('Listing Competitieven'!AQ$2:AQ$479,$A183)=0,"",COUNTIF('Listing Competitieven'!AQ$2:AQ$479,$A183))</f>
        <v/>
      </c>
      <c r="F183" s="145" t="str">
        <f>IF(COUNTIF('Listing Competitieven'!AR$2:AR$479,$A183)=0,"",COUNTIF('Listing Competitieven'!AR$2:AR$479,$A183))</f>
        <v/>
      </c>
      <c r="G183" s="145" t="str">
        <f>IF(COUNTIF('Listing Competitieven'!AS$2:AS$479,$A183)=0,"",COUNTIF('Listing Competitieven'!AS$2:AS$479,$A183))</f>
        <v/>
      </c>
      <c r="I183">
        <v>182</v>
      </c>
      <c r="J183" s="145">
        <f>SUM(B$2:B183)</f>
        <v>85</v>
      </c>
      <c r="K183" s="145">
        <f>SUM(C$2:C183)</f>
        <v>22</v>
      </c>
      <c r="L183" s="145">
        <f>SUM(D$2:D183)</f>
        <v>2</v>
      </c>
      <c r="M183" s="145">
        <f>SUM(E$2:E183)</f>
        <v>0</v>
      </c>
      <c r="N183" s="145">
        <f>SUM(F$2:F183)</f>
        <v>0</v>
      </c>
      <c r="O183" s="145">
        <f>SUM(G$2:G183)</f>
        <v>0</v>
      </c>
    </row>
    <row r="184" spans="1:15" x14ac:dyDescent="0.25">
      <c r="A184">
        <v>183</v>
      </c>
      <c r="B184" s="145" t="str">
        <f>IF(COUNTIF('Listing Competitieven'!AN$2:AN$479,$A184)=0,"",COUNTIF('Listing Competitieven'!AN$2:AN$479,$A184))</f>
        <v/>
      </c>
      <c r="C184" s="145" t="str">
        <f>IF(COUNTIF('Listing Competitieven'!AO$2:AO$479,$A184)=0,"",COUNTIF('Listing Competitieven'!AO$2:AO$479,$A184))</f>
        <v/>
      </c>
      <c r="D184" s="145" t="str">
        <f>IF(COUNTIF('Listing Competitieven'!AP$2:AP$479,$A184)=0,"",COUNTIF('Listing Competitieven'!AP$2:AP$479,$A184))</f>
        <v/>
      </c>
      <c r="E184" s="145" t="str">
        <f>IF(COUNTIF('Listing Competitieven'!AQ$2:AQ$479,$A184)=0,"",COUNTIF('Listing Competitieven'!AQ$2:AQ$479,$A184))</f>
        <v/>
      </c>
      <c r="F184" s="145" t="str">
        <f>IF(COUNTIF('Listing Competitieven'!AR$2:AR$479,$A184)=0,"",COUNTIF('Listing Competitieven'!AR$2:AR$479,$A184))</f>
        <v/>
      </c>
      <c r="G184" s="145" t="str">
        <f>IF(COUNTIF('Listing Competitieven'!AS$2:AS$479,$A184)=0,"",COUNTIF('Listing Competitieven'!AS$2:AS$479,$A184))</f>
        <v/>
      </c>
      <c r="I184">
        <v>183</v>
      </c>
      <c r="J184" s="145">
        <f>SUM(B$2:B184)</f>
        <v>85</v>
      </c>
      <c r="K184" s="145">
        <f>SUM(C$2:C184)</f>
        <v>22</v>
      </c>
      <c r="L184" s="145">
        <f>SUM(D$2:D184)</f>
        <v>2</v>
      </c>
      <c r="M184" s="145">
        <f>SUM(E$2:E184)</f>
        <v>0</v>
      </c>
      <c r="N184" s="145">
        <f>SUM(F$2:F184)</f>
        <v>0</v>
      </c>
      <c r="O184" s="145">
        <f>SUM(G$2:G184)</f>
        <v>0</v>
      </c>
    </row>
    <row r="185" spans="1:15" x14ac:dyDescent="0.25">
      <c r="A185">
        <v>184</v>
      </c>
      <c r="B185" s="145" t="str">
        <f>IF(COUNTIF('Listing Competitieven'!AN$2:AN$479,$A185)=0,"",COUNTIF('Listing Competitieven'!AN$2:AN$479,$A185))</f>
        <v/>
      </c>
      <c r="C185" s="145">
        <f>IF(COUNTIF('Listing Competitieven'!AO$2:AO$479,$A185)=0,"",COUNTIF('Listing Competitieven'!AO$2:AO$479,$A185))</f>
        <v>1</v>
      </c>
      <c r="D185" s="145">
        <f>IF(COUNTIF('Listing Competitieven'!AP$2:AP$479,$A185)=0,"",COUNTIF('Listing Competitieven'!AP$2:AP$479,$A185))</f>
        <v>1</v>
      </c>
      <c r="E185" s="145" t="str">
        <f>IF(COUNTIF('Listing Competitieven'!AQ$2:AQ$479,$A185)=0,"",COUNTIF('Listing Competitieven'!AQ$2:AQ$479,$A185))</f>
        <v/>
      </c>
      <c r="F185" s="145" t="str">
        <f>IF(COUNTIF('Listing Competitieven'!AR$2:AR$479,$A185)=0,"",COUNTIF('Listing Competitieven'!AR$2:AR$479,$A185))</f>
        <v/>
      </c>
      <c r="G185" s="145" t="str">
        <f>IF(COUNTIF('Listing Competitieven'!AS$2:AS$479,$A185)=0,"",COUNTIF('Listing Competitieven'!AS$2:AS$479,$A185))</f>
        <v/>
      </c>
      <c r="I185">
        <v>184</v>
      </c>
      <c r="J185" s="145">
        <f>SUM(B$2:B185)</f>
        <v>85</v>
      </c>
      <c r="K185" s="145">
        <f>SUM(C$2:C185)</f>
        <v>23</v>
      </c>
      <c r="L185" s="145">
        <f>SUM(D$2:D185)</f>
        <v>3</v>
      </c>
      <c r="M185" s="145">
        <f>SUM(E$2:E185)</f>
        <v>0</v>
      </c>
      <c r="N185" s="145">
        <f>SUM(F$2:F185)</f>
        <v>0</v>
      </c>
      <c r="O185" s="145">
        <f>SUM(G$2:G185)</f>
        <v>0</v>
      </c>
    </row>
    <row r="186" spans="1:15" x14ac:dyDescent="0.25">
      <c r="A186">
        <v>185</v>
      </c>
      <c r="B186" s="145" t="str">
        <f>IF(COUNTIF('Listing Competitieven'!AN$2:AN$479,$A186)=0,"",COUNTIF('Listing Competitieven'!AN$2:AN$479,$A186))</f>
        <v/>
      </c>
      <c r="C186" s="145" t="str">
        <f>IF(COUNTIF('Listing Competitieven'!AO$2:AO$479,$A186)=0,"",COUNTIF('Listing Competitieven'!AO$2:AO$479,$A186))</f>
        <v/>
      </c>
      <c r="D186" s="145" t="str">
        <f>IF(COUNTIF('Listing Competitieven'!AP$2:AP$479,$A186)=0,"",COUNTIF('Listing Competitieven'!AP$2:AP$479,$A186))</f>
        <v/>
      </c>
      <c r="E186" s="145" t="str">
        <f>IF(COUNTIF('Listing Competitieven'!AQ$2:AQ$479,$A186)=0,"",COUNTIF('Listing Competitieven'!AQ$2:AQ$479,$A186))</f>
        <v/>
      </c>
      <c r="F186" s="145" t="str">
        <f>IF(COUNTIF('Listing Competitieven'!AR$2:AR$479,$A186)=0,"",COUNTIF('Listing Competitieven'!AR$2:AR$479,$A186))</f>
        <v/>
      </c>
      <c r="G186" s="145" t="str">
        <f>IF(COUNTIF('Listing Competitieven'!AS$2:AS$479,$A186)=0,"",COUNTIF('Listing Competitieven'!AS$2:AS$479,$A186))</f>
        <v/>
      </c>
      <c r="I186">
        <v>185</v>
      </c>
      <c r="J186" s="145">
        <f>SUM(B$2:B186)</f>
        <v>85</v>
      </c>
      <c r="K186" s="145">
        <f>SUM(C$2:C186)</f>
        <v>23</v>
      </c>
      <c r="L186" s="145">
        <f>SUM(D$2:D186)</f>
        <v>3</v>
      </c>
      <c r="M186" s="145">
        <f>SUM(E$2:E186)</f>
        <v>0</v>
      </c>
      <c r="N186" s="145">
        <f>SUM(F$2:F186)</f>
        <v>0</v>
      </c>
      <c r="O186" s="145">
        <f>SUM(G$2:G186)</f>
        <v>0</v>
      </c>
    </row>
    <row r="187" spans="1:15" x14ac:dyDescent="0.25">
      <c r="A187">
        <v>186</v>
      </c>
      <c r="B187" s="145" t="str">
        <f>IF(COUNTIF('Listing Competitieven'!AN$2:AN$479,$A187)=0,"",COUNTIF('Listing Competitieven'!AN$2:AN$479,$A187))</f>
        <v/>
      </c>
      <c r="C187" s="145" t="str">
        <f>IF(COUNTIF('Listing Competitieven'!AO$2:AO$479,$A187)=0,"",COUNTIF('Listing Competitieven'!AO$2:AO$479,$A187))</f>
        <v/>
      </c>
      <c r="D187" s="145" t="str">
        <f>IF(COUNTIF('Listing Competitieven'!AP$2:AP$479,$A187)=0,"",COUNTIF('Listing Competitieven'!AP$2:AP$479,$A187))</f>
        <v/>
      </c>
      <c r="E187" s="145" t="str">
        <f>IF(COUNTIF('Listing Competitieven'!AQ$2:AQ$479,$A187)=0,"",COUNTIF('Listing Competitieven'!AQ$2:AQ$479,$A187))</f>
        <v/>
      </c>
      <c r="F187" s="145" t="str">
        <f>IF(COUNTIF('Listing Competitieven'!AR$2:AR$479,$A187)=0,"",COUNTIF('Listing Competitieven'!AR$2:AR$479,$A187))</f>
        <v/>
      </c>
      <c r="G187" s="145" t="str">
        <f>IF(COUNTIF('Listing Competitieven'!AS$2:AS$479,$A187)=0,"",COUNTIF('Listing Competitieven'!AS$2:AS$479,$A187))</f>
        <v/>
      </c>
      <c r="I187">
        <v>186</v>
      </c>
      <c r="J187" s="145">
        <f>SUM(B$2:B187)</f>
        <v>85</v>
      </c>
      <c r="K187" s="145">
        <f>SUM(C$2:C187)</f>
        <v>23</v>
      </c>
      <c r="L187" s="145">
        <f>SUM(D$2:D187)</f>
        <v>3</v>
      </c>
      <c r="M187" s="145">
        <f>SUM(E$2:E187)</f>
        <v>0</v>
      </c>
      <c r="N187" s="145">
        <f>SUM(F$2:F187)</f>
        <v>0</v>
      </c>
      <c r="O187" s="145">
        <f>SUM(G$2:G187)</f>
        <v>0</v>
      </c>
    </row>
    <row r="188" spans="1:15" x14ac:dyDescent="0.25">
      <c r="A188">
        <v>187</v>
      </c>
      <c r="B188" s="145" t="str">
        <f>IF(COUNTIF('Listing Competitieven'!AN$2:AN$479,$A188)=0,"",COUNTIF('Listing Competitieven'!AN$2:AN$479,$A188))</f>
        <v/>
      </c>
      <c r="C188" s="145" t="str">
        <f>IF(COUNTIF('Listing Competitieven'!AO$2:AO$479,$A188)=0,"",COUNTIF('Listing Competitieven'!AO$2:AO$479,$A188))</f>
        <v/>
      </c>
      <c r="D188" s="145" t="str">
        <f>IF(COUNTIF('Listing Competitieven'!AP$2:AP$479,$A188)=0,"",COUNTIF('Listing Competitieven'!AP$2:AP$479,$A188))</f>
        <v/>
      </c>
      <c r="E188" s="145" t="str">
        <f>IF(COUNTIF('Listing Competitieven'!AQ$2:AQ$479,$A188)=0,"",COUNTIF('Listing Competitieven'!AQ$2:AQ$479,$A188))</f>
        <v/>
      </c>
      <c r="F188" s="145" t="str">
        <f>IF(COUNTIF('Listing Competitieven'!AR$2:AR$479,$A188)=0,"",COUNTIF('Listing Competitieven'!AR$2:AR$479,$A188))</f>
        <v/>
      </c>
      <c r="G188" s="145" t="str">
        <f>IF(COUNTIF('Listing Competitieven'!AS$2:AS$479,$A188)=0,"",COUNTIF('Listing Competitieven'!AS$2:AS$479,$A188))</f>
        <v/>
      </c>
      <c r="I188">
        <v>187</v>
      </c>
      <c r="J188" s="145">
        <f>SUM(B$2:B188)</f>
        <v>85</v>
      </c>
      <c r="K188" s="145">
        <f>SUM(C$2:C188)</f>
        <v>23</v>
      </c>
      <c r="L188" s="145">
        <f>SUM(D$2:D188)</f>
        <v>3</v>
      </c>
      <c r="M188" s="145">
        <f>SUM(E$2:E188)</f>
        <v>0</v>
      </c>
      <c r="N188" s="145">
        <f>SUM(F$2:F188)</f>
        <v>0</v>
      </c>
      <c r="O188" s="145">
        <f>SUM(G$2:G188)</f>
        <v>0</v>
      </c>
    </row>
    <row r="189" spans="1:15" x14ac:dyDescent="0.25">
      <c r="A189">
        <v>188</v>
      </c>
      <c r="B189" s="145" t="str">
        <f>IF(COUNTIF('Listing Competitieven'!AN$2:AN$479,$A189)=0,"",COUNTIF('Listing Competitieven'!AN$2:AN$479,$A189))</f>
        <v/>
      </c>
      <c r="C189" s="145" t="str">
        <f>IF(COUNTIF('Listing Competitieven'!AO$2:AO$479,$A189)=0,"",COUNTIF('Listing Competitieven'!AO$2:AO$479,$A189))</f>
        <v/>
      </c>
      <c r="D189" s="145" t="str">
        <f>IF(COUNTIF('Listing Competitieven'!AP$2:AP$479,$A189)=0,"",COUNTIF('Listing Competitieven'!AP$2:AP$479,$A189))</f>
        <v/>
      </c>
      <c r="E189" s="145" t="str">
        <f>IF(COUNTIF('Listing Competitieven'!AQ$2:AQ$479,$A189)=0,"",COUNTIF('Listing Competitieven'!AQ$2:AQ$479,$A189))</f>
        <v/>
      </c>
      <c r="F189" s="145" t="str">
        <f>IF(COUNTIF('Listing Competitieven'!AR$2:AR$479,$A189)=0,"",COUNTIF('Listing Competitieven'!AR$2:AR$479,$A189))</f>
        <v/>
      </c>
      <c r="G189" s="145" t="str">
        <f>IF(COUNTIF('Listing Competitieven'!AS$2:AS$479,$A189)=0,"",COUNTIF('Listing Competitieven'!AS$2:AS$479,$A189))</f>
        <v/>
      </c>
      <c r="I189">
        <v>188</v>
      </c>
      <c r="J189" s="145">
        <f>SUM(B$2:B189)</f>
        <v>85</v>
      </c>
      <c r="K189" s="145">
        <f>SUM(C$2:C189)</f>
        <v>23</v>
      </c>
      <c r="L189" s="145">
        <f>SUM(D$2:D189)</f>
        <v>3</v>
      </c>
      <c r="M189" s="145">
        <f>SUM(E$2:E189)</f>
        <v>0</v>
      </c>
      <c r="N189" s="145">
        <f>SUM(F$2:F189)</f>
        <v>0</v>
      </c>
      <c r="O189" s="145">
        <f>SUM(G$2:G189)</f>
        <v>0</v>
      </c>
    </row>
    <row r="190" spans="1:15" x14ac:dyDescent="0.25">
      <c r="A190">
        <v>189</v>
      </c>
      <c r="B190" s="145">
        <f>IF(COUNTIF('Listing Competitieven'!AN$2:AN$479,$A190)=0,"",COUNTIF('Listing Competitieven'!AN$2:AN$479,$A190))</f>
        <v>1</v>
      </c>
      <c r="C190" s="145">
        <f>IF(COUNTIF('Listing Competitieven'!AO$2:AO$479,$A190)=0,"",COUNTIF('Listing Competitieven'!AO$2:AO$479,$A190))</f>
        <v>1</v>
      </c>
      <c r="D190" s="145" t="str">
        <f>IF(COUNTIF('Listing Competitieven'!AP$2:AP$479,$A190)=0,"",COUNTIF('Listing Competitieven'!AP$2:AP$479,$A190))</f>
        <v/>
      </c>
      <c r="E190" s="145" t="str">
        <f>IF(COUNTIF('Listing Competitieven'!AQ$2:AQ$479,$A190)=0,"",COUNTIF('Listing Competitieven'!AQ$2:AQ$479,$A190))</f>
        <v/>
      </c>
      <c r="F190" s="145" t="str">
        <f>IF(COUNTIF('Listing Competitieven'!AR$2:AR$479,$A190)=0,"",COUNTIF('Listing Competitieven'!AR$2:AR$479,$A190))</f>
        <v/>
      </c>
      <c r="G190" s="145" t="str">
        <f>IF(COUNTIF('Listing Competitieven'!AS$2:AS$479,$A190)=0,"",COUNTIF('Listing Competitieven'!AS$2:AS$479,$A190))</f>
        <v/>
      </c>
      <c r="I190">
        <v>189</v>
      </c>
      <c r="J190" s="145">
        <f>SUM(B$2:B190)</f>
        <v>86</v>
      </c>
      <c r="K190" s="145">
        <f>SUM(C$2:C190)</f>
        <v>24</v>
      </c>
      <c r="L190" s="145">
        <f>SUM(D$2:D190)</f>
        <v>3</v>
      </c>
      <c r="M190" s="145">
        <f>SUM(E$2:E190)</f>
        <v>0</v>
      </c>
      <c r="N190" s="145">
        <f>SUM(F$2:F190)</f>
        <v>0</v>
      </c>
      <c r="O190" s="145">
        <f>SUM(G$2:G190)</f>
        <v>0</v>
      </c>
    </row>
    <row r="191" spans="1:15" x14ac:dyDescent="0.25">
      <c r="A191">
        <v>190</v>
      </c>
      <c r="B191" s="145" t="str">
        <f>IF(COUNTIF('Listing Competitieven'!AN$2:AN$479,$A191)=0,"",COUNTIF('Listing Competitieven'!AN$2:AN$479,$A191))</f>
        <v/>
      </c>
      <c r="C191" s="145" t="str">
        <f>IF(COUNTIF('Listing Competitieven'!AO$2:AO$479,$A191)=0,"",COUNTIF('Listing Competitieven'!AO$2:AO$479,$A191))</f>
        <v/>
      </c>
      <c r="D191" s="145" t="str">
        <f>IF(COUNTIF('Listing Competitieven'!AP$2:AP$479,$A191)=0,"",COUNTIF('Listing Competitieven'!AP$2:AP$479,$A191))</f>
        <v/>
      </c>
      <c r="E191" s="145" t="str">
        <f>IF(COUNTIF('Listing Competitieven'!AQ$2:AQ$479,$A191)=0,"",COUNTIF('Listing Competitieven'!AQ$2:AQ$479,$A191))</f>
        <v/>
      </c>
      <c r="F191" s="145" t="str">
        <f>IF(COUNTIF('Listing Competitieven'!AR$2:AR$479,$A191)=0,"",COUNTIF('Listing Competitieven'!AR$2:AR$479,$A191))</f>
        <v/>
      </c>
      <c r="G191" s="145" t="str">
        <f>IF(COUNTIF('Listing Competitieven'!AS$2:AS$479,$A191)=0,"",COUNTIF('Listing Competitieven'!AS$2:AS$479,$A191))</f>
        <v/>
      </c>
      <c r="I191">
        <v>190</v>
      </c>
      <c r="J191" s="145">
        <f>SUM(B$2:B191)</f>
        <v>86</v>
      </c>
      <c r="K191" s="145">
        <f>SUM(C$2:C191)</f>
        <v>24</v>
      </c>
      <c r="L191" s="145">
        <f>SUM(D$2:D191)</f>
        <v>3</v>
      </c>
      <c r="M191" s="145">
        <f>SUM(E$2:E191)</f>
        <v>0</v>
      </c>
      <c r="N191" s="145">
        <f>SUM(F$2:F191)</f>
        <v>0</v>
      </c>
      <c r="O191" s="145">
        <f>SUM(G$2:G191)</f>
        <v>0</v>
      </c>
    </row>
    <row r="192" spans="1:15" x14ac:dyDescent="0.25">
      <c r="A192">
        <v>191</v>
      </c>
      <c r="B192" s="145" t="str">
        <f>IF(COUNTIF('Listing Competitieven'!AN$2:AN$479,$A192)=0,"",COUNTIF('Listing Competitieven'!AN$2:AN$479,$A192))</f>
        <v/>
      </c>
      <c r="C192" s="145" t="str">
        <f>IF(COUNTIF('Listing Competitieven'!AO$2:AO$479,$A192)=0,"",COUNTIF('Listing Competitieven'!AO$2:AO$479,$A192))</f>
        <v/>
      </c>
      <c r="D192" s="145" t="str">
        <f>IF(COUNTIF('Listing Competitieven'!AP$2:AP$479,$A192)=0,"",COUNTIF('Listing Competitieven'!AP$2:AP$479,$A192))</f>
        <v/>
      </c>
      <c r="E192" s="145" t="str">
        <f>IF(COUNTIF('Listing Competitieven'!AQ$2:AQ$479,$A192)=0,"",COUNTIF('Listing Competitieven'!AQ$2:AQ$479,$A192))</f>
        <v/>
      </c>
      <c r="F192" s="145" t="str">
        <f>IF(COUNTIF('Listing Competitieven'!AR$2:AR$479,$A192)=0,"",COUNTIF('Listing Competitieven'!AR$2:AR$479,$A192))</f>
        <v/>
      </c>
      <c r="G192" s="145" t="str">
        <f>IF(COUNTIF('Listing Competitieven'!AS$2:AS$479,$A192)=0,"",COUNTIF('Listing Competitieven'!AS$2:AS$479,$A192))</f>
        <v/>
      </c>
      <c r="I192">
        <v>191</v>
      </c>
      <c r="J192" s="145">
        <f>SUM(B$2:B192)</f>
        <v>86</v>
      </c>
      <c r="K192" s="145">
        <f>SUM(C$2:C192)</f>
        <v>24</v>
      </c>
      <c r="L192" s="145">
        <f>SUM(D$2:D192)</f>
        <v>3</v>
      </c>
      <c r="M192" s="145">
        <f>SUM(E$2:E192)</f>
        <v>0</v>
      </c>
      <c r="N192" s="145">
        <f>SUM(F$2:F192)</f>
        <v>0</v>
      </c>
      <c r="O192" s="145">
        <f>SUM(G$2:G192)</f>
        <v>0</v>
      </c>
    </row>
    <row r="193" spans="1:15" x14ac:dyDescent="0.25">
      <c r="A193">
        <v>192</v>
      </c>
      <c r="B193" s="145" t="str">
        <f>IF(COUNTIF('Listing Competitieven'!AN$2:AN$479,$A193)=0,"",COUNTIF('Listing Competitieven'!AN$2:AN$479,$A193))</f>
        <v/>
      </c>
      <c r="C193" s="145" t="str">
        <f>IF(COUNTIF('Listing Competitieven'!AO$2:AO$479,$A193)=0,"",COUNTIF('Listing Competitieven'!AO$2:AO$479,$A193))</f>
        <v/>
      </c>
      <c r="D193" s="145" t="str">
        <f>IF(COUNTIF('Listing Competitieven'!AP$2:AP$479,$A193)=0,"",COUNTIF('Listing Competitieven'!AP$2:AP$479,$A193))</f>
        <v/>
      </c>
      <c r="E193" s="145" t="str">
        <f>IF(COUNTIF('Listing Competitieven'!AQ$2:AQ$479,$A193)=0,"",COUNTIF('Listing Competitieven'!AQ$2:AQ$479,$A193))</f>
        <v/>
      </c>
      <c r="F193" s="145" t="str">
        <f>IF(COUNTIF('Listing Competitieven'!AR$2:AR$479,$A193)=0,"",COUNTIF('Listing Competitieven'!AR$2:AR$479,$A193))</f>
        <v/>
      </c>
      <c r="G193" s="145" t="str">
        <f>IF(COUNTIF('Listing Competitieven'!AS$2:AS$479,$A193)=0,"",COUNTIF('Listing Competitieven'!AS$2:AS$479,$A193))</f>
        <v/>
      </c>
      <c r="I193">
        <v>192</v>
      </c>
      <c r="J193" s="145">
        <f>SUM(B$2:B193)</f>
        <v>86</v>
      </c>
      <c r="K193" s="145">
        <f>SUM(C$2:C193)</f>
        <v>24</v>
      </c>
      <c r="L193" s="145">
        <f>SUM(D$2:D193)</f>
        <v>3</v>
      </c>
      <c r="M193" s="145">
        <f>SUM(E$2:E193)</f>
        <v>0</v>
      </c>
      <c r="N193" s="145">
        <f>SUM(F$2:F193)</f>
        <v>0</v>
      </c>
      <c r="O193" s="145">
        <f>SUM(G$2:G193)</f>
        <v>0</v>
      </c>
    </row>
    <row r="194" spans="1:15" x14ac:dyDescent="0.25">
      <c r="A194">
        <v>193</v>
      </c>
      <c r="B194" s="145" t="str">
        <f>IF(COUNTIF('Listing Competitieven'!AN$2:AN$479,$A194)=0,"",COUNTIF('Listing Competitieven'!AN$2:AN$479,$A194))</f>
        <v/>
      </c>
      <c r="C194" s="145" t="str">
        <f>IF(COUNTIF('Listing Competitieven'!AO$2:AO$479,$A194)=0,"",COUNTIF('Listing Competitieven'!AO$2:AO$479,$A194))</f>
        <v/>
      </c>
      <c r="D194" s="145" t="str">
        <f>IF(COUNTIF('Listing Competitieven'!AP$2:AP$479,$A194)=0,"",COUNTIF('Listing Competitieven'!AP$2:AP$479,$A194))</f>
        <v/>
      </c>
      <c r="E194" s="145" t="str">
        <f>IF(COUNTIF('Listing Competitieven'!AQ$2:AQ$479,$A194)=0,"",COUNTIF('Listing Competitieven'!AQ$2:AQ$479,$A194))</f>
        <v/>
      </c>
      <c r="F194" s="145" t="str">
        <f>IF(COUNTIF('Listing Competitieven'!AR$2:AR$479,$A194)=0,"",COUNTIF('Listing Competitieven'!AR$2:AR$479,$A194))</f>
        <v/>
      </c>
      <c r="G194" s="145" t="str">
        <f>IF(COUNTIF('Listing Competitieven'!AS$2:AS$479,$A194)=0,"",COUNTIF('Listing Competitieven'!AS$2:AS$479,$A194))</f>
        <v/>
      </c>
      <c r="I194">
        <v>193</v>
      </c>
      <c r="J194" s="145">
        <f>SUM(B$2:B194)</f>
        <v>86</v>
      </c>
      <c r="K194" s="145">
        <f>SUM(C$2:C194)</f>
        <v>24</v>
      </c>
      <c r="L194" s="145">
        <f>SUM(D$2:D194)</f>
        <v>3</v>
      </c>
      <c r="M194" s="145">
        <f>SUM(E$2:E194)</f>
        <v>0</v>
      </c>
      <c r="N194" s="145">
        <f>SUM(F$2:F194)</f>
        <v>0</v>
      </c>
      <c r="O194" s="145">
        <f>SUM(G$2:G194)</f>
        <v>0</v>
      </c>
    </row>
    <row r="195" spans="1:15" x14ac:dyDescent="0.25">
      <c r="A195">
        <v>194</v>
      </c>
      <c r="B195" s="145" t="str">
        <f>IF(COUNTIF('Listing Competitieven'!AN$2:AN$479,$A195)=0,"",COUNTIF('Listing Competitieven'!AN$2:AN$479,$A195))</f>
        <v/>
      </c>
      <c r="C195" s="145" t="str">
        <f>IF(COUNTIF('Listing Competitieven'!AO$2:AO$479,$A195)=0,"",COUNTIF('Listing Competitieven'!AO$2:AO$479,$A195))</f>
        <v/>
      </c>
      <c r="D195" s="145" t="str">
        <f>IF(COUNTIF('Listing Competitieven'!AP$2:AP$479,$A195)=0,"",COUNTIF('Listing Competitieven'!AP$2:AP$479,$A195))</f>
        <v/>
      </c>
      <c r="E195" s="145" t="str">
        <f>IF(COUNTIF('Listing Competitieven'!AQ$2:AQ$479,$A195)=0,"",COUNTIF('Listing Competitieven'!AQ$2:AQ$479,$A195))</f>
        <v/>
      </c>
      <c r="F195" s="145" t="str">
        <f>IF(COUNTIF('Listing Competitieven'!AR$2:AR$479,$A195)=0,"",COUNTIF('Listing Competitieven'!AR$2:AR$479,$A195))</f>
        <v/>
      </c>
      <c r="G195" s="145" t="str">
        <f>IF(COUNTIF('Listing Competitieven'!AS$2:AS$479,$A195)=0,"",COUNTIF('Listing Competitieven'!AS$2:AS$479,$A195))</f>
        <v/>
      </c>
      <c r="I195">
        <v>194</v>
      </c>
      <c r="J195" s="145">
        <f>SUM(B$2:B195)</f>
        <v>86</v>
      </c>
      <c r="K195" s="145">
        <f>SUM(C$2:C195)</f>
        <v>24</v>
      </c>
      <c r="L195" s="145">
        <f>SUM(D$2:D195)</f>
        <v>3</v>
      </c>
      <c r="M195" s="145">
        <f>SUM(E$2:E195)</f>
        <v>0</v>
      </c>
      <c r="N195" s="145">
        <f>SUM(F$2:F195)</f>
        <v>0</v>
      </c>
      <c r="O195" s="145">
        <f>SUM(G$2:G195)</f>
        <v>0</v>
      </c>
    </row>
    <row r="196" spans="1:15" x14ac:dyDescent="0.25">
      <c r="A196">
        <v>195</v>
      </c>
      <c r="B196" s="145" t="str">
        <f>IF(COUNTIF('Listing Competitieven'!AN$2:AN$479,$A196)=0,"",COUNTIF('Listing Competitieven'!AN$2:AN$479,$A196))</f>
        <v/>
      </c>
      <c r="C196" s="145" t="str">
        <f>IF(COUNTIF('Listing Competitieven'!AO$2:AO$479,$A196)=0,"",COUNTIF('Listing Competitieven'!AO$2:AO$479,$A196))</f>
        <v/>
      </c>
      <c r="D196" s="145" t="str">
        <f>IF(COUNTIF('Listing Competitieven'!AP$2:AP$479,$A196)=0,"",COUNTIF('Listing Competitieven'!AP$2:AP$479,$A196))</f>
        <v/>
      </c>
      <c r="E196" s="145" t="str">
        <f>IF(COUNTIF('Listing Competitieven'!AQ$2:AQ$479,$A196)=0,"",COUNTIF('Listing Competitieven'!AQ$2:AQ$479,$A196))</f>
        <v/>
      </c>
      <c r="F196" s="145" t="str">
        <f>IF(COUNTIF('Listing Competitieven'!AR$2:AR$479,$A196)=0,"",COUNTIF('Listing Competitieven'!AR$2:AR$479,$A196))</f>
        <v/>
      </c>
      <c r="G196" s="145" t="str">
        <f>IF(COUNTIF('Listing Competitieven'!AS$2:AS$479,$A196)=0,"",COUNTIF('Listing Competitieven'!AS$2:AS$479,$A196))</f>
        <v/>
      </c>
      <c r="I196">
        <v>195</v>
      </c>
      <c r="J196" s="145">
        <f>SUM(B$2:B196)</f>
        <v>86</v>
      </c>
      <c r="K196" s="145">
        <f>SUM(C$2:C196)</f>
        <v>24</v>
      </c>
      <c r="L196" s="145">
        <f>SUM(D$2:D196)</f>
        <v>3</v>
      </c>
      <c r="M196" s="145">
        <f>SUM(E$2:E196)</f>
        <v>0</v>
      </c>
      <c r="N196" s="145">
        <f>SUM(F$2:F196)</f>
        <v>0</v>
      </c>
      <c r="O196" s="145">
        <f>SUM(G$2:G196)</f>
        <v>0</v>
      </c>
    </row>
    <row r="197" spans="1:15" x14ac:dyDescent="0.25">
      <c r="A197">
        <v>196</v>
      </c>
      <c r="B197" s="145">
        <f>IF(COUNTIF('Listing Competitieven'!AN$2:AN$479,$A197)=0,"",COUNTIF('Listing Competitieven'!AN$2:AN$479,$A197))</f>
        <v>1</v>
      </c>
      <c r="C197" s="145">
        <f>IF(COUNTIF('Listing Competitieven'!AO$2:AO$479,$A197)=0,"",COUNTIF('Listing Competitieven'!AO$2:AO$479,$A197))</f>
        <v>1</v>
      </c>
      <c r="D197" s="145">
        <f>IF(COUNTIF('Listing Competitieven'!AP$2:AP$479,$A197)=0,"",COUNTIF('Listing Competitieven'!AP$2:AP$479,$A197))</f>
        <v>1</v>
      </c>
      <c r="E197" s="145" t="str">
        <f>IF(COUNTIF('Listing Competitieven'!AQ$2:AQ$479,$A197)=0,"",COUNTIF('Listing Competitieven'!AQ$2:AQ$479,$A197))</f>
        <v/>
      </c>
      <c r="F197" s="145" t="str">
        <f>IF(COUNTIF('Listing Competitieven'!AR$2:AR$479,$A197)=0,"",COUNTIF('Listing Competitieven'!AR$2:AR$479,$A197))</f>
        <v/>
      </c>
      <c r="G197" s="145" t="str">
        <f>IF(COUNTIF('Listing Competitieven'!AS$2:AS$479,$A197)=0,"",COUNTIF('Listing Competitieven'!AS$2:AS$479,$A197))</f>
        <v/>
      </c>
      <c r="I197">
        <v>196</v>
      </c>
      <c r="J197" s="145">
        <f>SUM(B$2:B197)</f>
        <v>87</v>
      </c>
      <c r="K197" s="145">
        <f>SUM(C$2:C197)</f>
        <v>25</v>
      </c>
      <c r="L197" s="145">
        <f>SUM(D$2:D197)</f>
        <v>4</v>
      </c>
      <c r="M197" s="145">
        <f>SUM(E$2:E197)</f>
        <v>0</v>
      </c>
      <c r="N197" s="145">
        <f>SUM(F$2:F197)</f>
        <v>0</v>
      </c>
      <c r="O197" s="145">
        <f>SUM(G$2:G197)</f>
        <v>0</v>
      </c>
    </row>
    <row r="198" spans="1:15" x14ac:dyDescent="0.25">
      <c r="A198">
        <v>197</v>
      </c>
      <c r="B198" s="145" t="str">
        <f>IF(COUNTIF('Listing Competitieven'!AN$2:AN$479,$A198)=0,"",COUNTIF('Listing Competitieven'!AN$2:AN$479,$A198))</f>
        <v/>
      </c>
      <c r="C198" s="145" t="str">
        <f>IF(COUNTIF('Listing Competitieven'!AO$2:AO$479,$A198)=0,"",COUNTIF('Listing Competitieven'!AO$2:AO$479,$A198))</f>
        <v/>
      </c>
      <c r="D198" s="145" t="str">
        <f>IF(COUNTIF('Listing Competitieven'!AP$2:AP$479,$A198)=0,"",COUNTIF('Listing Competitieven'!AP$2:AP$479,$A198))</f>
        <v/>
      </c>
      <c r="E198" s="145" t="str">
        <f>IF(COUNTIF('Listing Competitieven'!AQ$2:AQ$479,$A198)=0,"",COUNTIF('Listing Competitieven'!AQ$2:AQ$479,$A198))</f>
        <v/>
      </c>
      <c r="F198" s="145" t="str">
        <f>IF(COUNTIF('Listing Competitieven'!AR$2:AR$479,$A198)=0,"",COUNTIF('Listing Competitieven'!AR$2:AR$479,$A198))</f>
        <v/>
      </c>
      <c r="G198" s="145" t="str">
        <f>IF(COUNTIF('Listing Competitieven'!AS$2:AS$479,$A198)=0,"",COUNTIF('Listing Competitieven'!AS$2:AS$479,$A198))</f>
        <v/>
      </c>
      <c r="I198">
        <v>197</v>
      </c>
      <c r="J198" s="145">
        <f>SUM(B$2:B198)</f>
        <v>87</v>
      </c>
      <c r="K198" s="145">
        <f>SUM(C$2:C198)</f>
        <v>25</v>
      </c>
      <c r="L198" s="145">
        <f>SUM(D$2:D198)</f>
        <v>4</v>
      </c>
      <c r="M198" s="145">
        <f>SUM(E$2:E198)</f>
        <v>0</v>
      </c>
      <c r="N198" s="145">
        <f>SUM(F$2:F198)</f>
        <v>0</v>
      </c>
      <c r="O198" s="145">
        <f>SUM(G$2:G198)</f>
        <v>0</v>
      </c>
    </row>
    <row r="199" spans="1:15" x14ac:dyDescent="0.25">
      <c r="A199">
        <v>198</v>
      </c>
      <c r="B199" s="145" t="str">
        <f>IF(COUNTIF('Listing Competitieven'!AN$2:AN$479,$A199)=0,"",COUNTIF('Listing Competitieven'!AN$2:AN$479,$A199))</f>
        <v/>
      </c>
      <c r="C199" s="145" t="str">
        <f>IF(COUNTIF('Listing Competitieven'!AO$2:AO$479,$A199)=0,"",COUNTIF('Listing Competitieven'!AO$2:AO$479,$A199))</f>
        <v/>
      </c>
      <c r="D199" s="145" t="str">
        <f>IF(COUNTIF('Listing Competitieven'!AP$2:AP$479,$A199)=0,"",COUNTIF('Listing Competitieven'!AP$2:AP$479,$A199))</f>
        <v/>
      </c>
      <c r="E199" s="145" t="str">
        <f>IF(COUNTIF('Listing Competitieven'!AQ$2:AQ$479,$A199)=0,"",COUNTIF('Listing Competitieven'!AQ$2:AQ$479,$A199))</f>
        <v/>
      </c>
      <c r="F199" s="145" t="str">
        <f>IF(COUNTIF('Listing Competitieven'!AR$2:AR$479,$A199)=0,"",COUNTIF('Listing Competitieven'!AR$2:AR$479,$A199))</f>
        <v/>
      </c>
      <c r="G199" s="145" t="str">
        <f>IF(COUNTIF('Listing Competitieven'!AS$2:AS$479,$A199)=0,"",COUNTIF('Listing Competitieven'!AS$2:AS$479,$A199))</f>
        <v/>
      </c>
      <c r="I199">
        <v>198</v>
      </c>
      <c r="J199" s="145">
        <f>SUM(B$2:B199)</f>
        <v>87</v>
      </c>
      <c r="K199" s="145">
        <f>SUM(C$2:C199)</f>
        <v>25</v>
      </c>
      <c r="L199" s="145">
        <f>SUM(D$2:D199)</f>
        <v>4</v>
      </c>
      <c r="M199" s="145">
        <f>SUM(E$2:E199)</f>
        <v>0</v>
      </c>
      <c r="N199" s="145">
        <f>SUM(F$2:F199)</f>
        <v>0</v>
      </c>
      <c r="O199" s="145">
        <f>SUM(G$2:G199)</f>
        <v>0</v>
      </c>
    </row>
    <row r="200" spans="1:15" x14ac:dyDescent="0.25">
      <c r="A200">
        <v>199</v>
      </c>
      <c r="B200" s="145" t="str">
        <f>IF(COUNTIF('Listing Competitieven'!AN$2:AN$479,$A200)=0,"",COUNTIF('Listing Competitieven'!AN$2:AN$479,$A200))</f>
        <v/>
      </c>
      <c r="C200" s="145" t="str">
        <f>IF(COUNTIF('Listing Competitieven'!AO$2:AO$479,$A200)=0,"",COUNTIF('Listing Competitieven'!AO$2:AO$479,$A200))</f>
        <v/>
      </c>
      <c r="D200" s="145" t="str">
        <f>IF(COUNTIF('Listing Competitieven'!AP$2:AP$479,$A200)=0,"",COUNTIF('Listing Competitieven'!AP$2:AP$479,$A200))</f>
        <v/>
      </c>
      <c r="E200" s="145" t="str">
        <f>IF(COUNTIF('Listing Competitieven'!AQ$2:AQ$479,$A200)=0,"",COUNTIF('Listing Competitieven'!AQ$2:AQ$479,$A200))</f>
        <v/>
      </c>
      <c r="F200" s="145" t="str">
        <f>IF(COUNTIF('Listing Competitieven'!AR$2:AR$479,$A200)=0,"",COUNTIF('Listing Competitieven'!AR$2:AR$479,$A200))</f>
        <v/>
      </c>
      <c r="G200" s="145" t="str">
        <f>IF(COUNTIF('Listing Competitieven'!AS$2:AS$479,$A200)=0,"",COUNTIF('Listing Competitieven'!AS$2:AS$479,$A200))</f>
        <v/>
      </c>
      <c r="I200">
        <v>199</v>
      </c>
      <c r="J200" s="145">
        <f>SUM(B$2:B200)</f>
        <v>87</v>
      </c>
      <c r="K200" s="145">
        <f>SUM(C$2:C200)</f>
        <v>25</v>
      </c>
      <c r="L200" s="145">
        <f>SUM(D$2:D200)</f>
        <v>4</v>
      </c>
      <c r="M200" s="145">
        <f>SUM(E$2:E200)</f>
        <v>0</v>
      </c>
      <c r="N200" s="145">
        <f>SUM(F$2:F200)</f>
        <v>0</v>
      </c>
      <c r="O200" s="145">
        <f>SUM(G$2:G200)</f>
        <v>0</v>
      </c>
    </row>
    <row r="201" spans="1:15" x14ac:dyDescent="0.25">
      <c r="A201">
        <v>200</v>
      </c>
      <c r="B201" s="145" t="str">
        <f>IF(COUNTIF('Listing Competitieven'!AN$2:AN$479,$A201)=0,"",COUNTIF('Listing Competitieven'!AN$2:AN$479,$A201))</f>
        <v/>
      </c>
      <c r="C201" s="145" t="str">
        <f>IF(COUNTIF('Listing Competitieven'!AO$2:AO$479,$A201)=0,"",COUNTIF('Listing Competitieven'!AO$2:AO$479,$A201))</f>
        <v/>
      </c>
      <c r="D201" s="145" t="str">
        <f>IF(COUNTIF('Listing Competitieven'!AP$2:AP$479,$A201)=0,"",COUNTIF('Listing Competitieven'!AP$2:AP$479,$A201))</f>
        <v/>
      </c>
      <c r="E201" s="145" t="str">
        <f>IF(COUNTIF('Listing Competitieven'!AQ$2:AQ$479,$A201)=0,"",COUNTIF('Listing Competitieven'!AQ$2:AQ$479,$A201))</f>
        <v/>
      </c>
      <c r="F201" s="145" t="str">
        <f>IF(COUNTIF('Listing Competitieven'!AR$2:AR$479,$A201)=0,"",COUNTIF('Listing Competitieven'!AR$2:AR$479,$A201))</f>
        <v/>
      </c>
      <c r="G201" s="145" t="str">
        <f>IF(COUNTIF('Listing Competitieven'!AS$2:AS$479,$A201)=0,"",COUNTIF('Listing Competitieven'!AS$2:AS$479,$A201))</f>
        <v/>
      </c>
      <c r="I201">
        <v>200</v>
      </c>
      <c r="J201" s="145">
        <f>SUM(B$2:B201)</f>
        <v>87</v>
      </c>
      <c r="K201" s="145">
        <f>SUM(C$2:C201)</f>
        <v>25</v>
      </c>
      <c r="L201" s="145">
        <f>SUM(D$2:D201)</f>
        <v>4</v>
      </c>
      <c r="M201" s="145">
        <f>SUM(E$2:E201)</f>
        <v>0</v>
      </c>
      <c r="N201" s="145">
        <f>SUM(F$2:F201)</f>
        <v>0</v>
      </c>
      <c r="O201" s="145">
        <f>SUM(G$2:G201)</f>
        <v>0</v>
      </c>
    </row>
    <row r="202" spans="1:15" x14ac:dyDescent="0.25">
      <c r="A202">
        <v>201</v>
      </c>
      <c r="B202" s="145" t="str">
        <f>IF(COUNTIF('Listing Competitieven'!AN$2:AN$479,$A202)=0,"",COUNTIF('Listing Competitieven'!AN$2:AN$479,$A202))</f>
        <v/>
      </c>
      <c r="C202" s="145" t="str">
        <f>IF(COUNTIF('Listing Competitieven'!AO$2:AO$479,$A202)=0,"",COUNTIF('Listing Competitieven'!AO$2:AO$479,$A202))</f>
        <v/>
      </c>
      <c r="D202" s="145" t="str">
        <f>IF(COUNTIF('Listing Competitieven'!AP$2:AP$479,$A202)=0,"",COUNTIF('Listing Competitieven'!AP$2:AP$479,$A202))</f>
        <v/>
      </c>
      <c r="E202" s="145" t="str">
        <f>IF(COUNTIF('Listing Competitieven'!AQ$2:AQ$479,$A202)=0,"",COUNTIF('Listing Competitieven'!AQ$2:AQ$479,$A202))</f>
        <v/>
      </c>
      <c r="F202" s="145" t="str">
        <f>IF(COUNTIF('Listing Competitieven'!AR$2:AR$479,$A202)=0,"",COUNTIF('Listing Competitieven'!AR$2:AR$479,$A202))</f>
        <v/>
      </c>
      <c r="G202" s="145" t="str">
        <f>IF(COUNTIF('Listing Competitieven'!AS$2:AS$479,$A202)=0,"",COUNTIF('Listing Competitieven'!AS$2:AS$479,$A202))</f>
        <v/>
      </c>
      <c r="I202">
        <v>201</v>
      </c>
      <c r="J202" s="145">
        <f>SUM(B$2:B202)</f>
        <v>87</v>
      </c>
      <c r="K202" s="145">
        <f>SUM(C$2:C202)</f>
        <v>25</v>
      </c>
      <c r="L202" s="145">
        <f>SUM(D$2:D202)</f>
        <v>4</v>
      </c>
      <c r="M202" s="145">
        <f>SUM(E$2:E202)</f>
        <v>0</v>
      </c>
      <c r="N202" s="145">
        <f>SUM(F$2:F202)</f>
        <v>0</v>
      </c>
      <c r="O202" s="145">
        <f>SUM(G$2:G202)</f>
        <v>0</v>
      </c>
    </row>
    <row r="203" spans="1:15" x14ac:dyDescent="0.25">
      <c r="A203">
        <v>202</v>
      </c>
      <c r="B203" s="145">
        <f>IF(COUNTIF('Listing Competitieven'!AN$2:AN$479,$A203)=0,"",COUNTIF('Listing Competitieven'!AN$2:AN$479,$A203))</f>
        <v>1</v>
      </c>
      <c r="C203" s="145">
        <f>IF(COUNTIF('Listing Competitieven'!AO$2:AO$479,$A203)=0,"",COUNTIF('Listing Competitieven'!AO$2:AO$479,$A203))</f>
        <v>1</v>
      </c>
      <c r="D203" s="145" t="str">
        <f>IF(COUNTIF('Listing Competitieven'!AP$2:AP$479,$A203)=0,"",COUNTIF('Listing Competitieven'!AP$2:AP$479,$A203))</f>
        <v/>
      </c>
      <c r="E203" s="145" t="str">
        <f>IF(COUNTIF('Listing Competitieven'!AQ$2:AQ$479,$A203)=0,"",COUNTIF('Listing Competitieven'!AQ$2:AQ$479,$A203))</f>
        <v/>
      </c>
      <c r="F203" s="145" t="str">
        <f>IF(COUNTIF('Listing Competitieven'!AR$2:AR$479,$A203)=0,"",COUNTIF('Listing Competitieven'!AR$2:AR$479,$A203))</f>
        <v/>
      </c>
      <c r="G203" s="145" t="str">
        <f>IF(COUNTIF('Listing Competitieven'!AS$2:AS$479,$A203)=0,"",COUNTIF('Listing Competitieven'!AS$2:AS$479,$A203))</f>
        <v/>
      </c>
      <c r="I203">
        <v>202</v>
      </c>
      <c r="J203" s="145">
        <f>SUM(B$2:B203)</f>
        <v>88</v>
      </c>
      <c r="K203" s="145">
        <f>SUM(C$2:C203)</f>
        <v>26</v>
      </c>
      <c r="L203" s="145">
        <f>SUM(D$2:D203)</f>
        <v>4</v>
      </c>
      <c r="M203" s="145">
        <f>SUM(E$2:E203)</f>
        <v>0</v>
      </c>
      <c r="N203" s="145">
        <f>SUM(F$2:F203)</f>
        <v>0</v>
      </c>
      <c r="O203" s="145">
        <f>SUM(G$2:G203)</f>
        <v>0</v>
      </c>
    </row>
    <row r="204" spans="1:15" x14ac:dyDescent="0.25">
      <c r="A204">
        <v>203</v>
      </c>
      <c r="B204" s="145">
        <f>IF(COUNTIF('Listing Competitieven'!AN$2:AN$479,$A204)=0,"",COUNTIF('Listing Competitieven'!AN$2:AN$479,$A204))</f>
        <v>2</v>
      </c>
      <c r="C204" s="145">
        <f>IF(COUNTIF('Listing Competitieven'!AO$2:AO$479,$A204)=0,"",COUNTIF('Listing Competitieven'!AO$2:AO$479,$A204))</f>
        <v>2</v>
      </c>
      <c r="D204" s="145" t="str">
        <f>IF(COUNTIF('Listing Competitieven'!AP$2:AP$479,$A204)=0,"",COUNTIF('Listing Competitieven'!AP$2:AP$479,$A204))</f>
        <v/>
      </c>
      <c r="E204" s="145" t="str">
        <f>IF(COUNTIF('Listing Competitieven'!AQ$2:AQ$479,$A204)=0,"",COUNTIF('Listing Competitieven'!AQ$2:AQ$479,$A204))</f>
        <v/>
      </c>
      <c r="F204" s="145" t="str">
        <f>IF(COUNTIF('Listing Competitieven'!AR$2:AR$479,$A204)=0,"",COUNTIF('Listing Competitieven'!AR$2:AR$479,$A204))</f>
        <v/>
      </c>
      <c r="G204" s="145" t="str">
        <f>IF(COUNTIF('Listing Competitieven'!AS$2:AS$479,$A204)=0,"",COUNTIF('Listing Competitieven'!AS$2:AS$479,$A204))</f>
        <v/>
      </c>
      <c r="I204">
        <v>203</v>
      </c>
      <c r="J204" s="145">
        <f>SUM(B$2:B204)</f>
        <v>90</v>
      </c>
      <c r="K204" s="145">
        <f>SUM(C$2:C204)</f>
        <v>28</v>
      </c>
      <c r="L204" s="145">
        <f>SUM(D$2:D204)</f>
        <v>4</v>
      </c>
      <c r="M204" s="145">
        <f>SUM(E$2:E204)</f>
        <v>0</v>
      </c>
      <c r="N204" s="145">
        <f>SUM(F$2:F204)</f>
        <v>0</v>
      </c>
      <c r="O204" s="145">
        <f>SUM(G$2:G204)</f>
        <v>0</v>
      </c>
    </row>
    <row r="205" spans="1:15" x14ac:dyDescent="0.25">
      <c r="A205">
        <v>204</v>
      </c>
      <c r="B205" s="145">
        <f>IF(COUNTIF('Listing Competitieven'!AN$2:AN$479,$A205)=0,"",COUNTIF('Listing Competitieven'!AN$2:AN$479,$A205))</f>
        <v>2</v>
      </c>
      <c r="C205" s="145" t="str">
        <f>IF(COUNTIF('Listing Competitieven'!AO$2:AO$479,$A205)=0,"",COUNTIF('Listing Competitieven'!AO$2:AO$479,$A205))</f>
        <v/>
      </c>
      <c r="D205" s="145" t="str">
        <f>IF(COUNTIF('Listing Competitieven'!AP$2:AP$479,$A205)=0,"",COUNTIF('Listing Competitieven'!AP$2:AP$479,$A205))</f>
        <v/>
      </c>
      <c r="E205" s="145" t="str">
        <f>IF(COUNTIF('Listing Competitieven'!AQ$2:AQ$479,$A205)=0,"",COUNTIF('Listing Competitieven'!AQ$2:AQ$479,$A205))</f>
        <v/>
      </c>
      <c r="F205" s="145" t="str">
        <f>IF(COUNTIF('Listing Competitieven'!AR$2:AR$479,$A205)=0,"",COUNTIF('Listing Competitieven'!AR$2:AR$479,$A205))</f>
        <v/>
      </c>
      <c r="G205" s="145" t="str">
        <f>IF(COUNTIF('Listing Competitieven'!AS$2:AS$479,$A205)=0,"",COUNTIF('Listing Competitieven'!AS$2:AS$479,$A205))</f>
        <v/>
      </c>
      <c r="I205">
        <v>204</v>
      </c>
      <c r="J205" s="145">
        <f>SUM(B$2:B205)</f>
        <v>92</v>
      </c>
      <c r="K205" s="145">
        <f>SUM(C$2:C205)</f>
        <v>28</v>
      </c>
      <c r="L205" s="145">
        <f>SUM(D$2:D205)</f>
        <v>4</v>
      </c>
      <c r="M205" s="145">
        <f>SUM(E$2:E205)</f>
        <v>0</v>
      </c>
      <c r="N205" s="145">
        <f>SUM(F$2:F205)</f>
        <v>0</v>
      </c>
      <c r="O205" s="145">
        <f>SUM(G$2:G205)</f>
        <v>0</v>
      </c>
    </row>
    <row r="206" spans="1:15" x14ac:dyDescent="0.25">
      <c r="A206">
        <v>205</v>
      </c>
      <c r="B206" s="145" t="str">
        <f>IF(COUNTIF('Listing Competitieven'!AN$2:AN$479,$A206)=0,"",COUNTIF('Listing Competitieven'!AN$2:AN$479,$A206))</f>
        <v/>
      </c>
      <c r="C206" s="145" t="str">
        <f>IF(COUNTIF('Listing Competitieven'!AO$2:AO$479,$A206)=0,"",COUNTIF('Listing Competitieven'!AO$2:AO$479,$A206))</f>
        <v/>
      </c>
      <c r="D206" s="145" t="str">
        <f>IF(COUNTIF('Listing Competitieven'!AP$2:AP$479,$A206)=0,"",COUNTIF('Listing Competitieven'!AP$2:AP$479,$A206))</f>
        <v/>
      </c>
      <c r="E206" s="145" t="str">
        <f>IF(COUNTIF('Listing Competitieven'!AQ$2:AQ$479,$A206)=0,"",COUNTIF('Listing Competitieven'!AQ$2:AQ$479,$A206))</f>
        <v/>
      </c>
      <c r="F206" s="145" t="str">
        <f>IF(COUNTIF('Listing Competitieven'!AR$2:AR$479,$A206)=0,"",COUNTIF('Listing Competitieven'!AR$2:AR$479,$A206))</f>
        <v/>
      </c>
      <c r="G206" s="145" t="str">
        <f>IF(COUNTIF('Listing Competitieven'!AS$2:AS$479,$A206)=0,"",COUNTIF('Listing Competitieven'!AS$2:AS$479,$A206))</f>
        <v/>
      </c>
      <c r="I206">
        <v>205</v>
      </c>
      <c r="J206" s="145">
        <f>SUM(B$2:B206)</f>
        <v>92</v>
      </c>
      <c r="K206" s="145">
        <f>SUM(C$2:C206)</f>
        <v>28</v>
      </c>
      <c r="L206" s="145">
        <f>SUM(D$2:D206)</f>
        <v>4</v>
      </c>
      <c r="M206" s="145">
        <f>SUM(E$2:E206)</f>
        <v>0</v>
      </c>
      <c r="N206" s="145">
        <f>SUM(F$2:F206)</f>
        <v>0</v>
      </c>
      <c r="O206" s="145">
        <f>SUM(G$2:G206)</f>
        <v>0</v>
      </c>
    </row>
    <row r="207" spans="1:15" x14ac:dyDescent="0.25">
      <c r="A207">
        <v>206</v>
      </c>
      <c r="B207" s="145" t="str">
        <f>IF(COUNTIF('Listing Competitieven'!AN$2:AN$479,$A207)=0,"",COUNTIF('Listing Competitieven'!AN$2:AN$479,$A207))</f>
        <v/>
      </c>
      <c r="C207" s="145" t="str">
        <f>IF(COUNTIF('Listing Competitieven'!AO$2:AO$479,$A207)=0,"",COUNTIF('Listing Competitieven'!AO$2:AO$479,$A207))</f>
        <v/>
      </c>
      <c r="D207" s="145" t="str">
        <f>IF(COUNTIF('Listing Competitieven'!AP$2:AP$479,$A207)=0,"",COUNTIF('Listing Competitieven'!AP$2:AP$479,$A207))</f>
        <v/>
      </c>
      <c r="E207" s="145" t="str">
        <f>IF(COUNTIF('Listing Competitieven'!AQ$2:AQ$479,$A207)=0,"",COUNTIF('Listing Competitieven'!AQ$2:AQ$479,$A207))</f>
        <v/>
      </c>
      <c r="F207" s="145" t="str">
        <f>IF(COUNTIF('Listing Competitieven'!AR$2:AR$479,$A207)=0,"",COUNTIF('Listing Competitieven'!AR$2:AR$479,$A207))</f>
        <v/>
      </c>
      <c r="G207" s="145" t="str">
        <f>IF(COUNTIF('Listing Competitieven'!AS$2:AS$479,$A207)=0,"",COUNTIF('Listing Competitieven'!AS$2:AS$479,$A207))</f>
        <v/>
      </c>
      <c r="I207">
        <v>206</v>
      </c>
      <c r="J207" s="145">
        <f>SUM(B$2:B207)</f>
        <v>92</v>
      </c>
      <c r="K207" s="145">
        <f>SUM(C$2:C207)</f>
        <v>28</v>
      </c>
      <c r="L207" s="145">
        <f>SUM(D$2:D207)</f>
        <v>4</v>
      </c>
      <c r="M207" s="145">
        <f>SUM(E$2:E207)</f>
        <v>0</v>
      </c>
      <c r="N207" s="145">
        <f>SUM(F$2:F207)</f>
        <v>0</v>
      </c>
      <c r="O207" s="145">
        <f>SUM(G$2:G207)</f>
        <v>0</v>
      </c>
    </row>
    <row r="208" spans="1:15" x14ac:dyDescent="0.25">
      <c r="A208">
        <v>207</v>
      </c>
      <c r="B208" s="145" t="str">
        <f>IF(COUNTIF('Listing Competitieven'!AN$2:AN$479,$A208)=0,"",COUNTIF('Listing Competitieven'!AN$2:AN$479,$A208))</f>
        <v/>
      </c>
      <c r="C208" s="145" t="str">
        <f>IF(COUNTIF('Listing Competitieven'!AO$2:AO$479,$A208)=0,"",COUNTIF('Listing Competitieven'!AO$2:AO$479,$A208))</f>
        <v/>
      </c>
      <c r="D208" s="145" t="str">
        <f>IF(COUNTIF('Listing Competitieven'!AP$2:AP$479,$A208)=0,"",COUNTIF('Listing Competitieven'!AP$2:AP$479,$A208))</f>
        <v/>
      </c>
      <c r="E208" s="145" t="str">
        <f>IF(COUNTIF('Listing Competitieven'!AQ$2:AQ$479,$A208)=0,"",COUNTIF('Listing Competitieven'!AQ$2:AQ$479,$A208))</f>
        <v/>
      </c>
      <c r="F208" s="145" t="str">
        <f>IF(COUNTIF('Listing Competitieven'!AR$2:AR$479,$A208)=0,"",COUNTIF('Listing Competitieven'!AR$2:AR$479,$A208))</f>
        <v/>
      </c>
      <c r="G208" s="145" t="str">
        <f>IF(COUNTIF('Listing Competitieven'!AS$2:AS$479,$A208)=0,"",COUNTIF('Listing Competitieven'!AS$2:AS$479,$A208))</f>
        <v/>
      </c>
      <c r="I208">
        <v>207</v>
      </c>
      <c r="J208" s="145">
        <f>SUM(B$2:B208)</f>
        <v>92</v>
      </c>
      <c r="K208" s="145">
        <f>SUM(C$2:C208)</f>
        <v>28</v>
      </c>
      <c r="L208" s="145">
        <f>SUM(D$2:D208)</f>
        <v>4</v>
      </c>
      <c r="M208" s="145">
        <f>SUM(E$2:E208)</f>
        <v>0</v>
      </c>
      <c r="N208" s="145">
        <f>SUM(F$2:F208)</f>
        <v>0</v>
      </c>
      <c r="O208" s="145">
        <f>SUM(G$2:G208)</f>
        <v>0</v>
      </c>
    </row>
    <row r="209" spans="1:15" x14ac:dyDescent="0.25">
      <c r="A209">
        <v>208</v>
      </c>
      <c r="B209" s="145" t="str">
        <f>IF(COUNTIF('Listing Competitieven'!AN$2:AN$479,$A209)=0,"",COUNTIF('Listing Competitieven'!AN$2:AN$479,$A209))</f>
        <v/>
      </c>
      <c r="C209" s="145" t="str">
        <f>IF(COUNTIF('Listing Competitieven'!AO$2:AO$479,$A209)=0,"",COUNTIF('Listing Competitieven'!AO$2:AO$479,$A209))</f>
        <v/>
      </c>
      <c r="D209" s="145" t="str">
        <f>IF(COUNTIF('Listing Competitieven'!AP$2:AP$479,$A209)=0,"",COUNTIF('Listing Competitieven'!AP$2:AP$479,$A209))</f>
        <v/>
      </c>
      <c r="E209" s="145" t="str">
        <f>IF(COUNTIF('Listing Competitieven'!AQ$2:AQ$479,$A209)=0,"",COUNTIF('Listing Competitieven'!AQ$2:AQ$479,$A209))</f>
        <v/>
      </c>
      <c r="F209" s="145" t="str">
        <f>IF(COUNTIF('Listing Competitieven'!AR$2:AR$479,$A209)=0,"",COUNTIF('Listing Competitieven'!AR$2:AR$479,$A209))</f>
        <v/>
      </c>
      <c r="G209" s="145" t="str">
        <f>IF(COUNTIF('Listing Competitieven'!AS$2:AS$479,$A209)=0,"",COUNTIF('Listing Competitieven'!AS$2:AS$479,$A209))</f>
        <v/>
      </c>
      <c r="I209">
        <v>208</v>
      </c>
      <c r="J209" s="145">
        <f>SUM(B$2:B209)</f>
        <v>92</v>
      </c>
      <c r="K209" s="145">
        <f>SUM(C$2:C209)</f>
        <v>28</v>
      </c>
      <c r="L209" s="145">
        <f>SUM(D$2:D209)</f>
        <v>4</v>
      </c>
      <c r="M209" s="145">
        <f>SUM(E$2:E209)</f>
        <v>0</v>
      </c>
      <c r="N209" s="145">
        <f>SUM(F$2:F209)</f>
        <v>0</v>
      </c>
      <c r="O209" s="145">
        <f>SUM(G$2:G209)</f>
        <v>0</v>
      </c>
    </row>
    <row r="210" spans="1:15" x14ac:dyDescent="0.25">
      <c r="A210">
        <v>209</v>
      </c>
      <c r="B210" s="145" t="str">
        <f>IF(COUNTIF('Listing Competitieven'!AN$2:AN$479,$A210)=0,"",COUNTIF('Listing Competitieven'!AN$2:AN$479,$A210))</f>
        <v/>
      </c>
      <c r="C210" s="145" t="str">
        <f>IF(COUNTIF('Listing Competitieven'!AO$2:AO$479,$A210)=0,"",COUNTIF('Listing Competitieven'!AO$2:AO$479,$A210))</f>
        <v/>
      </c>
      <c r="D210" s="145" t="str">
        <f>IF(COUNTIF('Listing Competitieven'!AP$2:AP$479,$A210)=0,"",COUNTIF('Listing Competitieven'!AP$2:AP$479,$A210))</f>
        <v/>
      </c>
      <c r="E210" s="145" t="str">
        <f>IF(COUNTIF('Listing Competitieven'!AQ$2:AQ$479,$A210)=0,"",COUNTIF('Listing Competitieven'!AQ$2:AQ$479,$A210))</f>
        <v/>
      </c>
      <c r="F210" s="145" t="str">
        <f>IF(COUNTIF('Listing Competitieven'!AR$2:AR$479,$A210)=0,"",COUNTIF('Listing Competitieven'!AR$2:AR$479,$A210))</f>
        <v/>
      </c>
      <c r="G210" s="145" t="str">
        <f>IF(COUNTIF('Listing Competitieven'!AS$2:AS$479,$A210)=0,"",COUNTIF('Listing Competitieven'!AS$2:AS$479,$A210))</f>
        <v/>
      </c>
      <c r="I210">
        <v>209</v>
      </c>
      <c r="J210" s="145">
        <f>SUM(B$2:B210)</f>
        <v>92</v>
      </c>
      <c r="K210" s="145">
        <f>SUM(C$2:C210)</f>
        <v>28</v>
      </c>
      <c r="L210" s="145">
        <f>SUM(D$2:D210)</f>
        <v>4</v>
      </c>
      <c r="M210" s="145">
        <f>SUM(E$2:E210)</f>
        <v>0</v>
      </c>
      <c r="N210" s="145">
        <f>SUM(F$2:F210)</f>
        <v>0</v>
      </c>
      <c r="O210" s="145">
        <f>SUM(G$2:G210)</f>
        <v>0</v>
      </c>
    </row>
    <row r="211" spans="1:15" x14ac:dyDescent="0.25">
      <c r="A211">
        <v>210</v>
      </c>
      <c r="B211" s="145">
        <f>IF(COUNTIF('Listing Competitieven'!AN$2:AN$479,$A211)=0,"",COUNTIF('Listing Competitieven'!AN$2:AN$479,$A211))</f>
        <v>1</v>
      </c>
      <c r="C211" s="145">
        <f>IF(COUNTIF('Listing Competitieven'!AO$2:AO$479,$A211)=0,"",COUNTIF('Listing Competitieven'!AO$2:AO$479,$A211))</f>
        <v>2</v>
      </c>
      <c r="D211" s="145" t="str">
        <f>IF(COUNTIF('Listing Competitieven'!AP$2:AP$479,$A211)=0,"",COUNTIF('Listing Competitieven'!AP$2:AP$479,$A211))</f>
        <v/>
      </c>
      <c r="E211" s="145" t="str">
        <f>IF(COUNTIF('Listing Competitieven'!AQ$2:AQ$479,$A211)=0,"",COUNTIF('Listing Competitieven'!AQ$2:AQ$479,$A211))</f>
        <v/>
      </c>
      <c r="F211" s="145" t="str">
        <f>IF(COUNTIF('Listing Competitieven'!AR$2:AR$479,$A211)=0,"",COUNTIF('Listing Competitieven'!AR$2:AR$479,$A211))</f>
        <v/>
      </c>
      <c r="G211" s="145" t="str">
        <f>IF(COUNTIF('Listing Competitieven'!AS$2:AS$479,$A211)=0,"",COUNTIF('Listing Competitieven'!AS$2:AS$479,$A211))</f>
        <v/>
      </c>
      <c r="I211">
        <v>210</v>
      </c>
      <c r="J211" s="145">
        <f>SUM(B$2:B211)</f>
        <v>93</v>
      </c>
      <c r="K211" s="145">
        <f>SUM(C$2:C211)</f>
        <v>30</v>
      </c>
      <c r="L211" s="145">
        <f>SUM(D$2:D211)</f>
        <v>4</v>
      </c>
      <c r="M211" s="145">
        <f>SUM(E$2:E211)</f>
        <v>0</v>
      </c>
      <c r="N211" s="145">
        <f>SUM(F$2:F211)</f>
        <v>0</v>
      </c>
      <c r="O211" s="145">
        <f>SUM(G$2:G211)</f>
        <v>0</v>
      </c>
    </row>
    <row r="212" spans="1:15" x14ac:dyDescent="0.25">
      <c r="A212">
        <v>211</v>
      </c>
      <c r="B212" s="145" t="str">
        <f>IF(COUNTIF('Listing Competitieven'!AN$2:AN$479,$A212)=0,"",COUNTIF('Listing Competitieven'!AN$2:AN$479,$A212))</f>
        <v/>
      </c>
      <c r="C212" s="145" t="str">
        <f>IF(COUNTIF('Listing Competitieven'!AO$2:AO$479,$A212)=0,"",COUNTIF('Listing Competitieven'!AO$2:AO$479,$A212))</f>
        <v/>
      </c>
      <c r="D212" s="145" t="str">
        <f>IF(COUNTIF('Listing Competitieven'!AP$2:AP$479,$A212)=0,"",COUNTIF('Listing Competitieven'!AP$2:AP$479,$A212))</f>
        <v/>
      </c>
      <c r="E212" s="145" t="str">
        <f>IF(COUNTIF('Listing Competitieven'!AQ$2:AQ$479,$A212)=0,"",COUNTIF('Listing Competitieven'!AQ$2:AQ$479,$A212))</f>
        <v/>
      </c>
      <c r="F212" s="145" t="str">
        <f>IF(COUNTIF('Listing Competitieven'!AR$2:AR$479,$A212)=0,"",COUNTIF('Listing Competitieven'!AR$2:AR$479,$A212))</f>
        <v/>
      </c>
      <c r="G212" s="145" t="str">
        <f>IF(COUNTIF('Listing Competitieven'!AS$2:AS$479,$A212)=0,"",COUNTIF('Listing Competitieven'!AS$2:AS$479,$A212))</f>
        <v/>
      </c>
      <c r="I212">
        <v>211</v>
      </c>
      <c r="J212" s="145">
        <f>SUM(B$2:B212)</f>
        <v>93</v>
      </c>
      <c r="K212" s="145">
        <f>SUM(C$2:C212)</f>
        <v>30</v>
      </c>
      <c r="L212" s="145">
        <f>SUM(D$2:D212)</f>
        <v>4</v>
      </c>
      <c r="M212" s="145">
        <f>SUM(E$2:E212)</f>
        <v>0</v>
      </c>
      <c r="N212" s="145">
        <f>SUM(F$2:F212)</f>
        <v>0</v>
      </c>
      <c r="O212" s="145">
        <f>SUM(G$2:G212)</f>
        <v>0</v>
      </c>
    </row>
    <row r="213" spans="1:15" x14ac:dyDescent="0.25">
      <c r="A213">
        <v>212</v>
      </c>
      <c r="B213" s="145" t="str">
        <f>IF(COUNTIF('Listing Competitieven'!AN$2:AN$479,$A213)=0,"",COUNTIF('Listing Competitieven'!AN$2:AN$479,$A213))</f>
        <v/>
      </c>
      <c r="C213" s="145" t="str">
        <f>IF(COUNTIF('Listing Competitieven'!AO$2:AO$479,$A213)=0,"",COUNTIF('Listing Competitieven'!AO$2:AO$479,$A213))</f>
        <v/>
      </c>
      <c r="D213" s="145" t="str">
        <f>IF(COUNTIF('Listing Competitieven'!AP$2:AP$479,$A213)=0,"",COUNTIF('Listing Competitieven'!AP$2:AP$479,$A213))</f>
        <v/>
      </c>
      <c r="E213" s="145" t="str">
        <f>IF(COUNTIF('Listing Competitieven'!AQ$2:AQ$479,$A213)=0,"",COUNTIF('Listing Competitieven'!AQ$2:AQ$479,$A213))</f>
        <v/>
      </c>
      <c r="F213" s="145" t="str">
        <f>IF(COUNTIF('Listing Competitieven'!AR$2:AR$479,$A213)=0,"",COUNTIF('Listing Competitieven'!AR$2:AR$479,$A213))</f>
        <v/>
      </c>
      <c r="G213" s="145" t="str">
        <f>IF(COUNTIF('Listing Competitieven'!AS$2:AS$479,$A213)=0,"",COUNTIF('Listing Competitieven'!AS$2:AS$479,$A213))</f>
        <v/>
      </c>
      <c r="I213">
        <v>212</v>
      </c>
      <c r="J213" s="145">
        <f>SUM(B$2:B213)</f>
        <v>93</v>
      </c>
      <c r="K213" s="145">
        <f>SUM(C$2:C213)</f>
        <v>30</v>
      </c>
      <c r="L213" s="145">
        <f>SUM(D$2:D213)</f>
        <v>4</v>
      </c>
      <c r="M213" s="145">
        <f>SUM(E$2:E213)</f>
        <v>0</v>
      </c>
      <c r="N213" s="145">
        <f>SUM(F$2:F213)</f>
        <v>0</v>
      </c>
      <c r="O213" s="145">
        <f>SUM(G$2:G213)</f>
        <v>0</v>
      </c>
    </row>
    <row r="214" spans="1:15" x14ac:dyDescent="0.25">
      <c r="A214">
        <v>213</v>
      </c>
      <c r="B214" s="145" t="str">
        <f>IF(COUNTIF('Listing Competitieven'!AN$2:AN$479,$A214)=0,"",COUNTIF('Listing Competitieven'!AN$2:AN$479,$A214))</f>
        <v/>
      </c>
      <c r="C214" s="145" t="str">
        <f>IF(COUNTIF('Listing Competitieven'!AO$2:AO$479,$A214)=0,"",COUNTIF('Listing Competitieven'!AO$2:AO$479,$A214))</f>
        <v/>
      </c>
      <c r="D214" s="145" t="str">
        <f>IF(COUNTIF('Listing Competitieven'!AP$2:AP$479,$A214)=0,"",COUNTIF('Listing Competitieven'!AP$2:AP$479,$A214))</f>
        <v/>
      </c>
      <c r="E214" s="145" t="str">
        <f>IF(COUNTIF('Listing Competitieven'!AQ$2:AQ$479,$A214)=0,"",COUNTIF('Listing Competitieven'!AQ$2:AQ$479,$A214))</f>
        <v/>
      </c>
      <c r="F214" s="145" t="str">
        <f>IF(COUNTIF('Listing Competitieven'!AR$2:AR$479,$A214)=0,"",COUNTIF('Listing Competitieven'!AR$2:AR$479,$A214))</f>
        <v/>
      </c>
      <c r="G214" s="145" t="str">
        <f>IF(COUNTIF('Listing Competitieven'!AS$2:AS$479,$A214)=0,"",COUNTIF('Listing Competitieven'!AS$2:AS$479,$A214))</f>
        <v/>
      </c>
      <c r="I214">
        <v>213</v>
      </c>
      <c r="J214" s="145">
        <f>SUM(B$2:B214)</f>
        <v>93</v>
      </c>
      <c r="K214" s="145">
        <f>SUM(C$2:C214)</f>
        <v>30</v>
      </c>
      <c r="L214" s="145">
        <f>SUM(D$2:D214)</f>
        <v>4</v>
      </c>
      <c r="M214" s="145">
        <f>SUM(E$2:E214)</f>
        <v>0</v>
      </c>
      <c r="N214" s="145">
        <f>SUM(F$2:F214)</f>
        <v>0</v>
      </c>
      <c r="O214" s="145">
        <f>SUM(G$2:G214)</f>
        <v>0</v>
      </c>
    </row>
    <row r="215" spans="1:15" x14ac:dyDescent="0.25">
      <c r="A215">
        <v>214</v>
      </c>
      <c r="B215" s="145" t="str">
        <f>IF(COUNTIF('Listing Competitieven'!AN$2:AN$479,$A215)=0,"",COUNTIF('Listing Competitieven'!AN$2:AN$479,$A215))</f>
        <v/>
      </c>
      <c r="C215" s="145" t="str">
        <f>IF(COUNTIF('Listing Competitieven'!AO$2:AO$479,$A215)=0,"",COUNTIF('Listing Competitieven'!AO$2:AO$479,$A215))</f>
        <v/>
      </c>
      <c r="D215" s="145" t="str">
        <f>IF(COUNTIF('Listing Competitieven'!AP$2:AP$479,$A215)=0,"",COUNTIF('Listing Competitieven'!AP$2:AP$479,$A215))</f>
        <v/>
      </c>
      <c r="E215" s="145" t="str">
        <f>IF(COUNTIF('Listing Competitieven'!AQ$2:AQ$479,$A215)=0,"",COUNTIF('Listing Competitieven'!AQ$2:AQ$479,$A215))</f>
        <v/>
      </c>
      <c r="F215" s="145" t="str">
        <f>IF(COUNTIF('Listing Competitieven'!AR$2:AR$479,$A215)=0,"",COUNTIF('Listing Competitieven'!AR$2:AR$479,$A215))</f>
        <v/>
      </c>
      <c r="G215" s="145" t="str">
        <f>IF(COUNTIF('Listing Competitieven'!AS$2:AS$479,$A215)=0,"",COUNTIF('Listing Competitieven'!AS$2:AS$479,$A215))</f>
        <v/>
      </c>
      <c r="I215">
        <v>214</v>
      </c>
      <c r="J215" s="145">
        <f>SUM(B$2:B215)</f>
        <v>93</v>
      </c>
      <c r="K215" s="145">
        <f>SUM(C$2:C215)</f>
        <v>30</v>
      </c>
      <c r="L215" s="145">
        <f>SUM(D$2:D215)</f>
        <v>4</v>
      </c>
      <c r="M215" s="145">
        <f>SUM(E$2:E215)</f>
        <v>0</v>
      </c>
      <c r="N215" s="145">
        <f>SUM(F$2:F215)</f>
        <v>0</v>
      </c>
      <c r="O215" s="145">
        <f>SUM(G$2:G215)</f>
        <v>0</v>
      </c>
    </row>
    <row r="216" spans="1:15" x14ac:dyDescent="0.25">
      <c r="A216">
        <v>215</v>
      </c>
      <c r="B216" s="145" t="str">
        <f>IF(COUNTIF('Listing Competitieven'!AN$2:AN$479,$A216)=0,"",COUNTIF('Listing Competitieven'!AN$2:AN$479,$A216))</f>
        <v/>
      </c>
      <c r="C216" s="145" t="str">
        <f>IF(COUNTIF('Listing Competitieven'!AO$2:AO$479,$A216)=0,"",COUNTIF('Listing Competitieven'!AO$2:AO$479,$A216))</f>
        <v/>
      </c>
      <c r="D216" s="145" t="str">
        <f>IF(COUNTIF('Listing Competitieven'!AP$2:AP$479,$A216)=0,"",COUNTIF('Listing Competitieven'!AP$2:AP$479,$A216))</f>
        <v/>
      </c>
      <c r="E216" s="145" t="str">
        <f>IF(COUNTIF('Listing Competitieven'!AQ$2:AQ$479,$A216)=0,"",COUNTIF('Listing Competitieven'!AQ$2:AQ$479,$A216))</f>
        <v/>
      </c>
      <c r="F216" s="145" t="str">
        <f>IF(COUNTIF('Listing Competitieven'!AR$2:AR$479,$A216)=0,"",COUNTIF('Listing Competitieven'!AR$2:AR$479,$A216))</f>
        <v/>
      </c>
      <c r="G216" s="145" t="str">
        <f>IF(COUNTIF('Listing Competitieven'!AS$2:AS$479,$A216)=0,"",COUNTIF('Listing Competitieven'!AS$2:AS$479,$A216))</f>
        <v/>
      </c>
      <c r="I216">
        <v>215</v>
      </c>
      <c r="J216" s="145">
        <f>SUM(B$2:B216)</f>
        <v>93</v>
      </c>
      <c r="K216" s="145">
        <f>SUM(C$2:C216)</f>
        <v>30</v>
      </c>
      <c r="L216" s="145">
        <f>SUM(D$2:D216)</f>
        <v>4</v>
      </c>
      <c r="M216" s="145">
        <f>SUM(E$2:E216)</f>
        <v>0</v>
      </c>
      <c r="N216" s="145">
        <f>SUM(F$2:F216)</f>
        <v>0</v>
      </c>
      <c r="O216" s="145">
        <f>SUM(G$2:G216)</f>
        <v>0</v>
      </c>
    </row>
    <row r="217" spans="1:15" x14ac:dyDescent="0.25">
      <c r="A217">
        <v>216</v>
      </c>
      <c r="B217" s="145" t="str">
        <f>IF(COUNTIF('Listing Competitieven'!AN$2:AN$479,$A217)=0,"",COUNTIF('Listing Competitieven'!AN$2:AN$479,$A217))</f>
        <v/>
      </c>
      <c r="C217" s="145" t="str">
        <f>IF(COUNTIF('Listing Competitieven'!AO$2:AO$479,$A217)=0,"",COUNTIF('Listing Competitieven'!AO$2:AO$479,$A217))</f>
        <v/>
      </c>
      <c r="D217" s="145" t="str">
        <f>IF(COUNTIF('Listing Competitieven'!AP$2:AP$479,$A217)=0,"",COUNTIF('Listing Competitieven'!AP$2:AP$479,$A217))</f>
        <v/>
      </c>
      <c r="E217" s="145" t="str">
        <f>IF(COUNTIF('Listing Competitieven'!AQ$2:AQ$479,$A217)=0,"",COUNTIF('Listing Competitieven'!AQ$2:AQ$479,$A217))</f>
        <v/>
      </c>
      <c r="F217" s="145" t="str">
        <f>IF(COUNTIF('Listing Competitieven'!AR$2:AR$479,$A217)=0,"",COUNTIF('Listing Competitieven'!AR$2:AR$479,$A217))</f>
        <v/>
      </c>
      <c r="G217" s="145" t="str">
        <f>IF(COUNTIF('Listing Competitieven'!AS$2:AS$479,$A217)=0,"",COUNTIF('Listing Competitieven'!AS$2:AS$479,$A217))</f>
        <v/>
      </c>
      <c r="I217">
        <v>216</v>
      </c>
      <c r="J217" s="145">
        <f>SUM(B$2:B217)</f>
        <v>93</v>
      </c>
      <c r="K217" s="145">
        <f>SUM(C$2:C217)</f>
        <v>30</v>
      </c>
      <c r="L217" s="145">
        <f>SUM(D$2:D217)</f>
        <v>4</v>
      </c>
      <c r="M217" s="145">
        <f>SUM(E$2:E217)</f>
        <v>0</v>
      </c>
      <c r="N217" s="145">
        <f>SUM(F$2:F217)</f>
        <v>0</v>
      </c>
      <c r="O217" s="145">
        <f>SUM(G$2:G217)</f>
        <v>0</v>
      </c>
    </row>
    <row r="218" spans="1:15" x14ac:dyDescent="0.25">
      <c r="A218">
        <v>217</v>
      </c>
      <c r="B218" s="145" t="str">
        <f>IF(COUNTIF('Listing Competitieven'!AN$2:AN$479,$A218)=0,"",COUNTIF('Listing Competitieven'!AN$2:AN$479,$A218))</f>
        <v/>
      </c>
      <c r="C218" s="145" t="str">
        <f>IF(COUNTIF('Listing Competitieven'!AO$2:AO$479,$A218)=0,"",COUNTIF('Listing Competitieven'!AO$2:AO$479,$A218))</f>
        <v/>
      </c>
      <c r="D218" s="145">
        <f>IF(COUNTIF('Listing Competitieven'!AP$2:AP$479,$A218)=0,"",COUNTIF('Listing Competitieven'!AP$2:AP$479,$A218))</f>
        <v>1</v>
      </c>
      <c r="E218" s="145" t="str">
        <f>IF(COUNTIF('Listing Competitieven'!AQ$2:AQ$479,$A218)=0,"",COUNTIF('Listing Competitieven'!AQ$2:AQ$479,$A218))</f>
        <v/>
      </c>
      <c r="F218" s="145" t="str">
        <f>IF(COUNTIF('Listing Competitieven'!AR$2:AR$479,$A218)=0,"",COUNTIF('Listing Competitieven'!AR$2:AR$479,$A218))</f>
        <v/>
      </c>
      <c r="G218" s="145" t="str">
        <f>IF(COUNTIF('Listing Competitieven'!AS$2:AS$479,$A218)=0,"",COUNTIF('Listing Competitieven'!AS$2:AS$479,$A218))</f>
        <v/>
      </c>
      <c r="I218">
        <v>217</v>
      </c>
      <c r="J218" s="145">
        <f>SUM(B$2:B218)</f>
        <v>93</v>
      </c>
      <c r="K218" s="145">
        <f>SUM(C$2:C218)</f>
        <v>30</v>
      </c>
      <c r="L218" s="145">
        <f>SUM(D$2:D218)</f>
        <v>5</v>
      </c>
      <c r="M218" s="145">
        <f>SUM(E$2:E218)</f>
        <v>0</v>
      </c>
      <c r="N218" s="145">
        <f>SUM(F$2:F218)</f>
        <v>0</v>
      </c>
      <c r="O218" s="145">
        <f>SUM(G$2:G218)</f>
        <v>0</v>
      </c>
    </row>
    <row r="219" spans="1:15" x14ac:dyDescent="0.25">
      <c r="A219">
        <v>218</v>
      </c>
      <c r="B219" s="145" t="str">
        <f>IF(COUNTIF('Listing Competitieven'!AN$2:AN$479,$A219)=0,"",COUNTIF('Listing Competitieven'!AN$2:AN$479,$A219))</f>
        <v/>
      </c>
      <c r="C219" s="145" t="str">
        <f>IF(COUNTIF('Listing Competitieven'!AO$2:AO$479,$A219)=0,"",COUNTIF('Listing Competitieven'!AO$2:AO$479,$A219))</f>
        <v/>
      </c>
      <c r="D219" s="145" t="str">
        <f>IF(COUNTIF('Listing Competitieven'!AP$2:AP$479,$A219)=0,"",COUNTIF('Listing Competitieven'!AP$2:AP$479,$A219))</f>
        <v/>
      </c>
      <c r="E219" s="145" t="str">
        <f>IF(COUNTIF('Listing Competitieven'!AQ$2:AQ$479,$A219)=0,"",COUNTIF('Listing Competitieven'!AQ$2:AQ$479,$A219))</f>
        <v/>
      </c>
      <c r="F219" s="145" t="str">
        <f>IF(COUNTIF('Listing Competitieven'!AR$2:AR$479,$A219)=0,"",COUNTIF('Listing Competitieven'!AR$2:AR$479,$A219))</f>
        <v/>
      </c>
      <c r="G219" s="145" t="str">
        <f>IF(COUNTIF('Listing Competitieven'!AS$2:AS$479,$A219)=0,"",COUNTIF('Listing Competitieven'!AS$2:AS$479,$A219))</f>
        <v/>
      </c>
      <c r="I219">
        <v>218</v>
      </c>
      <c r="J219" s="145">
        <f>SUM(B$2:B219)</f>
        <v>93</v>
      </c>
      <c r="K219" s="145">
        <f>SUM(C$2:C219)</f>
        <v>30</v>
      </c>
      <c r="L219" s="145">
        <f>SUM(D$2:D219)</f>
        <v>5</v>
      </c>
      <c r="M219" s="145">
        <f>SUM(E$2:E219)</f>
        <v>0</v>
      </c>
      <c r="N219" s="145">
        <f>SUM(F$2:F219)</f>
        <v>0</v>
      </c>
      <c r="O219" s="145">
        <f>SUM(G$2:G219)</f>
        <v>0</v>
      </c>
    </row>
    <row r="220" spans="1:15" x14ac:dyDescent="0.25">
      <c r="A220">
        <v>219</v>
      </c>
      <c r="B220" s="145" t="str">
        <f>IF(COUNTIF('Listing Competitieven'!AN$2:AN$479,$A220)=0,"",COUNTIF('Listing Competitieven'!AN$2:AN$479,$A220))</f>
        <v/>
      </c>
      <c r="C220" s="145" t="str">
        <f>IF(COUNTIF('Listing Competitieven'!AO$2:AO$479,$A220)=0,"",COUNTIF('Listing Competitieven'!AO$2:AO$479,$A220))</f>
        <v/>
      </c>
      <c r="D220" s="145" t="str">
        <f>IF(COUNTIF('Listing Competitieven'!AP$2:AP$479,$A220)=0,"",COUNTIF('Listing Competitieven'!AP$2:AP$479,$A220))</f>
        <v/>
      </c>
      <c r="E220" s="145" t="str">
        <f>IF(COUNTIF('Listing Competitieven'!AQ$2:AQ$479,$A220)=0,"",COUNTIF('Listing Competitieven'!AQ$2:AQ$479,$A220))</f>
        <v/>
      </c>
      <c r="F220" s="145" t="str">
        <f>IF(COUNTIF('Listing Competitieven'!AR$2:AR$479,$A220)=0,"",COUNTIF('Listing Competitieven'!AR$2:AR$479,$A220))</f>
        <v/>
      </c>
      <c r="G220" s="145" t="str">
        <f>IF(COUNTIF('Listing Competitieven'!AS$2:AS$479,$A220)=0,"",COUNTIF('Listing Competitieven'!AS$2:AS$479,$A220))</f>
        <v/>
      </c>
      <c r="I220">
        <v>219</v>
      </c>
      <c r="J220" s="145">
        <f>SUM(B$2:B220)</f>
        <v>93</v>
      </c>
      <c r="K220" s="145">
        <f>SUM(C$2:C220)</f>
        <v>30</v>
      </c>
      <c r="L220" s="145">
        <f>SUM(D$2:D220)</f>
        <v>5</v>
      </c>
      <c r="M220" s="145">
        <f>SUM(E$2:E220)</f>
        <v>0</v>
      </c>
      <c r="N220" s="145">
        <f>SUM(F$2:F220)</f>
        <v>0</v>
      </c>
      <c r="O220" s="145">
        <f>SUM(G$2:G220)</f>
        <v>0</v>
      </c>
    </row>
    <row r="221" spans="1:15" x14ac:dyDescent="0.25">
      <c r="A221">
        <v>220</v>
      </c>
      <c r="B221" s="145" t="str">
        <f>IF(COUNTIF('Listing Competitieven'!AN$2:AN$479,$A221)=0,"",COUNTIF('Listing Competitieven'!AN$2:AN$479,$A221))</f>
        <v/>
      </c>
      <c r="C221" s="145" t="str">
        <f>IF(COUNTIF('Listing Competitieven'!AO$2:AO$479,$A221)=0,"",COUNTIF('Listing Competitieven'!AO$2:AO$479,$A221))</f>
        <v/>
      </c>
      <c r="D221" s="145" t="str">
        <f>IF(COUNTIF('Listing Competitieven'!AP$2:AP$479,$A221)=0,"",COUNTIF('Listing Competitieven'!AP$2:AP$479,$A221))</f>
        <v/>
      </c>
      <c r="E221" s="145" t="str">
        <f>IF(COUNTIF('Listing Competitieven'!AQ$2:AQ$479,$A221)=0,"",COUNTIF('Listing Competitieven'!AQ$2:AQ$479,$A221))</f>
        <v/>
      </c>
      <c r="F221" s="145" t="str">
        <f>IF(COUNTIF('Listing Competitieven'!AR$2:AR$479,$A221)=0,"",COUNTIF('Listing Competitieven'!AR$2:AR$479,$A221))</f>
        <v/>
      </c>
      <c r="G221" s="145" t="str">
        <f>IF(COUNTIF('Listing Competitieven'!AS$2:AS$479,$A221)=0,"",COUNTIF('Listing Competitieven'!AS$2:AS$479,$A221))</f>
        <v/>
      </c>
      <c r="I221">
        <v>220</v>
      </c>
      <c r="J221" s="145">
        <f>SUM(B$2:B221)</f>
        <v>93</v>
      </c>
      <c r="K221" s="145">
        <f>SUM(C$2:C221)</f>
        <v>30</v>
      </c>
      <c r="L221" s="145">
        <f>SUM(D$2:D221)</f>
        <v>5</v>
      </c>
      <c r="M221" s="145">
        <f>SUM(E$2:E221)</f>
        <v>0</v>
      </c>
      <c r="N221" s="145">
        <f>SUM(F$2:F221)</f>
        <v>0</v>
      </c>
      <c r="O221" s="145">
        <f>SUM(G$2:G221)</f>
        <v>0</v>
      </c>
    </row>
    <row r="222" spans="1:15" x14ac:dyDescent="0.25">
      <c r="A222">
        <v>221</v>
      </c>
      <c r="B222" s="145" t="str">
        <f>IF(COUNTIF('Listing Competitieven'!AN$2:AN$479,$A222)=0,"",COUNTIF('Listing Competitieven'!AN$2:AN$479,$A222))</f>
        <v/>
      </c>
      <c r="C222" s="145" t="str">
        <f>IF(COUNTIF('Listing Competitieven'!AO$2:AO$479,$A222)=0,"",COUNTIF('Listing Competitieven'!AO$2:AO$479,$A222))</f>
        <v/>
      </c>
      <c r="D222" s="145" t="str">
        <f>IF(COUNTIF('Listing Competitieven'!AP$2:AP$479,$A222)=0,"",COUNTIF('Listing Competitieven'!AP$2:AP$479,$A222))</f>
        <v/>
      </c>
      <c r="E222" s="145" t="str">
        <f>IF(COUNTIF('Listing Competitieven'!AQ$2:AQ$479,$A222)=0,"",COUNTIF('Listing Competitieven'!AQ$2:AQ$479,$A222))</f>
        <v/>
      </c>
      <c r="F222" s="145" t="str">
        <f>IF(COUNTIF('Listing Competitieven'!AR$2:AR$479,$A222)=0,"",COUNTIF('Listing Competitieven'!AR$2:AR$479,$A222))</f>
        <v/>
      </c>
      <c r="G222" s="145" t="str">
        <f>IF(COUNTIF('Listing Competitieven'!AS$2:AS$479,$A222)=0,"",COUNTIF('Listing Competitieven'!AS$2:AS$479,$A222))</f>
        <v/>
      </c>
      <c r="I222">
        <v>221</v>
      </c>
      <c r="J222" s="145">
        <f>SUM(B$2:B222)</f>
        <v>93</v>
      </c>
      <c r="K222" s="145">
        <f>SUM(C$2:C222)</f>
        <v>30</v>
      </c>
      <c r="L222" s="145">
        <f>SUM(D$2:D222)</f>
        <v>5</v>
      </c>
      <c r="M222" s="145">
        <f>SUM(E$2:E222)</f>
        <v>0</v>
      </c>
      <c r="N222" s="145">
        <f>SUM(F$2:F222)</f>
        <v>0</v>
      </c>
      <c r="O222" s="145">
        <f>SUM(G$2:G222)</f>
        <v>0</v>
      </c>
    </row>
    <row r="223" spans="1:15" x14ac:dyDescent="0.25">
      <c r="A223">
        <v>222</v>
      </c>
      <c r="B223" s="145" t="str">
        <f>IF(COUNTIF('Listing Competitieven'!AN$2:AN$479,$A223)=0,"",COUNTIF('Listing Competitieven'!AN$2:AN$479,$A223))</f>
        <v/>
      </c>
      <c r="C223" s="145" t="str">
        <f>IF(COUNTIF('Listing Competitieven'!AO$2:AO$479,$A223)=0,"",COUNTIF('Listing Competitieven'!AO$2:AO$479,$A223))</f>
        <v/>
      </c>
      <c r="D223" s="145" t="str">
        <f>IF(COUNTIF('Listing Competitieven'!AP$2:AP$479,$A223)=0,"",COUNTIF('Listing Competitieven'!AP$2:AP$479,$A223))</f>
        <v/>
      </c>
      <c r="E223" s="145" t="str">
        <f>IF(COUNTIF('Listing Competitieven'!AQ$2:AQ$479,$A223)=0,"",COUNTIF('Listing Competitieven'!AQ$2:AQ$479,$A223))</f>
        <v/>
      </c>
      <c r="F223" s="145" t="str">
        <f>IF(COUNTIF('Listing Competitieven'!AR$2:AR$479,$A223)=0,"",COUNTIF('Listing Competitieven'!AR$2:AR$479,$A223))</f>
        <v/>
      </c>
      <c r="G223" s="145" t="str">
        <f>IF(COUNTIF('Listing Competitieven'!AS$2:AS$479,$A223)=0,"",COUNTIF('Listing Competitieven'!AS$2:AS$479,$A223))</f>
        <v/>
      </c>
      <c r="I223">
        <v>222</v>
      </c>
      <c r="J223" s="145">
        <f>SUM(B$2:B223)</f>
        <v>93</v>
      </c>
      <c r="K223" s="145">
        <f>SUM(C$2:C223)</f>
        <v>30</v>
      </c>
      <c r="L223" s="145">
        <f>SUM(D$2:D223)</f>
        <v>5</v>
      </c>
      <c r="M223" s="145">
        <f>SUM(E$2:E223)</f>
        <v>0</v>
      </c>
      <c r="N223" s="145">
        <f>SUM(F$2:F223)</f>
        <v>0</v>
      </c>
      <c r="O223" s="145">
        <f>SUM(G$2:G223)</f>
        <v>0</v>
      </c>
    </row>
    <row r="224" spans="1:15" x14ac:dyDescent="0.25">
      <c r="A224">
        <v>223</v>
      </c>
      <c r="B224" s="145">
        <f>IF(COUNTIF('Listing Competitieven'!AN$2:AN$479,$A224)=0,"",COUNTIF('Listing Competitieven'!AN$2:AN$479,$A224))</f>
        <v>2</v>
      </c>
      <c r="C224" s="145" t="str">
        <f>IF(COUNTIF('Listing Competitieven'!AO$2:AO$479,$A224)=0,"",COUNTIF('Listing Competitieven'!AO$2:AO$479,$A224))</f>
        <v/>
      </c>
      <c r="D224" s="145" t="str">
        <f>IF(COUNTIF('Listing Competitieven'!AP$2:AP$479,$A224)=0,"",COUNTIF('Listing Competitieven'!AP$2:AP$479,$A224))</f>
        <v/>
      </c>
      <c r="E224" s="145" t="str">
        <f>IF(COUNTIF('Listing Competitieven'!AQ$2:AQ$479,$A224)=0,"",COUNTIF('Listing Competitieven'!AQ$2:AQ$479,$A224))</f>
        <v/>
      </c>
      <c r="F224" s="145" t="str">
        <f>IF(COUNTIF('Listing Competitieven'!AR$2:AR$479,$A224)=0,"",COUNTIF('Listing Competitieven'!AR$2:AR$479,$A224))</f>
        <v/>
      </c>
      <c r="G224" s="145" t="str">
        <f>IF(COUNTIF('Listing Competitieven'!AS$2:AS$479,$A224)=0,"",COUNTIF('Listing Competitieven'!AS$2:AS$479,$A224))</f>
        <v/>
      </c>
      <c r="I224">
        <v>223</v>
      </c>
      <c r="J224" s="145">
        <f>SUM(B$2:B224)</f>
        <v>95</v>
      </c>
      <c r="K224" s="145">
        <f>SUM(C$2:C224)</f>
        <v>30</v>
      </c>
      <c r="L224" s="145">
        <f>SUM(D$2:D224)</f>
        <v>5</v>
      </c>
      <c r="M224" s="145">
        <f>SUM(E$2:E224)</f>
        <v>0</v>
      </c>
      <c r="N224" s="145">
        <f>SUM(F$2:F224)</f>
        <v>0</v>
      </c>
      <c r="O224" s="145">
        <f>SUM(G$2:G224)</f>
        <v>0</v>
      </c>
    </row>
    <row r="225" spans="1:15" x14ac:dyDescent="0.25">
      <c r="A225">
        <v>224</v>
      </c>
      <c r="B225" s="145">
        <f>IF(COUNTIF('Listing Competitieven'!AN$2:AN$479,$A225)=0,"",COUNTIF('Listing Competitieven'!AN$2:AN$479,$A225))</f>
        <v>1</v>
      </c>
      <c r="C225" s="145">
        <f>IF(COUNTIF('Listing Competitieven'!AO$2:AO$479,$A225)=0,"",COUNTIF('Listing Competitieven'!AO$2:AO$479,$A225))</f>
        <v>2</v>
      </c>
      <c r="D225" s="145" t="str">
        <f>IF(COUNTIF('Listing Competitieven'!AP$2:AP$479,$A225)=0,"",COUNTIF('Listing Competitieven'!AP$2:AP$479,$A225))</f>
        <v/>
      </c>
      <c r="E225" s="145" t="str">
        <f>IF(COUNTIF('Listing Competitieven'!AQ$2:AQ$479,$A225)=0,"",COUNTIF('Listing Competitieven'!AQ$2:AQ$479,$A225))</f>
        <v/>
      </c>
      <c r="F225" s="145" t="str">
        <f>IF(COUNTIF('Listing Competitieven'!AR$2:AR$479,$A225)=0,"",COUNTIF('Listing Competitieven'!AR$2:AR$479,$A225))</f>
        <v/>
      </c>
      <c r="G225" s="145" t="str">
        <f>IF(COUNTIF('Listing Competitieven'!AS$2:AS$479,$A225)=0,"",COUNTIF('Listing Competitieven'!AS$2:AS$479,$A225))</f>
        <v/>
      </c>
      <c r="I225">
        <v>224</v>
      </c>
      <c r="J225" s="145">
        <f>SUM(B$2:B225)</f>
        <v>96</v>
      </c>
      <c r="K225" s="145">
        <f>SUM(C$2:C225)</f>
        <v>32</v>
      </c>
      <c r="L225" s="145">
        <f>SUM(D$2:D225)</f>
        <v>5</v>
      </c>
      <c r="M225" s="145">
        <f>SUM(E$2:E225)</f>
        <v>0</v>
      </c>
      <c r="N225" s="145">
        <f>SUM(F$2:F225)</f>
        <v>0</v>
      </c>
      <c r="O225" s="145">
        <f>SUM(G$2:G225)</f>
        <v>0</v>
      </c>
    </row>
    <row r="226" spans="1:15" x14ac:dyDescent="0.25">
      <c r="A226">
        <v>225</v>
      </c>
      <c r="B226" s="145">
        <f>IF(COUNTIF('Listing Competitieven'!AN$2:AN$479,$A226)=0,"",COUNTIF('Listing Competitieven'!AN$2:AN$479,$A226))</f>
        <v>3</v>
      </c>
      <c r="C226" s="145" t="str">
        <f>IF(COUNTIF('Listing Competitieven'!AO$2:AO$479,$A226)=0,"",COUNTIF('Listing Competitieven'!AO$2:AO$479,$A226))</f>
        <v/>
      </c>
      <c r="D226" s="145" t="str">
        <f>IF(COUNTIF('Listing Competitieven'!AP$2:AP$479,$A226)=0,"",COUNTIF('Listing Competitieven'!AP$2:AP$479,$A226))</f>
        <v/>
      </c>
      <c r="E226" s="145" t="str">
        <f>IF(COUNTIF('Listing Competitieven'!AQ$2:AQ$479,$A226)=0,"",COUNTIF('Listing Competitieven'!AQ$2:AQ$479,$A226))</f>
        <v/>
      </c>
      <c r="F226" s="145" t="str">
        <f>IF(COUNTIF('Listing Competitieven'!AR$2:AR$479,$A226)=0,"",COUNTIF('Listing Competitieven'!AR$2:AR$479,$A226))</f>
        <v/>
      </c>
      <c r="G226" s="145" t="str">
        <f>IF(COUNTIF('Listing Competitieven'!AS$2:AS$479,$A226)=0,"",COUNTIF('Listing Competitieven'!AS$2:AS$479,$A226))</f>
        <v/>
      </c>
      <c r="I226">
        <v>225</v>
      </c>
      <c r="J226" s="145">
        <f>SUM(B$2:B226)</f>
        <v>99</v>
      </c>
      <c r="K226" s="145">
        <f>SUM(C$2:C226)</f>
        <v>32</v>
      </c>
      <c r="L226" s="145">
        <f>SUM(D$2:D226)</f>
        <v>5</v>
      </c>
      <c r="M226" s="145">
        <f>SUM(E$2:E226)</f>
        <v>0</v>
      </c>
      <c r="N226" s="145">
        <f>SUM(F$2:F226)</f>
        <v>0</v>
      </c>
      <c r="O226" s="145">
        <f>SUM(G$2:G226)</f>
        <v>0</v>
      </c>
    </row>
    <row r="227" spans="1:15" x14ac:dyDescent="0.25">
      <c r="A227">
        <v>226</v>
      </c>
      <c r="B227" s="145" t="str">
        <f>IF(COUNTIF('Listing Competitieven'!AN$2:AN$479,$A227)=0,"",COUNTIF('Listing Competitieven'!AN$2:AN$479,$A227))</f>
        <v/>
      </c>
      <c r="C227" s="145" t="str">
        <f>IF(COUNTIF('Listing Competitieven'!AO$2:AO$479,$A227)=0,"",COUNTIF('Listing Competitieven'!AO$2:AO$479,$A227))</f>
        <v/>
      </c>
      <c r="D227" s="145" t="str">
        <f>IF(COUNTIF('Listing Competitieven'!AP$2:AP$479,$A227)=0,"",COUNTIF('Listing Competitieven'!AP$2:AP$479,$A227))</f>
        <v/>
      </c>
      <c r="E227" s="145" t="str">
        <f>IF(COUNTIF('Listing Competitieven'!AQ$2:AQ$479,$A227)=0,"",COUNTIF('Listing Competitieven'!AQ$2:AQ$479,$A227))</f>
        <v/>
      </c>
      <c r="F227" s="145" t="str">
        <f>IF(COUNTIF('Listing Competitieven'!AR$2:AR$479,$A227)=0,"",COUNTIF('Listing Competitieven'!AR$2:AR$479,$A227))</f>
        <v/>
      </c>
      <c r="G227" s="145" t="str">
        <f>IF(COUNTIF('Listing Competitieven'!AS$2:AS$479,$A227)=0,"",COUNTIF('Listing Competitieven'!AS$2:AS$479,$A227))</f>
        <v/>
      </c>
      <c r="I227">
        <v>226</v>
      </c>
      <c r="J227" s="145">
        <f>SUM(B$2:B227)</f>
        <v>99</v>
      </c>
      <c r="K227" s="145">
        <f>SUM(C$2:C227)</f>
        <v>32</v>
      </c>
      <c r="L227" s="145">
        <f>SUM(D$2:D227)</f>
        <v>5</v>
      </c>
      <c r="M227" s="145">
        <f>SUM(E$2:E227)</f>
        <v>0</v>
      </c>
      <c r="N227" s="145">
        <f>SUM(F$2:F227)</f>
        <v>0</v>
      </c>
      <c r="O227" s="145">
        <f>SUM(G$2:G227)</f>
        <v>0</v>
      </c>
    </row>
    <row r="228" spans="1:15" x14ac:dyDescent="0.25">
      <c r="A228">
        <v>227</v>
      </c>
      <c r="B228" s="145" t="str">
        <f>IF(COUNTIF('Listing Competitieven'!AN$2:AN$479,$A228)=0,"",COUNTIF('Listing Competitieven'!AN$2:AN$479,$A228))</f>
        <v/>
      </c>
      <c r="C228" s="145" t="str">
        <f>IF(COUNTIF('Listing Competitieven'!AO$2:AO$479,$A228)=0,"",COUNTIF('Listing Competitieven'!AO$2:AO$479,$A228))</f>
        <v/>
      </c>
      <c r="D228" s="145" t="str">
        <f>IF(COUNTIF('Listing Competitieven'!AP$2:AP$479,$A228)=0,"",COUNTIF('Listing Competitieven'!AP$2:AP$479,$A228))</f>
        <v/>
      </c>
      <c r="E228" s="145" t="str">
        <f>IF(COUNTIF('Listing Competitieven'!AQ$2:AQ$479,$A228)=0,"",COUNTIF('Listing Competitieven'!AQ$2:AQ$479,$A228))</f>
        <v/>
      </c>
      <c r="F228" s="145" t="str">
        <f>IF(COUNTIF('Listing Competitieven'!AR$2:AR$479,$A228)=0,"",COUNTIF('Listing Competitieven'!AR$2:AR$479,$A228))</f>
        <v/>
      </c>
      <c r="G228" s="145" t="str">
        <f>IF(COUNTIF('Listing Competitieven'!AS$2:AS$479,$A228)=0,"",COUNTIF('Listing Competitieven'!AS$2:AS$479,$A228))</f>
        <v/>
      </c>
      <c r="I228">
        <v>227</v>
      </c>
      <c r="J228" s="145">
        <f>SUM(B$2:B228)</f>
        <v>99</v>
      </c>
      <c r="K228" s="145">
        <f>SUM(C$2:C228)</f>
        <v>32</v>
      </c>
      <c r="L228" s="145">
        <f>SUM(D$2:D228)</f>
        <v>5</v>
      </c>
      <c r="M228" s="145">
        <f>SUM(E$2:E228)</f>
        <v>0</v>
      </c>
      <c r="N228" s="145">
        <f>SUM(F$2:F228)</f>
        <v>0</v>
      </c>
      <c r="O228" s="145">
        <f>SUM(G$2:G228)</f>
        <v>0</v>
      </c>
    </row>
    <row r="229" spans="1:15" x14ac:dyDescent="0.25">
      <c r="A229">
        <v>228</v>
      </c>
      <c r="B229" s="145" t="str">
        <f>IF(COUNTIF('Listing Competitieven'!AN$2:AN$479,$A229)=0,"",COUNTIF('Listing Competitieven'!AN$2:AN$479,$A229))</f>
        <v/>
      </c>
      <c r="C229" s="145" t="str">
        <f>IF(COUNTIF('Listing Competitieven'!AO$2:AO$479,$A229)=0,"",COUNTIF('Listing Competitieven'!AO$2:AO$479,$A229))</f>
        <v/>
      </c>
      <c r="D229" s="145" t="str">
        <f>IF(COUNTIF('Listing Competitieven'!AP$2:AP$479,$A229)=0,"",COUNTIF('Listing Competitieven'!AP$2:AP$479,$A229))</f>
        <v/>
      </c>
      <c r="E229" s="145" t="str">
        <f>IF(COUNTIF('Listing Competitieven'!AQ$2:AQ$479,$A229)=0,"",COUNTIF('Listing Competitieven'!AQ$2:AQ$479,$A229))</f>
        <v/>
      </c>
      <c r="F229" s="145" t="str">
        <f>IF(COUNTIF('Listing Competitieven'!AR$2:AR$479,$A229)=0,"",COUNTIF('Listing Competitieven'!AR$2:AR$479,$A229))</f>
        <v/>
      </c>
      <c r="G229" s="145" t="str">
        <f>IF(COUNTIF('Listing Competitieven'!AS$2:AS$479,$A229)=0,"",COUNTIF('Listing Competitieven'!AS$2:AS$479,$A229))</f>
        <v/>
      </c>
      <c r="I229">
        <v>228</v>
      </c>
      <c r="J229" s="145">
        <f>SUM(B$2:B229)</f>
        <v>99</v>
      </c>
      <c r="K229" s="145">
        <f>SUM(C$2:C229)</f>
        <v>32</v>
      </c>
      <c r="L229" s="145">
        <f>SUM(D$2:D229)</f>
        <v>5</v>
      </c>
      <c r="M229" s="145">
        <f>SUM(E$2:E229)</f>
        <v>0</v>
      </c>
      <c r="N229" s="145">
        <f>SUM(F$2:F229)</f>
        <v>0</v>
      </c>
      <c r="O229" s="145">
        <f>SUM(G$2:G229)</f>
        <v>0</v>
      </c>
    </row>
    <row r="230" spans="1:15" x14ac:dyDescent="0.25">
      <c r="A230">
        <v>229</v>
      </c>
      <c r="B230" s="145" t="str">
        <f>IF(COUNTIF('Listing Competitieven'!AN$2:AN$479,$A230)=0,"",COUNTIF('Listing Competitieven'!AN$2:AN$479,$A230))</f>
        <v/>
      </c>
      <c r="C230" s="145" t="str">
        <f>IF(COUNTIF('Listing Competitieven'!AO$2:AO$479,$A230)=0,"",COUNTIF('Listing Competitieven'!AO$2:AO$479,$A230))</f>
        <v/>
      </c>
      <c r="D230" s="145" t="str">
        <f>IF(COUNTIF('Listing Competitieven'!AP$2:AP$479,$A230)=0,"",COUNTIF('Listing Competitieven'!AP$2:AP$479,$A230))</f>
        <v/>
      </c>
      <c r="E230" s="145" t="str">
        <f>IF(COUNTIF('Listing Competitieven'!AQ$2:AQ$479,$A230)=0,"",COUNTIF('Listing Competitieven'!AQ$2:AQ$479,$A230))</f>
        <v/>
      </c>
      <c r="F230" s="145" t="str">
        <f>IF(COUNTIF('Listing Competitieven'!AR$2:AR$479,$A230)=0,"",COUNTIF('Listing Competitieven'!AR$2:AR$479,$A230))</f>
        <v/>
      </c>
      <c r="G230" s="145" t="str">
        <f>IF(COUNTIF('Listing Competitieven'!AS$2:AS$479,$A230)=0,"",COUNTIF('Listing Competitieven'!AS$2:AS$479,$A230))</f>
        <v/>
      </c>
      <c r="I230">
        <v>229</v>
      </c>
      <c r="J230" s="145">
        <f>SUM(B$2:B230)</f>
        <v>99</v>
      </c>
      <c r="K230" s="145">
        <f>SUM(C$2:C230)</f>
        <v>32</v>
      </c>
      <c r="L230" s="145">
        <f>SUM(D$2:D230)</f>
        <v>5</v>
      </c>
      <c r="M230" s="145">
        <f>SUM(E$2:E230)</f>
        <v>0</v>
      </c>
      <c r="N230" s="145">
        <f>SUM(F$2:F230)</f>
        <v>0</v>
      </c>
      <c r="O230" s="145">
        <f>SUM(G$2:G230)</f>
        <v>0</v>
      </c>
    </row>
    <row r="231" spans="1:15" x14ac:dyDescent="0.25">
      <c r="A231">
        <v>230</v>
      </c>
      <c r="B231" s="145" t="str">
        <f>IF(COUNTIF('Listing Competitieven'!AN$2:AN$479,$A231)=0,"",COUNTIF('Listing Competitieven'!AN$2:AN$479,$A231))</f>
        <v/>
      </c>
      <c r="C231" s="145" t="str">
        <f>IF(COUNTIF('Listing Competitieven'!AO$2:AO$479,$A231)=0,"",COUNTIF('Listing Competitieven'!AO$2:AO$479,$A231))</f>
        <v/>
      </c>
      <c r="D231" s="145" t="str">
        <f>IF(COUNTIF('Listing Competitieven'!AP$2:AP$479,$A231)=0,"",COUNTIF('Listing Competitieven'!AP$2:AP$479,$A231))</f>
        <v/>
      </c>
      <c r="E231" s="145" t="str">
        <f>IF(COUNTIF('Listing Competitieven'!AQ$2:AQ$479,$A231)=0,"",COUNTIF('Listing Competitieven'!AQ$2:AQ$479,$A231))</f>
        <v/>
      </c>
      <c r="F231" s="145" t="str">
        <f>IF(COUNTIF('Listing Competitieven'!AR$2:AR$479,$A231)=0,"",COUNTIF('Listing Competitieven'!AR$2:AR$479,$A231))</f>
        <v/>
      </c>
      <c r="G231" s="145" t="str">
        <f>IF(COUNTIF('Listing Competitieven'!AS$2:AS$479,$A231)=0,"",COUNTIF('Listing Competitieven'!AS$2:AS$479,$A231))</f>
        <v/>
      </c>
      <c r="I231">
        <v>230</v>
      </c>
      <c r="J231" s="145">
        <f>SUM(B$2:B231)</f>
        <v>99</v>
      </c>
      <c r="K231" s="145">
        <f>SUM(C$2:C231)</f>
        <v>32</v>
      </c>
      <c r="L231" s="145">
        <f>SUM(D$2:D231)</f>
        <v>5</v>
      </c>
      <c r="M231" s="145">
        <f>SUM(E$2:E231)</f>
        <v>0</v>
      </c>
      <c r="N231" s="145">
        <f>SUM(F$2:F231)</f>
        <v>0</v>
      </c>
      <c r="O231" s="145">
        <f>SUM(G$2:G231)</f>
        <v>0</v>
      </c>
    </row>
    <row r="232" spans="1:15" x14ac:dyDescent="0.25">
      <c r="A232">
        <v>231</v>
      </c>
      <c r="B232" s="145" t="str">
        <f>IF(COUNTIF('Listing Competitieven'!AN$2:AN$479,$A232)=0,"",COUNTIF('Listing Competitieven'!AN$2:AN$479,$A232))</f>
        <v/>
      </c>
      <c r="C232" s="145" t="str">
        <f>IF(COUNTIF('Listing Competitieven'!AO$2:AO$479,$A232)=0,"",COUNTIF('Listing Competitieven'!AO$2:AO$479,$A232))</f>
        <v/>
      </c>
      <c r="D232" s="145" t="str">
        <f>IF(COUNTIF('Listing Competitieven'!AP$2:AP$479,$A232)=0,"",COUNTIF('Listing Competitieven'!AP$2:AP$479,$A232))</f>
        <v/>
      </c>
      <c r="E232" s="145" t="str">
        <f>IF(COUNTIF('Listing Competitieven'!AQ$2:AQ$479,$A232)=0,"",COUNTIF('Listing Competitieven'!AQ$2:AQ$479,$A232))</f>
        <v/>
      </c>
      <c r="F232" s="145" t="str">
        <f>IF(COUNTIF('Listing Competitieven'!AR$2:AR$479,$A232)=0,"",COUNTIF('Listing Competitieven'!AR$2:AR$479,$A232))</f>
        <v/>
      </c>
      <c r="G232" s="145" t="str">
        <f>IF(COUNTIF('Listing Competitieven'!AS$2:AS$479,$A232)=0,"",COUNTIF('Listing Competitieven'!AS$2:AS$479,$A232))</f>
        <v/>
      </c>
      <c r="I232">
        <v>231</v>
      </c>
      <c r="J232" s="145">
        <f>SUM(B$2:B232)</f>
        <v>99</v>
      </c>
      <c r="K232" s="145">
        <f>SUM(C$2:C232)</f>
        <v>32</v>
      </c>
      <c r="L232" s="145">
        <f>SUM(D$2:D232)</f>
        <v>5</v>
      </c>
      <c r="M232" s="145">
        <f>SUM(E$2:E232)</f>
        <v>0</v>
      </c>
      <c r="N232" s="145">
        <f>SUM(F$2:F232)</f>
        <v>0</v>
      </c>
      <c r="O232" s="145">
        <f>SUM(G$2:G232)</f>
        <v>0</v>
      </c>
    </row>
    <row r="233" spans="1:15" x14ac:dyDescent="0.25">
      <c r="A233">
        <v>232</v>
      </c>
      <c r="B233" s="145" t="str">
        <f>IF(COUNTIF('Listing Competitieven'!AN$2:AN$479,$A233)=0,"",COUNTIF('Listing Competitieven'!AN$2:AN$479,$A233))</f>
        <v/>
      </c>
      <c r="C233" s="145" t="str">
        <f>IF(COUNTIF('Listing Competitieven'!AO$2:AO$479,$A233)=0,"",COUNTIF('Listing Competitieven'!AO$2:AO$479,$A233))</f>
        <v/>
      </c>
      <c r="D233" s="145" t="str">
        <f>IF(COUNTIF('Listing Competitieven'!AP$2:AP$479,$A233)=0,"",COUNTIF('Listing Competitieven'!AP$2:AP$479,$A233))</f>
        <v/>
      </c>
      <c r="E233" s="145" t="str">
        <f>IF(COUNTIF('Listing Competitieven'!AQ$2:AQ$479,$A233)=0,"",COUNTIF('Listing Competitieven'!AQ$2:AQ$479,$A233))</f>
        <v/>
      </c>
      <c r="F233" s="145" t="str">
        <f>IF(COUNTIF('Listing Competitieven'!AR$2:AR$479,$A233)=0,"",COUNTIF('Listing Competitieven'!AR$2:AR$479,$A233))</f>
        <v/>
      </c>
      <c r="G233" s="145" t="str">
        <f>IF(COUNTIF('Listing Competitieven'!AS$2:AS$479,$A233)=0,"",COUNTIF('Listing Competitieven'!AS$2:AS$479,$A233))</f>
        <v/>
      </c>
      <c r="I233">
        <v>232</v>
      </c>
      <c r="J233" s="145">
        <f>SUM(B$2:B233)</f>
        <v>99</v>
      </c>
      <c r="K233" s="145">
        <f>SUM(C$2:C233)</f>
        <v>32</v>
      </c>
      <c r="L233" s="145">
        <f>SUM(D$2:D233)</f>
        <v>5</v>
      </c>
      <c r="M233" s="145">
        <f>SUM(E$2:E233)</f>
        <v>0</v>
      </c>
      <c r="N233" s="145">
        <f>SUM(F$2:F233)</f>
        <v>0</v>
      </c>
      <c r="O233" s="145">
        <f>SUM(G$2:G233)</f>
        <v>0</v>
      </c>
    </row>
    <row r="234" spans="1:15" x14ac:dyDescent="0.25">
      <c r="A234">
        <v>233</v>
      </c>
      <c r="B234" s="145" t="str">
        <f>IF(COUNTIF('Listing Competitieven'!AN$2:AN$479,$A234)=0,"",COUNTIF('Listing Competitieven'!AN$2:AN$479,$A234))</f>
        <v/>
      </c>
      <c r="C234" s="145" t="str">
        <f>IF(COUNTIF('Listing Competitieven'!AO$2:AO$479,$A234)=0,"",COUNTIF('Listing Competitieven'!AO$2:AO$479,$A234))</f>
        <v/>
      </c>
      <c r="D234" s="145" t="str">
        <f>IF(COUNTIF('Listing Competitieven'!AP$2:AP$479,$A234)=0,"",COUNTIF('Listing Competitieven'!AP$2:AP$479,$A234))</f>
        <v/>
      </c>
      <c r="E234" s="145" t="str">
        <f>IF(COUNTIF('Listing Competitieven'!AQ$2:AQ$479,$A234)=0,"",COUNTIF('Listing Competitieven'!AQ$2:AQ$479,$A234))</f>
        <v/>
      </c>
      <c r="F234" s="145" t="str">
        <f>IF(COUNTIF('Listing Competitieven'!AR$2:AR$479,$A234)=0,"",COUNTIF('Listing Competitieven'!AR$2:AR$479,$A234))</f>
        <v/>
      </c>
      <c r="G234" s="145" t="str">
        <f>IF(COUNTIF('Listing Competitieven'!AS$2:AS$479,$A234)=0,"",COUNTIF('Listing Competitieven'!AS$2:AS$479,$A234))</f>
        <v/>
      </c>
      <c r="I234">
        <v>233</v>
      </c>
      <c r="J234" s="145">
        <f>SUM(B$2:B234)</f>
        <v>99</v>
      </c>
      <c r="K234" s="145">
        <f>SUM(C$2:C234)</f>
        <v>32</v>
      </c>
      <c r="L234" s="145">
        <f>SUM(D$2:D234)</f>
        <v>5</v>
      </c>
      <c r="M234" s="145">
        <f>SUM(E$2:E234)</f>
        <v>0</v>
      </c>
      <c r="N234" s="145">
        <f>SUM(F$2:F234)</f>
        <v>0</v>
      </c>
      <c r="O234" s="145">
        <f>SUM(G$2:G234)</f>
        <v>0</v>
      </c>
    </row>
    <row r="235" spans="1:15" x14ac:dyDescent="0.25">
      <c r="A235">
        <v>234</v>
      </c>
      <c r="B235" s="145" t="str">
        <f>IF(COUNTIF('Listing Competitieven'!AN$2:AN$479,$A235)=0,"",COUNTIF('Listing Competitieven'!AN$2:AN$479,$A235))</f>
        <v/>
      </c>
      <c r="C235" s="145" t="str">
        <f>IF(COUNTIF('Listing Competitieven'!AO$2:AO$479,$A235)=0,"",COUNTIF('Listing Competitieven'!AO$2:AO$479,$A235))</f>
        <v/>
      </c>
      <c r="D235" s="145" t="str">
        <f>IF(COUNTIF('Listing Competitieven'!AP$2:AP$479,$A235)=0,"",COUNTIF('Listing Competitieven'!AP$2:AP$479,$A235))</f>
        <v/>
      </c>
      <c r="E235" s="145" t="str">
        <f>IF(COUNTIF('Listing Competitieven'!AQ$2:AQ$479,$A235)=0,"",COUNTIF('Listing Competitieven'!AQ$2:AQ$479,$A235))</f>
        <v/>
      </c>
      <c r="F235" s="145" t="str">
        <f>IF(COUNTIF('Listing Competitieven'!AR$2:AR$479,$A235)=0,"",COUNTIF('Listing Competitieven'!AR$2:AR$479,$A235))</f>
        <v/>
      </c>
      <c r="G235" s="145" t="str">
        <f>IF(COUNTIF('Listing Competitieven'!AS$2:AS$479,$A235)=0,"",COUNTIF('Listing Competitieven'!AS$2:AS$479,$A235))</f>
        <v/>
      </c>
      <c r="I235">
        <v>234</v>
      </c>
      <c r="J235" s="145">
        <f>SUM(B$2:B235)</f>
        <v>99</v>
      </c>
      <c r="K235" s="145">
        <f>SUM(C$2:C235)</f>
        <v>32</v>
      </c>
      <c r="L235" s="145">
        <f>SUM(D$2:D235)</f>
        <v>5</v>
      </c>
      <c r="M235" s="145">
        <f>SUM(E$2:E235)</f>
        <v>0</v>
      </c>
      <c r="N235" s="145">
        <f>SUM(F$2:F235)</f>
        <v>0</v>
      </c>
      <c r="O235" s="145">
        <f>SUM(G$2:G235)</f>
        <v>0</v>
      </c>
    </row>
    <row r="236" spans="1:15" x14ac:dyDescent="0.25">
      <c r="A236">
        <v>235</v>
      </c>
      <c r="B236" s="145" t="str">
        <f>IF(COUNTIF('Listing Competitieven'!AN$2:AN$479,$A236)=0,"",COUNTIF('Listing Competitieven'!AN$2:AN$479,$A236))</f>
        <v/>
      </c>
      <c r="C236" s="145" t="str">
        <f>IF(COUNTIF('Listing Competitieven'!AO$2:AO$479,$A236)=0,"",COUNTIF('Listing Competitieven'!AO$2:AO$479,$A236))</f>
        <v/>
      </c>
      <c r="D236" s="145" t="str">
        <f>IF(COUNTIF('Listing Competitieven'!AP$2:AP$479,$A236)=0,"",COUNTIF('Listing Competitieven'!AP$2:AP$479,$A236))</f>
        <v/>
      </c>
      <c r="E236" s="145" t="str">
        <f>IF(COUNTIF('Listing Competitieven'!AQ$2:AQ$479,$A236)=0,"",COUNTIF('Listing Competitieven'!AQ$2:AQ$479,$A236))</f>
        <v/>
      </c>
      <c r="F236" s="145" t="str">
        <f>IF(COUNTIF('Listing Competitieven'!AR$2:AR$479,$A236)=0,"",COUNTIF('Listing Competitieven'!AR$2:AR$479,$A236))</f>
        <v/>
      </c>
      <c r="G236" s="145" t="str">
        <f>IF(COUNTIF('Listing Competitieven'!AS$2:AS$479,$A236)=0,"",COUNTIF('Listing Competitieven'!AS$2:AS$479,$A236))</f>
        <v/>
      </c>
      <c r="I236">
        <v>235</v>
      </c>
      <c r="J236" s="145">
        <f>SUM(B$2:B236)</f>
        <v>99</v>
      </c>
      <c r="K236" s="145">
        <f>SUM(C$2:C236)</f>
        <v>32</v>
      </c>
      <c r="L236" s="145">
        <f>SUM(D$2:D236)</f>
        <v>5</v>
      </c>
      <c r="M236" s="145">
        <f>SUM(E$2:E236)</f>
        <v>0</v>
      </c>
      <c r="N236" s="145">
        <f>SUM(F$2:F236)</f>
        <v>0</v>
      </c>
      <c r="O236" s="145">
        <f>SUM(G$2:G236)</f>
        <v>0</v>
      </c>
    </row>
    <row r="237" spans="1:15" x14ac:dyDescent="0.25">
      <c r="A237">
        <v>236</v>
      </c>
      <c r="B237" s="145" t="str">
        <f>IF(COUNTIF('Listing Competitieven'!AN$2:AN$479,$A237)=0,"",COUNTIF('Listing Competitieven'!AN$2:AN$479,$A237))</f>
        <v/>
      </c>
      <c r="C237" s="145" t="str">
        <f>IF(COUNTIF('Listing Competitieven'!AO$2:AO$479,$A237)=0,"",COUNTIF('Listing Competitieven'!AO$2:AO$479,$A237))</f>
        <v/>
      </c>
      <c r="D237" s="145" t="str">
        <f>IF(COUNTIF('Listing Competitieven'!AP$2:AP$479,$A237)=0,"",COUNTIF('Listing Competitieven'!AP$2:AP$479,$A237))</f>
        <v/>
      </c>
      <c r="E237" s="145" t="str">
        <f>IF(COUNTIF('Listing Competitieven'!AQ$2:AQ$479,$A237)=0,"",COUNTIF('Listing Competitieven'!AQ$2:AQ$479,$A237))</f>
        <v/>
      </c>
      <c r="F237" s="145" t="str">
        <f>IF(COUNTIF('Listing Competitieven'!AR$2:AR$479,$A237)=0,"",COUNTIF('Listing Competitieven'!AR$2:AR$479,$A237))</f>
        <v/>
      </c>
      <c r="G237" s="145" t="str">
        <f>IF(COUNTIF('Listing Competitieven'!AS$2:AS$479,$A237)=0,"",COUNTIF('Listing Competitieven'!AS$2:AS$479,$A237))</f>
        <v/>
      </c>
      <c r="I237">
        <v>236</v>
      </c>
      <c r="J237" s="145">
        <f>SUM(B$2:B237)</f>
        <v>99</v>
      </c>
      <c r="K237" s="145">
        <f>SUM(C$2:C237)</f>
        <v>32</v>
      </c>
      <c r="L237" s="145">
        <f>SUM(D$2:D237)</f>
        <v>5</v>
      </c>
      <c r="M237" s="145">
        <f>SUM(E$2:E237)</f>
        <v>0</v>
      </c>
      <c r="N237" s="145">
        <f>SUM(F$2:F237)</f>
        <v>0</v>
      </c>
      <c r="O237" s="145">
        <f>SUM(G$2:G237)</f>
        <v>0</v>
      </c>
    </row>
    <row r="238" spans="1:15" x14ac:dyDescent="0.25">
      <c r="A238">
        <v>237</v>
      </c>
      <c r="B238" s="145" t="str">
        <f>IF(COUNTIF('Listing Competitieven'!AN$2:AN$479,$A238)=0,"",COUNTIF('Listing Competitieven'!AN$2:AN$479,$A238))</f>
        <v/>
      </c>
      <c r="C238" s="145" t="str">
        <f>IF(COUNTIF('Listing Competitieven'!AO$2:AO$479,$A238)=0,"",COUNTIF('Listing Competitieven'!AO$2:AO$479,$A238))</f>
        <v/>
      </c>
      <c r="D238" s="145" t="str">
        <f>IF(COUNTIF('Listing Competitieven'!AP$2:AP$479,$A238)=0,"",COUNTIF('Listing Competitieven'!AP$2:AP$479,$A238))</f>
        <v/>
      </c>
      <c r="E238" s="145" t="str">
        <f>IF(COUNTIF('Listing Competitieven'!AQ$2:AQ$479,$A238)=0,"",COUNTIF('Listing Competitieven'!AQ$2:AQ$479,$A238))</f>
        <v/>
      </c>
      <c r="F238" s="145" t="str">
        <f>IF(COUNTIF('Listing Competitieven'!AR$2:AR$479,$A238)=0,"",COUNTIF('Listing Competitieven'!AR$2:AR$479,$A238))</f>
        <v/>
      </c>
      <c r="G238" s="145" t="str">
        <f>IF(COUNTIF('Listing Competitieven'!AS$2:AS$479,$A238)=0,"",COUNTIF('Listing Competitieven'!AS$2:AS$479,$A238))</f>
        <v/>
      </c>
      <c r="I238">
        <v>237</v>
      </c>
      <c r="J238" s="145">
        <f>SUM(B$2:B238)</f>
        <v>99</v>
      </c>
      <c r="K238" s="145">
        <f>SUM(C$2:C238)</f>
        <v>32</v>
      </c>
      <c r="L238" s="145">
        <f>SUM(D$2:D238)</f>
        <v>5</v>
      </c>
      <c r="M238" s="145">
        <f>SUM(E$2:E238)</f>
        <v>0</v>
      </c>
      <c r="N238" s="145">
        <f>SUM(F$2:F238)</f>
        <v>0</v>
      </c>
      <c r="O238" s="145">
        <f>SUM(G$2:G238)</f>
        <v>0</v>
      </c>
    </row>
    <row r="239" spans="1:15" x14ac:dyDescent="0.25">
      <c r="A239">
        <v>238</v>
      </c>
      <c r="B239" s="145" t="str">
        <f>IF(COUNTIF('Listing Competitieven'!AN$2:AN$479,$A239)=0,"",COUNTIF('Listing Competitieven'!AN$2:AN$479,$A239))</f>
        <v/>
      </c>
      <c r="C239" s="145" t="str">
        <f>IF(COUNTIF('Listing Competitieven'!AO$2:AO$479,$A239)=0,"",COUNTIF('Listing Competitieven'!AO$2:AO$479,$A239))</f>
        <v/>
      </c>
      <c r="D239" s="145" t="str">
        <f>IF(COUNTIF('Listing Competitieven'!AP$2:AP$479,$A239)=0,"",COUNTIF('Listing Competitieven'!AP$2:AP$479,$A239))</f>
        <v/>
      </c>
      <c r="E239" s="145" t="str">
        <f>IF(COUNTIF('Listing Competitieven'!AQ$2:AQ$479,$A239)=0,"",COUNTIF('Listing Competitieven'!AQ$2:AQ$479,$A239))</f>
        <v/>
      </c>
      <c r="F239" s="145" t="str">
        <f>IF(COUNTIF('Listing Competitieven'!AR$2:AR$479,$A239)=0,"",COUNTIF('Listing Competitieven'!AR$2:AR$479,$A239))</f>
        <v/>
      </c>
      <c r="G239" s="145" t="str">
        <f>IF(COUNTIF('Listing Competitieven'!AS$2:AS$479,$A239)=0,"",COUNTIF('Listing Competitieven'!AS$2:AS$479,$A239))</f>
        <v/>
      </c>
      <c r="I239">
        <v>238</v>
      </c>
      <c r="J239" s="145">
        <f>SUM(B$2:B239)</f>
        <v>99</v>
      </c>
      <c r="K239" s="145">
        <f>SUM(C$2:C239)</f>
        <v>32</v>
      </c>
      <c r="L239" s="145">
        <f>SUM(D$2:D239)</f>
        <v>5</v>
      </c>
      <c r="M239" s="145">
        <f>SUM(E$2:E239)</f>
        <v>0</v>
      </c>
      <c r="N239" s="145">
        <f>SUM(F$2:F239)</f>
        <v>0</v>
      </c>
      <c r="O239" s="145">
        <f>SUM(G$2:G239)</f>
        <v>0</v>
      </c>
    </row>
    <row r="240" spans="1:15" x14ac:dyDescent="0.25">
      <c r="A240">
        <v>239</v>
      </c>
      <c r="B240" s="145" t="str">
        <f>IF(COUNTIF('Listing Competitieven'!AN$2:AN$479,$A240)=0,"",COUNTIF('Listing Competitieven'!AN$2:AN$479,$A240))</f>
        <v/>
      </c>
      <c r="C240" s="145" t="str">
        <f>IF(COUNTIF('Listing Competitieven'!AO$2:AO$479,$A240)=0,"",COUNTIF('Listing Competitieven'!AO$2:AO$479,$A240))</f>
        <v/>
      </c>
      <c r="D240" s="145" t="str">
        <f>IF(COUNTIF('Listing Competitieven'!AP$2:AP$479,$A240)=0,"",COUNTIF('Listing Competitieven'!AP$2:AP$479,$A240))</f>
        <v/>
      </c>
      <c r="E240" s="145" t="str">
        <f>IF(COUNTIF('Listing Competitieven'!AQ$2:AQ$479,$A240)=0,"",COUNTIF('Listing Competitieven'!AQ$2:AQ$479,$A240))</f>
        <v/>
      </c>
      <c r="F240" s="145" t="str">
        <f>IF(COUNTIF('Listing Competitieven'!AR$2:AR$479,$A240)=0,"",COUNTIF('Listing Competitieven'!AR$2:AR$479,$A240))</f>
        <v/>
      </c>
      <c r="G240" s="145" t="str">
        <f>IF(COUNTIF('Listing Competitieven'!AS$2:AS$479,$A240)=0,"",COUNTIF('Listing Competitieven'!AS$2:AS$479,$A240))</f>
        <v/>
      </c>
      <c r="I240">
        <v>239</v>
      </c>
      <c r="J240" s="145">
        <f>SUM(B$2:B240)</f>
        <v>99</v>
      </c>
      <c r="K240" s="145">
        <f>SUM(C$2:C240)</f>
        <v>32</v>
      </c>
      <c r="L240" s="145">
        <f>SUM(D$2:D240)</f>
        <v>5</v>
      </c>
      <c r="M240" s="145">
        <f>SUM(E$2:E240)</f>
        <v>0</v>
      </c>
      <c r="N240" s="145">
        <f>SUM(F$2:F240)</f>
        <v>0</v>
      </c>
      <c r="O240" s="145">
        <f>SUM(G$2:G240)</f>
        <v>0</v>
      </c>
    </row>
    <row r="241" spans="1:15" x14ac:dyDescent="0.25">
      <c r="A241">
        <v>240</v>
      </c>
      <c r="B241" s="145" t="str">
        <f>IF(COUNTIF('Listing Competitieven'!AN$2:AN$479,$A241)=0,"",COUNTIF('Listing Competitieven'!AN$2:AN$479,$A241))</f>
        <v/>
      </c>
      <c r="C241" s="145" t="str">
        <f>IF(COUNTIF('Listing Competitieven'!AO$2:AO$479,$A241)=0,"",COUNTIF('Listing Competitieven'!AO$2:AO$479,$A241))</f>
        <v/>
      </c>
      <c r="D241" s="145" t="str">
        <f>IF(COUNTIF('Listing Competitieven'!AP$2:AP$479,$A241)=0,"",COUNTIF('Listing Competitieven'!AP$2:AP$479,$A241))</f>
        <v/>
      </c>
      <c r="E241" s="145" t="str">
        <f>IF(COUNTIF('Listing Competitieven'!AQ$2:AQ$479,$A241)=0,"",COUNTIF('Listing Competitieven'!AQ$2:AQ$479,$A241))</f>
        <v/>
      </c>
      <c r="F241" s="145" t="str">
        <f>IF(COUNTIF('Listing Competitieven'!AR$2:AR$479,$A241)=0,"",COUNTIF('Listing Competitieven'!AR$2:AR$479,$A241))</f>
        <v/>
      </c>
      <c r="G241" s="145" t="str">
        <f>IF(COUNTIF('Listing Competitieven'!AS$2:AS$479,$A241)=0,"",COUNTIF('Listing Competitieven'!AS$2:AS$479,$A241))</f>
        <v/>
      </c>
      <c r="I241">
        <v>240</v>
      </c>
      <c r="J241" s="145">
        <f>SUM(B$2:B241)</f>
        <v>99</v>
      </c>
      <c r="K241" s="145">
        <f>SUM(C$2:C241)</f>
        <v>32</v>
      </c>
      <c r="L241" s="145">
        <f>SUM(D$2:D241)</f>
        <v>5</v>
      </c>
      <c r="M241" s="145">
        <f>SUM(E$2:E241)</f>
        <v>0</v>
      </c>
      <c r="N241" s="145">
        <f>SUM(F$2:F241)</f>
        <v>0</v>
      </c>
      <c r="O241" s="145">
        <f>SUM(G$2:G241)</f>
        <v>0</v>
      </c>
    </row>
    <row r="242" spans="1:15" x14ac:dyDescent="0.25">
      <c r="A242">
        <v>241</v>
      </c>
      <c r="B242" s="145" t="str">
        <f>IF(COUNTIF('Listing Competitieven'!AN$2:AN$479,$A242)=0,"",COUNTIF('Listing Competitieven'!AN$2:AN$479,$A242))</f>
        <v/>
      </c>
      <c r="C242" s="145" t="str">
        <f>IF(COUNTIF('Listing Competitieven'!AO$2:AO$479,$A242)=0,"",COUNTIF('Listing Competitieven'!AO$2:AO$479,$A242))</f>
        <v/>
      </c>
      <c r="D242" s="145" t="str">
        <f>IF(COUNTIF('Listing Competitieven'!AP$2:AP$479,$A242)=0,"",COUNTIF('Listing Competitieven'!AP$2:AP$479,$A242))</f>
        <v/>
      </c>
      <c r="E242" s="145" t="str">
        <f>IF(COUNTIF('Listing Competitieven'!AQ$2:AQ$479,$A242)=0,"",COUNTIF('Listing Competitieven'!AQ$2:AQ$479,$A242))</f>
        <v/>
      </c>
      <c r="F242" s="145" t="str">
        <f>IF(COUNTIF('Listing Competitieven'!AR$2:AR$479,$A242)=0,"",COUNTIF('Listing Competitieven'!AR$2:AR$479,$A242))</f>
        <v/>
      </c>
      <c r="G242" s="145" t="str">
        <f>IF(COUNTIF('Listing Competitieven'!AS$2:AS$479,$A242)=0,"",COUNTIF('Listing Competitieven'!AS$2:AS$479,$A242))</f>
        <v/>
      </c>
      <c r="I242">
        <v>241</v>
      </c>
      <c r="J242" s="145">
        <f>SUM(B$2:B242)</f>
        <v>99</v>
      </c>
      <c r="K242" s="145">
        <f>SUM(C$2:C242)</f>
        <v>32</v>
      </c>
      <c r="L242" s="145">
        <f>SUM(D$2:D242)</f>
        <v>5</v>
      </c>
      <c r="M242" s="145">
        <f>SUM(E$2:E242)</f>
        <v>0</v>
      </c>
      <c r="N242" s="145">
        <f>SUM(F$2:F242)</f>
        <v>0</v>
      </c>
      <c r="O242" s="145">
        <f>SUM(G$2:G242)</f>
        <v>0</v>
      </c>
    </row>
    <row r="243" spans="1:15" x14ac:dyDescent="0.25">
      <c r="A243">
        <v>242</v>
      </c>
      <c r="B243" s="145" t="str">
        <f>IF(COUNTIF('Listing Competitieven'!AN$2:AN$479,$A243)=0,"",COUNTIF('Listing Competitieven'!AN$2:AN$479,$A243))</f>
        <v/>
      </c>
      <c r="C243" s="145" t="str">
        <f>IF(COUNTIF('Listing Competitieven'!AO$2:AO$479,$A243)=0,"",COUNTIF('Listing Competitieven'!AO$2:AO$479,$A243))</f>
        <v/>
      </c>
      <c r="D243" s="145" t="str">
        <f>IF(COUNTIF('Listing Competitieven'!AP$2:AP$479,$A243)=0,"",COUNTIF('Listing Competitieven'!AP$2:AP$479,$A243))</f>
        <v/>
      </c>
      <c r="E243" s="145" t="str">
        <f>IF(COUNTIF('Listing Competitieven'!AQ$2:AQ$479,$A243)=0,"",COUNTIF('Listing Competitieven'!AQ$2:AQ$479,$A243))</f>
        <v/>
      </c>
      <c r="F243" s="145" t="str">
        <f>IF(COUNTIF('Listing Competitieven'!AR$2:AR$479,$A243)=0,"",COUNTIF('Listing Competitieven'!AR$2:AR$479,$A243))</f>
        <v/>
      </c>
      <c r="G243" s="145" t="str">
        <f>IF(COUNTIF('Listing Competitieven'!AS$2:AS$479,$A243)=0,"",COUNTIF('Listing Competitieven'!AS$2:AS$479,$A243))</f>
        <v/>
      </c>
      <c r="I243">
        <v>242</v>
      </c>
      <c r="J243" s="145">
        <f>SUM(B$2:B243)</f>
        <v>99</v>
      </c>
      <c r="K243" s="145">
        <f>SUM(C$2:C243)</f>
        <v>32</v>
      </c>
      <c r="L243" s="145">
        <f>SUM(D$2:D243)</f>
        <v>5</v>
      </c>
      <c r="M243" s="145">
        <f>SUM(E$2:E243)</f>
        <v>0</v>
      </c>
      <c r="N243" s="145">
        <f>SUM(F$2:F243)</f>
        <v>0</v>
      </c>
      <c r="O243" s="145">
        <f>SUM(G$2:G243)</f>
        <v>0</v>
      </c>
    </row>
    <row r="244" spans="1:15" x14ac:dyDescent="0.25">
      <c r="A244">
        <v>243</v>
      </c>
      <c r="B244" s="145" t="str">
        <f>IF(COUNTIF('Listing Competitieven'!AN$2:AN$479,$A244)=0,"",COUNTIF('Listing Competitieven'!AN$2:AN$479,$A244))</f>
        <v/>
      </c>
      <c r="C244" s="145" t="str">
        <f>IF(COUNTIF('Listing Competitieven'!AO$2:AO$479,$A244)=0,"",COUNTIF('Listing Competitieven'!AO$2:AO$479,$A244))</f>
        <v/>
      </c>
      <c r="D244" s="145" t="str">
        <f>IF(COUNTIF('Listing Competitieven'!AP$2:AP$479,$A244)=0,"",COUNTIF('Listing Competitieven'!AP$2:AP$479,$A244))</f>
        <v/>
      </c>
      <c r="E244" s="145" t="str">
        <f>IF(COUNTIF('Listing Competitieven'!AQ$2:AQ$479,$A244)=0,"",COUNTIF('Listing Competitieven'!AQ$2:AQ$479,$A244))</f>
        <v/>
      </c>
      <c r="F244" s="145" t="str">
        <f>IF(COUNTIF('Listing Competitieven'!AR$2:AR$479,$A244)=0,"",COUNTIF('Listing Competitieven'!AR$2:AR$479,$A244))</f>
        <v/>
      </c>
      <c r="G244" s="145" t="str">
        <f>IF(COUNTIF('Listing Competitieven'!AS$2:AS$479,$A244)=0,"",COUNTIF('Listing Competitieven'!AS$2:AS$479,$A244))</f>
        <v/>
      </c>
      <c r="I244">
        <v>243</v>
      </c>
      <c r="J244" s="145">
        <f>SUM(B$2:B244)</f>
        <v>99</v>
      </c>
      <c r="K244" s="145">
        <f>SUM(C$2:C244)</f>
        <v>32</v>
      </c>
      <c r="L244" s="145">
        <f>SUM(D$2:D244)</f>
        <v>5</v>
      </c>
      <c r="M244" s="145">
        <f>SUM(E$2:E244)</f>
        <v>0</v>
      </c>
      <c r="N244" s="145">
        <f>SUM(F$2:F244)</f>
        <v>0</v>
      </c>
      <c r="O244" s="145">
        <f>SUM(G$2:G244)</f>
        <v>0</v>
      </c>
    </row>
    <row r="245" spans="1:15" x14ac:dyDescent="0.25">
      <c r="A245">
        <v>244</v>
      </c>
      <c r="B245" s="145" t="str">
        <f>IF(COUNTIF('Listing Competitieven'!AN$2:AN$479,$A245)=0,"",COUNTIF('Listing Competitieven'!AN$2:AN$479,$A245))</f>
        <v/>
      </c>
      <c r="C245" s="145" t="str">
        <f>IF(COUNTIF('Listing Competitieven'!AO$2:AO$479,$A245)=0,"",COUNTIF('Listing Competitieven'!AO$2:AO$479,$A245))</f>
        <v/>
      </c>
      <c r="D245" s="145" t="str">
        <f>IF(COUNTIF('Listing Competitieven'!AP$2:AP$479,$A245)=0,"",COUNTIF('Listing Competitieven'!AP$2:AP$479,$A245))</f>
        <v/>
      </c>
      <c r="E245" s="145" t="str">
        <f>IF(COUNTIF('Listing Competitieven'!AQ$2:AQ$479,$A245)=0,"",COUNTIF('Listing Competitieven'!AQ$2:AQ$479,$A245))</f>
        <v/>
      </c>
      <c r="F245" s="145" t="str">
        <f>IF(COUNTIF('Listing Competitieven'!AR$2:AR$479,$A245)=0,"",COUNTIF('Listing Competitieven'!AR$2:AR$479,$A245))</f>
        <v/>
      </c>
      <c r="G245" s="145" t="str">
        <f>IF(COUNTIF('Listing Competitieven'!AS$2:AS$479,$A245)=0,"",COUNTIF('Listing Competitieven'!AS$2:AS$479,$A245))</f>
        <v/>
      </c>
      <c r="I245">
        <v>244</v>
      </c>
      <c r="J245" s="145">
        <f>SUM(B$2:B245)</f>
        <v>99</v>
      </c>
      <c r="K245" s="145">
        <f>SUM(C$2:C245)</f>
        <v>32</v>
      </c>
      <c r="L245" s="145">
        <f>SUM(D$2:D245)</f>
        <v>5</v>
      </c>
      <c r="M245" s="145">
        <f>SUM(E$2:E245)</f>
        <v>0</v>
      </c>
      <c r="N245" s="145">
        <f>SUM(F$2:F245)</f>
        <v>0</v>
      </c>
      <c r="O245" s="145">
        <f>SUM(G$2:G245)</f>
        <v>0</v>
      </c>
    </row>
    <row r="246" spans="1:15" x14ac:dyDescent="0.25">
      <c r="A246">
        <v>245</v>
      </c>
      <c r="B246" s="145" t="str">
        <f>IF(COUNTIF('Listing Competitieven'!AN$2:AN$479,$A246)=0,"",COUNTIF('Listing Competitieven'!AN$2:AN$479,$A246))</f>
        <v/>
      </c>
      <c r="C246" s="145" t="str">
        <f>IF(COUNTIF('Listing Competitieven'!AO$2:AO$479,$A246)=0,"",COUNTIF('Listing Competitieven'!AO$2:AO$479,$A246))</f>
        <v/>
      </c>
      <c r="D246" s="145" t="str">
        <f>IF(COUNTIF('Listing Competitieven'!AP$2:AP$479,$A246)=0,"",COUNTIF('Listing Competitieven'!AP$2:AP$479,$A246))</f>
        <v/>
      </c>
      <c r="E246" s="145" t="str">
        <f>IF(COUNTIF('Listing Competitieven'!AQ$2:AQ$479,$A246)=0,"",COUNTIF('Listing Competitieven'!AQ$2:AQ$479,$A246))</f>
        <v/>
      </c>
      <c r="F246" s="145" t="str">
        <f>IF(COUNTIF('Listing Competitieven'!AR$2:AR$479,$A246)=0,"",COUNTIF('Listing Competitieven'!AR$2:AR$479,$A246))</f>
        <v/>
      </c>
      <c r="G246" s="145" t="str">
        <f>IF(COUNTIF('Listing Competitieven'!AS$2:AS$479,$A246)=0,"",COUNTIF('Listing Competitieven'!AS$2:AS$479,$A246))</f>
        <v/>
      </c>
      <c r="I246">
        <v>245</v>
      </c>
      <c r="J246" s="145">
        <f>SUM(B$2:B246)</f>
        <v>99</v>
      </c>
      <c r="K246" s="145">
        <f>SUM(C$2:C246)</f>
        <v>32</v>
      </c>
      <c r="L246" s="145">
        <f>SUM(D$2:D246)</f>
        <v>5</v>
      </c>
      <c r="M246" s="145">
        <f>SUM(E$2:E246)</f>
        <v>0</v>
      </c>
      <c r="N246" s="145">
        <f>SUM(F$2:F246)</f>
        <v>0</v>
      </c>
      <c r="O246" s="145">
        <f>SUM(G$2:G246)</f>
        <v>0</v>
      </c>
    </row>
    <row r="247" spans="1:15" x14ac:dyDescent="0.25">
      <c r="A247">
        <v>246</v>
      </c>
      <c r="B247" s="145" t="str">
        <f>IF(COUNTIF('Listing Competitieven'!AN$2:AN$479,$A247)=0,"",COUNTIF('Listing Competitieven'!AN$2:AN$479,$A247))</f>
        <v/>
      </c>
      <c r="C247" s="145" t="str">
        <f>IF(COUNTIF('Listing Competitieven'!AO$2:AO$479,$A247)=0,"",COUNTIF('Listing Competitieven'!AO$2:AO$479,$A247))</f>
        <v/>
      </c>
      <c r="D247" s="145" t="str">
        <f>IF(COUNTIF('Listing Competitieven'!AP$2:AP$479,$A247)=0,"",COUNTIF('Listing Competitieven'!AP$2:AP$479,$A247))</f>
        <v/>
      </c>
      <c r="E247" s="145" t="str">
        <f>IF(COUNTIF('Listing Competitieven'!AQ$2:AQ$479,$A247)=0,"",COUNTIF('Listing Competitieven'!AQ$2:AQ$479,$A247))</f>
        <v/>
      </c>
      <c r="F247" s="145" t="str">
        <f>IF(COUNTIF('Listing Competitieven'!AR$2:AR$479,$A247)=0,"",COUNTIF('Listing Competitieven'!AR$2:AR$479,$A247))</f>
        <v/>
      </c>
      <c r="G247" s="145" t="str">
        <f>IF(COUNTIF('Listing Competitieven'!AS$2:AS$479,$A247)=0,"",COUNTIF('Listing Competitieven'!AS$2:AS$479,$A247))</f>
        <v/>
      </c>
      <c r="I247">
        <v>246</v>
      </c>
      <c r="J247" s="145">
        <f>SUM(B$2:B247)</f>
        <v>99</v>
      </c>
      <c r="K247" s="145">
        <f>SUM(C$2:C247)</f>
        <v>32</v>
      </c>
      <c r="L247" s="145">
        <f>SUM(D$2:D247)</f>
        <v>5</v>
      </c>
      <c r="M247" s="145">
        <f>SUM(E$2:E247)</f>
        <v>0</v>
      </c>
      <c r="N247" s="145">
        <f>SUM(F$2:F247)</f>
        <v>0</v>
      </c>
      <c r="O247" s="145">
        <f>SUM(G$2:G247)</f>
        <v>0</v>
      </c>
    </row>
    <row r="248" spans="1:15" x14ac:dyDescent="0.25">
      <c r="A248">
        <v>247</v>
      </c>
      <c r="B248" s="145" t="str">
        <f>IF(COUNTIF('Listing Competitieven'!AN$2:AN$479,$A248)=0,"",COUNTIF('Listing Competitieven'!AN$2:AN$479,$A248))</f>
        <v/>
      </c>
      <c r="C248" s="145" t="str">
        <f>IF(COUNTIF('Listing Competitieven'!AO$2:AO$479,$A248)=0,"",COUNTIF('Listing Competitieven'!AO$2:AO$479,$A248))</f>
        <v/>
      </c>
      <c r="D248" s="145" t="str">
        <f>IF(COUNTIF('Listing Competitieven'!AP$2:AP$479,$A248)=0,"",COUNTIF('Listing Competitieven'!AP$2:AP$479,$A248))</f>
        <v/>
      </c>
      <c r="E248" s="145" t="str">
        <f>IF(COUNTIF('Listing Competitieven'!AQ$2:AQ$479,$A248)=0,"",COUNTIF('Listing Competitieven'!AQ$2:AQ$479,$A248))</f>
        <v/>
      </c>
      <c r="F248" s="145" t="str">
        <f>IF(COUNTIF('Listing Competitieven'!AR$2:AR$479,$A248)=0,"",COUNTIF('Listing Competitieven'!AR$2:AR$479,$A248))</f>
        <v/>
      </c>
      <c r="G248" s="145" t="str">
        <f>IF(COUNTIF('Listing Competitieven'!AS$2:AS$479,$A248)=0,"",COUNTIF('Listing Competitieven'!AS$2:AS$479,$A248))</f>
        <v/>
      </c>
      <c r="I248">
        <v>247</v>
      </c>
      <c r="J248" s="145">
        <f>SUM(B$2:B248)</f>
        <v>99</v>
      </c>
      <c r="K248" s="145">
        <f>SUM(C$2:C248)</f>
        <v>32</v>
      </c>
      <c r="L248" s="145">
        <f>SUM(D$2:D248)</f>
        <v>5</v>
      </c>
      <c r="M248" s="145">
        <f>SUM(E$2:E248)</f>
        <v>0</v>
      </c>
      <c r="N248" s="145">
        <f>SUM(F$2:F248)</f>
        <v>0</v>
      </c>
      <c r="O248" s="145">
        <f>SUM(G$2:G248)</f>
        <v>0</v>
      </c>
    </row>
    <row r="249" spans="1:15" x14ac:dyDescent="0.25">
      <c r="A249">
        <v>248</v>
      </c>
      <c r="B249" s="145" t="str">
        <f>IF(COUNTIF('Listing Competitieven'!AN$2:AN$479,$A249)=0,"",COUNTIF('Listing Competitieven'!AN$2:AN$479,$A249))</f>
        <v/>
      </c>
      <c r="C249" s="145" t="str">
        <f>IF(COUNTIF('Listing Competitieven'!AO$2:AO$479,$A249)=0,"",COUNTIF('Listing Competitieven'!AO$2:AO$479,$A249))</f>
        <v/>
      </c>
      <c r="D249" s="145" t="str">
        <f>IF(COUNTIF('Listing Competitieven'!AP$2:AP$479,$A249)=0,"",COUNTIF('Listing Competitieven'!AP$2:AP$479,$A249))</f>
        <v/>
      </c>
      <c r="E249" s="145" t="str">
        <f>IF(COUNTIF('Listing Competitieven'!AQ$2:AQ$479,$A249)=0,"",COUNTIF('Listing Competitieven'!AQ$2:AQ$479,$A249))</f>
        <v/>
      </c>
      <c r="F249" s="145" t="str">
        <f>IF(COUNTIF('Listing Competitieven'!AR$2:AR$479,$A249)=0,"",COUNTIF('Listing Competitieven'!AR$2:AR$479,$A249))</f>
        <v/>
      </c>
      <c r="G249" s="145" t="str">
        <f>IF(COUNTIF('Listing Competitieven'!AS$2:AS$479,$A249)=0,"",COUNTIF('Listing Competitieven'!AS$2:AS$479,$A249))</f>
        <v/>
      </c>
      <c r="I249">
        <v>248</v>
      </c>
      <c r="J249" s="145">
        <f>SUM(B$2:B249)</f>
        <v>99</v>
      </c>
      <c r="K249" s="145">
        <f>SUM(C$2:C249)</f>
        <v>32</v>
      </c>
      <c r="L249" s="145">
        <f>SUM(D$2:D249)</f>
        <v>5</v>
      </c>
      <c r="M249" s="145">
        <f>SUM(E$2:E249)</f>
        <v>0</v>
      </c>
      <c r="N249" s="145">
        <f>SUM(F$2:F249)</f>
        <v>0</v>
      </c>
      <c r="O249" s="145">
        <f>SUM(G$2:G249)</f>
        <v>0</v>
      </c>
    </row>
    <row r="250" spans="1:15" x14ac:dyDescent="0.25">
      <c r="A250">
        <v>249</v>
      </c>
      <c r="B250" s="145" t="str">
        <f>IF(COUNTIF('Listing Competitieven'!AN$2:AN$479,$A250)=0,"",COUNTIF('Listing Competitieven'!AN$2:AN$479,$A250))</f>
        <v/>
      </c>
      <c r="C250" s="145" t="str">
        <f>IF(COUNTIF('Listing Competitieven'!AO$2:AO$479,$A250)=0,"",COUNTIF('Listing Competitieven'!AO$2:AO$479,$A250))</f>
        <v/>
      </c>
      <c r="D250" s="145" t="str">
        <f>IF(COUNTIF('Listing Competitieven'!AP$2:AP$479,$A250)=0,"",COUNTIF('Listing Competitieven'!AP$2:AP$479,$A250))</f>
        <v/>
      </c>
      <c r="E250" s="145" t="str">
        <f>IF(COUNTIF('Listing Competitieven'!AQ$2:AQ$479,$A250)=0,"",COUNTIF('Listing Competitieven'!AQ$2:AQ$479,$A250))</f>
        <v/>
      </c>
      <c r="F250" s="145" t="str">
        <f>IF(COUNTIF('Listing Competitieven'!AR$2:AR$479,$A250)=0,"",COUNTIF('Listing Competitieven'!AR$2:AR$479,$A250))</f>
        <v/>
      </c>
      <c r="G250" s="145" t="str">
        <f>IF(COUNTIF('Listing Competitieven'!AS$2:AS$479,$A250)=0,"",COUNTIF('Listing Competitieven'!AS$2:AS$479,$A250))</f>
        <v/>
      </c>
      <c r="I250">
        <v>249</v>
      </c>
      <c r="J250" s="145">
        <f>SUM(B$2:B250)</f>
        <v>99</v>
      </c>
      <c r="K250" s="145">
        <f>SUM(C$2:C250)</f>
        <v>32</v>
      </c>
      <c r="L250" s="145">
        <f>SUM(D$2:D250)</f>
        <v>5</v>
      </c>
      <c r="M250" s="145">
        <f>SUM(E$2:E250)</f>
        <v>0</v>
      </c>
      <c r="N250" s="145">
        <f>SUM(F$2:F250)</f>
        <v>0</v>
      </c>
      <c r="O250" s="145">
        <f>SUM(G$2:G250)</f>
        <v>0</v>
      </c>
    </row>
    <row r="251" spans="1:15" x14ac:dyDescent="0.25">
      <c r="A251">
        <v>250</v>
      </c>
      <c r="B251" s="145" t="str">
        <f>IF(COUNTIF('Listing Competitieven'!AN$2:AN$479,$A251)=0,"",COUNTIF('Listing Competitieven'!AN$2:AN$479,$A251))</f>
        <v/>
      </c>
      <c r="C251" s="145" t="str">
        <f>IF(COUNTIF('Listing Competitieven'!AO$2:AO$479,$A251)=0,"",COUNTIF('Listing Competitieven'!AO$2:AO$479,$A251))</f>
        <v/>
      </c>
      <c r="D251" s="145" t="str">
        <f>IF(COUNTIF('Listing Competitieven'!AP$2:AP$479,$A251)=0,"",COUNTIF('Listing Competitieven'!AP$2:AP$479,$A251))</f>
        <v/>
      </c>
      <c r="E251" s="145" t="str">
        <f>IF(COUNTIF('Listing Competitieven'!AQ$2:AQ$479,$A251)=0,"",COUNTIF('Listing Competitieven'!AQ$2:AQ$479,$A251))</f>
        <v/>
      </c>
      <c r="F251" s="145" t="str">
        <f>IF(COUNTIF('Listing Competitieven'!AR$2:AR$479,$A251)=0,"",COUNTIF('Listing Competitieven'!AR$2:AR$479,$A251))</f>
        <v/>
      </c>
      <c r="G251" s="145" t="str">
        <f>IF(COUNTIF('Listing Competitieven'!AS$2:AS$479,$A251)=0,"",COUNTIF('Listing Competitieven'!AS$2:AS$479,$A251))</f>
        <v/>
      </c>
      <c r="I251">
        <v>250</v>
      </c>
      <c r="J251" s="145">
        <f>SUM(B$2:B251)</f>
        <v>99</v>
      </c>
      <c r="K251" s="145">
        <f>SUM(C$2:C251)</f>
        <v>32</v>
      </c>
      <c r="L251" s="145">
        <f>SUM(D$2:D251)</f>
        <v>5</v>
      </c>
      <c r="M251" s="145">
        <f>SUM(E$2:E251)</f>
        <v>0</v>
      </c>
      <c r="N251" s="145">
        <f>SUM(F$2:F251)</f>
        <v>0</v>
      </c>
      <c r="O251" s="145">
        <f>SUM(G$2:G251)</f>
        <v>0</v>
      </c>
    </row>
    <row r="252" spans="1:15" x14ac:dyDescent="0.25">
      <c r="A252">
        <v>251</v>
      </c>
      <c r="B252" s="145" t="str">
        <f>IF(COUNTIF('Listing Competitieven'!AN$2:AN$479,$A252)=0,"",COUNTIF('Listing Competitieven'!AN$2:AN$479,$A252))</f>
        <v/>
      </c>
      <c r="C252" s="145" t="str">
        <f>IF(COUNTIF('Listing Competitieven'!AO$2:AO$479,$A252)=0,"",COUNTIF('Listing Competitieven'!AO$2:AO$479,$A252))</f>
        <v/>
      </c>
      <c r="D252" s="145" t="str">
        <f>IF(COUNTIF('Listing Competitieven'!AP$2:AP$479,$A252)=0,"",COUNTIF('Listing Competitieven'!AP$2:AP$479,$A252))</f>
        <v/>
      </c>
      <c r="E252" s="145" t="str">
        <f>IF(COUNTIF('Listing Competitieven'!AQ$2:AQ$479,$A252)=0,"",COUNTIF('Listing Competitieven'!AQ$2:AQ$479,$A252))</f>
        <v/>
      </c>
      <c r="F252" s="145" t="str">
        <f>IF(COUNTIF('Listing Competitieven'!AR$2:AR$479,$A252)=0,"",COUNTIF('Listing Competitieven'!AR$2:AR$479,$A252))</f>
        <v/>
      </c>
      <c r="G252" s="145" t="str">
        <f>IF(COUNTIF('Listing Competitieven'!AS$2:AS$479,$A252)=0,"",COUNTIF('Listing Competitieven'!AS$2:AS$479,$A252))</f>
        <v/>
      </c>
      <c r="I252">
        <v>251</v>
      </c>
      <c r="J252" s="145">
        <f>SUM(B$2:B252)</f>
        <v>99</v>
      </c>
      <c r="K252" s="145">
        <f>SUM(C$2:C252)</f>
        <v>32</v>
      </c>
      <c r="L252" s="145">
        <f>SUM(D$2:D252)</f>
        <v>5</v>
      </c>
      <c r="M252" s="145">
        <f>SUM(E$2:E252)</f>
        <v>0</v>
      </c>
      <c r="N252" s="145">
        <f>SUM(F$2:F252)</f>
        <v>0</v>
      </c>
      <c r="O252" s="145">
        <f>SUM(G$2:G252)</f>
        <v>0</v>
      </c>
    </row>
    <row r="253" spans="1:15" x14ac:dyDescent="0.25">
      <c r="A253">
        <v>252</v>
      </c>
      <c r="B253" s="145">
        <f>IF(COUNTIF('Listing Competitieven'!AN$2:AN$479,$A253)=0,"",COUNTIF('Listing Competitieven'!AN$2:AN$479,$A253))</f>
        <v>1</v>
      </c>
      <c r="C253" s="145" t="str">
        <f>IF(COUNTIF('Listing Competitieven'!AO$2:AO$479,$A253)=0,"",COUNTIF('Listing Competitieven'!AO$2:AO$479,$A253))</f>
        <v/>
      </c>
      <c r="D253" s="145" t="str">
        <f>IF(COUNTIF('Listing Competitieven'!AP$2:AP$479,$A253)=0,"",COUNTIF('Listing Competitieven'!AP$2:AP$479,$A253))</f>
        <v/>
      </c>
      <c r="E253" s="145" t="str">
        <f>IF(COUNTIF('Listing Competitieven'!AQ$2:AQ$479,$A253)=0,"",COUNTIF('Listing Competitieven'!AQ$2:AQ$479,$A253))</f>
        <v/>
      </c>
      <c r="F253" s="145" t="str">
        <f>IF(COUNTIF('Listing Competitieven'!AR$2:AR$479,$A253)=0,"",COUNTIF('Listing Competitieven'!AR$2:AR$479,$A253))</f>
        <v/>
      </c>
      <c r="G253" s="145" t="str">
        <f>IF(COUNTIF('Listing Competitieven'!AS$2:AS$479,$A253)=0,"",COUNTIF('Listing Competitieven'!AS$2:AS$479,$A253))</f>
        <v/>
      </c>
      <c r="I253">
        <v>252</v>
      </c>
      <c r="J253" s="145">
        <f>SUM(B$2:B253)</f>
        <v>100</v>
      </c>
      <c r="K253" s="145">
        <f>SUM(C$2:C253)</f>
        <v>32</v>
      </c>
      <c r="L253" s="145">
        <f>SUM(D$2:D253)</f>
        <v>5</v>
      </c>
      <c r="M253" s="145">
        <f>SUM(E$2:E253)</f>
        <v>0</v>
      </c>
      <c r="N253" s="145">
        <f>SUM(F$2:F253)</f>
        <v>0</v>
      </c>
      <c r="O253" s="145">
        <f>SUM(G$2:G253)</f>
        <v>0</v>
      </c>
    </row>
    <row r="254" spans="1:15" x14ac:dyDescent="0.25">
      <c r="A254">
        <v>253</v>
      </c>
      <c r="B254" s="145" t="str">
        <f>IF(COUNTIF('Listing Competitieven'!AN$2:AN$479,$A254)=0,"",COUNTIF('Listing Competitieven'!AN$2:AN$479,$A254))</f>
        <v/>
      </c>
      <c r="C254" s="145" t="str">
        <f>IF(COUNTIF('Listing Competitieven'!AO$2:AO$479,$A254)=0,"",COUNTIF('Listing Competitieven'!AO$2:AO$479,$A254))</f>
        <v/>
      </c>
      <c r="D254" s="145" t="str">
        <f>IF(COUNTIF('Listing Competitieven'!AP$2:AP$479,$A254)=0,"",COUNTIF('Listing Competitieven'!AP$2:AP$479,$A254))</f>
        <v/>
      </c>
      <c r="E254" s="145" t="str">
        <f>IF(COUNTIF('Listing Competitieven'!AQ$2:AQ$479,$A254)=0,"",COUNTIF('Listing Competitieven'!AQ$2:AQ$479,$A254))</f>
        <v/>
      </c>
      <c r="F254" s="145" t="str">
        <f>IF(COUNTIF('Listing Competitieven'!AR$2:AR$479,$A254)=0,"",COUNTIF('Listing Competitieven'!AR$2:AR$479,$A254))</f>
        <v/>
      </c>
      <c r="G254" s="145" t="str">
        <f>IF(COUNTIF('Listing Competitieven'!AS$2:AS$479,$A254)=0,"",COUNTIF('Listing Competitieven'!AS$2:AS$479,$A254))</f>
        <v/>
      </c>
      <c r="I254">
        <v>253</v>
      </c>
      <c r="J254" s="145">
        <f>SUM(B$2:B254)</f>
        <v>100</v>
      </c>
      <c r="K254" s="145">
        <f>SUM(C$2:C254)</f>
        <v>32</v>
      </c>
      <c r="L254" s="145">
        <f>SUM(D$2:D254)</f>
        <v>5</v>
      </c>
      <c r="M254" s="145">
        <f>SUM(E$2:E254)</f>
        <v>0</v>
      </c>
      <c r="N254" s="145">
        <f>SUM(F$2:F254)</f>
        <v>0</v>
      </c>
      <c r="O254" s="145">
        <f>SUM(G$2:G254)</f>
        <v>0</v>
      </c>
    </row>
    <row r="255" spans="1:15" x14ac:dyDescent="0.25">
      <c r="A255">
        <v>254</v>
      </c>
      <c r="B255" s="145" t="str">
        <f>IF(COUNTIF('Listing Competitieven'!AN$2:AN$479,$A255)=0,"",COUNTIF('Listing Competitieven'!AN$2:AN$479,$A255))</f>
        <v/>
      </c>
      <c r="C255" s="145" t="str">
        <f>IF(COUNTIF('Listing Competitieven'!AO$2:AO$479,$A255)=0,"",COUNTIF('Listing Competitieven'!AO$2:AO$479,$A255))</f>
        <v/>
      </c>
      <c r="D255" s="145" t="str">
        <f>IF(COUNTIF('Listing Competitieven'!AP$2:AP$479,$A255)=0,"",COUNTIF('Listing Competitieven'!AP$2:AP$479,$A255))</f>
        <v/>
      </c>
      <c r="E255" s="145" t="str">
        <f>IF(COUNTIF('Listing Competitieven'!AQ$2:AQ$479,$A255)=0,"",COUNTIF('Listing Competitieven'!AQ$2:AQ$479,$A255))</f>
        <v/>
      </c>
      <c r="F255" s="145" t="str">
        <f>IF(COUNTIF('Listing Competitieven'!AR$2:AR$479,$A255)=0,"",COUNTIF('Listing Competitieven'!AR$2:AR$479,$A255))</f>
        <v/>
      </c>
      <c r="G255" s="145" t="str">
        <f>IF(COUNTIF('Listing Competitieven'!AS$2:AS$479,$A255)=0,"",COUNTIF('Listing Competitieven'!AS$2:AS$479,$A255))</f>
        <v/>
      </c>
      <c r="I255">
        <v>254</v>
      </c>
      <c r="J255" s="145">
        <f>SUM(B$2:B255)</f>
        <v>100</v>
      </c>
      <c r="K255" s="145">
        <f>SUM(C$2:C255)</f>
        <v>32</v>
      </c>
      <c r="L255" s="145">
        <f>SUM(D$2:D255)</f>
        <v>5</v>
      </c>
      <c r="M255" s="145">
        <f>SUM(E$2:E255)</f>
        <v>0</v>
      </c>
      <c r="N255" s="145">
        <f>SUM(F$2:F255)</f>
        <v>0</v>
      </c>
      <c r="O255" s="145">
        <f>SUM(G$2:G255)</f>
        <v>0</v>
      </c>
    </row>
    <row r="256" spans="1:15" x14ac:dyDescent="0.25">
      <c r="A256">
        <v>255</v>
      </c>
      <c r="B256" s="145" t="str">
        <f>IF(COUNTIF('Listing Competitieven'!AN$2:AN$479,$A256)=0,"",COUNTIF('Listing Competitieven'!AN$2:AN$479,$A256))</f>
        <v/>
      </c>
      <c r="C256" s="145" t="str">
        <f>IF(COUNTIF('Listing Competitieven'!AO$2:AO$479,$A256)=0,"",COUNTIF('Listing Competitieven'!AO$2:AO$479,$A256))</f>
        <v/>
      </c>
      <c r="D256" s="145" t="str">
        <f>IF(COUNTIF('Listing Competitieven'!AP$2:AP$479,$A256)=0,"",COUNTIF('Listing Competitieven'!AP$2:AP$479,$A256))</f>
        <v/>
      </c>
      <c r="E256" s="145" t="str">
        <f>IF(COUNTIF('Listing Competitieven'!AQ$2:AQ$479,$A256)=0,"",COUNTIF('Listing Competitieven'!AQ$2:AQ$479,$A256))</f>
        <v/>
      </c>
      <c r="F256" s="145" t="str">
        <f>IF(COUNTIF('Listing Competitieven'!AR$2:AR$479,$A256)=0,"",COUNTIF('Listing Competitieven'!AR$2:AR$479,$A256))</f>
        <v/>
      </c>
      <c r="G256" s="145" t="str">
        <f>IF(COUNTIF('Listing Competitieven'!AS$2:AS$479,$A256)=0,"",COUNTIF('Listing Competitieven'!AS$2:AS$479,$A256))</f>
        <v/>
      </c>
      <c r="I256">
        <v>255</v>
      </c>
      <c r="J256" s="145">
        <f>SUM(B$2:B256)</f>
        <v>100</v>
      </c>
      <c r="K256" s="145">
        <f>SUM(C$2:C256)</f>
        <v>32</v>
      </c>
      <c r="L256" s="145">
        <f>SUM(D$2:D256)</f>
        <v>5</v>
      </c>
      <c r="M256" s="145">
        <f>SUM(E$2:E256)</f>
        <v>0</v>
      </c>
      <c r="N256" s="145">
        <f>SUM(F$2:F256)</f>
        <v>0</v>
      </c>
      <c r="O256" s="145">
        <f>SUM(G$2:G256)</f>
        <v>0</v>
      </c>
    </row>
    <row r="257" spans="1:15" x14ac:dyDescent="0.25">
      <c r="A257">
        <v>256</v>
      </c>
      <c r="B257" s="145" t="str">
        <f>IF(COUNTIF('Listing Competitieven'!AN$2:AN$479,$A257)=0,"",COUNTIF('Listing Competitieven'!AN$2:AN$479,$A257))</f>
        <v/>
      </c>
      <c r="C257" s="145" t="str">
        <f>IF(COUNTIF('Listing Competitieven'!AO$2:AO$479,$A257)=0,"",COUNTIF('Listing Competitieven'!AO$2:AO$479,$A257))</f>
        <v/>
      </c>
      <c r="D257" s="145" t="str">
        <f>IF(COUNTIF('Listing Competitieven'!AP$2:AP$479,$A257)=0,"",COUNTIF('Listing Competitieven'!AP$2:AP$479,$A257))</f>
        <v/>
      </c>
      <c r="E257" s="145" t="str">
        <f>IF(COUNTIF('Listing Competitieven'!AQ$2:AQ$479,$A257)=0,"",COUNTIF('Listing Competitieven'!AQ$2:AQ$479,$A257))</f>
        <v/>
      </c>
      <c r="F257" s="145" t="str">
        <f>IF(COUNTIF('Listing Competitieven'!AR$2:AR$479,$A257)=0,"",COUNTIF('Listing Competitieven'!AR$2:AR$479,$A257))</f>
        <v/>
      </c>
      <c r="G257" s="145" t="str">
        <f>IF(COUNTIF('Listing Competitieven'!AS$2:AS$479,$A257)=0,"",COUNTIF('Listing Competitieven'!AS$2:AS$479,$A257))</f>
        <v/>
      </c>
      <c r="I257">
        <v>256</v>
      </c>
      <c r="J257" s="145">
        <f>SUM(B$2:B257)</f>
        <v>100</v>
      </c>
      <c r="K257" s="145">
        <f>SUM(C$2:C257)</f>
        <v>32</v>
      </c>
      <c r="L257" s="145">
        <f>SUM(D$2:D257)</f>
        <v>5</v>
      </c>
      <c r="M257" s="145">
        <f>SUM(E$2:E257)</f>
        <v>0</v>
      </c>
      <c r="N257" s="145">
        <f>SUM(F$2:F257)</f>
        <v>0</v>
      </c>
      <c r="O257" s="145">
        <f>SUM(G$2:G257)</f>
        <v>0</v>
      </c>
    </row>
    <row r="258" spans="1:15" x14ac:dyDescent="0.25">
      <c r="A258">
        <v>257</v>
      </c>
      <c r="B258" s="145" t="str">
        <f>IF(COUNTIF('Listing Competitieven'!AN$2:AN$479,$A258)=0,"",COUNTIF('Listing Competitieven'!AN$2:AN$479,$A258))</f>
        <v/>
      </c>
      <c r="C258" s="145" t="str">
        <f>IF(COUNTIF('Listing Competitieven'!AO$2:AO$479,$A258)=0,"",COUNTIF('Listing Competitieven'!AO$2:AO$479,$A258))</f>
        <v/>
      </c>
      <c r="D258" s="145" t="str">
        <f>IF(COUNTIF('Listing Competitieven'!AP$2:AP$479,$A258)=0,"",COUNTIF('Listing Competitieven'!AP$2:AP$479,$A258))</f>
        <v/>
      </c>
      <c r="E258" s="145" t="str">
        <f>IF(COUNTIF('Listing Competitieven'!AQ$2:AQ$479,$A258)=0,"",COUNTIF('Listing Competitieven'!AQ$2:AQ$479,$A258))</f>
        <v/>
      </c>
      <c r="F258" s="145" t="str">
        <f>IF(COUNTIF('Listing Competitieven'!AR$2:AR$479,$A258)=0,"",COUNTIF('Listing Competitieven'!AR$2:AR$479,$A258))</f>
        <v/>
      </c>
      <c r="G258" s="145" t="str">
        <f>IF(COUNTIF('Listing Competitieven'!AS$2:AS$479,$A258)=0,"",COUNTIF('Listing Competitieven'!AS$2:AS$479,$A258))</f>
        <v/>
      </c>
      <c r="I258">
        <v>257</v>
      </c>
      <c r="J258" s="145">
        <f>SUM(B$2:B258)</f>
        <v>100</v>
      </c>
      <c r="K258" s="145">
        <f>SUM(C$2:C258)</f>
        <v>32</v>
      </c>
      <c r="L258" s="145">
        <f>SUM(D$2:D258)</f>
        <v>5</v>
      </c>
      <c r="M258" s="145">
        <f>SUM(E$2:E258)</f>
        <v>0</v>
      </c>
      <c r="N258" s="145">
        <f>SUM(F$2:F258)</f>
        <v>0</v>
      </c>
      <c r="O258" s="145">
        <f>SUM(G$2:G258)</f>
        <v>0</v>
      </c>
    </row>
    <row r="259" spans="1:15" x14ac:dyDescent="0.25">
      <c r="A259">
        <v>258</v>
      </c>
      <c r="B259" s="145" t="str">
        <f>IF(COUNTIF('Listing Competitieven'!AN$2:AN$479,$A259)=0,"",COUNTIF('Listing Competitieven'!AN$2:AN$479,$A259))</f>
        <v/>
      </c>
      <c r="C259" s="145" t="str">
        <f>IF(COUNTIF('Listing Competitieven'!AO$2:AO$479,$A259)=0,"",COUNTIF('Listing Competitieven'!AO$2:AO$479,$A259))</f>
        <v/>
      </c>
      <c r="D259" s="145" t="str">
        <f>IF(COUNTIF('Listing Competitieven'!AP$2:AP$479,$A259)=0,"",COUNTIF('Listing Competitieven'!AP$2:AP$479,$A259))</f>
        <v/>
      </c>
      <c r="E259" s="145" t="str">
        <f>IF(COUNTIF('Listing Competitieven'!AQ$2:AQ$479,$A259)=0,"",COUNTIF('Listing Competitieven'!AQ$2:AQ$479,$A259))</f>
        <v/>
      </c>
      <c r="F259" s="145" t="str">
        <f>IF(COUNTIF('Listing Competitieven'!AR$2:AR$479,$A259)=0,"",COUNTIF('Listing Competitieven'!AR$2:AR$479,$A259))</f>
        <v/>
      </c>
      <c r="G259" s="145" t="str">
        <f>IF(COUNTIF('Listing Competitieven'!AS$2:AS$479,$A259)=0,"",COUNTIF('Listing Competitieven'!AS$2:AS$479,$A259))</f>
        <v/>
      </c>
      <c r="I259">
        <v>258</v>
      </c>
      <c r="J259" s="145">
        <f>SUM(B$2:B259)</f>
        <v>100</v>
      </c>
      <c r="K259" s="145">
        <f>SUM(C$2:C259)</f>
        <v>32</v>
      </c>
      <c r="L259" s="145">
        <f>SUM(D$2:D259)</f>
        <v>5</v>
      </c>
      <c r="M259" s="145">
        <f>SUM(E$2:E259)</f>
        <v>0</v>
      </c>
      <c r="N259" s="145">
        <f>SUM(F$2:F259)</f>
        <v>0</v>
      </c>
      <c r="O259" s="145">
        <f>SUM(G$2:G259)</f>
        <v>0</v>
      </c>
    </row>
    <row r="260" spans="1:15" x14ac:dyDescent="0.25">
      <c r="A260">
        <v>259</v>
      </c>
      <c r="B260" s="145">
        <f>IF(COUNTIF('Listing Competitieven'!AN$2:AN$479,$A260)=0,"",COUNTIF('Listing Competitieven'!AN$2:AN$479,$A260))</f>
        <v>1</v>
      </c>
      <c r="C260" s="145">
        <f>IF(COUNTIF('Listing Competitieven'!AO$2:AO$479,$A260)=0,"",COUNTIF('Listing Competitieven'!AO$2:AO$479,$A260))</f>
        <v>4</v>
      </c>
      <c r="D260" s="145" t="str">
        <f>IF(COUNTIF('Listing Competitieven'!AP$2:AP$479,$A260)=0,"",COUNTIF('Listing Competitieven'!AP$2:AP$479,$A260))</f>
        <v/>
      </c>
      <c r="E260" s="145" t="str">
        <f>IF(COUNTIF('Listing Competitieven'!AQ$2:AQ$479,$A260)=0,"",COUNTIF('Listing Competitieven'!AQ$2:AQ$479,$A260))</f>
        <v/>
      </c>
      <c r="F260" s="145" t="str">
        <f>IF(COUNTIF('Listing Competitieven'!AR$2:AR$479,$A260)=0,"",COUNTIF('Listing Competitieven'!AR$2:AR$479,$A260))</f>
        <v/>
      </c>
      <c r="G260" s="145" t="str">
        <f>IF(COUNTIF('Listing Competitieven'!AS$2:AS$479,$A260)=0,"",COUNTIF('Listing Competitieven'!AS$2:AS$479,$A260))</f>
        <v/>
      </c>
      <c r="I260">
        <v>259</v>
      </c>
      <c r="J260" s="145">
        <f>SUM(B$2:B260)</f>
        <v>101</v>
      </c>
      <c r="K260" s="145">
        <f>SUM(C$2:C260)</f>
        <v>36</v>
      </c>
      <c r="L260" s="145">
        <f>SUM(D$2:D260)</f>
        <v>5</v>
      </c>
      <c r="M260" s="145">
        <f>SUM(E$2:E260)</f>
        <v>0</v>
      </c>
      <c r="N260" s="145">
        <f>SUM(F$2:F260)</f>
        <v>0</v>
      </c>
      <c r="O260" s="145">
        <f>SUM(G$2:G260)</f>
        <v>0</v>
      </c>
    </row>
    <row r="261" spans="1:15" x14ac:dyDescent="0.25">
      <c r="A261">
        <v>260</v>
      </c>
      <c r="B261" s="145" t="str">
        <f>IF(COUNTIF('Listing Competitieven'!AN$2:AN$479,$A261)=0,"",COUNTIF('Listing Competitieven'!AN$2:AN$479,$A261))</f>
        <v/>
      </c>
      <c r="C261" s="145" t="str">
        <f>IF(COUNTIF('Listing Competitieven'!AO$2:AO$479,$A261)=0,"",COUNTIF('Listing Competitieven'!AO$2:AO$479,$A261))</f>
        <v/>
      </c>
      <c r="D261" s="145" t="str">
        <f>IF(COUNTIF('Listing Competitieven'!AP$2:AP$479,$A261)=0,"",COUNTIF('Listing Competitieven'!AP$2:AP$479,$A261))</f>
        <v/>
      </c>
      <c r="E261" s="145" t="str">
        <f>IF(COUNTIF('Listing Competitieven'!AQ$2:AQ$479,$A261)=0,"",COUNTIF('Listing Competitieven'!AQ$2:AQ$479,$A261))</f>
        <v/>
      </c>
      <c r="F261" s="145" t="str">
        <f>IF(COUNTIF('Listing Competitieven'!AR$2:AR$479,$A261)=0,"",COUNTIF('Listing Competitieven'!AR$2:AR$479,$A261))</f>
        <v/>
      </c>
      <c r="G261" s="145" t="str">
        <f>IF(COUNTIF('Listing Competitieven'!AS$2:AS$479,$A261)=0,"",COUNTIF('Listing Competitieven'!AS$2:AS$479,$A261))</f>
        <v/>
      </c>
      <c r="I261">
        <v>260</v>
      </c>
      <c r="J261" s="145">
        <f>SUM(B$2:B261)</f>
        <v>101</v>
      </c>
      <c r="K261" s="145">
        <f>SUM(C$2:C261)</f>
        <v>36</v>
      </c>
      <c r="L261" s="145">
        <f>SUM(D$2:D261)</f>
        <v>5</v>
      </c>
      <c r="M261" s="145">
        <f>SUM(E$2:E261)</f>
        <v>0</v>
      </c>
      <c r="N261" s="145">
        <f>SUM(F$2:F261)</f>
        <v>0</v>
      </c>
      <c r="O261" s="145">
        <f>SUM(G$2:G261)</f>
        <v>0</v>
      </c>
    </row>
    <row r="262" spans="1:15" x14ac:dyDescent="0.25">
      <c r="A262">
        <v>261</v>
      </c>
      <c r="B262" s="145" t="str">
        <f>IF(COUNTIF('Listing Competitieven'!AN$2:AN$479,$A262)=0,"",COUNTIF('Listing Competitieven'!AN$2:AN$479,$A262))</f>
        <v/>
      </c>
      <c r="C262" s="145" t="str">
        <f>IF(COUNTIF('Listing Competitieven'!AO$2:AO$479,$A262)=0,"",COUNTIF('Listing Competitieven'!AO$2:AO$479,$A262))</f>
        <v/>
      </c>
      <c r="D262" s="145" t="str">
        <f>IF(COUNTIF('Listing Competitieven'!AP$2:AP$479,$A262)=0,"",COUNTIF('Listing Competitieven'!AP$2:AP$479,$A262))</f>
        <v/>
      </c>
      <c r="E262" s="145" t="str">
        <f>IF(COUNTIF('Listing Competitieven'!AQ$2:AQ$479,$A262)=0,"",COUNTIF('Listing Competitieven'!AQ$2:AQ$479,$A262))</f>
        <v/>
      </c>
      <c r="F262" s="145" t="str">
        <f>IF(COUNTIF('Listing Competitieven'!AR$2:AR$479,$A262)=0,"",COUNTIF('Listing Competitieven'!AR$2:AR$479,$A262))</f>
        <v/>
      </c>
      <c r="G262" s="145" t="str">
        <f>IF(COUNTIF('Listing Competitieven'!AS$2:AS$479,$A262)=0,"",COUNTIF('Listing Competitieven'!AS$2:AS$479,$A262))</f>
        <v/>
      </c>
      <c r="I262">
        <v>261</v>
      </c>
      <c r="J262" s="145">
        <f>SUM(B$2:B262)</f>
        <v>101</v>
      </c>
      <c r="K262" s="145">
        <f>SUM(C$2:C262)</f>
        <v>36</v>
      </c>
      <c r="L262" s="145">
        <f>SUM(D$2:D262)</f>
        <v>5</v>
      </c>
      <c r="M262" s="145">
        <f>SUM(E$2:E262)</f>
        <v>0</v>
      </c>
      <c r="N262" s="145">
        <f>SUM(F$2:F262)</f>
        <v>0</v>
      </c>
      <c r="O262" s="145">
        <f>SUM(G$2:G262)</f>
        <v>0</v>
      </c>
    </row>
    <row r="263" spans="1:15" x14ac:dyDescent="0.25">
      <c r="A263">
        <v>262</v>
      </c>
      <c r="B263" s="145" t="str">
        <f>IF(COUNTIF('Listing Competitieven'!AN$2:AN$479,$A263)=0,"",COUNTIF('Listing Competitieven'!AN$2:AN$479,$A263))</f>
        <v/>
      </c>
      <c r="C263" s="145" t="str">
        <f>IF(COUNTIF('Listing Competitieven'!AO$2:AO$479,$A263)=0,"",COUNTIF('Listing Competitieven'!AO$2:AO$479,$A263))</f>
        <v/>
      </c>
      <c r="D263" s="145" t="str">
        <f>IF(COUNTIF('Listing Competitieven'!AP$2:AP$479,$A263)=0,"",COUNTIF('Listing Competitieven'!AP$2:AP$479,$A263))</f>
        <v/>
      </c>
      <c r="E263" s="145" t="str">
        <f>IF(COUNTIF('Listing Competitieven'!AQ$2:AQ$479,$A263)=0,"",COUNTIF('Listing Competitieven'!AQ$2:AQ$479,$A263))</f>
        <v/>
      </c>
      <c r="F263" s="145" t="str">
        <f>IF(COUNTIF('Listing Competitieven'!AR$2:AR$479,$A263)=0,"",COUNTIF('Listing Competitieven'!AR$2:AR$479,$A263))</f>
        <v/>
      </c>
      <c r="G263" s="145" t="str">
        <f>IF(COUNTIF('Listing Competitieven'!AS$2:AS$479,$A263)=0,"",COUNTIF('Listing Competitieven'!AS$2:AS$479,$A263))</f>
        <v/>
      </c>
      <c r="I263">
        <v>262</v>
      </c>
      <c r="J263" s="145">
        <f>SUM(B$2:B263)</f>
        <v>101</v>
      </c>
      <c r="K263" s="145">
        <f>SUM(C$2:C263)</f>
        <v>36</v>
      </c>
      <c r="L263" s="145">
        <f>SUM(D$2:D263)</f>
        <v>5</v>
      </c>
      <c r="M263" s="145">
        <f>SUM(E$2:E263)</f>
        <v>0</v>
      </c>
      <c r="N263" s="145">
        <f>SUM(F$2:F263)</f>
        <v>0</v>
      </c>
      <c r="O263" s="145">
        <f>SUM(G$2:G263)</f>
        <v>0</v>
      </c>
    </row>
    <row r="264" spans="1:15" x14ac:dyDescent="0.25">
      <c r="A264">
        <v>263</v>
      </c>
      <c r="B264" s="145" t="str">
        <f>IF(COUNTIF('Listing Competitieven'!AN$2:AN$479,$A264)=0,"",COUNTIF('Listing Competitieven'!AN$2:AN$479,$A264))</f>
        <v/>
      </c>
      <c r="C264" s="145" t="str">
        <f>IF(COUNTIF('Listing Competitieven'!AO$2:AO$479,$A264)=0,"",COUNTIF('Listing Competitieven'!AO$2:AO$479,$A264))</f>
        <v/>
      </c>
      <c r="D264" s="145" t="str">
        <f>IF(COUNTIF('Listing Competitieven'!AP$2:AP$479,$A264)=0,"",COUNTIF('Listing Competitieven'!AP$2:AP$479,$A264))</f>
        <v/>
      </c>
      <c r="E264" s="145" t="str">
        <f>IF(COUNTIF('Listing Competitieven'!AQ$2:AQ$479,$A264)=0,"",COUNTIF('Listing Competitieven'!AQ$2:AQ$479,$A264))</f>
        <v/>
      </c>
      <c r="F264" s="145" t="str">
        <f>IF(COUNTIF('Listing Competitieven'!AR$2:AR$479,$A264)=0,"",COUNTIF('Listing Competitieven'!AR$2:AR$479,$A264))</f>
        <v/>
      </c>
      <c r="G264" s="145" t="str">
        <f>IF(COUNTIF('Listing Competitieven'!AS$2:AS$479,$A264)=0,"",COUNTIF('Listing Competitieven'!AS$2:AS$479,$A264))</f>
        <v/>
      </c>
      <c r="I264">
        <v>263</v>
      </c>
      <c r="J264" s="145">
        <f>SUM(B$2:B264)</f>
        <v>101</v>
      </c>
      <c r="K264" s="145">
        <f>SUM(C$2:C264)</f>
        <v>36</v>
      </c>
      <c r="L264" s="145">
        <f>SUM(D$2:D264)</f>
        <v>5</v>
      </c>
      <c r="M264" s="145">
        <f>SUM(E$2:E264)</f>
        <v>0</v>
      </c>
      <c r="N264" s="145">
        <f>SUM(F$2:F264)</f>
        <v>0</v>
      </c>
      <c r="O264" s="145">
        <f>SUM(G$2:G264)</f>
        <v>0</v>
      </c>
    </row>
    <row r="265" spans="1:15" x14ac:dyDescent="0.25">
      <c r="A265">
        <v>264</v>
      </c>
      <c r="B265" s="145" t="str">
        <f>IF(COUNTIF('Listing Competitieven'!AN$2:AN$479,$A265)=0,"",COUNTIF('Listing Competitieven'!AN$2:AN$479,$A265))</f>
        <v/>
      </c>
      <c r="C265" s="145" t="str">
        <f>IF(COUNTIF('Listing Competitieven'!AO$2:AO$479,$A265)=0,"",COUNTIF('Listing Competitieven'!AO$2:AO$479,$A265))</f>
        <v/>
      </c>
      <c r="D265" s="145" t="str">
        <f>IF(COUNTIF('Listing Competitieven'!AP$2:AP$479,$A265)=0,"",COUNTIF('Listing Competitieven'!AP$2:AP$479,$A265))</f>
        <v/>
      </c>
      <c r="E265" s="145" t="str">
        <f>IF(COUNTIF('Listing Competitieven'!AQ$2:AQ$479,$A265)=0,"",COUNTIF('Listing Competitieven'!AQ$2:AQ$479,$A265))</f>
        <v/>
      </c>
      <c r="F265" s="145" t="str">
        <f>IF(COUNTIF('Listing Competitieven'!AR$2:AR$479,$A265)=0,"",COUNTIF('Listing Competitieven'!AR$2:AR$479,$A265))</f>
        <v/>
      </c>
      <c r="G265" s="145" t="str">
        <f>IF(COUNTIF('Listing Competitieven'!AS$2:AS$479,$A265)=0,"",COUNTIF('Listing Competitieven'!AS$2:AS$479,$A265))</f>
        <v/>
      </c>
      <c r="I265">
        <v>264</v>
      </c>
      <c r="J265" s="145">
        <f>SUM(B$2:B265)</f>
        <v>101</v>
      </c>
      <c r="K265" s="145">
        <f>SUM(C$2:C265)</f>
        <v>36</v>
      </c>
      <c r="L265" s="145">
        <f>SUM(D$2:D265)</f>
        <v>5</v>
      </c>
      <c r="M265" s="145">
        <f>SUM(E$2:E265)</f>
        <v>0</v>
      </c>
      <c r="N265" s="145">
        <f>SUM(F$2:F265)</f>
        <v>0</v>
      </c>
      <c r="O265" s="145">
        <f>SUM(G$2:G265)</f>
        <v>0</v>
      </c>
    </row>
    <row r="266" spans="1:15" x14ac:dyDescent="0.25">
      <c r="A266">
        <v>265</v>
      </c>
      <c r="B266" s="145">
        <f>IF(COUNTIF('Listing Competitieven'!AN$2:AN$479,$A266)=0,"",COUNTIF('Listing Competitieven'!AN$2:AN$479,$A266))</f>
        <v>2</v>
      </c>
      <c r="C266" s="145">
        <f>IF(COUNTIF('Listing Competitieven'!AO$2:AO$479,$A266)=0,"",COUNTIF('Listing Competitieven'!AO$2:AO$479,$A266))</f>
        <v>1</v>
      </c>
      <c r="D266" s="145" t="str">
        <f>IF(COUNTIF('Listing Competitieven'!AP$2:AP$479,$A266)=0,"",COUNTIF('Listing Competitieven'!AP$2:AP$479,$A266))</f>
        <v/>
      </c>
      <c r="E266" s="145" t="str">
        <f>IF(COUNTIF('Listing Competitieven'!AQ$2:AQ$479,$A266)=0,"",COUNTIF('Listing Competitieven'!AQ$2:AQ$479,$A266))</f>
        <v/>
      </c>
      <c r="F266" s="145" t="str">
        <f>IF(COUNTIF('Listing Competitieven'!AR$2:AR$479,$A266)=0,"",COUNTIF('Listing Competitieven'!AR$2:AR$479,$A266))</f>
        <v/>
      </c>
      <c r="G266" s="145" t="str">
        <f>IF(COUNTIF('Listing Competitieven'!AS$2:AS$479,$A266)=0,"",COUNTIF('Listing Competitieven'!AS$2:AS$479,$A266))</f>
        <v/>
      </c>
      <c r="I266">
        <v>265</v>
      </c>
      <c r="J266" s="145">
        <f>SUM(B$2:B266)</f>
        <v>103</v>
      </c>
      <c r="K266" s="145">
        <f>SUM(C$2:C266)</f>
        <v>37</v>
      </c>
      <c r="L266" s="145">
        <f>SUM(D$2:D266)</f>
        <v>5</v>
      </c>
      <c r="M266" s="145">
        <f>SUM(E$2:E266)</f>
        <v>0</v>
      </c>
      <c r="N266" s="145">
        <f>SUM(F$2:F266)</f>
        <v>0</v>
      </c>
      <c r="O266" s="145">
        <f>SUM(G$2:G266)</f>
        <v>0</v>
      </c>
    </row>
    <row r="267" spans="1:15" x14ac:dyDescent="0.25">
      <c r="A267">
        <v>266</v>
      </c>
      <c r="B267" s="145" t="str">
        <f>IF(COUNTIF('Listing Competitieven'!AN$2:AN$479,$A267)=0,"",COUNTIF('Listing Competitieven'!AN$2:AN$479,$A267))</f>
        <v/>
      </c>
      <c r="C267" s="145" t="str">
        <f>IF(COUNTIF('Listing Competitieven'!AO$2:AO$479,$A267)=0,"",COUNTIF('Listing Competitieven'!AO$2:AO$479,$A267))</f>
        <v/>
      </c>
      <c r="D267" s="145" t="str">
        <f>IF(COUNTIF('Listing Competitieven'!AP$2:AP$479,$A267)=0,"",COUNTIF('Listing Competitieven'!AP$2:AP$479,$A267))</f>
        <v/>
      </c>
      <c r="E267" s="145" t="str">
        <f>IF(COUNTIF('Listing Competitieven'!AQ$2:AQ$479,$A267)=0,"",COUNTIF('Listing Competitieven'!AQ$2:AQ$479,$A267))</f>
        <v/>
      </c>
      <c r="F267" s="145" t="str">
        <f>IF(COUNTIF('Listing Competitieven'!AR$2:AR$479,$A267)=0,"",COUNTIF('Listing Competitieven'!AR$2:AR$479,$A267))</f>
        <v/>
      </c>
      <c r="G267" s="145" t="str">
        <f>IF(COUNTIF('Listing Competitieven'!AS$2:AS$479,$A267)=0,"",COUNTIF('Listing Competitieven'!AS$2:AS$479,$A267))</f>
        <v/>
      </c>
      <c r="I267">
        <v>266</v>
      </c>
      <c r="J267" s="145">
        <f>SUM(B$2:B267)</f>
        <v>103</v>
      </c>
      <c r="K267" s="145">
        <f>SUM(C$2:C267)</f>
        <v>37</v>
      </c>
      <c r="L267" s="145">
        <f>SUM(D$2:D267)</f>
        <v>5</v>
      </c>
      <c r="M267" s="145">
        <f>SUM(E$2:E267)</f>
        <v>0</v>
      </c>
      <c r="N267" s="145">
        <f>SUM(F$2:F267)</f>
        <v>0</v>
      </c>
      <c r="O267" s="145">
        <f>SUM(G$2:G267)</f>
        <v>0</v>
      </c>
    </row>
    <row r="268" spans="1:15" x14ac:dyDescent="0.25">
      <c r="A268">
        <v>267</v>
      </c>
      <c r="B268" s="145" t="str">
        <f>IF(COUNTIF('Listing Competitieven'!AN$2:AN$479,$A268)=0,"",COUNTIF('Listing Competitieven'!AN$2:AN$479,$A268))</f>
        <v/>
      </c>
      <c r="C268" s="145" t="str">
        <f>IF(COUNTIF('Listing Competitieven'!AO$2:AO$479,$A268)=0,"",COUNTIF('Listing Competitieven'!AO$2:AO$479,$A268))</f>
        <v/>
      </c>
      <c r="D268" s="145" t="str">
        <f>IF(COUNTIF('Listing Competitieven'!AP$2:AP$479,$A268)=0,"",COUNTIF('Listing Competitieven'!AP$2:AP$479,$A268))</f>
        <v/>
      </c>
      <c r="E268" s="145" t="str">
        <f>IF(COUNTIF('Listing Competitieven'!AQ$2:AQ$479,$A268)=0,"",COUNTIF('Listing Competitieven'!AQ$2:AQ$479,$A268))</f>
        <v/>
      </c>
      <c r="F268" s="145" t="str">
        <f>IF(COUNTIF('Listing Competitieven'!AR$2:AR$479,$A268)=0,"",COUNTIF('Listing Competitieven'!AR$2:AR$479,$A268))</f>
        <v/>
      </c>
      <c r="G268" s="145" t="str">
        <f>IF(COUNTIF('Listing Competitieven'!AS$2:AS$479,$A268)=0,"",COUNTIF('Listing Competitieven'!AS$2:AS$479,$A268))</f>
        <v/>
      </c>
      <c r="I268">
        <v>267</v>
      </c>
      <c r="J268" s="145">
        <f>SUM(B$2:B268)</f>
        <v>103</v>
      </c>
      <c r="K268" s="145">
        <f>SUM(C$2:C268)</f>
        <v>37</v>
      </c>
      <c r="L268" s="145">
        <f>SUM(D$2:D268)</f>
        <v>5</v>
      </c>
      <c r="M268" s="145">
        <f>SUM(E$2:E268)</f>
        <v>0</v>
      </c>
      <c r="N268" s="145">
        <f>SUM(F$2:F268)</f>
        <v>0</v>
      </c>
      <c r="O268" s="145">
        <f>SUM(G$2:G268)</f>
        <v>0</v>
      </c>
    </row>
    <row r="269" spans="1:15" x14ac:dyDescent="0.25">
      <c r="A269">
        <v>268</v>
      </c>
      <c r="B269" s="145" t="str">
        <f>IF(COUNTIF('Listing Competitieven'!AN$2:AN$479,$A269)=0,"",COUNTIF('Listing Competitieven'!AN$2:AN$479,$A269))</f>
        <v/>
      </c>
      <c r="C269" s="145" t="str">
        <f>IF(COUNTIF('Listing Competitieven'!AO$2:AO$479,$A269)=0,"",COUNTIF('Listing Competitieven'!AO$2:AO$479,$A269))</f>
        <v/>
      </c>
      <c r="D269" s="145" t="str">
        <f>IF(COUNTIF('Listing Competitieven'!AP$2:AP$479,$A269)=0,"",COUNTIF('Listing Competitieven'!AP$2:AP$479,$A269))</f>
        <v/>
      </c>
      <c r="E269" s="145" t="str">
        <f>IF(COUNTIF('Listing Competitieven'!AQ$2:AQ$479,$A269)=0,"",COUNTIF('Listing Competitieven'!AQ$2:AQ$479,$A269))</f>
        <v/>
      </c>
      <c r="F269" s="145" t="str">
        <f>IF(COUNTIF('Listing Competitieven'!AR$2:AR$479,$A269)=0,"",COUNTIF('Listing Competitieven'!AR$2:AR$479,$A269))</f>
        <v/>
      </c>
      <c r="G269" s="145" t="str">
        <f>IF(COUNTIF('Listing Competitieven'!AS$2:AS$479,$A269)=0,"",COUNTIF('Listing Competitieven'!AS$2:AS$479,$A269))</f>
        <v/>
      </c>
      <c r="I269">
        <v>268</v>
      </c>
      <c r="J269" s="145">
        <f>SUM(B$2:B269)</f>
        <v>103</v>
      </c>
      <c r="K269" s="145">
        <f>SUM(C$2:C269)</f>
        <v>37</v>
      </c>
      <c r="L269" s="145">
        <f>SUM(D$2:D269)</f>
        <v>5</v>
      </c>
      <c r="M269" s="145">
        <f>SUM(E$2:E269)</f>
        <v>0</v>
      </c>
      <c r="N269" s="145">
        <f>SUM(F$2:F269)</f>
        <v>0</v>
      </c>
      <c r="O269" s="145">
        <f>SUM(G$2:G269)</f>
        <v>0</v>
      </c>
    </row>
    <row r="270" spans="1:15" x14ac:dyDescent="0.25">
      <c r="A270">
        <v>269</v>
      </c>
      <c r="B270" s="145" t="str">
        <f>IF(COUNTIF('Listing Competitieven'!AN$2:AN$479,$A270)=0,"",COUNTIF('Listing Competitieven'!AN$2:AN$479,$A270))</f>
        <v/>
      </c>
      <c r="C270" s="145" t="str">
        <f>IF(COUNTIF('Listing Competitieven'!AO$2:AO$479,$A270)=0,"",COUNTIF('Listing Competitieven'!AO$2:AO$479,$A270))</f>
        <v/>
      </c>
      <c r="D270" s="145" t="str">
        <f>IF(COUNTIF('Listing Competitieven'!AP$2:AP$479,$A270)=0,"",COUNTIF('Listing Competitieven'!AP$2:AP$479,$A270))</f>
        <v/>
      </c>
      <c r="E270" s="145" t="str">
        <f>IF(COUNTIF('Listing Competitieven'!AQ$2:AQ$479,$A270)=0,"",COUNTIF('Listing Competitieven'!AQ$2:AQ$479,$A270))</f>
        <v/>
      </c>
      <c r="F270" s="145" t="str">
        <f>IF(COUNTIF('Listing Competitieven'!AR$2:AR$479,$A270)=0,"",COUNTIF('Listing Competitieven'!AR$2:AR$479,$A270))</f>
        <v/>
      </c>
      <c r="G270" s="145" t="str">
        <f>IF(COUNTIF('Listing Competitieven'!AS$2:AS$479,$A270)=0,"",COUNTIF('Listing Competitieven'!AS$2:AS$479,$A270))</f>
        <v/>
      </c>
      <c r="I270">
        <v>269</v>
      </c>
      <c r="J270" s="145">
        <f>SUM(B$2:B270)</f>
        <v>103</v>
      </c>
      <c r="K270" s="145">
        <f>SUM(C$2:C270)</f>
        <v>37</v>
      </c>
      <c r="L270" s="145">
        <f>SUM(D$2:D270)</f>
        <v>5</v>
      </c>
      <c r="M270" s="145">
        <f>SUM(E$2:E270)</f>
        <v>0</v>
      </c>
      <c r="N270" s="145">
        <f>SUM(F$2:F270)</f>
        <v>0</v>
      </c>
      <c r="O270" s="145">
        <f>SUM(G$2:G270)</f>
        <v>0</v>
      </c>
    </row>
    <row r="271" spans="1:15" x14ac:dyDescent="0.25">
      <c r="A271">
        <v>270</v>
      </c>
      <c r="B271" s="145" t="str">
        <f>IF(COUNTIF('Listing Competitieven'!AN$2:AN$479,$A271)=0,"",COUNTIF('Listing Competitieven'!AN$2:AN$479,$A271))</f>
        <v/>
      </c>
      <c r="C271" s="145" t="str">
        <f>IF(COUNTIF('Listing Competitieven'!AO$2:AO$479,$A271)=0,"",COUNTIF('Listing Competitieven'!AO$2:AO$479,$A271))</f>
        <v/>
      </c>
      <c r="D271" s="145" t="str">
        <f>IF(COUNTIF('Listing Competitieven'!AP$2:AP$479,$A271)=0,"",COUNTIF('Listing Competitieven'!AP$2:AP$479,$A271))</f>
        <v/>
      </c>
      <c r="E271" s="145" t="str">
        <f>IF(COUNTIF('Listing Competitieven'!AQ$2:AQ$479,$A271)=0,"",COUNTIF('Listing Competitieven'!AQ$2:AQ$479,$A271))</f>
        <v/>
      </c>
      <c r="F271" s="145" t="str">
        <f>IF(COUNTIF('Listing Competitieven'!AR$2:AR$479,$A271)=0,"",COUNTIF('Listing Competitieven'!AR$2:AR$479,$A271))</f>
        <v/>
      </c>
      <c r="G271" s="145" t="str">
        <f>IF(COUNTIF('Listing Competitieven'!AS$2:AS$479,$A271)=0,"",COUNTIF('Listing Competitieven'!AS$2:AS$479,$A271))</f>
        <v/>
      </c>
      <c r="I271">
        <v>270</v>
      </c>
      <c r="J271" s="145">
        <f>SUM(B$2:B271)</f>
        <v>103</v>
      </c>
      <c r="K271" s="145">
        <f>SUM(C$2:C271)</f>
        <v>37</v>
      </c>
      <c r="L271" s="145">
        <f>SUM(D$2:D271)</f>
        <v>5</v>
      </c>
      <c r="M271" s="145">
        <f>SUM(E$2:E271)</f>
        <v>0</v>
      </c>
      <c r="N271" s="145">
        <f>SUM(F$2:F271)</f>
        <v>0</v>
      </c>
      <c r="O271" s="145">
        <f>SUM(G$2:G271)</f>
        <v>0</v>
      </c>
    </row>
    <row r="272" spans="1:15" x14ac:dyDescent="0.25">
      <c r="A272">
        <v>271</v>
      </c>
      <c r="B272" s="145" t="str">
        <f>IF(COUNTIF('Listing Competitieven'!AN$2:AN$479,$A272)=0,"",COUNTIF('Listing Competitieven'!AN$2:AN$479,$A272))</f>
        <v/>
      </c>
      <c r="C272" s="145" t="str">
        <f>IF(COUNTIF('Listing Competitieven'!AO$2:AO$479,$A272)=0,"",COUNTIF('Listing Competitieven'!AO$2:AO$479,$A272))</f>
        <v/>
      </c>
      <c r="D272" s="145" t="str">
        <f>IF(COUNTIF('Listing Competitieven'!AP$2:AP$479,$A272)=0,"",COUNTIF('Listing Competitieven'!AP$2:AP$479,$A272))</f>
        <v/>
      </c>
      <c r="E272" s="145" t="str">
        <f>IF(COUNTIF('Listing Competitieven'!AQ$2:AQ$479,$A272)=0,"",COUNTIF('Listing Competitieven'!AQ$2:AQ$479,$A272))</f>
        <v/>
      </c>
      <c r="F272" s="145" t="str">
        <f>IF(COUNTIF('Listing Competitieven'!AR$2:AR$479,$A272)=0,"",COUNTIF('Listing Competitieven'!AR$2:AR$479,$A272))</f>
        <v/>
      </c>
      <c r="G272" s="145" t="str">
        <f>IF(COUNTIF('Listing Competitieven'!AS$2:AS$479,$A272)=0,"",COUNTIF('Listing Competitieven'!AS$2:AS$479,$A272))</f>
        <v/>
      </c>
      <c r="I272">
        <v>271</v>
      </c>
      <c r="J272" s="145">
        <f>SUM(B$2:B272)</f>
        <v>103</v>
      </c>
      <c r="K272" s="145">
        <f>SUM(C$2:C272)</f>
        <v>37</v>
      </c>
      <c r="L272" s="145">
        <f>SUM(D$2:D272)</f>
        <v>5</v>
      </c>
      <c r="M272" s="145">
        <f>SUM(E$2:E272)</f>
        <v>0</v>
      </c>
      <c r="N272" s="145">
        <f>SUM(F$2:F272)</f>
        <v>0</v>
      </c>
      <c r="O272" s="145">
        <f>SUM(G$2:G272)</f>
        <v>0</v>
      </c>
    </row>
    <row r="273" spans="1:15" x14ac:dyDescent="0.25">
      <c r="A273">
        <v>272</v>
      </c>
      <c r="B273" s="145" t="str">
        <f>IF(COUNTIF('Listing Competitieven'!AN$2:AN$479,$A273)=0,"",COUNTIF('Listing Competitieven'!AN$2:AN$479,$A273))</f>
        <v/>
      </c>
      <c r="C273" s="145" t="str">
        <f>IF(COUNTIF('Listing Competitieven'!AO$2:AO$479,$A273)=0,"",COUNTIF('Listing Competitieven'!AO$2:AO$479,$A273))</f>
        <v/>
      </c>
      <c r="D273" s="145" t="str">
        <f>IF(COUNTIF('Listing Competitieven'!AP$2:AP$479,$A273)=0,"",COUNTIF('Listing Competitieven'!AP$2:AP$479,$A273))</f>
        <v/>
      </c>
      <c r="E273" s="145" t="str">
        <f>IF(COUNTIF('Listing Competitieven'!AQ$2:AQ$479,$A273)=0,"",COUNTIF('Listing Competitieven'!AQ$2:AQ$479,$A273))</f>
        <v/>
      </c>
      <c r="F273" s="145" t="str">
        <f>IF(COUNTIF('Listing Competitieven'!AR$2:AR$479,$A273)=0,"",COUNTIF('Listing Competitieven'!AR$2:AR$479,$A273))</f>
        <v/>
      </c>
      <c r="G273" s="145" t="str">
        <f>IF(COUNTIF('Listing Competitieven'!AS$2:AS$479,$A273)=0,"",COUNTIF('Listing Competitieven'!AS$2:AS$479,$A273))</f>
        <v/>
      </c>
      <c r="I273">
        <v>272</v>
      </c>
      <c r="J273" s="145">
        <f>SUM(B$2:B273)</f>
        <v>103</v>
      </c>
      <c r="K273" s="145">
        <f>SUM(C$2:C273)</f>
        <v>37</v>
      </c>
      <c r="L273" s="145">
        <f>SUM(D$2:D273)</f>
        <v>5</v>
      </c>
      <c r="M273" s="145">
        <f>SUM(E$2:E273)</f>
        <v>0</v>
      </c>
      <c r="N273" s="145">
        <f>SUM(F$2:F273)</f>
        <v>0</v>
      </c>
      <c r="O273" s="145">
        <f>SUM(G$2:G273)</f>
        <v>0</v>
      </c>
    </row>
    <row r="274" spans="1:15" x14ac:dyDescent="0.25">
      <c r="A274">
        <v>273</v>
      </c>
      <c r="B274" s="145" t="str">
        <f>IF(COUNTIF('Listing Competitieven'!AN$2:AN$479,$A274)=0,"",COUNTIF('Listing Competitieven'!AN$2:AN$479,$A274))</f>
        <v/>
      </c>
      <c r="C274" s="145">
        <f>IF(COUNTIF('Listing Competitieven'!AO$2:AO$479,$A274)=0,"",COUNTIF('Listing Competitieven'!AO$2:AO$479,$A274))</f>
        <v>1</v>
      </c>
      <c r="D274" s="145" t="str">
        <f>IF(COUNTIF('Listing Competitieven'!AP$2:AP$479,$A274)=0,"",COUNTIF('Listing Competitieven'!AP$2:AP$479,$A274))</f>
        <v/>
      </c>
      <c r="E274" s="145" t="str">
        <f>IF(COUNTIF('Listing Competitieven'!AQ$2:AQ$479,$A274)=0,"",COUNTIF('Listing Competitieven'!AQ$2:AQ$479,$A274))</f>
        <v/>
      </c>
      <c r="F274" s="145" t="str">
        <f>IF(COUNTIF('Listing Competitieven'!AR$2:AR$479,$A274)=0,"",COUNTIF('Listing Competitieven'!AR$2:AR$479,$A274))</f>
        <v/>
      </c>
      <c r="G274" s="145" t="str">
        <f>IF(COUNTIF('Listing Competitieven'!AS$2:AS$479,$A274)=0,"",COUNTIF('Listing Competitieven'!AS$2:AS$479,$A274))</f>
        <v/>
      </c>
      <c r="I274">
        <v>273</v>
      </c>
      <c r="J274" s="145">
        <f>SUM(B$2:B274)</f>
        <v>103</v>
      </c>
      <c r="K274" s="145">
        <f>SUM(C$2:C274)</f>
        <v>38</v>
      </c>
      <c r="L274" s="145">
        <f>SUM(D$2:D274)</f>
        <v>5</v>
      </c>
      <c r="M274" s="145">
        <f>SUM(E$2:E274)</f>
        <v>0</v>
      </c>
      <c r="N274" s="145">
        <f>SUM(F$2:F274)</f>
        <v>0</v>
      </c>
      <c r="O274" s="145">
        <f>SUM(G$2:G274)</f>
        <v>0</v>
      </c>
    </row>
    <row r="275" spans="1:15" x14ac:dyDescent="0.25">
      <c r="A275">
        <v>274</v>
      </c>
      <c r="B275" s="145">
        <f>IF(COUNTIF('Listing Competitieven'!AN$2:AN$479,$A275)=0,"",COUNTIF('Listing Competitieven'!AN$2:AN$479,$A275))</f>
        <v>1</v>
      </c>
      <c r="C275" s="145">
        <f>IF(COUNTIF('Listing Competitieven'!AO$2:AO$479,$A275)=0,"",COUNTIF('Listing Competitieven'!AO$2:AO$479,$A275))</f>
        <v>1</v>
      </c>
      <c r="D275" s="145" t="str">
        <f>IF(COUNTIF('Listing Competitieven'!AP$2:AP$479,$A275)=0,"",COUNTIF('Listing Competitieven'!AP$2:AP$479,$A275))</f>
        <v/>
      </c>
      <c r="E275" s="145" t="str">
        <f>IF(COUNTIF('Listing Competitieven'!AQ$2:AQ$479,$A275)=0,"",COUNTIF('Listing Competitieven'!AQ$2:AQ$479,$A275))</f>
        <v/>
      </c>
      <c r="F275" s="145" t="str">
        <f>IF(COUNTIF('Listing Competitieven'!AR$2:AR$479,$A275)=0,"",COUNTIF('Listing Competitieven'!AR$2:AR$479,$A275))</f>
        <v/>
      </c>
      <c r="G275" s="145" t="str">
        <f>IF(COUNTIF('Listing Competitieven'!AS$2:AS$479,$A275)=0,"",COUNTIF('Listing Competitieven'!AS$2:AS$479,$A275))</f>
        <v/>
      </c>
      <c r="I275">
        <v>274</v>
      </c>
      <c r="J275" s="145">
        <f>SUM(B$2:B275)</f>
        <v>104</v>
      </c>
      <c r="K275" s="145">
        <f>SUM(C$2:C275)</f>
        <v>39</v>
      </c>
      <c r="L275" s="145">
        <f>SUM(D$2:D275)</f>
        <v>5</v>
      </c>
      <c r="M275" s="145">
        <f>SUM(E$2:E275)</f>
        <v>0</v>
      </c>
      <c r="N275" s="145">
        <f>SUM(F$2:F275)</f>
        <v>0</v>
      </c>
      <c r="O275" s="145">
        <f>SUM(G$2:G275)</f>
        <v>0</v>
      </c>
    </row>
    <row r="276" spans="1:15" x14ac:dyDescent="0.25">
      <c r="A276">
        <v>275</v>
      </c>
      <c r="B276" s="145" t="str">
        <f>IF(COUNTIF('Listing Competitieven'!AN$2:AN$479,$A276)=0,"",COUNTIF('Listing Competitieven'!AN$2:AN$479,$A276))</f>
        <v/>
      </c>
      <c r="C276" s="145" t="str">
        <f>IF(COUNTIF('Listing Competitieven'!AO$2:AO$479,$A276)=0,"",COUNTIF('Listing Competitieven'!AO$2:AO$479,$A276))</f>
        <v/>
      </c>
      <c r="D276" s="145" t="str">
        <f>IF(COUNTIF('Listing Competitieven'!AP$2:AP$479,$A276)=0,"",COUNTIF('Listing Competitieven'!AP$2:AP$479,$A276))</f>
        <v/>
      </c>
      <c r="E276" s="145" t="str">
        <f>IF(COUNTIF('Listing Competitieven'!AQ$2:AQ$479,$A276)=0,"",COUNTIF('Listing Competitieven'!AQ$2:AQ$479,$A276))</f>
        <v/>
      </c>
      <c r="F276" s="145" t="str">
        <f>IF(COUNTIF('Listing Competitieven'!AR$2:AR$479,$A276)=0,"",COUNTIF('Listing Competitieven'!AR$2:AR$479,$A276))</f>
        <v/>
      </c>
      <c r="G276" s="145" t="str">
        <f>IF(COUNTIF('Listing Competitieven'!AS$2:AS$479,$A276)=0,"",COUNTIF('Listing Competitieven'!AS$2:AS$479,$A276))</f>
        <v/>
      </c>
      <c r="I276">
        <v>275</v>
      </c>
      <c r="J276" s="145">
        <f>SUM(B$2:B276)</f>
        <v>104</v>
      </c>
      <c r="K276" s="145">
        <f>SUM(C$2:C276)</f>
        <v>39</v>
      </c>
      <c r="L276" s="145">
        <f>SUM(D$2:D276)</f>
        <v>5</v>
      </c>
      <c r="M276" s="145">
        <f>SUM(E$2:E276)</f>
        <v>0</v>
      </c>
      <c r="N276" s="145">
        <f>SUM(F$2:F276)</f>
        <v>0</v>
      </c>
      <c r="O276" s="145">
        <f>SUM(G$2:G276)</f>
        <v>0</v>
      </c>
    </row>
    <row r="277" spans="1:15" x14ac:dyDescent="0.25">
      <c r="A277">
        <v>276</v>
      </c>
      <c r="B277" s="145" t="str">
        <f>IF(COUNTIF('Listing Competitieven'!AN$2:AN$479,$A277)=0,"",COUNTIF('Listing Competitieven'!AN$2:AN$479,$A277))</f>
        <v/>
      </c>
      <c r="C277" s="145" t="str">
        <f>IF(COUNTIF('Listing Competitieven'!AO$2:AO$479,$A277)=0,"",COUNTIF('Listing Competitieven'!AO$2:AO$479,$A277))</f>
        <v/>
      </c>
      <c r="D277" s="145" t="str">
        <f>IF(COUNTIF('Listing Competitieven'!AP$2:AP$479,$A277)=0,"",COUNTIF('Listing Competitieven'!AP$2:AP$479,$A277))</f>
        <v/>
      </c>
      <c r="E277" s="145" t="str">
        <f>IF(COUNTIF('Listing Competitieven'!AQ$2:AQ$479,$A277)=0,"",COUNTIF('Listing Competitieven'!AQ$2:AQ$479,$A277))</f>
        <v/>
      </c>
      <c r="F277" s="145" t="str">
        <f>IF(COUNTIF('Listing Competitieven'!AR$2:AR$479,$A277)=0,"",COUNTIF('Listing Competitieven'!AR$2:AR$479,$A277))</f>
        <v/>
      </c>
      <c r="G277" s="145" t="str">
        <f>IF(COUNTIF('Listing Competitieven'!AS$2:AS$479,$A277)=0,"",COUNTIF('Listing Competitieven'!AS$2:AS$479,$A277))</f>
        <v/>
      </c>
      <c r="I277">
        <v>276</v>
      </c>
      <c r="J277" s="145">
        <f>SUM(B$2:B277)</f>
        <v>104</v>
      </c>
      <c r="K277" s="145">
        <f>SUM(C$2:C277)</f>
        <v>39</v>
      </c>
      <c r="L277" s="145">
        <f>SUM(D$2:D277)</f>
        <v>5</v>
      </c>
      <c r="M277" s="145">
        <f>SUM(E$2:E277)</f>
        <v>0</v>
      </c>
      <c r="N277" s="145">
        <f>SUM(F$2:F277)</f>
        <v>0</v>
      </c>
      <c r="O277" s="145">
        <f>SUM(G$2:G277)</f>
        <v>0</v>
      </c>
    </row>
    <row r="278" spans="1:15" x14ac:dyDescent="0.25">
      <c r="A278">
        <v>277</v>
      </c>
      <c r="B278" s="145" t="str">
        <f>IF(COUNTIF('Listing Competitieven'!AN$2:AN$479,$A278)=0,"",COUNTIF('Listing Competitieven'!AN$2:AN$479,$A278))</f>
        <v/>
      </c>
      <c r="C278" s="145" t="str">
        <f>IF(COUNTIF('Listing Competitieven'!AO$2:AO$479,$A278)=0,"",COUNTIF('Listing Competitieven'!AO$2:AO$479,$A278))</f>
        <v/>
      </c>
      <c r="D278" s="145" t="str">
        <f>IF(COUNTIF('Listing Competitieven'!AP$2:AP$479,$A278)=0,"",COUNTIF('Listing Competitieven'!AP$2:AP$479,$A278))</f>
        <v/>
      </c>
      <c r="E278" s="145" t="str">
        <f>IF(COUNTIF('Listing Competitieven'!AQ$2:AQ$479,$A278)=0,"",COUNTIF('Listing Competitieven'!AQ$2:AQ$479,$A278))</f>
        <v/>
      </c>
      <c r="F278" s="145" t="str">
        <f>IF(COUNTIF('Listing Competitieven'!AR$2:AR$479,$A278)=0,"",COUNTIF('Listing Competitieven'!AR$2:AR$479,$A278))</f>
        <v/>
      </c>
      <c r="G278" s="145" t="str">
        <f>IF(COUNTIF('Listing Competitieven'!AS$2:AS$479,$A278)=0,"",COUNTIF('Listing Competitieven'!AS$2:AS$479,$A278))</f>
        <v/>
      </c>
      <c r="I278">
        <v>277</v>
      </c>
      <c r="J278" s="145">
        <f>SUM(B$2:B278)</f>
        <v>104</v>
      </c>
      <c r="K278" s="145">
        <f>SUM(C$2:C278)</f>
        <v>39</v>
      </c>
      <c r="L278" s="145">
        <f>SUM(D$2:D278)</f>
        <v>5</v>
      </c>
      <c r="M278" s="145">
        <f>SUM(E$2:E278)</f>
        <v>0</v>
      </c>
      <c r="N278" s="145">
        <f>SUM(F$2:F278)</f>
        <v>0</v>
      </c>
      <c r="O278" s="145">
        <f>SUM(G$2:G278)</f>
        <v>0</v>
      </c>
    </row>
    <row r="279" spans="1:15" x14ac:dyDescent="0.25">
      <c r="A279">
        <v>278</v>
      </c>
      <c r="B279" s="145" t="str">
        <f>IF(COUNTIF('Listing Competitieven'!AN$2:AN$479,$A279)=0,"",COUNTIF('Listing Competitieven'!AN$2:AN$479,$A279))</f>
        <v/>
      </c>
      <c r="C279" s="145" t="str">
        <f>IF(COUNTIF('Listing Competitieven'!AO$2:AO$479,$A279)=0,"",COUNTIF('Listing Competitieven'!AO$2:AO$479,$A279))</f>
        <v/>
      </c>
      <c r="D279" s="145" t="str">
        <f>IF(COUNTIF('Listing Competitieven'!AP$2:AP$479,$A279)=0,"",COUNTIF('Listing Competitieven'!AP$2:AP$479,$A279))</f>
        <v/>
      </c>
      <c r="E279" s="145" t="str">
        <f>IF(COUNTIF('Listing Competitieven'!AQ$2:AQ$479,$A279)=0,"",COUNTIF('Listing Competitieven'!AQ$2:AQ$479,$A279))</f>
        <v/>
      </c>
      <c r="F279" s="145" t="str">
        <f>IF(COUNTIF('Listing Competitieven'!AR$2:AR$479,$A279)=0,"",COUNTIF('Listing Competitieven'!AR$2:AR$479,$A279))</f>
        <v/>
      </c>
      <c r="G279" s="145" t="str">
        <f>IF(COUNTIF('Listing Competitieven'!AS$2:AS$479,$A279)=0,"",COUNTIF('Listing Competitieven'!AS$2:AS$479,$A279))</f>
        <v/>
      </c>
      <c r="I279">
        <v>278</v>
      </c>
      <c r="J279" s="145">
        <f>SUM(B$2:B279)</f>
        <v>104</v>
      </c>
      <c r="K279" s="145">
        <f>SUM(C$2:C279)</f>
        <v>39</v>
      </c>
      <c r="L279" s="145">
        <f>SUM(D$2:D279)</f>
        <v>5</v>
      </c>
      <c r="M279" s="145">
        <f>SUM(E$2:E279)</f>
        <v>0</v>
      </c>
      <c r="N279" s="145">
        <f>SUM(F$2:F279)</f>
        <v>0</v>
      </c>
      <c r="O279" s="145">
        <f>SUM(G$2:G279)</f>
        <v>0</v>
      </c>
    </row>
    <row r="280" spans="1:15" x14ac:dyDescent="0.25">
      <c r="A280">
        <v>279</v>
      </c>
      <c r="B280" s="145" t="str">
        <f>IF(COUNTIF('Listing Competitieven'!AN$2:AN$479,$A280)=0,"",COUNTIF('Listing Competitieven'!AN$2:AN$479,$A280))</f>
        <v/>
      </c>
      <c r="C280" s="145" t="str">
        <f>IF(COUNTIF('Listing Competitieven'!AO$2:AO$479,$A280)=0,"",COUNTIF('Listing Competitieven'!AO$2:AO$479,$A280))</f>
        <v/>
      </c>
      <c r="D280" s="145" t="str">
        <f>IF(COUNTIF('Listing Competitieven'!AP$2:AP$479,$A280)=0,"",COUNTIF('Listing Competitieven'!AP$2:AP$479,$A280))</f>
        <v/>
      </c>
      <c r="E280" s="145" t="str">
        <f>IF(COUNTIF('Listing Competitieven'!AQ$2:AQ$479,$A280)=0,"",COUNTIF('Listing Competitieven'!AQ$2:AQ$479,$A280))</f>
        <v/>
      </c>
      <c r="F280" s="145" t="str">
        <f>IF(COUNTIF('Listing Competitieven'!AR$2:AR$479,$A280)=0,"",COUNTIF('Listing Competitieven'!AR$2:AR$479,$A280))</f>
        <v/>
      </c>
      <c r="G280" s="145" t="str">
        <f>IF(COUNTIF('Listing Competitieven'!AS$2:AS$479,$A280)=0,"",COUNTIF('Listing Competitieven'!AS$2:AS$479,$A280))</f>
        <v/>
      </c>
      <c r="I280">
        <v>279</v>
      </c>
      <c r="J280" s="145">
        <f>SUM(B$2:B280)</f>
        <v>104</v>
      </c>
      <c r="K280" s="145">
        <f>SUM(C$2:C280)</f>
        <v>39</v>
      </c>
      <c r="L280" s="145">
        <f>SUM(D$2:D280)</f>
        <v>5</v>
      </c>
      <c r="M280" s="145">
        <f>SUM(E$2:E280)</f>
        <v>0</v>
      </c>
      <c r="N280" s="145">
        <f>SUM(F$2:F280)</f>
        <v>0</v>
      </c>
      <c r="O280" s="145">
        <f>SUM(G$2:G280)</f>
        <v>0</v>
      </c>
    </row>
    <row r="281" spans="1:15" x14ac:dyDescent="0.25">
      <c r="A281">
        <v>280</v>
      </c>
      <c r="B281" s="145">
        <f>IF(COUNTIF('Listing Competitieven'!AN$2:AN$479,$A281)=0,"",COUNTIF('Listing Competitieven'!AN$2:AN$479,$A281))</f>
        <v>2</v>
      </c>
      <c r="C281" s="145">
        <f>IF(COUNTIF('Listing Competitieven'!AO$2:AO$479,$A281)=0,"",COUNTIF('Listing Competitieven'!AO$2:AO$479,$A281))</f>
        <v>2</v>
      </c>
      <c r="D281" s="145" t="str">
        <f>IF(COUNTIF('Listing Competitieven'!AP$2:AP$479,$A281)=0,"",COUNTIF('Listing Competitieven'!AP$2:AP$479,$A281))</f>
        <v/>
      </c>
      <c r="E281" s="145" t="str">
        <f>IF(COUNTIF('Listing Competitieven'!AQ$2:AQ$479,$A281)=0,"",COUNTIF('Listing Competitieven'!AQ$2:AQ$479,$A281))</f>
        <v/>
      </c>
      <c r="F281" s="145" t="str">
        <f>IF(COUNTIF('Listing Competitieven'!AR$2:AR$479,$A281)=0,"",COUNTIF('Listing Competitieven'!AR$2:AR$479,$A281))</f>
        <v/>
      </c>
      <c r="G281" s="145" t="str">
        <f>IF(COUNTIF('Listing Competitieven'!AS$2:AS$479,$A281)=0,"",COUNTIF('Listing Competitieven'!AS$2:AS$479,$A281))</f>
        <v/>
      </c>
      <c r="I281">
        <v>280</v>
      </c>
      <c r="J281" s="145">
        <f>SUM(B$2:B281)</f>
        <v>106</v>
      </c>
      <c r="K281" s="145">
        <f>SUM(C$2:C281)</f>
        <v>41</v>
      </c>
      <c r="L281" s="145">
        <f>SUM(D$2:D281)</f>
        <v>5</v>
      </c>
      <c r="M281" s="145">
        <f>SUM(E$2:E281)</f>
        <v>0</v>
      </c>
      <c r="N281" s="145">
        <f>SUM(F$2:F281)</f>
        <v>0</v>
      </c>
      <c r="O281" s="145">
        <f>SUM(G$2:G281)</f>
        <v>0</v>
      </c>
    </row>
    <row r="282" spans="1:15" x14ac:dyDescent="0.25">
      <c r="A282">
        <v>281</v>
      </c>
      <c r="B282" s="145" t="str">
        <f>IF(COUNTIF('Listing Competitieven'!AN$2:AN$479,$A282)=0,"",COUNTIF('Listing Competitieven'!AN$2:AN$479,$A282))</f>
        <v/>
      </c>
      <c r="C282" s="145" t="str">
        <f>IF(COUNTIF('Listing Competitieven'!AO$2:AO$479,$A282)=0,"",COUNTIF('Listing Competitieven'!AO$2:AO$479,$A282))</f>
        <v/>
      </c>
      <c r="D282" s="145" t="str">
        <f>IF(COUNTIF('Listing Competitieven'!AP$2:AP$479,$A282)=0,"",COUNTIF('Listing Competitieven'!AP$2:AP$479,$A282))</f>
        <v/>
      </c>
      <c r="E282" s="145" t="str">
        <f>IF(COUNTIF('Listing Competitieven'!AQ$2:AQ$479,$A282)=0,"",COUNTIF('Listing Competitieven'!AQ$2:AQ$479,$A282))</f>
        <v/>
      </c>
      <c r="F282" s="145" t="str">
        <f>IF(COUNTIF('Listing Competitieven'!AR$2:AR$479,$A282)=0,"",COUNTIF('Listing Competitieven'!AR$2:AR$479,$A282))</f>
        <v/>
      </c>
      <c r="G282" s="145" t="str">
        <f>IF(COUNTIF('Listing Competitieven'!AS$2:AS$479,$A282)=0,"",COUNTIF('Listing Competitieven'!AS$2:AS$479,$A282))</f>
        <v/>
      </c>
      <c r="I282">
        <v>281</v>
      </c>
      <c r="J282" s="145">
        <f>SUM(B$2:B282)</f>
        <v>106</v>
      </c>
      <c r="K282" s="145">
        <f>SUM(C$2:C282)</f>
        <v>41</v>
      </c>
      <c r="L282" s="145">
        <f>SUM(D$2:D282)</f>
        <v>5</v>
      </c>
      <c r="M282" s="145">
        <f>SUM(E$2:E282)</f>
        <v>0</v>
      </c>
      <c r="N282" s="145">
        <f>SUM(F$2:F282)</f>
        <v>0</v>
      </c>
      <c r="O282" s="145">
        <f>SUM(G$2:G282)</f>
        <v>0</v>
      </c>
    </row>
    <row r="283" spans="1:15" x14ac:dyDescent="0.25">
      <c r="A283">
        <v>282</v>
      </c>
      <c r="B283" s="145" t="str">
        <f>IF(COUNTIF('Listing Competitieven'!AN$2:AN$479,$A283)=0,"",COUNTIF('Listing Competitieven'!AN$2:AN$479,$A283))</f>
        <v/>
      </c>
      <c r="C283" s="145" t="str">
        <f>IF(COUNTIF('Listing Competitieven'!AO$2:AO$479,$A283)=0,"",COUNTIF('Listing Competitieven'!AO$2:AO$479,$A283))</f>
        <v/>
      </c>
      <c r="D283" s="145" t="str">
        <f>IF(COUNTIF('Listing Competitieven'!AP$2:AP$479,$A283)=0,"",COUNTIF('Listing Competitieven'!AP$2:AP$479,$A283))</f>
        <v/>
      </c>
      <c r="E283" s="145" t="str">
        <f>IF(COUNTIF('Listing Competitieven'!AQ$2:AQ$479,$A283)=0,"",COUNTIF('Listing Competitieven'!AQ$2:AQ$479,$A283))</f>
        <v/>
      </c>
      <c r="F283" s="145" t="str">
        <f>IF(COUNTIF('Listing Competitieven'!AR$2:AR$479,$A283)=0,"",COUNTIF('Listing Competitieven'!AR$2:AR$479,$A283))</f>
        <v/>
      </c>
      <c r="G283" s="145" t="str">
        <f>IF(COUNTIF('Listing Competitieven'!AS$2:AS$479,$A283)=0,"",COUNTIF('Listing Competitieven'!AS$2:AS$479,$A283))</f>
        <v/>
      </c>
      <c r="I283">
        <v>282</v>
      </c>
      <c r="J283" s="145">
        <f>SUM(B$2:B283)</f>
        <v>106</v>
      </c>
      <c r="K283" s="145">
        <f>SUM(C$2:C283)</f>
        <v>41</v>
      </c>
      <c r="L283" s="145">
        <f>SUM(D$2:D283)</f>
        <v>5</v>
      </c>
      <c r="M283" s="145">
        <f>SUM(E$2:E283)</f>
        <v>0</v>
      </c>
      <c r="N283" s="145">
        <f>SUM(F$2:F283)</f>
        <v>0</v>
      </c>
      <c r="O283" s="145">
        <f>SUM(G$2:G283)</f>
        <v>0</v>
      </c>
    </row>
    <row r="284" spans="1:15" x14ac:dyDescent="0.25">
      <c r="A284">
        <v>283</v>
      </c>
      <c r="B284" s="145" t="str">
        <f>IF(COUNTIF('Listing Competitieven'!AN$2:AN$479,$A284)=0,"",COUNTIF('Listing Competitieven'!AN$2:AN$479,$A284))</f>
        <v/>
      </c>
      <c r="C284" s="145" t="str">
        <f>IF(COUNTIF('Listing Competitieven'!AO$2:AO$479,$A284)=0,"",COUNTIF('Listing Competitieven'!AO$2:AO$479,$A284))</f>
        <v/>
      </c>
      <c r="D284" s="145" t="str">
        <f>IF(COUNTIF('Listing Competitieven'!AP$2:AP$479,$A284)=0,"",COUNTIF('Listing Competitieven'!AP$2:AP$479,$A284))</f>
        <v/>
      </c>
      <c r="E284" s="145" t="str">
        <f>IF(COUNTIF('Listing Competitieven'!AQ$2:AQ$479,$A284)=0,"",COUNTIF('Listing Competitieven'!AQ$2:AQ$479,$A284))</f>
        <v/>
      </c>
      <c r="F284" s="145" t="str">
        <f>IF(COUNTIF('Listing Competitieven'!AR$2:AR$479,$A284)=0,"",COUNTIF('Listing Competitieven'!AR$2:AR$479,$A284))</f>
        <v/>
      </c>
      <c r="G284" s="145" t="str">
        <f>IF(COUNTIF('Listing Competitieven'!AS$2:AS$479,$A284)=0,"",COUNTIF('Listing Competitieven'!AS$2:AS$479,$A284))</f>
        <v/>
      </c>
      <c r="I284">
        <v>283</v>
      </c>
      <c r="J284" s="145">
        <f>SUM(B$2:B284)</f>
        <v>106</v>
      </c>
      <c r="K284" s="145">
        <f>SUM(C$2:C284)</f>
        <v>41</v>
      </c>
      <c r="L284" s="145">
        <f>SUM(D$2:D284)</f>
        <v>5</v>
      </c>
      <c r="M284" s="145">
        <f>SUM(E$2:E284)</f>
        <v>0</v>
      </c>
      <c r="N284" s="145">
        <f>SUM(F$2:F284)</f>
        <v>0</v>
      </c>
      <c r="O284" s="145">
        <f>SUM(G$2:G284)</f>
        <v>0</v>
      </c>
    </row>
    <row r="285" spans="1:15" x14ac:dyDescent="0.25">
      <c r="A285">
        <v>284</v>
      </c>
      <c r="B285" s="145" t="str">
        <f>IF(COUNTIF('Listing Competitieven'!AN$2:AN$479,$A285)=0,"",COUNTIF('Listing Competitieven'!AN$2:AN$479,$A285))</f>
        <v/>
      </c>
      <c r="C285" s="145" t="str">
        <f>IF(COUNTIF('Listing Competitieven'!AO$2:AO$479,$A285)=0,"",COUNTIF('Listing Competitieven'!AO$2:AO$479,$A285))</f>
        <v/>
      </c>
      <c r="D285" s="145" t="str">
        <f>IF(COUNTIF('Listing Competitieven'!AP$2:AP$479,$A285)=0,"",COUNTIF('Listing Competitieven'!AP$2:AP$479,$A285))</f>
        <v/>
      </c>
      <c r="E285" s="145" t="str">
        <f>IF(COUNTIF('Listing Competitieven'!AQ$2:AQ$479,$A285)=0,"",COUNTIF('Listing Competitieven'!AQ$2:AQ$479,$A285))</f>
        <v/>
      </c>
      <c r="F285" s="145" t="str">
        <f>IF(COUNTIF('Listing Competitieven'!AR$2:AR$479,$A285)=0,"",COUNTIF('Listing Competitieven'!AR$2:AR$479,$A285))</f>
        <v/>
      </c>
      <c r="G285" s="145" t="str">
        <f>IF(COUNTIF('Listing Competitieven'!AS$2:AS$479,$A285)=0,"",COUNTIF('Listing Competitieven'!AS$2:AS$479,$A285))</f>
        <v/>
      </c>
      <c r="I285">
        <v>284</v>
      </c>
      <c r="J285" s="145">
        <f>SUM(B$2:B285)</f>
        <v>106</v>
      </c>
      <c r="K285" s="145">
        <f>SUM(C$2:C285)</f>
        <v>41</v>
      </c>
      <c r="L285" s="145">
        <f>SUM(D$2:D285)</f>
        <v>5</v>
      </c>
      <c r="M285" s="145">
        <f>SUM(E$2:E285)</f>
        <v>0</v>
      </c>
      <c r="N285" s="145">
        <f>SUM(F$2:F285)</f>
        <v>0</v>
      </c>
      <c r="O285" s="145">
        <f>SUM(G$2:G285)</f>
        <v>0</v>
      </c>
    </row>
    <row r="286" spans="1:15" x14ac:dyDescent="0.25">
      <c r="A286">
        <v>285</v>
      </c>
      <c r="B286" s="145" t="str">
        <f>IF(COUNTIF('Listing Competitieven'!AN$2:AN$479,$A286)=0,"",COUNTIF('Listing Competitieven'!AN$2:AN$479,$A286))</f>
        <v/>
      </c>
      <c r="C286" s="145" t="str">
        <f>IF(COUNTIF('Listing Competitieven'!AO$2:AO$479,$A286)=0,"",COUNTIF('Listing Competitieven'!AO$2:AO$479,$A286))</f>
        <v/>
      </c>
      <c r="D286" s="145" t="str">
        <f>IF(COUNTIF('Listing Competitieven'!AP$2:AP$479,$A286)=0,"",COUNTIF('Listing Competitieven'!AP$2:AP$479,$A286))</f>
        <v/>
      </c>
      <c r="E286" s="145" t="str">
        <f>IF(COUNTIF('Listing Competitieven'!AQ$2:AQ$479,$A286)=0,"",COUNTIF('Listing Competitieven'!AQ$2:AQ$479,$A286))</f>
        <v/>
      </c>
      <c r="F286" s="145" t="str">
        <f>IF(COUNTIF('Listing Competitieven'!AR$2:AR$479,$A286)=0,"",COUNTIF('Listing Competitieven'!AR$2:AR$479,$A286))</f>
        <v/>
      </c>
      <c r="G286" s="145" t="str">
        <f>IF(COUNTIF('Listing Competitieven'!AS$2:AS$479,$A286)=0,"",COUNTIF('Listing Competitieven'!AS$2:AS$479,$A286))</f>
        <v/>
      </c>
      <c r="I286">
        <v>285</v>
      </c>
      <c r="J286" s="145">
        <f>SUM(B$2:B286)</f>
        <v>106</v>
      </c>
      <c r="K286" s="145">
        <f>SUM(C$2:C286)</f>
        <v>41</v>
      </c>
      <c r="L286" s="145">
        <f>SUM(D$2:D286)</f>
        <v>5</v>
      </c>
      <c r="M286" s="145">
        <f>SUM(E$2:E286)</f>
        <v>0</v>
      </c>
      <c r="N286" s="145">
        <f>SUM(F$2:F286)</f>
        <v>0</v>
      </c>
      <c r="O286" s="145">
        <f>SUM(G$2:G286)</f>
        <v>0</v>
      </c>
    </row>
    <row r="287" spans="1:15" x14ac:dyDescent="0.25">
      <c r="A287">
        <v>286</v>
      </c>
      <c r="B287" s="145" t="str">
        <f>IF(COUNTIF('Listing Competitieven'!AN$2:AN$479,$A287)=0,"",COUNTIF('Listing Competitieven'!AN$2:AN$479,$A287))</f>
        <v/>
      </c>
      <c r="C287" s="145" t="str">
        <f>IF(COUNTIF('Listing Competitieven'!AO$2:AO$479,$A287)=0,"",COUNTIF('Listing Competitieven'!AO$2:AO$479,$A287))</f>
        <v/>
      </c>
      <c r="D287" s="145" t="str">
        <f>IF(COUNTIF('Listing Competitieven'!AP$2:AP$479,$A287)=0,"",COUNTIF('Listing Competitieven'!AP$2:AP$479,$A287))</f>
        <v/>
      </c>
      <c r="E287" s="145" t="str">
        <f>IF(COUNTIF('Listing Competitieven'!AQ$2:AQ$479,$A287)=0,"",COUNTIF('Listing Competitieven'!AQ$2:AQ$479,$A287))</f>
        <v/>
      </c>
      <c r="F287" s="145" t="str">
        <f>IF(COUNTIF('Listing Competitieven'!AR$2:AR$479,$A287)=0,"",COUNTIF('Listing Competitieven'!AR$2:AR$479,$A287))</f>
        <v/>
      </c>
      <c r="G287" s="145" t="str">
        <f>IF(COUNTIF('Listing Competitieven'!AS$2:AS$479,$A287)=0,"",COUNTIF('Listing Competitieven'!AS$2:AS$479,$A287))</f>
        <v/>
      </c>
      <c r="I287">
        <v>286</v>
      </c>
      <c r="J287" s="145">
        <f>SUM(B$2:B287)</f>
        <v>106</v>
      </c>
      <c r="K287" s="145">
        <f>SUM(C$2:C287)</f>
        <v>41</v>
      </c>
      <c r="L287" s="145">
        <f>SUM(D$2:D287)</f>
        <v>5</v>
      </c>
      <c r="M287" s="145">
        <f>SUM(E$2:E287)</f>
        <v>0</v>
      </c>
      <c r="N287" s="145">
        <f>SUM(F$2:F287)</f>
        <v>0</v>
      </c>
      <c r="O287" s="145">
        <f>SUM(G$2:G287)</f>
        <v>0</v>
      </c>
    </row>
    <row r="288" spans="1:15" x14ac:dyDescent="0.25">
      <c r="A288">
        <v>287</v>
      </c>
      <c r="B288" s="145">
        <f>IF(COUNTIF('Listing Competitieven'!AN$2:AN$479,$A288)=0,"",COUNTIF('Listing Competitieven'!AN$2:AN$479,$A288))</f>
        <v>2</v>
      </c>
      <c r="C288" s="145">
        <f>IF(COUNTIF('Listing Competitieven'!AO$2:AO$479,$A288)=0,"",COUNTIF('Listing Competitieven'!AO$2:AO$479,$A288))</f>
        <v>1</v>
      </c>
      <c r="D288" s="145" t="str">
        <f>IF(COUNTIF('Listing Competitieven'!AP$2:AP$479,$A288)=0,"",COUNTIF('Listing Competitieven'!AP$2:AP$479,$A288))</f>
        <v/>
      </c>
      <c r="E288" s="145" t="str">
        <f>IF(COUNTIF('Listing Competitieven'!AQ$2:AQ$479,$A288)=0,"",COUNTIF('Listing Competitieven'!AQ$2:AQ$479,$A288))</f>
        <v/>
      </c>
      <c r="F288" s="145" t="str">
        <f>IF(COUNTIF('Listing Competitieven'!AR$2:AR$479,$A288)=0,"",COUNTIF('Listing Competitieven'!AR$2:AR$479,$A288))</f>
        <v/>
      </c>
      <c r="G288" s="145" t="str">
        <f>IF(COUNTIF('Listing Competitieven'!AS$2:AS$479,$A288)=0,"",COUNTIF('Listing Competitieven'!AS$2:AS$479,$A288))</f>
        <v/>
      </c>
      <c r="I288">
        <v>287</v>
      </c>
      <c r="J288" s="145">
        <f>SUM(B$2:B288)</f>
        <v>108</v>
      </c>
      <c r="K288" s="145">
        <f>SUM(C$2:C288)</f>
        <v>42</v>
      </c>
      <c r="L288" s="145">
        <f>SUM(D$2:D288)</f>
        <v>5</v>
      </c>
      <c r="M288" s="145">
        <f>SUM(E$2:E288)</f>
        <v>0</v>
      </c>
      <c r="N288" s="145">
        <f>SUM(F$2:F288)</f>
        <v>0</v>
      </c>
      <c r="O288" s="145">
        <f>SUM(G$2:G288)</f>
        <v>0</v>
      </c>
    </row>
    <row r="289" spans="1:15" x14ac:dyDescent="0.25">
      <c r="A289">
        <v>288</v>
      </c>
      <c r="B289" s="145" t="str">
        <f>IF(COUNTIF('Listing Competitieven'!AN$2:AN$479,$A289)=0,"",COUNTIF('Listing Competitieven'!AN$2:AN$479,$A289))</f>
        <v/>
      </c>
      <c r="C289" s="145" t="str">
        <f>IF(COUNTIF('Listing Competitieven'!AO$2:AO$479,$A289)=0,"",COUNTIF('Listing Competitieven'!AO$2:AO$479,$A289))</f>
        <v/>
      </c>
      <c r="D289" s="145" t="str">
        <f>IF(COUNTIF('Listing Competitieven'!AP$2:AP$479,$A289)=0,"",COUNTIF('Listing Competitieven'!AP$2:AP$479,$A289))</f>
        <v/>
      </c>
      <c r="E289" s="145" t="str">
        <f>IF(COUNTIF('Listing Competitieven'!AQ$2:AQ$479,$A289)=0,"",COUNTIF('Listing Competitieven'!AQ$2:AQ$479,$A289))</f>
        <v/>
      </c>
      <c r="F289" s="145" t="str">
        <f>IF(COUNTIF('Listing Competitieven'!AR$2:AR$479,$A289)=0,"",COUNTIF('Listing Competitieven'!AR$2:AR$479,$A289))</f>
        <v/>
      </c>
      <c r="G289" s="145" t="str">
        <f>IF(COUNTIF('Listing Competitieven'!AS$2:AS$479,$A289)=0,"",COUNTIF('Listing Competitieven'!AS$2:AS$479,$A289))</f>
        <v/>
      </c>
      <c r="I289">
        <v>288</v>
      </c>
      <c r="J289" s="145">
        <f>SUM(B$2:B289)</f>
        <v>108</v>
      </c>
      <c r="K289" s="145">
        <f>SUM(C$2:C289)</f>
        <v>42</v>
      </c>
      <c r="L289" s="145">
        <f>SUM(D$2:D289)</f>
        <v>5</v>
      </c>
      <c r="M289" s="145">
        <f>SUM(E$2:E289)</f>
        <v>0</v>
      </c>
      <c r="N289" s="145">
        <f>SUM(F$2:F289)</f>
        <v>0</v>
      </c>
      <c r="O289" s="145">
        <f>SUM(G$2:G289)</f>
        <v>0</v>
      </c>
    </row>
    <row r="290" spans="1:15" x14ac:dyDescent="0.25">
      <c r="A290">
        <v>289</v>
      </c>
      <c r="B290" s="145" t="str">
        <f>IF(COUNTIF('Listing Competitieven'!AN$2:AN$479,$A290)=0,"",COUNTIF('Listing Competitieven'!AN$2:AN$479,$A290))</f>
        <v/>
      </c>
      <c r="C290" s="145" t="str">
        <f>IF(COUNTIF('Listing Competitieven'!AO$2:AO$479,$A290)=0,"",COUNTIF('Listing Competitieven'!AO$2:AO$479,$A290))</f>
        <v/>
      </c>
      <c r="D290" s="145" t="str">
        <f>IF(COUNTIF('Listing Competitieven'!AP$2:AP$479,$A290)=0,"",COUNTIF('Listing Competitieven'!AP$2:AP$479,$A290))</f>
        <v/>
      </c>
      <c r="E290" s="145" t="str">
        <f>IF(COUNTIF('Listing Competitieven'!AQ$2:AQ$479,$A290)=0,"",COUNTIF('Listing Competitieven'!AQ$2:AQ$479,$A290))</f>
        <v/>
      </c>
      <c r="F290" s="145" t="str">
        <f>IF(COUNTIF('Listing Competitieven'!AR$2:AR$479,$A290)=0,"",COUNTIF('Listing Competitieven'!AR$2:AR$479,$A290))</f>
        <v/>
      </c>
      <c r="G290" s="145" t="str">
        <f>IF(COUNTIF('Listing Competitieven'!AS$2:AS$479,$A290)=0,"",COUNTIF('Listing Competitieven'!AS$2:AS$479,$A290))</f>
        <v/>
      </c>
      <c r="I290">
        <v>289</v>
      </c>
      <c r="J290" s="145">
        <f>SUM(B$2:B290)</f>
        <v>108</v>
      </c>
      <c r="K290" s="145">
        <f>SUM(C$2:C290)</f>
        <v>42</v>
      </c>
      <c r="L290" s="145">
        <f>SUM(D$2:D290)</f>
        <v>5</v>
      </c>
      <c r="M290" s="145">
        <f>SUM(E$2:E290)</f>
        <v>0</v>
      </c>
      <c r="N290" s="145">
        <f>SUM(F$2:F290)</f>
        <v>0</v>
      </c>
      <c r="O290" s="145">
        <f>SUM(G$2:G290)</f>
        <v>0</v>
      </c>
    </row>
    <row r="291" spans="1:15" x14ac:dyDescent="0.25">
      <c r="A291">
        <v>290</v>
      </c>
      <c r="B291" s="145" t="str">
        <f>IF(COUNTIF('Listing Competitieven'!AN$2:AN$479,$A291)=0,"",COUNTIF('Listing Competitieven'!AN$2:AN$479,$A291))</f>
        <v/>
      </c>
      <c r="C291" s="145" t="str">
        <f>IF(COUNTIF('Listing Competitieven'!AO$2:AO$479,$A291)=0,"",COUNTIF('Listing Competitieven'!AO$2:AO$479,$A291))</f>
        <v/>
      </c>
      <c r="D291" s="145" t="str">
        <f>IF(COUNTIF('Listing Competitieven'!AP$2:AP$479,$A291)=0,"",COUNTIF('Listing Competitieven'!AP$2:AP$479,$A291))</f>
        <v/>
      </c>
      <c r="E291" s="145" t="str">
        <f>IF(COUNTIF('Listing Competitieven'!AQ$2:AQ$479,$A291)=0,"",COUNTIF('Listing Competitieven'!AQ$2:AQ$479,$A291))</f>
        <v/>
      </c>
      <c r="F291" s="145" t="str">
        <f>IF(COUNTIF('Listing Competitieven'!AR$2:AR$479,$A291)=0,"",COUNTIF('Listing Competitieven'!AR$2:AR$479,$A291))</f>
        <v/>
      </c>
      <c r="G291" s="145" t="str">
        <f>IF(COUNTIF('Listing Competitieven'!AS$2:AS$479,$A291)=0,"",COUNTIF('Listing Competitieven'!AS$2:AS$479,$A291))</f>
        <v/>
      </c>
      <c r="I291">
        <v>290</v>
      </c>
      <c r="J291" s="145">
        <f>SUM(B$2:B291)</f>
        <v>108</v>
      </c>
      <c r="K291" s="145">
        <f>SUM(C$2:C291)</f>
        <v>42</v>
      </c>
      <c r="L291" s="145">
        <f>SUM(D$2:D291)</f>
        <v>5</v>
      </c>
      <c r="M291" s="145">
        <f>SUM(E$2:E291)</f>
        <v>0</v>
      </c>
      <c r="N291" s="145">
        <f>SUM(F$2:F291)</f>
        <v>0</v>
      </c>
      <c r="O291" s="145">
        <f>SUM(G$2:G291)</f>
        <v>0</v>
      </c>
    </row>
    <row r="292" spans="1:15" x14ac:dyDescent="0.25">
      <c r="A292">
        <v>291</v>
      </c>
      <c r="B292" s="145" t="str">
        <f>IF(COUNTIF('Listing Competitieven'!AN$2:AN$479,$A292)=0,"",COUNTIF('Listing Competitieven'!AN$2:AN$479,$A292))</f>
        <v/>
      </c>
      <c r="C292" s="145" t="str">
        <f>IF(COUNTIF('Listing Competitieven'!AO$2:AO$479,$A292)=0,"",COUNTIF('Listing Competitieven'!AO$2:AO$479,$A292))</f>
        <v/>
      </c>
      <c r="D292" s="145" t="str">
        <f>IF(COUNTIF('Listing Competitieven'!AP$2:AP$479,$A292)=0,"",COUNTIF('Listing Competitieven'!AP$2:AP$479,$A292))</f>
        <v/>
      </c>
      <c r="E292" s="145" t="str">
        <f>IF(COUNTIF('Listing Competitieven'!AQ$2:AQ$479,$A292)=0,"",COUNTIF('Listing Competitieven'!AQ$2:AQ$479,$A292))</f>
        <v/>
      </c>
      <c r="F292" s="145" t="str">
        <f>IF(COUNTIF('Listing Competitieven'!AR$2:AR$479,$A292)=0,"",COUNTIF('Listing Competitieven'!AR$2:AR$479,$A292))</f>
        <v/>
      </c>
      <c r="G292" s="145" t="str">
        <f>IF(COUNTIF('Listing Competitieven'!AS$2:AS$479,$A292)=0,"",COUNTIF('Listing Competitieven'!AS$2:AS$479,$A292))</f>
        <v/>
      </c>
      <c r="I292">
        <v>291</v>
      </c>
      <c r="J292" s="145">
        <f>SUM(B$2:B292)</f>
        <v>108</v>
      </c>
      <c r="K292" s="145">
        <f>SUM(C$2:C292)</f>
        <v>42</v>
      </c>
      <c r="L292" s="145">
        <f>SUM(D$2:D292)</f>
        <v>5</v>
      </c>
      <c r="M292" s="145">
        <f>SUM(E$2:E292)</f>
        <v>0</v>
      </c>
      <c r="N292" s="145">
        <f>SUM(F$2:F292)</f>
        <v>0</v>
      </c>
      <c r="O292" s="145">
        <f>SUM(G$2:G292)</f>
        <v>0</v>
      </c>
    </row>
    <row r="293" spans="1:15" x14ac:dyDescent="0.25">
      <c r="A293">
        <v>292</v>
      </c>
      <c r="B293" s="145" t="str">
        <f>IF(COUNTIF('Listing Competitieven'!AN$2:AN$479,$A293)=0,"",COUNTIF('Listing Competitieven'!AN$2:AN$479,$A293))</f>
        <v/>
      </c>
      <c r="C293" s="145" t="str">
        <f>IF(COUNTIF('Listing Competitieven'!AO$2:AO$479,$A293)=0,"",COUNTIF('Listing Competitieven'!AO$2:AO$479,$A293))</f>
        <v/>
      </c>
      <c r="D293" s="145" t="str">
        <f>IF(COUNTIF('Listing Competitieven'!AP$2:AP$479,$A293)=0,"",COUNTIF('Listing Competitieven'!AP$2:AP$479,$A293))</f>
        <v/>
      </c>
      <c r="E293" s="145" t="str">
        <f>IF(COUNTIF('Listing Competitieven'!AQ$2:AQ$479,$A293)=0,"",COUNTIF('Listing Competitieven'!AQ$2:AQ$479,$A293))</f>
        <v/>
      </c>
      <c r="F293" s="145" t="str">
        <f>IF(COUNTIF('Listing Competitieven'!AR$2:AR$479,$A293)=0,"",COUNTIF('Listing Competitieven'!AR$2:AR$479,$A293))</f>
        <v/>
      </c>
      <c r="G293" s="145" t="str">
        <f>IF(COUNTIF('Listing Competitieven'!AS$2:AS$479,$A293)=0,"",COUNTIF('Listing Competitieven'!AS$2:AS$479,$A293))</f>
        <v/>
      </c>
      <c r="I293">
        <v>292</v>
      </c>
      <c r="J293" s="145">
        <f>SUM(B$2:B293)</f>
        <v>108</v>
      </c>
      <c r="K293" s="145">
        <f>SUM(C$2:C293)</f>
        <v>42</v>
      </c>
      <c r="L293" s="145">
        <f>SUM(D$2:D293)</f>
        <v>5</v>
      </c>
      <c r="M293" s="145">
        <f>SUM(E$2:E293)</f>
        <v>0</v>
      </c>
      <c r="N293" s="145">
        <f>SUM(F$2:F293)</f>
        <v>0</v>
      </c>
      <c r="O293" s="145">
        <f>SUM(G$2:G293)</f>
        <v>0</v>
      </c>
    </row>
    <row r="294" spans="1:15" x14ac:dyDescent="0.25">
      <c r="A294">
        <v>293</v>
      </c>
      <c r="B294" s="145" t="str">
        <f>IF(COUNTIF('Listing Competitieven'!AN$2:AN$479,$A294)=0,"",COUNTIF('Listing Competitieven'!AN$2:AN$479,$A294))</f>
        <v/>
      </c>
      <c r="C294" s="145" t="str">
        <f>IF(COUNTIF('Listing Competitieven'!AO$2:AO$479,$A294)=0,"",COUNTIF('Listing Competitieven'!AO$2:AO$479,$A294))</f>
        <v/>
      </c>
      <c r="D294" s="145" t="str">
        <f>IF(COUNTIF('Listing Competitieven'!AP$2:AP$479,$A294)=0,"",COUNTIF('Listing Competitieven'!AP$2:AP$479,$A294))</f>
        <v/>
      </c>
      <c r="E294" s="145" t="str">
        <f>IF(COUNTIF('Listing Competitieven'!AQ$2:AQ$479,$A294)=0,"",COUNTIF('Listing Competitieven'!AQ$2:AQ$479,$A294))</f>
        <v/>
      </c>
      <c r="F294" s="145" t="str">
        <f>IF(COUNTIF('Listing Competitieven'!AR$2:AR$479,$A294)=0,"",COUNTIF('Listing Competitieven'!AR$2:AR$479,$A294))</f>
        <v/>
      </c>
      <c r="G294" s="145" t="str">
        <f>IF(COUNTIF('Listing Competitieven'!AS$2:AS$479,$A294)=0,"",COUNTIF('Listing Competitieven'!AS$2:AS$479,$A294))</f>
        <v/>
      </c>
      <c r="I294">
        <v>293</v>
      </c>
      <c r="J294" s="145">
        <f>SUM(B$2:B294)</f>
        <v>108</v>
      </c>
      <c r="K294" s="145">
        <f>SUM(C$2:C294)</f>
        <v>42</v>
      </c>
      <c r="L294" s="145">
        <f>SUM(D$2:D294)</f>
        <v>5</v>
      </c>
      <c r="M294" s="145">
        <f>SUM(E$2:E294)</f>
        <v>0</v>
      </c>
      <c r="N294" s="145">
        <f>SUM(F$2:F294)</f>
        <v>0</v>
      </c>
      <c r="O294" s="145">
        <f>SUM(G$2:G294)</f>
        <v>0</v>
      </c>
    </row>
    <row r="295" spans="1:15" x14ac:dyDescent="0.25">
      <c r="A295">
        <v>294</v>
      </c>
      <c r="B295" s="145" t="str">
        <f>IF(COUNTIF('Listing Competitieven'!AN$2:AN$479,$A295)=0,"",COUNTIF('Listing Competitieven'!AN$2:AN$479,$A295))</f>
        <v/>
      </c>
      <c r="C295" s="145">
        <f>IF(COUNTIF('Listing Competitieven'!AO$2:AO$479,$A295)=0,"",COUNTIF('Listing Competitieven'!AO$2:AO$479,$A295))</f>
        <v>1</v>
      </c>
      <c r="D295" s="145" t="str">
        <f>IF(COUNTIF('Listing Competitieven'!AP$2:AP$479,$A295)=0,"",COUNTIF('Listing Competitieven'!AP$2:AP$479,$A295))</f>
        <v/>
      </c>
      <c r="E295" s="145" t="str">
        <f>IF(COUNTIF('Listing Competitieven'!AQ$2:AQ$479,$A295)=0,"",COUNTIF('Listing Competitieven'!AQ$2:AQ$479,$A295))</f>
        <v/>
      </c>
      <c r="F295" s="145" t="str">
        <f>IF(COUNTIF('Listing Competitieven'!AR$2:AR$479,$A295)=0,"",COUNTIF('Listing Competitieven'!AR$2:AR$479,$A295))</f>
        <v/>
      </c>
      <c r="G295" s="145" t="str">
        <f>IF(COUNTIF('Listing Competitieven'!AS$2:AS$479,$A295)=0,"",COUNTIF('Listing Competitieven'!AS$2:AS$479,$A295))</f>
        <v/>
      </c>
      <c r="I295">
        <v>294</v>
      </c>
      <c r="J295" s="145">
        <f>SUM(B$2:B295)</f>
        <v>108</v>
      </c>
      <c r="K295" s="145">
        <f>SUM(C$2:C295)</f>
        <v>43</v>
      </c>
      <c r="L295" s="145">
        <f>SUM(D$2:D295)</f>
        <v>5</v>
      </c>
      <c r="M295" s="145">
        <f>SUM(E$2:E295)</f>
        <v>0</v>
      </c>
      <c r="N295" s="145">
        <f>SUM(F$2:F295)</f>
        <v>0</v>
      </c>
      <c r="O295" s="145">
        <f>SUM(G$2:G295)</f>
        <v>0</v>
      </c>
    </row>
    <row r="296" spans="1:15" x14ac:dyDescent="0.25">
      <c r="A296">
        <v>295</v>
      </c>
      <c r="B296" s="145" t="str">
        <f>IF(COUNTIF('Listing Competitieven'!AN$2:AN$479,$A296)=0,"",COUNTIF('Listing Competitieven'!AN$2:AN$479,$A296))</f>
        <v/>
      </c>
      <c r="C296" s="145" t="str">
        <f>IF(COUNTIF('Listing Competitieven'!AO$2:AO$479,$A296)=0,"",COUNTIF('Listing Competitieven'!AO$2:AO$479,$A296))</f>
        <v/>
      </c>
      <c r="D296" s="145" t="str">
        <f>IF(COUNTIF('Listing Competitieven'!AP$2:AP$479,$A296)=0,"",COUNTIF('Listing Competitieven'!AP$2:AP$479,$A296))</f>
        <v/>
      </c>
      <c r="E296" s="145" t="str">
        <f>IF(COUNTIF('Listing Competitieven'!AQ$2:AQ$479,$A296)=0,"",COUNTIF('Listing Competitieven'!AQ$2:AQ$479,$A296))</f>
        <v/>
      </c>
      <c r="F296" s="145" t="str">
        <f>IF(COUNTIF('Listing Competitieven'!AR$2:AR$479,$A296)=0,"",COUNTIF('Listing Competitieven'!AR$2:AR$479,$A296))</f>
        <v/>
      </c>
      <c r="G296" s="145" t="str">
        <f>IF(COUNTIF('Listing Competitieven'!AS$2:AS$479,$A296)=0,"",COUNTIF('Listing Competitieven'!AS$2:AS$479,$A296))</f>
        <v/>
      </c>
      <c r="I296">
        <v>295</v>
      </c>
      <c r="J296" s="145">
        <f>SUM(B$2:B296)</f>
        <v>108</v>
      </c>
      <c r="K296" s="145">
        <f>SUM(C$2:C296)</f>
        <v>43</v>
      </c>
      <c r="L296" s="145">
        <f>SUM(D$2:D296)</f>
        <v>5</v>
      </c>
      <c r="M296" s="145">
        <f>SUM(E$2:E296)</f>
        <v>0</v>
      </c>
      <c r="N296" s="145">
        <f>SUM(F$2:F296)</f>
        <v>0</v>
      </c>
      <c r="O296" s="145">
        <f>SUM(G$2:G296)</f>
        <v>0</v>
      </c>
    </row>
    <row r="297" spans="1:15" x14ac:dyDescent="0.25">
      <c r="A297">
        <v>296</v>
      </c>
      <c r="B297" s="145" t="str">
        <f>IF(COUNTIF('Listing Competitieven'!AN$2:AN$479,$A297)=0,"",COUNTIF('Listing Competitieven'!AN$2:AN$479,$A297))</f>
        <v/>
      </c>
      <c r="C297" s="145" t="str">
        <f>IF(COUNTIF('Listing Competitieven'!AO$2:AO$479,$A297)=0,"",COUNTIF('Listing Competitieven'!AO$2:AO$479,$A297))</f>
        <v/>
      </c>
      <c r="D297" s="145" t="str">
        <f>IF(COUNTIF('Listing Competitieven'!AP$2:AP$479,$A297)=0,"",COUNTIF('Listing Competitieven'!AP$2:AP$479,$A297))</f>
        <v/>
      </c>
      <c r="E297" s="145" t="str">
        <f>IF(COUNTIF('Listing Competitieven'!AQ$2:AQ$479,$A297)=0,"",COUNTIF('Listing Competitieven'!AQ$2:AQ$479,$A297))</f>
        <v/>
      </c>
      <c r="F297" s="145" t="str">
        <f>IF(COUNTIF('Listing Competitieven'!AR$2:AR$479,$A297)=0,"",COUNTIF('Listing Competitieven'!AR$2:AR$479,$A297))</f>
        <v/>
      </c>
      <c r="G297" s="145" t="str">
        <f>IF(COUNTIF('Listing Competitieven'!AS$2:AS$479,$A297)=0,"",COUNTIF('Listing Competitieven'!AS$2:AS$479,$A297))</f>
        <v/>
      </c>
      <c r="I297">
        <v>296</v>
      </c>
      <c r="J297" s="145">
        <f>SUM(B$2:B297)</f>
        <v>108</v>
      </c>
      <c r="K297" s="145">
        <f>SUM(C$2:C297)</f>
        <v>43</v>
      </c>
      <c r="L297" s="145">
        <f>SUM(D$2:D297)</f>
        <v>5</v>
      </c>
      <c r="M297" s="145">
        <f>SUM(E$2:E297)</f>
        <v>0</v>
      </c>
      <c r="N297" s="145">
        <f>SUM(F$2:F297)</f>
        <v>0</v>
      </c>
      <c r="O297" s="145">
        <f>SUM(G$2:G297)</f>
        <v>0</v>
      </c>
    </row>
    <row r="298" spans="1:15" x14ac:dyDescent="0.25">
      <c r="A298">
        <v>297</v>
      </c>
      <c r="B298" s="145" t="str">
        <f>IF(COUNTIF('Listing Competitieven'!AN$2:AN$479,$A298)=0,"",COUNTIF('Listing Competitieven'!AN$2:AN$479,$A298))</f>
        <v/>
      </c>
      <c r="C298" s="145" t="str">
        <f>IF(COUNTIF('Listing Competitieven'!AO$2:AO$479,$A298)=0,"",COUNTIF('Listing Competitieven'!AO$2:AO$479,$A298))</f>
        <v/>
      </c>
      <c r="D298" s="145" t="str">
        <f>IF(COUNTIF('Listing Competitieven'!AP$2:AP$479,$A298)=0,"",COUNTIF('Listing Competitieven'!AP$2:AP$479,$A298))</f>
        <v/>
      </c>
      <c r="E298" s="145" t="str">
        <f>IF(COUNTIF('Listing Competitieven'!AQ$2:AQ$479,$A298)=0,"",COUNTIF('Listing Competitieven'!AQ$2:AQ$479,$A298))</f>
        <v/>
      </c>
      <c r="F298" s="145" t="str">
        <f>IF(COUNTIF('Listing Competitieven'!AR$2:AR$479,$A298)=0,"",COUNTIF('Listing Competitieven'!AR$2:AR$479,$A298))</f>
        <v/>
      </c>
      <c r="G298" s="145" t="str">
        <f>IF(COUNTIF('Listing Competitieven'!AS$2:AS$479,$A298)=0,"",COUNTIF('Listing Competitieven'!AS$2:AS$479,$A298))</f>
        <v/>
      </c>
      <c r="I298">
        <v>297</v>
      </c>
      <c r="J298" s="145">
        <f>SUM(B$2:B298)</f>
        <v>108</v>
      </c>
      <c r="K298" s="145">
        <f>SUM(C$2:C298)</f>
        <v>43</v>
      </c>
      <c r="L298" s="145">
        <f>SUM(D$2:D298)</f>
        <v>5</v>
      </c>
      <c r="M298" s="145">
        <f>SUM(E$2:E298)</f>
        <v>0</v>
      </c>
      <c r="N298" s="145">
        <f>SUM(F$2:F298)</f>
        <v>0</v>
      </c>
      <c r="O298" s="145">
        <f>SUM(G$2:G298)</f>
        <v>0</v>
      </c>
    </row>
    <row r="299" spans="1:15" x14ac:dyDescent="0.25">
      <c r="A299">
        <v>298</v>
      </c>
      <c r="B299" s="145" t="str">
        <f>IF(COUNTIF('Listing Competitieven'!AN$2:AN$479,$A299)=0,"",COUNTIF('Listing Competitieven'!AN$2:AN$479,$A299))</f>
        <v/>
      </c>
      <c r="C299" s="145" t="str">
        <f>IF(COUNTIF('Listing Competitieven'!AO$2:AO$479,$A299)=0,"",COUNTIF('Listing Competitieven'!AO$2:AO$479,$A299))</f>
        <v/>
      </c>
      <c r="D299" s="145" t="str">
        <f>IF(COUNTIF('Listing Competitieven'!AP$2:AP$479,$A299)=0,"",COUNTIF('Listing Competitieven'!AP$2:AP$479,$A299))</f>
        <v/>
      </c>
      <c r="E299" s="145" t="str">
        <f>IF(COUNTIF('Listing Competitieven'!AQ$2:AQ$479,$A299)=0,"",COUNTIF('Listing Competitieven'!AQ$2:AQ$479,$A299))</f>
        <v/>
      </c>
      <c r="F299" s="145" t="str">
        <f>IF(COUNTIF('Listing Competitieven'!AR$2:AR$479,$A299)=0,"",COUNTIF('Listing Competitieven'!AR$2:AR$479,$A299))</f>
        <v/>
      </c>
      <c r="G299" s="145" t="str">
        <f>IF(COUNTIF('Listing Competitieven'!AS$2:AS$479,$A299)=0,"",COUNTIF('Listing Competitieven'!AS$2:AS$479,$A299))</f>
        <v/>
      </c>
      <c r="I299">
        <v>298</v>
      </c>
      <c r="J299" s="145">
        <f>SUM(B$2:B299)</f>
        <v>108</v>
      </c>
      <c r="K299" s="145">
        <f>SUM(C$2:C299)</f>
        <v>43</v>
      </c>
      <c r="L299" s="145">
        <f>SUM(D$2:D299)</f>
        <v>5</v>
      </c>
      <c r="M299" s="145">
        <f>SUM(E$2:E299)</f>
        <v>0</v>
      </c>
      <c r="N299" s="145">
        <f>SUM(F$2:F299)</f>
        <v>0</v>
      </c>
      <c r="O299" s="145">
        <f>SUM(G$2:G299)</f>
        <v>0</v>
      </c>
    </row>
    <row r="300" spans="1:15" x14ac:dyDescent="0.25">
      <c r="A300">
        <v>299</v>
      </c>
      <c r="B300" s="145" t="str">
        <f>IF(COUNTIF('Listing Competitieven'!AN$2:AN$479,$A300)=0,"",COUNTIF('Listing Competitieven'!AN$2:AN$479,$A300))</f>
        <v/>
      </c>
      <c r="C300" s="145" t="str">
        <f>IF(COUNTIF('Listing Competitieven'!AO$2:AO$479,$A300)=0,"",COUNTIF('Listing Competitieven'!AO$2:AO$479,$A300))</f>
        <v/>
      </c>
      <c r="D300" s="145" t="str">
        <f>IF(COUNTIF('Listing Competitieven'!AP$2:AP$479,$A300)=0,"",COUNTIF('Listing Competitieven'!AP$2:AP$479,$A300))</f>
        <v/>
      </c>
      <c r="E300" s="145" t="str">
        <f>IF(COUNTIF('Listing Competitieven'!AQ$2:AQ$479,$A300)=0,"",COUNTIF('Listing Competitieven'!AQ$2:AQ$479,$A300))</f>
        <v/>
      </c>
      <c r="F300" s="145" t="str">
        <f>IF(COUNTIF('Listing Competitieven'!AR$2:AR$479,$A300)=0,"",COUNTIF('Listing Competitieven'!AR$2:AR$479,$A300))</f>
        <v/>
      </c>
      <c r="G300" s="145" t="str">
        <f>IF(COUNTIF('Listing Competitieven'!AS$2:AS$479,$A300)=0,"",COUNTIF('Listing Competitieven'!AS$2:AS$479,$A300))</f>
        <v/>
      </c>
      <c r="I300">
        <v>299</v>
      </c>
      <c r="J300" s="145">
        <f>SUM(B$2:B300)</f>
        <v>108</v>
      </c>
      <c r="K300" s="145">
        <f>SUM(C$2:C300)</f>
        <v>43</v>
      </c>
      <c r="L300" s="145">
        <f>SUM(D$2:D300)</f>
        <v>5</v>
      </c>
      <c r="M300" s="145">
        <f>SUM(E$2:E300)</f>
        <v>0</v>
      </c>
      <c r="N300" s="145">
        <f>SUM(F$2:F300)</f>
        <v>0</v>
      </c>
      <c r="O300" s="145">
        <f>SUM(G$2:G300)</f>
        <v>0</v>
      </c>
    </row>
    <row r="301" spans="1:15" x14ac:dyDescent="0.25">
      <c r="A301">
        <v>300</v>
      </c>
      <c r="B301" s="145">
        <f>IF(COUNTIF('Listing Competitieven'!AN$2:AN$479,$A301)=0,"",COUNTIF('Listing Competitieven'!AN$2:AN$479,$A301))</f>
        <v>1</v>
      </c>
      <c r="C301" s="145" t="str">
        <f>IF(COUNTIF('Listing Competitieven'!AO$2:AO$479,$A301)=0,"",COUNTIF('Listing Competitieven'!AO$2:AO$479,$A301))</f>
        <v/>
      </c>
      <c r="D301" s="145" t="str">
        <f>IF(COUNTIF('Listing Competitieven'!AP$2:AP$479,$A301)=0,"",COUNTIF('Listing Competitieven'!AP$2:AP$479,$A301))</f>
        <v/>
      </c>
      <c r="E301" s="145" t="str">
        <f>IF(COUNTIF('Listing Competitieven'!AQ$2:AQ$479,$A301)=0,"",COUNTIF('Listing Competitieven'!AQ$2:AQ$479,$A301))</f>
        <v/>
      </c>
      <c r="F301" s="145" t="str">
        <f>IF(COUNTIF('Listing Competitieven'!AR$2:AR$479,$A301)=0,"",COUNTIF('Listing Competitieven'!AR$2:AR$479,$A301))</f>
        <v/>
      </c>
      <c r="G301" s="145" t="str">
        <f>IF(COUNTIF('Listing Competitieven'!AS$2:AS$479,$A301)=0,"",COUNTIF('Listing Competitieven'!AS$2:AS$479,$A301))</f>
        <v/>
      </c>
      <c r="I301">
        <v>300</v>
      </c>
      <c r="J301" s="145">
        <f>SUM(B$2:B301)</f>
        <v>109</v>
      </c>
      <c r="K301" s="145">
        <f>SUM(C$2:C301)</f>
        <v>43</v>
      </c>
      <c r="L301" s="145">
        <f>SUM(D$2:D301)</f>
        <v>5</v>
      </c>
      <c r="M301" s="145">
        <f>SUM(E$2:E301)</f>
        <v>0</v>
      </c>
      <c r="N301" s="145">
        <f>SUM(F$2:F301)</f>
        <v>0</v>
      </c>
      <c r="O301" s="145">
        <f>SUM(G$2:G301)</f>
        <v>0</v>
      </c>
    </row>
    <row r="302" spans="1:15" x14ac:dyDescent="0.25">
      <c r="A302">
        <v>301</v>
      </c>
      <c r="B302" s="145" t="str">
        <f>IF(COUNTIF('Listing Competitieven'!AN$2:AN$479,$A302)=0,"",COUNTIF('Listing Competitieven'!AN$2:AN$479,$A302))</f>
        <v/>
      </c>
      <c r="C302" s="145">
        <f>IF(COUNTIF('Listing Competitieven'!AO$2:AO$479,$A302)=0,"",COUNTIF('Listing Competitieven'!AO$2:AO$479,$A302))</f>
        <v>2</v>
      </c>
      <c r="D302" s="145" t="str">
        <f>IF(COUNTIF('Listing Competitieven'!AP$2:AP$479,$A302)=0,"",COUNTIF('Listing Competitieven'!AP$2:AP$479,$A302))</f>
        <v/>
      </c>
      <c r="E302" s="145" t="str">
        <f>IF(COUNTIF('Listing Competitieven'!AQ$2:AQ$479,$A302)=0,"",COUNTIF('Listing Competitieven'!AQ$2:AQ$479,$A302))</f>
        <v/>
      </c>
      <c r="F302" s="145" t="str">
        <f>IF(COUNTIF('Listing Competitieven'!AR$2:AR$479,$A302)=0,"",COUNTIF('Listing Competitieven'!AR$2:AR$479,$A302))</f>
        <v/>
      </c>
      <c r="G302" s="145" t="str">
        <f>IF(COUNTIF('Listing Competitieven'!AS$2:AS$479,$A302)=0,"",COUNTIF('Listing Competitieven'!AS$2:AS$479,$A302))</f>
        <v/>
      </c>
      <c r="I302">
        <v>301</v>
      </c>
      <c r="J302" s="145">
        <f>SUM(B$2:B302)</f>
        <v>109</v>
      </c>
      <c r="K302" s="145">
        <f>SUM(C$2:C302)</f>
        <v>45</v>
      </c>
      <c r="L302" s="145">
        <f>SUM(D$2:D302)</f>
        <v>5</v>
      </c>
      <c r="M302" s="145">
        <f>SUM(E$2:E302)</f>
        <v>0</v>
      </c>
      <c r="N302" s="145">
        <f>SUM(F$2:F302)</f>
        <v>0</v>
      </c>
      <c r="O302" s="145">
        <f>SUM(G$2:G302)</f>
        <v>0</v>
      </c>
    </row>
    <row r="303" spans="1:15" x14ac:dyDescent="0.25">
      <c r="A303">
        <v>302</v>
      </c>
      <c r="B303" s="145" t="str">
        <f>IF(COUNTIF('Listing Competitieven'!AN$2:AN$479,$A303)=0,"",COUNTIF('Listing Competitieven'!AN$2:AN$479,$A303))</f>
        <v/>
      </c>
      <c r="C303" s="145" t="str">
        <f>IF(COUNTIF('Listing Competitieven'!AO$2:AO$479,$A303)=0,"",COUNTIF('Listing Competitieven'!AO$2:AO$479,$A303))</f>
        <v/>
      </c>
      <c r="D303" s="145" t="str">
        <f>IF(COUNTIF('Listing Competitieven'!AP$2:AP$479,$A303)=0,"",COUNTIF('Listing Competitieven'!AP$2:AP$479,$A303))</f>
        <v/>
      </c>
      <c r="E303" s="145" t="str">
        <f>IF(COUNTIF('Listing Competitieven'!AQ$2:AQ$479,$A303)=0,"",COUNTIF('Listing Competitieven'!AQ$2:AQ$479,$A303))</f>
        <v/>
      </c>
      <c r="F303" s="145" t="str">
        <f>IF(COUNTIF('Listing Competitieven'!AR$2:AR$479,$A303)=0,"",COUNTIF('Listing Competitieven'!AR$2:AR$479,$A303))</f>
        <v/>
      </c>
      <c r="G303" s="145" t="str">
        <f>IF(COUNTIF('Listing Competitieven'!AS$2:AS$479,$A303)=0,"",COUNTIF('Listing Competitieven'!AS$2:AS$479,$A303))</f>
        <v/>
      </c>
      <c r="I303">
        <v>302</v>
      </c>
      <c r="J303" s="145">
        <f>SUM(B$2:B303)</f>
        <v>109</v>
      </c>
      <c r="K303" s="145">
        <f>SUM(C$2:C303)</f>
        <v>45</v>
      </c>
      <c r="L303" s="145">
        <f>SUM(D$2:D303)</f>
        <v>5</v>
      </c>
      <c r="M303" s="145">
        <f>SUM(E$2:E303)</f>
        <v>0</v>
      </c>
      <c r="N303" s="145">
        <f>SUM(F$2:F303)</f>
        <v>0</v>
      </c>
      <c r="O303" s="145">
        <f>SUM(G$2:G303)</f>
        <v>0</v>
      </c>
    </row>
    <row r="304" spans="1:15" x14ac:dyDescent="0.25">
      <c r="A304">
        <v>303</v>
      </c>
      <c r="B304" s="145" t="str">
        <f>IF(COUNTIF('Listing Competitieven'!AN$2:AN$479,$A304)=0,"",COUNTIF('Listing Competitieven'!AN$2:AN$479,$A304))</f>
        <v/>
      </c>
      <c r="C304" s="145" t="str">
        <f>IF(COUNTIF('Listing Competitieven'!AO$2:AO$479,$A304)=0,"",COUNTIF('Listing Competitieven'!AO$2:AO$479,$A304))</f>
        <v/>
      </c>
      <c r="D304" s="145" t="str">
        <f>IF(COUNTIF('Listing Competitieven'!AP$2:AP$479,$A304)=0,"",COUNTIF('Listing Competitieven'!AP$2:AP$479,$A304))</f>
        <v/>
      </c>
      <c r="E304" s="145" t="str">
        <f>IF(COUNTIF('Listing Competitieven'!AQ$2:AQ$479,$A304)=0,"",COUNTIF('Listing Competitieven'!AQ$2:AQ$479,$A304))</f>
        <v/>
      </c>
      <c r="F304" s="145" t="str">
        <f>IF(COUNTIF('Listing Competitieven'!AR$2:AR$479,$A304)=0,"",COUNTIF('Listing Competitieven'!AR$2:AR$479,$A304))</f>
        <v/>
      </c>
      <c r="G304" s="145" t="str">
        <f>IF(COUNTIF('Listing Competitieven'!AS$2:AS$479,$A304)=0,"",COUNTIF('Listing Competitieven'!AS$2:AS$479,$A304))</f>
        <v/>
      </c>
      <c r="I304">
        <v>303</v>
      </c>
      <c r="J304" s="145">
        <f>SUM(B$2:B304)</f>
        <v>109</v>
      </c>
      <c r="K304" s="145">
        <f>SUM(C$2:C304)</f>
        <v>45</v>
      </c>
      <c r="L304" s="145">
        <f>SUM(D$2:D304)</f>
        <v>5</v>
      </c>
      <c r="M304" s="145">
        <f>SUM(E$2:E304)</f>
        <v>0</v>
      </c>
      <c r="N304" s="145">
        <f>SUM(F$2:F304)</f>
        <v>0</v>
      </c>
      <c r="O304" s="145">
        <f>SUM(G$2:G304)</f>
        <v>0</v>
      </c>
    </row>
    <row r="305" spans="1:15" x14ac:dyDescent="0.25">
      <c r="A305">
        <v>304</v>
      </c>
      <c r="B305" s="145" t="str">
        <f>IF(COUNTIF('Listing Competitieven'!AN$2:AN$479,$A305)=0,"",COUNTIF('Listing Competitieven'!AN$2:AN$479,$A305))</f>
        <v/>
      </c>
      <c r="C305" s="145" t="str">
        <f>IF(COUNTIF('Listing Competitieven'!AO$2:AO$479,$A305)=0,"",COUNTIF('Listing Competitieven'!AO$2:AO$479,$A305))</f>
        <v/>
      </c>
      <c r="D305" s="145" t="str">
        <f>IF(COUNTIF('Listing Competitieven'!AP$2:AP$479,$A305)=0,"",COUNTIF('Listing Competitieven'!AP$2:AP$479,$A305))</f>
        <v/>
      </c>
      <c r="E305" s="145" t="str">
        <f>IF(COUNTIF('Listing Competitieven'!AQ$2:AQ$479,$A305)=0,"",COUNTIF('Listing Competitieven'!AQ$2:AQ$479,$A305))</f>
        <v/>
      </c>
      <c r="F305" s="145" t="str">
        <f>IF(COUNTIF('Listing Competitieven'!AR$2:AR$479,$A305)=0,"",COUNTIF('Listing Competitieven'!AR$2:AR$479,$A305))</f>
        <v/>
      </c>
      <c r="G305" s="145" t="str">
        <f>IF(COUNTIF('Listing Competitieven'!AS$2:AS$479,$A305)=0,"",COUNTIF('Listing Competitieven'!AS$2:AS$479,$A305))</f>
        <v/>
      </c>
      <c r="I305">
        <v>304</v>
      </c>
      <c r="J305" s="145">
        <f>SUM(B$2:B305)</f>
        <v>109</v>
      </c>
      <c r="K305" s="145">
        <f>SUM(C$2:C305)</f>
        <v>45</v>
      </c>
      <c r="L305" s="145">
        <f>SUM(D$2:D305)</f>
        <v>5</v>
      </c>
      <c r="M305" s="145">
        <f>SUM(E$2:E305)</f>
        <v>0</v>
      </c>
      <c r="N305" s="145">
        <f>SUM(F$2:F305)</f>
        <v>0</v>
      </c>
      <c r="O305" s="145">
        <f>SUM(G$2:G305)</f>
        <v>0</v>
      </c>
    </row>
    <row r="306" spans="1:15" x14ac:dyDescent="0.25">
      <c r="A306">
        <v>305</v>
      </c>
      <c r="B306" s="145" t="str">
        <f>IF(COUNTIF('Listing Competitieven'!AN$2:AN$479,$A306)=0,"",COUNTIF('Listing Competitieven'!AN$2:AN$479,$A306))</f>
        <v/>
      </c>
      <c r="C306" s="145" t="str">
        <f>IF(COUNTIF('Listing Competitieven'!AO$2:AO$479,$A306)=0,"",COUNTIF('Listing Competitieven'!AO$2:AO$479,$A306))</f>
        <v/>
      </c>
      <c r="D306" s="145" t="str">
        <f>IF(COUNTIF('Listing Competitieven'!AP$2:AP$479,$A306)=0,"",COUNTIF('Listing Competitieven'!AP$2:AP$479,$A306))</f>
        <v/>
      </c>
      <c r="E306" s="145" t="str">
        <f>IF(COUNTIF('Listing Competitieven'!AQ$2:AQ$479,$A306)=0,"",COUNTIF('Listing Competitieven'!AQ$2:AQ$479,$A306))</f>
        <v/>
      </c>
      <c r="F306" s="145" t="str">
        <f>IF(COUNTIF('Listing Competitieven'!AR$2:AR$479,$A306)=0,"",COUNTIF('Listing Competitieven'!AR$2:AR$479,$A306))</f>
        <v/>
      </c>
      <c r="G306" s="145" t="str">
        <f>IF(COUNTIF('Listing Competitieven'!AS$2:AS$479,$A306)=0,"",COUNTIF('Listing Competitieven'!AS$2:AS$479,$A306))</f>
        <v/>
      </c>
      <c r="I306">
        <v>305</v>
      </c>
      <c r="J306" s="145">
        <f>SUM(B$2:B306)</f>
        <v>109</v>
      </c>
      <c r="K306" s="145">
        <f>SUM(C$2:C306)</f>
        <v>45</v>
      </c>
      <c r="L306" s="145">
        <f>SUM(D$2:D306)</f>
        <v>5</v>
      </c>
      <c r="M306" s="145">
        <f>SUM(E$2:E306)</f>
        <v>0</v>
      </c>
      <c r="N306" s="145">
        <f>SUM(F$2:F306)</f>
        <v>0</v>
      </c>
      <c r="O306" s="145">
        <f>SUM(G$2:G306)</f>
        <v>0</v>
      </c>
    </row>
    <row r="307" spans="1:15" x14ac:dyDescent="0.25">
      <c r="A307">
        <v>306</v>
      </c>
      <c r="B307" s="145" t="str">
        <f>IF(COUNTIF('Listing Competitieven'!AN$2:AN$479,$A307)=0,"",COUNTIF('Listing Competitieven'!AN$2:AN$479,$A307))</f>
        <v/>
      </c>
      <c r="C307" s="145" t="str">
        <f>IF(COUNTIF('Listing Competitieven'!AO$2:AO$479,$A307)=0,"",COUNTIF('Listing Competitieven'!AO$2:AO$479,$A307))</f>
        <v/>
      </c>
      <c r="D307" s="145" t="str">
        <f>IF(COUNTIF('Listing Competitieven'!AP$2:AP$479,$A307)=0,"",COUNTIF('Listing Competitieven'!AP$2:AP$479,$A307))</f>
        <v/>
      </c>
      <c r="E307" s="145" t="str">
        <f>IF(COUNTIF('Listing Competitieven'!AQ$2:AQ$479,$A307)=0,"",COUNTIF('Listing Competitieven'!AQ$2:AQ$479,$A307))</f>
        <v/>
      </c>
      <c r="F307" s="145" t="str">
        <f>IF(COUNTIF('Listing Competitieven'!AR$2:AR$479,$A307)=0,"",COUNTIF('Listing Competitieven'!AR$2:AR$479,$A307))</f>
        <v/>
      </c>
      <c r="G307" s="145" t="str">
        <f>IF(COUNTIF('Listing Competitieven'!AS$2:AS$479,$A307)=0,"",COUNTIF('Listing Competitieven'!AS$2:AS$479,$A307))</f>
        <v/>
      </c>
      <c r="I307">
        <v>306</v>
      </c>
      <c r="J307" s="145">
        <f>SUM(B$2:B307)</f>
        <v>109</v>
      </c>
      <c r="K307" s="145">
        <f>SUM(C$2:C307)</f>
        <v>45</v>
      </c>
      <c r="L307" s="145">
        <f>SUM(D$2:D307)</f>
        <v>5</v>
      </c>
      <c r="M307" s="145">
        <f>SUM(E$2:E307)</f>
        <v>0</v>
      </c>
      <c r="N307" s="145">
        <f>SUM(F$2:F307)</f>
        <v>0</v>
      </c>
      <c r="O307" s="145">
        <f>SUM(G$2:G307)</f>
        <v>0</v>
      </c>
    </row>
    <row r="308" spans="1:15" x14ac:dyDescent="0.25">
      <c r="A308">
        <v>307</v>
      </c>
      <c r="B308" s="145" t="str">
        <f>IF(COUNTIF('Listing Competitieven'!AN$2:AN$479,$A308)=0,"",COUNTIF('Listing Competitieven'!AN$2:AN$479,$A308))</f>
        <v/>
      </c>
      <c r="C308" s="145" t="str">
        <f>IF(COUNTIF('Listing Competitieven'!AO$2:AO$479,$A308)=0,"",COUNTIF('Listing Competitieven'!AO$2:AO$479,$A308))</f>
        <v/>
      </c>
      <c r="D308" s="145" t="str">
        <f>IF(COUNTIF('Listing Competitieven'!AP$2:AP$479,$A308)=0,"",COUNTIF('Listing Competitieven'!AP$2:AP$479,$A308))</f>
        <v/>
      </c>
      <c r="E308" s="145" t="str">
        <f>IF(COUNTIF('Listing Competitieven'!AQ$2:AQ$479,$A308)=0,"",COUNTIF('Listing Competitieven'!AQ$2:AQ$479,$A308))</f>
        <v/>
      </c>
      <c r="F308" s="145" t="str">
        <f>IF(COUNTIF('Listing Competitieven'!AR$2:AR$479,$A308)=0,"",COUNTIF('Listing Competitieven'!AR$2:AR$479,$A308))</f>
        <v/>
      </c>
      <c r="G308" s="145" t="str">
        <f>IF(COUNTIF('Listing Competitieven'!AS$2:AS$479,$A308)=0,"",COUNTIF('Listing Competitieven'!AS$2:AS$479,$A308))</f>
        <v/>
      </c>
      <c r="I308">
        <v>307</v>
      </c>
      <c r="J308" s="145">
        <f>SUM(B$2:B308)</f>
        <v>109</v>
      </c>
      <c r="K308" s="145">
        <f>SUM(C$2:C308)</f>
        <v>45</v>
      </c>
      <c r="L308" s="145">
        <f>SUM(D$2:D308)</f>
        <v>5</v>
      </c>
      <c r="M308" s="145">
        <f>SUM(E$2:E308)</f>
        <v>0</v>
      </c>
      <c r="N308" s="145">
        <f>SUM(F$2:F308)</f>
        <v>0</v>
      </c>
      <c r="O308" s="145">
        <f>SUM(G$2:G308)</f>
        <v>0</v>
      </c>
    </row>
    <row r="309" spans="1:15" x14ac:dyDescent="0.25">
      <c r="A309">
        <v>308</v>
      </c>
      <c r="B309" s="145" t="str">
        <f>IF(COUNTIF('Listing Competitieven'!AN$2:AN$479,$A309)=0,"",COUNTIF('Listing Competitieven'!AN$2:AN$479,$A309))</f>
        <v/>
      </c>
      <c r="C309" s="145" t="str">
        <f>IF(COUNTIF('Listing Competitieven'!AO$2:AO$479,$A309)=0,"",COUNTIF('Listing Competitieven'!AO$2:AO$479,$A309))</f>
        <v/>
      </c>
      <c r="D309" s="145" t="str">
        <f>IF(COUNTIF('Listing Competitieven'!AP$2:AP$479,$A309)=0,"",COUNTIF('Listing Competitieven'!AP$2:AP$479,$A309))</f>
        <v/>
      </c>
      <c r="E309" s="145" t="str">
        <f>IF(COUNTIF('Listing Competitieven'!AQ$2:AQ$479,$A309)=0,"",COUNTIF('Listing Competitieven'!AQ$2:AQ$479,$A309))</f>
        <v/>
      </c>
      <c r="F309" s="145" t="str">
        <f>IF(COUNTIF('Listing Competitieven'!AR$2:AR$479,$A309)=0,"",COUNTIF('Listing Competitieven'!AR$2:AR$479,$A309))</f>
        <v/>
      </c>
      <c r="G309" s="145" t="str">
        <f>IF(COUNTIF('Listing Competitieven'!AS$2:AS$479,$A309)=0,"",COUNTIF('Listing Competitieven'!AS$2:AS$479,$A309))</f>
        <v/>
      </c>
      <c r="I309">
        <v>308</v>
      </c>
      <c r="J309" s="145">
        <f>SUM(B$2:B309)</f>
        <v>109</v>
      </c>
      <c r="K309" s="145">
        <f>SUM(C$2:C309)</f>
        <v>45</v>
      </c>
      <c r="L309" s="145">
        <f>SUM(D$2:D309)</f>
        <v>5</v>
      </c>
      <c r="M309" s="145">
        <f>SUM(E$2:E309)</f>
        <v>0</v>
      </c>
      <c r="N309" s="145">
        <f>SUM(F$2:F309)</f>
        <v>0</v>
      </c>
      <c r="O309" s="145">
        <f>SUM(G$2:G309)</f>
        <v>0</v>
      </c>
    </row>
    <row r="310" spans="1:15" x14ac:dyDescent="0.25">
      <c r="A310">
        <v>309</v>
      </c>
      <c r="B310" s="145" t="str">
        <f>IF(COUNTIF('Listing Competitieven'!AN$2:AN$479,$A310)=0,"",COUNTIF('Listing Competitieven'!AN$2:AN$479,$A310))</f>
        <v/>
      </c>
      <c r="C310" s="145" t="str">
        <f>IF(COUNTIF('Listing Competitieven'!AO$2:AO$479,$A310)=0,"",COUNTIF('Listing Competitieven'!AO$2:AO$479,$A310))</f>
        <v/>
      </c>
      <c r="D310" s="145" t="str">
        <f>IF(COUNTIF('Listing Competitieven'!AP$2:AP$479,$A310)=0,"",COUNTIF('Listing Competitieven'!AP$2:AP$479,$A310))</f>
        <v/>
      </c>
      <c r="E310" s="145" t="str">
        <f>IF(COUNTIF('Listing Competitieven'!AQ$2:AQ$479,$A310)=0,"",COUNTIF('Listing Competitieven'!AQ$2:AQ$479,$A310))</f>
        <v/>
      </c>
      <c r="F310" s="145" t="str">
        <f>IF(COUNTIF('Listing Competitieven'!AR$2:AR$479,$A310)=0,"",COUNTIF('Listing Competitieven'!AR$2:AR$479,$A310))</f>
        <v/>
      </c>
      <c r="G310" s="145" t="str">
        <f>IF(COUNTIF('Listing Competitieven'!AS$2:AS$479,$A310)=0,"",COUNTIF('Listing Competitieven'!AS$2:AS$479,$A310))</f>
        <v/>
      </c>
      <c r="I310">
        <v>309</v>
      </c>
      <c r="J310" s="145">
        <f>SUM(B$2:B310)</f>
        <v>109</v>
      </c>
      <c r="K310" s="145">
        <f>SUM(C$2:C310)</f>
        <v>45</v>
      </c>
      <c r="L310" s="145">
        <f>SUM(D$2:D310)</f>
        <v>5</v>
      </c>
      <c r="M310" s="145">
        <f>SUM(E$2:E310)</f>
        <v>0</v>
      </c>
      <c r="N310" s="145">
        <f>SUM(F$2:F310)</f>
        <v>0</v>
      </c>
      <c r="O310" s="145">
        <f>SUM(G$2:G310)</f>
        <v>0</v>
      </c>
    </row>
    <row r="311" spans="1:15" x14ac:dyDescent="0.25">
      <c r="A311">
        <v>310</v>
      </c>
      <c r="B311" s="145" t="str">
        <f>IF(COUNTIF('Listing Competitieven'!AN$2:AN$479,$A311)=0,"",COUNTIF('Listing Competitieven'!AN$2:AN$479,$A311))</f>
        <v/>
      </c>
      <c r="C311" s="145" t="str">
        <f>IF(COUNTIF('Listing Competitieven'!AO$2:AO$479,$A311)=0,"",COUNTIF('Listing Competitieven'!AO$2:AO$479,$A311))</f>
        <v/>
      </c>
      <c r="D311" s="145" t="str">
        <f>IF(COUNTIF('Listing Competitieven'!AP$2:AP$479,$A311)=0,"",COUNTIF('Listing Competitieven'!AP$2:AP$479,$A311))</f>
        <v/>
      </c>
      <c r="E311" s="145" t="str">
        <f>IF(COUNTIF('Listing Competitieven'!AQ$2:AQ$479,$A311)=0,"",COUNTIF('Listing Competitieven'!AQ$2:AQ$479,$A311))</f>
        <v/>
      </c>
      <c r="F311" s="145" t="str">
        <f>IF(COUNTIF('Listing Competitieven'!AR$2:AR$479,$A311)=0,"",COUNTIF('Listing Competitieven'!AR$2:AR$479,$A311))</f>
        <v/>
      </c>
      <c r="G311" s="145" t="str">
        <f>IF(COUNTIF('Listing Competitieven'!AS$2:AS$479,$A311)=0,"",COUNTIF('Listing Competitieven'!AS$2:AS$479,$A311))</f>
        <v/>
      </c>
      <c r="I311">
        <v>310</v>
      </c>
      <c r="J311" s="145">
        <f>SUM(B$2:B311)</f>
        <v>109</v>
      </c>
      <c r="K311" s="145">
        <f>SUM(C$2:C311)</f>
        <v>45</v>
      </c>
      <c r="L311" s="145">
        <f>SUM(D$2:D311)</f>
        <v>5</v>
      </c>
      <c r="M311" s="145">
        <f>SUM(E$2:E311)</f>
        <v>0</v>
      </c>
      <c r="N311" s="145">
        <f>SUM(F$2:F311)</f>
        <v>0</v>
      </c>
      <c r="O311" s="145">
        <f>SUM(G$2:G311)</f>
        <v>0</v>
      </c>
    </row>
    <row r="312" spans="1:15" x14ac:dyDescent="0.25">
      <c r="A312">
        <v>311</v>
      </c>
      <c r="B312" s="145" t="str">
        <f>IF(COUNTIF('Listing Competitieven'!AN$2:AN$479,$A312)=0,"",COUNTIF('Listing Competitieven'!AN$2:AN$479,$A312))</f>
        <v/>
      </c>
      <c r="C312" s="145" t="str">
        <f>IF(COUNTIF('Listing Competitieven'!AO$2:AO$479,$A312)=0,"",COUNTIF('Listing Competitieven'!AO$2:AO$479,$A312))</f>
        <v/>
      </c>
      <c r="D312" s="145" t="str">
        <f>IF(COUNTIF('Listing Competitieven'!AP$2:AP$479,$A312)=0,"",COUNTIF('Listing Competitieven'!AP$2:AP$479,$A312))</f>
        <v/>
      </c>
      <c r="E312" s="145" t="str">
        <f>IF(COUNTIF('Listing Competitieven'!AQ$2:AQ$479,$A312)=0,"",COUNTIF('Listing Competitieven'!AQ$2:AQ$479,$A312))</f>
        <v/>
      </c>
      <c r="F312" s="145" t="str">
        <f>IF(COUNTIF('Listing Competitieven'!AR$2:AR$479,$A312)=0,"",COUNTIF('Listing Competitieven'!AR$2:AR$479,$A312))</f>
        <v/>
      </c>
      <c r="G312" s="145" t="str">
        <f>IF(COUNTIF('Listing Competitieven'!AS$2:AS$479,$A312)=0,"",COUNTIF('Listing Competitieven'!AS$2:AS$479,$A312))</f>
        <v/>
      </c>
      <c r="I312">
        <v>311</v>
      </c>
      <c r="J312" s="145">
        <f>SUM(B$2:B312)</f>
        <v>109</v>
      </c>
      <c r="K312" s="145">
        <f>SUM(C$2:C312)</f>
        <v>45</v>
      </c>
      <c r="L312" s="145">
        <f>SUM(D$2:D312)</f>
        <v>5</v>
      </c>
      <c r="M312" s="145">
        <f>SUM(E$2:E312)</f>
        <v>0</v>
      </c>
      <c r="N312" s="145">
        <f>SUM(F$2:F312)</f>
        <v>0</v>
      </c>
      <c r="O312" s="145">
        <f>SUM(G$2:G312)</f>
        <v>0</v>
      </c>
    </row>
    <row r="313" spans="1:15" x14ac:dyDescent="0.25">
      <c r="A313">
        <v>312</v>
      </c>
      <c r="B313" s="145" t="str">
        <f>IF(COUNTIF('Listing Competitieven'!AN$2:AN$479,$A313)=0,"",COUNTIF('Listing Competitieven'!AN$2:AN$479,$A313))</f>
        <v/>
      </c>
      <c r="C313" s="145" t="str">
        <f>IF(COUNTIF('Listing Competitieven'!AO$2:AO$479,$A313)=0,"",COUNTIF('Listing Competitieven'!AO$2:AO$479,$A313))</f>
        <v/>
      </c>
      <c r="D313" s="145" t="str">
        <f>IF(COUNTIF('Listing Competitieven'!AP$2:AP$479,$A313)=0,"",COUNTIF('Listing Competitieven'!AP$2:AP$479,$A313))</f>
        <v/>
      </c>
      <c r="E313" s="145" t="str">
        <f>IF(COUNTIF('Listing Competitieven'!AQ$2:AQ$479,$A313)=0,"",COUNTIF('Listing Competitieven'!AQ$2:AQ$479,$A313))</f>
        <v/>
      </c>
      <c r="F313" s="145" t="str">
        <f>IF(COUNTIF('Listing Competitieven'!AR$2:AR$479,$A313)=0,"",COUNTIF('Listing Competitieven'!AR$2:AR$479,$A313))</f>
        <v/>
      </c>
      <c r="G313" s="145" t="str">
        <f>IF(COUNTIF('Listing Competitieven'!AS$2:AS$479,$A313)=0,"",COUNTIF('Listing Competitieven'!AS$2:AS$479,$A313))</f>
        <v/>
      </c>
      <c r="I313">
        <v>312</v>
      </c>
      <c r="J313" s="145">
        <f>SUM(B$2:B313)</f>
        <v>109</v>
      </c>
      <c r="K313" s="145">
        <f>SUM(C$2:C313)</f>
        <v>45</v>
      </c>
      <c r="L313" s="145">
        <f>SUM(D$2:D313)</f>
        <v>5</v>
      </c>
      <c r="M313" s="145">
        <f>SUM(E$2:E313)</f>
        <v>0</v>
      </c>
      <c r="N313" s="145">
        <f>SUM(F$2:F313)</f>
        <v>0</v>
      </c>
      <c r="O313" s="145">
        <f>SUM(G$2:G313)</f>
        <v>0</v>
      </c>
    </row>
    <row r="314" spans="1:15" x14ac:dyDescent="0.25">
      <c r="A314">
        <v>313</v>
      </c>
      <c r="B314" s="145" t="str">
        <f>IF(COUNTIF('Listing Competitieven'!AN$2:AN$479,$A314)=0,"",COUNTIF('Listing Competitieven'!AN$2:AN$479,$A314))</f>
        <v/>
      </c>
      <c r="C314" s="145" t="str">
        <f>IF(COUNTIF('Listing Competitieven'!AO$2:AO$479,$A314)=0,"",COUNTIF('Listing Competitieven'!AO$2:AO$479,$A314))</f>
        <v/>
      </c>
      <c r="D314" s="145" t="str">
        <f>IF(COUNTIF('Listing Competitieven'!AP$2:AP$479,$A314)=0,"",COUNTIF('Listing Competitieven'!AP$2:AP$479,$A314))</f>
        <v/>
      </c>
      <c r="E314" s="145" t="str">
        <f>IF(COUNTIF('Listing Competitieven'!AQ$2:AQ$479,$A314)=0,"",COUNTIF('Listing Competitieven'!AQ$2:AQ$479,$A314))</f>
        <v/>
      </c>
      <c r="F314" s="145" t="str">
        <f>IF(COUNTIF('Listing Competitieven'!AR$2:AR$479,$A314)=0,"",COUNTIF('Listing Competitieven'!AR$2:AR$479,$A314))</f>
        <v/>
      </c>
      <c r="G314" s="145" t="str">
        <f>IF(COUNTIF('Listing Competitieven'!AS$2:AS$479,$A314)=0,"",COUNTIF('Listing Competitieven'!AS$2:AS$479,$A314))</f>
        <v/>
      </c>
      <c r="I314">
        <v>313</v>
      </c>
      <c r="J314" s="145">
        <f>SUM(B$2:B314)</f>
        <v>109</v>
      </c>
      <c r="K314" s="145">
        <f>SUM(C$2:C314)</f>
        <v>45</v>
      </c>
      <c r="L314" s="145">
        <f>SUM(D$2:D314)</f>
        <v>5</v>
      </c>
      <c r="M314" s="145">
        <f>SUM(E$2:E314)</f>
        <v>0</v>
      </c>
      <c r="N314" s="145">
        <f>SUM(F$2:F314)</f>
        <v>0</v>
      </c>
      <c r="O314" s="145">
        <f>SUM(G$2:G314)</f>
        <v>0</v>
      </c>
    </row>
    <row r="315" spans="1:15" x14ac:dyDescent="0.25">
      <c r="A315">
        <v>314</v>
      </c>
      <c r="B315" s="145" t="str">
        <f>IF(COUNTIF('Listing Competitieven'!AN$2:AN$479,$A315)=0,"",COUNTIF('Listing Competitieven'!AN$2:AN$479,$A315))</f>
        <v/>
      </c>
      <c r="C315" s="145" t="str">
        <f>IF(COUNTIF('Listing Competitieven'!AO$2:AO$479,$A315)=0,"",COUNTIF('Listing Competitieven'!AO$2:AO$479,$A315))</f>
        <v/>
      </c>
      <c r="D315" s="145" t="str">
        <f>IF(COUNTIF('Listing Competitieven'!AP$2:AP$479,$A315)=0,"",COUNTIF('Listing Competitieven'!AP$2:AP$479,$A315))</f>
        <v/>
      </c>
      <c r="E315" s="145" t="str">
        <f>IF(COUNTIF('Listing Competitieven'!AQ$2:AQ$479,$A315)=0,"",COUNTIF('Listing Competitieven'!AQ$2:AQ$479,$A315))</f>
        <v/>
      </c>
      <c r="F315" s="145" t="str">
        <f>IF(COUNTIF('Listing Competitieven'!AR$2:AR$479,$A315)=0,"",COUNTIF('Listing Competitieven'!AR$2:AR$479,$A315))</f>
        <v/>
      </c>
      <c r="G315" s="145" t="str">
        <f>IF(COUNTIF('Listing Competitieven'!AS$2:AS$479,$A315)=0,"",COUNTIF('Listing Competitieven'!AS$2:AS$479,$A315))</f>
        <v/>
      </c>
      <c r="I315">
        <v>314</v>
      </c>
      <c r="J315" s="145">
        <f>SUM(B$2:B315)</f>
        <v>109</v>
      </c>
      <c r="K315" s="145">
        <f>SUM(C$2:C315)</f>
        <v>45</v>
      </c>
      <c r="L315" s="145">
        <f>SUM(D$2:D315)</f>
        <v>5</v>
      </c>
      <c r="M315" s="145">
        <f>SUM(E$2:E315)</f>
        <v>0</v>
      </c>
      <c r="N315" s="145">
        <f>SUM(F$2:F315)</f>
        <v>0</v>
      </c>
      <c r="O315" s="145">
        <f>SUM(G$2:G315)</f>
        <v>0</v>
      </c>
    </row>
    <row r="316" spans="1:15" x14ac:dyDescent="0.25">
      <c r="A316">
        <v>315</v>
      </c>
      <c r="B316" s="145">
        <f>IF(COUNTIF('Listing Competitieven'!AN$2:AN$479,$A316)=0,"",COUNTIF('Listing Competitieven'!AN$2:AN$479,$A316))</f>
        <v>3</v>
      </c>
      <c r="C316" s="145">
        <f>IF(COUNTIF('Listing Competitieven'!AO$2:AO$479,$A316)=0,"",COUNTIF('Listing Competitieven'!AO$2:AO$479,$A316))</f>
        <v>1</v>
      </c>
      <c r="D316" s="145">
        <f>IF(COUNTIF('Listing Competitieven'!AP$2:AP$479,$A316)=0,"",COUNTIF('Listing Competitieven'!AP$2:AP$479,$A316))</f>
        <v>1</v>
      </c>
      <c r="E316" s="145" t="str">
        <f>IF(COUNTIF('Listing Competitieven'!AQ$2:AQ$479,$A316)=0,"",COUNTIF('Listing Competitieven'!AQ$2:AQ$479,$A316))</f>
        <v/>
      </c>
      <c r="F316" s="145" t="str">
        <f>IF(COUNTIF('Listing Competitieven'!AR$2:AR$479,$A316)=0,"",COUNTIF('Listing Competitieven'!AR$2:AR$479,$A316))</f>
        <v/>
      </c>
      <c r="G316" s="145" t="str">
        <f>IF(COUNTIF('Listing Competitieven'!AS$2:AS$479,$A316)=0,"",COUNTIF('Listing Competitieven'!AS$2:AS$479,$A316))</f>
        <v/>
      </c>
      <c r="I316">
        <v>315</v>
      </c>
      <c r="J316" s="145">
        <f>SUM(B$2:B316)</f>
        <v>112</v>
      </c>
      <c r="K316" s="145">
        <f>SUM(C$2:C316)</f>
        <v>46</v>
      </c>
      <c r="L316" s="145">
        <f>SUM(D$2:D316)</f>
        <v>6</v>
      </c>
      <c r="M316" s="145">
        <f>SUM(E$2:E316)</f>
        <v>0</v>
      </c>
      <c r="N316" s="145">
        <f>SUM(F$2:F316)</f>
        <v>0</v>
      </c>
      <c r="O316" s="145">
        <f>SUM(G$2:G316)</f>
        <v>0</v>
      </c>
    </row>
    <row r="317" spans="1:15" x14ac:dyDescent="0.25">
      <c r="A317">
        <v>316</v>
      </c>
      <c r="B317" s="145" t="str">
        <f>IF(COUNTIF('Listing Competitieven'!AN$2:AN$479,$A317)=0,"",COUNTIF('Listing Competitieven'!AN$2:AN$479,$A317))</f>
        <v/>
      </c>
      <c r="C317" s="145" t="str">
        <f>IF(COUNTIF('Listing Competitieven'!AO$2:AO$479,$A317)=0,"",COUNTIF('Listing Competitieven'!AO$2:AO$479,$A317))</f>
        <v/>
      </c>
      <c r="D317" s="145" t="str">
        <f>IF(COUNTIF('Listing Competitieven'!AP$2:AP$479,$A317)=0,"",COUNTIF('Listing Competitieven'!AP$2:AP$479,$A317))</f>
        <v/>
      </c>
      <c r="E317" s="145" t="str">
        <f>IF(COUNTIF('Listing Competitieven'!AQ$2:AQ$479,$A317)=0,"",COUNTIF('Listing Competitieven'!AQ$2:AQ$479,$A317))</f>
        <v/>
      </c>
      <c r="F317" s="145" t="str">
        <f>IF(COUNTIF('Listing Competitieven'!AR$2:AR$479,$A317)=0,"",COUNTIF('Listing Competitieven'!AR$2:AR$479,$A317))</f>
        <v/>
      </c>
      <c r="G317" s="145" t="str">
        <f>IF(COUNTIF('Listing Competitieven'!AS$2:AS$479,$A317)=0,"",COUNTIF('Listing Competitieven'!AS$2:AS$479,$A317))</f>
        <v/>
      </c>
      <c r="I317">
        <v>316</v>
      </c>
      <c r="J317" s="145">
        <f>SUM(B$2:B317)</f>
        <v>112</v>
      </c>
      <c r="K317" s="145">
        <f>SUM(C$2:C317)</f>
        <v>46</v>
      </c>
      <c r="L317" s="145">
        <f>SUM(D$2:D317)</f>
        <v>6</v>
      </c>
      <c r="M317" s="145">
        <f>SUM(E$2:E317)</f>
        <v>0</v>
      </c>
      <c r="N317" s="145">
        <f>SUM(F$2:F317)</f>
        <v>0</v>
      </c>
      <c r="O317" s="145">
        <f>SUM(G$2:G317)</f>
        <v>0</v>
      </c>
    </row>
    <row r="318" spans="1:15" x14ac:dyDescent="0.25">
      <c r="A318">
        <v>317</v>
      </c>
      <c r="B318" s="145" t="str">
        <f>IF(COUNTIF('Listing Competitieven'!AN$2:AN$479,$A318)=0,"",COUNTIF('Listing Competitieven'!AN$2:AN$479,$A318))</f>
        <v/>
      </c>
      <c r="C318" s="145" t="str">
        <f>IF(COUNTIF('Listing Competitieven'!AO$2:AO$479,$A318)=0,"",COUNTIF('Listing Competitieven'!AO$2:AO$479,$A318))</f>
        <v/>
      </c>
      <c r="D318" s="145" t="str">
        <f>IF(COUNTIF('Listing Competitieven'!AP$2:AP$479,$A318)=0,"",COUNTIF('Listing Competitieven'!AP$2:AP$479,$A318))</f>
        <v/>
      </c>
      <c r="E318" s="145" t="str">
        <f>IF(COUNTIF('Listing Competitieven'!AQ$2:AQ$479,$A318)=0,"",COUNTIF('Listing Competitieven'!AQ$2:AQ$479,$A318))</f>
        <v/>
      </c>
      <c r="F318" s="145" t="str">
        <f>IF(COUNTIF('Listing Competitieven'!AR$2:AR$479,$A318)=0,"",COUNTIF('Listing Competitieven'!AR$2:AR$479,$A318))</f>
        <v/>
      </c>
      <c r="G318" s="145" t="str">
        <f>IF(COUNTIF('Listing Competitieven'!AS$2:AS$479,$A318)=0,"",COUNTIF('Listing Competitieven'!AS$2:AS$479,$A318))</f>
        <v/>
      </c>
      <c r="I318">
        <v>317</v>
      </c>
      <c r="J318" s="145">
        <f>SUM(B$2:B318)</f>
        <v>112</v>
      </c>
      <c r="K318" s="145">
        <f>SUM(C$2:C318)</f>
        <v>46</v>
      </c>
      <c r="L318" s="145">
        <f>SUM(D$2:D318)</f>
        <v>6</v>
      </c>
      <c r="M318" s="145">
        <f>SUM(E$2:E318)</f>
        <v>0</v>
      </c>
      <c r="N318" s="145">
        <f>SUM(F$2:F318)</f>
        <v>0</v>
      </c>
      <c r="O318" s="145">
        <f>SUM(G$2:G318)</f>
        <v>0</v>
      </c>
    </row>
    <row r="319" spans="1:15" x14ac:dyDescent="0.25">
      <c r="A319">
        <v>318</v>
      </c>
      <c r="B319" s="145" t="str">
        <f>IF(COUNTIF('Listing Competitieven'!AN$2:AN$479,$A319)=0,"",COUNTIF('Listing Competitieven'!AN$2:AN$479,$A319))</f>
        <v/>
      </c>
      <c r="C319" s="145" t="str">
        <f>IF(COUNTIF('Listing Competitieven'!AO$2:AO$479,$A319)=0,"",COUNTIF('Listing Competitieven'!AO$2:AO$479,$A319))</f>
        <v/>
      </c>
      <c r="D319" s="145" t="str">
        <f>IF(COUNTIF('Listing Competitieven'!AP$2:AP$479,$A319)=0,"",COUNTIF('Listing Competitieven'!AP$2:AP$479,$A319))</f>
        <v/>
      </c>
      <c r="E319" s="145" t="str">
        <f>IF(COUNTIF('Listing Competitieven'!AQ$2:AQ$479,$A319)=0,"",COUNTIF('Listing Competitieven'!AQ$2:AQ$479,$A319))</f>
        <v/>
      </c>
      <c r="F319" s="145" t="str">
        <f>IF(COUNTIF('Listing Competitieven'!AR$2:AR$479,$A319)=0,"",COUNTIF('Listing Competitieven'!AR$2:AR$479,$A319))</f>
        <v/>
      </c>
      <c r="G319" s="145" t="str">
        <f>IF(COUNTIF('Listing Competitieven'!AS$2:AS$479,$A319)=0,"",COUNTIF('Listing Competitieven'!AS$2:AS$479,$A319))</f>
        <v/>
      </c>
      <c r="I319">
        <v>318</v>
      </c>
      <c r="J319" s="145">
        <f>SUM(B$2:B319)</f>
        <v>112</v>
      </c>
      <c r="K319" s="145">
        <f>SUM(C$2:C319)</f>
        <v>46</v>
      </c>
      <c r="L319" s="145">
        <f>SUM(D$2:D319)</f>
        <v>6</v>
      </c>
      <c r="M319" s="145">
        <f>SUM(E$2:E319)</f>
        <v>0</v>
      </c>
      <c r="N319" s="145">
        <f>SUM(F$2:F319)</f>
        <v>0</v>
      </c>
      <c r="O319" s="145">
        <f>SUM(G$2:G319)</f>
        <v>0</v>
      </c>
    </row>
    <row r="320" spans="1:15" x14ac:dyDescent="0.25">
      <c r="A320">
        <v>319</v>
      </c>
      <c r="B320" s="145" t="str">
        <f>IF(COUNTIF('Listing Competitieven'!AN$2:AN$479,$A320)=0,"",COUNTIF('Listing Competitieven'!AN$2:AN$479,$A320))</f>
        <v/>
      </c>
      <c r="C320" s="145" t="str">
        <f>IF(COUNTIF('Listing Competitieven'!AO$2:AO$479,$A320)=0,"",COUNTIF('Listing Competitieven'!AO$2:AO$479,$A320))</f>
        <v/>
      </c>
      <c r="D320" s="145" t="str">
        <f>IF(COUNTIF('Listing Competitieven'!AP$2:AP$479,$A320)=0,"",COUNTIF('Listing Competitieven'!AP$2:AP$479,$A320))</f>
        <v/>
      </c>
      <c r="E320" s="145" t="str">
        <f>IF(COUNTIF('Listing Competitieven'!AQ$2:AQ$479,$A320)=0,"",COUNTIF('Listing Competitieven'!AQ$2:AQ$479,$A320))</f>
        <v/>
      </c>
      <c r="F320" s="145" t="str">
        <f>IF(COUNTIF('Listing Competitieven'!AR$2:AR$479,$A320)=0,"",COUNTIF('Listing Competitieven'!AR$2:AR$479,$A320))</f>
        <v/>
      </c>
      <c r="G320" s="145" t="str">
        <f>IF(COUNTIF('Listing Competitieven'!AS$2:AS$479,$A320)=0,"",COUNTIF('Listing Competitieven'!AS$2:AS$479,$A320))</f>
        <v/>
      </c>
      <c r="I320">
        <v>319</v>
      </c>
      <c r="J320" s="145">
        <f>SUM(B$2:B320)</f>
        <v>112</v>
      </c>
      <c r="K320" s="145">
        <f>SUM(C$2:C320)</f>
        <v>46</v>
      </c>
      <c r="L320" s="145">
        <f>SUM(D$2:D320)</f>
        <v>6</v>
      </c>
      <c r="M320" s="145">
        <f>SUM(E$2:E320)</f>
        <v>0</v>
      </c>
      <c r="N320" s="145">
        <f>SUM(F$2:F320)</f>
        <v>0</v>
      </c>
      <c r="O320" s="145">
        <f>SUM(G$2:G320)</f>
        <v>0</v>
      </c>
    </row>
    <row r="321" spans="1:15" x14ac:dyDescent="0.25">
      <c r="A321">
        <v>320</v>
      </c>
      <c r="B321" s="145" t="str">
        <f>IF(COUNTIF('Listing Competitieven'!AN$2:AN$479,$A321)=0,"",COUNTIF('Listing Competitieven'!AN$2:AN$479,$A321))</f>
        <v/>
      </c>
      <c r="C321" s="145" t="str">
        <f>IF(COUNTIF('Listing Competitieven'!AO$2:AO$479,$A321)=0,"",COUNTIF('Listing Competitieven'!AO$2:AO$479,$A321))</f>
        <v/>
      </c>
      <c r="D321" s="145" t="str">
        <f>IF(COUNTIF('Listing Competitieven'!AP$2:AP$479,$A321)=0,"",COUNTIF('Listing Competitieven'!AP$2:AP$479,$A321))</f>
        <v/>
      </c>
      <c r="E321" s="145" t="str">
        <f>IF(COUNTIF('Listing Competitieven'!AQ$2:AQ$479,$A321)=0,"",COUNTIF('Listing Competitieven'!AQ$2:AQ$479,$A321))</f>
        <v/>
      </c>
      <c r="F321" s="145" t="str">
        <f>IF(COUNTIF('Listing Competitieven'!AR$2:AR$479,$A321)=0,"",COUNTIF('Listing Competitieven'!AR$2:AR$479,$A321))</f>
        <v/>
      </c>
      <c r="G321" s="145" t="str">
        <f>IF(COUNTIF('Listing Competitieven'!AS$2:AS$479,$A321)=0,"",COUNTIF('Listing Competitieven'!AS$2:AS$479,$A321))</f>
        <v/>
      </c>
      <c r="I321">
        <v>320</v>
      </c>
      <c r="J321" s="145">
        <f>SUM(B$2:B321)</f>
        <v>112</v>
      </c>
      <c r="K321" s="145">
        <f>SUM(C$2:C321)</f>
        <v>46</v>
      </c>
      <c r="L321" s="145">
        <f>SUM(D$2:D321)</f>
        <v>6</v>
      </c>
      <c r="M321" s="145">
        <f>SUM(E$2:E321)</f>
        <v>0</v>
      </c>
      <c r="N321" s="145">
        <f>SUM(F$2:F321)</f>
        <v>0</v>
      </c>
      <c r="O321" s="145">
        <f>SUM(G$2:G321)</f>
        <v>0</v>
      </c>
    </row>
    <row r="322" spans="1:15" x14ac:dyDescent="0.25">
      <c r="A322">
        <v>321</v>
      </c>
      <c r="B322" s="145" t="str">
        <f>IF(COUNTIF('Listing Competitieven'!AN$2:AN$479,$A322)=0,"",COUNTIF('Listing Competitieven'!AN$2:AN$479,$A322))</f>
        <v/>
      </c>
      <c r="C322" s="145">
        <f>IF(COUNTIF('Listing Competitieven'!AO$2:AO$479,$A322)=0,"",COUNTIF('Listing Competitieven'!AO$2:AO$479,$A322))</f>
        <v>1</v>
      </c>
      <c r="D322" s="145">
        <f>IF(COUNTIF('Listing Competitieven'!AP$2:AP$479,$A322)=0,"",COUNTIF('Listing Competitieven'!AP$2:AP$479,$A322))</f>
        <v>2</v>
      </c>
      <c r="E322" s="145" t="str">
        <f>IF(COUNTIF('Listing Competitieven'!AQ$2:AQ$479,$A322)=0,"",COUNTIF('Listing Competitieven'!AQ$2:AQ$479,$A322))</f>
        <v/>
      </c>
      <c r="F322" s="145" t="str">
        <f>IF(COUNTIF('Listing Competitieven'!AR$2:AR$479,$A322)=0,"",COUNTIF('Listing Competitieven'!AR$2:AR$479,$A322))</f>
        <v/>
      </c>
      <c r="G322" s="145" t="str">
        <f>IF(COUNTIF('Listing Competitieven'!AS$2:AS$479,$A322)=0,"",COUNTIF('Listing Competitieven'!AS$2:AS$479,$A322))</f>
        <v/>
      </c>
      <c r="I322">
        <v>321</v>
      </c>
      <c r="J322" s="145">
        <f>SUM(B$2:B322)</f>
        <v>112</v>
      </c>
      <c r="K322" s="145">
        <f>SUM(C$2:C322)</f>
        <v>47</v>
      </c>
      <c r="L322" s="145">
        <f>SUM(D$2:D322)</f>
        <v>8</v>
      </c>
      <c r="M322" s="145">
        <f>SUM(E$2:E322)</f>
        <v>0</v>
      </c>
      <c r="N322" s="145">
        <f>SUM(F$2:F322)</f>
        <v>0</v>
      </c>
      <c r="O322" s="145">
        <f>SUM(G$2:G322)</f>
        <v>0</v>
      </c>
    </row>
    <row r="323" spans="1:15" x14ac:dyDescent="0.25">
      <c r="A323">
        <v>322</v>
      </c>
      <c r="B323" s="145">
        <f>IF(COUNTIF('Listing Competitieven'!AN$2:AN$479,$A323)=0,"",COUNTIF('Listing Competitieven'!AN$2:AN$479,$A323))</f>
        <v>2</v>
      </c>
      <c r="C323" s="145">
        <f>IF(COUNTIF('Listing Competitieven'!AO$2:AO$479,$A323)=0,"",COUNTIF('Listing Competitieven'!AO$2:AO$479,$A323))</f>
        <v>4</v>
      </c>
      <c r="D323" s="145" t="str">
        <f>IF(COUNTIF('Listing Competitieven'!AP$2:AP$479,$A323)=0,"",COUNTIF('Listing Competitieven'!AP$2:AP$479,$A323))</f>
        <v/>
      </c>
      <c r="E323" s="145" t="str">
        <f>IF(COUNTIF('Listing Competitieven'!AQ$2:AQ$479,$A323)=0,"",COUNTIF('Listing Competitieven'!AQ$2:AQ$479,$A323))</f>
        <v/>
      </c>
      <c r="F323" s="145" t="str">
        <f>IF(COUNTIF('Listing Competitieven'!AR$2:AR$479,$A323)=0,"",COUNTIF('Listing Competitieven'!AR$2:AR$479,$A323))</f>
        <v/>
      </c>
      <c r="G323" s="145" t="str">
        <f>IF(COUNTIF('Listing Competitieven'!AS$2:AS$479,$A323)=0,"",COUNTIF('Listing Competitieven'!AS$2:AS$479,$A323))</f>
        <v/>
      </c>
      <c r="I323">
        <v>322</v>
      </c>
      <c r="J323" s="145">
        <f>SUM(B$2:B323)</f>
        <v>114</v>
      </c>
      <c r="K323" s="145">
        <f>SUM(C$2:C323)</f>
        <v>51</v>
      </c>
      <c r="L323" s="145">
        <f>SUM(D$2:D323)</f>
        <v>8</v>
      </c>
      <c r="M323" s="145">
        <f>SUM(E$2:E323)</f>
        <v>0</v>
      </c>
      <c r="N323" s="145">
        <f>SUM(F$2:F323)</f>
        <v>0</v>
      </c>
      <c r="O323" s="145">
        <f>SUM(G$2:G323)</f>
        <v>0</v>
      </c>
    </row>
    <row r="324" spans="1:15" x14ac:dyDescent="0.25">
      <c r="A324">
        <v>323</v>
      </c>
      <c r="B324" s="145" t="str">
        <f>IF(COUNTIF('Listing Competitieven'!AN$2:AN$479,$A324)=0,"",COUNTIF('Listing Competitieven'!AN$2:AN$479,$A324))</f>
        <v/>
      </c>
      <c r="C324" s="145" t="str">
        <f>IF(COUNTIF('Listing Competitieven'!AO$2:AO$479,$A324)=0,"",COUNTIF('Listing Competitieven'!AO$2:AO$479,$A324))</f>
        <v/>
      </c>
      <c r="D324" s="145" t="str">
        <f>IF(COUNTIF('Listing Competitieven'!AP$2:AP$479,$A324)=0,"",COUNTIF('Listing Competitieven'!AP$2:AP$479,$A324))</f>
        <v/>
      </c>
      <c r="E324" s="145" t="str">
        <f>IF(COUNTIF('Listing Competitieven'!AQ$2:AQ$479,$A324)=0,"",COUNTIF('Listing Competitieven'!AQ$2:AQ$479,$A324))</f>
        <v/>
      </c>
      <c r="F324" s="145" t="str">
        <f>IF(COUNTIF('Listing Competitieven'!AR$2:AR$479,$A324)=0,"",COUNTIF('Listing Competitieven'!AR$2:AR$479,$A324))</f>
        <v/>
      </c>
      <c r="G324" s="145" t="str">
        <f>IF(COUNTIF('Listing Competitieven'!AS$2:AS$479,$A324)=0,"",COUNTIF('Listing Competitieven'!AS$2:AS$479,$A324))</f>
        <v/>
      </c>
      <c r="I324">
        <v>323</v>
      </c>
      <c r="J324" s="145">
        <f>SUM(B$2:B324)</f>
        <v>114</v>
      </c>
      <c r="K324" s="145">
        <f>SUM(C$2:C324)</f>
        <v>51</v>
      </c>
      <c r="L324" s="145">
        <f>SUM(D$2:D324)</f>
        <v>8</v>
      </c>
      <c r="M324" s="145">
        <f>SUM(E$2:E324)</f>
        <v>0</v>
      </c>
      <c r="N324" s="145">
        <f>SUM(F$2:F324)</f>
        <v>0</v>
      </c>
      <c r="O324" s="145">
        <f>SUM(G$2:G324)</f>
        <v>0</v>
      </c>
    </row>
    <row r="325" spans="1:15" x14ac:dyDescent="0.25">
      <c r="A325">
        <v>324</v>
      </c>
      <c r="B325" s="145" t="str">
        <f>IF(COUNTIF('Listing Competitieven'!AN$2:AN$479,$A325)=0,"",COUNTIF('Listing Competitieven'!AN$2:AN$479,$A325))</f>
        <v/>
      </c>
      <c r="C325" s="145" t="str">
        <f>IF(COUNTIF('Listing Competitieven'!AO$2:AO$479,$A325)=0,"",COUNTIF('Listing Competitieven'!AO$2:AO$479,$A325))</f>
        <v/>
      </c>
      <c r="D325" s="145" t="str">
        <f>IF(COUNTIF('Listing Competitieven'!AP$2:AP$479,$A325)=0,"",COUNTIF('Listing Competitieven'!AP$2:AP$479,$A325))</f>
        <v/>
      </c>
      <c r="E325" s="145" t="str">
        <f>IF(COUNTIF('Listing Competitieven'!AQ$2:AQ$479,$A325)=0,"",COUNTIF('Listing Competitieven'!AQ$2:AQ$479,$A325))</f>
        <v/>
      </c>
      <c r="F325" s="145" t="str">
        <f>IF(COUNTIF('Listing Competitieven'!AR$2:AR$479,$A325)=0,"",COUNTIF('Listing Competitieven'!AR$2:AR$479,$A325))</f>
        <v/>
      </c>
      <c r="G325" s="145" t="str">
        <f>IF(COUNTIF('Listing Competitieven'!AS$2:AS$479,$A325)=0,"",COUNTIF('Listing Competitieven'!AS$2:AS$479,$A325))</f>
        <v/>
      </c>
      <c r="I325">
        <v>324</v>
      </c>
      <c r="J325" s="145">
        <f>SUM(B$2:B325)</f>
        <v>114</v>
      </c>
      <c r="K325" s="145">
        <f>SUM(C$2:C325)</f>
        <v>51</v>
      </c>
      <c r="L325" s="145">
        <f>SUM(D$2:D325)</f>
        <v>8</v>
      </c>
      <c r="M325" s="145">
        <f>SUM(E$2:E325)</f>
        <v>0</v>
      </c>
      <c r="N325" s="145">
        <f>SUM(F$2:F325)</f>
        <v>0</v>
      </c>
      <c r="O325" s="145">
        <f>SUM(G$2:G325)</f>
        <v>0</v>
      </c>
    </row>
    <row r="326" spans="1:15" x14ac:dyDescent="0.25">
      <c r="A326">
        <v>325</v>
      </c>
      <c r="B326" s="145" t="str">
        <f>IF(COUNTIF('Listing Competitieven'!AN$2:AN$479,$A326)=0,"",COUNTIF('Listing Competitieven'!AN$2:AN$479,$A326))</f>
        <v/>
      </c>
      <c r="C326" s="145" t="str">
        <f>IF(COUNTIF('Listing Competitieven'!AO$2:AO$479,$A326)=0,"",COUNTIF('Listing Competitieven'!AO$2:AO$479,$A326))</f>
        <v/>
      </c>
      <c r="D326" s="145" t="str">
        <f>IF(COUNTIF('Listing Competitieven'!AP$2:AP$479,$A326)=0,"",COUNTIF('Listing Competitieven'!AP$2:AP$479,$A326))</f>
        <v/>
      </c>
      <c r="E326" s="145" t="str">
        <f>IF(COUNTIF('Listing Competitieven'!AQ$2:AQ$479,$A326)=0,"",COUNTIF('Listing Competitieven'!AQ$2:AQ$479,$A326))</f>
        <v/>
      </c>
      <c r="F326" s="145" t="str">
        <f>IF(COUNTIF('Listing Competitieven'!AR$2:AR$479,$A326)=0,"",COUNTIF('Listing Competitieven'!AR$2:AR$479,$A326))</f>
        <v/>
      </c>
      <c r="G326" s="145" t="str">
        <f>IF(COUNTIF('Listing Competitieven'!AS$2:AS$479,$A326)=0,"",COUNTIF('Listing Competitieven'!AS$2:AS$479,$A326))</f>
        <v/>
      </c>
      <c r="I326">
        <v>325</v>
      </c>
      <c r="J326" s="145">
        <f>SUM(B$2:B326)</f>
        <v>114</v>
      </c>
      <c r="K326" s="145">
        <f>SUM(C$2:C326)</f>
        <v>51</v>
      </c>
      <c r="L326" s="145">
        <f>SUM(D$2:D326)</f>
        <v>8</v>
      </c>
      <c r="M326" s="145">
        <f>SUM(E$2:E326)</f>
        <v>0</v>
      </c>
      <c r="N326" s="145">
        <f>SUM(F$2:F326)</f>
        <v>0</v>
      </c>
      <c r="O326" s="145">
        <f>SUM(G$2:G326)</f>
        <v>0</v>
      </c>
    </row>
    <row r="327" spans="1:15" x14ac:dyDescent="0.25">
      <c r="A327">
        <v>326</v>
      </c>
      <c r="B327" s="145" t="str">
        <f>IF(COUNTIF('Listing Competitieven'!AN$2:AN$479,$A327)=0,"",COUNTIF('Listing Competitieven'!AN$2:AN$479,$A327))</f>
        <v/>
      </c>
      <c r="C327" s="145" t="str">
        <f>IF(COUNTIF('Listing Competitieven'!AO$2:AO$479,$A327)=0,"",COUNTIF('Listing Competitieven'!AO$2:AO$479,$A327))</f>
        <v/>
      </c>
      <c r="D327" s="145" t="str">
        <f>IF(COUNTIF('Listing Competitieven'!AP$2:AP$479,$A327)=0,"",COUNTIF('Listing Competitieven'!AP$2:AP$479,$A327))</f>
        <v/>
      </c>
      <c r="E327" s="145" t="str">
        <f>IF(COUNTIF('Listing Competitieven'!AQ$2:AQ$479,$A327)=0,"",COUNTIF('Listing Competitieven'!AQ$2:AQ$479,$A327))</f>
        <v/>
      </c>
      <c r="F327" s="145" t="str">
        <f>IF(COUNTIF('Listing Competitieven'!AR$2:AR$479,$A327)=0,"",COUNTIF('Listing Competitieven'!AR$2:AR$479,$A327))</f>
        <v/>
      </c>
      <c r="G327" s="145" t="str">
        <f>IF(COUNTIF('Listing Competitieven'!AS$2:AS$479,$A327)=0,"",COUNTIF('Listing Competitieven'!AS$2:AS$479,$A327))</f>
        <v/>
      </c>
      <c r="I327">
        <v>326</v>
      </c>
      <c r="J327" s="145">
        <f>SUM(B$2:B327)</f>
        <v>114</v>
      </c>
      <c r="K327" s="145">
        <f>SUM(C$2:C327)</f>
        <v>51</v>
      </c>
      <c r="L327" s="145">
        <f>SUM(D$2:D327)</f>
        <v>8</v>
      </c>
      <c r="M327" s="145">
        <f>SUM(E$2:E327)</f>
        <v>0</v>
      </c>
      <c r="N327" s="145">
        <f>SUM(F$2:F327)</f>
        <v>0</v>
      </c>
      <c r="O327" s="145">
        <f>SUM(G$2:G327)</f>
        <v>0</v>
      </c>
    </row>
    <row r="328" spans="1:15" x14ac:dyDescent="0.25">
      <c r="A328">
        <v>327</v>
      </c>
      <c r="B328" s="145" t="str">
        <f>IF(COUNTIF('Listing Competitieven'!AN$2:AN$479,$A328)=0,"",COUNTIF('Listing Competitieven'!AN$2:AN$479,$A328))</f>
        <v/>
      </c>
      <c r="C328" s="145" t="str">
        <f>IF(COUNTIF('Listing Competitieven'!AO$2:AO$479,$A328)=0,"",COUNTIF('Listing Competitieven'!AO$2:AO$479,$A328))</f>
        <v/>
      </c>
      <c r="D328" s="145" t="str">
        <f>IF(COUNTIF('Listing Competitieven'!AP$2:AP$479,$A328)=0,"",COUNTIF('Listing Competitieven'!AP$2:AP$479,$A328))</f>
        <v/>
      </c>
      <c r="E328" s="145" t="str">
        <f>IF(COUNTIF('Listing Competitieven'!AQ$2:AQ$479,$A328)=0,"",COUNTIF('Listing Competitieven'!AQ$2:AQ$479,$A328))</f>
        <v/>
      </c>
      <c r="F328" s="145" t="str">
        <f>IF(COUNTIF('Listing Competitieven'!AR$2:AR$479,$A328)=0,"",COUNTIF('Listing Competitieven'!AR$2:AR$479,$A328))</f>
        <v/>
      </c>
      <c r="G328" s="145" t="str">
        <f>IF(COUNTIF('Listing Competitieven'!AS$2:AS$479,$A328)=0,"",COUNTIF('Listing Competitieven'!AS$2:AS$479,$A328))</f>
        <v/>
      </c>
      <c r="I328">
        <v>327</v>
      </c>
      <c r="J328" s="145">
        <f>SUM(B$2:B328)</f>
        <v>114</v>
      </c>
      <c r="K328" s="145">
        <f>SUM(C$2:C328)</f>
        <v>51</v>
      </c>
      <c r="L328" s="145">
        <f>SUM(D$2:D328)</f>
        <v>8</v>
      </c>
      <c r="M328" s="145">
        <f>SUM(E$2:E328)</f>
        <v>0</v>
      </c>
      <c r="N328" s="145">
        <f>SUM(F$2:F328)</f>
        <v>0</v>
      </c>
      <c r="O328" s="145">
        <f>SUM(G$2:G328)</f>
        <v>0</v>
      </c>
    </row>
    <row r="329" spans="1:15" x14ac:dyDescent="0.25">
      <c r="A329">
        <v>328</v>
      </c>
      <c r="B329" s="145">
        <f>IF(COUNTIF('Listing Competitieven'!AN$2:AN$479,$A329)=0,"",COUNTIF('Listing Competitieven'!AN$2:AN$479,$A329))</f>
        <v>1</v>
      </c>
      <c r="C329" s="145">
        <f>IF(COUNTIF('Listing Competitieven'!AO$2:AO$479,$A329)=0,"",COUNTIF('Listing Competitieven'!AO$2:AO$479,$A329))</f>
        <v>1</v>
      </c>
      <c r="D329" s="145">
        <f>IF(COUNTIF('Listing Competitieven'!AP$2:AP$479,$A329)=0,"",COUNTIF('Listing Competitieven'!AP$2:AP$479,$A329))</f>
        <v>1</v>
      </c>
      <c r="E329" s="145" t="str">
        <f>IF(COUNTIF('Listing Competitieven'!AQ$2:AQ$479,$A329)=0,"",COUNTIF('Listing Competitieven'!AQ$2:AQ$479,$A329))</f>
        <v/>
      </c>
      <c r="F329" s="145" t="str">
        <f>IF(COUNTIF('Listing Competitieven'!AR$2:AR$479,$A329)=0,"",COUNTIF('Listing Competitieven'!AR$2:AR$479,$A329))</f>
        <v/>
      </c>
      <c r="G329" s="145" t="str">
        <f>IF(COUNTIF('Listing Competitieven'!AS$2:AS$479,$A329)=0,"",COUNTIF('Listing Competitieven'!AS$2:AS$479,$A329))</f>
        <v/>
      </c>
      <c r="I329">
        <v>328</v>
      </c>
      <c r="J329" s="145">
        <f>SUM(B$2:B329)</f>
        <v>115</v>
      </c>
      <c r="K329" s="145">
        <f>SUM(C$2:C329)</f>
        <v>52</v>
      </c>
      <c r="L329" s="145">
        <f>SUM(D$2:D329)</f>
        <v>9</v>
      </c>
      <c r="M329" s="145">
        <f>SUM(E$2:E329)</f>
        <v>0</v>
      </c>
      <c r="N329" s="145">
        <f>SUM(F$2:F329)</f>
        <v>0</v>
      </c>
      <c r="O329" s="145">
        <f>SUM(G$2:G329)</f>
        <v>0</v>
      </c>
    </row>
    <row r="330" spans="1:15" x14ac:dyDescent="0.25">
      <c r="A330">
        <v>329</v>
      </c>
      <c r="B330" s="145" t="str">
        <f>IF(COUNTIF('Listing Competitieven'!AN$2:AN$479,$A330)=0,"",COUNTIF('Listing Competitieven'!AN$2:AN$479,$A330))</f>
        <v/>
      </c>
      <c r="C330" s="145" t="str">
        <f>IF(COUNTIF('Listing Competitieven'!AO$2:AO$479,$A330)=0,"",COUNTIF('Listing Competitieven'!AO$2:AO$479,$A330))</f>
        <v/>
      </c>
      <c r="D330" s="145" t="str">
        <f>IF(COUNTIF('Listing Competitieven'!AP$2:AP$479,$A330)=0,"",COUNTIF('Listing Competitieven'!AP$2:AP$479,$A330))</f>
        <v/>
      </c>
      <c r="E330" s="145" t="str">
        <f>IF(COUNTIF('Listing Competitieven'!AQ$2:AQ$479,$A330)=0,"",COUNTIF('Listing Competitieven'!AQ$2:AQ$479,$A330))</f>
        <v/>
      </c>
      <c r="F330" s="145" t="str">
        <f>IF(COUNTIF('Listing Competitieven'!AR$2:AR$479,$A330)=0,"",COUNTIF('Listing Competitieven'!AR$2:AR$479,$A330))</f>
        <v/>
      </c>
      <c r="G330" s="145" t="str">
        <f>IF(COUNTIF('Listing Competitieven'!AS$2:AS$479,$A330)=0,"",COUNTIF('Listing Competitieven'!AS$2:AS$479,$A330))</f>
        <v/>
      </c>
      <c r="I330">
        <v>329</v>
      </c>
      <c r="J330" s="145">
        <f>SUM(B$2:B330)</f>
        <v>115</v>
      </c>
      <c r="K330" s="145">
        <f>SUM(C$2:C330)</f>
        <v>52</v>
      </c>
      <c r="L330" s="145">
        <f>SUM(D$2:D330)</f>
        <v>9</v>
      </c>
      <c r="M330" s="145">
        <f>SUM(E$2:E330)</f>
        <v>0</v>
      </c>
      <c r="N330" s="145">
        <f>SUM(F$2:F330)</f>
        <v>0</v>
      </c>
      <c r="O330" s="145">
        <f>SUM(G$2:G330)</f>
        <v>0</v>
      </c>
    </row>
    <row r="331" spans="1:15" x14ac:dyDescent="0.25">
      <c r="A331">
        <v>330</v>
      </c>
      <c r="B331" s="145" t="str">
        <f>IF(COUNTIF('Listing Competitieven'!AN$2:AN$479,$A331)=0,"",COUNTIF('Listing Competitieven'!AN$2:AN$479,$A331))</f>
        <v/>
      </c>
      <c r="C331" s="145" t="str">
        <f>IF(COUNTIF('Listing Competitieven'!AO$2:AO$479,$A331)=0,"",COUNTIF('Listing Competitieven'!AO$2:AO$479,$A331))</f>
        <v/>
      </c>
      <c r="D331" s="145" t="str">
        <f>IF(COUNTIF('Listing Competitieven'!AP$2:AP$479,$A331)=0,"",COUNTIF('Listing Competitieven'!AP$2:AP$479,$A331))</f>
        <v/>
      </c>
      <c r="E331" s="145" t="str">
        <f>IF(COUNTIF('Listing Competitieven'!AQ$2:AQ$479,$A331)=0,"",COUNTIF('Listing Competitieven'!AQ$2:AQ$479,$A331))</f>
        <v/>
      </c>
      <c r="F331" s="145" t="str">
        <f>IF(COUNTIF('Listing Competitieven'!AR$2:AR$479,$A331)=0,"",COUNTIF('Listing Competitieven'!AR$2:AR$479,$A331))</f>
        <v/>
      </c>
      <c r="G331" s="145" t="str">
        <f>IF(COUNTIF('Listing Competitieven'!AS$2:AS$479,$A331)=0,"",COUNTIF('Listing Competitieven'!AS$2:AS$479,$A331))</f>
        <v/>
      </c>
      <c r="I331">
        <v>330</v>
      </c>
      <c r="J331" s="145">
        <f>SUM(B$2:B331)</f>
        <v>115</v>
      </c>
      <c r="K331" s="145">
        <f>SUM(C$2:C331)</f>
        <v>52</v>
      </c>
      <c r="L331" s="145">
        <f>SUM(D$2:D331)</f>
        <v>9</v>
      </c>
      <c r="M331" s="145">
        <f>SUM(E$2:E331)</f>
        <v>0</v>
      </c>
      <c r="N331" s="145">
        <f>SUM(F$2:F331)</f>
        <v>0</v>
      </c>
      <c r="O331" s="145">
        <f>SUM(G$2:G331)</f>
        <v>0</v>
      </c>
    </row>
    <row r="332" spans="1:15" x14ac:dyDescent="0.25">
      <c r="A332">
        <v>331</v>
      </c>
      <c r="B332" s="145" t="str">
        <f>IF(COUNTIF('Listing Competitieven'!AN$2:AN$479,$A332)=0,"",COUNTIF('Listing Competitieven'!AN$2:AN$479,$A332))</f>
        <v/>
      </c>
      <c r="C332" s="145" t="str">
        <f>IF(COUNTIF('Listing Competitieven'!AO$2:AO$479,$A332)=0,"",COUNTIF('Listing Competitieven'!AO$2:AO$479,$A332))</f>
        <v/>
      </c>
      <c r="D332" s="145" t="str">
        <f>IF(COUNTIF('Listing Competitieven'!AP$2:AP$479,$A332)=0,"",COUNTIF('Listing Competitieven'!AP$2:AP$479,$A332))</f>
        <v/>
      </c>
      <c r="E332" s="145" t="str">
        <f>IF(COUNTIF('Listing Competitieven'!AQ$2:AQ$479,$A332)=0,"",COUNTIF('Listing Competitieven'!AQ$2:AQ$479,$A332))</f>
        <v/>
      </c>
      <c r="F332" s="145" t="str">
        <f>IF(COUNTIF('Listing Competitieven'!AR$2:AR$479,$A332)=0,"",COUNTIF('Listing Competitieven'!AR$2:AR$479,$A332))</f>
        <v/>
      </c>
      <c r="G332" s="145" t="str">
        <f>IF(COUNTIF('Listing Competitieven'!AS$2:AS$479,$A332)=0,"",COUNTIF('Listing Competitieven'!AS$2:AS$479,$A332))</f>
        <v/>
      </c>
      <c r="I332">
        <v>331</v>
      </c>
      <c r="J332" s="145">
        <f>SUM(B$2:B332)</f>
        <v>115</v>
      </c>
      <c r="K332" s="145">
        <f>SUM(C$2:C332)</f>
        <v>52</v>
      </c>
      <c r="L332" s="145">
        <f>SUM(D$2:D332)</f>
        <v>9</v>
      </c>
      <c r="M332" s="145">
        <f>SUM(E$2:E332)</f>
        <v>0</v>
      </c>
      <c r="N332" s="145">
        <f>SUM(F$2:F332)</f>
        <v>0</v>
      </c>
      <c r="O332" s="145">
        <f>SUM(G$2:G332)</f>
        <v>0</v>
      </c>
    </row>
    <row r="333" spans="1:15" x14ac:dyDescent="0.25">
      <c r="A333">
        <v>332</v>
      </c>
      <c r="B333" s="145" t="str">
        <f>IF(COUNTIF('Listing Competitieven'!AN$2:AN$479,$A333)=0,"",COUNTIF('Listing Competitieven'!AN$2:AN$479,$A333))</f>
        <v/>
      </c>
      <c r="C333" s="145" t="str">
        <f>IF(COUNTIF('Listing Competitieven'!AO$2:AO$479,$A333)=0,"",COUNTIF('Listing Competitieven'!AO$2:AO$479,$A333))</f>
        <v/>
      </c>
      <c r="D333" s="145" t="str">
        <f>IF(COUNTIF('Listing Competitieven'!AP$2:AP$479,$A333)=0,"",COUNTIF('Listing Competitieven'!AP$2:AP$479,$A333))</f>
        <v/>
      </c>
      <c r="E333" s="145" t="str">
        <f>IF(COUNTIF('Listing Competitieven'!AQ$2:AQ$479,$A333)=0,"",COUNTIF('Listing Competitieven'!AQ$2:AQ$479,$A333))</f>
        <v/>
      </c>
      <c r="F333" s="145" t="str">
        <f>IF(COUNTIF('Listing Competitieven'!AR$2:AR$479,$A333)=0,"",COUNTIF('Listing Competitieven'!AR$2:AR$479,$A333))</f>
        <v/>
      </c>
      <c r="G333" s="145" t="str">
        <f>IF(COUNTIF('Listing Competitieven'!AS$2:AS$479,$A333)=0,"",COUNTIF('Listing Competitieven'!AS$2:AS$479,$A333))</f>
        <v/>
      </c>
      <c r="I333">
        <v>332</v>
      </c>
      <c r="J333" s="145">
        <f>SUM(B$2:B333)</f>
        <v>115</v>
      </c>
      <c r="K333" s="145">
        <f>SUM(C$2:C333)</f>
        <v>52</v>
      </c>
      <c r="L333" s="145">
        <f>SUM(D$2:D333)</f>
        <v>9</v>
      </c>
      <c r="M333" s="145">
        <f>SUM(E$2:E333)</f>
        <v>0</v>
      </c>
      <c r="N333" s="145">
        <f>SUM(F$2:F333)</f>
        <v>0</v>
      </c>
      <c r="O333" s="145">
        <f>SUM(G$2:G333)</f>
        <v>0</v>
      </c>
    </row>
    <row r="334" spans="1:15" x14ac:dyDescent="0.25">
      <c r="A334">
        <v>333</v>
      </c>
      <c r="B334" s="145" t="str">
        <f>IF(COUNTIF('Listing Competitieven'!AN$2:AN$479,$A334)=0,"",COUNTIF('Listing Competitieven'!AN$2:AN$479,$A334))</f>
        <v/>
      </c>
      <c r="C334" s="145" t="str">
        <f>IF(COUNTIF('Listing Competitieven'!AO$2:AO$479,$A334)=0,"",COUNTIF('Listing Competitieven'!AO$2:AO$479,$A334))</f>
        <v/>
      </c>
      <c r="D334" s="145" t="str">
        <f>IF(COUNTIF('Listing Competitieven'!AP$2:AP$479,$A334)=0,"",COUNTIF('Listing Competitieven'!AP$2:AP$479,$A334))</f>
        <v/>
      </c>
      <c r="E334" s="145" t="str">
        <f>IF(COUNTIF('Listing Competitieven'!AQ$2:AQ$479,$A334)=0,"",COUNTIF('Listing Competitieven'!AQ$2:AQ$479,$A334))</f>
        <v/>
      </c>
      <c r="F334" s="145" t="str">
        <f>IF(COUNTIF('Listing Competitieven'!AR$2:AR$479,$A334)=0,"",COUNTIF('Listing Competitieven'!AR$2:AR$479,$A334))</f>
        <v/>
      </c>
      <c r="G334" s="145" t="str">
        <f>IF(COUNTIF('Listing Competitieven'!AS$2:AS$479,$A334)=0,"",COUNTIF('Listing Competitieven'!AS$2:AS$479,$A334))</f>
        <v/>
      </c>
      <c r="I334">
        <v>333</v>
      </c>
      <c r="J334" s="145">
        <f>SUM(B$2:B334)</f>
        <v>115</v>
      </c>
      <c r="K334" s="145">
        <f>SUM(C$2:C334)</f>
        <v>52</v>
      </c>
      <c r="L334" s="145">
        <f>SUM(D$2:D334)</f>
        <v>9</v>
      </c>
      <c r="M334" s="145">
        <f>SUM(E$2:E334)</f>
        <v>0</v>
      </c>
      <c r="N334" s="145">
        <f>SUM(F$2:F334)</f>
        <v>0</v>
      </c>
      <c r="O334" s="145">
        <f>SUM(G$2:G334)</f>
        <v>0</v>
      </c>
    </row>
    <row r="335" spans="1:15" x14ac:dyDescent="0.25">
      <c r="A335">
        <v>334</v>
      </c>
      <c r="B335" s="145" t="str">
        <f>IF(COUNTIF('Listing Competitieven'!AN$2:AN$479,$A335)=0,"",COUNTIF('Listing Competitieven'!AN$2:AN$479,$A335))</f>
        <v/>
      </c>
      <c r="C335" s="145" t="str">
        <f>IF(COUNTIF('Listing Competitieven'!AO$2:AO$479,$A335)=0,"",COUNTIF('Listing Competitieven'!AO$2:AO$479,$A335))</f>
        <v/>
      </c>
      <c r="D335" s="145" t="str">
        <f>IF(COUNTIF('Listing Competitieven'!AP$2:AP$479,$A335)=0,"",COUNTIF('Listing Competitieven'!AP$2:AP$479,$A335))</f>
        <v/>
      </c>
      <c r="E335" s="145" t="str">
        <f>IF(COUNTIF('Listing Competitieven'!AQ$2:AQ$479,$A335)=0,"",COUNTIF('Listing Competitieven'!AQ$2:AQ$479,$A335))</f>
        <v/>
      </c>
      <c r="F335" s="145" t="str">
        <f>IF(COUNTIF('Listing Competitieven'!AR$2:AR$479,$A335)=0,"",COUNTIF('Listing Competitieven'!AR$2:AR$479,$A335))</f>
        <v/>
      </c>
      <c r="G335" s="145" t="str">
        <f>IF(COUNTIF('Listing Competitieven'!AS$2:AS$479,$A335)=0,"",COUNTIF('Listing Competitieven'!AS$2:AS$479,$A335))</f>
        <v/>
      </c>
      <c r="I335">
        <v>334</v>
      </c>
      <c r="J335" s="145">
        <f>SUM(B$2:B335)</f>
        <v>115</v>
      </c>
      <c r="K335" s="145">
        <f>SUM(C$2:C335)</f>
        <v>52</v>
      </c>
      <c r="L335" s="145">
        <f>SUM(D$2:D335)</f>
        <v>9</v>
      </c>
      <c r="M335" s="145">
        <f>SUM(E$2:E335)</f>
        <v>0</v>
      </c>
      <c r="N335" s="145">
        <f>SUM(F$2:F335)</f>
        <v>0</v>
      </c>
      <c r="O335" s="145">
        <f>SUM(G$2:G335)</f>
        <v>0</v>
      </c>
    </row>
    <row r="336" spans="1:15" x14ac:dyDescent="0.25">
      <c r="A336">
        <v>335</v>
      </c>
      <c r="B336" s="145">
        <f>IF(COUNTIF('Listing Competitieven'!AN$2:AN$479,$A336)=0,"",COUNTIF('Listing Competitieven'!AN$2:AN$479,$A336))</f>
        <v>1</v>
      </c>
      <c r="C336" s="145">
        <f>IF(COUNTIF('Listing Competitieven'!AO$2:AO$479,$A336)=0,"",COUNTIF('Listing Competitieven'!AO$2:AO$479,$A336))</f>
        <v>4</v>
      </c>
      <c r="D336" s="145">
        <f>IF(COUNTIF('Listing Competitieven'!AP$2:AP$479,$A336)=0,"",COUNTIF('Listing Competitieven'!AP$2:AP$479,$A336))</f>
        <v>1</v>
      </c>
      <c r="E336" s="145" t="str">
        <f>IF(COUNTIF('Listing Competitieven'!AQ$2:AQ$479,$A336)=0,"",COUNTIF('Listing Competitieven'!AQ$2:AQ$479,$A336))</f>
        <v/>
      </c>
      <c r="F336" s="145" t="str">
        <f>IF(COUNTIF('Listing Competitieven'!AR$2:AR$479,$A336)=0,"",COUNTIF('Listing Competitieven'!AR$2:AR$479,$A336))</f>
        <v/>
      </c>
      <c r="G336" s="145" t="str">
        <f>IF(COUNTIF('Listing Competitieven'!AS$2:AS$479,$A336)=0,"",COUNTIF('Listing Competitieven'!AS$2:AS$479,$A336))</f>
        <v/>
      </c>
      <c r="I336">
        <v>335</v>
      </c>
      <c r="J336" s="145">
        <f>SUM(B$2:B336)</f>
        <v>116</v>
      </c>
      <c r="K336" s="145">
        <f>SUM(C$2:C336)</f>
        <v>56</v>
      </c>
      <c r="L336" s="145">
        <f>SUM(D$2:D336)</f>
        <v>10</v>
      </c>
      <c r="M336" s="145">
        <f>SUM(E$2:E336)</f>
        <v>0</v>
      </c>
      <c r="N336" s="145">
        <f>SUM(F$2:F336)</f>
        <v>0</v>
      </c>
      <c r="O336" s="145">
        <f>SUM(G$2:G336)</f>
        <v>0</v>
      </c>
    </row>
    <row r="337" spans="1:15" x14ac:dyDescent="0.25">
      <c r="A337">
        <v>336</v>
      </c>
      <c r="B337" s="145">
        <f>IF(COUNTIF('Listing Competitieven'!AN$2:AN$479,$A337)=0,"",COUNTIF('Listing Competitieven'!AN$2:AN$479,$A337))</f>
        <v>2</v>
      </c>
      <c r="C337" s="145" t="str">
        <f>IF(COUNTIF('Listing Competitieven'!AO$2:AO$479,$A337)=0,"",COUNTIF('Listing Competitieven'!AO$2:AO$479,$A337))</f>
        <v/>
      </c>
      <c r="D337" s="145">
        <f>IF(COUNTIF('Listing Competitieven'!AP$2:AP$479,$A337)=0,"",COUNTIF('Listing Competitieven'!AP$2:AP$479,$A337))</f>
        <v>1</v>
      </c>
      <c r="E337" s="145" t="str">
        <f>IF(COUNTIF('Listing Competitieven'!AQ$2:AQ$479,$A337)=0,"",COUNTIF('Listing Competitieven'!AQ$2:AQ$479,$A337))</f>
        <v/>
      </c>
      <c r="F337" s="145" t="str">
        <f>IF(COUNTIF('Listing Competitieven'!AR$2:AR$479,$A337)=0,"",COUNTIF('Listing Competitieven'!AR$2:AR$479,$A337))</f>
        <v/>
      </c>
      <c r="G337" s="145" t="str">
        <f>IF(COUNTIF('Listing Competitieven'!AS$2:AS$479,$A337)=0,"",COUNTIF('Listing Competitieven'!AS$2:AS$479,$A337))</f>
        <v/>
      </c>
      <c r="I337">
        <v>336</v>
      </c>
      <c r="J337" s="145">
        <f>SUM(B$2:B337)</f>
        <v>118</v>
      </c>
      <c r="K337" s="145">
        <f>SUM(C$2:C337)</f>
        <v>56</v>
      </c>
      <c r="L337" s="145">
        <f>SUM(D$2:D337)</f>
        <v>11</v>
      </c>
      <c r="M337" s="145">
        <f>SUM(E$2:E337)</f>
        <v>0</v>
      </c>
      <c r="N337" s="145">
        <f>SUM(F$2:F337)</f>
        <v>0</v>
      </c>
      <c r="O337" s="145">
        <f>SUM(G$2:G337)</f>
        <v>0</v>
      </c>
    </row>
    <row r="338" spans="1:15" x14ac:dyDescent="0.25">
      <c r="A338">
        <v>337</v>
      </c>
      <c r="B338" s="145" t="str">
        <f>IF(COUNTIF('Listing Competitieven'!AN$2:AN$479,$A338)=0,"",COUNTIF('Listing Competitieven'!AN$2:AN$479,$A338))</f>
        <v/>
      </c>
      <c r="C338" s="145">
        <f>IF(COUNTIF('Listing Competitieven'!AO$2:AO$479,$A338)=0,"",COUNTIF('Listing Competitieven'!AO$2:AO$479,$A338))</f>
        <v>1</v>
      </c>
      <c r="D338" s="145" t="str">
        <f>IF(COUNTIF('Listing Competitieven'!AP$2:AP$479,$A338)=0,"",COUNTIF('Listing Competitieven'!AP$2:AP$479,$A338))</f>
        <v/>
      </c>
      <c r="E338" s="145" t="str">
        <f>IF(COUNTIF('Listing Competitieven'!AQ$2:AQ$479,$A338)=0,"",COUNTIF('Listing Competitieven'!AQ$2:AQ$479,$A338))</f>
        <v/>
      </c>
      <c r="F338" s="145" t="str">
        <f>IF(COUNTIF('Listing Competitieven'!AR$2:AR$479,$A338)=0,"",COUNTIF('Listing Competitieven'!AR$2:AR$479,$A338))</f>
        <v/>
      </c>
      <c r="G338" s="145" t="str">
        <f>IF(COUNTIF('Listing Competitieven'!AS$2:AS$479,$A338)=0,"",COUNTIF('Listing Competitieven'!AS$2:AS$479,$A338))</f>
        <v/>
      </c>
      <c r="I338">
        <v>337</v>
      </c>
      <c r="J338" s="145">
        <f>SUM(B$2:B338)</f>
        <v>118</v>
      </c>
      <c r="K338" s="145">
        <f>SUM(C$2:C338)</f>
        <v>57</v>
      </c>
      <c r="L338" s="145">
        <f>SUM(D$2:D338)</f>
        <v>11</v>
      </c>
      <c r="M338" s="145">
        <f>SUM(E$2:E338)</f>
        <v>0</v>
      </c>
      <c r="N338" s="145">
        <f>SUM(F$2:F338)</f>
        <v>0</v>
      </c>
      <c r="O338" s="145">
        <f>SUM(G$2:G338)</f>
        <v>0</v>
      </c>
    </row>
    <row r="339" spans="1:15" x14ac:dyDescent="0.25">
      <c r="A339">
        <v>338</v>
      </c>
      <c r="B339" s="145" t="str">
        <f>IF(COUNTIF('Listing Competitieven'!AN$2:AN$479,$A339)=0,"",COUNTIF('Listing Competitieven'!AN$2:AN$479,$A339))</f>
        <v/>
      </c>
      <c r="C339" s="145" t="str">
        <f>IF(COUNTIF('Listing Competitieven'!AO$2:AO$479,$A339)=0,"",COUNTIF('Listing Competitieven'!AO$2:AO$479,$A339))</f>
        <v/>
      </c>
      <c r="D339" s="145" t="str">
        <f>IF(COUNTIF('Listing Competitieven'!AP$2:AP$479,$A339)=0,"",COUNTIF('Listing Competitieven'!AP$2:AP$479,$A339))</f>
        <v/>
      </c>
      <c r="E339" s="145" t="str">
        <f>IF(COUNTIF('Listing Competitieven'!AQ$2:AQ$479,$A339)=0,"",COUNTIF('Listing Competitieven'!AQ$2:AQ$479,$A339))</f>
        <v/>
      </c>
      <c r="F339" s="145" t="str">
        <f>IF(COUNTIF('Listing Competitieven'!AR$2:AR$479,$A339)=0,"",COUNTIF('Listing Competitieven'!AR$2:AR$479,$A339))</f>
        <v/>
      </c>
      <c r="G339" s="145" t="str">
        <f>IF(COUNTIF('Listing Competitieven'!AS$2:AS$479,$A339)=0,"",COUNTIF('Listing Competitieven'!AS$2:AS$479,$A339))</f>
        <v/>
      </c>
      <c r="I339">
        <v>338</v>
      </c>
      <c r="J339" s="145">
        <f>SUM(B$2:B339)</f>
        <v>118</v>
      </c>
      <c r="K339" s="145">
        <f>SUM(C$2:C339)</f>
        <v>57</v>
      </c>
      <c r="L339" s="145">
        <f>SUM(D$2:D339)</f>
        <v>11</v>
      </c>
      <c r="M339" s="145">
        <f>SUM(E$2:E339)</f>
        <v>0</v>
      </c>
      <c r="N339" s="145">
        <f>SUM(F$2:F339)</f>
        <v>0</v>
      </c>
      <c r="O339" s="145">
        <f>SUM(G$2:G339)</f>
        <v>0</v>
      </c>
    </row>
    <row r="340" spans="1:15" x14ac:dyDescent="0.25">
      <c r="A340">
        <v>339</v>
      </c>
      <c r="B340" s="145" t="str">
        <f>IF(COUNTIF('Listing Competitieven'!AN$2:AN$479,$A340)=0,"",COUNTIF('Listing Competitieven'!AN$2:AN$479,$A340))</f>
        <v/>
      </c>
      <c r="C340" s="145" t="str">
        <f>IF(COUNTIF('Listing Competitieven'!AO$2:AO$479,$A340)=0,"",COUNTIF('Listing Competitieven'!AO$2:AO$479,$A340))</f>
        <v/>
      </c>
      <c r="D340" s="145" t="str">
        <f>IF(COUNTIF('Listing Competitieven'!AP$2:AP$479,$A340)=0,"",COUNTIF('Listing Competitieven'!AP$2:AP$479,$A340))</f>
        <v/>
      </c>
      <c r="E340" s="145" t="str">
        <f>IF(COUNTIF('Listing Competitieven'!AQ$2:AQ$479,$A340)=0,"",COUNTIF('Listing Competitieven'!AQ$2:AQ$479,$A340))</f>
        <v/>
      </c>
      <c r="F340" s="145" t="str">
        <f>IF(COUNTIF('Listing Competitieven'!AR$2:AR$479,$A340)=0,"",COUNTIF('Listing Competitieven'!AR$2:AR$479,$A340))</f>
        <v/>
      </c>
      <c r="G340" s="145" t="str">
        <f>IF(COUNTIF('Listing Competitieven'!AS$2:AS$479,$A340)=0,"",COUNTIF('Listing Competitieven'!AS$2:AS$479,$A340))</f>
        <v/>
      </c>
      <c r="I340">
        <v>339</v>
      </c>
      <c r="J340" s="145">
        <f>SUM(B$2:B340)</f>
        <v>118</v>
      </c>
      <c r="K340" s="145">
        <f>SUM(C$2:C340)</f>
        <v>57</v>
      </c>
      <c r="L340" s="145">
        <f>SUM(D$2:D340)</f>
        <v>11</v>
      </c>
      <c r="M340" s="145">
        <f>SUM(E$2:E340)</f>
        <v>0</v>
      </c>
      <c r="N340" s="145">
        <f>SUM(F$2:F340)</f>
        <v>0</v>
      </c>
      <c r="O340" s="145">
        <f>SUM(G$2:G340)</f>
        <v>0</v>
      </c>
    </row>
    <row r="341" spans="1:15" x14ac:dyDescent="0.25">
      <c r="A341">
        <v>340</v>
      </c>
      <c r="B341" s="145" t="str">
        <f>IF(COUNTIF('Listing Competitieven'!AN$2:AN$479,$A341)=0,"",COUNTIF('Listing Competitieven'!AN$2:AN$479,$A341))</f>
        <v/>
      </c>
      <c r="C341" s="145" t="str">
        <f>IF(COUNTIF('Listing Competitieven'!AO$2:AO$479,$A341)=0,"",COUNTIF('Listing Competitieven'!AO$2:AO$479,$A341))</f>
        <v/>
      </c>
      <c r="D341" s="145" t="str">
        <f>IF(COUNTIF('Listing Competitieven'!AP$2:AP$479,$A341)=0,"",COUNTIF('Listing Competitieven'!AP$2:AP$479,$A341))</f>
        <v/>
      </c>
      <c r="E341" s="145" t="str">
        <f>IF(COUNTIF('Listing Competitieven'!AQ$2:AQ$479,$A341)=0,"",COUNTIF('Listing Competitieven'!AQ$2:AQ$479,$A341))</f>
        <v/>
      </c>
      <c r="F341" s="145" t="str">
        <f>IF(COUNTIF('Listing Competitieven'!AR$2:AR$479,$A341)=0,"",COUNTIF('Listing Competitieven'!AR$2:AR$479,$A341))</f>
        <v/>
      </c>
      <c r="G341" s="145" t="str">
        <f>IF(COUNTIF('Listing Competitieven'!AS$2:AS$479,$A341)=0,"",COUNTIF('Listing Competitieven'!AS$2:AS$479,$A341))</f>
        <v/>
      </c>
      <c r="I341">
        <v>340</v>
      </c>
      <c r="J341" s="145">
        <f>SUM(B$2:B341)</f>
        <v>118</v>
      </c>
      <c r="K341" s="145">
        <f>SUM(C$2:C341)</f>
        <v>57</v>
      </c>
      <c r="L341" s="145">
        <f>SUM(D$2:D341)</f>
        <v>11</v>
      </c>
      <c r="M341" s="145">
        <f>SUM(E$2:E341)</f>
        <v>0</v>
      </c>
      <c r="N341" s="145">
        <f>SUM(F$2:F341)</f>
        <v>0</v>
      </c>
      <c r="O341" s="145">
        <f>SUM(G$2:G341)</f>
        <v>0</v>
      </c>
    </row>
    <row r="342" spans="1:15" x14ac:dyDescent="0.25">
      <c r="A342">
        <v>341</v>
      </c>
      <c r="B342" s="145" t="str">
        <f>IF(COUNTIF('Listing Competitieven'!AN$2:AN$479,$A342)=0,"",COUNTIF('Listing Competitieven'!AN$2:AN$479,$A342))</f>
        <v/>
      </c>
      <c r="C342" s="145" t="str">
        <f>IF(COUNTIF('Listing Competitieven'!AO$2:AO$479,$A342)=0,"",COUNTIF('Listing Competitieven'!AO$2:AO$479,$A342))</f>
        <v/>
      </c>
      <c r="D342" s="145" t="str">
        <f>IF(COUNTIF('Listing Competitieven'!AP$2:AP$479,$A342)=0,"",COUNTIF('Listing Competitieven'!AP$2:AP$479,$A342))</f>
        <v/>
      </c>
      <c r="E342" s="145" t="str">
        <f>IF(COUNTIF('Listing Competitieven'!AQ$2:AQ$479,$A342)=0,"",COUNTIF('Listing Competitieven'!AQ$2:AQ$479,$A342))</f>
        <v/>
      </c>
      <c r="F342" s="145" t="str">
        <f>IF(COUNTIF('Listing Competitieven'!AR$2:AR$479,$A342)=0,"",COUNTIF('Listing Competitieven'!AR$2:AR$479,$A342))</f>
        <v/>
      </c>
      <c r="G342" s="145" t="str">
        <f>IF(COUNTIF('Listing Competitieven'!AS$2:AS$479,$A342)=0,"",COUNTIF('Listing Competitieven'!AS$2:AS$479,$A342))</f>
        <v/>
      </c>
      <c r="I342">
        <v>341</v>
      </c>
      <c r="J342" s="145">
        <f>SUM(B$2:B342)</f>
        <v>118</v>
      </c>
      <c r="K342" s="145">
        <f>SUM(C$2:C342)</f>
        <v>57</v>
      </c>
      <c r="L342" s="145">
        <f>SUM(D$2:D342)</f>
        <v>11</v>
      </c>
      <c r="M342" s="145">
        <f>SUM(E$2:E342)</f>
        <v>0</v>
      </c>
      <c r="N342" s="145">
        <f>SUM(F$2:F342)</f>
        <v>0</v>
      </c>
      <c r="O342" s="145">
        <f>SUM(G$2:G342)</f>
        <v>0</v>
      </c>
    </row>
    <row r="343" spans="1:15" x14ac:dyDescent="0.25">
      <c r="A343">
        <v>342</v>
      </c>
      <c r="B343" s="145" t="str">
        <f>IF(COUNTIF('Listing Competitieven'!AN$2:AN$479,$A343)=0,"",COUNTIF('Listing Competitieven'!AN$2:AN$479,$A343))</f>
        <v/>
      </c>
      <c r="C343" s="145">
        <f>IF(COUNTIF('Listing Competitieven'!AO$2:AO$479,$A343)=0,"",COUNTIF('Listing Competitieven'!AO$2:AO$479,$A343))</f>
        <v>1</v>
      </c>
      <c r="D343" s="145" t="str">
        <f>IF(COUNTIF('Listing Competitieven'!AP$2:AP$479,$A343)=0,"",COUNTIF('Listing Competitieven'!AP$2:AP$479,$A343))</f>
        <v/>
      </c>
      <c r="E343" s="145" t="str">
        <f>IF(COUNTIF('Listing Competitieven'!AQ$2:AQ$479,$A343)=0,"",COUNTIF('Listing Competitieven'!AQ$2:AQ$479,$A343))</f>
        <v/>
      </c>
      <c r="F343" s="145" t="str">
        <f>IF(COUNTIF('Listing Competitieven'!AR$2:AR$479,$A343)=0,"",COUNTIF('Listing Competitieven'!AR$2:AR$479,$A343))</f>
        <v/>
      </c>
      <c r="G343" s="145" t="str">
        <f>IF(COUNTIF('Listing Competitieven'!AS$2:AS$479,$A343)=0,"",COUNTIF('Listing Competitieven'!AS$2:AS$479,$A343))</f>
        <v/>
      </c>
      <c r="I343">
        <v>342</v>
      </c>
      <c r="J343" s="145">
        <f>SUM(B$2:B343)</f>
        <v>118</v>
      </c>
      <c r="K343" s="145">
        <f>SUM(C$2:C343)</f>
        <v>58</v>
      </c>
      <c r="L343" s="145">
        <f>SUM(D$2:D343)</f>
        <v>11</v>
      </c>
      <c r="M343" s="145">
        <f>SUM(E$2:E343)</f>
        <v>0</v>
      </c>
      <c r="N343" s="145">
        <f>SUM(F$2:F343)</f>
        <v>0</v>
      </c>
      <c r="O343" s="145">
        <f>SUM(G$2:G343)</f>
        <v>0</v>
      </c>
    </row>
    <row r="344" spans="1:15" x14ac:dyDescent="0.25">
      <c r="A344">
        <v>343</v>
      </c>
      <c r="B344" s="145" t="str">
        <f>IF(COUNTIF('Listing Competitieven'!AN$2:AN$479,$A344)=0,"",COUNTIF('Listing Competitieven'!AN$2:AN$479,$A344))</f>
        <v/>
      </c>
      <c r="C344" s="145" t="str">
        <f>IF(COUNTIF('Listing Competitieven'!AO$2:AO$479,$A344)=0,"",COUNTIF('Listing Competitieven'!AO$2:AO$479,$A344))</f>
        <v/>
      </c>
      <c r="D344" s="145" t="str">
        <f>IF(COUNTIF('Listing Competitieven'!AP$2:AP$479,$A344)=0,"",COUNTIF('Listing Competitieven'!AP$2:AP$479,$A344))</f>
        <v/>
      </c>
      <c r="E344" s="145" t="str">
        <f>IF(COUNTIF('Listing Competitieven'!AQ$2:AQ$479,$A344)=0,"",COUNTIF('Listing Competitieven'!AQ$2:AQ$479,$A344))</f>
        <v/>
      </c>
      <c r="F344" s="145" t="str">
        <f>IF(COUNTIF('Listing Competitieven'!AR$2:AR$479,$A344)=0,"",COUNTIF('Listing Competitieven'!AR$2:AR$479,$A344))</f>
        <v/>
      </c>
      <c r="G344" s="145" t="str">
        <f>IF(COUNTIF('Listing Competitieven'!AS$2:AS$479,$A344)=0,"",COUNTIF('Listing Competitieven'!AS$2:AS$479,$A344))</f>
        <v/>
      </c>
      <c r="I344">
        <v>343</v>
      </c>
      <c r="J344" s="145">
        <f>SUM(B$2:B344)</f>
        <v>118</v>
      </c>
      <c r="K344" s="145">
        <f>SUM(C$2:C344)</f>
        <v>58</v>
      </c>
      <c r="L344" s="145">
        <f>SUM(D$2:D344)</f>
        <v>11</v>
      </c>
      <c r="M344" s="145">
        <f>SUM(E$2:E344)</f>
        <v>0</v>
      </c>
      <c r="N344" s="145">
        <f>SUM(F$2:F344)</f>
        <v>0</v>
      </c>
      <c r="O344" s="145">
        <f>SUM(G$2:G344)</f>
        <v>0</v>
      </c>
    </row>
    <row r="345" spans="1:15" x14ac:dyDescent="0.25">
      <c r="A345">
        <v>344</v>
      </c>
      <c r="B345" s="145" t="str">
        <f>IF(COUNTIF('Listing Competitieven'!AN$2:AN$479,$A345)=0,"",COUNTIF('Listing Competitieven'!AN$2:AN$479,$A345))</f>
        <v/>
      </c>
      <c r="C345" s="145" t="str">
        <f>IF(COUNTIF('Listing Competitieven'!AO$2:AO$479,$A345)=0,"",COUNTIF('Listing Competitieven'!AO$2:AO$479,$A345))</f>
        <v/>
      </c>
      <c r="D345" s="145" t="str">
        <f>IF(COUNTIF('Listing Competitieven'!AP$2:AP$479,$A345)=0,"",COUNTIF('Listing Competitieven'!AP$2:AP$479,$A345))</f>
        <v/>
      </c>
      <c r="E345" s="145" t="str">
        <f>IF(COUNTIF('Listing Competitieven'!AQ$2:AQ$479,$A345)=0,"",COUNTIF('Listing Competitieven'!AQ$2:AQ$479,$A345))</f>
        <v/>
      </c>
      <c r="F345" s="145" t="str">
        <f>IF(COUNTIF('Listing Competitieven'!AR$2:AR$479,$A345)=0,"",COUNTIF('Listing Competitieven'!AR$2:AR$479,$A345))</f>
        <v/>
      </c>
      <c r="G345" s="145" t="str">
        <f>IF(COUNTIF('Listing Competitieven'!AS$2:AS$479,$A345)=0,"",COUNTIF('Listing Competitieven'!AS$2:AS$479,$A345))</f>
        <v/>
      </c>
      <c r="I345">
        <v>344</v>
      </c>
      <c r="J345" s="145">
        <f>SUM(B$2:B345)</f>
        <v>118</v>
      </c>
      <c r="K345" s="145">
        <f>SUM(C$2:C345)</f>
        <v>58</v>
      </c>
      <c r="L345" s="145">
        <f>SUM(D$2:D345)</f>
        <v>11</v>
      </c>
      <c r="M345" s="145">
        <f>SUM(E$2:E345)</f>
        <v>0</v>
      </c>
      <c r="N345" s="145">
        <f>SUM(F$2:F345)</f>
        <v>0</v>
      </c>
      <c r="O345" s="145">
        <f>SUM(G$2:G345)</f>
        <v>0</v>
      </c>
    </row>
    <row r="346" spans="1:15" x14ac:dyDescent="0.25">
      <c r="A346">
        <v>345</v>
      </c>
      <c r="B346" s="145" t="str">
        <f>IF(COUNTIF('Listing Competitieven'!AN$2:AN$479,$A346)=0,"",COUNTIF('Listing Competitieven'!AN$2:AN$479,$A346))</f>
        <v/>
      </c>
      <c r="C346" s="145" t="str">
        <f>IF(COUNTIF('Listing Competitieven'!AO$2:AO$479,$A346)=0,"",COUNTIF('Listing Competitieven'!AO$2:AO$479,$A346))</f>
        <v/>
      </c>
      <c r="D346" s="145" t="str">
        <f>IF(COUNTIF('Listing Competitieven'!AP$2:AP$479,$A346)=0,"",COUNTIF('Listing Competitieven'!AP$2:AP$479,$A346))</f>
        <v/>
      </c>
      <c r="E346" s="145" t="str">
        <f>IF(COUNTIF('Listing Competitieven'!AQ$2:AQ$479,$A346)=0,"",COUNTIF('Listing Competitieven'!AQ$2:AQ$479,$A346))</f>
        <v/>
      </c>
      <c r="F346" s="145" t="str">
        <f>IF(COUNTIF('Listing Competitieven'!AR$2:AR$479,$A346)=0,"",COUNTIF('Listing Competitieven'!AR$2:AR$479,$A346))</f>
        <v/>
      </c>
      <c r="G346" s="145" t="str">
        <f>IF(COUNTIF('Listing Competitieven'!AS$2:AS$479,$A346)=0,"",COUNTIF('Listing Competitieven'!AS$2:AS$479,$A346))</f>
        <v/>
      </c>
      <c r="I346">
        <v>345</v>
      </c>
      <c r="J346" s="145">
        <f>SUM(B$2:B346)</f>
        <v>118</v>
      </c>
      <c r="K346" s="145">
        <f>SUM(C$2:C346)</f>
        <v>58</v>
      </c>
      <c r="L346" s="145">
        <f>SUM(D$2:D346)</f>
        <v>11</v>
      </c>
      <c r="M346" s="145">
        <f>SUM(E$2:E346)</f>
        <v>0</v>
      </c>
      <c r="N346" s="145">
        <f>SUM(F$2:F346)</f>
        <v>0</v>
      </c>
      <c r="O346" s="145">
        <f>SUM(G$2:G346)</f>
        <v>0</v>
      </c>
    </row>
    <row r="347" spans="1:15" x14ac:dyDescent="0.25">
      <c r="A347">
        <v>346</v>
      </c>
      <c r="B347" s="145" t="str">
        <f>IF(COUNTIF('Listing Competitieven'!AN$2:AN$479,$A347)=0,"",COUNTIF('Listing Competitieven'!AN$2:AN$479,$A347))</f>
        <v/>
      </c>
      <c r="C347" s="145" t="str">
        <f>IF(COUNTIF('Listing Competitieven'!AO$2:AO$479,$A347)=0,"",COUNTIF('Listing Competitieven'!AO$2:AO$479,$A347))</f>
        <v/>
      </c>
      <c r="D347" s="145" t="str">
        <f>IF(COUNTIF('Listing Competitieven'!AP$2:AP$479,$A347)=0,"",COUNTIF('Listing Competitieven'!AP$2:AP$479,$A347))</f>
        <v/>
      </c>
      <c r="E347" s="145" t="str">
        <f>IF(COUNTIF('Listing Competitieven'!AQ$2:AQ$479,$A347)=0,"",COUNTIF('Listing Competitieven'!AQ$2:AQ$479,$A347))</f>
        <v/>
      </c>
      <c r="F347" s="145" t="str">
        <f>IF(COUNTIF('Listing Competitieven'!AR$2:AR$479,$A347)=0,"",COUNTIF('Listing Competitieven'!AR$2:AR$479,$A347))</f>
        <v/>
      </c>
      <c r="G347" s="145" t="str">
        <f>IF(COUNTIF('Listing Competitieven'!AS$2:AS$479,$A347)=0,"",COUNTIF('Listing Competitieven'!AS$2:AS$479,$A347))</f>
        <v/>
      </c>
      <c r="I347">
        <v>346</v>
      </c>
      <c r="J347" s="145">
        <f>SUM(B$2:B347)</f>
        <v>118</v>
      </c>
      <c r="K347" s="145">
        <f>SUM(C$2:C347)</f>
        <v>58</v>
      </c>
      <c r="L347" s="145">
        <f>SUM(D$2:D347)</f>
        <v>11</v>
      </c>
      <c r="M347" s="145">
        <f>SUM(E$2:E347)</f>
        <v>0</v>
      </c>
      <c r="N347" s="145">
        <f>SUM(F$2:F347)</f>
        <v>0</v>
      </c>
      <c r="O347" s="145">
        <f>SUM(G$2:G347)</f>
        <v>0</v>
      </c>
    </row>
    <row r="348" spans="1:15" x14ac:dyDescent="0.25">
      <c r="A348">
        <v>347</v>
      </c>
      <c r="B348" s="145" t="str">
        <f>IF(COUNTIF('Listing Competitieven'!AN$2:AN$479,$A348)=0,"",COUNTIF('Listing Competitieven'!AN$2:AN$479,$A348))</f>
        <v/>
      </c>
      <c r="C348" s="145" t="str">
        <f>IF(COUNTIF('Listing Competitieven'!AO$2:AO$479,$A348)=0,"",COUNTIF('Listing Competitieven'!AO$2:AO$479,$A348))</f>
        <v/>
      </c>
      <c r="D348" s="145" t="str">
        <f>IF(COUNTIF('Listing Competitieven'!AP$2:AP$479,$A348)=0,"",COUNTIF('Listing Competitieven'!AP$2:AP$479,$A348))</f>
        <v/>
      </c>
      <c r="E348" s="145" t="str">
        <f>IF(COUNTIF('Listing Competitieven'!AQ$2:AQ$479,$A348)=0,"",COUNTIF('Listing Competitieven'!AQ$2:AQ$479,$A348))</f>
        <v/>
      </c>
      <c r="F348" s="145" t="str">
        <f>IF(COUNTIF('Listing Competitieven'!AR$2:AR$479,$A348)=0,"",COUNTIF('Listing Competitieven'!AR$2:AR$479,$A348))</f>
        <v/>
      </c>
      <c r="G348" s="145" t="str">
        <f>IF(COUNTIF('Listing Competitieven'!AS$2:AS$479,$A348)=0,"",COUNTIF('Listing Competitieven'!AS$2:AS$479,$A348))</f>
        <v/>
      </c>
      <c r="I348">
        <v>347</v>
      </c>
      <c r="J348" s="145">
        <f>SUM(B$2:B348)</f>
        <v>118</v>
      </c>
      <c r="K348" s="145">
        <f>SUM(C$2:C348)</f>
        <v>58</v>
      </c>
      <c r="L348" s="145">
        <f>SUM(D$2:D348)</f>
        <v>11</v>
      </c>
      <c r="M348" s="145">
        <f>SUM(E$2:E348)</f>
        <v>0</v>
      </c>
      <c r="N348" s="145">
        <f>SUM(F$2:F348)</f>
        <v>0</v>
      </c>
      <c r="O348" s="145">
        <f>SUM(G$2:G348)</f>
        <v>0</v>
      </c>
    </row>
    <row r="349" spans="1:15" x14ac:dyDescent="0.25">
      <c r="A349">
        <v>348</v>
      </c>
      <c r="B349" s="145" t="str">
        <f>IF(COUNTIF('Listing Competitieven'!AN$2:AN$479,$A349)=0,"",COUNTIF('Listing Competitieven'!AN$2:AN$479,$A349))</f>
        <v/>
      </c>
      <c r="C349" s="145" t="str">
        <f>IF(COUNTIF('Listing Competitieven'!AO$2:AO$479,$A349)=0,"",COUNTIF('Listing Competitieven'!AO$2:AO$479,$A349))</f>
        <v/>
      </c>
      <c r="D349" s="145" t="str">
        <f>IF(COUNTIF('Listing Competitieven'!AP$2:AP$479,$A349)=0,"",COUNTIF('Listing Competitieven'!AP$2:AP$479,$A349))</f>
        <v/>
      </c>
      <c r="E349" s="145" t="str">
        <f>IF(COUNTIF('Listing Competitieven'!AQ$2:AQ$479,$A349)=0,"",COUNTIF('Listing Competitieven'!AQ$2:AQ$479,$A349))</f>
        <v/>
      </c>
      <c r="F349" s="145" t="str">
        <f>IF(COUNTIF('Listing Competitieven'!AR$2:AR$479,$A349)=0,"",COUNTIF('Listing Competitieven'!AR$2:AR$479,$A349))</f>
        <v/>
      </c>
      <c r="G349" s="145" t="str">
        <f>IF(COUNTIF('Listing Competitieven'!AS$2:AS$479,$A349)=0,"",COUNTIF('Listing Competitieven'!AS$2:AS$479,$A349))</f>
        <v/>
      </c>
      <c r="I349">
        <v>348</v>
      </c>
      <c r="J349" s="145">
        <f>SUM(B$2:B349)</f>
        <v>118</v>
      </c>
      <c r="K349" s="145">
        <f>SUM(C$2:C349)</f>
        <v>58</v>
      </c>
      <c r="L349" s="145">
        <f>SUM(D$2:D349)</f>
        <v>11</v>
      </c>
      <c r="M349" s="145">
        <f>SUM(E$2:E349)</f>
        <v>0</v>
      </c>
      <c r="N349" s="145">
        <f>SUM(F$2:F349)</f>
        <v>0</v>
      </c>
      <c r="O349" s="145">
        <f>SUM(G$2:G349)</f>
        <v>0</v>
      </c>
    </row>
    <row r="350" spans="1:15" x14ac:dyDescent="0.25">
      <c r="A350">
        <v>349</v>
      </c>
      <c r="B350" s="145" t="str">
        <f>IF(COUNTIF('Listing Competitieven'!AN$2:AN$479,$A350)=0,"",COUNTIF('Listing Competitieven'!AN$2:AN$479,$A350))</f>
        <v/>
      </c>
      <c r="C350" s="145">
        <f>IF(COUNTIF('Listing Competitieven'!AO$2:AO$479,$A350)=0,"",COUNTIF('Listing Competitieven'!AO$2:AO$479,$A350))</f>
        <v>1</v>
      </c>
      <c r="D350" s="145" t="str">
        <f>IF(COUNTIF('Listing Competitieven'!AP$2:AP$479,$A350)=0,"",COUNTIF('Listing Competitieven'!AP$2:AP$479,$A350))</f>
        <v/>
      </c>
      <c r="E350" s="145" t="str">
        <f>IF(COUNTIF('Listing Competitieven'!AQ$2:AQ$479,$A350)=0,"",COUNTIF('Listing Competitieven'!AQ$2:AQ$479,$A350))</f>
        <v/>
      </c>
      <c r="F350" s="145" t="str">
        <f>IF(COUNTIF('Listing Competitieven'!AR$2:AR$479,$A350)=0,"",COUNTIF('Listing Competitieven'!AR$2:AR$479,$A350))</f>
        <v/>
      </c>
      <c r="G350" s="145" t="str">
        <f>IF(COUNTIF('Listing Competitieven'!AS$2:AS$479,$A350)=0,"",COUNTIF('Listing Competitieven'!AS$2:AS$479,$A350))</f>
        <v/>
      </c>
      <c r="I350">
        <v>349</v>
      </c>
      <c r="J350" s="145">
        <f>SUM(B$2:B350)</f>
        <v>118</v>
      </c>
      <c r="K350" s="145">
        <f>SUM(C$2:C350)</f>
        <v>59</v>
      </c>
      <c r="L350" s="145">
        <f>SUM(D$2:D350)</f>
        <v>11</v>
      </c>
      <c r="M350" s="145">
        <f>SUM(E$2:E350)</f>
        <v>0</v>
      </c>
      <c r="N350" s="145">
        <f>SUM(F$2:F350)</f>
        <v>0</v>
      </c>
      <c r="O350" s="145">
        <f>SUM(G$2:G350)</f>
        <v>0</v>
      </c>
    </row>
    <row r="351" spans="1:15" x14ac:dyDescent="0.25">
      <c r="A351">
        <v>350</v>
      </c>
      <c r="B351" s="145">
        <f>IF(COUNTIF('Listing Competitieven'!AN$2:AN$479,$A351)=0,"",COUNTIF('Listing Competitieven'!AN$2:AN$479,$A351))</f>
        <v>1</v>
      </c>
      <c r="C351" s="145">
        <f>IF(COUNTIF('Listing Competitieven'!AO$2:AO$479,$A351)=0,"",COUNTIF('Listing Competitieven'!AO$2:AO$479,$A351))</f>
        <v>1</v>
      </c>
      <c r="D351" s="145" t="str">
        <f>IF(COUNTIF('Listing Competitieven'!AP$2:AP$479,$A351)=0,"",COUNTIF('Listing Competitieven'!AP$2:AP$479,$A351))</f>
        <v/>
      </c>
      <c r="E351" s="145" t="str">
        <f>IF(COUNTIF('Listing Competitieven'!AQ$2:AQ$479,$A351)=0,"",COUNTIF('Listing Competitieven'!AQ$2:AQ$479,$A351))</f>
        <v/>
      </c>
      <c r="F351" s="145" t="str">
        <f>IF(COUNTIF('Listing Competitieven'!AR$2:AR$479,$A351)=0,"",COUNTIF('Listing Competitieven'!AR$2:AR$479,$A351))</f>
        <v/>
      </c>
      <c r="G351" s="145" t="str">
        <f>IF(COUNTIF('Listing Competitieven'!AS$2:AS$479,$A351)=0,"",COUNTIF('Listing Competitieven'!AS$2:AS$479,$A351))</f>
        <v/>
      </c>
      <c r="I351">
        <v>350</v>
      </c>
      <c r="J351" s="145">
        <f>SUM(B$2:B351)</f>
        <v>119</v>
      </c>
      <c r="K351" s="145">
        <f>SUM(C$2:C351)</f>
        <v>60</v>
      </c>
      <c r="L351" s="145">
        <f>SUM(D$2:D351)</f>
        <v>11</v>
      </c>
      <c r="M351" s="145">
        <f>SUM(E$2:E351)</f>
        <v>0</v>
      </c>
      <c r="N351" s="145">
        <f>SUM(F$2:F351)</f>
        <v>0</v>
      </c>
      <c r="O351" s="145">
        <f>SUM(G$2:G351)</f>
        <v>0</v>
      </c>
    </row>
    <row r="352" spans="1:15" x14ac:dyDescent="0.25">
      <c r="A352">
        <v>351</v>
      </c>
      <c r="B352" s="145" t="str">
        <f>IF(COUNTIF('Listing Competitieven'!AN$2:AN$479,$A352)=0,"",COUNTIF('Listing Competitieven'!AN$2:AN$479,$A352))</f>
        <v/>
      </c>
      <c r="C352" s="145" t="str">
        <f>IF(COUNTIF('Listing Competitieven'!AO$2:AO$479,$A352)=0,"",COUNTIF('Listing Competitieven'!AO$2:AO$479,$A352))</f>
        <v/>
      </c>
      <c r="D352" s="145" t="str">
        <f>IF(COUNTIF('Listing Competitieven'!AP$2:AP$479,$A352)=0,"",COUNTIF('Listing Competitieven'!AP$2:AP$479,$A352))</f>
        <v/>
      </c>
      <c r="E352" s="145" t="str">
        <f>IF(COUNTIF('Listing Competitieven'!AQ$2:AQ$479,$A352)=0,"",COUNTIF('Listing Competitieven'!AQ$2:AQ$479,$A352))</f>
        <v/>
      </c>
      <c r="F352" s="145" t="str">
        <f>IF(COUNTIF('Listing Competitieven'!AR$2:AR$479,$A352)=0,"",COUNTIF('Listing Competitieven'!AR$2:AR$479,$A352))</f>
        <v/>
      </c>
      <c r="G352" s="145" t="str">
        <f>IF(COUNTIF('Listing Competitieven'!AS$2:AS$479,$A352)=0,"",COUNTIF('Listing Competitieven'!AS$2:AS$479,$A352))</f>
        <v/>
      </c>
      <c r="I352">
        <v>351</v>
      </c>
      <c r="J352" s="145">
        <f>SUM(B$2:B352)</f>
        <v>119</v>
      </c>
      <c r="K352" s="145">
        <f>SUM(C$2:C352)</f>
        <v>60</v>
      </c>
      <c r="L352" s="145">
        <f>SUM(D$2:D352)</f>
        <v>11</v>
      </c>
      <c r="M352" s="145">
        <f>SUM(E$2:E352)</f>
        <v>0</v>
      </c>
      <c r="N352" s="145">
        <f>SUM(F$2:F352)</f>
        <v>0</v>
      </c>
      <c r="O352" s="145">
        <f>SUM(G$2:G352)</f>
        <v>0</v>
      </c>
    </row>
    <row r="353" spans="1:15" x14ac:dyDescent="0.25">
      <c r="A353">
        <v>352</v>
      </c>
      <c r="B353" s="145" t="str">
        <f>IF(COUNTIF('Listing Competitieven'!AN$2:AN$479,$A353)=0,"",COUNTIF('Listing Competitieven'!AN$2:AN$479,$A353))</f>
        <v/>
      </c>
      <c r="C353" s="145" t="str">
        <f>IF(COUNTIF('Listing Competitieven'!AO$2:AO$479,$A353)=0,"",COUNTIF('Listing Competitieven'!AO$2:AO$479,$A353))</f>
        <v/>
      </c>
      <c r="D353" s="145" t="str">
        <f>IF(COUNTIF('Listing Competitieven'!AP$2:AP$479,$A353)=0,"",COUNTIF('Listing Competitieven'!AP$2:AP$479,$A353))</f>
        <v/>
      </c>
      <c r="E353" s="145" t="str">
        <f>IF(COUNTIF('Listing Competitieven'!AQ$2:AQ$479,$A353)=0,"",COUNTIF('Listing Competitieven'!AQ$2:AQ$479,$A353))</f>
        <v/>
      </c>
      <c r="F353" s="145" t="str">
        <f>IF(COUNTIF('Listing Competitieven'!AR$2:AR$479,$A353)=0,"",COUNTIF('Listing Competitieven'!AR$2:AR$479,$A353))</f>
        <v/>
      </c>
      <c r="G353" s="145" t="str">
        <f>IF(COUNTIF('Listing Competitieven'!AS$2:AS$479,$A353)=0,"",COUNTIF('Listing Competitieven'!AS$2:AS$479,$A353))</f>
        <v/>
      </c>
      <c r="I353">
        <v>352</v>
      </c>
      <c r="J353" s="145">
        <f>SUM(B$2:B353)</f>
        <v>119</v>
      </c>
      <c r="K353" s="145">
        <f>SUM(C$2:C353)</f>
        <v>60</v>
      </c>
      <c r="L353" s="145">
        <f>SUM(D$2:D353)</f>
        <v>11</v>
      </c>
      <c r="M353" s="145">
        <f>SUM(E$2:E353)</f>
        <v>0</v>
      </c>
      <c r="N353" s="145">
        <f>SUM(F$2:F353)</f>
        <v>0</v>
      </c>
      <c r="O353" s="145">
        <f>SUM(G$2:G353)</f>
        <v>0</v>
      </c>
    </row>
    <row r="354" spans="1:15" x14ac:dyDescent="0.25">
      <c r="A354">
        <v>353</v>
      </c>
      <c r="B354" s="145" t="str">
        <f>IF(COUNTIF('Listing Competitieven'!AN$2:AN$479,$A354)=0,"",COUNTIF('Listing Competitieven'!AN$2:AN$479,$A354))</f>
        <v/>
      </c>
      <c r="C354" s="145" t="str">
        <f>IF(COUNTIF('Listing Competitieven'!AO$2:AO$479,$A354)=0,"",COUNTIF('Listing Competitieven'!AO$2:AO$479,$A354))</f>
        <v/>
      </c>
      <c r="D354" s="145" t="str">
        <f>IF(COUNTIF('Listing Competitieven'!AP$2:AP$479,$A354)=0,"",COUNTIF('Listing Competitieven'!AP$2:AP$479,$A354))</f>
        <v/>
      </c>
      <c r="E354" s="145" t="str">
        <f>IF(COUNTIF('Listing Competitieven'!AQ$2:AQ$479,$A354)=0,"",COUNTIF('Listing Competitieven'!AQ$2:AQ$479,$A354))</f>
        <v/>
      </c>
      <c r="F354" s="145" t="str">
        <f>IF(COUNTIF('Listing Competitieven'!AR$2:AR$479,$A354)=0,"",COUNTIF('Listing Competitieven'!AR$2:AR$479,$A354))</f>
        <v/>
      </c>
      <c r="G354" s="145" t="str">
        <f>IF(COUNTIF('Listing Competitieven'!AS$2:AS$479,$A354)=0,"",COUNTIF('Listing Competitieven'!AS$2:AS$479,$A354))</f>
        <v/>
      </c>
      <c r="I354">
        <v>353</v>
      </c>
      <c r="J354" s="145">
        <f>SUM(B$2:B354)</f>
        <v>119</v>
      </c>
      <c r="K354" s="145">
        <f>SUM(C$2:C354)</f>
        <v>60</v>
      </c>
      <c r="L354" s="145">
        <f>SUM(D$2:D354)</f>
        <v>11</v>
      </c>
      <c r="M354" s="145">
        <f>SUM(E$2:E354)</f>
        <v>0</v>
      </c>
      <c r="N354" s="145">
        <f>SUM(F$2:F354)</f>
        <v>0</v>
      </c>
      <c r="O354" s="145">
        <f>SUM(G$2:G354)</f>
        <v>0</v>
      </c>
    </row>
    <row r="355" spans="1:15" x14ac:dyDescent="0.25">
      <c r="A355">
        <v>354</v>
      </c>
      <c r="B355" s="145" t="str">
        <f>IF(COUNTIF('Listing Competitieven'!AN$2:AN$479,$A355)=0,"",COUNTIF('Listing Competitieven'!AN$2:AN$479,$A355))</f>
        <v/>
      </c>
      <c r="C355" s="145" t="str">
        <f>IF(COUNTIF('Listing Competitieven'!AO$2:AO$479,$A355)=0,"",COUNTIF('Listing Competitieven'!AO$2:AO$479,$A355))</f>
        <v/>
      </c>
      <c r="D355" s="145" t="str">
        <f>IF(COUNTIF('Listing Competitieven'!AP$2:AP$479,$A355)=0,"",COUNTIF('Listing Competitieven'!AP$2:AP$479,$A355))</f>
        <v/>
      </c>
      <c r="E355" s="145" t="str">
        <f>IF(COUNTIF('Listing Competitieven'!AQ$2:AQ$479,$A355)=0,"",COUNTIF('Listing Competitieven'!AQ$2:AQ$479,$A355))</f>
        <v/>
      </c>
      <c r="F355" s="145" t="str">
        <f>IF(COUNTIF('Listing Competitieven'!AR$2:AR$479,$A355)=0,"",COUNTIF('Listing Competitieven'!AR$2:AR$479,$A355))</f>
        <v/>
      </c>
      <c r="G355" s="145" t="str">
        <f>IF(COUNTIF('Listing Competitieven'!AS$2:AS$479,$A355)=0,"",COUNTIF('Listing Competitieven'!AS$2:AS$479,$A355))</f>
        <v/>
      </c>
      <c r="I355">
        <v>354</v>
      </c>
      <c r="J355" s="145">
        <f>SUM(B$2:B355)</f>
        <v>119</v>
      </c>
      <c r="K355" s="145">
        <f>SUM(C$2:C355)</f>
        <v>60</v>
      </c>
      <c r="L355" s="145">
        <f>SUM(D$2:D355)</f>
        <v>11</v>
      </c>
      <c r="M355" s="145">
        <f>SUM(E$2:E355)</f>
        <v>0</v>
      </c>
      <c r="N355" s="145">
        <f>SUM(F$2:F355)</f>
        <v>0</v>
      </c>
      <c r="O355" s="145">
        <f>SUM(G$2:G355)</f>
        <v>0</v>
      </c>
    </row>
    <row r="356" spans="1:15" x14ac:dyDescent="0.25">
      <c r="A356">
        <v>355</v>
      </c>
      <c r="B356" s="145" t="str">
        <f>IF(COUNTIF('Listing Competitieven'!AN$2:AN$479,$A356)=0,"",COUNTIF('Listing Competitieven'!AN$2:AN$479,$A356))</f>
        <v/>
      </c>
      <c r="C356" s="145" t="str">
        <f>IF(COUNTIF('Listing Competitieven'!AO$2:AO$479,$A356)=0,"",COUNTIF('Listing Competitieven'!AO$2:AO$479,$A356))</f>
        <v/>
      </c>
      <c r="D356" s="145" t="str">
        <f>IF(COUNTIF('Listing Competitieven'!AP$2:AP$479,$A356)=0,"",COUNTIF('Listing Competitieven'!AP$2:AP$479,$A356))</f>
        <v/>
      </c>
      <c r="E356" s="145" t="str">
        <f>IF(COUNTIF('Listing Competitieven'!AQ$2:AQ$479,$A356)=0,"",COUNTIF('Listing Competitieven'!AQ$2:AQ$479,$A356))</f>
        <v/>
      </c>
      <c r="F356" s="145" t="str">
        <f>IF(COUNTIF('Listing Competitieven'!AR$2:AR$479,$A356)=0,"",COUNTIF('Listing Competitieven'!AR$2:AR$479,$A356))</f>
        <v/>
      </c>
      <c r="G356" s="145" t="str">
        <f>IF(COUNTIF('Listing Competitieven'!AS$2:AS$479,$A356)=0,"",COUNTIF('Listing Competitieven'!AS$2:AS$479,$A356))</f>
        <v/>
      </c>
      <c r="I356">
        <v>355</v>
      </c>
      <c r="J356" s="145">
        <f>SUM(B$2:B356)</f>
        <v>119</v>
      </c>
      <c r="K356" s="145">
        <f>SUM(C$2:C356)</f>
        <v>60</v>
      </c>
      <c r="L356" s="145">
        <f>SUM(D$2:D356)</f>
        <v>11</v>
      </c>
      <c r="M356" s="145">
        <f>SUM(E$2:E356)</f>
        <v>0</v>
      </c>
      <c r="N356" s="145">
        <f>SUM(F$2:F356)</f>
        <v>0</v>
      </c>
      <c r="O356" s="145">
        <f>SUM(G$2:G356)</f>
        <v>0</v>
      </c>
    </row>
    <row r="357" spans="1:15" x14ac:dyDescent="0.25">
      <c r="A357">
        <v>356</v>
      </c>
      <c r="B357" s="145" t="str">
        <f>IF(COUNTIF('Listing Competitieven'!AN$2:AN$479,$A357)=0,"",COUNTIF('Listing Competitieven'!AN$2:AN$479,$A357))</f>
        <v/>
      </c>
      <c r="C357" s="145" t="str">
        <f>IF(COUNTIF('Listing Competitieven'!AO$2:AO$479,$A357)=0,"",COUNTIF('Listing Competitieven'!AO$2:AO$479,$A357))</f>
        <v/>
      </c>
      <c r="D357" s="145" t="str">
        <f>IF(COUNTIF('Listing Competitieven'!AP$2:AP$479,$A357)=0,"",COUNTIF('Listing Competitieven'!AP$2:AP$479,$A357))</f>
        <v/>
      </c>
      <c r="E357" s="145" t="str">
        <f>IF(COUNTIF('Listing Competitieven'!AQ$2:AQ$479,$A357)=0,"",COUNTIF('Listing Competitieven'!AQ$2:AQ$479,$A357))</f>
        <v/>
      </c>
      <c r="F357" s="145" t="str">
        <f>IF(COUNTIF('Listing Competitieven'!AR$2:AR$479,$A357)=0,"",COUNTIF('Listing Competitieven'!AR$2:AR$479,$A357))</f>
        <v/>
      </c>
      <c r="G357" s="145" t="str">
        <f>IF(COUNTIF('Listing Competitieven'!AS$2:AS$479,$A357)=0,"",COUNTIF('Listing Competitieven'!AS$2:AS$479,$A357))</f>
        <v/>
      </c>
      <c r="I357">
        <v>356</v>
      </c>
      <c r="J357" s="145">
        <f>SUM(B$2:B357)</f>
        <v>119</v>
      </c>
      <c r="K357" s="145">
        <f>SUM(C$2:C357)</f>
        <v>60</v>
      </c>
      <c r="L357" s="145">
        <f>SUM(D$2:D357)</f>
        <v>11</v>
      </c>
      <c r="M357" s="145">
        <f>SUM(E$2:E357)</f>
        <v>0</v>
      </c>
      <c r="N357" s="145">
        <f>SUM(F$2:F357)</f>
        <v>0</v>
      </c>
      <c r="O357" s="145">
        <f>SUM(G$2:G357)</f>
        <v>0</v>
      </c>
    </row>
    <row r="358" spans="1:15" x14ac:dyDescent="0.25">
      <c r="A358">
        <v>357</v>
      </c>
      <c r="B358" s="145">
        <f>IF(COUNTIF('Listing Competitieven'!AN$2:AN$479,$A358)=0,"",COUNTIF('Listing Competitieven'!AN$2:AN$479,$A358))</f>
        <v>1</v>
      </c>
      <c r="C358" s="145">
        <f>IF(COUNTIF('Listing Competitieven'!AO$2:AO$479,$A358)=0,"",COUNTIF('Listing Competitieven'!AO$2:AO$479,$A358))</f>
        <v>1</v>
      </c>
      <c r="D358" s="145">
        <f>IF(COUNTIF('Listing Competitieven'!AP$2:AP$479,$A358)=0,"",COUNTIF('Listing Competitieven'!AP$2:AP$479,$A358))</f>
        <v>1</v>
      </c>
      <c r="E358" s="145" t="str">
        <f>IF(COUNTIF('Listing Competitieven'!AQ$2:AQ$479,$A358)=0,"",COUNTIF('Listing Competitieven'!AQ$2:AQ$479,$A358))</f>
        <v/>
      </c>
      <c r="F358" s="145" t="str">
        <f>IF(COUNTIF('Listing Competitieven'!AR$2:AR$479,$A358)=0,"",COUNTIF('Listing Competitieven'!AR$2:AR$479,$A358))</f>
        <v/>
      </c>
      <c r="G358" s="145" t="str">
        <f>IF(COUNTIF('Listing Competitieven'!AS$2:AS$479,$A358)=0,"",COUNTIF('Listing Competitieven'!AS$2:AS$479,$A358))</f>
        <v/>
      </c>
      <c r="I358">
        <v>357</v>
      </c>
      <c r="J358" s="145">
        <f>SUM(B$2:B358)</f>
        <v>120</v>
      </c>
      <c r="K358" s="145">
        <f>SUM(C$2:C358)</f>
        <v>61</v>
      </c>
      <c r="L358" s="145">
        <f>SUM(D$2:D358)</f>
        <v>12</v>
      </c>
      <c r="M358" s="145">
        <f>SUM(E$2:E358)</f>
        <v>0</v>
      </c>
      <c r="N358" s="145">
        <f>SUM(F$2:F358)</f>
        <v>0</v>
      </c>
      <c r="O358" s="145">
        <f>SUM(G$2:G358)</f>
        <v>0</v>
      </c>
    </row>
    <row r="359" spans="1:15" x14ac:dyDescent="0.25">
      <c r="A359">
        <v>358</v>
      </c>
      <c r="B359" s="145" t="str">
        <f>IF(COUNTIF('Listing Competitieven'!AN$2:AN$479,$A359)=0,"",COUNTIF('Listing Competitieven'!AN$2:AN$479,$A359))</f>
        <v/>
      </c>
      <c r="C359" s="145" t="str">
        <f>IF(COUNTIF('Listing Competitieven'!AO$2:AO$479,$A359)=0,"",COUNTIF('Listing Competitieven'!AO$2:AO$479,$A359))</f>
        <v/>
      </c>
      <c r="D359" s="145" t="str">
        <f>IF(COUNTIF('Listing Competitieven'!AP$2:AP$479,$A359)=0,"",COUNTIF('Listing Competitieven'!AP$2:AP$479,$A359))</f>
        <v/>
      </c>
      <c r="E359" s="145" t="str">
        <f>IF(COUNTIF('Listing Competitieven'!AQ$2:AQ$479,$A359)=0,"",COUNTIF('Listing Competitieven'!AQ$2:AQ$479,$A359))</f>
        <v/>
      </c>
      <c r="F359" s="145" t="str">
        <f>IF(COUNTIF('Listing Competitieven'!AR$2:AR$479,$A359)=0,"",COUNTIF('Listing Competitieven'!AR$2:AR$479,$A359))</f>
        <v/>
      </c>
      <c r="G359" s="145" t="str">
        <f>IF(COUNTIF('Listing Competitieven'!AS$2:AS$479,$A359)=0,"",COUNTIF('Listing Competitieven'!AS$2:AS$479,$A359))</f>
        <v/>
      </c>
      <c r="I359">
        <v>358</v>
      </c>
      <c r="J359" s="145">
        <f>SUM(B$2:B359)</f>
        <v>120</v>
      </c>
      <c r="K359" s="145">
        <f>SUM(C$2:C359)</f>
        <v>61</v>
      </c>
      <c r="L359" s="145">
        <f>SUM(D$2:D359)</f>
        <v>12</v>
      </c>
      <c r="M359" s="145">
        <f>SUM(E$2:E359)</f>
        <v>0</v>
      </c>
      <c r="N359" s="145">
        <f>SUM(F$2:F359)</f>
        <v>0</v>
      </c>
      <c r="O359" s="145">
        <f>SUM(G$2:G359)</f>
        <v>0</v>
      </c>
    </row>
    <row r="360" spans="1:15" x14ac:dyDescent="0.25">
      <c r="A360">
        <v>359</v>
      </c>
      <c r="B360" s="145" t="str">
        <f>IF(COUNTIF('Listing Competitieven'!AN$2:AN$479,$A360)=0,"",COUNTIF('Listing Competitieven'!AN$2:AN$479,$A360))</f>
        <v/>
      </c>
      <c r="C360" s="145" t="str">
        <f>IF(COUNTIF('Listing Competitieven'!AO$2:AO$479,$A360)=0,"",COUNTIF('Listing Competitieven'!AO$2:AO$479,$A360))</f>
        <v/>
      </c>
      <c r="D360" s="145" t="str">
        <f>IF(COUNTIF('Listing Competitieven'!AP$2:AP$479,$A360)=0,"",COUNTIF('Listing Competitieven'!AP$2:AP$479,$A360))</f>
        <v/>
      </c>
      <c r="E360" s="145" t="str">
        <f>IF(COUNTIF('Listing Competitieven'!AQ$2:AQ$479,$A360)=0,"",COUNTIF('Listing Competitieven'!AQ$2:AQ$479,$A360))</f>
        <v/>
      </c>
      <c r="F360" s="145" t="str">
        <f>IF(COUNTIF('Listing Competitieven'!AR$2:AR$479,$A360)=0,"",COUNTIF('Listing Competitieven'!AR$2:AR$479,$A360))</f>
        <v/>
      </c>
      <c r="G360" s="145" t="str">
        <f>IF(COUNTIF('Listing Competitieven'!AS$2:AS$479,$A360)=0,"",COUNTIF('Listing Competitieven'!AS$2:AS$479,$A360))</f>
        <v/>
      </c>
      <c r="I360">
        <v>359</v>
      </c>
      <c r="J360" s="145">
        <f>SUM(B$2:B360)</f>
        <v>120</v>
      </c>
      <c r="K360" s="145">
        <f>SUM(C$2:C360)</f>
        <v>61</v>
      </c>
      <c r="L360" s="145">
        <f>SUM(D$2:D360)</f>
        <v>12</v>
      </c>
      <c r="M360" s="145">
        <f>SUM(E$2:E360)</f>
        <v>0</v>
      </c>
      <c r="N360" s="145">
        <f>SUM(F$2:F360)</f>
        <v>0</v>
      </c>
      <c r="O360" s="145">
        <f>SUM(G$2:G360)</f>
        <v>0</v>
      </c>
    </row>
    <row r="361" spans="1:15" x14ac:dyDescent="0.25">
      <c r="A361">
        <v>360</v>
      </c>
      <c r="B361" s="145" t="str">
        <f>IF(COUNTIF('Listing Competitieven'!AN$2:AN$479,$A361)=0,"",COUNTIF('Listing Competitieven'!AN$2:AN$479,$A361))</f>
        <v/>
      </c>
      <c r="C361" s="145" t="str">
        <f>IF(COUNTIF('Listing Competitieven'!AO$2:AO$479,$A361)=0,"",COUNTIF('Listing Competitieven'!AO$2:AO$479,$A361))</f>
        <v/>
      </c>
      <c r="D361" s="145" t="str">
        <f>IF(COUNTIF('Listing Competitieven'!AP$2:AP$479,$A361)=0,"",COUNTIF('Listing Competitieven'!AP$2:AP$479,$A361))</f>
        <v/>
      </c>
      <c r="E361" s="145" t="str">
        <f>IF(COUNTIF('Listing Competitieven'!AQ$2:AQ$479,$A361)=0,"",COUNTIF('Listing Competitieven'!AQ$2:AQ$479,$A361))</f>
        <v/>
      </c>
      <c r="F361" s="145" t="str">
        <f>IF(COUNTIF('Listing Competitieven'!AR$2:AR$479,$A361)=0,"",COUNTIF('Listing Competitieven'!AR$2:AR$479,$A361))</f>
        <v/>
      </c>
      <c r="G361" s="145" t="str">
        <f>IF(COUNTIF('Listing Competitieven'!AS$2:AS$479,$A361)=0,"",COUNTIF('Listing Competitieven'!AS$2:AS$479,$A361))</f>
        <v/>
      </c>
      <c r="I361">
        <v>360</v>
      </c>
      <c r="J361" s="145">
        <f>SUM(B$2:B361)</f>
        <v>120</v>
      </c>
      <c r="K361" s="145">
        <f>SUM(C$2:C361)</f>
        <v>61</v>
      </c>
      <c r="L361" s="145">
        <f>SUM(D$2:D361)</f>
        <v>12</v>
      </c>
      <c r="M361" s="145">
        <f>SUM(E$2:E361)</f>
        <v>0</v>
      </c>
      <c r="N361" s="145">
        <f>SUM(F$2:F361)</f>
        <v>0</v>
      </c>
      <c r="O361" s="145">
        <f>SUM(G$2:G361)</f>
        <v>0</v>
      </c>
    </row>
    <row r="362" spans="1:15" x14ac:dyDescent="0.25">
      <c r="A362">
        <v>361</v>
      </c>
      <c r="B362" s="145" t="str">
        <f>IF(COUNTIF('Listing Competitieven'!AN$2:AN$479,$A362)=0,"",COUNTIF('Listing Competitieven'!AN$2:AN$479,$A362))</f>
        <v/>
      </c>
      <c r="C362" s="145" t="str">
        <f>IF(COUNTIF('Listing Competitieven'!AO$2:AO$479,$A362)=0,"",COUNTIF('Listing Competitieven'!AO$2:AO$479,$A362))</f>
        <v/>
      </c>
      <c r="D362" s="145" t="str">
        <f>IF(COUNTIF('Listing Competitieven'!AP$2:AP$479,$A362)=0,"",COUNTIF('Listing Competitieven'!AP$2:AP$479,$A362))</f>
        <v/>
      </c>
      <c r="E362" s="145" t="str">
        <f>IF(COUNTIF('Listing Competitieven'!AQ$2:AQ$479,$A362)=0,"",COUNTIF('Listing Competitieven'!AQ$2:AQ$479,$A362))</f>
        <v/>
      </c>
      <c r="F362" s="145" t="str">
        <f>IF(COUNTIF('Listing Competitieven'!AR$2:AR$479,$A362)=0,"",COUNTIF('Listing Competitieven'!AR$2:AR$479,$A362))</f>
        <v/>
      </c>
      <c r="G362" s="145" t="str">
        <f>IF(COUNTIF('Listing Competitieven'!AS$2:AS$479,$A362)=0,"",COUNTIF('Listing Competitieven'!AS$2:AS$479,$A362))</f>
        <v/>
      </c>
      <c r="I362">
        <v>361</v>
      </c>
      <c r="J362" s="145">
        <f>SUM(B$2:B362)</f>
        <v>120</v>
      </c>
      <c r="K362" s="145">
        <f>SUM(C$2:C362)</f>
        <v>61</v>
      </c>
      <c r="L362" s="145">
        <f>SUM(D$2:D362)</f>
        <v>12</v>
      </c>
      <c r="M362" s="145">
        <f>SUM(E$2:E362)</f>
        <v>0</v>
      </c>
      <c r="N362" s="145">
        <f>SUM(F$2:F362)</f>
        <v>0</v>
      </c>
      <c r="O362" s="145">
        <f>SUM(G$2:G362)</f>
        <v>0</v>
      </c>
    </row>
    <row r="363" spans="1:15" x14ac:dyDescent="0.25">
      <c r="A363">
        <v>362</v>
      </c>
      <c r="B363" s="145" t="str">
        <f>IF(COUNTIF('Listing Competitieven'!AN$2:AN$479,$A363)=0,"",COUNTIF('Listing Competitieven'!AN$2:AN$479,$A363))</f>
        <v/>
      </c>
      <c r="C363" s="145" t="str">
        <f>IF(COUNTIF('Listing Competitieven'!AO$2:AO$479,$A363)=0,"",COUNTIF('Listing Competitieven'!AO$2:AO$479,$A363))</f>
        <v/>
      </c>
      <c r="D363" s="145" t="str">
        <f>IF(COUNTIF('Listing Competitieven'!AP$2:AP$479,$A363)=0,"",COUNTIF('Listing Competitieven'!AP$2:AP$479,$A363))</f>
        <v/>
      </c>
      <c r="E363" s="145" t="str">
        <f>IF(COUNTIF('Listing Competitieven'!AQ$2:AQ$479,$A363)=0,"",COUNTIF('Listing Competitieven'!AQ$2:AQ$479,$A363))</f>
        <v/>
      </c>
      <c r="F363" s="145" t="str">
        <f>IF(COUNTIF('Listing Competitieven'!AR$2:AR$479,$A363)=0,"",COUNTIF('Listing Competitieven'!AR$2:AR$479,$A363))</f>
        <v/>
      </c>
      <c r="G363" s="145" t="str">
        <f>IF(COUNTIF('Listing Competitieven'!AS$2:AS$479,$A363)=0,"",COUNTIF('Listing Competitieven'!AS$2:AS$479,$A363))</f>
        <v/>
      </c>
      <c r="I363">
        <v>362</v>
      </c>
      <c r="J363" s="145">
        <f>SUM(B$2:B363)</f>
        <v>120</v>
      </c>
      <c r="K363" s="145">
        <f>SUM(C$2:C363)</f>
        <v>61</v>
      </c>
      <c r="L363" s="145">
        <f>SUM(D$2:D363)</f>
        <v>12</v>
      </c>
      <c r="M363" s="145">
        <f>SUM(E$2:E363)</f>
        <v>0</v>
      </c>
      <c r="N363" s="145">
        <f>SUM(F$2:F363)</f>
        <v>0</v>
      </c>
      <c r="O363" s="145">
        <f>SUM(G$2:G363)</f>
        <v>0</v>
      </c>
    </row>
    <row r="364" spans="1:15" x14ac:dyDescent="0.25">
      <c r="A364">
        <v>363</v>
      </c>
      <c r="B364" s="145" t="str">
        <f>IF(COUNTIF('Listing Competitieven'!AN$2:AN$479,$A364)=0,"",COUNTIF('Listing Competitieven'!AN$2:AN$479,$A364))</f>
        <v/>
      </c>
      <c r="C364" s="145">
        <f>IF(COUNTIF('Listing Competitieven'!AO$2:AO$479,$A364)=0,"",COUNTIF('Listing Competitieven'!AO$2:AO$479,$A364))</f>
        <v>2</v>
      </c>
      <c r="D364" s="145" t="str">
        <f>IF(COUNTIF('Listing Competitieven'!AP$2:AP$479,$A364)=0,"",COUNTIF('Listing Competitieven'!AP$2:AP$479,$A364))</f>
        <v/>
      </c>
      <c r="E364" s="145" t="str">
        <f>IF(COUNTIF('Listing Competitieven'!AQ$2:AQ$479,$A364)=0,"",COUNTIF('Listing Competitieven'!AQ$2:AQ$479,$A364))</f>
        <v/>
      </c>
      <c r="F364" s="145" t="str">
        <f>IF(COUNTIF('Listing Competitieven'!AR$2:AR$479,$A364)=0,"",COUNTIF('Listing Competitieven'!AR$2:AR$479,$A364))</f>
        <v/>
      </c>
      <c r="G364" s="145" t="str">
        <f>IF(COUNTIF('Listing Competitieven'!AS$2:AS$479,$A364)=0,"",COUNTIF('Listing Competitieven'!AS$2:AS$479,$A364))</f>
        <v/>
      </c>
      <c r="I364">
        <v>363</v>
      </c>
      <c r="J364" s="145">
        <f>SUM(B$2:B364)</f>
        <v>120</v>
      </c>
      <c r="K364" s="145">
        <f>SUM(C$2:C364)</f>
        <v>63</v>
      </c>
      <c r="L364" s="145">
        <f>SUM(D$2:D364)</f>
        <v>12</v>
      </c>
      <c r="M364" s="145">
        <f>SUM(E$2:E364)</f>
        <v>0</v>
      </c>
      <c r="N364" s="145">
        <f>SUM(F$2:F364)</f>
        <v>0</v>
      </c>
      <c r="O364" s="145">
        <f>SUM(G$2:G364)</f>
        <v>0</v>
      </c>
    </row>
    <row r="365" spans="1:15" x14ac:dyDescent="0.25">
      <c r="A365">
        <v>364</v>
      </c>
      <c r="B365" s="145">
        <f>IF(COUNTIF('Listing Competitieven'!AN$2:AN$479,$A365)=0,"",COUNTIF('Listing Competitieven'!AN$2:AN$479,$A365))</f>
        <v>1</v>
      </c>
      <c r="C365" s="145">
        <f>IF(COUNTIF('Listing Competitieven'!AO$2:AO$479,$A365)=0,"",COUNTIF('Listing Competitieven'!AO$2:AO$479,$A365))</f>
        <v>2</v>
      </c>
      <c r="D365" s="145" t="str">
        <f>IF(COUNTIF('Listing Competitieven'!AP$2:AP$479,$A365)=0,"",COUNTIF('Listing Competitieven'!AP$2:AP$479,$A365))</f>
        <v/>
      </c>
      <c r="E365" s="145" t="str">
        <f>IF(COUNTIF('Listing Competitieven'!AQ$2:AQ$479,$A365)=0,"",COUNTIF('Listing Competitieven'!AQ$2:AQ$479,$A365))</f>
        <v/>
      </c>
      <c r="F365" s="145" t="str">
        <f>IF(COUNTIF('Listing Competitieven'!AR$2:AR$479,$A365)=0,"",COUNTIF('Listing Competitieven'!AR$2:AR$479,$A365))</f>
        <v/>
      </c>
      <c r="G365" s="145" t="str">
        <f>IF(COUNTIF('Listing Competitieven'!AS$2:AS$479,$A365)=0,"",COUNTIF('Listing Competitieven'!AS$2:AS$479,$A365))</f>
        <v/>
      </c>
      <c r="I365">
        <v>364</v>
      </c>
      <c r="J365" s="145">
        <f>SUM(B$2:B365)</f>
        <v>121</v>
      </c>
      <c r="K365" s="145">
        <f>SUM(C$2:C365)</f>
        <v>65</v>
      </c>
      <c r="L365" s="145">
        <f>SUM(D$2:D365)</f>
        <v>12</v>
      </c>
      <c r="M365" s="145">
        <f>SUM(E$2:E365)</f>
        <v>0</v>
      </c>
      <c r="N365" s="145">
        <f>SUM(F$2:F365)</f>
        <v>0</v>
      </c>
      <c r="O365" s="145">
        <f>SUM(G$2:G365)</f>
        <v>0</v>
      </c>
    </row>
    <row r="366" spans="1:15" x14ac:dyDescent="0.25">
      <c r="A366">
        <v>365</v>
      </c>
      <c r="B366" s="145" t="str">
        <f>IF(COUNTIF('Listing Competitieven'!AN$2:AN$479,$A366)=0,"",COUNTIF('Listing Competitieven'!AN$2:AN$479,$A366))</f>
        <v/>
      </c>
      <c r="C366" s="145" t="str">
        <f>IF(COUNTIF('Listing Competitieven'!AO$2:AO$479,$A366)=0,"",COUNTIF('Listing Competitieven'!AO$2:AO$479,$A366))</f>
        <v/>
      </c>
      <c r="D366" s="145" t="str">
        <f>IF(COUNTIF('Listing Competitieven'!AP$2:AP$479,$A366)=0,"",COUNTIF('Listing Competitieven'!AP$2:AP$479,$A366))</f>
        <v/>
      </c>
      <c r="E366" s="145" t="str">
        <f>IF(COUNTIF('Listing Competitieven'!AQ$2:AQ$479,$A366)=0,"",COUNTIF('Listing Competitieven'!AQ$2:AQ$479,$A366))</f>
        <v/>
      </c>
      <c r="F366" s="145" t="str">
        <f>IF(COUNTIF('Listing Competitieven'!AR$2:AR$479,$A366)=0,"",COUNTIF('Listing Competitieven'!AR$2:AR$479,$A366))</f>
        <v/>
      </c>
      <c r="G366" s="145" t="str">
        <f>IF(COUNTIF('Listing Competitieven'!AS$2:AS$479,$A366)=0,"",COUNTIF('Listing Competitieven'!AS$2:AS$479,$A366))</f>
        <v/>
      </c>
      <c r="I366">
        <v>365</v>
      </c>
      <c r="J366" s="145">
        <f>SUM(B$2:B366)</f>
        <v>121</v>
      </c>
      <c r="K366" s="145">
        <f>SUM(C$2:C366)</f>
        <v>65</v>
      </c>
      <c r="L366" s="145">
        <f>SUM(D$2:D366)</f>
        <v>12</v>
      </c>
      <c r="M366" s="145">
        <f>SUM(E$2:E366)</f>
        <v>0</v>
      </c>
      <c r="N366" s="145">
        <f>SUM(F$2:F366)</f>
        <v>0</v>
      </c>
      <c r="O366" s="145">
        <f>SUM(G$2:G366)</f>
        <v>0</v>
      </c>
    </row>
    <row r="367" spans="1:15" x14ac:dyDescent="0.25">
      <c r="A367">
        <v>366</v>
      </c>
      <c r="B367" s="145" t="str">
        <f>IF(COUNTIF('Listing Competitieven'!AN$2:AN$479,$A367)=0,"",COUNTIF('Listing Competitieven'!AN$2:AN$479,$A367))</f>
        <v/>
      </c>
      <c r="C367" s="145" t="str">
        <f>IF(COUNTIF('Listing Competitieven'!AO$2:AO$479,$A367)=0,"",COUNTIF('Listing Competitieven'!AO$2:AO$479,$A367))</f>
        <v/>
      </c>
      <c r="D367" s="145" t="str">
        <f>IF(COUNTIF('Listing Competitieven'!AP$2:AP$479,$A367)=0,"",COUNTIF('Listing Competitieven'!AP$2:AP$479,$A367))</f>
        <v/>
      </c>
      <c r="E367" s="145" t="str">
        <f>IF(COUNTIF('Listing Competitieven'!AQ$2:AQ$479,$A367)=0,"",COUNTIF('Listing Competitieven'!AQ$2:AQ$479,$A367))</f>
        <v/>
      </c>
      <c r="F367" s="145" t="str">
        <f>IF(COUNTIF('Listing Competitieven'!AR$2:AR$479,$A367)=0,"",COUNTIF('Listing Competitieven'!AR$2:AR$479,$A367))</f>
        <v/>
      </c>
      <c r="G367" s="145" t="str">
        <f>IF(COUNTIF('Listing Competitieven'!AS$2:AS$479,$A367)=0,"",COUNTIF('Listing Competitieven'!AS$2:AS$479,$A367))</f>
        <v/>
      </c>
      <c r="I367">
        <v>366</v>
      </c>
      <c r="J367" s="145">
        <f>SUM(B$2:B367)</f>
        <v>121</v>
      </c>
      <c r="K367" s="145">
        <f>SUM(C$2:C367)</f>
        <v>65</v>
      </c>
      <c r="L367" s="145">
        <f>SUM(D$2:D367)</f>
        <v>12</v>
      </c>
      <c r="M367" s="145">
        <f>SUM(E$2:E367)</f>
        <v>0</v>
      </c>
      <c r="N367" s="145">
        <f>SUM(F$2:F367)</f>
        <v>0</v>
      </c>
      <c r="O367" s="145">
        <f>SUM(G$2:G367)</f>
        <v>0</v>
      </c>
    </row>
    <row r="368" spans="1:15" x14ac:dyDescent="0.25">
      <c r="A368">
        <v>367</v>
      </c>
      <c r="B368" s="145" t="str">
        <f>IF(COUNTIF('Listing Competitieven'!AN$2:AN$479,$A368)=0,"",COUNTIF('Listing Competitieven'!AN$2:AN$479,$A368))</f>
        <v/>
      </c>
      <c r="C368" s="145" t="str">
        <f>IF(COUNTIF('Listing Competitieven'!AO$2:AO$479,$A368)=0,"",COUNTIF('Listing Competitieven'!AO$2:AO$479,$A368))</f>
        <v/>
      </c>
      <c r="D368" s="145" t="str">
        <f>IF(COUNTIF('Listing Competitieven'!AP$2:AP$479,$A368)=0,"",COUNTIF('Listing Competitieven'!AP$2:AP$479,$A368))</f>
        <v/>
      </c>
      <c r="E368" s="145" t="str">
        <f>IF(COUNTIF('Listing Competitieven'!AQ$2:AQ$479,$A368)=0,"",COUNTIF('Listing Competitieven'!AQ$2:AQ$479,$A368))</f>
        <v/>
      </c>
      <c r="F368" s="145" t="str">
        <f>IF(COUNTIF('Listing Competitieven'!AR$2:AR$479,$A368)=0,"",COUNTIF('Listing Competitieven'!AR$2:AR$479,$A368))</f>
        <v/>
      </c>
      <c r="G368" s="145" t="str">
        <f>IF(COUNTIF('Listing Competitieven'!AS$2:AS$479,$A368)=0,"",COUNTIF('Listing Competitieven'!AS$2:AS$479,$A368))</f>
        <v/>
      </c>
      <c r="I368">
        <v>367</v>
      </c>
      <c r="J368" s="145">
        <f>SUM(B$2:B368)</f>
        <v>121</v>
      </c>
      <c r="K368" s="145">
        <f>SUM(C$2:C368)</f>
        <v>65</v>
      </c>
      <c r="L368" s="145">
        <f>SUM(D$2:D368)</f>
        <v>12</v>
      </c>
      <c r="M368" s="145">
        <f>SUM(E$2:E368)</f>
        <v>0</v>
      </c>
      <c r="N368" s="145">
        <f>SUM(F$2:F368)</f>
        <v>0</v>
      </c>
      <c r="O368" s="145">
        <f>SUM(G$2:G368)</f>
        <v>0</v>
      </c>
    </row>
    <row r="369" spans="1:15" x14ac:dyDescent="0.25">
      <c r="A369">
        <v>368</v>
      </c>
      <c r="B369" s="145" t="str">
        <f>IF(COUNTIF('Listing Competitieven'!AN$2:AN$479,$A369)=0,"",COUNTIF('Listing Competitieven'!AN$2:AN$479,$A369))</f>
        <v/>
      </c>
      <c r="C369" s="145" t="str">
        <f>IF(COUNTIF('Listing Competitieven'!AO$2:AO$479,$A369)=0,"",COUNTIF('Listing Competitieven'!AO$2:AO$479,$A369))</f>
        <v/>
      </c>
      <c r="D369" s="145" t="str">
        <f>IF(COUNTIF('Listing Competitieven'!AP$2:AP$479,$A369)=0,"",COUNTIF('Listing Competitieven'!AP$2:AP$479,$A369))</f>
        <v/>
      </c>
      <c r="E369" s="145" t="str">
        <f>IF(COUNTIF('Listing Competitieven'!AQ$2:AQ$479,$A369)=0,"",COUNTIF('Listing Competitieven'!AQ$2:AQ$479,$A369))</f>
        <v/>
      </c>
      <c r="F369" s="145" t="str">
        <f>IF(COUNTIF('Listing Competitieven'!AR$2:AR$479,$A369)=0,"",COUNTIF('Listing Competitieven'!AR$2:AR$479,$A369))</f>
        <v/>
      </c>
      <c r="G369" s="145" t="str">
        <f>IF(COUNTIF('Listing Competitieven'!AS$2:AS$479,$A369)=0,"",COUNTIF('Listing Competitieven'!AS$2:AS$479,$A369))</f>
        <v/>
      </c>
      <c r="I369">
        <v>368</v>
      </c>
      <c r="J369" s="145">
        <f>SUM(B$2:B369)</f>
        <v>121</v>
      </c>
      <c r="K369" s="145">
        <f>SUM(C$2:C369)</f>
        <v>65</v>
      </c>
      <c r="L369" s="145">
        <f>SUM(D$2:D369)</f>
        <v>12</v>
      </c>
      <c r="M369" s="145">
        <f>SUM(E$2:E369)</f>
        <v>0</v>
      </c>
      <c r="N369" s="145">
        <f>SUM(F$2:F369)</f>
        <v>0</v>
      </c>
      <c r="O369" s="145">
        <f>SUM(G$2:G369)</f>
        <v>0</v>
      </c>
    </row>
    <row r="370" spans="1:15" x14ac:dyDescent="0.25">
      <c r="A370">
        <v>369</v>
      </c>
      <c r="B370" s="145" t="str">
        <f>IF(COUNTIF('Listing Competitieven'!AN$2:AN$479,$A370)=0,"",COUNTIF('Listing Competitieven'!AN$2:AN$479,$A370))</f>
        <v/>
      </c>
      <c r="C370" s="145" t="str">
        <f>IF(COUNTIF('Listing Competitieven'!AO$2:AO$479,$A370)=0,"",COUNTIF('Listing Competitieven'!AO$2:AO$479,$A370))</f>
        <v/>
      </c>
      <c r="D370" s="145" t="str">
        <f>IF(COUNTIF('Listing Competitieven'!AP$2:AP$479,$A370)=0,"",COUNTIF('Listing Competitieven'!AP$2:AP$479,$A370))</f>
        <v/>
      </c>
      <c r="E370" s="145" t="str">
        <f>IF(COUNTIF('Listing Competitieven'!AQ$2:AQ$479,$A370)=0,"",COUNTIF('Listing Competitieven'!AQ$2:AQ$479,$A370))</f>
        <v/>
      </c>
      <c r="F370" s="145" t="str">
        <f>IF(COUNTIF('Listing Competitieven'!AR$2:AR$479,$A370)=0,"",COUNTIF('Listing Competitieven'!AR$2:AR$479,$A370))</f>
        <v/>
      </c>
      <c r="G370" s="145" t="str">
        <f>IF(COUNTIF('Listing Competitieven'!AS$2:AS$479,$A370)=0,"",COUNTIF('Listing Competitieven'!AS$2:AS$479,$A370))</f>
        <v/>
      </c>
      <c r="I370">
        <v>369</v>
      </c>
      <c r="J370" s="145">
        <f>SUM(B$2:B370)</f>
        <v>121</v>
      </c>
      <c r="K370" s="145">
        <f>SUM(C$2:C370)</f>
        <v>65</v>
      </c>
      <c r="L370" s="145">
        <f>SUM(D$2:D370)</f>
        <v>12</v>
      </c>
      <c r="M370" s="145">
        <f>SUM(E$2:E370)</f>
        <v>0</v>
      </c>
      <c r="N370" s="145">
        <f>SUM(F$2:F370)</f>
        <v>0</v>
      </c>
      <c r="O370" s="145">
        <f>SUM(G$2:G370)</f>
        <v>0</v>
      </c>
    </row>
    <row r="371" spans="1:15" x14ac:dyDescent="0.25">
      <c r="A371">
        <v>370</v>
      </c>
      <c r="B371" s="145">
        <f>IF(COUNTIF('Listing Competitieven'!AN$2:AN$479,$A371)=0,"",COUNTIF('Listing Competitieven'!AN$2:AN$479,$A371))</f>
        <v>1</v>
      </c>
      <c r="C371" s="145">
        <f>IF(COUNTIF('Listing Competitieven'!AO$2:AO$479,$A371)=0,"",COUNTIF('Listing Competitieven'!AO$2:AO$479,$A371))</f>
        <v>4</v>
      </c>
      <c r="D371" s="145" t="str">
        <f>IF(COUNTIF('Listing Competitieven'!AP$2:AP$479,$A371)=0,"",COUNTIF('Listing Competitieven'!AP$2:AP$479,$A371))</f>
        <v/>
      </c>
      <c r="E371" s="145" t="str">
        <f>IF(COUNTIF('Listing Competitieven'!AQ$2:AQ$479,$A371)=0,"",COUNTIF('Listing Competitieven'!AQ$2:AQ$479,$A371))</f>
        <v/>
      </c>
      <c r="F371" s="145" t="str">
        <f>IF(COUNTIF('Listing Competitieven'!AR$2:AR$479,$A371)=0,"",COUNTIF('Listing Competitieven'!AR$2:AR$479,$A371))</f>
        <v/>
      </c>
      <c r="G371" s="145" t="str">
        <f>IF(COUNTIF('Listing Competitieven'!AS$2:AS$479,$A371)=0,"",COUNTIF('Listing Competitieven'!AS$2:AS$479,$A371))</f>
        <v/>
      </c>
      <c r="I371">
        <v>370</v>
      </c>
      <c r="J371" s="145">
        <f>SUM(B$2:B371)</f>
        <v>122</v>
      </c>
      <c r="K371" s="145">
        <f>SUM(C$2:C371)</f>
        <v>69</v>
      </c>
      <c r="L371" s="145">
        <f>SUM(D$2:D371)</f>
        <v>12</v>
      </c>
      <c r="M371" s="145">
        <f>SUM(E$2:E371)</f>
        <v>0</v>
      </c>
      <c r="N371" s="145">
        <f>SUM(F$2:F371)</f>
        <v>0</v>
      </c>
      <c r="O371" s="145">
        <f>SUM(G$2:G371)</f>
        <v>0</v>
      </c>
    </row>
    <row r="372" spans="1:15" x14ac:dyDescent="0.25">
      <c r="A372">
        <v>371</v>
      </c>
      <c r="B372" s="145">
        <f>IF(COUNTIF('Listing Competitieven'!AN$2:AN$479,$A372)=0,"",COUNTIF('Listing Competitieven'!AN$2:AN$479,$A372))</f>
        <v>1</v>
      </c>
      <c r="C372" s="145" t="str">
        <f>IF(COUNTIF('Listing Competitieven'!AO$2:AO$479,$A372)=0,"",COUNTIF('Listing Competitieven'!AO$2:AO$479,$A372))</f>
        <v/>
      </c>
      <c r="D372" s="145">
        <f>IF(COUNTIF('Listing Competitieven'!AP$2:AP$479,$A372)=0,"",COUNTIF('Listing Competitieven'!AP$2:AP$479,$A372))</f>
        <v>1</v>
      </c>
      <c r="E372" s="145" t="str">
        <f>IF(COUNTIF('Listing Competitieven'!AQ$2:AQ$479,$A372)=0,"",COUNTIF('Listing Competitieven'!AQ$2:AQ$479,$A372))</f>
        <v/>
      </c>
      <c r="F372" s="145" t="str">
        <f>IF(COUNTIF('Listing Competitieven'!AR$2:AR$479,$A372)=0,"",COUNTIF('Listing Competitieven'!AR$2:AR$479,$A372))</f>
        <v/>
      </c>
      <c r="G372" s="145" t="str">
        <f>IF(COUNTIF('Listing Competitieven'!AS$2:AS$479,$A372)=0,"",COUNTIF('Listing Competitieven'!AS$2:AS$479,$A372))</f>
        <v/>
      </c>
      <c r="I372">
        <v>371</v>
      </c>
      <c r="J372" s="145">
        <f>SUM(B$2:B372)</f>
        <v>123</v>
      </c>
      <c r="K372" s="145">
        <f>SUM(C$2:C372)</f>
        <v>69</v>
      </c>
      <c r="L372" s="145">
        <f>SUM(D$2:D372)</f>
        <v>13</v>
      </c>
      <c r="M372" s="145">
        <f>SUM(E$2:E372)</f>
        <v>0</v>
      </c>
      <c r="N372" s="145">
        <f>SUM(F$2:F372)</f>
        <v>0</v>
      </c>
      <c r="O372" s="145">
        <f>SUM(G$2:G372)</f>
        <v>0</v>
      </c>
    </row>
    <row r="373" spans="1:15" x14ac:dyDescent="0.25">
      <c r="A373">
        <v>372</v>
      </c>
      <c r="B373" s="145" t="str">
        <f>IF(COUNTIF('Listing Competitieven'!AN$2:AN$479,$A373)=0,"",COUNTIF('Listing Competitieven'!AN$2:AN$479,$A373))</f>
        <v/>
      </c>
      <c r="C373" s="145" t="str">
        <f>IF(COUNTIF('Listing Competitieven'!AO$2:AO$479,$A373)=0,"",COUNTIF('Listing Competitieven'!AO$2:AO$479,$A373))</f>
        <v/>
      </c>
      <c r="D373" s="145" t="str">
        <f>IF(COUNTIF('Listing Competitieven'!AP$2:AP$479,$A373)=0,"",COUNTIF('Listing Competitieven'!AP$2:AP$479,$A373))</f>
        <v/>
      </c>
      <c r="E373" s="145" t="str">
        <f>IF(COUNTIF('Listing Competitieven'!AQ$2:AQ$479,$A373)=0,"",COUNTIF('Listing Competitieven'!AQ$2:AQ$479,$A373))</f>
        <v/>
      </c>
      <c r="F373" s="145" t="str">
        <f>IF(COUNTIF('Listing Competitieven'!AR$2:AR$479,$A373)=0,"",COUNTIF('Listing Competitieven'!AR$2:AR$479,$A373))</f>
        <v/>
      </c>
      <c r="G373" s="145" t="str">
        <f>IF(COUNTIF('Listing Competitieven'!AS$2:AS$479,$A373)=0,"",COUNTIF('Listing Competitieven'!AS$2:AS$479,$A373))</f>
        <v/>
      </c>
      <c r="I373">
        <v>372</v>
      </c>
      <c r="J373" s="145">
        <f>SUM(B$2:B373)</f>
        <v>123</v>
      </c>
      <c r="K373" s="145">
        <f>SUM(C$2:C373)</f>
        <v>69</v>
      </c>
      <c r="L373" s="145">
        <f>SUM(D$2:D373)</f>
        <v>13</v>
      </c>
      <c r="M373" s="145">
        <f>SUM(E$2:E373)</f>
        <v>0</v>
      </c>
      <c r="N373" s="145">
        <f>SUM(F$2:F373)</f>
        <v>0</v>
      </c>
      <c r="O373" s="145">
        <f>SUM(G$2:G373)</f>
        <v>0</v>
      </c>
    </row>
    <row r="374" spans="1:15" x14ac:dyDescent="0.25">
      <c r="A374">
        <v>373</v>
      </c>
      <c r="B374" s="145" t="str">
        <f>IF(COUNTIF('Listing Competitieven'!AN$2:AN$479,$A374)=0,"",COUNTIF('Listing Competitieven'!AN$2:AN$479,$A374))</f>
        <v/>
      </c>
      <c r="C374" s="145" t="str">
        <f>IF(COUNTIF('Listing Competitieven'!AO$2:AO$479,$A374)=0,"",COUNTIF('Listing Competitieven'!AO$2:AO$479,$A374))</f>
        <v/>
      </c>
      <c r="D374" s="145" t="str">
        <f>IF(COUNTIF('Listing Competitieven'!AP$2:AP$479,$A374)=0,"",COUNTIF('Listing Competitieven'!AP$2:AP$479,$A374))</f>
        <v/>
      </c>
      <c r="E374" s="145" t="str">
        <f>IF(COUNTIF('Listing Competitieven'!AQ$2:AQ$479,$A374)=0,"",COUNTIF('Listing Competitieven'!AQ$2:AQ$479,$A374))</f>
        <v/>
      </c>
      <c r="F374" s="145" t="str">
        <f>IF(COUNTIF('Listing Competitieven'!AR$2:AR$479,$A374)=0,"",COUNTIF('Listing Competitieven'!AR$2:AR$479,$A374))</f>
        <v/>
      </c>
      <c r="G374" s="145" t="str">
        <f>IF(COUNTIF('Listing Competitieven'!AS$2:AS$479,$A374)=0,"",COUNTIF('Listing Competitieven'!AS$2:AS$479,$A374))</f>
        <v/>
      </c>
      <c r="I374">
        <v>373</v>
      </c>
      <c r="J374" s="145">
        <f>SUM(B$2:B374)</f>
        <v>123</v>
      </c>
      <c r="K374" s="145">
        <f>SUM(C$2:C374)</f>
        <v>69</v>
      </c>
      <c r="L374" s="145">
        <f>SUM(D$2:D374)</f>
        <v>13</v>
      </c>
      <c r="M374" s="145">
        <f>SUM(E$2:E374)</f>
        <v>0</v>
      </c>
      <c r="N374" s="145">
        <f>SUM(F$2:F374)</f>
        <v>0</v>
      </c>
      <c r="O374" s="145">
        <f>SUM(G$2:G374)</f>
        <v>0</v>
      </c>
    </row>
    <row r="375" spans="1:15" x14ac:dyDescent="0.25">
      <c r="A375">
        <v>374</v>
      </c>
      <c r="B375" s="145" t="str">
        <f>IF(COUNTIF('Listing Competitieven'!AN$2:AN$479,$A375)=0,"",COUNTIF('Listing Competitieven'!AN$2:AN$479,$A375))</f>
        <v/>
      </c>
      <c r="C375" s="145" t="str">
        <f>IF(COUNTIF('Listing Competitieven'!AO$2:AO$479,$A375)=0,"",COUNTIF('Listing Competitieven'!AO$2:AO$479,$A375))</f>
        <v/>
      </c>
      <c r="D375" s="145" t="str">
        <f>IF(COUNTIF('Listing Competitieven'!AP$2:AP$479,$A375)=0,"",COUNTIF('Listing Competitieven'!AP$2:AP$479,$A375))</f>
        <v/>
      </c>
      <c r="E375" s="145" t="str">
        <f>IF(COUNTIF('Listing Competitieven'!AQ$2:AQ$479,$A375)=0,"",COUNTIF('Listing Competitieven'!AQ$2:AQ$479,$A375))</f>
        <v/>
      </c>
      <c r="F375" s="145" t="str">
        <f>IF(COUNTIF('Listing Competitieven'!AR$2:AR$479,$A375)=0,"",COUNTIF('Listing Competitieven'!AR$2:AR$479,$A375))</f>
        <v/>
      </c>
      <c r="G375" s="145" t="str">
        <f>IF(COUNTIF('Listing Competitieven'!AS$2:AS$479,$A375)=0,"",COUNTIF('Listing Competitieven'!AS$2:AS$479,$A375))</f>
        <v/>
      </c>
      <c r="I375">
        <v>374</v>
      </c>
      <c r="J375" s="145">
        <f>SUM(B$2:B375)</f>
        <v>123</v>
      </c>
      <c r="K375" s="145">
        <f>SUM(C$2:C375)</f>
        <v>69</v>
      </c>
      <c r="L375" s="145">
        <f>SUM(D$2:D375)</f>
        <v>13</v>
      </c>
      <c r="M375" s="145">
        <f>SUM(E$2:E375)</f>
        <v>0</v>
      </c>
      <c r="N375" s="145">
        <f>SUM(F$2:F375)</f>
        <v>0</v>
      </c>
      <c r="O375" s="145">
        <f>SUM(G$2:G375)</f>
        <v>0</v>
      </c>
    </row>
    <row r="376" spans="1:15" x14ac:dyDescent="0.25">
      <c r="A376">
        <v>375</v>
      </c>
      <c r="B376" s="145" t="str">
        <f>IF(COUNTIF('Listing Competitieven'!AN$2:AN$479,$A376)=0,"",COUNTIF('Listing Competitieven'!AN$2:AN$479,$A376))</f>
        <v/>
      </c>
      <c r="C376" s="145" t="str">
        <f>IF(COUNTIF('Listing Competitieven'!AO$2:AO$479,$A376)=0,"",COUNTIF('Listing Competitieven'!AO$2:AO$479,$A376))</f>
        <v/>
      </c>
      <c r="D376" s="145" t="str">
        <f>IF(COUNTIF('Listing Competitieven'!AP$2:AP$479,$A376)=0,"",COUNTIF('Listing Competitieven'!AP$2:AP$479,$A376))</f>
        <v/>
      </c>
      <c r="E376" s="145" t="str">
        <f>IF(COUNTIF('Listing Competitieven'!AQ$2:AQ$479,$A376)=0,"",COUNTIF('Listing Competitieven'!AQ$2:AQ$479,$A376))</f>
        <v/>
      </c>
      <c r="F376" s="145" t="str">
        <f>IF(COUNTIF('Listing Competitieven'!AR$2:AR$479,$A376)=0,"",COUNTIF('Listing Competitieven'!AR$2:AR$479,$A376))</f>
        <v/>
      </c>
      <c r="G376" s="145" t="str">
        <f>IF(COUNTIF('Listing Competitieven'!AS$2:AS$479,$A376)=0,"",COUNTIF('Listing Competitieven'!AS$2:AS$479,$A376))</f>
        <v/>
      </c>
      <c r="I376">
        <v>375</v>
      </c>
      <c r="J376" s="145">
        <f>SUM(B$2:B376)</f>
        <v>123</v>
      </c>
      <c r="K376" s="145">
        <f>SUM(C$2:C376)</f>
        <v>69</v>
      </c>
      <c r="L376" s="145">
        <f>SUM(D$2:D376)</f>
        <v>13</v>
      </c>
      <c r="M376" s="145">
        <f>SUM(E$2:E376)</f>
        <v>0</v>
      </c>
      <c r="N376" s="145">
        <f>SUM(F$2:F376)</f>
        <v>0</v>
      </c>
      <c r="O376" s="145">
        <f>SUM(G$2:G376)</f>
        <v>0</v>
      </c>
    </row>
    <row r="377" spans="1:15" x14ac:dyDescent="0.25">
      <c r="A377">
        <v>376</v>
      </c>
      <c r="B377" s="145" t="str">
        <f>IF(COUNTIF('Listing Competitieven'!AN$2:AN$479,$A377)=0,"",COUNTIF('Listing Competitieven'!AN$2:AN$479,$A377))</f>
        <v/>
      </c>
      <c r="C377" s="145" t="str">
        <f>IF(COUNTIF('Listing Competitieven'!AO$2:AO$479,$A377)=0,"",COUNTIF('Listing Competitieven'!AO$2:AO$479,$A377))</f>
        <v/>
      </c>
      <c r="D377" s="145" t="str">
        <f>IF(COUNTIF('Listing Competitieven'!AP$2:AP$479,$A377)=0,"",COUNTIF('Listing Competitieven'!AP$2:AP$479,$A377))</f>
        <v/>
      </c>
      <c r="E377" s="145" t="str">
        <f>IF(COUNTIF('Listing Competitieven'!AQ$2:AQ$479,$A377)=0,"",COUNTIF('Listing Competitieven'!AQ$2:AQ$479,$A377))</f>
        <v/>
      </c>
      <c r="F377" s="145" t="str">
        <f>IF(COUNTIF('Listing Competitieven'!AR$2:AR$479,$A377)=0,"",COUNTIF('Listing Competitieven'!AR$2:AR$479,$A377))</f>
        <v/>
      </c>
      <c r="G377" s="145" t="str">
        <f>IF(COUNTIF('Listing Competitieven'!AS$2:AS$479,$A377)=0,"",COUNTIF('Listing Competitieven'!AS$2:AS$479,$A377))</f>
        <v/>
      </c>
      <c r="I377">
        <v>376</v>
      </c>
      <c r="J377" s="145">
        <f>SUM(B$2:B377)</f>
        <v>123</v>
      </c>
      <c r="K377" s="145">
        <f>SUM(C$2:C377)</f>
        <v>69</v>
      </c>
      <c r="L377" s="145">
        <f>SUM(D$2:D377)</f>
        <v>13</v>
      </c>
      <c r="M377" s="145">
        <f>SUM(E$2:E377)</f>
        <v>0</v>
      </c>
      <c r="N377" s="145">
        <f>SUM(F$2:F377)</f>
        <v>0</v>
      </c>
      <c r="O377" s="145">
        <f>SUM(G$2:G377)</f>
        <v>0</v>
      </c>
    </row>
    <row r="378" spans="1:15" x14ac:dyDescent="0.25">
      <c r="A378">
        <v>377</v>
      </c>
      <c r="B378" s="145" t="str">
        <f>IF(COUNTIF('Listing Competitieven'!AN$2:AN$479,$A378)=0,"",COUNTIF('Listing Competitieven'!AN$2:AN$479,$A378))</f>
        <v/>
      </c>
      <c r="C378" s="145" t="str">
        <f>IF(COUNTIF('Listing Competitieven'!AO$2:AO$479,$A378)=0,"",COUNTIF('Listing Competitieven'!AO$2:AO$479,$A378))</f>
        <v/>
      </c>
      <c r="D378" s="145" t="str">
        <f>IF(COUNTIF('Listing Competitieven'!AP$2:AP$479,$A378)=0,"",COUNTIF('Listing Competitieven'!AP$2:AP$479,$A378))</f>
        <v/>
      </c>
      <c r="E378" s="145" t="str">
        <f>IF(COUNTIF('Listing Competitieven'!AQ$2:AQ$479,$A378)=0,"",COUNTIF('Listing Competitieven'!AQ$2:AQ$479,$A378))</f>
        <v/>
      </c>
      <c r="F378" s="145" t="str">
        <f>IF(COUNTIF('Listing Competitieven'!AR$2:AR$479,$A378)=0,"",COUNTIF('Listing Competitieven'!AR$2:AR$479,$A378))</f>
        <v/>
      </c>
      <c r="G378" s="145" t="str">
        <f>IF(COUNTIF('Listing Competitieven'!AS$2:AS$479,$A378)=0,"",COUNTIF('Listing Competitieven'!AS$2:AS$479,$A378))</f>
        <v/>
      </c>
      <c r="I378">
        <v>377</v>
      </c>
      <c r="J378" s="145">
        <f>SUM(B$2:B378)</f>
        <v>123</v>
      </c>
      <c r="K378" s="145">
        <f>SUM(C$2:C378)</f>
        <v>69</v>
      </c>
      <c r="L378" s="145">
        <f>SUM(D$2:D378)</f>
        <v>13</v>
      </c>
      <c r="M378" s="145">
        <f>SUM(E$2:E378)</f>
        <v>0</v>
      </c>
      <c r="N378" s="145">
        <f>SUM(F$2:F378)</f>
        <v>0</v>
      </c>
      <c r="O378" s="145">
        <f>SUM(G$2:G378)</f>
        <v>0</v>
      </c>
    </row>
    <row r="379" spans="1:15" x14ac:dyDescent="0.25">
      <c r="A379">
        <v>378</v>
      </c>
      <c r="B379" s="145">
        <f>IF(COUNTIF('Listing Competitieven'!AN$2:AN$479,$A379)=0,"",COUNTIF('Listing Competitieven'!AN$2:AN$479,$A379))</f>
        <v>1</v>
      </c>
      <c r="C379" s="145" t="str">
        <f>IF(COUNTIF('Listing Competitieven'!AO$2:AO$479,$A379)=0,"",COUNTIF('Listing Competitieven'!AO$2:AO$479,$A379))</f>
        <v/>
      </c>
      <c r="D379" s="145">
        <f>IF(COUNTIF('Listing Competitieven'!AP$2:AP$479,$A379)=0,"",COUNTIF('Listing Competitieven'!AP$2:AP$479,$A379))</f>
        <v>1</v>
      </c>
      <c r="E379" s="145" t="str">
        <f>IF(COUNTIF('Listing Competitieven'!AQ$2:AQ$479,$A379)=0,"",COUNTIF('Listing Competitieven'!AQ$2:AQ$479,$A379))</f>
        <v/>
      </c>
      <c r="F379" s="145" t="str">
        <f>IF(COUNTIF('Listing Competitieven'!AR$2:AR$479,$A379)=0,"",COUNTIF('Listing Competitieven'!AR$2:AR$479,$A379))</f>
        <v/>
      </c>
      <c r="G379" s="145" t="str">
        <f>IF(COUNTIF('Listing Competitieven'!AS$2:AS$479,$A379)=0,"",COUNTIF('Listing Competitieven'!AS$2:AS$479,$A379))</f>
        <v/>
      </c>
      <c r="I379">
        <v>378</v>
      </c>
      <c r="J379" s="145">
        <f>SUM(B$2:B379)</f>
        <v>124</v>
      </c>
      <c r="K379" s="145">
        <f>SUM(C$2:C379)</f>
        <v>69</v>
      </c>
      <c r="L379" s="145">
        <f>SUM(D$2:D379)</f>
        <v>14</v>
      </c>
      <c r="M379" s="145">
        <f>SUM(E$2:E379)</f>
        <v>0</v>
      </c>
      <c r="N379" s="145">
        <f>SUM(F$2:F379)</f>
        <v>0</v>
      </c>
      <c r="O379" s="145">
        <f>SUM(G$2:G379)</f>
        <v>0</v>
      </c>
    </row>
    <row r="380" spans="1:15" x14ac:dyDescent="0.25">
      <c r="A380">
        <v>379</v>
      </c>
      <c r="B380" s="145" t="str">
        <f>IF(COUNTIF('Listing Competitieven'!AN$2:AN$479,$A380)=0,"",COUNTIF('Listing Competitieven'!AN$2:AN$479,$A380))</f>
        <v/>
      </c>
      <c r="C380" s="145" t="str">
        <f>IF(COUNTIF('Listing Competitieven'!AO$2:AO$479,$A380)=0,"",COUNTIF('Listing Competitieven'!AO$2:AO$479,$A380))</f>
        <v/>
      </c>
      <c r="D380" s="145" t="str">
        <f>IF(COUNTIF('Listing Competitieven'!AP$2:AP$479,$A380)=0,"",COUNTIF('Listing Competitieven'!AP$2:AP$479,$A380))</f>
        <v/>
      </c>
      <c r="E380" s="145" t="str">
        <f>IF(COUNTIF('Listing Competitieven'!AQ$2:AQ$479,$A380)=0,"",COUNTIF('Listing Competitieven'!AQ$2:AQ$479,$A380))</f>
        <v/>
      </c>
      <c r="F380" s="145" t="str">
        <f>IF(COUNTIF('Listing Competitieven'!AR$2:AR$479,$A380)=0,"",COUNTIF('Listing Competitieven'!AR$2:AR$479,$A380))</f>
        <v/>
      </c>
      <c r="G380" s="145" t="str">
        <f>IF(COUNTIF('Listing Competitieven'!AS$2:AS$479,$A380)=0,"",COUNTIF('Listing Competitieven'!AS$2:AS$479,$A380))</f>
        <v/>
      </c>
      <c r="I380">
        <v>379</v>
      </c>
      <c r="J380" s="145">
        <f>SUM(B$2:B380)</f>
        <v>124</v>
      </c>
      <c r="K380" s="145">
        <f>SUM(C$2:C380)</f>
        <v>69</v>
      </c>
      <c r="L380" s="145">
        <f>SUM(D$2:D380)</f>
        <v>14</v>
      </c>
      <c r="M380" s="145">
        <f>SUM(E$2:E380)</f>
        <v>0</v>
      </c>
      <c r="N380" s="145">
        <f>SUM(F$2:F380)</f>
        <v>0</v>
      </c>
      <c r="O380" s="145">
        <f>SUM(G$2:G380)</f>
        <v>0</v>
      </c>
    </row>
    <row r="381" spans="1:15" x14ac:dyDescent="0.25">
      <c r="A381">
        <v>380</v>
      </c>
      <c r="B381" s="145" t="str">
        <f>IF(COUNTIF('Listing Competitieven'!AN$2:AN$479,$A381)=0,"",COUNTIF('Listing Competitieven'!AN$2:AN$479,$A381))</f>
        <v/>
      </c>
      <c r="C381" s="145" t="str">
        <f>IF(COUNTIF('Listing Competitieven'!AO$2:AO$479,$A381)=0,"",COUNTIF('Listing Competitieven'!AO$2:AO$479,$A381))</f>
        <v/>
      </c>
      <c r="D381" s="145" t="str">
        <f>IF(COUNTIF('Listing Competitieven'!AP$2:AP$479,$A381)=0,"",COUNTIF('Listing Competitieven'!AP$2:AP$479,$A381))</f>
        <v/>
      </c>
      <c r="E381" s="145" t="str">
        <f>IF(COUNTIF('Listing Competitieven'!AQ$2:AQ$479,$A381)=0,"",COUNTIF('Listing Competitieven'!AQ$2:AQ$479,$A381))</f>
        <v/>
      </c>
      <c r="F381" s="145" t="str">
        <f>IF(COUNTIF('Listing Competitieven'!AR$2:AR$479,$A381)=0,"",COUNTIF('Listing Competitieven'!AR$2:AR$479,$A381))</f>
        <v/>
      </c>
      <c r="G381" s="145" t="str">
        <f>IF(COUNTIF('Listing Competitieven'!AS$2:AS$479,$A381)=0,"",COUNTIF('Listing Competitieven'!AS$2:AS$479,$A381))</f>
        <v/>
      </c>
      <c r="I381">
        <v>380</v>
      </c>
      <c r="J381" s="145">
        <f>SUM(B$2:B381)</f>
        <v>124</v>
      </c>
      <c r="K381" s="145">
        <f>SUM(C$2:C381)</f>
        <v>69</v>
      </c>
      <c r="L381" s="145">
        <f>SUM(D$2:D381)</f>
        <v>14</v>
      </c>
      <c r="M381" s="145">
        <f>SUM(E$2:E381)</f>
        <v>0</v>
      </c>
      <c r="N381" s="145">
        <f>SUM(F$2:F381)</f>
        <v>0</v>
      </c>
      <c r="O381" s="145">
        <f>SUM(G$2:G381)</f>
        <v>0</v>
      </c>
    </row>
    <row r="382" spans="1:15" x14ac:dyDescent="0.25">
      <c r="A382">
        <v>381</v>
      </c>
      <c r="B382" s="145" t="str">
        <f>IF(COUNTIF('Listing Competitieven'!AN$2:AN$479,$A382)=0,"",COUNTIF('Listing Competitieven'!AN$2:AN$479,$A382))</f>
        <v/>
      </c>
      <c r="C382" s="145" t="str">
        <f>IF(COUNTIF('Listing Competitieven'!AO$2:AO$479,$A382)=0,"",COUNTIF('Listing Competitieven'!AO$2:AO$479,$A382))</f>
        <v/>
      </c>
      <c r="D382" s="145" t="str">
        <f>IF(COUNTIF('Listing Competitieven'!AP$2:AP$479,$A382)=0,"",COUNTIF('Listing Competitieven'!AP$2:AP$479,$A382))</f>
        <v/>
      </c>
      <c r="E382" s="145" t="str">
        <f>IF(COUNTIF('Listing Competitieven'!AQ$2:AQ$479,$A382)=0,"",COUNTIF('Listing Competitieven'!AQ$2:AQ$479,$A382))</f>
        <v/>
      </c>
      <c r="F382" s="145" t="str">
        <f>IF(COUNTIF('Listing Competitieven'!AR$2:AR$479,$A382)=0,"",COUNTIF('Listing Competitieven'!AR$2:AR$479,$A382))</f>
        <v/>
      </c>
      <c r="G382" s="145" t="str">
        <f>IF(COUNTIF('Listing Competitieven'!AS$2:AS$479,$A382)=0,"",COUNTIF('Listing Competitieven'!AS$2:AS$479,$A382))</f>
        <v/>
      </c>
      <c r="I382">
        <v>381</v>
      </c>
      <c r="J382" s="145">
        <f>SUM(B$2:B382)</f>
        <v>124</v>
      </c>
      <c r="K382" s="145">
        <f>SUM(C$2:C382)</f>
        <v>69</v>
      </c>
      <c r="L382" s="145">
        <f>SUM(D$2:D382)</f>
        <v>14</v>
      </c>
      <c r="M382" s="145">
        <f>SUM(E$2:E382)</f>
        <v>0</v>
      </c>
      <c r="N382" s="145">
        <f>SUM(F$2:F382)</f>
        <v>0</v>
      </c>
      <c r="O382" s="145">
        <f>SUM(G$2:G382)</f>
        <v>0</v>
      </c>
    </row>
    <row r="383" spans="1:15" x14ac:dyDescent="0.25">
      <c r="A383">
        <v>382</v>
      </c>
      <c r="B383" s="145" t="str">
        <f>IF(COUNTIF('Listing Competitieven'!AN$2:AN$479,$A383)=0,"",COUNTIF('Listing Competitieven'!AN$2:AN$479,$A383))</f>
        <v/>
      </c>
      <c r="C383" s="145" t="str">
        <f>IF(COUNTIF('Listing Competitieven'!AO$2:AO$479,$A383)=0,"",COUNTIF('Listing Competitieven'!AO$2:AO$479,$A383))</f>
        <v/>
      </c>
      <c r="D383" s="145" t="str">
        <f>IF(COUNTIF('Listing Competitieven'!AP$2:AP$479,$A383)=0,"",COUNTIF('Listing Competitieven'!AP$2:AP$479,$A383))</f>
        <v/>
      </c>
      <c r="E383" s="145" t="str">
        <f>IF(COUNTIF('Listing Competitieven'!AQ$2:AQ$479,$A383)=0,"",COUNTIF('Listing Competitieven'!AQ$2:AQ$479,$A383))</f>
        <v/>
      </c>
      <c r="F383" s="145" t="str">
        <f>IF(COUNTIF('Listing Competitieven'!AR$2:AR$479,$A383)=0,"",COUNTIF('Listing Competitieven'!AR$2:AR$479,$A383))</f>
        <v/>
      </c>
      <c r="G383" s="145" t="str">
        <f>IF(COUNTIF('Listing Competitieven'!AS$2:AS$479,$A383)=0,"",COUNTIF('Listing Competitieven'!AS$2:AS$479,$A383))</f>
        <v/>
      </c>
      <c r="I383">
        <v>382</v>
      </c>
      <c r="J383" s="145">
        <f>SUM(B$2:B383)</f>
        <v>124</v>
      </c>
      <c r="K383" s="145">
        <f>SUM(C$2:C383)</f>
        <v>69</v>
      </c>
      <c r="L383" s="145">
        <f>SUM(D$2:D383)</f>
        <v>14</v>
      </c>
      <c r="M383" s="145">
        <f>SUM(E$2:E383)</f>
        <v>0</v>
      </c>
      <c r="N383" s="145">
        <f>SUM(F$2:F383)</f>
        <v>0</v>
      </c>
      <c r="O383" s="145">
        <f>SUM(G$2:G383)</f>
        <v>0</v>
      </c>
    </row>
    <row r="384" spans="1:15" x14ac:dyDescent="0.25">
      <c r="A384">
        <v>383</v>
      </c>
      <c r="B384" s="145" t="str">
        <f>IF(COUNTIF('Listing Competitieven'!AN$2:AN$479,$A384)=0,"",COUNTIF('Listing Competitieven'!AN$2:AN$479,$A384))</f>
        <v/>
      </c>
      <c r="C384" s="145" t="str">
        <f>IF(COUNTIF('Listing Competitieven'!AO$2:AO$479,$A384)=0,"",COUNTIF('Listing Competitieven'!AO$2:AO$479,$A384))</f>
        <v/>
      </c>
      <c r="D384" s="145" t="str">
        <f>IF(COUNTIF('Listing Competitieven'!AP$2:AP$479,$A384)=0,"",COUNTIF('Listing Competitieven'!AP$2:AP$479,$A384))</f>
        <v/>
      </c>
      <c r="E384" s="145" t="str">
        <f>IF(COUNTIF('Listing Competitieven'!AQ$2:AQ$479,$A384)=0,"",COUNTIF('Listing Competitieven'!AQ$2:AQ$479,$A384))</f>
        <v/>
      </c>
      <c r="F384" s="145" t="str">
        <f>IF(COUNTIF('Listing Competitieven'!AR$2:AR$479,$A384)=0,"",COUNTIF('Listing Competitieven'!AR$2:AR$479,$A384))</f>
        <v/>
      </c>
      <c r="G384" s="145" t="str">
        <f>IF(COUNTIF('Listing Competitieven'!AS$2:AS$479,$A384)=0,"",COUNTIF('Listing Competitieven'!AS$2:AS$479,$A384))</f>
        <v/>
      </c>
      <c r="I384">
        <v>383</v>
      </c>
      <c r="J384" s="145">
        <f>SUM(B$2:B384)</f>
        <v>124</v>
      </c>
      <c r="K384" s="145">
        <f>SUM(C$2:C384)</f>
        <v>69</v>
      </c>
      <c r="L384" s="145">
        <f>SUM(D$2:D384)</f>
        <v>14</v>
      </c>
      <c r="M384" s="145">
        <f>SUM(E$2:E384)</f>
        <v>0</v>
      </c>
      <c r="N384" s="145">
        <f>SUM(F$2:F384)</f>
        <v>0</v>
      </c>
      <c r="O384" s="145">
        <f>SUM(G$2:G384)</f>
        <v>0</v>
      </c>
    </row>
    <row r="385" spans="1:15" x14ac:dyDescent="0.25">
      <c r="A385">
        <v>384</v>
      </c>
      <c r="B385" s="145" t="str">
        <f>IF(COUNTIF('Listing Competitieven'!AN$2:AN$479,$A385)=0,"",COUNTIF('Listing Competitieven'!AN$2:AN$479,$A385))</f>
        <v/>
      </c>
      <c r="C385" s="145" t="str">
        <f>IF(COUNTIF('Listing Competitieven'!AO$2:AO$479,$A385)=0,"",COUNTIF('Listing Competitieven'!AO$2:AO$479,$A385))</f>
        <v/>
      </c>
      <c r="D385" s="145" t="str">
        <f>IF(COUNTIF('Listing Competitieven'!AP$2:AP$479,$A385)=0,"",COUNTIF('Listing Competitieven'!AP$2:AP$479,$A385))</f>
        <v/>
      </c>
      <c r="E385" s="145" t="str">
        <f>IF(COUNTIF('Listing Competitieven'!AQ$2:AQ$479,$A385)=0,"",COUNTIF('Listing Competitieven'!AQ$2:AQ$479,$A385))</f>
        <v/>
      </c>
      <c r="F385" s="145" t="str">
        <f>IF(COUNTIF('Listing Competitieven'!AR$2:AR$479,$A385)=0,"",COUNTIF('Listing Competitieven'!AR$2:AR$479,$A385))</f>
        <v/>
      </c>
      <c r="G385" s="145" t="str">
        <f>IF(COUNTIF('Listing Competitieven'!AS$2:AS$479,$A385)=0,"",COUNTIF('Listing Competitieven'!AS$2:AS$479,$A385))</f>
        <v/>
      </c>
      <c r="I385">
        <v>384</v>
      </c>
      <c r="J385" s="145">
        <f>SUM(B$2:B385)</f>
        <v>124</v>
      </c>
      <c r="K385" s="145">
        <f>SUM(C$2:C385)</f>
        <v>69</v>
      </c>
      <c r="L385" s="145">
        <f>SUM(D$2:D385)</f>
        <v>14</v>
      </c>
      <c r="M385" s="145">
        <f>SUM(E$2:E385)</f>
        <v>0</v>
      </c>
      <c r="N385" s="145">
        <f>SUM(F$2:F385)</f>
        <v>0</v>
      </c>
      <c r="O385" s="145">
        <f>SUM(G$2:G385)</f>
        <v>0</v>
      </c>
    </row>
    <row r="386" spans="1:15" x14ac:dyDescent="0.25">
      <c r="A386">
        <v>385</v>
      </c>
      <c r="B386" s="145">
        <f>IF(COUNTIF('Listing Competitieven'!AN$2:AN$479,$A386)=0,"",COUNTIF('Listing Competitieven'!AN$2:AN$479,$A386))</f>
        <v>1</v>
      </c>
      <c r="C386" s="145">
        <f>IF(COUNTIF('Listing Competitieven'!AO$2:AO$479,$A386)=0,"",COUNTIF('Listing Competitieven'!AO$2:AO$479,$A386))</f>
        <v>4</v>
      </c>
      <c r="D386" s="145" t="str">
        <f>IF(COUNTIF('Listing Competitieven'!AP$2:AP$479,$A386)=0,"",COUNTIF('Listing Competitieven'!AP$2:AP$479,$A386))</f>
        <v/>
      </c>
      <c r="E386" s="145" t="str">
        <f>IF(COUNTIF('Listing Competitieven'!AQ$2:AQ$479,$A386)=0,"",COUNTIF('Listing Competitieven'!AQ$2:AQ$479,$A386))</f>
        <v/>
      </c>
      <c r="F386" s="145" t="str">
        <f>IF(COUNTIF('Listing Competitieven'!AR$2:AR$479,$A386)=0,"",COUNTIF('Listing Competitieven'!AR$2:AR$479,$A386))</f>
        <v/>
      </c>
      <c r="G386" s="145" t="str">
        <f>IF(COUNTIF('Listing Competitieven'!AS$2:AS$479,$A386)=0,"",COUNTIF('Listing Competitieven'!AS$2:AS$479,$A386))</f>
        <v/>
      </c>
      <c r="I386">
        <v>385</v>
      </c>
      <c r="J386" s="145">
        <f>SUM(B$2:B386)</f>
        <v>125</v>
      </c>
      <c r="K386" s="145">
        <f>SUM(C$2:C386)</f>
        <v>73</v>
      </c>
      <c r="L386" s="145">
        <f>SUM(D$2:D386)</f>
        <v>14</v>
      </c>
      <c r="M386" s="145">
        <f>SUM(E$2:E386)</f>
        <v>0</v>
      </c>
      <c r="N386" s="145">
        <f>SUM(F$2:F386)</f>
        <v>0</v>
      </c>
      <c r="O386" s="145">
        <f>SUM(G$2:G386)</f>
        <v>0</v>
      </c>
    </row>
    <row r="387" spans="1:15" x14ac:dyDescent="0.25">
      <c r="A387">
        <v>386</v>
      </c>
      <c r="B387" s="145" t="str">
        <f>IF(COUNTIF('Listing Competitieven'!AN$2:AN$479,$A387)=0,"",COUNTIF('Listing Competitieven'!AN$2:AN$479,$A387))</f>
        <v/>
      </c>
      <c r="C387" s="145" t="str">
        <f>IF(COUNTIF('Listing Competitieven'!AO$2:AO$479,$A387)=0,"",COUNTIF('Listing Competitieven'!AO$2:AO$479,$A387))</f>
        <v/>
      </c>
      <c r="D387" s="145" t="str">
        <f>IF(COUNTIF('Listing Competitieven'!AP$2:AP$479,$A387)=0,"",COUNTIF('Listing Competitieven'!AP$2:AP$479,$A387))</f>
        <v/>
      </c>
      <c r="E387" s="145" t="str">
        <f>IF(COUNTIF('Listing Competitieven'!AQ$2:AQ$479,$A387)=0,"",COUNTIF('Listing Competitieven'!AQ$2:AQ$479,$A387))</f>
        <v/>
      </c>
      <c r="F387" s="145" t="str">
        <f>IF(COUNTIF('Listing Competitieven'!AR$2:AR$479,$A387)=0,"",COUNTIF('Listing Competitieven'!AR$2:AR$479,$A387))</f>
        <v/>
      </c>
      <c r="G387" s="145" t="str">
        <f>IF(COUNTIF('Listing Competitieven'!AS$2:AS$479,$A387)=0,"",COUNTIF('Listing Competitieven'!AS$2:AS$479,$A387))</f>
        <v/>
      </c>
      <c r="I387">
        <v>386</v>
      </c>
      <c r="J387" s="145">
        <f>SUM(B$2:B387)</f>
        <v>125</v>
      </c>
      <c r="K387" s="145">
        <f>SUM(C$2:C387)</f>
        <v>73</v>
      </c>
      <c r="L387" s="145">
        <f>SUM(D$2:D387)</f>
        <v>14</v>
      </c>
      <c r="M387" s="145">
        <f>SUM(E$2:E387)</f>
        <v>0</v>
      </c>
      <c r="N387" s="145">
        <f>SUM(F$2:F387)</f>
        <v>0</v>
      </c>
      <c r="O387" s="145">
        <f>SUM(G$2:G387)</f>
        <v>0</v>
      </c>
    </row>
    <row r="388" spans="1:15" x14ac:dyDescent="0.25">
      <c r="A388">
        <v>387</v>
      </c>
      <c r="B388" s="145" t="str">
        <f>IF(COUNTIF('Listing Competitieven'!AN$2:AN$479,$A388)=0,"",COUNTIF('Listing Competitieven'!AN$2:AN$479,$A388))</f>
        <v/>
      </c>
      <c r="C388" s="145" t="str">
        <f>IF(COUNTIF('Listing Competitieven'!AO$2:AO$479,$A388)=0,"",COUNTIF('Listing Competitieven'!AO$2:AO$479,$A388))</f>
        <v/>
      </c>
      <c r="D388" s="145" t="str">
        <f>IF(COUNTIF('Listing Competitieven'!AP$2:AP$479,$A388)=0,"",COUNTIF('Listing Competitieven'!AP$2:AP$479,$A388))</f>
        <v/>
      </c>
      <c r="E388" s="145" t="str">
        <f>IF(COUNTIF('Listing Competitieven'!AQ$2:AQ$479,$A388)=0,"",COUNTIF('Listing Competitieven'!AQ$2:AQ$479,$A388))</f>
        <v/>
      </c>
      <c r="F388" s="145" t="str">
        <f>IF(COUNTIF('Listing Competitieven'!AR$2:AR$479,$A388)=0,"",COUNTIF('Listing Competitieven'!AR$2:AR$479,$A388))</f>
        <v/>
      </c>
      <c r="G388" s="145" t="str">
        <f>IF(COUNTIF('Listing Competitieven'!AS$2:AS$479,$A388)=0,"",COUNTIF('Listing Competitieven'!AS$2:AS$479,$A388))</f>
        <v/>
      </c>
      <c r="I388">
        <v>387</v>
      </c>
      <c r="J388" s="145">
        <f>SUM(B$2:B388)</f>
        <v>125</v>
      </c>
      <c r="K388" s="145">
        <f>SUM(C$2:C388)</f>
        <v>73</v>
      </c>
      <c r="L388" s="145">
        <f>SUM(D$2:D388)</f>
        <v>14</v>
      </c>
      <c r="M388" s="145">
        <f>SUM(E$2:E388)</f>
        <v>0</v>
      </c>
      <c r="N388" s="145">
        <f>SUM(F$2:F388)</f>
        <v>0</v>
      </c>
      <c r="O388" s="145">
        <f>SUM(G$2:G388)</f>
        <v>0</v>
      </c>
    </row>
    <row r="389" spans="1:15" x14ac:dyDescent="0.25">
      <c r="A389">
        <v>388</v>
      </c>
      <c r="B389" s="145" t="str">
        <f>IF(COUNTIF('Listing Competitieven'!AN$2:AN$479,$A389)=0,"",COUNTIF('Listing Competitieven'!AN$2:AN$479,$A389))</f>
        <v/>
      </c>
      <c r="C389" s="145" t="str">
        <f>IF(COUNTIF('Listing Competitieven'!AO$2:AO$479,$A389)=0,"",COUNTIF('Listing Competitieven'!AO$2:AO$479,$A389))</f>
        <v/>
      </c>
      <c r="D389" s="145" t="str">
        <f>IF(COUNTIF('Listing Competitieven'!AP$2:AP$479,$A389)=0,"",COUNTIF('Listing Competitieven'!AP$2:AP$479,$A389))</f>
        <v/>
      </c>
      <c r="E389" s="145" t="str">
        <f>IF(COUNTIF('Listing Competitieven'!AQ$2:AQ$479,$A389)=0,"",COUNTIF('Listing Competitieven'!AQ$2:AQ$479,$A389))</f>
        <v/>
      </c>
      <c r="F389" s="145" t="str">
        <f>IF(COUNTIF('Listing Competitieven'!AR$2:AR$479,$A389)=0,"",COUNTIF('Listing Competitieven'!AR$2:AR$479,$A389))</f>
        <v/>
      </c>
      <c r="G389" s="145" t="str">
        <f>IF(COUNTIF('Listing Competitieven'!AS$2:AS$479,$A389)=0,"",COUNTIF('Listing Competitieven'!AS$2:AS$479,$A389))</f>
        <v/>
      </c>
      <c r="I389">
        <v>388</v>
      </c>
      <c r="J389" s="145">
        <f>SUM(B$2:B389)</f>
        <v>125</v>
      </c>
      <c r="K389" s="145">
        <f>SUM(C$2:C389)</f>
        <v>73</v>
      </c>
      <c r="L389" s="145">
        <f>SUM(D$2:D389)</f>
        <v>14</v>
      </c>
      <c r="M389" s="145">
        <f>SUM(E$2:E389)</f>
        <v>0</v>
      </c>
      <c r="N389" s="145">
        <f>SUM(F$2:F389)</f>
        <v>0</v>
      </c>
      <c r="O389" s="145">
        <f>SUM(G$2:G389)</f>
        <v>0</v>
      </c>
    </row>
    <row r="390" spans="1:15" x14ac:dyDescent="0.25">
      <c r="A390">
        <v>389</v>
      </c>
      <c r="B390" s="145" t="str">
        <f>IF(COUNTIF('Listing Competitieven'!AN$2:AN$479,$A390)=0,"",COUNTIF('Listing Competitieven'!AN$2:AN$479,$A390))</f>
        <v/>
      </c>
      <c r="C390" s="145" t="str">
        <f>IF(COUNTIF('Listing Competitieven'!AO$2:AO$479,$A390)=0,"",COUNTIF('Listing Competitieven'!AO$2:AO$479,$A390))</f>
        <v/>
      </c>
      <c r="D390" s="145" t="str">
        <f>IF(COUNTIF('Listing Competitieven'!AP$2:AP$479,$A390)=0,"",COUNTIF('Listing Competitieven'!AP$2:AP$479,$A390))</f>
        <v/>
      </c>
      <c r="E390" s="145" t="str">
        <f>IF(COUNTIF('Listing Competitieven'!AQ$2:AQ$479,$A390)=0,"",COUNTIF('Listing Competitieven'!AQ$2:AQ$479,$A390))</f>
        <v/>
      </c>
      <c r="F390" s="145" t="str">
        <f>IF(COUNTIF('Listing Competitieven'!AR$2:AR$479,$A390)=0,"",COUNTIF('Listing Competitieven'!AR$2:AR$479,$A390))</f>
        <v/>
      </c>
      <c r="G390" s="145" t="str">
        <f>IF(COUNTIF('Listing Competitieven'!AS$2:AS$479,$A390)=0,"",COUNTIF('Listing Competitieven'!AS$2:AS$479,$A390))</f>
        <v/>
      </c>
      <c r="I390">
        <v>389</v>
      </c>
      <c r="J390" s="145">
        <f>SUM(B$2:B390)</f>
        <v>125</v>
      </c>
      <c r="K390" s="145">
        <f>SUM(C$2:C390)</f>
        <v>73</v>
      </c>
      <c r="L390" s="145">
        <f>SUM(D$2:D390)</f>
        <v>14</v>
      </c>
      <c r="M390" s="145">
        <f>SUM(E$2:E390)</f>
        <v>0</v>
      </c>
      <c r="N390" s="145">
        <f>SUM(F$2:F390)</f>
        <v>0</v>
      </c>
      <c r="O390" s="145">
        <f>SUM(G$2:G390)</f>
        <v>0</v>
      </c>
    </row>
    <row r="391" spans="1:15" x14ac:dyDescent="0.25">
      <c r="A391">
        <v>390</v>
      </c>
      <c r="B391" s="145" t="str">
        <f>IF(COUNTIF('Listing Competitieven'!AN$2:AN$479,$A391)=0,"",COUNTIF('Listing Competitieven'!AN$2:AN$479,$A391))</f>
        <v/>
      </c>
      <c r="C391" s="145" t="str">
        <f>IF(COUNTIF('Listing Competitieven'!AO$2:AO$479,$A391)=0,"",COUNTIF('Listing Competitieven'!AO$2:AO$479,$A391))</f>
        <v/>
      </c>
      <c r="D391" s="145" t="str">
        <f>IF(COUNTIF('Listing Competitieven'!AP$2:AP$479,$A391)=0,"",COUNTIF('Listing Competitieven'!AP$2:AP$479,$A391))</f>
        <v/>
      </c>
      <c r="E391" s="145" t="str">
        <f>IF(COUNTIF('Listing Competitieven'!AQ$2:AQ$479,$A391)=0,"",COUNTIF('Listing Competitieven'!AQ$2:AQ$479,$A391))</f>
        <v/>
      </c>
      <c r="F391" s="145" t="str">
        <f>IF(COUNTIF('Listing Competitieven'!AR$2:AR$479,$A391)=0,"",COUNTIF('Listing Competitieven'!AR$2:AR$479,$A391))</f>
        <v/>
      </c>
      <c r="G391" s="145" t="str">
        <f>IF(COUNTIF('Listing Competitieven'!AS$2:AS$479,$A391)=0,"",COUNTIF('Listing Competitieven'!AS$2:AS$479,$A391))</f>
        <v/>
      </c>
      <c r="I391">
        <v>390</v>
      </c>
      <c r="J391" s="145">
        <f>SUM(B$2:B391)</f>
        <v>125</v>
      </c>
      <c r="K391" s="145">
        <f>SUM(C$2:C391)</f>
        <v>73</v>
      </c>
      <c r="L391" s="145">
        <f>SUM(D$2:D391)</f>
        <v>14</v>
      </c>
      <c r="M391" s="145">
        <f>SUM(E$2:E391)</f>
        <v>0</v>
      </c>
      <c r="N391" s="145">
        <f>SUM(F$2:F391)</f>
        <v>0</v>
      </c>
      <c r="O391" s="145">
        <f>SUM(G$2:G391)</f>
        <v>0</v>
      </c>
    </row>
    <row r="392" spans="1:15" x14ac:dyDescent="0.25">
      <c r="A392">
        <v>391</v>
      </c>
      <c r="B392" s="145" t="str">
        <f>IF(COUNTIF('Listing Competitieven'!AN$2:AN$479,$A392)=0,"",COUNTIF('Listing Competitieven'!AN$2:AN$479,$A392))</f>
        <v/>
      </c>
      <c r="C392" s="145" t="str">
        <f>IF(COUNTIF('Listing Competitieven'!AO$2:AO$479,$A392)=0,"",COUNTIF('Listing Competitieven'!AO$2:AO$479,$A392))</f>
        <v/>
      </c>
      <c r="D392" s="145">
        <f>IF(COUNTIF('Listing Competitieven'!AP$2:AP$479,$A392)=0,"",COUNTIF('Listing Competitieven'!AP$2:AP$479,$A392))</f>
        <v>1</v>
      </c>
      <c r="E392" s="145" t="str">
        <f>IF(COUNTIF('Listing Competitieven'!AQ$2:AQ$479,$A392)=0,"",COUNTIF('Listing Competitieven'!AQ$2:AQ$479,$A392))</f>
        <v/>
      </c>
      <c r="F392" s="145" t="str">
        <f>IF(COUNTIF('Listing Competitieven'!AR$2:AR$479,$A392)=0,"",COUNTIF('Listing Competitieven'!AR$2:AR$479,$A392))</f>
        <v/>
      </c>
      <c r="G392" s="145" t="str">
        <f>IF(COUNTIF('Listing Competitieven'!AS$2:AS$479,$A392)=0,"",COUNTIF('Listing Competitieven'!AS$2:AS$479,$A392))</f>
        <v/>
      </c>
      <c r="I392">
        <v>391</v>
      </c>
      <c r="J392" s="145">
        <f>SUM(B$2:B392)</f>
        <v>125</v>
      </c>
      <c r="K392" s="145">
        <f>SUM(C$2:C392)</f>
        <v>73</v>
      </c>
      <c r="L392" s="145">
        <f>SUM(D$2:D392)</f>
        <v>15</v>
      </c>
      <c r="M392" s="145">
        <f>SUM(E$2:E392)</f>
        <v>0</v>
      </c>
      <c r="N392" s="145">
        <f>SUM(F$2:F392)</f>
        <v>0</v>
      </c>
      <c r="O392" s="145">
        <f>SUM(G$2:G392)</f>
        <v>0</v>
      </c>
    </row>
    <row r="393" spans="1:15" x14ac:dyDescent="0.25">
      <c r="A393">
        <v>392</v>
      </c>
      <c r="B393" s="145" t="str">
        <f>IF(COUNTIF('Listing Competitieven'!AN$2:AN$479,$A393)=0,"",COUNTIF('Listing Competitieven'!AN$2:AN$479,$A393))</f>
        <v/>
      </c>
      <c r="C393" s="145">
        <f>IF(COUNTIF('Listing Competitieven'!AO$2:AO$479,$A393)=0,"",COUNTIF('Listing Competitieven'!AO$2:AO$479,$A393))</f>
        <v>1</v>
      </c>
      <c r="D393" s="145" t="str">
        <f>IF(COUNTIF('Listing Competitieven'!AP$2:AP$479,$A393)=0,"",COUNTIF('Listing Competitieven'!AP$2:AP$479,$A393))</f>
        <v/>
      </c>
      <c r="E393" s="145" t="str">
        <f>IF(COUNTIF('Listing Competitieven'!AQ$2:AQ$479,$A393)=0,"",COUNTIF('Listing Competitieven'!AQ$2:AQ$479,$A393))</f>
        <v/>
      </c>
      <c r="F393" s="145" t="str">
        <f>IF(COUNTIF('Listing Competitieven'!AR$2:AR$479,$A393)=0,"",COUNTIF('Listing Competitieven'!AR$2:AR$479,$A393))</f>
        <v/>
      </c>
      <c r="G393" s="145" t="str">
        <f>IF(COUNTIF('Listing Competitieven'!AS$2:AS$479,$A393)=0,"",COUNTIF('Listing Competitieven'!AS$2:AS$479,$A393))</f>
        <v/>
      </c>
      <c r="I393">
        <v>392</v>
      </c>
      <c r="J393" s="145">
        <f>SUM(B$2:B393)</f>
        <v>125</v>
      </c>
      <c r="K393" s="145">
        <f>SUM(C$2:C393)</f>
        <v>74</v>
      </c>
      <c r="L393" s="145">
        <f>SUM(D$2:D393)</f>
        <v>15</v>
      </c>
      <c r="M393" s="145">
        <f>SUM(E$2:E393)</f>
        <v>0</v>
      </c>
      <c r="N393" s="145">
        <f>SUM(F$2:F393)</f>
        <v>0</v>
      </c>
      <c r="O393" s="145">
        <f>SUM(G$2:G393)</f>
        <v>0</v>
      </c>
    </row>
    <row r="394" spans="1:15" x14ac:dyDescent="0.25">
      <c r="A394">
        <v>393</v>
      </c>
      <c r="B394" s="145" t="str">
        <f>IF(COUNTIF('Listing Competitieven'!AN$2:AN$479,$A394)=0,"",COUNTIF('Listing Competitieven'!AN$2:AN$479,$A394))</f>
        <v/>
      </c>
      <c r="C394" s="145">
        <f>IF(COUNTIF('Listing Competitieven'!AO$2:AO$479,$A394)=0,"",COUNTIF('Listing Competitieven'!AO$2:AO$479,$A394))</f>
        <v>1</v>
      </c>
      <c r="D394" s="145" t="str">
        <f>IF(COUNTIF('Listing Competitieven'!AP$2:AP$479,$A394)=0,"",COUNTIF('Listing Competitieven'!AP$2:AP$479,$A394))</f>
        <v/>
      </c>
      <c r="E394" s="145" t="str">
        <f>IF(COUNTIF('Listing Competitieven'!AQ$2:AQ$479,$A394)=0,"",COUNTIF('Listing Competitieven'!AQ$2:AQ$479,$A394))</f>
        <v/>
      </c>
      <c r="F394" s="145" t="str">
        <f>IF(COUNTIF('Listing Competitieven'!AR$2:AR$479,$A394)=0,"",COUNTIF('Listing Competitieven'!AR$2:AR$479,$A394))</f>
        <v/>
      </c>
      <c r="G394" s="145" t="str">
        <f>IF(COUNTIF('Listing Competitieven'!AS$2:AS$479,$A394)=0,"",COUNTIF('Listing Competitieven'!AS$2:AS$479,$A394))</f>
        <v/>
      </c>
      <c r="I394">
        <v>393</v>
      </c>
      <c r="J394" s="145">
        <f>SUM(B$2:B394)</f>
        <v>125</v>
      </c>
      <c r="K394" s="145">
        <f>SUM(C$2:C394)</f>
        <v>75</v>
      </c>
      <c r="L394" s="145">
        <f>SUM(D$2:D394)</f>
        <v>15</v>
      </c>
      <c r="M394" s="145">
        <f>SUM(E$2:E394)</f>
        <v>0</v>
      </c>
      <c r="N394" s="145">
        <f>SUM(F$2:F394)</f>
        <v>0</v>
      </c>
      <c r="O394" s="145">
        <f>SUM(G$2:G394)</f>
        <v>0</v>
      </c>
    </row>
    <row r="395" spans="1:15" x14ac:dyDescent="0.25">
      <c r="A395">
        <v>394</v>
      </c>
      <c r="B395" s="145" t="str">
        <f>IF(COUNTIF('Listing Competitieven'!AN$2:AN$479,$A395)=0,"",COUNTIF('Listing Competitieven'!AN$2:AN$479,$A395))</f>
        <v/>
      </c>
      <c r="C395" s="145" t="str">
        <f>IF(COUNTIF('Listing Competitieven'!AO$2:AO$479,$A395)=0,"",COUNTIF('Listing Competitieven'!AO$2:AO$479,$A395))</f>
        <v/>
      </c>
      <c r="D395" s="145" t="str">
        <f>IF(COUNTIF('Listing Competitieven'!AP$2:AP$479,$A395)=0,"",COUNTIF('Listing Competitieven'!AP$2:AP$479,$A395))</f>
        <v/>
      </c>
      <c r="E395" s="145" t="str">
        <f>IF(COUNTIF('Listing Competitieven'!AQ$2:AQ$479,$A395)=0,"",COUNTIF('Listing Competitieven'!AQ$2:AQ$479,$A395))</f>
        <v/>
      </c>
      <c r="F395" s="145" t="str">
        <f>IF(COUNTIF('Listing Competitieven'!AR$2:AR$479,$A395)=0,"",COUNTIF('Listing Competitieven'!AR$2:AR$479,$A395))</f>
        <v/>
      </c>
      <c r="G395" s="145" t="str">
        <f>IF(COUNTIF('Listing Competitieven'!AS$2:AS$479,$A395)=0,"",COUNTIF('Listing Competitieven'!AS$2:AS$479,$A395))</f>
        <v/>
      </c>
      <c r="I395">
        <v>394</v>
      </c>
      <c r="J395" s="145">
        <f>SUM(B$2:B395)</f>
        <v>125</v>
      </c>
      <c r="K395" s="145">
        <f>SUM(C$2:C395)</f>
        <v>75</v>
      </c>
      <c r="L395" s="145">
        <f>SUM(D$2:D395)</f>
        <v>15</v>
      </c>
      <c r="M395" s="145">
        <f>SUM(E$2:E395)</f>
        <v>0</v>
      </c>
      <c r="N395" s="145">
        <f>SUM(F$2:F395)</f>
        <v>0</v>
      </c>
      <c r="O395" s="145">
        <f>SUM(G$2:G395)</f>
        <v>0</v>
      </c>
    </row>
    <row r="396" spans="1:15" x14ac:dyDescent="0.25">
      <c r="A396">
        <v>395</v>
      </c>
      <c r="B396" s="145" t="str">
        <f>IF(COUNTIF('Listing Competitieven'!AN$2:AN$479,$A396)=0,"",COUNTIF('Listing Competitieven'!AN$2:AN$479,$A396))</f>
        <v/>
      </c>
      <c r="C396" s="145" t="str">
        <f>IF(COUNTIF('Listing Competitieven'!AO$2:AO$479,$A396)=0,"",COUNTIF('Listing Competitieven'!AO$2:AO$479,$A396))</f>
        <v/>
      </c>
      <c r="D396" s="145" t="str">
        <f>IF(COUNTIF('Listing Competitieven'!AP$2:AP$479,$A396)=0,"",COUNTIF('Listing Competitieven'!AP$2:AP$479,$A396))</f>
        <v/>
      </c>
      <c r="E396" s="145" t="str">
        <f>IF(COUNTIF('Listing Competitieven'!AQ$2:AQ$479,$A396)=0,"",COUNTIF('Listing Competitieven'!AQ$2:AQ$479,$A396))</f>
        <v/>
      </c>
      <c r="F396" s="145" t="str">
        <f>IF(COUNTIF('Listing Competitieven'!AR$2:AR$479,$A396)=0,"",COUNTIF('Listing Competitieven'!AR$2:AR$479,$A396))</f>
        <v/>
      </c>
      <c r="G396" s="145" t="str">
        <f>IF(COUNTIF('Listing Competitieven'!AS$2:AS$479,$A396)=0,"",COUNTIF('Listing Competitieven'!AS$2:AS$479,$A396))</f>
        <v/>
      </c>
      <c r="I396">
        <v>395</v>
      </c>
      <c r="J396" s="145">
        <f>SUM(B$2:B396)</f>
        <v>125</v>
      </c>
      <c r="K396" s="145">
        <f>SUM(C$2:C396)</f>
        <v>75</v>
      </c>
      <c r="L396" s="145">
        <f>SUM(D$2:D396)</f>
        <v>15</v>
      </c>
      <c r="M396" s="145">
        <f>SUM(E$2:E396)</f>
        <v>0</v>
      </c>
      <c r="N396" s="145">
        <f>SUM(F$2:F396)</f>
        <v>0</v>
      </c>
      <c r="O396" s="145">
        <f>SUM(G$2:G396)</f>
        <v>0</v>
      </c>
    </row>
    <row r="397" spans="1:15" x14ac:dyDescent="0.25">
      <c r="A397">
        <v>396</v>
      </c>
      <c r="B397" s="145" t="str">
        <f>IF(COUNTIF('Listing Competitieven'!AN$2:AN$479,$A397)=0,"",COUNTIF('Listing Competitieven'!AN$2:AN$479,$A397))</f>
        <v/>
      </c>
      <c r="C397" s="145" t="str">
        <f>IF(COUNTIF('Listing Competitieven'!AO$2:AO$479,$A397)=0,"",COUNTIF('Listing Competitieven'!AO$2:AO$479,$A397))</f>
        <v/>
      </c>
      <c r="D397" s="145" t="str">
        <f>IF(COUNTIF('Listing Competitieven'!AP$2:AP$479,$A397)=0,"",COUNTIF('Listing Competitieven'!AP$2:AP$479,$A397))</f>
        <v/>
      </c>
      <c r="E397" s="145" t="str">
        <f>IF(COUNTIF('Listing Competitieven'!AQ$2:AQ$479,$A397)=0,"",COUNTIF('Listing Competitieven'!AQ$2:AQ$479,$A397))</f>
        <v/>
      </c>
      <c r="F397" s="145" t="str">
        <f>IF(COUNTIF('Listing Competitieven'!AR$2:AR$479,$A397)=0,"",COUNTIF('Listing Competitieven'!AR$2:AR$479,$A397))</f>
        <v/>
      </c>
      <c r="G397" s="145" t="str">
        <f>IF(COUNTIF('Listing Competitieven'!AS$2:AS$479,$A397)=0,"",COUNTIF('Listing Competitieven'!AS$2:AS$479,$A397))</f>
        <v/>
      </c>
      <c r="I397">
        <v>396</v>
      </c>
      <c r="J397" s="145">
        <f>SUM(B$2:B397)</f>
        <v>125</v>
      </c>
      <c r="K397" s="145">
        <f>SUM(C$2:C397)</f>
        <v>75</v>
      </c>
      <c r="L397" s="145">
        <f>SUM(D$2:D397)</f>
        <v>15</v>
      </c>
      <c r="M397" s="145">
        <f>SUM(E$2:E397)</f>
        <v>0</v>
      </c>
      <c r="N397" s="145">
        <f>SUM(F$2:F397)</f>
        <v>0</v>
      </c>
      <c r="O397" s="145">
        <f>SUM(G$2:G397)</f>
        <v>0</v>
      </c>
    </row>
    <row r="398" spans="1:15" x14ac:dyDescent="0.25">
      <c r="A398">
        <v>397</v>
      </c>
      <c r="B398" s="145" t="str">
        <f>IF(COUNTIF('Listing Competitieven'!AN$2:AN$479,$A398)=0,"",COUNTIF('Listing Competitieven'!AN$2:AN$479,$A398))</f>
        <v/>
      </c>
      <c r="C398" s="145" t="str">
        <f>IF(COUNTIF('Listing Competitieven'!AO$2:AO$479,$A398)=0,"",COUNTIF('Listing Competitieven'!AO$2:AO$479,$A398))</f>
        <v/>
      </c>
      <c r="D398" s="145" t="str">
        <f>IF(COUNTIF('Listing Competitieven'!AP$2:AP$479,$A398)=0,"",COUNTIF('Listing Competitieven'!AP$2:AP$479,$A398))</f>
        <v/>
      </c>
      <c r="E398" s="145" t="str">
        <f>IF(COUNTIF('Listing Competitieven'!AQ$2:AQ$479,$A398)=0,"",COUNTIF('Listing Competitieven'!AQ$2:AQ$479,$A398))</f>
        <v/>
      </c>
      <c r="F398" s="145" t="str">
        <f>IF(COUNTIF('Listing Competitieven'!AR$2:AR$479,$A398)=0,"",COUNTIF('Listing Competitieven'!AR$2:AR$479,$A398))</f>
        <v/>
      </c>
      <c r="G398" s="145" t="str">
        <f>IF(COUNTIF('Listing Competitieven'!AS$2:AS$479,$A398)=0,"",COUNTIF('Listing Competitieven'!AS$2:AS$479,$A398))</f>
        <v/>
      </c>
      <c r="I398">
        <v>397</v>
      </c>
      <c r="J398" s="145">
        <f>SUM(B$2:B398)</f>
        <v>125</v>
      </c>
      <c r="K398" s="145">
        <f>SUM(C$2:C398)</f>
        <v>75</v>
      </c>
      <c r="L398" s="145">
        <f>SUM(D$2:D398)</f>
        <v>15</v>
      </c>
      <c r="M398" s="145">
        <f>SUM(E$2:E398)</f>
        <v>0</v>
      </c>
      <c r="N398" s="145">
        <f>SUM(F$2:F398)</f>
        <v>0</v>
      </c>
      <c r="O398" s="145">
        <f>SUM(G$2:G398)</f>
        <v>0</v>
      </c>
    </row>
    <row r="399" spans="1:15" x14ac:dyDescent="0.25">
      <c r="A399">
        <v>398</v>
      </c>
      <c r="B399" s="145" t="str">
        <f>IF(COUNTIF('Listing Competitieven'!AN$2:AN$479,$A399)=0,"",COUNTIF('Listing Competitieven'!AN$2:AN$479,$A399))</f>
        <v/>
      </c>
      <c r="C399" s="145" t="str">
        <f>IF(COUNTIF('Listing Competitieven'!AO$2:AO$479,$A399)=0,"",COUNTIF('Listing Competitieven'!AO$2:AO$479,$A399))</f>
        <v/>
      </c>
      <c r="D399" s="145" t="str">
        <f>IF(COUNTIF('Listing Competitieven'!AP$2:AP$479,$A399)=0,"",COUNTIF('Listing Competitieven'!AP$2:AP$479,$A399))</f>
        <v/>
      </c>
      <c r="E399" s="145" t="str">
        <f>IF(COUNTIF('Listing Competitieven'!AQ$2:AQ$479,$A399)=0,"",COUNTIF('Listing Competitieven'!AQ$2:AQ$479,$A399))</f>
        <v/>
      </c>
      <c r="F399" s="145" t="str">
        <f>IF(COUNTIF('Listing Competitieven'!AR$2:AR$479,$A399)=0,"",COUNTIF('Listing Competitieven'!AR$2:AR$479,$A399))</f>
        <v/>
      </c>
      <c r="G399" s="145" t="str">
        <f>IF(COUNTIF('Listing Competitieven'!AS$2:AS$479,$A399)=0,"",COUNTIF('Listing Competitieven'!AS$2:AS$479,$A399))</f>
        <v/>
      </c>
      <c r="I399">
        <v>398</v>
      </c>
      <c r="J399" s="145">
        <f>SUM(B$2:B399)</f>
        <v>125</v>
      </c>
      <c r="K399" s="145">
        <f>SUM(C$2:C399)</f>
        <v>75</v>
      </c>
      <c r="L399" s="145">
        <f>SUM(D$2:D399)</f>
        <v>15</v>
      </c>
      <c r="M399" s="145">
        <f>SUM(E$2:E399)</f>
        <v>0</v>
      </c>
      <c r="N399" s="145">
        <f>SUM(F$2:F399)</f>
        <v>0</v>
      </c>
      <c r="O399" s="145">
        <f>SUM(G$2:G399)</f>
        <v>0</v>
      </c>
    </row>
    <row r="400" spans="1:15" x14ac:dyDescent="0.25">
      <c r="A400">
        <v>399</v>
      </c>
      <c r="B400" s="145" t="str">
        <f>IF(COUNTIF('Listing Competitieven'!AN$2:AN$479,$A400)=0,"",COUNTIF('Listing Competitieven'!AN$2:AN$479,$A400))</f>
        <v/>
      </c>
      <c r="C400" s="145">
        <f>IF(COUNTIF('Listing Competitieven'!AO$2:AO$479,$A400)=0,"",COUNTIF('Listing Competitieven'!AO$2:AO$479,$A400))</f>
        <v>1</v>
      </c>
      <c r="D400" s="145" t="str">
        <f>IF(COUNTIF('Listing Competitieven'!AP$2:AP$479,$A400)=0,"",COUNTIF('Listing Competitieven'!AP$2:AP$479,$A400))</f>
        <v/>
      </c>
      <c r="E400" s="145" t="str">
        <f>IF(COUNTIF('Listing Competitieven'!AQ$2:AQ$479,$A400)=0,"",COUNTIF('Listing Competitieven'!AQ$2:AQ$479,$A400))</f>
        <v/>
      </c>
      <c r="F400" s="145" t="str">
        <f>IF(COUNTIF('Listing Competitieven'!AR$2:AR$479,$A400)=0,"",COUNTIF('Listing Competitieven'!AR$2:AR$479,$A400))</f>
        <v/>
      </c>
      <c r="G400" s="145" t="str">
        <f>IF(COUNTIF('Listing Competitieven'!AS$2:AS$479,$A400)=0,"",COUNTIF('Listing Competitieven'!AS$2:AS$479,$A400))</f>
        <v/>
      </c>
      <c r="I400">
        <v>399</v>
      </c>
      <c r="J400" s="145">
        <f>SUM(B$2:B400)</f>
        <v>125</v>
      </c>
      <c r="K400" s="145">
        <f>SUM(C$2:C400)</f>
        <v>76</v>
      </c>
      <c r="L400" s="145">
        <f>SUM(D$2:D400)</f>
        <v>15</v>
      </c>
      <c r="M400" s="145">
        <f>SUM(E$2:E400)</f>
        <v>0</v>
      </c>
      <c r="N400" s="145">
        <f>SUM(F$2:F400)</f>
        <v>0</v>
      </c>
      <c r="O400" s="145">
        <f>SUM(G$2:G400)</f>
        <v>0</v>
      </c>
    </row>
    <row r="401" spans="1:15" x14ac:dyDescent="0.25">
      <c r="A401">
        <v>400</v>
      </c>
      <c r="B401" s="145" t="str">
        <f>IF(COUNTIF('Listing Competitieven'!AN$2:AN$479,$A401)=0,"",COUNTIF('Listing Competitieven'!AN$2:AN$479,$A401))</f>
        <v/>
      </c>
      <c r="C401" s="145" t="str">
        <f>IF(COUNTIF('Listing Competitieven'!AO$2:AO$479,$A401)=0,"",COUNTIF('Listing Competitieven'!AO$2:AO$479,$A401))</f>
        <v/>
      </c>
      <c r="D401" s="145" t="str">
        <f>IF(COUNTIF('Listing Competitieven'!AP$2:AP$479,$A401)=0,"",COUNTIF('Listing Competitieven'!AP$2:AP$479,$A401))</f>
        <v/>
      </c>
      <c r="E401" s="145" t="str">
        <f>IF(COUNTIF('Listing Competitieven'!AQ$2:AQ$479,$A401)=0,"",COUNTIF('Listing Competitieven'!AQ$2:AQ$479,$A401))</f>
        <v/>
      </c>
      <c r="F401" s="145" t="str">
        <f>IF(COUNTIF('Listing Competitieven'!AR$2:AR$479,$A401)=0,"",COUNTIF('Listing Competitieven'!AR$2:AR$479,$A401))</f>
        <v/>
      </c>
      <c r="G401" s="145" t="str">
        <f>IF(COUNTIF('Listing Competitieven'!AS$2:AS$479,$A401)=0,"",COUNTIF('Listing Competitieven'!AS$2:AS$479,$A401))</f>
        <v/>
      </c>
      <c r="I401">
        <v>400</v>
      </c>
      <c r="J401" s="145">
        <f>SUM(B$2:B401)</f>
        <v>125</v>
      </c>
      <c r="K401" s="145">
        <f>SUM(C$2:C401)</f>
        <v>76</v>
      </c>
      <c r="L401" s="145">
        <f>SUM(D$2:D401)</f>
        <v>15</v>
      </c>
      <c r="M401" s="145">
        <f>SUM(E$2:E401)</f>
        <v>0</v>
      </c>
      <c r="N401" s="145">
        <f>SUM(F$2:F401)</f>
        <v>0</v>
      </c>
      <c r="O401" s="145">
        <f>SUM(G$2:G401)</f>
        <v>0</v>
      </c>
    </row>
    <row r="402" spans="1:15" x14ac:dyDescent="0.25">
      <c r="A402">
        <v>401</v>
      </c>
      <c r="B402" s="145" t="str">
        <f>IF(COUNTIF('Listing Competitieven'!AN$2:AN$479,$A402)=0,"",COUNTIF('Listing Competitieven'!AN$2:AN$479,$A402))</f>
        <v/>
      </c>
      <c r="C402" s="145" t="str">
        <f>IF(COUNTIF('Listing Competitieven'!AO$2:AO$479,$A402)=0,"",COUNTIF('Listing Competitieven'!AO$2:AO$479,$A402))</f>
        <v/>
      </c>
      <c r="D402" s="145" t="str">
        <f>IF(COUNTIF('Listing Competitieven'!AP$2:AP$479,$A402)=0,"",COUNTIF('Listing Competitieven'!AP$2:AP$479,$A402))</f>
        <v/>
      </c>
      <c r="E402" s="145" t="str">
        <f>IF(COUNTIF('Listing Competitieven'!AQ$2:AQ$479,$A402)=0,"",COUNTIF('Listing Competitieven'!AQ$2:AQ$479,$A402))</f>
        <v/>
      </c>
      <c r="F402" s="145" t="str">
        <f>IF(COUNTIF('Listing Competitieven'!AR$2:AR$479,$A402)=0,"",COUNTIF('Listing Competitieven'!AR$2:AR$479,$A402))</f>
        <v/>
      </c>
      <c r="G402" s="145" t="str">
        <f>IF(COUNTIF('Listing Competitieven'!AS$2:AS$479,$A402)=0,"",COUNTIF('Listing Competitieven'!AS$2:AS$479,$A402))</f>
        <v/>
      </c>
      <c r="I402">
        <v>401</v>
      </c>
      <c r="J402" s="145">
        <f>SUM(B$2:B402)</f>
        <v>125</v>
      </c>
      <c r="K402" s="145">
        <f>SUM(C$2:C402)</f>
        <v>76</v>
      </c>
      <c r="L402" s="145">
        <f>SUM(D$2:D402)</f>
        <v>15</v>
      </c>
      <c r="M402" s="145">
        <f>SUM(E$2:E402)</f>
        <v>0</v>
      </c>
      <c r="N402" s="145">
        <f>SUM(F$2:F402)</f>
        <v>0</v>
      </c>
      <c r="O402" s="145">
        <f>SUM(G$2:G402)</f>
        <v>0</v>
      </c>
    </row>
    <row r="403" spans="1:15" x14ac:dyDescent="0.25">
      <c r="A403">
        <v>402</v>
      </c>
      <c r="B403" s="145" t="str">
        <f>IF(COUNTIF('Listing Competitieven'!AN$2:AN$479,$A403)=0,"",COUNTIF('Listing Competitieven'!AN$2:AN$479,$A403))</f>
        <v/>
      </c>
      <c r="C403" s="145" t="str">
        <f>IF(COUNTIF('Listing Competitieven'!AO$2:AO$479,$A403)=0,"",COUNTIF('Listing Competitieven'!AO$2:AO$479,$A403))</f>
        <v/>
      </c>
      <c r="D403" s="145" t="str">
        <f>IF(COUNTIF('Listing Competitieven'!AP$2:AP$479,$A403)=0,"",COUNTIF('Listing Competitieven'!AP$2:AP$479,$A403))</f>
        <v/>
      </c>
      <c r="E403" s="145" t="str">
        <f>IF(COUNTIF('Listing Competitieven'!AQ$2:AQ$479,$A403)=0,"",COUNTIF('Listing Competitieven'!AQ$2:AQ$479,$A403))</f>
        <v/>
      </c>
      <c r="F403" s="145" t="str">
        <f>IF(COUNTIF('Listing Competitieven'!AR$2:AR$479,$A403)=0,"",COUNTIF('Listing Competitieven'!AR$2:AR$479,$A403))</f>
        <v/>
      </c>
      <c r="G403" s="145" t="str">
        <f>IF(COUNTIF('Listing Competitieven'!AS$2:AS$479,$A403)=0,"",COUNTIF('Listing Competitieven'!AS$2:AS$479,$A403))</f>
        <v/>
      </c>
      <c r="I403">
        <v>402</v>
      </c>
      <c r="J403" s="145">
        <f>SUM(B$2:B403)</f>
        <v>125</v>
      </c>
      <c r="K403" s="145">
        <f>SUM(C$2:C403)</f>
        <v>76</v>
      </c>
      <c r="L403" s="145">
        <f>SUM(D$2:D403)</f>
        <v>15</v>
      </c>
      <c r="M403" s="145">
        <f>SUM(E$2:E403)</f>
        <v>0</v>
      </c>
      <c r="N403" s="145">
        <f>SUM(F$2:F403)</f>
        <v>0</v>
      </c>
      <c r="O403" s="145">
        <f>SUM(G$2:G403)</f>
        <v>0</v>
      </c>
    </row>
    <row r="404" spans="1:15" x14ac:dyDescent="0.25">
      <c r="A404">
        <v>403</v>
      </c>
      <c r="B404" s="145" t="str">
        <f>IF(COUNTIF('Listing Competitieven'!AN$2:AN$479,$A404)=0,"",COUNTIF('Listing Competitieven'!AN$2:AN$479,$A404))</f>
        <v/>
      </c>
      <c r="C404" s="145" t="str">
        <f>IF(COUNTIF('Listing Competitieven'!AO$2:AO$479,$A404)=0,"",COUNTIF('Listing Competitieven'!AO$2:AO$479,$A404))</f>
        <v/>
      </c>
      <c r="D404" s="145" t="str">
        <f>IF(COUNTIF('Listing Competitieven'!AP$2:AP$479,$A404)=0,"",COUNTIF('Listing Competitieven'!AP$2:AP$479,$A404))</f>
        <v/>
      </c>
      <c r="E404" s="145" t="str">
        <f>IF(COUNTIF('Listing Competitieven'!AQ$2:AQ$479,$A404)=0,"",COUNTIF('Listing Competitieven'!AQ$2:AQ$479,$A404))</f>
        <v/>
      </c>
      <c r="F404" s="145" t="str">
        <f>IF(COUNTIF('Listing Competitieven'!AR$2:AR$479,$A404)=0,"",COUNTIF('Listing Competitieven'!AR$2:AR$479,$A404))</f>
        <v/>
      </c>
      <c r="G404" s="145" t="str">
        <f>IF(COUNTIF('Listing Competitieven'!AS$2:AS$479,$A404)=0,"",COUNTIF('Listing Competitieven'!AS$2:AS$479,$A404))</f>
        <v/>
      </c>
      <c r="I404">
        <v>403</v>
      </c>
      <c r="J404" s="145">
        <f>SUM(B$2:B404)</f>
        <v>125</v>
      </c>
      <c r="K404" s="145">
        <f>SUM(C$2:C404)</f>
        <v>76</v>
      </c>
      <c r="L404" s="145">
        <f>SUM(D$2:D404)</f>
        <v>15</v>
      </c>
      <c r="M404" s="145">
        <f>SUM(E$2:E404)</f>
        <v>0</v>
      </c>
      <c r="N404" s="145">
        <f>SUM(F$2:F404)</f>
        <v>0</v>
      </c>
      <c r="O404" s="145">
        <f>SUM(G$2:G404)</f>
        <v>0</v>
      </c>
    </row>
    <row r="405" spans="1:15" x14ac:dyDescent="0.25">
      <c r="A405">
        <v>404</v>
      </c>
      <c r="B405" s="145" t="str">
        <f>IF(COUNTIF('Listing Competitieven'!AN$2:AN$479,$A405)=0,"",COUNTIF('Listing Competitieven'!AN$2:AN$479,$A405))</f>
        <v/>
      </c>
      <c r="C405" s="145" t="str">
        <f>IF(COUNTIF('Listing Competitieven'!AO$2:AO$479,$A405)=0,"",COUNTIF('Listing Competitieven'!AO$2:AO$479,$A405))</f>
        <v/>
      </c>
      <c r="D405" s="145" t="str">
        <f>IF(COUNTIF('Listing Competitieven'!AP$2:AP$479,$A405)=0,"",COUNTIF('Listing Competitieven'!AP$2:AP$479,$A405))</f>
        <v/>
      </c>
      <c r="E405" s="145" t="str">
        <f>IF(COUNTIF('Listing Competitieven'!AQ$2:AQ$479,$A405)=0,"",COUNTIF('Listing Competitieven'!AQ$2:AQ$479,$A405))</f>
        <v/>
      </c>
      <c r="F405" s="145" t="str">
        <f>IF(COUNTIF('Listing Competitieven'!AR$2:AR$479,$A405)=0,"",COUNTIF('Listing Competitieven'!AR$2:AR$479,$A405))</f>
        <v/>
      </c>
      <c r="G405" s="145" t="str">
        <f>IF(COUNTIF('Listing Competitieven'!AS$2:AS$479,$A405)=0,"",COUNTIF('Listing Competitieven'!AS$2:AS$479,$A405))</f>
        <v/>
      </c>
      <c r="I405">
        <v>404</v>
      </c>
      <c r="J405" s="145">
        <f>SUM(B$2:B405)</f>
        <v>125</v>
      </c>
      <c r="K405" s="145">
        <f>SUM(C$2:C405)</f>
        <v>76</v>
      </c>
      <c r="L405" s="145">
        <f>SUM(D$2:D405)</f>
        <v>15</v>
      </c>
      <c r="M405" s="145">
        <f>SUM(E$2:E405)</f>
        <v>0</v>
      </c>
      <c r="N405" s="145">
        <f>SUM(F$2:F405)</f>
        <v>0</v>
      </c>
      <c r="O405" s="145">
        <f>SUM(G$2:G405)</f>
        <v>0</v>
      </c>
    </row>
    <row r="406" spans="1:15" x14ac:dyDescent="0.25">
      <c r="A406">
        <v>405</v>
      </c>
      <c r="B406" s="145" t="str">
        <f>IF(COUNTIF('Listing Competitieven'!AN$2:AN$479,$A406)=0,"",COUNTIF('Listing Competitieven'!AN$2:AN$479,$A406))</f>
        <v/>
      </c>
      <c r="C406" s="145">
        <f>IF(COUNTIF('Listing Competitieven'!AO$2:AO$479,$A406)=0,"",COUNTIF('Listing Competitieven'!AO$2:AO$479,$A406))</f>
        <v>1</v>
      </c>
      <c r="D406" s="145" t="str">
        <f>IF(COUNTIF('Listing Competitieven'!AP$2:AP$479,$A406)=0,"",COUNTIF('Listing Competitieven'!AP$2:AP$479,$A406))</f>
        <v/>
      </c>
      <c r="E406" s="145" t="str">
        <f>IF(COUNTIF('Listing Competitieven'!AQ$2:AQ$479,$A406)=0,"",COUNTIF('Listing Competitieven'!AQ$2:AQ$479,$A406))</f>
        <v/>
      </c>
      <c r="F406" s="145" t="str">
        <f>IF(COUNTIF('Listing Competitieven'!AR$2:AR$479,$A406)=0,"",COUNTIF('Listing Competitieven'!AR$2:AR$479,$A406))</f>
        <v/>
      </c>
      <c r="G406" s="145" t="str">
        <f>IF(COUNTIF('Listing Competitieven'!AS$2:AS$479,$A406)=0,"",COUNTIF('Listing Competitieven'!AS$2:AS$479,$A406))</f>
        <v/>
      </c>
      <c r="I406">
        <v>405</v>
      </c>
      <c r="J406" s="145">
        <f>SUM(B$2:B406)</f>
        <v>125</v>
      </c>
      <c r="K406" s="145">
        <f>SUM(C$2:C406)</f>
        <v>77</v>
      </c>
      <c r="L406" s="145">
        <f>SUM(D$2:D406)</f>
        <v>15</v>
      </c>
      <c r="M406" s="145">
        <f>SUM(E$2:E406)</f>
        <v>0</v>
      </c>
      <c r="N406" s="145">
        <f>SUM(F$2:F406)</f>
        <v>0</v>
      </c>
      <c r="O406" s="145">
        <f>SUM(G$2:G406)</f>
        <v>0</v>
      </c>
    </row>
    <row r="407" spans="1:15" x14ac:dyDescent="0.25">
      <c r="A407">
        <v>406</v>
      </c>
      <c r="B407" s="145">
        <f>IF(COUNTIF('Listing Competitieven'!AN$2:AN$479,$A407)=0,"",COUNTIF('Listing Competitieven'!AN$2:AN$479,$A407))</f>
        <v>2</v>
      </c>
      <c r="C407" s="145">
        <f>IF(COUNTIF('Listing Competitieven'!AO$2:AO$479,$A407)=0,"",COUNTIF('Listing Competitieven'!AO$2:AO$479,$A407))</f>
        <v>1</v>
      </c>
      <c r="D407" s="145">
        <f>IF(COUNTIF('Listing Competitieven'!AP$2:AP$479,$A407)=0,"",COUNTIF('Listing Competitieven'!AP$2:AP$479,$A407))</f>
        <v>1</v>
      </c>
      <c r="E407" s="145" t="str">
        <f>IF(COUNTIF('Listing Competitieven'!AQ$2:AQ$479,$A407)=0,"",COUNTIF('Listing Competitieven'!AQ$2:AQ$479,$A407))</f>
        <v/>
      </c>
      <c r="F407" s="145" t="str">
        <f>IF(COUNTIF('Listing Competitieven'!AR$2:AR$479,$A407)=0,"",COUNTIF('Listing Competitieven'!AR$2:AR$479,$A407))</f>
        <v/>
      </c>
      <c r="G407" s="145" t="str">
        <f>IF(COUNTIF('Listing Competitieven'!AS$2:AS$479,$A407)=0,"",COUNTIF('Listing Competitieven'!AS$2:AS$479,$A407))</f>
        <v/>
      </c>
      <c r="I407">
        <v>406</v>
      </c>
      <c r="J407" s="145">
        <f>SUM(B$2:B407)</f>
        <v>127</v>
      </c>
      <c r="K407" s="145">
        <f>SUM(C$2:C407)</f>
        <v>78</v>
      </c>
      <c r="L407" s="145">
        <f>SUM(D$2:D407)</f>
        <v>16</v>
      </c>
      <c r="M407" s="145">
        <f>SUM(E$2:E407)</f>
        <v>0</v>
      </c>
      <c r="N407" s="145">
        <f>SUM(F$2:F407)</f>
        <v>0</v>
      </c>
      <c r="O407" s="145">
        <f>SUM(G$2:G407)</f>
        <v>0</v>
      </c>
    </row>
    <row r="408" spans="1:15" x14ac:dyDescent="0.25">
      <c r="A408">
        <v>407</v>
      </c>
      <c r="B408" s="145" t="str">
        <f>IF(COUNTIF('Listing Competitieven'!AN$2:AN$479,$A408)=0,"",COUNTIF('Listing Competitieven'!AN$2:AN$479,$A408))</f>
        <v/>
      </c>
      <c r="C408" s="145" t="str">
        <f>IF(COUNTIF('Listing Competitieven'!AO$2:AO$479,$A408)=0,"",COUNTIF('Listing Competitieven'!AO$2:AO$479,$A408))</f>
        <v/>
      </c>
      <c r="D408" s="145" t="str">
        <f>IF(COUNTIF('Listing Competitieven'!AP$2:AP$479,$A408)=0,"",COUNTIF('Listing Competitieven'!AP$2:AP$479,$A408))</f>
        <v/>
      </c>
      <c r="E408" s="145" t="str">
        <f>IF(COUNTIF('Listing Competitieven'!AQ$2:AQ$479,$A408)=0,"",COUNTIF('Listing Competitieven'!AQ$2:AQ$479,$A408))</f>
        <v/>
      </c>
      <c r="F408" s="145" t="str">
        <f>IF(COUNTIF('Listing Competitieven'!AR$2:AR$479,$A408)=0,"",COUNTIF('Listing Competitieven'!AR$2:AR$479,$A408))</f>
        <v/>
      </c>
      <c r="G408" s="145" t="str">
        <f>IF(COUNTIF('Listing Competitieven'!AS$2:AS$479,$A408)=0,"",COUNTIF('Listing Competitieven'!AS$2:AS$479,$A408))</f>
        <v/>
      </c>
      <c r="I408">
        <v>407</v>
      </c>
      <c r="J408" s="145">
        <f>SUM(B$2:B408)</f>
        <v>127</v>
      </c>
      <c r="K408" s="145">
        <f>SUM(C$2:C408)</f>
        <v>78</v>
      </c>
      <c r="L408" s="145">
        <f>SUM(D$2:D408)</f>
        <v>16</v>
      </c>
      <c r="M408" s="145">
        <f>SUM(E$2:E408)</f>
        <v>0</v>
      </c>
      <c r="N408" s="145">
        <f>SUM(F$2:F408)</f>
        <v>0</v>
      </c>
      <c r="O408" s="145">
        <f>SUM(G$2:G408)</f>
        <v>0</v>
      </c>
    </row>
    <row r="409" spans="1:15" x14ac:dyDescent="0.25">
      <c r="A409">
        <v>408</v>
      </c>
      <c r="B409" s="145" t="str">
        <f>IF(COUNTIF('Listing Competitieven'!AN$2:AN$479,$A409)=0,"",COUNTIF('Listing Competitieven'!AN$2:AN$479,$A409))</f>
        <v/>
      </c>
      <c r="C409" s="145" t="str">
        <f>IF(COUNTIF('Listing Competitieven'!AO$2:AO$479,$A409)=0,"",COUNTIF('Listing Competitieven'!AO$2:AO$479,$A409))</f>
        <v/>
      </c>
      <c r="D409" s="145" t="str">
        <f>IF(COUNTIF('Listing Competitieven'!AP$2:AP$479,$A409)=0,"",COUNTIF('Listing Competitieven'!AP$2:AP$479,$A409))</f>
        <v/>
      </c>
      <c r="E409" s="145" t="str">
        <f>IF(COUNTIF('Listing Competitieven'!AQ$2:AQ$479,$A409)=0,"",COUNTIF('Listing Competitieven'!AQ$2:AQ$479,$A409))</f>
        <v/>
      </c>
      <c r="F409" s="145" t="str">
        <f>IF(COUNTIF('Listing Competitieven'!AR$2:AR$479,$A409)=0,"",COUNTIF('Listing Competitieven'!AR$2:AR$479,$A409))</f>
        <v/>
      </c>
      <c r="G409" s="145" t="str">
        <f>IF(COUNTIF('Listing Competitieven'!AS$2:AS$479,$A409)=0,"",COUNTIF('Listing Competitieven'!AS$2:AS$479,$A409))</f>
        <v/>
      </c>
      <c r="I409">
        <v>408</v>
      </c>
      <c r="J409" s="145">
        <f>SUM(B$2:B409)</f>
        <v>127</v>
      </c>
      <c r="K409" s="145">
        <f>SUM(C$2:C409)</f>
        <v>78</v>
      </c>
      <c r="L409" s="145">
        <f>SUM(D$2:D409)</f>
        <v>16</v>
      </c>
      <c r="M409" s="145">
        <f>SUM(E$2:E409)</f>
        <v>0</v>
      </c>
      <c r="N409" s="145">
        <f>SUM(F$2:F409)</f>
        <v>0</v>
      </c>
      <c r="O409" s="145">
        <f>SUM(G$2:G409)</f>
        <v>0</v>
      </c>
    </row>
    <row r="410" spans="1:15" x14ac:dyDescent="0.25">
      <c r="A410">
        <v>409</v>
      </c>
      <c r="B410" s="145" t="str">
        <f>IF(COUNTIF('Listing Competitieven'!AN$2:AN$479,$A410)=0,"",COUNTIF('Listing Competitieven'!AN$2:AN$479,$A410))</f>
        <v/>
      </c>
      <c r="C410" s="145" t="str">
        <f>IF(COUNTIF('Listing Competitieven'!AO$2:AO$479,$A410)=0,"",COUNTIF('Listing Competitieven'!AO$2:AO$479,$A410))</f>
        <v/>
      </c>
      <c r="D410" s="145" t="str">
        <f>IF(COUNTIF('Listing Competitieven'!AP$2:AP$479,$A410)=0,"",COUNTIF('Listing Competitieven'!AP$2:AP$479,$A410))</f>
        <v/>
      </c>
      <c r="E410" s="145" t="str">
        <f>IF(COUNTIF('Listing Competitieven'!AQ$2:AQ$479,$A410)=0,"",COUNTIF('Listing Competitieven'!AQ$2:AQ$479,$A410))</f>
        <v/>
      </c>
      <c r="F410" s="145" t="str">
        <f>IF(COUNTIF('Listing Competitieven'!AR$2:AR$479,$A410)=0,"",COUNTIF('Listing Competitieven'!AR$2:AR$479,$A410))</f>
        <v/>
      </c>
      <c r="G410" s="145" t="str">
        <f>IF(COUNTIF('Listing Competitieven'!AS$2:AS$479,$A410)=0,"",COUNTIF('Listing Competitieven'!AS$2:AS$479,$A410))</f>
        <v/>
      </c>
      <c r="I410">
        <v>409</v>
      </c>
      <c r="J410" s="145">
        <f>SUM(B$2:B410)</f>
        <v>127</v>
      </c>
      <c r="K410" s="145">
        <f>SUM(C$2:C410)</f>
        <v>78</v>
      </c>
      <c r="L410" s="145">
        <f>SUM(D$2:D410)</f>
        <v>16</v>
      </c>
      <c r="M410" s="145">
        <f>SUM(E$2:E410)</f>
        <v>0</v>
      </c>
      <c r="N410" s="145">
        <f>SUM(F$2:F410)</f>
        <v>0</v>
      </c>
      <c r="O410" s="145">
        <f>SUM(G$2:G410)</f>
        <v>0</v>
      </c>
    </row>
    <row r="411" spans="1:15" x14ac:dyDescent="0.25">
      <c r="A411">
        <v>410</v>
      </c>
      <c r="B411" s="145" t="str">
        <f>IF(COUNTIF('Listing Competitieven'!AN$2:AN$479,$A411)=0,"",COUNTIF('Listing Competitieven'!AN$2:AN$479,$A411))</f>
        <v/>
      </c>
      <c r="C411" s="145" t="str">
        <f>IF(COUNTIF('Listing Competitieven'!AO$2:AO$479,$A411)=0,"",COUNTIF('Listing Competitieven'!AO$2:AO$479,$A411))</f>
        <v/>
      </c>
      <c r="D411" s="145" t="str">
        <f>IF(COUNTIF('Listing Competitieven'!AP$2:AP$479,$A411)=0,"",COUNTIF('Listing Competitieven'!AP$2:AP$479,$A411))</f>
        <v/>
      </c>
      <c r="E411" s="145" t="str">
        <f>IF(COUNTIF('Listing Competitieven'!AQ$2:AQ$479,$A411)=0,"",COUNTIF('Listing Competitieven'!AQ$2:AQ$479,$A411))</f>
        <v/>
      </c>
      <c r="F411" s="145" t="str">
        <f>IF(COUNTIF('Listing Competitieven'!AR$2:AR$479,$A411)=0,"",COUNTIF('Listing Competitieven'!AR$2:AR$479,$A411))</f>
        <v/>
      </c>
      <c r="G411" s="145" t="str">
        <f>IF(COUNTIF('Listing Competitieven'!AS$2:AS$479,$A411)=0,"",COUNTIF('Listing Competitieven'!AS$2:AS$479,$A411))</f>
        <v/>
      </c>
      <c r="I411">
        <v>410</v>
      </c>
      <c r="J411" s="145">
        <f>SUM(B$2:B411)</f>
        <v>127</v>
      </c>
      <c r="K411" s="145">
        <f>SUM(C$2:C411)</f>
        <v>78</v>
      </c>
      <c r="L411" s="145">
        <f>SUM(D$2:D411)</f>
        <v>16</v>
      </c>
      <c r="M411" s="145">
        <f>SUM(E$2:E411)</f>
        <v>0</v>
      </c>
      <c r="N411" s="145">
        <f>SUM(F$2:F411)</f>
        <v>0</v>
      </c>
      <c r="O411" s="145">
        <f>SUM(G$2:G411)</f>
        <v>0</v>
      </c>
    </row>
    <row r="412" spans="1:15" x14ac:dyDescent="0.25">
      <c r="A412">
        <v>411</v>
      </c>
      <c r="B412" s="145" t="str">
        <f>IF(COUNTIF('Listing Competitieven'!AN$2:AN$479,$A412)=0,"",COUNTIF('Listing Competitieven'!AN$2:AN$479,$A412))</f>
        <v/>
      </c>
      <c r="C412" s="145" t="str">
        <f>IF(COUNTIF('Listing Competitieven'!AO$2:AO$479,$A412)=0,"",COUNTIF('Listing Competitieven'!AO$2:AO$479,$A412))</f>
        <v/>
      </c>
      <c r="D412" s="145" t="str">
        <f>IF(COUNTIF('Listing Competitieven'!AP$2:AP$479,$A412)=0,"",COUNTIF('Listing Competitieven'!AP$2:AP$479,$A412))</f>
        <v/>
      </c>
      <c r="E412" s="145" t="str">
        <f>IF(COUNTIF('Listing Competitieven'!AQ$2:AQ$479,$A412)=0,"",COUNTIF('Listing Competitieven'!AQ$2:AQ$479,$A412))</f>
        <v/>
      </c>
      <c r="F412" s="145" t="str">
        <f>IF(COUNTIF('Listing Competitieven'!AR$2:AR$479,$A412)=0,"",COUNTIF('Listing Competitieven'!AR$2:AR$479,$A412))</f>
        <v/>
      </c>
      <c r="G412" s="145" t="str">
        <f>IF(COUNTIF('Listing Competitieven'!AS$2:AS$479,$A412)=0,"",COUNTIF('Listing Competitieven'!AS$2:AS$479,$A412))</f>
        <v/>
      </c>
      <c r="I412">
        <v>411</v>
      </c>
      <c r="J412" s="145">
        <f>SUM(B$2:B412)</f>
        <v>127</v>
      </c>
      <c r="K412" s="145">
        <f>SUM(C$2:C412)</f>
        <v>78</v>
      </c>
      <c r="L412" s="145">
        <f>SUM(D$2:D412)</f>
        <v>16</v>
      </c>
      <c r="M412" s="145">
        <f>SUM(E$2:E412)</f>
        <v>0</v>
      </c>
      <c r="N412" s="145">
        <f>SUM(F$2:F412)</f>
        <v>0</v>
      </c>
      <c r="O412" s="145">
        <f>SUM(G$2:G412)</f>
        <v>0</v>
      </c>
    </row>
    <row r="413" spans="1:15" x14ac:dyDescent="0.25">
      <c r="A413">
        <v>412</v>
      </c>
      <c r="B413" s="145" t="str">
        <f>IF(COUNTIF('Listing Competitieven'!AN$2:AN$479,$A413)=0,"",COUNTIF('Listing Competitieven'!AN$2:AN$479,$A413))</f>
        <v/>
      </c>
      <c r="C413" s="145" t="str">
        <f>IF(COUNTIF('Listing Competitieven'!AO$2:AO$479,$A413)=0,"",COUNTIF('Listing Competitieven'!AO$2:AO$479,$A413))</f>
        <v/>
      </c>
      <c r="D413" s="145" t="str">
        <f>IF(COUNTIF('Listing Competitieven'!AP$2:AP$479,$A413)=0,"",COUNTIF('Listing Competitieven'!AP$2:AP$479,$A413))</f>
        <v/>
      </c>
      <c r="E413" s="145" t="str">
        <f>IF(COUNTIF('Listing Competitieven'!AQ$2:AQ$479,$A413)=0,"",COUNTIF('Listing Competitieven'!AQ$2:AQ$479,$A413))</f>
        <v/>
      </c>
      <c r="F413" s="145" t="str">
        <f>IF(COUNTIF('Listing Competitieven'!AR$2:AR$479,$A413)=0,"",COUNTIF('Listing Competitieven'!AR$2:AR$479,$A413))</f>
        <v/>
      </c>
      <c r="G413" s="145" t="str">
        <f>IF(COUNTIF('Listing Competitieven'!AS$2:AS$479,$A413)=0,"",COUNTIF('Listing Competitieven'!AS$2:AS$479,$A413))</f>
        <v/>
      </c>
      <c r="I413">
        <v>412</v>
      </c>
      <c r="J413" s="145">
        <f>SUM(B$2:B413)</f>
        <v>127</v>
      </c>
      <c r="K413" s="145">
        <f>SUM(C$2:C413)</f>
        <v>78</v>
      </c>
      <c r="L413" s="145">
        <f>SUM(D$2:D413)</f>
        <v>16</v>
      </c>
      <c r="M413" s="145">
        <f>SUM(E$2:E413)</f>
        <v>0</v>
      </c>
      <c r="N413" s="145">
        <f>SUM(F$2:F413)</f>
        <v>0</v>
      </c>
      <c r="O413" s="145">
        <f>SUM(G$2:G413)</f>
        <v>0</v>
      </c>
    </row>
    <row r="414" spans="1:15" x14ac:dyDescent="0.25">
      <c r="A414">
        <v>413</v>
      </c>
      <c r="B414" s="145">
        <f>IF(COUNTIF('Listing Competitieven'!AN$2:AN$479,$A414)=0,"",COUNTIF('Listing Competitieven'!AN$2:AN$479,$A414))</f>
        <v>1</v>
      </c>
      <c r="C414" s="145" t="str">
        <f>IF(COUNTIF('Listing Competitieven'!AO$2:AO$479,$A414)=0,"",COUNTIF('Listing Competitieven'!AO$2:AO$479,$A414))</f>
        <v/>
      </c>
      <c r="D414" s="145" t="str">
        <f>IF(COUNTIF('Listing Competitieven'!AP$2:AP$479,$A414)=0,"",COUNTIF('Listing Competitieven'!AP$2:AP$479,$A414))</f>
        <v/>
      </c>
      <c r="E414" s="145" t="str">
        <f>IF(COUNTIF('Listing Competitieven'!AQ$2:AQ$479,$A414)=0,"",COUNTIF('Listing Competitieven'!AQ$2:AQ$479,$A414))</f>
        <v/>
      </c>
      <c r="F414" s="145" t="str">
        <f>IF(COUNTIF('Listing Competitieven'!AR$2:AR$479,$A414)=0,"",COUNTIF('Listing Competitieven'!AR$2:AR$479,$A414))</f>
        <v/>
      </c>
      <c r="G414" s="145" t="str">
        <f>IF(COUNTIF('Listing Competitieven'!AS$2:AS$479,$A414)=0,"",COUNTIF('Listing Competitieven'!AS$2:AS$479,$A414))</f>
        <v/>
      </c>
      <c r="I414">
        <v>413</v>
      </c>
      <c r="J414" s="145">
        <f>SUM(B$2:B414)</f>
        <v>128</v>
      </c>
      <c r="K414" s="145">
        <f>SUM(C$2:C414)</f>
        <v>78</v>
      </c>
      <c r="L414" s="145">
        <f>SUM(D$2:D414)</f>
        <v>16</v>
      </c>
      <c r="M414" s="145">
        <f>SUM(E$2:E414)</f>
        <v>0</v>
      </c>
      <c r="N414" s="145">
        <f>SUM(F$2:F414)</f>
        <v>0</v>
      </c>
      <c r="O414" s="145">
        <f>SUM(G$2:G414)</f>
        <v>0</v>
      </c>
    </row>
    <row r="415" spans="1:15" x14ac:dyDescent="0.25">
      <c r="A415">
        <v>414</v>
      </c>
      <c r="B415" s="145" t="str">
        <f>IF(COUNTIF('Listing Competitieven'!AN$2:AN$479,$A415)=0,"",COUNTIF('Listing Competitieven'!AN$2:AN$479,$A415))</f>
        <v/>
      </c>
      <c r="C415" s="145" t="str">
        <f>IF(COUNTIF('Listing Competitieven'!AO$2:AO$479,$A415)=0,"",COUNTIF('Listing Competitieven'!AO$2:AO$479,$A415))</f>
        <v/>
      </c>
      <c r="D415" s="145" t="str">
        <f>IF(COUNTIF('Listing Competitieven'!AP$2:AP$479,$A415)=0,"",COUNTIF('Listing Competitieven'!AP$2:AP$479,$A415))</f>
        <v/>
      </c>
      <c r="E415" s="145" t="str">
        <f>IF(COUNTIF('Listing Competitieven'!AQ$2:AQ$479,$A415)=0,"",COUNTIF('Listing Competitieven'!AQ$2:AQ$479,$A415))</f>
        <v/>
      </c>
      <c r="F415" s="145" t="str">
        <f>IF(COUNTIF('Listing Competitieven'!AR$2:AR$479,$A415)=0,"",COUNTIF('Listing Competitieven'!AR$2:AR$479,$A415))</f>
        <v/>
      </c>
      <c r="G415" s="145" t="str">
        <f>IF(COUNTIF('Listing Competitieven'!AS$2:AS$479,$A415)=0,"",COUNTIF('Listing Competitieven'!AS$2:AS$479,$A415))</f>
        <v/>
      </c>
      <c r="I415">
        <v>414</v>
      </c>
      <c r="J415" s="145">
        <f>SUM(B$2:B415)</f>
        <v>128</v>
      </c>
      <c r="K415" s="145">
        <f>SUM(C$2:C415)</f>
        <v>78</v>
      </c>
      <c r="L415" s="145">
        <f>SUM(D$2:D415)</f>
        <v>16</v>
      </c>
      <c r="M415" s="145">
        <f>SUM(E$2:E415)</f>
        <v>0</v>
      </c>
      <c r="N415" s="145">
        <f>SUM(F$2:F415)</f>
        <v>0</v>
      </c>
      <c r="O415" s="145">
        <f>SUM(G$2:G415)</f>
        <v>0</v>
      </c>
    </row>
    <row r="416" spans="1:15" x14ac:dyDescent="0.25">
      <c r="A416">
        <v>415</v>
      </c>
      <c r="B416" s="145" t="str">
        <f>IF(COUNTIF('Listing Competitieven'!AN$2:AN$479,$A416)=0,"",COUNTIF('Listing Competitieven'!AN$2:AN$479,$A416))</f>
        <v/>
      </c>
      <c r="C416" s="145" t="str">
        <f>IF(COUNTIF('Listing Competitieven'!AO$2:AO$479,$A416)=0,"",COUNTIF('Listing Competitieven'!AO$2:AO$479,$A416))</f>
        <v/>
      </c>
      <c r="D416" s="145" t="str">
        <f>IF(COUNTIF('Listing Competitieven'!AP$2:AP$479,$A416)=0,"",COUNTIF('Listing Competitieven'!AP$2:AP$479,$A416))</f>
        <v/>
      </c>
      <c r="E416" s="145" t="str">
        <f>IF(COUNTIF('Listing Competitieven'!AQ$2:AQ$479,$A416)=0,"",COUNTIF('Listing Competitieven'!AQ$2:AQ$479,$A416))</f>
        <v/>
      </c>
      <c r="F416" s="145" t="str">
        <f>IF(COUNTIF('Listing Competitieven'!AR$2:AR$479,$A416)=0,"",COUNTIF('Listing Competitieven'!AR$2:AR$479,$A416))</f>
        <v/>
      </c>
      <c r="G416" s="145" t="str">
        <f>IF(COUNTIF('Listing Competitieven'!AS$2:AS$479,$A416)=0,"",COUNTIF('Listing Competitieven'!AS$2:AS$479,$A416))</f>
        <v/>
      </c>
      <c r="I416">
        <v>415</v>
      </c>
      <c r="J416" s="145">
        <f>SUM(B$2:B416)</f>
        <v>128</v>
      </c>
      <c r="K416" s="145">
        <f>SUM(C$2:C416)</f>
        <v>78</v>
      </c>
      <c r="L416" s="145">
        <f>SUM(D$2:D416)</f>
        <v>16</v>
      </c>
      <c r="M416" s="145">
        <f>SUM(E$2:E416)</f>
        <v>0</v>
      </c>
      <c r="N416" s="145">
        <f>SUM(F$2:F416)</f>
        <v>0</v>
      </c>
      <c r="O416" s="145">
        <f>SUM(G$2:G416)</f>
        <v>0</v>
      </c>
    </row>
    <row r="417" spans="1:15" x14ac:dyDescent="0.25">
      <c r="A417">
        <v>416</v>
      </c>
      <c r="B417" s="145" t="str">
        <f>IF(COUNTIF('Listing Competitieven'!AN$2:AN$479,$A417)=0,"",COUNTIF('Listing Competitieven'!AN$2:AN$479,$A417))</f>
        <v/>
      </c>
      <c r="C417" s="145" t="str">
        <f>IF(COUNTIF('Listing Competitieven'!AO$2:AO$479,$A417)=0,"",COUNTIF('Listing Competitieven'!AO$2:AO$479,$A417))</f>
        <v/>
      </c>
      <c r="D417" s="145" t="str">
        <f>IF(COUNTIF('Listing Competitieven'!AP$2:AP$479,$A417)=0,"",COUNTIF('Listing Competitieven'!AP$2:AP$479,$A417))</f>
        <v/>
      </c>
      <c r="E417" s="145" t="str">
        <f>IF(COUNTIF('Listing Competitieven'!AQ$2:AQ$479,$A417)=0,"",COUNTIF('Listing Competitieven'!AQ$2:AQ$479,$A417))</f>
        <v/>
      </c>
      <c r="F417" s="145" t="str">
        <f>IF(COUNTIF('Listing Competitieven'!AR$2:AR$479,$A417)=0,"",COUNTIF('Listing Competitieven'!AR$2:AR$479,$A417))</f>
        <v/>
      </c>
      <c r="G417" s="145" t="str">
        <f>IF(COUNTIF('Listing Competitieven'!AS$2:AS$479,$A417)=0,"",COUNTIF('Listing Competitieven'!AS$2:AS$479,$A417))</f>
        <v/>
      </c>
      <c r="I417">
        <v>416</v>
      </c>
      <c r="J417" s="145">
        <f>SUM(B$2:B417)</f>
        <v>128</v>
      </c>
      <c r="K417" s="145">
        <f>SUM(C$2:C417)</f>
        <v>78</v>
      </c>
      <c r="L417" s="145">
        <f>SUM(D$2:D417)</f>
        <v>16</v>
      </c>
      <c r="M417" s="145">
        <f>SUM(E$2:E417)</f>
        <v>0</v>
      </c>
      <c r="N417" s="145">
        <f>SUM(F$2:F417)</f>
        <v>0</v>
      </c>
      <c r="O417" s="145">
        <f>SUM(G$2:G417)</f>
        <v>0</v>
      </c>
    </row>
    <row r="418" spans="1:15" x14ac:dyDescent="0.25">
      <c r="A418">
        <v>417</v>
      </c>
      <c r="B418" s="145" t="str">
        <f>IF(COUNTIF('Listing Competitieven'!AN$2:AN$479,$A418)=0,"",COUNTIF('Listing Competitieven'!AN$2:AN$479,$A418))</f>
        <v/>
      </c>
      <c r="C418" s="145" t="str">
        <f>IF(COUNTIF('Listing Competitieven'!AO$2:AO$479,$A418)=0,"",COUNTIF('Listing Competitieven'!AO$2:AO$479,$A418))</f>
        <v/>
      </c>
      <c r="D418" s="145" t="str">
        <f>IF(COUNTIF('Listing Competitieven'!AP$2:AP$479,$A418)=0,"",COUNTIF('Listing Competitieven'!AP$2:AP$479,$A418))</f>
        <v/>
      </c>
      <c r="E418" s="145" t="str">
        <f>IF(COUNTIF('Listing Competitieven'!AQ$2:AQ$479,$A418)=0,"",COUNTIF('Listing Competitieven'!AQ$2:AQ$479,$A418))</f>
        <v/>
      </c>
      <c r="F418" s="145" t="str">
        <f>IF(COUNTIF('Listing Competitieven'!AR$2:AR$479,$A418)=0,"",COUNTIF('Listing Competitieven'!AR$2:AR$479,$A418))</f>
        <v/>
      </c>
      <c r="G418" s="145" t="str">
        <f>IF(COUNTIF('Listing Competitieven'!AS$2:AS$479,$A418)=0,"",COUNTIF('Listing Competitieven'!AS$2:AS$479,$A418))</f>
        <v/>
      </c>
      <c r="I418">
        <v>417</v>
      </c>
      <c r="J418" s="145">
        <f>SUM(B$2:B418)</f>
        <v>128</v>
      </c>
      <c r="K418" s="145">
        <f>SUM(C$2:C418)</f>
        <v>78</v>
      </c>
      <c r="L418" s="145">
        <f>SUM(D$2:D418)</f>
        <v>16</v>
      </c>
      <c r="M418" s="145">
        <f>SUM(E$2:E418)</f>
        <v>0</v>
      </c>
      <c r="N418" s="145">
        <f>SUM(F$2:F418)</f>
        <v>0</v>
      </c>
      <c r="O418" s="145">
        <f>SUM(G$2:G418)</f>
        <v>0</v>
      </c>
    </row>
    <row r="419" spans="1:15" x14ac:dyDescent="0.25">
      <c r="A419">
        <v>418</v>
      </c>
      <c r="B419" s="145" t="str">
        <f>IF(COUNTIF('Listing Competitieven'!AN$2:AN$479,$A419)=0,"",COUNTIF('Listing Competitieven'!AN$2:AN$479,$A419))</f>
        <v/>
      </c>
      <c r="C419" s="145" t="str">
        <f>IF(COUNTIF('Listing Competitieven'!AO$2:AO$479,$A419)=0,"",COUNTIF('Listing Competitieven'!AO$2:AO$479,$A419))</f>
        <v/>
      </c>
      <c r="D419" s="145" t="str">
        <f>IF(COUNTIF('Listing Competitieven'!AP$2:AP$479,$A419)=0,"",COUNTIF('Listing Competitieven'!AP$2:AP$479,$A419))</f>
        <v/>
      </c>
      <c r="E419" s="145" t="str">
        <f>IF(COUNTIF('Listing Competitieven'!AQ$2:AQ$479,$A419)=0,"",COUNTIF('Listing Competitieven'!AQ$2:AQ$479,$A419))</f>
        <v/>
      </c>
      <c r="F419" s="145" t="str">
        <f>IF(COUNTIF('Listing Competitieven'!AR$2:AR$479,$A419)=0,"",COUNTIF('Listing Competitieven'!AR$2:AR$479,$A419))</f>
        <v/>
      </c>
      <c r="G419" s="145" t="str">
        <f>IF(COUNTIF('Listing Competitieven'!AS$2:AS$479,$A419)=0,"",COUNTIF('Listing Competitieven'!AS$2:AS$479,$A419))</f>
        <v/>
      </c>
      <c r="I419">
        <v>418</v>
      </c>
      <c r="J419" s="145">
        <f>SUM(B$2:B419)</f>
        <v>128</v>
      </c>
      <c r="K419" s="145">
        <f>SUM(C$2:C419)</f>
        <v>78</v>
      </c>
      <c r="L419" s="145">
        <f>SUM(D$2:D419)</f>
        <v>16</v>
      </c>
      <c r="M419" s="145">
        <f>SUM(E$2:E419)</f>
        <v>0</v>
      </c>
      <c r="N419" s="145">
        <f>SUM(F$2:F419)</f>
        <v>0</v>
      </c>
      <c r="O419" s="145">
        <f>SUM(G$2:G419)</f>
        <v>0</v>
      </c>
    </row>
    <row r="420" spans="1:15" x14ac:dyDescent="0.25">
      <c r="A420">
        <v>419</v>
      </c>
      <c r="B420" s="145" t="str">
        <f>IF(COUNTIF('Listing Competitieven'!AN$2:AN$479,$A420)=0,"",COUNTIF('Listing Competitieven'!AN$2:AN$479,$A420))</f>
        <v/>
      </c>
      <c r="C420" s="145" t="str">
        <f>IF(COUNTIF('Listing Competitieven'!AO$2:AO$479,$A420)=0,"",COUNTIF('Listing Competitieven'!AO$2:AO$479,$A420))</f>
        <v/>
      </c>
      <c r="D420" s="145" t="str">
        <f>IF(COUNTIF('Listing Competitieven'!AP$2:AP$479,$A420)=0,"",COUNTIF('Listing Competitieven'!AP$2:AP$479,$A420))</f>
        <v/>
      </c>
      <c r="E420" s="145" t="str">
        <f>IF(COUNTIF('Listing Competitieven'!AQ$2:AQ$479,$A420)=0,"",COUNTIF('Listing Competitieven'!AQ$2:AQ$479,$A420))</f>
        <v/>
      </c>
      <c r="F420" s="145" t="str">
        <f>IF(COUNTIF('Listing Competitieven'!AR$2:AR$479,$A420)=0,"",COUNTIF('Listing Competitieven'!AR$2:AR$479,$A420))</f>
        <v/>
      </c>
      <c r="G420" s="145" t="str">
        <f>IF(COUNTIF('Listing Competitieven'!AS$2:AS$479,$A420)=0,"",COUNTIF('Listing Competitieven'!AS$2:AS$479,$A420))</f>
        <v/>
      </c>
      <c r="I420">
        <v>419</v>
      </c>
      <c r="J420" s="145">
        <f>SUM(B$2:B420)</f>
        <v>128</v>
      </c>
      <c r="K420" s="145">
        <f>SUM(C$2:C420)</f>
        <v>78</v>
      </c>
      <c r="L420" s="145">
        <f>SUM(D$2:D420)</f>
        <v>16</v>
      </c>
      <c r="M420" s="145">
        <f>SUM(E$2:E420)</f>
        <v>0</v>
      </c>
      <c r="N420" s="145">
        <f>SUM(F$2:F420)</f>
        <v>0</v>
      </c>
      <c r="O420" s="145">
        <f>SUM(G$2:G420)</f>
        <v>0</v>
      </c>
    </row>
    <row r="421" spans="1:15" x14ac:dyDescent="0.25">
      <c r="A421">
        <v>420</v>
      </c>
      <c r="B421" s="145" t="str">
        <f>IF(COUNTIF('Listing Competitieven'!AN$2:AN$479,$A421)=0,"",COUNTIF('Listing Competitieven'!AN$2:AN$479,$A421))</f>
        <v/>
      </c>
      <c r="C421" s="145" t="str">
        <f>IF(COUNTIF('Listing Competitieven'!AO$2:AO$479,$A421)=0,"",COUNTIF('Listing Competitieven'!AO$2:AO$479,$A421))</f>
        <v/>
      </c>
      <c r="D421" s="145" t="str">
        <f>IF(COUNTIF('Listing Competitieven'!AP$2:AP$479,$A421)=0,"",COUNTIF('Listing Competitieven'!AP$2:AP$479,$A421))</f>
        <v/>
      </c>
      <c r="E421" s="145" t="str">
        <f>IF(COUNTIF('Listing Competitieven'!AQ$2:AQ$479,$A421)=0,"",COUNTIF('Listing Competitieven'!AQ$2:AQ$479,$A421))</f>
        <v/>
      </c>
      <c r="F421" s="145" t="str">
        <f>IF(COUNTIF('Listing Competitieven'!AR$2:AR$479,$A421)=0,"",COUNTIF('Listing Competitieven'!AR$2:AR$479,$A421))</f>
        <v/>
      </c>
      <c r="G421" s="145" t="str">
        <f>IF(COUNTIF('Listing Competitieven'!AS$2:AS$479,$A421)=0,"",COUNTIF('Listing Competitieven'!AS$2:AS$479,$A421))</f>
        <v/>
      </c>
      <c r="I421">
        <v>420</v>
      </c>
      <c r="J421" s="145">
        <f>SUM(B$2:B421)</f>
        <v>128</v>
      </c>
      <c r="K421" s="145">
        <f>SUM(C$2:C421)</f>
        <v>78</v>
      </c>
      <c r="L421" s="145">
        <f>SUM(D$2:D421)</f>
        <v>16</v>
      </c>
      <c r="M421" s="145">
        <f>SUM(E$2:E421)</f>
        <v>0</v>
      </c>
      <c r="N421" s="145">
        <f>SUM(F$2:F421)</f>
        <v>0</v>
      </c>
      <c r="O421" s="145">
        <f>SUM(G$2:G421)</f>
        <v>0</v>
      </c>
    </row>
    <row r="422" spans="1:15" x14ac:dyDescent="0.25">
      <c r="A422">
        <v>421</v>
      </c>
      <c r="B422" s="145" t="str">
        <f>IF(COUNTIF('Listing Competitieven'!AN$2:AN$479,$A422)=0,"",COUNTIF('Listing Competitieven'!AN$2:AN$479,$A422))</f>
        <v/>
      </c>
      <c r="C422" s="145" t="str">
        <f>IF(COUNTIF('Listing Competitieven'!AO$2:AO$479,$A422)=0,"",COUNTIF('Listing Competitieven'!AO$2:AO$479,$A422))</f>
        <v/>
      </c>
      <c r="D422" s="145" t="str">
        <f>IF(COUNTIF('Listing Competitieven'!AP$2:AP$479,$A422)=0,"",COUNTIF('Listing Competitieven'!AP$2:AP$479,$A422))</f>
        <v/>
      </c>
      <c r="E422" s="145" t="str">
        <f>IF(COUNTIF('Listing Competitieven'!AQ$2:AQ$479,$A422)=0,"",COUNTIF('Listing Competitieven'!AQ$2:AQ$479,$A422))</f>
        <v/>
      </c>
      <c r="F422" s="145" t="str">
        <f>IF(COUNTIF('Listing Competitieven'!AR$2:AR$479,$A422)=0,"",COUNTIF('Listing Competitieven'!AR$2:AR$479,$A422))</f>
        <v/>
      </c>
      <c r="G422" s="145" t="str">
        <f>IF(COUNTIF('Listing Competitieven'!AS$2:AS$479,$A422)=0,"",COUNTIF('Listing Competitieven'!AS$2:AS$479,$A422))</f>
        <v/>
      </c>
      <c r="I422">
        <v>421</v>
      </c>
      <c r="J422" s="145">
        <f>SUM(B$2:B422)</f>
        <v>128</v>
      </c>
      <c r="K422" s="145">
        <f>SUM(C$2:C422)</f>
        <v>78</v>
      </c>
      <c r="L422" s="145">
        <f>SUM(D$2:D422)</f>
        <v>16</v>
      </c>
      <c r="M422" s="145">
        <f>SUM(E$2:E422)</f>
        <v>0</v>
      </c>
      <c r="N422" s="145">
        <f>SUM(F$2:F422)</f>
        <v>0</v>
      </c>
      <c r="O422" s="145">
        <f>SUM(G$2:G422)</f>
        <v>0</v>
      </c>
    </row>
    <row r="423" spans="1:15" x14ac:dyDescent="0.25">
      <c r="A423">
        <v>422</v>
      </c>
      <c r="B423" s="145" t="str">
        <f>IF(COUNTIF('Listing Competitieven'!AN$2:AN$479,$A423)=0,"",COUNTIF('Listing Competitieven'!AN$2:AN$479,$A423))</f>
        <v/>
      </c>
      <c r="C423" s="145" t="str">
        <f>IF(COUNTIF('Listing Competitieven'!AO$2:AO$479,$A423)=0,"",COUNTIF('Listing Competitieven'!AO$2:AO$479,$A423))</f>
        <v/>
      </c>
      <c r="D423" s="145" t="str">
        <f>IF(COUNTIF('Listing Competitieven'!AP$2:AP$479,$A423)=0,"",COUNTIF('Listing Competitieven'!AP$2:AP$479,$A423))</f>
        <v/>
      </c>
      <c r="E423" s="145" t="str">
        <f>IF(COUNTIF('Listing Competitieven'!AQ$2:AQ$479,$A423)=0,"",COUNTIF('Listing Competitieven'!AQ$2:AQ$479,$A423))</f>
        <v/>
      </c>
      <c r="F423" s="145" t="str">
        <f>IF(COUNTIF('Listing Competitieven'!AR$2:AR$479,$A423)=0,"",COUNTIF('Listing Competitieven'!AR$2:AR$479,$A423))</f>
        <v/>
      </c>
      <c r="G423" s="145" t="str">
        <f>IF(COUNTIF('Listing Competitieven'!AS$2:AS$479,$A423)=0,"",COUNTIF('Listing Competitieven'!AS$2:AS$479,$A423))</f>
        <v/>
      </c>
      <c r="I423">
        <v>422</v>
      </c>
      <c r="J423" s="145">
        <f>SUM(B$2:B423)</f>
        <v>128</v>
      </c>
      <c r="K423" s="145">
        <f>SUM(C$2:C423)</f>
        <v>78</v>
      </c>
      <c r="L423" s="145">
        <f>SUM(D$2:D423)</f>
        <v>16</v>
      </c>
      <c r="M423" s="145">
        <f>SUM(E$2:E423)</f>
        <v>0</v>
      </c>
      <c r="N423" s="145">
        <f>SUM(F$2:F423)</f>
        <v>0</v>
      </c>
      <c r="O423" s="145">
        <f>SUM(G$2:G423)</f>
        <v>0</v>
      </c>
    </row>
    <row r="424" spans="1:15" x14ac:dyDescent="0.25">
      <c r="A424">
        <v>423</v>
      </c>
      <c r="B424" s="145" t="str">
        <f>IF(COUNTIF('Listing Competitieven'!AN$2:AN$479,$A424)=0,"",COUNTIF('Listing Competitieven'!AN$2:AN$479,$A424))</f>
        <v/>
      </c>
      <c r="C424" s="145" t="str">
        <f>IF(COUNTIF('Listing Competitieven'!AO$2:AO$479,$A424)=0,"",COUNTIF('Listing Competitieven'!AO$2:AO$479,$A424))</f>
        <v/>
      </c>
      <c r="D424" s="145" t="str">
        <f>IF(COUNTIF('Listing Competitieven'!AP$2:AP$479,$A424)=0,"",COUNTIF('Listing Competitieven'!AP$2:AP$479,$A424))</f>
        <v/>
      </c>
      <c r="E424" s="145" t="str">
        <f>IF(COUNTIF('Listing Competitieven'!AQ$2:AQ$479,$A424)=0,"",COUNTIF('Listing Competitieven'!AQ$2:AQ$479,$A424))</f>
        <v/>
      </c>
      <c r="F424" s="145" t="str">
        <f>IF(COUNTIF('Listing Competitieven'!AR$2:AR$479,$A424)=0,"",COUNTIF('Listing Competitieven'!AR$2:AR$479,$A424))</f>
        <v/>
      </c>
      <c r="G424" s="145" t="str">
        <f>IF(COUNTIF('Listing Competitieven'!AS$2:AS$479,$A424)=0,"",COUNTIF('Listing Competitieven'!AS$2:AS$479,$A424))</f>
        <v/>
      </c>
      <c r="I424">
        <v>423</v>
      </c>
      <c r="J424" s="145">
        <f>SUM(B$2:B424)</f>
        <v>128</v>
      </c>
      <c r="K424" s="145">
        <f>SUM(C$2:C424)</f>
        <v>78</v>
      </c>
      <c r="L424" s="145">
        <f>SUM(D$2:D424)</f>
        <v>16</v>
      </c>
      <c r="M424" s="145">
        <f>SUM(E$2:E424)</f>
        <v>0</v>
      </c>
      <c r="N424" s="145">
        <f>SUM(F$2:F424)</f>
        <v>0</v>
      </c>
      <c r="O424" s="145">
        <f>SUM(G$2:G424)</f>
        <v>0</v>
      </c>
    </row>
    <row r="425" spans="1:15" x14ac:dyDescent="0.25">
      <c r="A425">
        <v>424</v>
      </c>
      <c r="B425" s="145" t="str">
        <f>IF(COUNTIF('Listing Competitieven'!AN$2:AN$479,$A425)=0,"",COUNTIF('Listing Competitieven'!AN$2:AN$479,$A425))</f>
        <v/>
      </c>
      <c r="C425" s="145" t="str">
        <f>IF(COUNTIF('Listing Competitieven'!AO$2:AO$479,$A425)=0,"",COUNTIF('Listing Competitieven'!AO$2:AO$479,$A425))</f>
        <v/>
      </c>
      <c r="D425" s="145" t="str">
        <f>IF(COUNTIF('Listing Competitieven'!AP$2:AP$479,$A425)=0,"",COUNTIF('Listing Competitieven'!AP$2:AP$479,$A425))</f>
        <v/>
      </c>
      <c r="E425" s="145" t="str">
        <f>IF(COUNTIF('Listing Competitieven'!AQ$2:AQ$479,$A425)=0,"",COUNTIF('Listing Competitieven'!AQ$2:AQ$479,$A425))</f>
        <v/>
      </c>
      <c r="F425" s="145" t="str">
        <f>IF(COUNTIF('Listing Competitieven'!AR$2:AR$479,$A425)=0,"",COUNTIF('Listing Competitieven'!AR$2:AR$479,$A425))</f>
        <v/>
      </c>
      <c r="G425" s="145" t="str">
        <f>IF(COUNTIF('Listing Competitieven'!AS$2:AS$479,$A425)=0,"",COUNTIF('Listing Competitieven'!AS$2:AS$479,$A425))</f>
        <v/>
      </c>
      <c r="I425">
        <v>424</v>
      </c>
      <c r="J425" s="145">
        <f>SUM(B$2:B425)</f>
        <v>128</v>
      </c>
      <c r="K425" s="145">
        <f>SUM(C$2:C425)</f>
        <v>78</v>
      </c>
      <c r="L425" s="145">
        <f>SUM(D$2:D425)</f>
        <v>16</v>
      </c>
      <c r="M425" s="145">
        <f>SUM(E$2:E425)</f>
        <v>0</v>
      </c>
      <c r="N425" s="145">
        <f>SUM(F$2:F425)</f>
        <v>0</v>
      </c>
      <c r="O425" s="145">
        <f>SUM(G$2:G425)</f>
        <v>0</v>
      </c>
    </row>
    <row r="426" spans="1:15" x14ac:dyDescent="0.25">
      <c r="A426">
        <v>425</v>
      </c>
      <c r="B426" s="145" t="str">
        <f>IF(COUNTIF('Listing Competitieven'!AN$2:AN$479,$A426)=0,"",COUNTIF('Listing Competitieven'!AN$2:AN$479,$A426))</f>
        <v/>
      </c>
      <c r="C426" s="145" t="str">
        <f>IF(COUNTIF('Listing Competitieven'!AO$2:AO$479,$A426)=0,"",COUNTIF('Listing Competitieven'!AO$2:AO$479,$A426))</f>
        <v/>
      </c>
      <c r="D426" s="145" t="str">
        <f>IF(COUNTIF('Listing Competitieven'!AP$2:AP$479,$A426)=0,"",COUNTIF('Listing Competitieven'!AP$2:AP$479,$A426))</f>
        <v/>
      </c>
      <c r="E426" s="145" t="str">
        <f>IF(COUNTIF('Listing Competitieven'!AQ$2:AQ$479,$A426)=0,"",COUNTIF('Listing Competitieven'!AQ$2:AQ$479,$A426))</f>
        <v/>
      </c>
      <c r="F426" s="145" t="str">
        <f>IF(COUNTIF('Listing Competitieven'!AR$2:AR$479,$A426)=0,"",COUNTIF('Listing Competitieven'!AR$2:AR$479,$A426))</f>
        <v/>
      </c>
      <c r="G426" s="145" t="str">
        <f>IF(COUNTIF('Listing Competitieven'!AS$2:AS$479,$A426)=0,"",COUNTIF('Listing Competitieven'!AS$2:AS$479,$A426))</f>
        <v/>
      </c>
      <c r="I426">
        <v>425</v>
      </c>
      <c r="J426" s="145">
        <f>SUM(B$2:B426)</f>
        <v>128</v>
      </c>
      <c r="K426" s="145">
        <f>SUM(C$2:C426)</f>
        <v>78</v>
      </c>
      <c r="L426" s="145">
        <f>SUM(D$2:D426)</f>
        <v>16</v>
      </c>
      <c r="M426" s="145">
        <f>SUM(E$2:E426)</f>
        <v>0</v>
      </c>
      <c r="N426" s="145">
        <f>SUM(F$2:F426)</f>
        <v>0</v>
      </c>
      <c r="O426" s="145">
        <f>SUM(G$2:G426)</f>
        <v>0</v>
      </c>
    </row>
    <row r="427" spans="1:15" x14ac:dyDescent="0.25">
      <c r="A427">
        <v>426</v>
      </c>
      <c r="B427" s="145" t="str">
        <f>IF(COUNTIF('Listing Competitieven'!AN$2:AN$479,$A427)=0,"",COUNTIF('Listing Competitieven'!AN$2:AN$479,$A427))</f>
        <v/>
      </c>
      <c r="C427" s="145">
        <f>IF(COUNTIF('Listing Competitieven'!AO$2:AO$479,$A427)=0,"",COUNTIF('Listing Competitieven'!AO$2:AO$479,$A427))</f>
        <v>1</v>
      </c>
      <c r="D427" s="145" t="str">
        <f>IF(COUNTIF('Listing Competitieven'!AP$2:AP$479,$A427)=0,"",COUNTIF('Listing Competitieven'!AP$2:AP$479,$A427))</f>
        <v/>
      </c>
      <c r="E427" s="145" t="str">
        <f>IF(COUNTIF('Listing Competitieven'!AQ$2:AQ$479,$A427)=0,"",COUNTIF('Listing Competitieven'!AQ$2:AQ$479,$A427))</f>
        <v/>
      </c>
      <c r="F427" s="145" t="str">
        <f>IF(COUNTIF('Listing Competitieven'!AR$2:AR$479,$A427)=0,"",COUNTIF('Listing Competitieven'!AR$2:AR$479,$A427))</f>
        <v/>
      </c>
      <c r="G427" s="145" t="str">
        <f>IF(COUNTIF('Listing Competitieven'!AS$2:AS$479,$A427)=0,"",COUNTIF('Listing Competitieven'!AS$2:AS$479,$A427))</f>
        <v/>
      </c>
      <c r="I427">
        <v>426</v>
      </c>
      <c r="J427" s="145">
        <f>SUM(B$2:B427)</f>
        <v>128</v>
      </c>
      <c r="K427" s="145">
        <f>SUM(C$2:C427)</f>
        <v>79</v>
      </c>
      <c r="L427" s="145">
        <f>SUM(D$2:D427)</f>
        <v>16</v>
      </c>
      <c r="M427" s="145">
        <f>SUM(E$2:E427)</f>
        <v>0</v>
      </c>
      <c r="N427" s="145">
        <f>SUM(F$2:F427)</f>
        <v>0</v>
      </c>
      <c r="O427" s="145">
        <f>SUM(G$2:G427)</f>
        <v>0</v>
      </c>
    </row>
    <row r="428" spans="1:15" x14ac:dyDescent="0.25">
      <c r="A428">
        <v>427</v>
      </c>
      <c r="B428" s="145" t="str">
        <f>IF(COUNTIF('Listing Competitieven'!AN$2:AN$479,$A428)=0,"",COUNTIF('Listing Competitieven'!AN$2:AN$479,$A428))</f>
        <v/>
      </c>
      <c r="C428" s="145">
        <f>IF(COUNTIF('Listing Competitieven'!AO$2:AO$479,$A428)=0,"",COUNTIF('Listing Competitieven'!AO$2:AO$479,$A428))</f>
        <v>1</v>
      </c>
      <c r="D428" s="145" t="str">
        <f>IF(COUNTIF('Listing Competitieven'!AP$2:AP$479,$A428)=0,"",COUNTIF('Listing Competitieven'!AP$2:AP$479,$A428))</f>
        <v/>
      </c>
      <c r="E428" s="145" t="str">
        <f>IF(COUNTIF('Listing Competitieven'!AQ$2:AQ$479,$A428)=0,"",COUNTIF('Listing Competitieven'!AQ$2:AQ$479,$A428))</f>
        <v/>
      </c>
      <c r="F428" s="145" t="str">
        <f>IF(COUNTIF('Listing Competitieven'!AR$2:AR$479,$A428)=0,"",COUNTIF('Listing Competitieven'!AR$2:AR$479,$A428))</f>
        <v/>
      </c>
      <c r="G428" s="145" t="str">
        <f>IF(COUNTIF('Listing Competitieven'!AS$2:AS$479,$A428)=0,"",COUNTIF('Listing Competitieven'!AS$2:AS$479,$A428))</f>
        <v/>
      </c>
      <c r="I428">
        <v>427</v>
      </c>
      <c r="J428" s="145">
        <f>SUM(B$2:B428)</f>
        <v>128</v>
      </c>
      <c r="K428" s="145">
        <f>SUM(C$2:C428)</f>
        <v>80</v>
      </c>
      <c r="L428" s="145">
        <f>SUM(D$2:D428)</f>
        <v>16</v>
      </c>
      <c r="M428" s="145">
        <f>SUM(E$2:E428)</f>
        <v>0</v>
      </c>
      <c r="N428" s="145">
        <f>SUM(F$2:F428)</f>
        <v>0</v>
      </c>
      <c r="O428" s="145">
        <f>SUM(G$2:G428)</f>
        <v>0</v>
      </c>
    </row>
    <row r="429" spans="1:15" x14ac:dyDescent="0.25">
      <c r="A429">
        <v>428</v>
      </c>
      <c r="B429" s="145" t="str">
        <f>IF(COUNTIF('Listing Competitieven'!AN$2:AN$479,$A429)=0,"",COUNTIF('Listing Competitieven'!AN$2:AN$479,$A429))</f>
        <v/>
      </c>
      <c r="C429" s="145" t="str">
        <f>IF(COUNTIF('Listing Competitieven'!AO$2:AO$479,$A429)=0,"",COUNTIF('Listing Competitieven'!AO$2:AO$479,$A429))</f>
        <v/>
      </c>
      <c r="D429" s="145" t="str">
        <f>IF(COUNTIF('Listing Competitieven'!AP$2:AP$479,$A429)=0,"",COUNTIF('Listing Competitieven'!AP$2:AP$479,$A429))</f>
        <v/>
      </c>
      <c r="E429" s="145" t="str">
        <f>IF(COUNTIF('Listing Competitieven'!AQ$2:AQ$479,$A429)=0,"",COUNTIF('Listing Competitieven'!AQ$2:AQ$479,$A429))</f>
        <v/>
      </c>
      <c r="F429" s="145" t="str">
        <f>IF(COUNTIF('Listing Competitieven'!AR$2:AR$479,$A429)=0,"",COUNTIF('Listing Competitieven'!AR$2:AR$479,$A429))</f>
        <v/>
      </c>
      <c r="G429" s="145" t="str">
        <f>IF(COUNTIF('Listing Competitieven'!AS$2:AS$479,$A429)=0,"",COUNTIF('Listing Competitieven'!AS$2:AS$479,$A429))</f>
        <v/>
      </c>
      <c r="I429">
        <v>428</v>
      </c>
      <c r="J429" s="145">
        <f>SUM(B$2:B429)</f>
        <v>128</v>
      </c>
      <c r="K429" s="145">
        <f>SUM(C$2:C429)</f>
        <v>80</v>
      </c>
      <c r="L429" s="145">
        <f>SUM(D$2:D429)</f>
        <v>16</v>
      </c>
      <c r="M429" s="145">
        <f>SUM(E$2:E429)</f>
        <v>0</v>
      </c>
      <c r="N429" s="145">
        <f>SUM(F$2:F429)</f>
        <v>0</v>
      </c>
      <c r="O429" s="145">
        <f>SUM(G$2:G429)</f>
        <v>0</v>
      </c>
    </row>
    <row r="430" spans="1:15" x14ac:dyDescent="0.25">
      <c r="A430">
        <v>429</v>
      </c>
      <c r="B430" s="145" t="str">
        <f>IF(COUNTIF('Listing Competitieven'!AN$2:AN$479,$A430)=0,"",COUNTIF('Listing Competitieven'!AN$2:AN$479,$A430))</f>
        <v/>
      </c>
      <c r="C430" s="145" t="str">
        <f>IF(COUNTIF('Listing Competitieven'!AO$2:AO$479,$A430)=0,"",COUNTIF('Listing Competitieven'!AO$2:AO$479,$A430))</f>
        <v/>
      </c>
      <c r="D430" s="145" t="str">
        <f>IF(COUNTIF('Listing Competitieven'!AP$2:AP$479,$A430)=0,"",COUNTIF('Listing Competitieven'!AP$2:AP$479,$A430))</f>
        <v/>
      </c>
      <c r="E430" s="145" t="str">
        <f>IF(COUNTIF('Listing Competitieven'!AQ$2:AQ$479,$A430)=0,"",COUNTIF('Listing Competitieven'!AQ$2:AQ$479,$A430))</f>
        <v/>
      </c>
      <c r="F430" s="145" t="str">
        <f>IF(COUNTIF('Listing Competitieven'!AR$2:AR$479,$A430)=0,"",COUNTIF('Listing Competitieven'!AR$2:AR$479,$A430))</f>
        <v/>
      </c>
      <c r="G430" s="145" t="str">
        <f>IF(COUNTIF('Listing Competitieven'!AS$2:AS$479,$A430)=0,"",COUNTIF('Listing Competitieven'!AS$2:AS$479,$A430))</f>
        <v/>
      </c>
      <c r="I430">
        <v>429</v>
      </c>
      <c r="J430" s="145">
        <f>SUM(B$2:B430)</f>
        <v>128</v>
      </c>
      <c r="K430" s="145">
        <f>SUM(C$2:C430)</f>
        <v>80</v>
      </c>
      <c r="L430" s="145">
        <f>SUM(D$2:D430)</f>
        <v>16</v>
      </c>
      <c r="M430" s="145">
        <f>SUM(E$2:E430)</f>
        <v>0</v>
      </c>
      <c r="N430" s="145">
        <f>SUM(F$2:F430)</f>
        <v>0</v>
      </c>
      <c r="O430" s="145">
        <f>SUM(G$2:G430)</f>
        <v>0</v>
      </c>
    </row>
    <row r="431" spans="1:15" x14ac:dyDescent="0.25">
      <c r="A431">
        <v>430</v>
      </c>
      <c r="B431" s="145" t="str">
        <f>IF(COUNTIF('Listing Competitieven'!AN$2:AN$479,$A431)=0,"",COUNTIF('Listing Competitieven'!AN$2:AN$479,$A431))</f>
        <v/>
      </c>
      <c r="C431" s="145" t="str">
        <f>IF(COUNTIF('Listing Competitieven'!AO$2:AO$479,$A431)=0,"",COUNTIF('Listing Competitieven'!AO$2:AO$479,$A431))</f>
        <v/>
      </c>
      <c r="D431" s="145" t="str">
        <f>IF(COUNTIF('Listing Competitieven'!AP$2:AP$479,$A431)=0,"",COUNTIF('Listing Competitieven'!AP$2:AP$479,$A431))</f>
        <v/>
      </c>
      <c r="E431" s="145" t="str">
        <f>IF(COUNTIF('Listing Competitieven'!AQ$2:AQ$479,$A431)=0,"",COUNTIF('Listing Competitieven'!AQ$2:AQ$479,$A431))</f>
        <v/>
      </c>
      <c r="F431" s="145" t="str">
        <f>IF(COUNTIF('Listing Competitieven'!AR$2:AR$479,$A431)=0,"",COUNTIF('Listing Competitieven'!AR$2:AR$479,$A431))</f>
        <v/>
      </c>
      <c r="G431" s="145" t="str">
        <f>IF(COUNTIF('Listing Competitieven'!AS$2:AS$479,$A431)=0,"",COUNTIF('Listing Competitieven'!AS$2:AS$479,$A431))</f>
        <v/>
      </c>
      <c r="I431">
        <v>430</v>
      </c>
      <c r="J431" s="145">
        <f>SUM(B$2:B431)</f>
        <v>128</v>
      </c>
      <c r="K431" s="145">
        <f>SUM(C$2:C431)</f>
        <v>80</v>
      </c>
      <c r="L431" s="145">
        <f>SUM(D$2:D431)</f>
        <v>16</v>
      </c>
      <c r="M431" s="145">
        <f>SUM(E$2:E431)</f>
        <v>0</v>
      </c>
      <c r="N431" s="145">
        <f>SUM(F$2:F431)</f>
        <v>0</v>
      </c>
      <c r="O431" s="145">
        <f>SUM(G$2:G431)</f>
        <v>0</v>
      </c>
    </row>
    <row r="432" spans="1:15" x14ac:dyDescent="0.25">
      <c r="A432">
        <v>431</v>
      </c>
      <c r="B432" s="145" t="str">
        <f>IF(COUNTIF('Listing Competitieven'!AN$2:AN$479,$A432)=0,"",COUNTIF('Listing Competitieven'!AN$2:AN$479,$A432))</f>
        <v/>
      </c>
      <c r="C432" s="145" t="str">
        <f>IF(COUNTIF('Listing Competitieven'!AO$2:AO$479,$A432)=0,"",COUNTIF('Listing Competitieven'!AO$2:AO$479,$A432))</f>
        <v/>
      </c>
      <c r="D432" s="145" t="str">
        <f>IF(COUNTIF('Listing Competitieven'!AP$2:AP$479,$A432)=0,"",COUNTIF('Listing Competitieven'!AP$2:AP$479,$A432))</f>
        <v/>
      </c>
      <c r="E432" s="145" t="str">
        <f>IF(COUNTIF('Listing Competitieven'!AQ$2:AQ$479,$A432)=0,"",COUNTIF('Listing Competitieven'!AQ$2:AQ$479,$A432))</f>
        <v/>
      </c>
      <c r="F432" s="145" t="str">
        <f>IF(COUNTIF('Listing Competitieven'!AR$2:AR$479,$A432)=0,"",COUNTIF('Listing Competitieven'!AR$2:AR$479,$A432))</f>
        <v/>
      </c>
      <c r="G432" s="145" t="str">
        <f>IF(COUNTIF('Listing Competitieven'!AS$2:AS$479,$A432)=0,"",COUNTIF('Listing Competitieven'!AS$2:AS$479,$A432))</f>
        <v/>
      </c>
      <c r="I432">
        <v>431</v>
      </c>
      <c r="J432" s="145">
        <f>SUM(B$2:B432)</f>
        <v>128</v>
      </c>
      <c r="K432" s="145">
        <f>SUM(C$2:C432)</f>
        <v>80</v>
      </c>
      <c r="L432" s="145">
        <f>SUM(D$2:D432)</f>
        <v>16</v>
      </c>
      <c r="M432" s="145">
        <f>SUM(E$2:E432)</f>
        <v>0</v>
      </c>
      <c r="N432" s="145">
        <f>SUM(F$2:F432)</f>
        <v>0</v>
      </c>
      <c r="O432" s="145">
        <f>SUM(G$2:G432)</f>
        <v>0</v>
      </c>
    </row>
    <row r="433" spans="1:15" x14ac:dyDescent="0.25">
      <c r="A433">
        <v>432</v>
      </c>
      <c r="B433" s="145" t="str">
        <f>IF(COUNTIF('Listing Competitieven'!AN$2:AN$479,$A433)=0,"",COUNTIF('Listing Competitieven'!AN$2:AN$479,$A433))</f>
        <v/>
      </c>
      <c r="C433" s="145" t="str">
        <f>IF(COUNTIF('Listing Competitieven'!AO$2:AO$479,$A433)=0,"",COUNTIF('Listing Competitieven'!AO$2:AO$479,$A433))</f>
        <v/>
      </c>
      <c r="D433" s="145" t="str">
        <f>IF(COUNTIF('Listing Competitieven'!AP$2:AP$479,$A433)=0,"",COUNTIF('Listing Competitieven'!AP$2:AP$479,$A433))</f>
        <v/>
      </c>
      <c r="E433" s="145" t="str">
        <f>IF(COUNTIF('Listing Competitieven'!AQ$2:AQ$479,$A433)=0,"",COUNTIF('Listing Competitieven'!AQ$2:AQ$479,$A433))</f>
        <v/>
      </c>
      <c r="F433" s="145" t="str">
        <f>IF(COUNTIF('Listing Competitieven'!AR$2:AR$479,$A433)=0,"",COUNTIF('Listing Competitieven'!AR$2:AR$479,$A433))</f>
        <v/>
      </c>
      <c r="G433" s="145" t="str">
        <f>IF(COUNTIF('Listing Competitieven'!AS$2:AS$479,$A433)=0,"",COUNTIF('Listing Competitieven'!AS$2:AS$479,$A433))</f>
        <v/>
      </c>
      <c r="I433">
        <v>432</v>
      </c>
      <c r="J433" s="145">
        <f>SUM(B$2:B433)</f>
        <v>128</v>
      </c>
      <c r="K433" s="145">
        <f>SUM(C$2:C433)</f>
        <v>80</v>
      </c>
      <c r="L433" s="145">
        <f>SUM(D$2:D433)</f>
        <v>16</v>
      </c>
      <c r="M433" s="145">
        <f>SUM(E$2:E433)</f>
        <v>0</v>
      </c>
      <c r="N433" s="145">
        <f>SUM(F$2:F433)</f>
        <v>0</v>
      </c>
      <c r="O433" s="145">
        <f>SUM(G$2:G433)</f>
        <v>0</v>
      </c>
    </row>
    <row r="434" spans="1:15" x14ac:dyDescent="0.25">
      <c r="A434">
        <v>433</v>
      </c>
      <c r="B434" s="145">
        <f>IF(COUNTIF('Listing Competitieven'!AN$2:AN$479,$A434)=0,"",COUNTIF('Listing Competitieven'!AN$2:AN$479,$A434))</f>
        <v>1</v>
      </c>
      <c r="C434" s="145" t="str">
        <f>IF(COUNTIF('Listing Competitieven'!AO$2:AO$479,$A434)=0,"",COUNTIF('Listing Competitieven'!AO$2:AO$479,$A434))</f>
        <v/>
      </c>
      <c r="D434" s="145" t="str">
        <f>IF(COUNTIF('Listing Competitieven'!AP$2:AP$479,$A434)=0,"",COUNTIF('Listing Competitieven'!AP$2:AP$479,$A434))</f>
        <v/>
      </c>
      <c r="E434" s="145" t="str">
        <f>IF(COUNTIF('Listing Competitieven'!AQ$2:AQ$479,$A434)=0,"",COUNTIF('Listing Competitieven'!AQ$2:AQ$479,$A434))</f>
        <v/>
      </c>
      <c r="F434" s="145" t="str">
        <f>IF(COUNTIF('Listing Competitieven'!AR$2:AR$479,$A434)=0,"",COUNTIF('Listing Competitieven'!AR$2:AR$479,$A434))</f>
        <v/>
      </c>
      <c r="G434" s="145" t="str">
        <f>IF(COUNTIF('Listing Competitieven'!AS$2:AS$479,$A434)=0,"",COUNTIF('Listing Competitieven'!AS$2:AS$479,$A434))</f>
        <v/>
      </c>
      <c r="I434">
        <v>433</v>
      </c>
      <c r="J434" s="145">
        <f>SUM(B$2:B434)</f>
        <v>129</v>
      </c>
      <c r="K434" s="145">
        <f>SUM(C$2:C434)</f>
        <v>80</v>
      </c>
      <c r="L434" s="145">
        <f>SUM(D$2:D434)</f>
        <v>16</v>
      </c>
      <c r="M434" s="145">
        <f>SUM(E$2:E434)</f>
        <v>0</v>
      </c>
      <c r="N434" s="145">
        <f>SUM(F$2:F434)</f>
        <v>0</v>
      </c>
      <c r="O434" s="145">
        <f>SUM(G$2:G434)</f>
        <v>0</v>
      </c>
    </row>
    <row r="435" spans="1:15" x14ac:dyDescent="0.25">
      <c r="A435">
        <v>434</v>
      </c>
      <c r="B435" s="145" t="str">
        <f>IF(COUNTIF('Listing Competitieven'!AN$2:AN$479,$A435)=0,"",COUNTIF('Listing Competitieven'!AN$2:AN$479,$A435))</f>
        <v/>
      </c>
      <c r="C435" s="145" t="str">
        <f>IF(COUNTIF('Listing Competitieven'!AO$2:AO$479,$A435)=0,"",COUNTIF('Listing Competitieven'!AO$2:AO$479,$A435))</f>
        <v/>
      </c>
      <c r="D435" s="145" t="str">
        <f>IF(COUNTIF('Listing Competitieven'!AP$2:AP$479,$A435)=0,"",COUNTIF('Listing Competitieven'!AP$2:AP$479,$A435))</f>
        <v/>
      </c>
      <c r="E435" s="145" t="str">
        <f>IF(COUNTIF('Listing Competitieven'!AQ$2:AQ$479,$A435)=0,"",COUNTIF('Listing Competitieven'!AQ$2:AQ$479,$A435))</f>
        <v/>
      </c>
      <c r="F435" s="145" t="str">
        <f>IF(COUNTIF('Listing Competitieven'!AR$2:AR$479,$A435)=0,"",COUNTIF('Listing Competitieven'!AR$2:AR$479,$A435))</f>
        <v/>
      </c>
      <c r="G435" s="145" t="str">
        <f>IF(COUNTIF('Listing Competitieven'!AS$2:AS$479,$A435)=0,"",COUNTIF('Listing Competitieven'!AS$2:AS$479,$A435))</f>
        <v/>
      </c>
      <c r="I435">
        <v>434</v>
      </c>
      <c r="J435" s="145">
        <f>SUM(B$2:B435)</f>
        <v>129</v>
      </c>
      <c r="K435" s="145">
        <f>SUM(C$2:C435)</f>
        <v>80</v>
      </c>
      <c r="L435" s="145">
        <f>SUM(D$2:D435)</f>
        <v>16</v>
      </c>
      <c r="M435" s="145">
        <f>SUM(E$2:E435)</f>
        <v>0</v>
      </c>
      <c r="N435" s="145">
        <f>SUM(F$2:F435)</f>
        <v>0</v>
      </c>
      <c r="O435" s="145">
        <f>SUM(G$2:G435)</f>
        <v>0</v>
      </c>
    </row>
    <row r="436" spans="1:15" x14ac:dyDescent="0.25">
      <c r="A436">
        <v>435</v>
      </c>
      <c r="B436" s="145" t="str">
        <f>IF(COUNTIF('Listing Competitieven'!AN$2:AN$479,$A436)=0,"",COUNTIF('Listing Competitieven'!AN$2:AN$479,$A436))</f>
        <v/>
      </c>
      <c r="C436" s="145" t="str">
        <f>IF(COUNTIF('Listing Competitieven'!AO$2:AO$479,$A436)=0,"",COUNTIF('Listing Competitieven'!AO$2:AO$479,$A436))</f>
        <v/>
      </c>
      <c r="D436" s="145" t="str">
        <f>IF(COUNTIF('Listing Competitieven'!AP$2:AP$479,$A436)=0,"",COUNTIF('Listing Competitieven'!AP$2:AP$479,$A436))</f>
        <v/>
      </c>
      <c r="E436" s="145" t="str">
        <f>IF(COUNTIF('Listing Competitieven'!AQ$2:AQ$479,$A436)=0,"",COUNTIF('Listing Competitieven'!AQ$2:AQ$479,$A436))</f>
        <v/>
      </c>
      <c r="F436" s="145" t="str">
        <f>IF(COUNTIF('Listing Competitieven'!AR$2:AR$479,$A436)=0,"",COUNTIF('Listing Competitieven'!AR$2:AR$479,$A436))</f>
        <v/>
      </c>
      <c r="G436" s="145" t="str">
        <f>IF(COUNTIF('Listing Competitieven'!AS$2:AS$479,$A436)=0,"",COUNTIF('Listing Competitieven'!AS$2:AS$479,$A436))</f>
        <v/>
      </c>
      <c r="I436">
        <v>435</v>
      </c>
      <c r="J436" s="145">
        <f>SUM(B$2:B436)</f>
        <v>129</v>
      </c>
      <c r="K436" s="145">
        <f>SUM(C$2:C436)</f>
        <v>80</v>
      </c>
      <c r="L436" s="145">
        <f>SUM(D$2:D436)</f>
        <v>16</v>
      </c>
      <c r="M436" s="145">
        <f>SUM(E$2:E436)</f>
        <v>0</v>
      </c>
      <c r="N436" s="145">
        <f>SUM(F$2:F436)</f>
        <v>0</v>
      </c>
      <c r="O436" s="145">
        <f>SUM(G$2:G436)</f>
        <v>0</v>
      </c>
    </row>
    <row r="437" spans="1:15" x14ac:dyDescent="0.25">
      <c r="A437">
        <v>436</v>
      </c>
      <c r="B437" s="145">
        <f>IF(COUNTIF('Listing Competitieven'!AN$2:AN$479,$A437)=0,"",COUNTIF('Listing Competitieven'!AN$2:AN$479,$A437))</f>
        <v>1</v>
      </c>
      <c r="C437" s="145" t="str">
        <f>IF(COUNTIF('Listing Competitieven'!AO$2:AO$479,$A437)=0,"",COUNTIF('Listing Competitieven'!AO$2:AO$479,$A437))</f>
        <v/>
      </c>
      <c r="D437" s="145" t="str">
        <f>IF(COUNTIF('Listing Competitieven'!AP$2:AP$479,$A437)=0,"",COUNTIF('Listing Competitieven'!AP$2:AP$479,$A437))</f>
        <v/>
      </c>
      <c r="E437" s="145" t="str">
        <f>IF(COUNTIF('Listing Competitieven'!AQ$2:AQ$479,$A437)=0,"",COUNTIF('Listing Competitieven'!AQ$2:AQ$479,$A437))</f>
        <v/>
      </c>
      <c r="F437" s="145" t="str">
        <f>IF(COUNTIF('Listing Competitieven'!AR$2:AR$479,$A437)=0,"",COUNTIF('Listing Competitieven'!AR$2:AR$479,$A437))</f>
        <v/>
      </c>
      <c r="G437" s="145" t="str">
        <f>IF(COUNTIF('Listing Competitieven'!AS$2:AS$479,$A437)=0,"",COUNTIF('Listing Competitieven'!AS$2:AS$479,$A437))</f>
        <v/>
      </c>
      <c r="I437">
        <v>436</v>
      </c>
      <c r="J437" s="145">
        <f>SUM(B$2:B437)</f>
        <v>130</v>
      </c>
      <c r="K437" s="145">
        <f>SUM(C$2:C437)</f>
        <v>80</v>
      </c>
      <c r="L437" s="145">
        <f>SUM(D$2:D437)</f>
        <v>16</v>
      </c>
      <c r="M437" s="145">
        <f>SUM(E$2:E437)</f>
        <v>0</v>
      </c>
      <c r="N437" s="145">
        <f>SUM(F$2:F437)</f>
        <v>0</v>
      </c>
      <c r="O437" s="145">
        <f>SUM(G$2:G437)</f>
        <v>0</v>
      </c>
    </row>
    <row r="438" spans="1:15" x14ac:dyDescent="0.25">
      <c r="A438">
        <v>437</v>
      </c>
      <c r="B438" s="145" t="str">
        <f>IF(COUNTIF('Listing Competitieven'!AN$2:AN$479,$A438)=0,"",COUNTIF('Listing Competitieven'!AN$2:AN$479,$A438))</f>
        <v/>
      </c>
      <c r="C438" s="145" t="str">
        <f>IF(COUNTIF('Listing Competitieven'!AO$2:AO$479,$A438)=0,"",COUNTIF('Listing Competitieven'!AO$2:AO$479,$A438))</f>
        <v/>
      </c>
      <c r="D438" s="145" t="str">
        <f>IF(COUNTIF('Listing Competitieven'!AP$2:AP$479,$A438)=0,"",COUNTIF('Listing Competitieven'!AP$2:AP$479,$A438))</f>
        <v/>
      </c>
      <c r="E438" s="145" t="str">
        <f>IF(COUNTIF('Listing Competitieven'!AQ$2:AQ$479,$A438)=0,"",COUNTIF('Listing Competitieven'!AQ$2:AQ$479,$A438))</f>
        <v/>
      </c>
      <c r="F438" s="145" t="str">
        <f>IF(COUNTIF('Listing Competitieven'!AR$2:AR$479,$A438)=0,"",COUNTIF('Listing Competitieven'!AR$2:AR$479,$A438))</f>
        <v/>
      </c>
      <c r="G438" s="145" t="str">
        <f>IF(COUNTIF('Listing Competitieven'!AS$2:AS$479,$A438)=0,"",COUNTIF('Listing Competitieven'!AS$2:AS$479,$A438))</f>
        <v/>
      </c>
      <c r="I438">
        <v>437</v>
      </c>
      <c r="J438" s="145">
        <f>SUM(B$2:B438)</f>
        <v>130</v>
      </c>
      <c r="K438" s="145">
        <f>SUM(C$2:C438)</f>
        <v>80</v>
      </c>
      <c r="L438" s="145">
        <f>SUM(D$2:D438)</f>
        <v>16</v>
      </c>
      <c r="M438" s="145">
        <f>SUM(E$2:E438)</f>
        <v>0</v>
      </c>
      <c r="N438" s="145">
        <f>SUM(F$2:F438)</f>
        <v>0</v>
      </c>
      <c r="O438" s="145">
        <f>SUM(G$2:G438)</f>
        <v>0</v>
      </c>
    </row>
    <row r="439" spans="1:15" x14ac:dyDescent="0.25">
      <c r="A439">
        <v>438</v>
      </c>
      <c r="B439" s="145" t="str">
        <f>IF(COUNTIF('Listing Competitieven'!AN$2:AN$479,$A439)=0,"",COUNTIF('Listing Competitieven'!AN$2:AN$479,$A439))</f>
        <v/>
      </c>
      <c r="C439" s="145" t="str">
        <f>IF(COUNTIF('Listing Competitieven'!AO$2:AO$479,$A439)=0,"",COUNTIF('Listing Competitieven'!AO$2:AO$479,$A439))</f>
        <v/>
      </c>
      <c r="D439" s="145" t="str">
        <f>IF(COUNTIF('Listing Competitieven'!AP$2:AP$479,$A439)=0,"",COUNTIF('Listing Competitieven'!AP$2:AP$479,$A439))</f>
        <v/>
      </c>
      <c r="E439" s="145" t="str">
        <f>IF(COUNTIF('Listing Competitieven'!AQ$2:AQ$479,$A439)=0,"",COUNTIF('Listing Competitieven'!AQ$2:AQ$479,$A439))</f>
        <v/>
      </c>
      <c r="F439" s="145" t="str">
        <f>IF(COUNTIF('Listing Competitieven'!AR$2:AR$479,$A439)=0,"",COUNTIF('Listing Competitieven'!AR$2:AR$479,$A439))</f>
        <v/>
      </c>
      <c r="G439" s="145" t="str">
        <f>IF(COUNTIF('Listing Competitieven'!AS$2:AS$479,$A439)=0,"",COUNTIF('Listing Competitieven'!AS$2:AS$479,$A439))</f>
        <v/>
      </c>
      <c r="I439">
        <v>438</v>
      </c>
      <c r="J439" s="145">
        <f>SUM(B$2:B439)</f>
        <v>130</v>
      </c>
      <c r="K439" s="145">
        <f>SUM(C$2:C439)</f>
        <v>80</v>
      </c>
      <c r="L439" s="145">
        <f>SUM(D$2:D439)</f>
        <v>16</v>
      </c>
      <c r="M439" s="145">
        <f>SUM(E$2:E439)</f>
        <v>0</v>
      </c>
      <c r="N439" s="145">
        <f>SUM(F$2:F439)</f>
        <v>0</v>
      </c>
      <c r="O439" s="145">
        <f>SUM(G$2:G439)</f>
        <v>0</v>
      </c>
    </row>
    <row r="440" spans="1:15" x14ac:dyDescent="0.25">
      <c r="A440">
        <v>439</v>
      </c>
      <c r="B440" s="145" t="str">
        <f>IF(COUNTIF('Listing Competitieven'!AN$2:AN$479,$A440)=0,"",COUNTIF('Listing Competitieven'!AN$2:AN$479,$A440))</f>
        <v/>
      </c>
      <c r="C440" s="145" t="str">
        <f>IF(COUNTIF('Listing Competitieven'!AO$2:AO$479,$A440)=0,"",COUNTIF('Listing Competitieven'!AO$2:AO$479,$A440))</f>
        <v/>
      </c>
      <c r="D440" s="145" t="str">
        <f>IF(COUNTIF('Listing Competitieven'!AP$2:AP$479,$A440)=0,"",COUNTIF('Listing Competitieven'!AP$2:AP$479,$A440))</f>
        <v/>
      </c>
      <c r="E440" s="145" t="str">
        <f>IF(COUNTIF('Listing Competitieven'!AQ$2:AQ$479,$A440)=0,"",COUNTIF('Listing Competitieven'!AQ$2:AQ$479,$A440))</f>
        <v/>
      </c>
      <c r="F440" s="145" t="str">
        <f>IF(COUNTIF('Listing Competitieven'!AR$2:AR$479,$A440)=0,"",COUNTIF('Listing Competitieven'!AR$2:AR$479,$A440))</f>
        <v/>
      </c>
      <c r="G440" s="145" t="str">
        <f>IF(COUNTIF('Listing Competitieven'!AS$2:AS$479,$A440)=0,"",COUNTIF('Listing Competitieven'!AS$2:AS$479,$A440))</f>
        <v/>
      </c>
      <c r="I440">
        <v>439</v>
      </c>
      <c r="J440" s="145">
        <f>SUM(B$2:B440)</f>
        <v>130</v>
      </c>
      <c r="K440" s="145">
        <f>SUM(C$2:C440)</f>
        <v>80</v>
      </c>
      <c r="L440" s="145">
        <f>SUM(D$2:D440)</f>
        <v>16</v>
      </c>
      <c r="M440" s="145">
        <f>SUM(E$2:E440)</f>
        <v>0</v>
      </c>
      <c r="N440" s="145">
        <f>SUM(F$2:F440)</f>
        <v>0</v>
      </c>
      <c r="O440" s="145">
        <f>SUM(G$2:G440)</f>
        <v>0</v>
      </c>
    </row>
    <row r="441" spans="1:15" x14ac:dyDescent="0.25">
      <c r="A441">
        <v>440</v>
      </c>
      <c r="B441" s="145">
        <f>IF(COUNTIF('Listing Competitieven'!AN$2:AN$479,$A441)=0,"",COUNTIF('Listing Competitieven'!AN$2:AN$479,$A441))</f>
        <v>2</v>
      </c>
      <c r="C441" s="145" t="str">
        <f>IF(COUNTIF('Listing Competitieven'!AO$2:AO$479,$A441)=0,"",COUNTIF('Listing Competitieven'!AO$2:AO$479,$A441))</f>
        <v/>
      </c>
      <c r="D441" s="145" t="str">
        <f>IF(COUNTIF('Listing Competitieven'!AP$2:AP$479,$A441)=0,"",COUNTIF('Listing Competitieven'!AP$2:AP$479,$A441))</f>
        <v/>
      </c>
      <c r="E441" s="145" t="str">
        <f>IF(COUNTIF('Listing Competitieven'!AQ$2:AQ$479,$A441)=0,"",COUNTIF('Listing Competitieven'!AQ$2:AQ$479,$A441))</f>
        <v/>
      </c>
      <c r="F441" s="145" t="str">
        <f>IF(COUNTIF('Listing Competitieven'!AR$2:AR$479,$A441)=0,"",COUNTIF('Listing Competitieven'!AR$2:AR$479,$A441))</f>
        <v/>
      </c>
      <c r="G441" s="145" t="str">
        <f>IF(COUNTIF('Listing Competitieven'!AS$2:AS$479,$A441)=0,"",COUNTIF('Listing Competitieven'!AS$2:AS$479,$A441))</f>
        <v/>
      </c>
      <c r="I441">
        <v>440</v>
      </c>
      <c r="J441" s="145">
        <f>SUM(B$2:B441)</f>
        <v>132</v>
      </c>
      <c r="K441" s="145">
        <f>SUM(C$2:C441)</f>
        <v>80</v>
      </c>
      <c r="L441" s="145">
        <f>SUM(D$2:D441)</f>
        <v>16</v>
      </c>
      <c r="M441" s="145">
        <f>SUM(E$2:E441)</f>
        <v>0</v>
      </c>
      <c r="N441" s="145">
        <f>SUM(F$2:F441)</f>
        <v>0</v>
      </c>
      <c r="O441" s="145">
        <f>SUM(G$2:G441)</f>
        <v>0</v>
      </c>
    </row>
    <row r="442" spans="1:15" x14ac:dyDescent="0.25">
      <c r="A442">
        <v>441</v>
      </c>
      <c r="B442" s="145">
        <f>IF(COUNTIF('Listing Competitieven'!AN$2:AN$479,$A442)=0,"",COUNTIF('Listing Competitieven'!AN$2:AN$479,$A442))</f>
        <v>3</v>
      </c>
      <c r="C442" s="145" t="str">
        <f>IF(COUNTIF('Listing Competitieven'!AO$2:AO$479,$A442)=0,"",COUNTIF('Listing Competitieven'!AO$2:AO$479,$A442))</f>
        <v/>
      </c>
      <c r="D442" s="145">
        <f>IF(COUNTIF('Listing Competitieven'!AP$2:AP$479,$A442)=0,"",COUNTIF('Listing Competitieven'!AP$2:AP$479,$A442))</f>
        <v>3</v>
      </c>
      <c r="E442" s="145" t="str">
        <f>IF(COUNTIF('Listing Competitieven'!AQ$2:AQ$479,$A442)=0,"",COUNTIF('Listing Competitieven'!AQ$2:AQ$479,$A442))</f>
        <v/>
      </c>
      <c r="F442" s="145" t="str">
        <f>IF(COUNTIF('Listing Competitieven'!AR$2:AR$479,$A442)=0,"",COUNTIF('Listing Competitieven'!AR$2:AR$479,$A442))</f>
        <v/>
      </c>
      <c r="G442" s="145" t="str">
        <f>IF(COUNTIF('Listing Competitieven'!AS$2:AS$479,$A442)=0,"",COUNTIF('Listing Competitieven'!AS$2:AS$479,$A442))</f>
        <v/>
      </c>
      <c r="I442">
        <v>441</v>
      </c>
      <c r="J442" s="145">
        <f>SUM(B$2:B442)</f>
        <v>135</v>
      </c>
      <c r="K442" s="145">
        <f>SUM(C$2:C442)</f>
        <v>80</v>
      </c>
      <c r="L442" s="145">
        <f>SUM(D$2:D442)</f>
        <v>19</v>
      </c>
      <c r="M442" s="145">
        <f>SUM(E$2:E442)</f>
        <v>0</v>
      </c>
      <c r="N442" s="145">
        <f>SUM(F$2:F442)</f>
        <v>0</v>
      </c>
      <c r="O442" s="145">
        <f>SUM(G$2:G442)</f>
        <v>0</v>
      </c>
    </row>
    <row r="443" spans="1:15" x14ac:dyDescent="0.25">
      <c r="A443">
        <v>442</v>
      </c>
      <c r="B443" s="145" t="str">
        <f>IF(COUNTIF('Listing Competitieven'!AN$2:AN$479,$A443)=0,"",COUNTIF('Listing Competitieven'!AN$2:AN$479,$A443))</f>
        <v/>
      </c>
      <c r="C443" s="145" t="str">
        <f>IF(COUNTIF('Listing Competitieven'!AO$2:AO$479,$A443)=0,"",COUNTIF('Listing Competitieven'!AO$2:AO$479,$A443))</f>
        <v/>
      </c>
      <c r="D443" s="145" t="str">
        <f>IF(COUNTIF('Listing Competitieven'!AP$2:AP$479,$A443)=0,"",COUNTIF('Listing Competitieven'!AP$2:AP$479,$A443))</f>
        <v/>
      </c>
      <c r="E443" s="145" t="str">
        <f>IF(COUNTIF('Listing Competitieven'!AQ$2:AQ$479,$A443)=0,"",COUNTIF('Listing Competitieven'!AQ$2:AQ$479,$A443))</f>
        <v/>
      </c>
      <c r="F443" s="145" t="str">
        <f>IF(COUNTIF('Listing Competitieven'!AR$2:AR$479,$A443)=0,"",COUNTIF('Listing Competitieven'!AR$2:AR$479,$A443))</f>
        <v/>
      </c>
      <c r="G443" s="145" t="str">
        <f>IF(COUNTIF('Listing Competitieven'!AS$2:AS$479,$A443)=0,"",COUNTIF('Listing Competitieven'!AS$2:AS$479,$A443))</f>
        <v/>
      </c>
      <c r="I443">
        <v>442</v>
      </c>
      <c r="J443" s="145">
        <f>SUM(B$2:B443)</f>
        <v>135</v>
      </c>
      <c r="K443" s="145">
        <f>SUM(C$2:C443)</f>
        <v>80</v>
      </c>
      <c r="L443" s="145">
        <f>SUM(D$2:D443)</f>
        <v>19</v>
      </c>
      <c r="M443" s="145">
        <f>SUM(E$2:E443)</f>
        <v>0</v>
      </c>
      <c r="N443" s="145">
        <f>SUM(F$2:F443)</f>
        <v>0</v>
      </c>
      <c r="O443" s="145">
        <f>SUM(G$2:G443)</f>
        <v>0</v>
      </c>
    </row>
    <row r="444" spans="1:15" x14ac:dyDescent="0.25">
      <c r="A444">
        <v>443</v>
      </c>
      <c r="B444" s="145" t="str">
        <f>IF(COUNTIF('Listing Competitieven'!AN$2:AN$479,$A444)=0,"",COUNTIF('Listing Competitieven'!AN$2:AN$479,$A444))</f>
        <v/>
      </c>
      <c r="C444" s="145" t="str">
        <f>IF(COUNTIF('Listing Competitieven'!AO$2:AO$479,$A444)=0,"",COUNTIF('Listing Competitieven'!AO$2:AO$479,$A444))</f>
        <v/>
      </c>
      <c r="D444" s="145" t="str">
        <f>IF(COUNTIF('Listing Competitieven'!AP$2:AP$479,$A444)=0,"",COUNTIF('Listing Competitieven'!AP$2:AP$479,$A444))</f>
        <v/>
      </c>
      <c r="E444" s="145" t="str">
        <f>IF(COUNTIF('Listing Competitieven'!AQ$2:AQ$479,$A444)=0,"",COUNTIF('Listing Competitieven'!AQ$2:AQ$479,$A444))</f>
        <v/>
      </c>
      <c r="F444" s="145" t="str">
        <f>IF(COUNTIF('Listing Competitieven'!AR$2:AR$479,$A444)=0,"",COUNTIF('Listing Competitieven'!AR$2:AR$479,$A444))</f>
        <v/>
      </c>
      <c r="G444" s="145" t="str">
        <f>IF(COUNTIF('Listing Competitieven'!AS$2:AS$479,$A444)=0,"",COUNTIF('Listing Competitieven'!AS$2:AS$479,$A444))</f>
        <v/>
      </c>
      <c r="I444">
        <v>443</v>
      </c>
      <c r="J444" s="145">
        <f>SUM(B$2:B444)</f>
        <v>135</v>
      </c>
      <c r="K444" s="145">
        <f>SUM(C$2:C444)</f>
        <v>80</v>
      </c>
      <c r="L444" s="145">
        <f>SUM(D$2:D444)</f>
        <v>19</v>
      </c>
      <c r="M444" s="145">
        <f>SUM(E$2:E444)</f>
        <v>0</v>
      </c>
      <c r="N444" s="145">
        <f>SUM(F$2:F444)</f>
        <v>0</v>
      </c>
      <c r="O444" s="145">
        <f>SUM(G$2:G444)</f>
        <v>0</v>
      </c>
    </row>
    <row r="445" spans="1:15" x14ac:dyDescent="0.25">
      <c r="A445">
        <v>444</v>
      </c>
      <c r="B445" s="145" t="str">
        <f>IF(COUNTIF('Listing Competitieven'!AN$2:AN$479,$A445)=0,"",COUNTIF('Listing Competitieven'!AN$2:AN$479,$A445))</f>
        <v/>
      </c>
      <c r="C445" s="145" t="str">
        <f>IF(COUNTIF('Listing Competitieven'!AO$2:AO$479,$A445)=0,"",COUNTIF('Listing Competitieven'!AO$2:AO$479,$A445))</f>
        <v/>
      </c>
      <c r="D445" s="145" t="str">
        <f>IF(COUNTIF('Listing Competitieven'!AP$2:AP$479,$A445)=0,"",COUNTIF('Listing Competitieven'!AP$2:AP$479,$A445))</f>
        <v/>
      </c>
      <c r="E445" s="145" t="str">
        <f>IF(COUNTIF('Listing Competitieven'!AQ$2:AQ$479,$A445)=0,"",COUNTIF('Listing Competitieven'!AQ$2:AQ$479,$A445))</f>
        <v/>
      </c>
      <c r="F445" s="145" t="str">
        <f>IF(COUNTIF('Listing Competitieven'!AR$2:AR$479,$A445)=0,"",COUNTIF('Listing Competitieven'!AR$2:AR$479,$A445))</f>
        <v/>
      </c>
      <c r="G445" s="145" t="str">
        <f>IF(COUNTIF('Listing Competitieven'!AS$2:AS$479,$A445)=0,"",COUNTIF('Listing Competitieven'!AS$2:AS$479,$A445))</f>
        <v/>
      </c>
      <c r="I445">
        <v>444</v>
      </c>
      <c r="J445" s="145">
        <f>SUM(B$2:B445)</f>
        <v>135</v>
      </c>
      <c r="K445" s="145">
        <f>SUM(C$2:C445)</f>
        <v>80</v>
      </c>
      <c r="L445" s="145">
        <f>SUM(D$2:D445)</f>
        <v>19</v>
      </c>
      <c r="M445" s="145">
        <f>SUM(E$2:E445)</f>
        <v>0</v>
      </c>
      <c r="N445" s="145">
        <f>SUM(F$2:F445)</f>
        <v>0</v>
      </c>
      <c r="O445" s="145">
        <f>SUM(G$2:G445)</f>
        <v>0</v>
      </c>
    </row>
    <row r="446" spans="1:15" x14ac:dyDescent="0.25">
      <c r="A446">
        <v>445</v>
      </c>
      <c r="B446" s="145" t="str">
        <f>IF(COUNTIF('Listing Competitieven'!AN$2:AN$479,$A446)=0,"",COUNTIF('Listing Competitieven'!AN$2:AN$479,$A446))</f>
        <v/>
      </c>
      <c r="C446" s="145" t="str">
        <f>IF(COUNTIF('Listing Competitieven'!AO$2:AO$479,$A446)=0,"",COUNTIF('Listing Competitieven'!AO$2:AO$479,$A446))</f>
        <v/>
      </c>
      <c r="D446" s="145" t="str">
        <f>IF(COUNTIF('Listing Competitieven'!AP$2:AP$479,$A446)=0,"",COUNTIF('Listing Competitieven'!AP$2:AP$479,$A446))</f>
        <v/>
      </c>
      <c r="E446" s="145" t="str">
        <f>IF(COUNTIF('Listing Competitieven'!AQ$2:AQ$479,$A446)=0,"",COUNTIF('Listing Competitieven'!AQ$2:AQ$479,$A446))</f>
        <v/>
      </c>
      <c r="F446" s="145" t="str">
        <f>IF(COUNTIF('Listing Competitieven'!AR$2:AR$479,$A446)=0,"",COUNTIF('Listing Competitieven'!AR$2:AR$479,$A446))</f>
        <v/>
      </c>
      <c r="G446" s="145" t="str">
        <f>IF(COUNTIF('Listing Competitieven'!AS$2:AS$479,$A446)=0,"",COUNTIF('Listing Competitieven'!AS$2:AS$479,$A446))</f>
        <v/>
      </c>
      <c r="I446">
        <v>445</v>
      </c>
      <c r="J446" s="145">
        <f>SUM(B$2:B446)</f>
        <v>135</v>
      </c>
      <c r="K446" s="145">
        <f>SUM(C$2:C446)</f>
        <v>80</v>
      </c>
      <c r="L446" s="145">
        <f>SUM(D$2:D446)</f>
        <v>19</v>
      </c>
      <c r="M446" s="145">
        <f>SUM(E$2:E446)</f>
        <v>0</v>
      </c>
      <c r="N446" s="145">
        <f>SUM(F$2:F446)</f>
        <v>0</v>
      </c>
      <c r="O446" s="145">
        <f>SUM(G$2:G446)</f>
        <v>0</v>
      </c>
    </row>
    <row r="447" spans="1:15" x14ac:dyDescent="0.25">
      <c r="A447">
        <v>446</v>
      </c>
      <c r="B447" s="145" t="str">
        <f>IF(COUNTIF('Listing Competitieven'!AN$2:AN$479,$A447)=0,"",COUNTIF('Listing Competitieven'!AN$2:AN$479,$A447))</f>
        <v/>
      </c>
      <c r="C447" s="145" t="str">
        <f>IF(COUNTIF('Listing Competitieven'!AO$2:AO$479,$A447)=0,"",COUNTIF('Listing Competitieven'!AO$2:AO$479,$A447))</f>
        <v/>
      </c>
      <c r="D447" s="145" t="str">
        <f>IF(COUNTIF('Listing Competitieven'!AP$2:AP$479,$A447)=0,"",COUNTIF('Listing Competitieven'!AP$2:AP$479,$A447))</f>
        <v/>
      </c>
      <c r="E447" s="145" t="str">
        <f>IF(COUNTIF('Listing Competitieven'!AQ$2:AQ$479,$A447)=0,"",COUNTIF('Listing Competitieven'!AQ$2:AQ$479,$A447))</f>
        <v/>
      </c>
      <c r="F447" s="145" t="str">
        <f>IF(COUNTIF('Listing Competitieven'!AR$2:AR$479,$A447)=0,"",COUNTIF('Listing Competitieven'!AR$2:AR$479,$A447))</f>
        <v/>
      </c>
      <c r="G447" s="145" t="str">
        <f>IF(COUNTIF('Listing Competitieven'!AS$2:AS$479,$A447)=0,"",COUNTIF('Listing Competitieven'!AS$2:AS$479,$A447))</f>
        <v/>
      </c>
      <c r="I447">
        <v>446</v>
      </c>
      <c r="J447" s="145">
        <f>SUM(B$2:B447)</f>
        <v>135</v>
      </c>
      <c r="K447" s="145">
        <f>SUM(C$2:C447)</f>
        <v>80</v>
      </c>
      <c r="L447" s="145">
        <f>SUM(D$2:D447)</f>
        <v>19</v>
      </c>
      <c r="M447" s="145">
        <f>SUM(E$2:E447)</f>
        <v>0</v>
      </c>
      <c r="N447" s="145">
        <f>SUM(F$2:F447)</f>
        <v>0</v>
      </c>
      <c r="O447" s="145">
        <f>SUM(G$2:G447)</f>
        <v>0</v>
      </c>
    </row>
    <row r="448" spans="1:15" x14ac:dyDescent="0.25">
      <c r="A448">
        <v>447</v>
      </c>
      <c r="B448" s="145" t="str">
        <f>IF(COUNTIF('Listing Competitieven'!AN$2:AN$479,$A448)=0,"",COUNTIF('Listing Competitieven'!AN$2:AN$479,$A448))</f>
        <v/>
      </c>
      <c r="C448" s="145" t="str">
        <f>IF(COUNTIF('Listing Competitieven'!AO$2:AO$479,$A448)=0,"",COUNTIF('Listing Competitieven'!AO$2:AO$479,$A448))</f>
        <v/>
      </c>
      <c r="D448" s="145" t="str">
        <f>IF(COUNTIF('Listing Competitieven'!AP$2:AP$479,$A448)=0,"",COUNTIF('Listing Competitieven'!AP$2:AP$479,$A448))</f>
        <v/>
      </c>
      <c r="E448" s="145" t="str">
        <f>IF(COUNTIF('Listing Competitieven'!AQ$2:AQ$479,$A448)=0,"",COUNTIF('Listing Competitieven'!AQ$2:AQ$479,$A448))</f>
        <v/>
      </c>
      <c r="F448" s="145" t="str">
        <f>IF(COUNTIF('Listing Competitieven'!AR$2:AR$479,$A448)=0,"",COUNTIF('Listing Competitieven'!AR$2:AR$479,$A448))</f>
        <v/>
      </c>
      <c r="G448" s="145" t="str">
        <f>IF(COUNTIF('Listing Competitieven'!AS$2:AS$479,$A448)=0,"",COUNTIF('Listing Competitieven'!AS$2:AS$479,$A448))</f>
        <v/>
      </c>
      <c r="I448">
        <v>447</v>
      </c>
      <c r="J448" s="145">
        <f>SUM(B$2:B448)</f>
        <v>135</v>
      </c>
      <c r="K448" s="145">
        <f>SUM(C$2:C448)</f>
        <v>80</v>
      </c>
      <c r="L448" s="145">
        <f>SUM(D$2:D448)</f>
        <v>19</v>
      </c>
      <c r="M448" s="145">
        <f>SUM(E$2:E448)</f>
        <v>0</v>
      </c>
      <c r="N448" s="145">
        <f>SUM(F$2:F448)</f>
        <v>0</v>
      </c>
      <c r="O448" s="145">
        <f>SUM(G$2:G448)</f>
        <v>0</v>
      </c>
    </row>
    <row r="449" spans="1:15" x14ac:dyDescent="0.25">
      <c r="A449">
        <v>448</v>
      </c>
      <c r="B449" s="145" t="str">
        <f>IF(COUNTIF('Listing Competitieven'!AN$2:AN$479,$A449)=0,"",COUNTIF('Listing Competitieven'!AN$2:AN$479,$A449))</f>
        <v/>
      </c>
      <c r="C449" s="145">
        <f>IF(COUNTIF('Listing Competitieven'!AO$2:AO$479,$A449)=0,"",COUNTIF('Listing Competitieven'!AO$2:AO$479,$A449))</f>
        <v>1</v>
      </c>
      <c r="D449" s="145" t="str">
        <f>IF(COUNTIF('Listing Competitieven'!AP$2:AP$479,$A449)=0,"",COUNTIF('Listing Competitieven'!AP$2:AP$479,$A449))</f>
        <v/>
      </c>
      <c r="E449" s="145" t="str">
        <f>IF(COUNTIF('Listing Competitieven'!AQ$2:AQ$479,$A449)=0,"",COUNTIF('Listing Competitieven'!AQ$2:AQ$479,$A449))</f>
        <v/>
      </c>
      <c r="F449" s="145" t="str">
        <f>IF(COUNTIF('Listing Competitieven'!AR$2:AR$479,$A449)=0,"",COUNTIF('Listing Competitieven'!AR$2:AR$479,$A449))</f>
        <v/>
      </c>
      <c r="G449" s="145" t="str">
        <f>IF(COUNTIF('Listing Competitieven'!AS$2:AS$479,$A449)=0,"",COUNTIF('Listing Competitieven'!AS$2:AS$479,$A449))</f>
        <v/>
      </c>
      <c r="I449">
        <v>448</v>
      </c>
      <c r="J449" s="145">
        <f>SUM(B$2:B449)</f>
        <v>135</v>
      </c>
      <c r="K449" s="145">
        <f>SUM(C$2:C449)</f>
        <v>81</v>
      </c>
      <c r="L449" s="145">
        <f>SUM(D$2:D449)</f>
        <v>19</v>
      </c>
      <c r="M449" s="145">
        <f>SUM(E$2:E449)</f>
        <v>0</v>
      </c>
      <c r="N449" s="145">
        <f>SUM(F$2:F449)</f>
        <v>0</v>
      </c>
      <c r="O449" s="145">
        <f>SUM(G$2:G449)</f>
        <v>0</v>
      </c>
    </row>
    <row r="450" spans="1:15" x14ac:dyDescent="0.25">
      <c r="A450">
        <v>449</v>
      </c>
      <c r="B450" s="145" t="str">
        <f>IF(COUNTIF('Listing Competitieven'!AN$2:AN$479,$A450)=0,"",COUNTIF('Listing Competitieven'!AN$2:AN$479,$A450))</f>
        <v/>
      </c>
      <c r="C450" s="145" t="str">
        <f>IF(COUNTIF('Listing Competitieven'!AO$2:AO$479,$A450)=0,"",COUNTIF('Listing Competitieven'!AO$2:AO$479,$A450))</f>
        <v/>
      </c>
      <c r="D450" s="145" t="str">
        <f>IF(COUNTIF('Listing Competitieven'!AP$2:AP$479,$A450)=0,"",COUNTIF('Listing Competitieven'!AP$2:AP$479,$A450))</f>
        <v/>
      </c>
      <c r="E450" s="145" t="str">
        <f>IF(COUNTIF('Listing Competitieven'!AQ$2:AQ$479,$A450)=0,"",COUNTIF('Listing Competitieven'!AQ$2:AQ$479,$A450))</f>
        <v/>
      </c>
      <c r="F450" s="145" t="str">
        <f>IF(COUNTIF('Listing Competitieven'!AR$2:AR$479,$A450)=0,"",COUNTIF('Listing Competitieven'!AR$2:AR$479,$A450))</f>
        <v/>
      </c>
      <c r="G450" s="145" t="str">
        <f>IF(COUNTIF('Listing Competitieven'!AS$2:AS$479,$A450)=0,"",COUNTIF('Listing Competitieven'!AS$2:AS$479,$A450))</f>
        <v/>
      </c>
      <c r="I450">
        <v>449</v>
      </c>
      <c r="J450" s="145">
        <f>SUM(B$2:B450)</f>
        <v>135</v>
      </c>
      <c r="K450" s="145">
        <f>SUM(C$2:C450)</f>
        <v>81</v>
      </c>
      <c r="L450" s="145">
        <f>SUM(D$2:D450)</f>
        <v>19</v>
      </c>
      <c r="M450" s="145">
        <f>SUM(E$2:E450)</f>
        <v>0</v>
      </c>
      <c r="N450" s="145">
        <f>SUM(F$2:F450)</f>
        <v>0</v>
      </c>
      <c r="O450" s="145">
        <f>SUM(G$2:G450)</f>
        <v>0</v>
      </c>
    </row>
    <row r="451" spans="1:15" x14ac:dyDescent="0.25">
      <c r="A451">
        <v>450</v>
      </c>
      <c r="B451" s="145">
        <f>IF(COUNTIF('Listing Competitieven'!AN$2:AN$479,$A451)=0,"",COUNTIF('Listing Competitieven'!AN$2:AN$479,$A451))</f>
        <v>1</v>
      </c>
      <c r="C451" s="145" t="str">
        <f>IF(COUNTIF('Listing Competitieven'!AO$2:AO$479,$A451)=0,"",COUNTIF('Listing Competitieven'!AO$2:AO$479,$A451))</f>
        <v/>
      </c>
      <c r="D451" s="145" t="str">
        <f>IF(COUNTIF('Listing Competitieven'!AP$2:AP$479,$A451)=0,"",COUNTIF('Listing Competitieven'!AP$2:AP$479,$A451))</f>
        <v/>
      </c>
      <c r="E451" s="145" t="str">
        <f>IF(COUNTIF('Listing Competitieven'!AQ$2:AQ$479,$A451)=0,"",COUNTIF('Listing Competitieven'!AQ$2:AQ$479,$A451))</f>
        <v/>
      </c>
      <c r="F451" s="145" t="str">
        <f>IF(COUNTIF('Listing Competitieven'!AR$2:AR$479,$A451)=0,"",COUNTIF('Listing Competitieven'!AR$2:AR$479,$A451))</f>
        <v/>
      </c>
      <c r="G451" s="145" t="str">
        <f>IF(COUNTIF('Listing Competitieven'!AS$2:AS$479,$A451)=0,"",COUNTIF('Listing Competitieven'!AS$2:AS$479,$A451))</f>
        <v/>
      </c>
      <c r="I451">
        <v>450</v>
      </c>
      <c r="J451" s="145">
        <f>SUM(B$2:B451)</f>
        <v>136</v>
      </c>
      <c r="K451" s="145">
        <f>SUM(C$2:C451)</f>
        <v>81</v>
      </c>
      <c r="L451" s="145">
        <f>SUM(D$2:D451)</f>
        <v>19</v>
      </c>
      <c r="M451" s="145">
        <f>SUM(E$2:E451)</f>
        <v>0</v>
      </c>
      <c r="N451" s="145">
        <f>SUM(F$2:F451)</f>
        <v>0</v>
      </c>
      <c r="O451" s="145">
        <f>SUM(G$2:G451)</f>
        <v>0</v>
      </c>
    </row>
    <row r="452" spans="1:15" x14ac:dyDescent="0.25">
      <c r="A452">
        <v>451</v>
      </c>
      <c r="B452" s="145" t="str">
        <f>IF(COUNTIF('Listing Competitieven'!AN$2:AN$479,$A452)=0,"",COUNTIF('Listing Competitieven'!AN$2:AN$479,$A452))</f>
        <v/>
      </c>
      <c r="C452" s="145" t="str">
        <f>IF(COUNTIF('Listing Competitieven'!AO$2:AO$479,$A452)=0,"",COUNTIF('Listing Competitieven'!AO$2:AO$479,$A452))</f>
        <v/>
      </c>
      <c r="D452" s="145" t="str">
        <f>IF(COUNTIF('Listing Competitieven'!AP$2:AP$479,$A452)=0,"",COUNTIF('Listing Competitieven'!AP$2:AP$479,$A452))</f>
        <v/>
      </c>
      <c r="E452" s="145" t="str">
        <f>IF(COUNTIF('Listing Competitieven'!AQ$2:AQ$479,$A452)=0,"",COUNTIF('Listing Competitieven'!AQ$2:AQ$479,$A452))</f>
        <v/>
      </c>
      <c r="F452" s="145" t="str">
        <f>IF(COUNTIF('Listing Competitieven'!AR$2:AR$479,$A452)=0,"",COUNTIF('Listing Competitieven'!AR$2:AR$479,$A452))</f>
        <v/>
      </c>
      <c r="G452" s="145" t="str">
        <f>IF(COUNTIF('Listing Competitieven'!AS$2:AS$479,$A452)=0,"",COUNTIF('Listing Competitieven'!AS$2:AS$479,$A452))</f>
        <v/>
      </c>
      <c r="I452">
        <v>451</v>
      </c>
      <c r="J452" s="145">
        <f>SUM(B$2:B452)</f>
        <v>136</v>
      </c>
      <c r="K452" s="145">
        <f>SUM(C$2:C452)</f>
        <v>81</v>
      </c>
      <c r="L452" s="145">
        <f>SUM(D$2:D452)</f>
        <v>19</v>
      </c>
      <c r="M452" s="145">
        <f>SUM(E$2:E452)</f>
        <v>0</v>
      </c>
      <c r="N452" s="145">
        <f>SUM(F$2:F452)</f>
        <v>0</v>
      </c>
      <c r="O452" s="145">
        <f>SUM(G$2:G452)</f>
        <v>0</v>
      </c>
    </row>
    <row r="453" spans="1:15" x14ac:dyDescent="0.25">
      <c r="A453">
        <v>452</v>
      </c>
      <c r="B453" s="145" t="str">
        <f>IF(COUNTIF('Listing Competitieven'!AN$2:AN$479,$A453)=0,"",COUNTIF('Listing Competitieven'!AN$2:AN$479,$A453))</f>
        <v/>
      </c>
      <c r="C453" s="145" t="str">
        <f>IF(COUNTIF('Listing Competitieven'!AO$2:AO$479,$A453)=0,"",COUNTIF('Listing Competitieven'!AO$2:AO$479,$A453))</f>
        <v/>
      </c>
      <c r="D453" s="145" t="str">
        <f>IF(COUNTIF('Listing Competitieven'!AP$2:AP$479,$A453)=0,"",COUNTIF('Listing Competitieven'!AP$2:AP$479,$A453))</f>
        <v/>
      </c>
      <c r="E453" s="145" t="str">
        <f>IF(COUNTIF('Listing Competitieven'!AQ$2:AQ$479,$A453)=0,"",COUNTIF('Listing Competitieven'!AQ$2:AQ$479,$A453))</f>
        <v/>
      </c>
      <c r="F453" s="145" t="str">
        <f>IF(COUNTIF('Listing Competitieven'!AR$2:AR$479,$A453)=0,"",COUNTIF('Listing Competitieven'!AR$2:AR$479,$A453))</f>
        <v/>
      </c>
      <c r="G453" s="145" t="str">
        <f>IF(COUNTIF('Listing Competitieven'!AS$2:AS$479,$A453)=0,"",COUNTIF('Listing Competitieven'!AS$2:AS$479,$A453))</f>
        <v/>
      </c>
      <c r="I453">
        <v>452</v>
      </c>
      <c r="J453" s="145">
        <f>SUM(B$2:B453)</f>
        <v>136</v>
      </c>
      <c r="K453" s="145">
        <f>SUM(C$2:C453)</f>
        <v>81</v>
      </c>
      <c r="L453" s="145">
        <f>SUM(D$2:D453)</f>
        <v>19</v>
      </c>
      <c r="M453" s="145">
        <f>SUM(E$2:E453)</f>
        <v>0</v>
      </c>
      <c r="N453" s="145">
        <f>SUM(F$2:F453)</f>
        <v>0</v>
      </c>
      <c r="O453" s="145">
        <f>SUM(G$2:G453)</f>
        <v>0</v>
      </c>
    </row>
    <row r="454" spans="1:15" x14ac:dyDescent="0.25">
      <c r="A454">
        <v>453</v>
      </c>
      <c r="B454" s="145" t="str">
        <f>IF(COUNTIF('Listing Competitieven'!AN$2:AN$479,$A454)=0,"",COUNTIF('Listing Competitieven'!AN$2:AN$479,$A454))</f>
        <v/>
      </c>
      <c r="C454" s="145" t="str">
        <f>IF(COUNTIF('Listing Competitieven'!AO$2:AO$479,$A454)=0,"",COUNTIF('Listing Competitieven'!AO$2:AO$479,$A454))</f>
        <v/>
      </c>
      <c r="D454" s="145" t="str">
        <f>IF(COUNTIF('Listing Competitieven'!AP$2:AP$479,$A454)=0,"",COUNTIF('Listing Competitieven'!AP$2:AP$479,$A454))</f>
        <v/>
      </c>
      <c r="E454" s="145" t="str">
        <f>IF(COUNTIF('Listing Competitieven'!AQ$2:AQ$479,$A454)=0,"",COUNTIF('Listing Competitieven'!AQ$2:AQ$479,$A454))</f>
        <v/>
      </c>
      <c r="F454" s="145" t="str">
        <f>IF(COUNTIF('Listing Competitieven'!AR$2:AR$479,$A454)=0,"",COUNTIF('Listing Competitieven'!AR$2:AR$479,$A454))</f>
        <v/>
      </c>
      <c r="G454" s="145" t="str">
        <f>IF(COUNTIF('Listing Competitieven'!AS$2:AS$479,$A454)=0,"",COUNTIF('Listing Competitieven'!AS$2:AS$479,$A454))</f>
        <v/>
      </c>
      <c r="I454">
        <v>453</v>
      </c>
      <c r="J454" s="145">
        <f>SUM(B$2:B454)</f>
        <v>136</v>
      </c>
      <c r="K454" s="145">
        <f>SUM(C$2:C454)</f>
        <v>81</v>
      </c>
      <c r="L454" s="145">
        <f>SUM(D$2:D454)</f>
        <v>19</v>
      </c>
      <c r="M454" s="145">
        <f>SUM(E$2:E454)</f>
        <v>0</v>
      </c>
      <c r="N454" s="145">
        <f>SUM(F$2:F454)</f>
        <v>0</v>
      </c>
      <c r="O454" s="145">
        <f>SUM(G$2:G454)</f>
        <v>0</v>
      </c>
    </row>
    <row r="455" spans="1:15" x14ac:dyDescent="0.25">
      <c r="A455">
        <v>454</v>
      </c>
      <c r="B455" s="145" t="str">
        <f>IF(COUNTIF('Listing Competitieven'!AN$2:AN$479,$A455)=0,"",COUNTIF('Listing Competitieven'!AN$2:AN$479,$A455))</f>
        <v/>
      </c>
      <c r="C455" s="145" t="str">
        <f>IF(COUNTIF('Listing Competitieven'!AO$2:AO$479,$A455)=0,"",COUNTIF('Listing Competitieven'!AO$2:AO$479,$A455))</f>
        <v/>
      </c>
      <c r="D455" s="145" t="str">
        <f>IF(COUNTIF('Listing Competitieven'!AP$2:AP$479,$A455)=0,"",COUNTIF('Listing Competitieven'!AP$2:AP$479,$A455))</f>
        <v/>
      </c>
      <c r="E455" s="145" t="str">
        <f>IF(COUNTIF('Listing Competitieven'!AQ$2:AQ$479,$A455)=0,"",COUNTIF('Listing Competitieven'!AQ$2:AQ$479,$A455))</f>
        <v/>
      </c>
      <c r="F455" s="145" t="str">
        <f>IF(COUNTIF('Listing Competitieven'!AR$2:AR$479,$A455)=0,"",COUNTIF('Listing Competitieven'!AR$2:AR$479,$A455))</f>
        <v/>
      </c>
      <c r="G455" s="145" t="str">
        <f>IF(COUNTIF('Listing Competitieven'!AS$2:AS$479,$A455)=0,"",COUNTIF('Listing Competitieven'!AS$2:AS$479,$A455))</f>
        <v/>
      </c>
      <c r="I455">
        <v>454</v>
      </c>
      <c r="J455" s="145">
        <f>SUM(B$2:B455)</f>
        <v>136</v>
      </c>
      <c r="K455" s="145">
        <f>SUM(C$2:C455)</f>
        <v>81</v>
      </c>
      <c r="L455" s="145">
        <f>SUM(D$2:D455)</f>
        <v>19</v>
      </c>
      <c r="M455" s="145">
        <f>SUM(E$2:E455)</f>
        <v>0</v>
      </c>
      <c r="N455" s="145">
        <f>SUM(F$2:F455)</f>
        <v>0</v>
      </c>
      <c r="O455" s="145">
        <f>SUM(G$2:G455)</f>
        <v>0</v>
      </c>
    </row>
    <row r="456" spans="1:15" x14ac:dyDescent="0.25">
      <c r="A456">
        <v>455</v>
      </c>
      <c r="B456" s="145" t="str">
        <f>IF(COUNTIF('Listing Competitieven'!AN$2:AN$479,$A456)=0,"",COUNTIF('Listing Competitieven'!AN$2:AN$479,$A456))</f>
        <v/>
      </c>
      <c r="C456" s="145" t="str">
        <f>IF(COUNTIF('Listing Competitieven'!AO$2:AO$479,$A456)=0,"",COUNTIF('Listing Competitieven'!AO$2:AO$479,$A456))</f>
        <v/>
      </c>
      <c r="D456" s="145" t="str">
        <f>IF(COUNTIF('Listing Competitieven'!AP$2:AP$479,$A456)=0,"",COUNTIF('Listing Competitieven'!AP$2:AP$479,$A456))</f>
        <v/>
      </c>
      <c r="E456" s="145" t="str">
        <f>IF(COUNTIF('Listing Competitieven'!AQ$2:AQ$479,$A456)=0,"",COUNTIF('Listing Competitieven'!AQ$2:AQ$479,$A456))</f>
        <v/>
      </c>
      <c r="F456" s="145" t="str">
        <f>IF(COUNTIF('Listing Competitieven'!AR$2:AR$479,$A456)=0,"",COUNTIF('Listing Competitieven'!AR$2:AR$479,$A456))</f>
        <v/>
      </c>
      <c r="G456" s="145" t="str">
        <f>IF(COUNTIF('Listing Competitieven'!AS$2:AS$479,$A456)=0,"",COUNTIF('Listing Competitieven'!AS$2:AS$479,$A456))</f>
        <v/>
      </c>
      <c r="I456">
        <v>455</v>
      </c>
      <c r="J456" s="145">
        <f>SUM(B$2:B456)</f>
        <v>136</v>
      </c>
      <c r="K456" s="145">
        <f>SUM(C$2:C456)</f>
        <v>81</v>
      </c>
      <c r="L456" s="145">
        <f>SUM(D$2:D456)</f>
        <v>19</v>
      </c>
      <c r="M456" s="145">
        <f>SUM(E$2:E456)</f>
        <v>0</v>
      </c>
      <c r="N456" s="145">
        <f>SUM(F$2:F456)</f>
        <v>0</v>
      </c>
      <c r="O456" s="145">
        <f>SUM(G$2:G456)</f>
        <v>0</v>
      </c>
    </row>
    <row r="457" spans="1:15" x14ac:dyDescent="0.25">
      <c r="A457">
        <v>456</v>
      </c>
      <c r="B457" s="145" t="str">
        <f>IF(COUNTIF('Listing Competitieven'!AN$2:AN$479,$A457)=0,"",COUNTIF('Listing Competitieven'!AN$2:AN$479,$A457))</f>
        <v/>
      </c>
      <c r="C457" s="145" t="str">
        <f>IF(COUNTIF('Listing Competitieven'!AO$2:AO$479,$A457)=0,"",COUNTIF('Listing Competitieven'!AO$2:AO$479,$A457))</f>
        <v/>
      </c>
      <c r="D457" s="145" t="str">
        <f>IF(COUNTIF('Listing Competitieven'!AP$2:AP$479,$A457)=0,"",COUNTIF('Listing Competitieven'!AP$2:AP$479,$A457))</f>
        <v/>
      </c>
      <c r="E457" s="145" t="str">
        <f>IF(COUNTIF('Listing Competitieven'!AQ$2:AQ$479,$A457)=0,"",COUNTIF('Listing Competitieven'!AQ$2:AQ$479,$A457))</f>
        <v/>
      </c>
      <c r="F457" s="145" t="str">
        <f>IF(COUNTIF('Listing Competitieven'!AR$2:AR$479,$A457)=0,"",COUNTIF('Listing Competitieven'!AR$2:AR$479,$A457))</f>
        <v/>
      </c>
      <c r="G457" s="145" t="str">
        <f>IF(COUNTIF('Listing Competitieven'!AS$2:AS$479,$A457)=0,"",COUNTIF('Listing Competitieven'!AS$2:AS$479,$A457))</f>
        <v/>
      </c>
      <c r="I457">
        <v>456</v>
      </c>
      <c r="J457" s="145">
        <f>SUM(B$2:B457)</f>
        <v>136</v>
      </c>
      <c r="K457" s="145">
        <f>SUM(C$2:C457)</f>
        <v>81</v>
      </c>
      <c r="L457" s="145">
        <f>SUM(D$2:D457)</f>
        <v>19</v>
      </c>
      <c r="M457" s="145">
        <f>SUM(E$2:E457)</f>
        <v>0</v>
      </c>
      <c r="N457" s="145">
        <f>SUM(F$2:F457)</f>
        <v>0</v>
      </c>
      <c r="O457" s="145">
        <f>SUM(G$2:G457)</f>
        <v>0</v>
      </c>
    </row>
    <row r="458" spans="1:15" x14ac:dyDescent="0.25">
      <c r="A458">
        <v>457</v>
      </c>
      <c r="B458" s="145" t="str">
        <f>IF(COUNTIF('Listing Competitieven'!AN$2:AN$479,$A458)=0,"",COUNTIF('Listing Competitieven'!AN$2:AN$479,$A458))</f>
        <v/>
      </c>
      <c r="C458" s="145" t="str">
        <f>IF(COUNTIF('Listing Competitieven'!AO$2:AO$479,$A458)=0,"",COUNTIF('Listing Competitieven'!AO$2:AO$479,$A458))</f>
        <v/>
      </c>
      <c r="D458" s="145" t="str">
        <f>IF(COUNTIF('Listing Competitieven'!AP$2:AP$479,$A458)=0,"",COUNTIF('Listing Competitieven'!AP$2:AP$479,$A458))</f>
        <v/>
      </c>
      <c r="E458" s="145" t="str">
        <f>IF(COUNTIF('Listing Competitieven'!AQ$2:AQ$479,$A458)=0,"",COUNTIF('Listing Competitieven'!AQ$2:AQ$479,$A458))</f>
        <v/>
      </c>
      <c r="F458" s="145" t="str">
        <f>IF(COUNTIF('Listing Competitieven'!AR$2:AR$479,$A458)=0,"",COUNTIF('Listing Competitieven'!AR$2:AR$479,$A458))</f>
        <v/>
      </c>
      <c r="G458" s="145" t="str">
        <f>IF(COUNTIF('Listing Competitieven'!AS$2:AS$479,$A458)=0,"",COUNTIF('Listing Competitieven'!AS$2:AS$479,$A458))</f>
        <v/>
      </c>
      <c r="I458">
        <v>457</v>
      </c>
      <c r="J458" s="145">
        <f>SUM(B$2:B458)</f>
        <v>136</v>
      </c>
      <c r="K458" s="145">
        <f>SUM(C$2:C458)</f>
        <v>81</v>
      </c>
      <c r="L458" s="145">
        <f>SUM(D$2:D458)</f>
        <v>19</v>
      </c>
      <c r="M458" s="145">
        <f>SUM(E$2:E458)</f>
        <v>0</v>
      </c>
      <c r="N458" s="145">
        <f>SUM(F$2:F458)</f>
        <v>0</v>
      </c>
      <c r="O458" s="145">
        <f>SUM(G$2:G458)</f>
        <v>0</v>
      </c>
    </row>
    <row r="459" spans="1:15" x14ac:dyDescent="0.25">
      <c r="A459">
        <v>458</v>
      </c>
      <c r="B459" s="145" t="str">
        <f>IF(COUNTIF('Listing Competitieven'!AN$2:AN$479,$A459)=0,"",COUNTIF('Listing Competitieven'!AN$2:AN$479,$A459))</f>
        <v/>
      </c>
      <c r="C459" s="145" t="str">
        <f>IF(COUNTIF('Listing Competitieven'!AO$2:AO$479,$A459)=0,"",COUNTIF('Listing Competitieven'!AO$2:AO$479,$A459))</f>
        <v/>
      </c>
      <c r="D459" s="145" t="str">
        <f>IF(COUNTIF('Listing Competitieven'!AP$2:AP$479,$A459)=0,"",COUNTIF('Listing Competitieven'!AP$2:AP$479,$A459))</f>
        <v/>
      </c>
      <c r="E459" s="145" t="str">
        <f>IF(COUNTIF('Listing Competitieven'!AQ$2:AQ$479,$A459)=0,"",COUNTIF('Listing Competitieven'!AQ$2:AQ$479,$A459))</f>
        <v/>
      </c>
      <c r="F459" s="145" t="str">
        <f>IF(COUNTIF('Listing Competitieven'!AR$2:AR$479,$A459)=0,"",COUNTIF('Listing Competitieven'!AR$2:AR$479,$A459))</f>
        <v/>
      </c>
      <c r="G459" s="145" t="str">
        <f>IF(COUNTIF('Listing Competitieven'!AS$2:AS$479,$A459)=0,"",COUNTIF('Listing Competitieven'!AS$2:AS$479,$A459))</f>
        <v/>
      </c>
      <c r="I459">
        <v>458</v>
      </c>
      <c r="J459" s="145">
        <f>SUM(B$2:B459)</f>
        <v>136</v>
      </c>
      <c r="K459" s="145">
        <f>SUM(C$2:C459)</f>
        <v>81</v>
      </c>
      <c r="L459" s="145">
        <f>SUM(D$2:D459)</f>
        <v>19</v>
      </c>
      <c r="M459" s="145">
        <f>SUM(E$2:E459)</f>
        <v>0</v>
      </c>
      <c r="N459" s="145">
        <f>SUM(F$2:F459)</f>
        <v>0</v>
      </c>
      <c r="O459" s="145">
        <f>SUM(G$2:G459)</f>
        <v>0</v>
      </c>
    </row>
    <row r="460" spans="1:15" x14ac:dyDescent="0.25">
      <c r="A460">
        <v>459</v>
      </c>
      <c r="B460" s="145" t="str">
        <f>IF(COUNTIF('Listing Competitieven'!AN$2:AN$479,$A460)=0,"",COUNTIF('Listing Competitieven'!AN$2:AN$479,$A460))</f>
        <v/>
      </c>
      <c r="C460" s="145" t="str">
        <f>IF(COUNTIF('Listing Competitieven'!AO$2:AO$479,$A460)=0,"",COUNTIF('Listing Competitieven'!AO$2:AO$479,$A460))</f>
        <v/>
      </c>
      <c r="D460" s="145" t="str">
        <f>IF(COUNTIF('Listing Competitieven'!AP$2:AP$479,$A460)=0,"",COUNTIF('Listing Competitieven'!AP$2:AP$479,$A460))</f>
        <v/>
      </c>
      <c r="E460" s="145" t="str">
        <f>IF(COUNTIF('Listing Competitieven'!AQ$2:AQ$479,$A460)=0,"",COUNTIF('Listing Competitieven'!AQ$2:AQ$479,$A460))</f>
        <v/>
      </c>
      <c r="F460" s="145" t="str">
        <f>IF(COUNTIF('Listing Competitieven'!AR$2:AR$479,$A460)=0,"",COUNTIF('Listing Competitieven'!AR$2:AR$479,$A460))</f>
        <v/>
      </c>
      <c r="G460" s="145" t="str">
        <f>IF(COUNTIF('Listing Competitieven'!AS$2:AS$479,$A460)=0,"",COUNTIF('Listing Competitieven'!AS$2:AS$479,$A460))</f>
        <v/>
      </c>
      <c r="I460">
        <v>459</v>
      </c>
      <c r="J460" s="145">
        <f>SUM(B$2:B460)</f>
        <v>136</v>
      </c>
      <c r="K460" s="145">
        <f>SUM(C$2:C460)</f>
        <v>81</v>
      </c>
      <c r="L460" s="145">
        <f>SUM(D$2:D460)</f>
        <v>19</v>
      </c>
      <c r="M460" s="145">
        <f>SUM(E$2:E460)</f>
        <v>0</v>
      </c>
      <c r="N460" s="145">
        <f>SUM(F$2:F460)</f>
        <v>0</v>
      </c>
      <c r="O460" s="145">
        <f>SUM(G$2:G460)</f>
        <v>0</v>
      </c>
    </row>
    <row r="461" spans="1:15" x14ac:dyDescent="0.25">
      <c r="A461">
        <v>460</v>
      </c>
      <c r="B461" s="145" t="str">
        <f>IF(COUNTIF('Listing Competitieven'!AN$2:AN$479,$A461)=0,"",COUNTIF('Listing Competitieven'!AN$2:AN$479,$A461))</f>
        <v/>
      </c>
      <c r="C461" s="145" t="str">
        <f>IF(COUNTIF('Listing Competitieven'!AO$2:AO$479,$A461)=0,"",COUNTIF('Listing Competitieven'!AO$2:AO$479,$A461))</f>
        <v/>
      </c>
      <c r="D461" s="145" t="str">
        <f>IF(COUNTIF('Listing Competitieven'!AP$2:AP$479,$A461)=0,"",COUNTIF('Listing Competitieven'!AP$2:AP$479,$A461))</f>
        <v/>
      </c>
      <c r="E461" s="145" t="str">
        <f>IF(COUNTIF('Listing Competitieven'!AQ$2:AQ$479,$A461)=0,"",COUNTIF('Listing Competitieven'!AQ$2:AQ$479,$A461))</f>
        <v/>
      </c>
      <c r="F461" s="145" t="str">
        <f>IF(COUNTIF('Listing Competitieven'!AR$2:AR$479,$A461)=0,"",COUNTIF('Listing Competitieven'!AR$2:AR$479,$A461))</f>
        <v/>
      </c>
      <c r="G461" s="145" t="str">
        <f>IF(COUNTIF('Listing Competitieven'!AS$2:AS$479,$A461)=0,"",COUNTIF('Listing Competitieven'!AS$2:AS$479,$A461))</f>
        <v/>
      </c>
      <c r="I461">
        <v>460</v>
      </c>
      <c r="J461" s="145">
        <f>SUM(B$2:B461)</f>
        <v>136</v>
      </c>
      <c r="K461" s="145">
        <f>SUM(C$2:C461)</f>
        <v>81</v>
      </c>
      <c r="L461" s="145">
        <f>SUM(D$2:D461)</f>
        <v>19</v>
      </c>
      <c r="M461" s="145">
        <f>SUM(E$2:E461)</f>
        <v>0</v>
      </c>
      <c r="N461" s="145">
        <f>SUM(F$2:F461)</f>
        <v>0</v>
      </c>
      <c r="O461" s="145">
        <f>SUM(G$2:G461)</f>
        <v>0</v>
      </c>
    </row>
    <row r="462" spans="1:15" x14ac:dyDescent="0.25">
      <c r="A462">
        <v>461</v>
      </c>
      <c r="B462" s="145">
        <f>IF(COUNTIF('Listing Competitieven'!AN$2:AN$479,$A462)=0,"",COUNTIF('Listing Competitieven'!AN$2:AN$479,$A462))</f>
        <v>1</v>
      </c>
      <c r="C462" s="145">
        <f>IF(COUNTIF('Listing Competitieven'!AO$2:AO$479,$A462)=0,"",COUNTIF('Listing Competitieven'!AO$2:AO$479,$A462))</f>
        <v>1</v>
      </c>
      <c r="D462" s="145" t="str">
        <f>IF(COUNTIF('Listing Competitieven'!AP$2:AP$479,$A462)=0,"",COUNTIF('Listing Competitieven'!AP$2:AP$479,$A462))</f>
        <v/>
      </c>
      <c r="E462" s="145" t="str">
        <f>IF(COUNTIF('Listing Competitieven'!AQ$2:AQ$479,$A462)=0,"",COUNTIF('Listing Competitieven'!AQ$2:AQ$479,$A462))</f>
        <v/>
      </c>
      <c r="F462" s="145" t="str">
        <f>IF(COUNTIF('Listing Competitieven'!AR$2:AR$479,$A462)=0,"",COUNTIF('Listing Competitieven'!AR$2:AR$479,$A462))</f>
        <v/>
      </c>
      <c r="G462" s="145" t="str">
        <f>IF(COUNTIF('Listing Competitieven'!AS$2:AS$479,$A462)=0,"",COUNTIF('Listing Competitieven'!AS$2:AS$479,$A462))</f>
        <v/>
      </c>
      <c r="I462">
        <v>461</v>
      </c>
      <c r="J462" s="145">
        <f>SUM(B$2:B462)</f>
        <v>137</v>
      </c>
      <c r="K462" s="145">
        <f>SUM(C$2:C462)</f>
        <v>82</v>
      </c>
      <c r="L462" s="145">
        <f>SUM(D$2:D462)</f>
        <v>19</v>
      </c>
      <c r="M462" s="145">
        <f>SUM(E$2:E462)</f>
        <v>0</v>
      </c>
      <c r="N462" s="145">
        <f>SUM(F$2:F462)</f>
        <v>0</v>
      </c>
      <c r="O462" s="145">
        <f>SUM(G$2:G462)</f>
        <v>0</v>
      </c>
    </row>
    <row r="463" spans="1:15" x14ac:dyDescent="0.25">
      <c r="A463">
        <v>462</v>
      </c>
      <c r="B463" s="145">
        <f>IF(COUNTIF('Listing Competitieven'!AN$2:AN$479,$A463)=0,"",COUNTIF('Listing Competitieven'!AN$2:AN$479,$A463))</f>
        <v>1</v>
      </c>
      <c r="C463" s="145">
        <f>IF(COUNTIF('Listing Competitieven'!AO$2:AO$479,$A463)=0,"",COUNTIF('Listing Competitieven'!AO$2:AO$479,$A463))</f>
        <v>1</v>
      </c>
      <c r="D463" s="145" t="str">
        <f>IF(COUNTIF('Listing Competitieven'!AP$2:AP$479,$A463)=0,"",COUNTIF('Listing Competitieven'!AP$2:AP$479,$A463))</f>
        <v/>
      </c>
      <c r="E463" s="145" t="str">
        <f>IF(COUNTIF('Listing Competitieven'!AQ$2:AQ$479,$A463)=0,"",COUNTIF('Listing Competitieven'!AQ$2:AQ$479,$A463))</f>
        <v/>
      </c>
      <c r="F463" s="145" t="str">
        <f>IF(COUNTIF('Listing Competitieven'!AR$2:AR$479,$A463)=0,"",COUNTIF('Listing Competitieven'!AR$2:AR$479,$A463))</f>
        <v/>
      </c>
      <c r="G463" s="145" t="str">
        <f>IF(COUNTIF('Listing Competitieven'!AS$2:AS$479,$A463)=0,"",COUNTIF('Listing Competitieven'!AS$2:AS$479,$A463))</f>
        <v/>
      </c>
      <c r="I463">
        <v>462</v>
      </c>
      <c r="J463" s="145">
        <f>SUM(B$2:B463)</f>
        <v>138</v>
      </c>
      <c r="K463" s="145">
        <f>SUM(C$2:C463)</f>
        <v>83</v>
      </c>
      <c r="L463" s="145">
        <f>SUM(D$2:D463)</f>
        <v>19</v>
      </c>
      <c r="M463" s="145">
        <f>SUM(E$2:E463)</f>
        <v>0</v>
      </c>
      <c r="N463" s="145">
        <f>SUM(F$2:F463)</f>
        <v>0</v>
      </c>
      <c r="O463" s="145">
        <f>SUM(G$2:G463)</f>
        <v>0</v>
      </c>
    </row>
    <row r="464" spans="1:15" x14ac:dyDescent="0.25">
      <c r="A464">
        <v>463</v>
      </c>
      <c r="B464" s="145" t="str">
        <f>IF(COUNTIF('Listing Competitieven'!AN$2:AN$479,$A464)=0,"",COUNTIF('Listing Competitieven'!AN$2:AN$479,$A464))</f>
        <v/>
      </c>
      <c r="C464" s="145" t="str">
        <f>IF(COUNTIF('Listing Competitieven'!AO$2:AO$479,$A464)=0,"",COUNTIF('Listing Competitieven'!AO$2:AO$479,$A464))</f>
        <v/>
      </c>
      <c r="D464" s="145" t="str">
        <f>IF(COUNTIF('Listing Competitieven'!AP$2:AP$479,$A464)=0,"",COUNTIF('Listing Competitieven'!AP$2:AP$479,$A464))</f>
        <v/>
      </c>
      <c r="E464" s="145" t="str">
        <f>IF(COUNTIF('Listing Competitieven'!AQ$2:AQ$479,$A464)=0,"",COUNTIF('Listing Competitieven'!AQ$2:AQ$479,$A464))</f>
        <v/>
      </c>
      <c r="F464" s="145" t="str">
        <f>IF(COUNTIF('Listing Competitieven'!AR$2:AR$479,$A464)=0,"",COUNTIF('Listing Competitieven'!AR$2:AR$479,$A464))</f>
        <v/>
      </c>
      <c r="G464" s="145" t="str">
        <f>IF(COUNTIF('Listing Competitieven'!AS$2:AS$479,$A464)=0,"",COUNTIF('Listing Competitieven'!AS$2:AS$479,$A464))</f>
        <v/>
      </c>
      <c r="I464">
        <v>463</v>
      </c>
      <c r="J464" s="145">
        <f>SUM(B$2:B464)</f>
        <v>138</v>
      </c>
      <c r="K464" s="145">
        <f>SUM(C$2:C464)</f>
        <v>83</v>
      </c>
      <c r="L464" s="145">
        <f>SUM(D$2:D464)</f>
        <v>19</v>
      </c>
      <c r="M464" s="145">
        <f>SUM(E$2:E464)</f>
        <v>0</v>
      </c>
      <c r="N464" s="145">
        <f>SUM(F$2:F464)</f>
        <v>0</v>
      </c>
      <c r="O464" s="145">
        <f>SUM(G$2:G464)</f>
        <v>0</v>
      </c>
    </row>
    <row r="465" spans="1:15" x14ac:dyDescent="0.25">
      <c r="A465">
        <v>464</v>
      </c>
      <c r="B465" s="145" t="str">
        <f>IF(COUNTIF('Listing Competitieven'!AN$2:AN$479,$A465)=0,"",COUNTIF('Listing Competitieven'!AN$2:AN$479,$A465))</f>
        <v/>
      </c>
      <c r="C465" s="145" t="str">
        <f>IF(COUNTIF('Listing Competitieven'!AO$2:AO$479,$A465)=0,"",COUNTIF('Listing Competitieven'!AO$2:AO$479,$A465))</f>
        <v/>
      </c>
      <c r="D465" s="145" t="str">
        <f>IF(COUNTIF('Listing Competitieven'!AP$2:AP$479,$A465)=0,"",COUNTIF('Listing Competitieven'!AP$2:AP$479,$A465))</f>
        <v/>
      </c>
      <c r="E465" s="145" t="str">
        <f>IF(COUNTIF('Listing Competitieven'!AQ$2:AQ$479,$A465)=0,"",COUNTIF('Listing Competitieven'!AQ$2:AQ$479,$A465))</f>
        <v/>
      </c>
      <c r="F465" s="145" t="str">
        <f>IF(COUNTIF('Listing Competitieven'!AR$2:AR$479,$A465)=0,"",COUNTIF('Listing Competitieven'!AR$2:AR$479,$A465))</f>
        <v/>
      </c>
      <c r="G465" s="145" t="str">
        <f>IF(COUNTIF('Listing Competitieven'!AS$2:AS$479,$A465)=0,"",COUNTIF('Listing Competitieven'!AS$2:AS$479,$A465))</f>
        <v/>
      </c>
      <c r="I465">
        <v>464</v>
      </c>
      <c r="J465" s="145">
        <f>SUM(B$2:B465)</f>
        <v>138</v>
      </c>
      <c r="K465" s="145">
        <f>SUM(C$2:C465)</f>
        <v>83</v>
      </c>
      <c r="L465" s="145">
        <f>SUM(D$2:D465)</f>
        <v>19</v>
      </c>
      <c r="M465" s="145">
        <f>SUM(E$2:E465)</f>
        <v>0</v>
      </c>
      <c r="N465" s="145">
        <f>SUM(F$2:F465)</f>
        <v>0</v>
      </c>
      <c r="O465" s="145">
        <f>SUM(G$2:G465)</f>
        <v>0</v>
      </c>
    </row>
    <row r="466" spans="1:15" x14ac:dyDescent="0.25">
      <c r="A466">
        <v>465</v>
      </c>
      <c r="B466" s="145" t="str">
        <f>IF(COUNTIF('Listing Competitieven'!AN$2:AN$479,$A466)=0,"",COUNTIF('Listing Competitieven'!AN$2:AN$479,$A466))</f>
        <v/>
      </c>
      <c r="C466" s="145" t="str">
        <f>IF(COUNTIF('Listing Competitieven'!AO$2:AO$479,$A466)=0,"",COUNTIF('Listing Competitieven'!AO$2:AO$479,$A466))</f>
        <v/>
      </c>
      <c r="D466" s="145" t="str">
        <f>IF(COUNTIF('Listing Competitieven'!AP$2:AP$479,$A466)=0,"",COUNTIF('Listing Competitieven'!AP$2:AP$479,$A466))</f>
        <v/>
      </c>
      <c r="E466" s="145" t="str">
        <f>IF(COUNTIF('Listing Competitieven'!AQ$2:AQ$479,$A466)=0,"",COUNTIF('Listing Competitieven'!AQ$2:AQ$479,$A466))</f>
        <v/>
      </c>
      <c r="F466" s="145" t="str">
        <f>IF(COUNTIF('Listing Competitieven'!AR$2:AR$479,$A466)=0,"",COUNTIF('Listing Competitieven'!AR$2:AR$479,$A466))</f>
        <v/>
      </c>
      <c r="G466" s="145" t="str">
        <f>IF(COUNTIF('Listing Competitieven'!AS$2:AS$479,$A466)=0,"",COUNTIF('Listing Competitieven'!AS$2:AS$479,$A466))</f>
        <v/>
      </c>
      <c r="I466">
        <v>465</v>
      </c>
      <c r="J466" s="145">
        <f>SUM(B$2:B466)</f>
        <v>138</v>
      </c>
      <c r="K466" s="145">
        <f>SUM(C$2:C466)</f>
        <v>83</v>
      </c>
      <c r="L466" s="145">
        <f>SUM(D$2:D466)</f>
        <v>19</v>
      </c>
      <c r="M466" s="145">
        <f>SUM(E$2:E466)</f>
        <v>0</v>
      </c>
      <c r="N466" s="145">
        <f>SUM(F$2:F466)</f>
        <v>0</v>
      </c>
      <c r="O466" s="145">
        <f>SUM(G$2:G466)</f>
        <v>0</v>
      </c>
    </row>
    <row r="467" spans="1:15" x14ac:dyDescent="0.25">
      <c r="A467">
        <v>466</v>
      </c>
      <c r="B467" s="145" t="str">
        <f>IF(COUNTIF('Listing Competitieven'!AN$2:AN$479,$A467)=0,"",COUNTIF('Listing Competitieven'!AN$2:AN$479,$A467))</f>
        <v/>
      </c>
      <c r="C467" s="145" t="str">
        <f>IF(COUNTIF('Listing Competitieven'!AO$2:AO$479,$A467)=0,"",COUNTIF('Listing Competitieven'!AO$2:AO$479,$A467))</f>
        <v/>
      </c>
      <c r="D467" s="145" t="str">
        <f>IF(COUNTIF('Listing Competitieven'!AP$2:AP$479,$A467)=0,"",COUNTIF('Listing Competitieven'!AP$2:AP$479,$A467))</f>
        <v/>
      </c>
      <c r="E467" s="145" t="str">
        <f>IF(COUNTIF('Listing Competitieven'!AQ$2:AQ$479,$A467)=0,"",COUNTIF('Listing Competitieven'!AQ$2:AQ$479,$A467))</f>
        <v/>
      </c>
      <c r="F467" s="145" t="str">
        <f>IF(COUNTIF('Listing Competitieven'!AR$2:AR$479,$A467)=0,"",COUNTIF('Listing Competitieven'!AR$2:AR$479,$A467))</f>
        <v/>
      </c>
      <c r="G467" s="145" t="str">
        <f>IF(COUNTIF('Listing Competitieven'!AS$2:AS$479,$A467)=0,"",COUNTIF('Listing Competitieven'!AS$2:AS$479,$A467))</f>
        <v/>
      </c>
      <c r="I467">
        <v>466</v>
      </c>
      <c r="J467" s="145">
        <f>SUM(B$2:B467)</f>
        <v>138</v>
      </c>
      <c r="K467" s="145">
        <f>SUM(C$2:C467)</f>
        <v>83</v>
      </c>
      <c r="L467" s="145">
        <f>SUM(D$2:D467)</f>
        <v>19</v>
      </c>
      <c r="M467" s="145">
        <f>SUM(E$2:E467)</f>
        <v>0</v>
      </c>
      <c r="N467" s="145">
        <f>SUM(F$2:F467)</f>
        <v>0</v>
      </c>
      <c r="O467" s="145">
        <f>SUM(G$2:G467)</f>
        <v>0</v>
      </c>
    </row>
    <row r="468" spans="1:15" x14ac:dyDescent="0.25">
      <c r="A468">
        <v>467</v>
      </c>
      <c r="B468" s="145" t="str">
        <f>IF(COUNTIF('Listing Competitieven'!AN$2:AN$479,$A468)=0,"",COUNTIF('Listing Competitieven'!AN$2:AN$479,$A468))</f>
        <v/>
      </c>
      <c r="C468" s="145" t="str">
        <f>IF(COUNTIF('Listing Competitieven'!AO$2:AO$479,$A468)=0,"",COUNTIF('Listing Competitieven'!AO$2:AO$479,$A468))</f>
        <v/>
      </c>
      <c r="D468" s="145" t="str">
        <f>IF(COUNTIF('Listing Competitieven'!AP$2:AP$479,$A468)=0,"",COUNTIF('Listing Competitieven'!AP$2:AP$479,$A468))</f>
        <v/>
      </c>
      <c r="E468" s="145" t="str">
        <f>IF(COUNTIF('Listing Competitieven'!AQ$2:AQ$479,$A468)=0,"",COUNTIF('Listing Competitieven'!AQ$2:AQ$479,$A468))</f>
        <v/>
      </c>
      <c r="F468" s="145" t="str">
        <f>IF(COUNTIF('Listing Competitieven'!AR$2:AR$479,$A468)=0,"",COUNTIF('Listing Competitieven'!AR$2:AR$479,$A468))</f>
        <v/>
      </c>
      <c r="G468" s="145" t="str">
        <f>IF(COUNTIF('Listing Competitieven'!AS$2:AS$479,$A468)=0,"",COUNTIF('Listing Competitieven'!AS$2:AS$479,$A468))</f>
        <v/>
      </c>
      <c r="I468">
        <v>467</v>
      </c>
      <c r="J468" s="145">
        <f>SUM(B$2:B468)</f>
        <v>138</v>
      </c>
      <c r="K468" s="145">
        <f>SUM(C$2:C468)</f>
        <v>83</v>
      </c>
      <c r="L468" s="145">
        <f>SUM(D$2:D468)</f>
        <v>19</v>
      </c>
      <c r="M468" s="145">
        <f>SUM(E$2:E468)</f>
        <v>0</v>
      </c>
      <c r="N468" s="145">
        <f>SUM(F$2:F468)</f>
        <v>0</v>
      </c>
      <c r="O468" s="145">
        <f>SUM(G$2:G468)</f>
        <v>0</v>
      </c>
    </row>
    <row r="469" spans="1:15" x14ac:dyDescent="0.25">
      <c r="A469">
        <v>468</v>
      </c>
      <c r="B469" s="145" t="str">
        <f>IF(COUNTIF('Listing Competitieven'!AN$2:AN$479,$A469)=0,"",COUNTIF('Listing Competitieven'!AN$2:AN$479,$A469))</f>
        <v/>
      </c>
      <c r="C469" s="145" t="str">
        <f>IF(COUNTIF('Listing Competitieven'!AO$2:AO$479,$A469)=0,"",COUNTIF('Listing Competitieven'!AO$2:AO$479,$A469))</f>
        <v/>
      </c>
      <c r="D469" s="145" t="str">
        <f>IF(COUNTIF('Listing Competitieven'!AP$2:AP$479,$A469)=0,"",COUNTIF('Listing Competitieven'!AP$2:AP$479,$A469))</f>
        <v/>
      </c>
      <c r="E469" s="145" t="str">
        <f>IF(COUNTIF('Listing Competitieven'!AQ$2:AQ$479,$A469)=0,"",COUNTIF('Listing Competitieven'!AQ$2:AQ$479,$A469))</f>
        <v/>
      </c>
      <c r="F469" s="145" t="str">
        <f>IF(COUNTIF('Listing Competitieven'!AR$2:AR$479,$A469)=0,"",COUNTIF('Listing Competitieven'!AR$2:AR$479,$A469))</f>
        <v/>
      </c>
      <c r="G469" s="145" t="str">
        <f>IF(COUNTIF('Listing Competitieven'!AS$2:AS$479,$A469)=0,"",COUNTIF('Listing Competitieven'!AS$2:AS$479,$A469))</f>
        <v/>
      </c>
      <c r="I469">
        <v>468</v>
      </c>
      <c r="J469" s="145">
        <f>SUM(B$2:B469)</f>
        <v>138</v>
      </c>
      <c r="K469" s="145">
        <f>SUM(C$2:C469)</f>
        <v>83</v>
      </c>
      <c r="L469" s="145">
        <f>SUM(D$2:D469)</f>
        <v>19</v>
      </c>
      <c r="M469" s="145">
        <f>SUM(E$2:E469)</f>
        <v>0</v>
      </c>
      <c r="N469" s="145">
        <f>SUM(F$2:F469)</f>
        <v>0</v>
      </c>
      <c r="O469" s="145">
        <f>SUM(G$2:G469)</f>
        <v>0</v>
      </c>
    </row>
    <row r="470" spans="1:15" x14ac:dyDescent="0.25">
      <c r="A470">
        <v>469</v>
      </c>
      <c r="B470" s="145" t="str">
        <f>IF(COUNTIF('Listing Competitieven'!AN$2:AN$479,$A470)=0,"",COUNTIF('Listing Competitieven'!AN$2:AN$479,$A470))</f>
        <v/>
      </c>
      <c r="C470" s="145" t="str">
        <f>IF(COUNTIF('Listing Competitieven'!AO$2:AO$479,$A470)=0,"",COUNTIF('Listing Competitieven'!AO$2:AO$479,$A470))</f>
        <v/>
      </c>
      <c r="D470" s="145" t="str">
        <f>IF(COUNTIF('Listing Competitieven'!AP$2:AP$479,$A470)=0,"",COUNTIF('Listing Competitieven'!AP$2:AP$479,$A470))</f>
        <v/>
      </c>
      <c r="E470" s="145" t="str">
        <f>IF(COUNTIF('Listing Competitieven'!AQ$2:AQ$479,$A470)=0,"",COUNTIF('Listing Competitieven'!AQ$2:AQ$479,$A470))</f>
        <v/>
      </c>
      <c r="F470" s="145" t="str">
        <f>IF(COUNTIF('Listing Competitieven'!AR$2:AR$479,$A470)=0,"",COUNTIF('Listing Competitieven'!AR$2:AR$479,$A470))</f>
        <v/>
      </c>
      <c r="G470" s="145" t="str">
        <f>IF(COUNTIF('Listing Competitieven'!AS$2:AS$479,$A470)=0,"",COUNTIF('Listing Competitieven'!AS$2:AS$479,$A470))</f>
        <v/>
      </c>
      <c r="I470">
        <v>469</v>
      </c>
      <c r="J470" s="145">
        <f>SUM(B$2:B470)</f>
        <v>138</v>
      </c>
      <c r="K470" s="145">
        <f>SUM(C$2:C470)</f>
        <v>83</v>
      </c>
      <c r="L470" s="145">
        <f>SUM(D$2:D470)</f>
        <v>19</v>
      </c>
      <c r="M470" s="145">
        <f>SUM(E$2:E470)</f>
        <v>0</v>
      </c>
      <c r="N470" s="145">
        <f>SUM(F$2:F470)</f>
        <v>0</v>
      </c>
      <c r="O470" s="145">
        <f>SUM(G$2:G470)</f>
        <v>0</v>
      </c>
    </row>
    <row r="471" spans="1:15" x14ac:dyDescent="0.25">
      <c r="A471">
        <v>470</v>
      </c>
      <c r="B471" s="145" t="str">
        <f>IF(COUNTIF('Listing Competitieven'!AN$2:AN$479,$A471)=0,"",COUNTIF('Listing Competitieven'!AN$2:AN$479,$A471))</f>
        <v/>
      </c>
      <c r="C471" s="145" t="str">
        <f>IF(COUNTIF('Listing Competitieven'!AO$2:AO$479,$A471)=0,"",COUNTIF('Listing Competitieven'!AO$2:AO$479,$A471))</f>
        <v/>
      </c>
      <c r="D471" s="145" t="str">
        <f>IF(COUNTIF('Listing Competitieven'!AP$2:AP$479,$A471)=0,"",COUNTIF('Listing Competitieven'!AP$2:AP$479,$A471))</f>
        <v/>
      </c>
      <c r="E471" s="145" t="str">
        <f>IF(COUNTIF('Listing Competitieven'!AQ$2:AQ$479,$A471)=0,"",COUNTIF('Listing Competitieven'!AQ$2:AQ$479,$A471))</f>
        <v/>
      </c>
      <c r="F471" s="145" t="str">
        <f>IF(COUNTIF('Listing Competitieven'!AR$2:AR$479,$A471)=0,"",COUNTIF('Listing Competitieven'!AR$2:AR$479,$A471))</f>
        <v/>
      </c>
      <c r="G471" s="145" t="str">
        <f>IF(COUNTIF('Listing Competitieven'!AS$2:AS$479,$A471)=0,"",COUNTIF('Listing Competitieven'!AS$2:AS$479,$A471))</f>
        <v/>
      </c>
      <c r="I471">
        <v>470</v>
      </c>
      <c r="J471" s="145">
        <f>SUM(B$2:B471)</f>
        <v>138</v>
      </c>
      <c r="K471" s="145">
        <f>SUM(C$2:C471)</f>
        <v>83</v>
      </c>
      <c r="L471" s="145">
        <f>SUM(D$2:D471)</f>
        <v>19</v>
      </c>
      <c r="M471" s="145">
        <f>SUM(E$2:E471)</f>
        <v>0</v>
      </c>
      <c r="N471" s="145">
        <f>SUM(F$2:F471)</f>
        <v>0</v>
      </c>
      <c r="O471" s="145">
        <f>SUM(G$2:G471)</f>
        <v>0</v>
      </c>
    </row>
    <row r="472" spans="1:15" x14ac:dyDescent="0.25">
      <c r="A472">
        <v>471</v>
      </c>
      <c r="B472" s="145" t="str">
        <f>IF(COUNTIF('Listing Competitieven'!AN$2:AN$479,$A472)=0,"",COUNTIF('Listing Competitieven'!AN$2:AN$479,$A472))</f>
        <v/>
      </c>
      <c r="C472" s="145" t="str">
        <f>IF(COUNTIF('Listing Competitieven'!AO$2:AO$479,$A472)=0,"",COUNTIF('Listing Competitieven'!AO$2:AO$479,$A472))</f>
        <v/>
      </c>
      <c r="D472" s="145" t="str">
        <f>IF(COUNTIF('Listing Competitieven'!AP$2:AP$479,$A472)=0,"",COUNTIF('Listing Competitieven'!AP$2:AP$479,$A472))</f>
        <v/>
      </c>
      <c r="E472" s="145" t="str">
        <f>IF(COUNTIF('Listing Competitieven'!AQ$2:AQ$479,$A472)=0,"",COUNTIF('Listing Competitieven'!AQ$2:AQ$479,$A472))</f>
        <v/>
      </c>
      <c r="F472" s="145" t="str">
        <f>IF(COUNTIF('Listing Competitieven'!AR$2:AR$479,$A472)=0,"",COUNTIF('Listing Competitieven'!AR$2:AR$479,$A472))</f>
        <v/>
      </c>
      <c r="G472" s="145" t="str">
        <f>IF(COUNTIF('Listing Competitieven'!AS$2:AS$479,$A472)=0,"",COUNTIF('Listing Competitieven'!AS$2:AS$479,$A472))</f>
        <v/>
      </c>
      <c r="I472">
        <v>471</v>
      </c>
      <c r="J472" s="145">
        <f>SUM(B$2:B472)</f>
        <v>138</v>
      </c>
      <c r="K472" s="145">
        <f>SUM(C$2:C472)</f>
        <v>83</v>
      </c>
      <c r="L472" s="145">
        <f>SUM(D$2:D472)</f>
        <v>19</v>
      </c>
      <c r="M472" s="145">
        <f>SUM(E$2:E472)</f>
        <v>0</v>
      </c>
      <c r="N472" s="145">
        <f>SUM(F$2:F472)</f>
        <v>0</v>
      </c>
      <c r="O472" s="145">
        <f>SUM(G$2:G472)</f>
        <v>0</v>
      </c>
    </row>
    <row r="473" spans="1:15" x14ac:dyDescent="0.25">
      <c r="A473">
        <v>472</v>
      </c>
      <c r="B473" s="145" t="str">
        <f>IF(COUNTIF('Listing Competitieven'!AN$2:AN$479,$A473)=0,"",COUNTIF('Listing Competitieven'!AN$2:AN$479,$A473))</f>
        <v/>
      </c>
      <c r="C473" s="145" t="str">
        <f>IF(COUNTIF('Listing Competitieven'!AO$2:AO$479,$A473)=0,"",COUNTIF('Listing Competitieven'!AO$2:AO$479,$A473))</f>
        <v/>
      </c>
      <c r="D473" s="145" t="str">
        <f>IF(COUNTIF('Listing Competitieven'!AP$2:AP$479,$A473)=0,"",COUNTIF('Listing Competitieven'!AP$2:AP$479,$A473))</f>
        <v/>
      </c>
      <c r="E473" s="145" t="str">
        <f>IF(COUNTIF('Listing Competitieven'!AQ$2:AQ$479,$A473)=0,"",COUNTIF('Listing Competitieven'!AQ$2:AQ$479,$A473))</f>
        <v/>
      </c>
      <c r="F473" s="145" t="str">
        <f>IF(COUNTIF('Listing Competitieven'!AR$2:AR$479,$A473)=0,"",COUNTIF('Listing Competitieven'!AR$2:AR$479,$A473))</f>
        <v/>
      </c>
      <c r="G473" s="145" t="str">
        <f>IF(COUNTIF('Listing Competitieven'!AS$2:AS$479,$A473)=0,"",COUNTIF('Listing Competitieven'!AS$2:AS$479,$A473))</f>
        <v/>
      </c>
      <c r="I473">
        <v>472</v>
      </c>
      <c r="J473" s="145">
        <f>SUM(B$2:B473)</f>
        <v>138</v>
      </c>
      <c r="K473" s="145">
        <f>SUM(C$2:C473)</f>
        <v>83</v>
      </c>
      <c r="L473" s="145">
        <f>SUM(D$2:D473)</f>
        <v>19</v>
      </c>
      <c r="M473" s="145">
        <f>SUM(E$2:E473)</f>
        <v>0</v>
      </c>
      <c r="N473" s="145">
        <f>SUM(F$2:F473)</f>
        <v>0</v>
      </c>
      <c r="O473" s="145">
        <f>SUM(G$2:G473)</f>
        <v>0</v>
      </c>
    </row>
    <row r="474" spans="1:15" x14ac:dyDescent="0.25">
      <c r="A474">
        <v>473</v>
      </c>
      <c r="B474" s="145" t="str">
        <f>IF(COUNTIF('Listing Competitieven'!AN$2:AN$479,$A474)=0,"",COUNTIF('Listing Competitieven'!AN$2:AN$479,$A474))</f>
        <v/>
      </c>
      <c r="C474" s="145" t="str">
        <f>IF(COUNTIF('Listing Competitieven'!AO$2:AO$479,$A474)=0,"",COUNTIF('Listing Competitieven'!AO$2:AO$479,$A474))</f>
        <v/>
      </c>
      <c r="D474" s="145" t="str">
        <f>IF(COUNTIF('Listing Competitieven'!AP$2:AP$479,$A474)=0,"",COUNTIF('Listing Competitieven'!AP$2:AP$479,$A474))</f>
        <v/>
      </c>
      <c r="E474" s="145" t="str">
        <f>IF(COUNTIF('Listing Competitieven'!AQ$2:AQ$479,$A474)=0,"",COUNTIF('Listing Competitieven'!AQ$2:AQ$479,$A474))</f>
        <v/>
      </c>
      <c r="F474" s="145" t="str">
        <f>IF(COUNTIF('Listing Competitieven'!AR$2:AR$479,$A474)=0,"",COUNTIF('Listing Competitieven'!AR$2:AR$479,$A474))</f>
        <v/>
      </c>
      <c r="G474" s="145" t="str">
        <f>IF(COUNTIF('Listing Competitieven'!AS$2:AS$479,$A474)=0,"",COUNTIF('Listing Competitieven'!AS$2:AS$479,$A474))</f>
        <v/>
      </c>
      <c r="I474">
        <v>473</v>
      </c>
      <c r="J474" s="145">
        <f>SUM(B$2:B474)</f>
        <v>138</v>
      </c>
      <c r="K474" s="145">
        <f>SUM(C$2:C474)</f>
        <v>83</v>
      </c>
      <c r="L474" s="145">
        <f>SUM(D$2:D474)</f>
        <v>19</v>
      </c>
      <c r="M474" s="145">
        <f>SUM(E$2:E474)</f>
        <v>0</v>
      </c>
      <c r="N474" s="145">
        <f>SUM(F$2:F474)</f>
        <v>0</v>
      </c>
      <c r="O474" s="145">
        <f>SUM(G$2:G474)</f>
        <v>0</v>
      </c>
    </row>
    <row r="475" spans="1:15" x14ac:dyDescent="0.25">
      <c r="A475">
        <v>474</v>
      </c>
      <c r="B475" s="145" t="str">
        <f>IF(COUNTIF('Listing Competitieven'!AN$2:AN$479,$A475)=0,"",COUNTIF('Listing Competitieven'!AN$2:AN$479,$A475))</f>
        <v/>
      </c>
      <c r="C475" s="145" t="str">
        <f>IF(COUNTIF('Listing Competitieven'!AO$2:AO$479,$A475)=0,"",COUNTIF('Listing Competitieven'!AO$2:AO$479,$A475))</f>
        <v/>
      </c>
      <c r="D475" s="145" t="str">
        <f>IF(COUNTIF('Listing Competitieven'!AP$2:AP$479,$A475)=0,"",COUNTIF('Listing Competitieven'!AP$2:AP$479,$A475))</f>
        <v/>
      </c>
      <c r="E475" s="145" t="str">
        <f>IF(COUNTIF('Listing Competitieven'!AQ$2:AQ$479,$A475)=0,"",COUNTIF('Listing Competitieven'!AQ$2:AQ$479,$A475))</f>
        <v/>
      </c>
      <c r="F475" s="145" t="str">
        <f>IF(COUNTIF('Listing Competitieven'!AR$2:AR$479,$A475)=0,"",COUNTIF('Listing Competitieven'!AR$2:AR$479,$A475))</f>
        <v/>
      </c>
      <c r="G475" s="145" t="str">
        <f>IF(COUNTIF('Listing Competitieven'!AS$2:AS$479,$A475)=0,"",COUNTIF('Listing Competitieven'!AS$2:AS$479,$A475))</f>
        <v/>
      </c>
      <c r="I475">
        <v>474</v>
      </c>
      <c r="J475" s="145">
        <f>SUM(B$2:B475)</f>
        <v>138</v>
      </c>
      <c r="K475" s="145">
        <f>SUM(C$2:C475)</f>
        <v>83</v>
      </c>
      <c r="L475" s="145">
        <f>SUM(D$2:D475)</f>
        <v>19</v>
      </c>
      <c r="M475" s="145">
        <f>SUM(E$2:E475)</f>
        <v>0</v>
      </c>
      <c r="N475" s="145">
        <f>SUM(F$2:F475)</f>
        <v>0</v>
      </c>
      <c r="O475" s="145">
        <f>SUM(G$2:G475)</f>
        <v>0</v>
      </c>
    </row>
    <row r="476" spans="1:15" x14ac:dyDescent="0.25">
      <c r="A476">
        <v>475</v>
      </c>
      <c r="B476" s="145" t="str">
        <f>IF(COUNTIF('Listing Competitieven'!AN$2:AN$479,$A476)=0,"",COUNTIF('Listing Competitieven'!AN$2:AN$479,$A476))</f>
        <v/>
      </c>
      <c r="C476" s="145" t="str">
        <f>IF(COUNTIF('Listing Competitieven'!AO$2:AO$479,$A476)=0,"",COUNTIF('Listing Competitieven'!AO$2:AO$479,$A476))</f>
        <v/>
      </c>
      <c r="D476" s="145" t="str">
        <f>IF(COUNTIF('Listing Competitieven'!AP$2:AP$479,$A476)=0,"",COUNTIF('Listing Competitieven'!AP$2:AP$479,$A476))</f>
        <v/>
      </c>
      <c r="E476" s="145" t="str">
        <f>IF(COUNTIF('Listing Competitieven'!AQ$2:AQ$479,$A476)=0,"",COUNTIF('Listing Competitieven'!AQ$2:AQ$479,$A476))</f>
        <v/>
      </c>
      <c r="F476" s="145" t="str">
        <f>IF(COUNTIF('Listing Competitieven'!AR$2:AR$479,$A476)=0,"",COUNTIF('Listing Competitieven'!AR$2:AR$479,$A476))</f>
        <v/>
      </c>
      <c r="G476" s="145" t="str">
        <f>IF(COUNTIF('Listing Competitieven'!AS$2:AS$479,$A476)=0,"",COUNTIF('Listing Competitieven'!AS$2:AS$479,$A476))</f>
        <v/>
      </c>
      <c r="I476">
        <v>475</v>
      </c>
      <c r="J476" s="145">
        <f>SUM(B$2:B476)</f>
        <v>138</v>
      </c>
      <c r="K476" s="145">
        <f>SUM(C$2:C476)</f>
        <v>83</v>
      </c>
      <c r="L476" s="145">
        <f>SUM(D$2:D476)</f>
        <v>19</v>
      </c>
      <c r="M476" s="145">
        <f>SUM(E$2:E476)</f>
        <v>0</v>
      </c>
      <c r="N476" s="145">
        <f>SUM(F$2:F476)</f>
        <v>0</v>
      </c>
      <c r="O476" s="145">
        <f>SUM(G$2:G476)</f>
        <v>0</v>
      </c>
    </row>
    <row r="477" spans="1:15" x14ac:dyDescent="0.25">
      <c r="A477">
        <v>476</v>
      </c>
      <c r="B477" s="145" t="str">
        <f>IF(COUNTIF('Listing Competitieven'!AN$2:AN$479,$A477)=0,"",COUNTIF('Listing Competitieven'!AN$2:AN$479,$A477))</f>
        <v/>
      </c>
      <c r="C477" s="145" t="str">
        <f>IF(COUNTIF('Listing Competitieven'!AO$2:AO$479,$A477)=0,"",COUNTIF('Listing Competitieven'!AO$2:AO$479,$A477))</f>
        <v/>
      </c>
      <c r="D477" s="145" t="str">
        <f>IF(COUNTIF('Listing Competitieven'!AP$2:AP$479,$A477)=0,"",COUNTIF('Listing Competitieven'!AP$2:AP$479,$A477))</f>
        <v/>
      </c>
      <c r="E477" s="145" t="str">
        <f>IF(COUNTIF('Listing Competitieven'!AQ$2:AQ$479,$A477)=0,"",COUNTIF('Listing Competitieven'!AQ$2:AQ$479,$A477))</f>
        <v/>
      </c>
      <c r="F477" s="145" t="str">
        <f>IF(COUNTIF('Listing Competitieven'!AR$2:AR$479,$A477)=0,"",COUNTIF('Listing Competitieven'!AR$2:AR$479,$A477))</f>
        <v/>
      </c>
      <c r="G477" s="145" t="str">
        <f>IF(COUNTIF('Listing Competitieven'!AS$2:AS$479,$A477)=0,"",COUNTIF('Listing Competitieven'!AS$2:AS$479,$A477))</f>
        <v/>
      </c>
      <c r="I477">
        <v>476</v>
      </c>
      <c r="J477" s="145">
        <f>SUM(B$2:B477)</f>
        <v>138</v>
      </c>
      <c r="K477" s="145">
        <f>SUM(C$2:C477)</f>
        <v>83</v>
      </c>
      <c r="L477" s="145">
        <f>SUM(D$2:D477)</f>
        <v>19</v>
      </c>
      <c r="M477" s="145">
        <f>SUM(E$2:E477)</f>
        <v>0</v>
      </c>
      <c r="N477" s="145">
        <f>SUM(F$2:F477)</f>
        <v>0</v>
      </c>
      <c r="O477" s="145">
        <f>SUM(G$2:G477)</f>
        <v>0</v>
      </c>
    </row>
    <row r="478" spans="1:15" x14ac:dyDescent="0.25">
      <c r="A478">
        <v>477</v>
      </c>
      <c r="B478" s="145" t="str">
        <f>IF(COUNTIF('Listing Competitieven'!AN$2:AN$479,$A478)=0,"",COUNTIF('Listing Competitieven'!AN$2:AN$479,$A478))</f>
        <v/>
      </c>
      <c r="C478" s="145" t="str">
        <f>IF(COUNTIF('Listing Competitieven'!AO$2:AO$479,$A478)=0,"",COUNTIF('Listing Competitieven'!AO$2:AO$479,$A478))</f>
        <v/>
      </c>
      <c r="D478" s="145" t="str">
        <f>IF(COUNTIF('Listing Competitieven'!AP$2:AP$479,$A478)=0,"",COUNTIF('Listing Competitieven'!AP$2:AP$479,$A478))</f>
        <v/>
      </c>
      <c r="E478" s="145" t="str">
        <f>IF(COUNTIF('Listing Competitieven'!AQ$2:AQ$479,$A478)=0,"",COUNTIF('Listing Competitieven'!AQ$2:AQ$479,$A478))</f>
        <v/>
      </c>
      <c r="F478" s="145" t="str">
        <f>IF(COUNTIF('Listing Competitieven'!AR$2:AR$479,$A478)=0,"",COUNTIF('Listing Competitieven'!AR$2:AR$479,$A478))</f>
        <v/>
      </c>
      <c r="G478" s="145" t="str">
        <f>IF(COUNTIF('Listing Competitieven'!AS$2:AS$479,$A478)=0,"",COUNTIF('Listing Competitieven'!AS$2:AS$479,$A478))</f>
        <v/>
      </c>
      <c r="I478">
        <v>477</v>
      </c>
      <c r="J478" s="145">
        <f>SUM(B$2:B478)</f>
        <v>138</v>
      </c>
      <c r="K478" s="145">
        <f>SUM(C$2:C478)</f>
        <v>83</v>
      </c>
      <c r="L478" s="145">
        <f>SUM(D$2:D478)</f>
        <v>19</v>
      </c>
      <c r="M478" s="145">
        <f>SUM(E$2:E478)</f>
        <v>0</v>
      </c>
      <c r="N478" s="145">
        <f>SUM(F$2:F478)</f>
        <v>0</v>
      </c>
      <c r="O478" s="145">
        <f>SUM(G$2:G478)</f>
        <v>0</v>
      </c>
    </row>
    <row r="479" spans="1:15" x14ac:dyDescent="0.25">
      <c r="A479">
        <v>478</v>
      </c>
      <c r="B479" s="145" t="str">
        <f>IF(COUNTIF('Listing Competitieven'!AN$2:AN$479,$A479)=0,"",COUNTIF('Listing Competitieven'!AN$2:AN$479,$A479))</f>
        <v/>
      </c>
      <c r="C479" s="145" t="str">
        <f>IF(COUNTIF('Listing Competitieven'!AO$2:AO$479,$A479)=0,"",COUNTIF('Listing Competitieven'!AO$2:AO$479,$A479))</f>
        <v/>
      </c>
      <c r="D479" s="145" t="str">
        <f>IF(COUNTIF('Listing Competitieven'!AP$2:AP$479,$A479)=0,"",COUNTIF('Listing Competitieven'!AP$2:AP$479,$A479))</f>
        <v/>
      </c>
      <c r="E479" s="145" t="str">
        <f>IF(COUNTIF('Listing Competitieven'!AQ$2:AQ$479,$A479)=0,"",COUNTIF('Listing Competitieven'!AQ$2:AQ$479,$A479))</f>
        <v/>
      </c>
      <c r="F479" s="145" t="str">
        <f>IF(COUNTIF('Listing Competitieven'!AR$2:AR$479,$A479)=0,"",COUNTIF('Listing Competitieven'!AR$2:AR$479,$A479))</f>
        <v/>
      </c>
      <c r="G479" s="145" t="str">
        <f>IF(COUNTIF('Listing Competitieven'!AS$2:AS$479,$A479)=0,"",COUNTIF('Listing Competitieven'!AS$2:AS$479,$A479))</f>
        <v/>
      </c>
      <c r="I479">
        <v>478</v>
      </c>
      <c r="J479" s="145">
        <f>SUM(B$2:B479)</f>
        <v>138</v>
      </c>
      <c r="K479" s="145">
        <f>SUM(C$2:C479)</f>
        <v>83</v>
      </c>
      <c r="L479" s="145">
        <f>SUM(D$2:D479)</f>
        <v>19</v>
      </c>
      <c r="M479" s="145">
        <f>SUM(E$2:E479)</f>
        <v>0</v>
      </c>
      <c r="N479" s="145">
        <f>SUM(F$2:F479)</f>
        <v>0</v>
      </c>
      <c r="O479" s="145">
        <f>SUM(G$2:G479)</f>
        <v>0</v>
      </c>
    </row>
    <row r="480" spans="1:15" x14ac:dyDescent="0.25">
      <c r="A480">
        <v>479</v>
      </c>
      <c r="B480" s="145" t="str">
        <f>IF(COUNTIF('Listing Competitieven'!AN$2:AN$479,$A480)=0,"",COUNTIF('Listing Competitieven'!AN$2:AN$479,$A480))</f>
        <v/>
      </c>
      <c r="C480" s="145" t="str">
        <f>IF(COUNTIF('Listing Competitieven'!AO$2:AO$479,$A480)=0,"",COUNTIF('Listing Competitieven'!AO$2:AO$479,$A480))</f>
        <v/>
      </c>
      <c r="D480" s="145" t="str">
        <f>IF(COUNTIF('Listing Competitieven'!AP$2:AP$479,$A480)=0,"",COUNTIF('Listing Competitieven'!AP$2:AP$479,$A480))</f>
        <v/>
      </c>
      <c r="E480" s="145" t="str">
        <f>IF(COUNTIF('Listing Competitieven'!AQ$2:AQ$479,$A480)=0,"",COUNTIF('Listing Competitieven'!AQ$2:AQ$479,$A480))</f>
        <v/>
      </c>
      <c r="F480" s="145" t="str">
        <f>IF(COUNTIF('Listing Competitieven'!AR$2:AR$479,$A480)=0,"",COUNTIF('Listing Competitieven'!AR$2:AR$479,$A480))</f>
        <v/>
      </c>
      <c r="G480" s="145" t="str">
        <f>IF(COUNTIF('Listing Competitieven'!AS$2:AS$479,$A480)=0,"",COUNTIF('Listing Competitieven'!AS$2:AS$479,$A480))</f>
        <v/>
      </c>
      <c r="I480">
        <v>479</v>
      </c>
      <c r="J480" s="145">
        <f>SUM(B$2:B480)</f>
        <v>138</v>
      </c>
      <c r="K480" s="145">
        <f>SUM(C$2:C480)</f>
        <v>83</v>
      </c>
      <c r="L480" s="145">
        <f>SUM(D$2:D480)</f>
        <v>19</v>
      </c>
      <c r="M480" s="145">
        <f>SUM(E$2:E480)</f>
        <v>0</v>
      </c>
      <c r="N480" s="145">
        <f>SUM(F$2:F480)</f>
        <v>0</v>
      </c>
      <c r="O480" s="145">
        <f>SUM(G$2:G480)</f>
        <v>0</v>
      </c>
    </row>
    <row r="481" spans="1:15" x14ac:dyDescent="0.25">
      <c r="A481">
        <v>480</v>
      </c>
      <c r="B481" s="145" t="str">
        <f>IF(COUNTIF('Listing Competitieven'!AN$2:AN$479,$A481)=0,"",COUNTIF('Listing Competitieven'!AN$2:AN$479,$A481))</f>
        <v/>
      </c>
      <c r="C481" s="145" t="str">
        <f>IF(COUNTIF('Listing Competitieven'!AO$2:AO$479,$A481)=0,"",COUNTIF('Listing Competitieven'!AO$2:AO$479,$A481))</f>
        <v/>
      </c>
      <c r="D481" s="145" t="str">
        <f>IF(COUNTIF('Listing Competitieven'!AP$2:AP$479,$A481)=0,"",COUNTIF('Listing Competitieven'!AP$2:AP$479,$A481))</f>
        <v/>
      </c>
      <c r="E481" s="145" t="str">
        <f>IF(COUNTIF('Listing Competitieven'!AQ$2:AQ$479,$A481)=0,"",COUNTIF('Listing Competitieven'!AQ$2:AQ$479,$A481))</f>
        <v/>
      </c>
      <c r="F481" s="145" t="str">
        <f>IF(COUNTIF('Listing Competitieven'!AR$2:AR$479,$A481)=0,"",COUNTIF('Listing Competitieven'!AR$2:AR$479,$A481))</f>
        <v/>
      </c>
      <c r="G481" s="145" t="str">
        <f>IF(COUNTIF('Listing Competitieven'!AS$2:AS$479,$A481)=0,"",COUNTIF('Listing Competitieven'!AS$2:AS$479,$A481))</f>
        <v/>
      </c>
      <c r="I481">
        <v>480</v>
      </c>
      <c r="J481" s="145">
        <f>SUM(B$2:B481)</f>
        <v>138</v>
      </c>
      <c r="K481" s="145">
        <f>SUM(C$2:C481)</f>
        <v>83</v>
      </c>
      <c r="L481" s="145">
        <f>SUM(D$2:D481)</f>
        <v>19</v>
      </c>
      <c r="M481" s="145">
        <f>SUM(E$2:E481)</f>
        <v>0</v>
      </c>
      <c r="N481" s="145">
        <f>SUM(F$2:F481)</f>
        <v>0</v>
      </c>
      <c r="O481" s="145">
        <f>SUM(G$2:G481)</f>
        <v>0</v>
      </c>
    </row>
    <row r="482" spans="1:15" x14ac:dyDescent="0.25">
      <c r="A482">
        <v>481</v>
      </c>
      <c r="B482" s="145" t="str">
        <f>IF(COUNTIF('Listing Competitieven'!AN$2:AN$479,$A482)=0,"",COUNTIF('Listing Competitieven'!AN$2:AN$479,$A482))</f>
        <v/>
      </c>
      <c r="C482" s="145" t="str">
        <f>IF(COUNTIF('Listing Competitieven'!AO$2:AO$479,$A482)=0,"",COUNTIF('Listing Competitieven'!AO$2:AO$479,$A482))</f>
        <v/>
      </c>
      <c r="D482" s="145" t="str">
        <f>IF(COUNTIF('Listing Competitieven'!AP$2:AP$479,$A482)=0,"",COUNTIF('Listing Competitieven'!AP$2:AP$479,$A482))</f>
        <v/>
      </c>
      <c r="E482" s="145" t="str">
        <f>IF(COUNTIF('Listing Competitieven'!AQ$2:AQ$479,$A482)=0,"",COUNTIF('Listing Competitieven'!AQ$2:AQ$479,$A482))</f>
        <v/>
      </c>
      <c r="F482" s="145" t="str">
        <f>IF(COUNTIF('Listing Competitieven'!AR$2:AR$479,$A482)=0,"",COUNTIF('Listing Competitieven'!AR$2:AR$479,$A482))</f>
        <v/>
      </c>
      <c r="G482" s="145" t="str">
        <f>IF(COUNTIF('Listing Competitieven'!AS$2:AS$479,$A482)=0,"",COUNTIF('Listing Competitieven'!AS$2:AS$479,$A482))</f>
        <v/>
      </c>
      <c r="I482">
        <v>481</v>
      </c>
      <c r="J482" s="145">
        <f>SUM(B$2:B482)</f>
        <v>138</v>
      </c>
      <c r="K482" s="145">
        <f>SUM(C$2:C482)</f>
        <v>83</v>
      </c>
      <c r="L482" s="145">
        <f>SUM(D$2:D482)</f>
        <v>19</v>
      </c>
      <c r="M482" s="145">
        <f>SUM(E$2:E482)</f>
        <v>0</v>
      </c>
      <c r="N482" s="145">
        <f>SUM(F$2:F482)</f>
        <v>0</v>
      </c>
      <c r="O482" s="145">
        <f>SUM(G$2:G482)</f>
        <v>0</v>
      </c>
    </row>
    <row r="483" spans="1:15" x14ac:dyDescent="0.25">
      <c r="A483">
        <v>482</v>
      </c>
      <c r="B483" s="145" t="str">
        <f>IF(COUNTIF('Listing Competitieven'!AN$2:AN$479,$A483)=0,"",COUNTIF('Listing Competitieven'!AN$2:AN$479,$A483))</f>
        <v/>
      </c>
      <c r="C483" s="145" t="str">
        <f>IF(COUNTIF('Listing Competitieven'!AO$2:AO$479,$A483)=0,"",COUNTIF('Listing Competitieven'!AO$2:AO$479,$A483))</f>
        <v/>
      </c>
      <c r="D483" s="145" t="str">
        <f>IF(COUNTIF('Listing Competitieven'!AP$2:AP$479,$A483)=0,"",COUNTIF('Listing Competitieven'!AP$2:AP$479,$A483))</f>
        <v/>
      </c>
      <c r="E483" s="145" t="str">
        <f>IF(COUNTIF('Listing Competitieven'!AQ$2:AQ$479,$A483)=0,"",COUNTIF('Listing Competitieven'!AQ$2:AQ$479,$A483))</f>
        <v/>
      </c>
      <c r="F483" s="145" t="str">
        <f>IF(COUNTIF('Listing Competitieven'!AR$2:AR$479,$A483)=0,"",COUNTIF('Listing Competitieven'!AR$2:AR$479,$A483))</f>
        <v/>
      </c>
      <c r="G483" s="145" t="str">
        <f>IF(COUNTIF('Listing Competitieven'!AS$2:AS$479,$A483)=0,"",COUNTIF('Listing Competitieven'!AS$2:AS$479,$A483))</f>
        <v/>
      </c>
      <c r="I483">
        <v>482</v>
      </c>
      <c r="J483" s="145">
        <f>SUM(B$2:B483)</f>
        <v>138</v>
      </c>
      <c r="K483" s="145">
        <f>SUM(C$2:C483)</f>
        <v>83</v>
      </c>
      <c r="L483" s="145">
        <f>SUM(D$2:D483)</f>
        <v>19</v>
      </c>
      <c r="M483" s="145">
        <f>SUM(E$2:E483)</f>
        <v>0</v>
      </c>
      <c r="N483" s="145">
        <f>SUM(F$2:F483)</f>
        <v>0</v>
      </c>
      <c r="O483" s="145">
        <f>SUM(G$2:G483)</f>
        <v>0</v>
      </c>
    </row>
    <row r="484" spans="1:15" x14ac:dyDescent="0.25">
      <c r="A484">
        <v>483</v>
      </c>
      <c r="B484" s="145" t="str">
        <f>IF(COUNTIF('Listing Competitieven'!AN$2:AN$479,$A484)=0,"",COUNTIF('Listing Competitieven'!AN$2:AN$479,$A484))</f>
        <v/>
      </c>
      <c r="C484" s="145" t="str">
        <f>IF(COUNTIF('Listing Competitieven'!AO$2:AO$479,$A484)=0,"",COUNTIF('Listing Competitieven'!AO$2:AO$479,$A484))</f>
        <v/>
      </c>
      <c r="D484" s="145" t="str">
        <f>IF(COUNTIF('Listing Competitieven'!AP$2:AP$479,$A484)=0,"",COUNTIF('Listing Competitieven'!AP$2:AP$479,$A484))</f>
        <v/>
      </c>
      <c r="E484" s="145" t="str">
        <f>IF(COUNTIF('Listing Competitieven'!AQ$2:AQ$479,$A484)=0,"",COUNTIF('Listing Competitieven'!AQ$2:AQ$479,$A484))</f>
        <v/>
      </c>
      <c r="F484" s="145" t="str">
        <f>IF(COUNTIF('Listing Competitieven'!AR$2:AR$479,$A484)=0,"",COUNTIF('Listing Competitieven'!AR$2:AR$479,$A484))</f>
        <v/>
      </c>
      <c r="G484" s="145" t="str">
        <f>IF(COUNTIF('Listing Competitieven'!AS$2:AS$479,$A484)=0,"",COUNTIF('Listing Competitieven'!AS$2:AS$479,$A484))</f>
        <v/>
      </c>
      <c r="I484">
        <v>483</v>
      </c>
      <c r="J484" s="145">
        <f>SUM(B$2:B484)</f>
        <v>138</v>
      </c>
      <c r="K484" s="145">
        <f>SUM(C$2:C484)</f>
        <v>83</v>
      </c>
      <c r="L484" s="145">
        <f>SUM(D$2:D484)</f>
        <v>19</v>
      </c>
      <c r="M484" s="145">
        <f>SUM(E$2:E484)</f>
        <v>0</v>
      </c>
      <c r="N484" s="145">
        <f>SUM(F$2:F484)</f>
        <v>0</v>
      </c>
      <c r="O484" s="145">
        <f>SUM(G$2:G484)</f>
        <v>0</v>
      </c>
    </row>
    <row r="485" spans="1:15" x14ac:dyDescent="0.25">
      <c r="A485">
        <v>484</v>
      </c>
      <c r="B485" s="145" t="str">
        <f>IF(COUNTIF('Listing Competitieven'!AN$2:AN$479,$A485)=0,"",COUNTIF('Listing Competitieven'!AN$2:AN$479,$A485))</f>
        <v/>
      </c>
      <c r="C485" s="145" t="str">
        <f>IF(COUNTIF('Listing Competitieven'!AO$2:AO$479,$A485)=0,"",COUNTIF('Listing Competitieven'!AO$2:AO$479,$A485))</f>
        <v/>
      </c>
      <c r="D485" s="145" t="str">
        <f>IF(COUNTIF('Listing Competitieven'!AP$2:AP$479,$A485)=0,"",COUNTIF('Listing Competitieven'!AP$2:AP$479,$A485))</f>
        <v/>
      </c>
      <c r="E485" s="145" t="str">
        <f>IF(COUNTIF('Listing Competitieven'!AQ$2:AQ$479,$A485)=0,"",COUNTIF('Listing Competitieven'!AQ$2:AQ$479,$A485))</f>
        <v/>
      </c>
      <c r="F485" s="145" t="str">
        <f>IF(COUNTIF('Listing Competitieven'!AR$2:AR$479,$A485)=0,"",COUNTIF('Listing Competitieven'!AR$2:AR$479,$A485))</f>
        <v/>
      </c>
      <c r="G485" s="145" t="str">
        <f>IF(COUNTIF('Listing Competitieven'!AS$2:AS$479,$A485)=0,"",COUNTIF('Listing Competitieven'!AS$2:AS$479,$A485))</f>
        <v/>
      </c>
      <c r="I485">
        <v>484</v>
      </c>
      <c r="J485" s="145">
        <f>SUM(B$2:B485)</f>
        <v>138</v>
      </c>
      <c r="K485" s="145">
        <f>SUM(C$2:C485)</f>
        <v>83</v>
      </c>
      <c r="L485" s="145">
        <f>SUM(D$2:D485)</f>
        <v>19</v>
      </c>
      <c r="M485" s="145">
        <f>SUM(E$2:E485)</f>
        <v>0</v>
      </c>
      <c r="N485" s="145">
        <f>SUM(F$2:F485)</f>
        <v>0</v>
      </c>
      <c r="O485" s="145">
        <f>SUM(G$2:G485)</f>
        <v>0</v>
      </c>
    </row>
    <row r="486" spans="1:15" x14ac:dyDescent="0.25">
      <c r="A486">
        <v>485</v>
      </c>
      <c r="B486" s="145" t="str">
        <f>IF(COUNTIF('Listing Competitieven'!AN$2:AN$479,$A486)=0,"",COUNTIF('Listing Competitieven'!AN$2:AN$479,$A486))</f>
        <v/>
      </c>
      <c r="C486" s="145" t="str">
        <f>IF(COUNTIF('Listing Competitieven'!AO$2:AO$479,$A486)=0,"",COUNTIF('Listing Competitieven'!AO$2:AO$479,$A486))</f>
        <v/>
      </c>
      <c r="D486" s="145" t="str">
        <f>IF(COUNTIF('Listing Competitieven'!AP$2:AP$479,$A486)=0,"",COUNTIF('Listing Competitieven'!AP$2:AP$479,$A486))</f>
        <v/>
      </c>
      <c r="E486" s="145" t="str">
        <f>IF(COUNTIF('Listing Competitieven'!AQ$2:AQ$479,$A486)=0,"",COUNTIF('Listing Competitieven'!AQ$2:AQ$479,$A486))</f>
        <v/>
      </c>
      <c r="F486" s="145" t="str">
        <f>IF(COUNTIF('Listing Competitieven'!AR$2:AR$479,$A486)=0,"",COUNTIF('Listing Competitieven'!AR$2:AR$479,$A486))</f>
        <v/>
      </c>
      <c r="G486" s="145" t="str">
        <f>IF(COUNTIF('Listing Competitieven'!AS$2:AS$479,$A486)=0,"",COUNTIF('Listing Competitieven'!AS$2:AS$479,$A486))</f>
        <v/>
      </c>
      <c r="I486">
        <v>485</v>
      </c>
      <c r="J486" s="145">
        <f>SUM(B$2:B486)</f>
        <v>138</v>
      </c>
      <c r="K486" s="145">
        <f>SUM(C$2:C486)</f>
        <v>83</v>
      </c>
      <c r="L486" s="145">
        <f>SUM(D$2:D486)</f>
        <v>19</v>
      </c>
      <c r="M486" s="145">
        <f>SUM(E$2:E486)</f>
        <v>0</v>
      </c>
      <c r="N486" s="145">
        <f>SUM(F$2:F486)</f>
        <v>0</v>
      </c>
      <c r="O486" s="145">
        <f>SUM(G$2:G486)</f>
        <v>0</v>
      </c>
    </row>
    <row r="487" spans="1:15" x14ac:dyDescent="0.25">
      <c r="A487">
        <v>486</v>
      </c>
      <c r="B487" s="145" t="str">
        <f>IF(COUNTIF('Listing Competitieven'!AN$2:AN$479,$A487)=0,"",COUNTIF('Listing Competitieven'!AN$2:AN$479,$A487))</f>
        <v/>
      </c>
      <c r="C487" s="145" t="str">
        <f>IF(COUNTIF('Listing Competitieven'!AO$2:AO$479,$A487)=0,"",COUNTIF('Listing Competitieven'!AO$2:AO$479,$A487))</f>
        <v/>
      </c>
      <c r="D487" s="145" t="str">
        <f>IF(COUNTIF('Listing Competitieven'!AP$2:AP$479,$A487)=0,"",COUNTIF('Listing Competitieven'!AP$2:AP$479,$A487))</f>
        <v/>
      </c>
      <c r="E487" s="145" t="str">
        <f>IF(COUNTIF('Listing Competitieven'!AQ$2:AQ$479,$A487)=0,"",COUNTIF('Listing Competitieven'!AQ$2:AQ$479,$A487))</f>
        <v/>
      </c>
      <c r="F487" s="145" t="str">
        <f>IF(COUNTIF('Listing Competitieven'!AR$2:AR$479,$A487)=0,"",COUNTIF('Listing Competitieven'!AR$2:AR$479,$A487))</f>
        <v/>
      </c>
      <c r="G487" s="145" t="str">
        <f>IF(COUNTIF('Listing Competitieven'!AS$2:AS$479,$A487)=0,"",COUNTIF('Listing Competitieven'!AS$2:AS$479,$A487))</f>
        <v/>
      </c>
      <c r="I487">
        <v>486</v>
      </c>
      <c r="J487" s="145">
        <f>SUM(B$2:B487)</f>
        <v>138</v>
      </c>
      <c r="K487" s="145">
        <f>SUM(C$2:C487)</f>
        <v>83</v>
      </c>
      <c r="L487" s="145">
        <f>SUM(D$2:D487)</f>
        <v>19</v>
      </c>
      <c r="M487" s="145">
        <f>SUM(E$2:E487)</f>
        <v>0</v>
      </c>
      <c r="N487" s="145">
        <f>SUM(F$2:F487)</f>
        <v>0</v>
      </c>
      <c r="O487" s="145">
        <f>SUM(G$2:G487)</f>
        <v>0</v>
      </c>
    </row>
    <row r="488" spans="1:15" x14ac:dyDescent="0.25">
      <c r="A488">
        <v>487</v>
      </c>
      <c r="B488" s="145" t="str">
        <f>IF(COUNTIF('Listing Competitieven'!AN$2:AN$479,$A488)=0,"",COUNTIF('Listing Competitieven'!AN$2:AN$479,$A488))</f>
        <v/>
      </c>
      <c r="C488" s="145" t="str">
        <f>IF(COUNTIF('Listing Competitieven'!AO$2:AO$479,$A488)=0,"",COUNTIF('Listing Competitieven'!AO$2:AO$479,$A488))</f>
        <v/>
      </c>
      <c r="D488" s="145" t="str">
        <f>IF(COUNTIF('Listing Competitieven'!AP$2:AP$479,$A488)=0,"",COUNTIF('Listing Competitieven'!AP$2:AP$479,$A488))</f>
        <v/>
      </c>
      <c r="E488" s="145" t="str">
        <f>IF(COUNTIF('Listing Competitieven'!AQ$2:AQ$479,$A488)=0,"",COUNTIF('Listing Competitieven'!AQ$2:AQ$479,$A488))</f>
        <v/>
      </c>
      <c r="F488" s="145" t="str">
        <f>IF(COUNTIF('Listing Competitieven'!AR$2:AR$479,$A488)=0,"",COUNTIF('Listing Competitieven'!AR$2:AR$479,$A488))</f>
        <v/>
      </c>
      <c r="G488" s="145" t="str">
        <f>IF(COUNTIF('Listing Competitieven'!AS$2:AS$479,$A488)=0,"",COUNTIF('Listing Competitieven'!AS$2:AS$479,$A488))</f>
        <v/>
      </c>
      <c r="I488">
        <v>487</v>
      </c>
      <c r="J488" s="145">
        <f>SUM(B$2:B488)</f>
        <v>138</v>
      </c>
      <c r="K488" s="145">
        <f>SUM(C$2:C488)</f>
        <v>83</v>
      </c>
      <c r="L488" s="145">
        <f>SUM(D$2:D488)</f>
        <v>19</v>
      </c>
      <c r="M488" s="145">
        <f>SUM(E$2:E488)</f>
        <v>0</v>
      </c>
      <c r="N488" s="145">
        <f>SUM(F$2:F488)</f>
        <v>0</v>
      </c>
      <c r="O488" s="145">
        <f>SUM(G$2:G488)</f>
        <v>0</v>
      </c>
    </row>
    <row r="489" spans="1:15" x14ac:dyDescent="0.25">
      <c r="A489">
        <v>488</v>
      </c>
      <c r="B489" s="145" t="str">
        <f>IF(COUNTIF('Listing Competitieven'!AN$2:AN$479,$A489)=0,"",COUNTIF('Listing Competitieven'!AN$2:AN$479,$A489))</f>
        <v/>
      </c>
      <c r="C489" s="145" t="str">
        <f>IF(COUNTIF('Listing Competitieven'!AO$2:AO$479,$A489)=0,"",COUNTIF('Listing Competitieven'!AO$2:AO$479,$A489))</f>
        <v/>
      </c>
      <c r="D489" s="145" t="str">
        <f>IF(COUNTIF('Listing Competitieven'!AP$2:AP$479,$A489)=0,"",COUNTIF('Listing Competitieven'!AP$2:AP$479,$A489))</f>
        <v/>
      </c>
      <c r="E489" s="145" t="str">
        <f>IF(COUNTIF('Listing Competitieven'!AQ$2:AQ$479,$A489)=0,"",COUNTIF('Listing Competitieven'!AQ$2:AQ$479,$A489))</f>
        <v/>
      </c>
      <c r="F489" s="145" t="str">
        <f>IF(COUNTIF('Listing Competitieven'!AR$2:AR$479,$A489)=0,"",COUNTIF('Listing Competitieven'!AR$2:AR$479,$A489))</f>
        <v/>
      </c>
      <c r="G489" s="145" t="str">
        <f>IF(COUNTIF('Listing Competitieven'!AS$2:AS$479,$A489)=0,"",COUNTIF('Listing Competitieven'!AS$2:AS$479,$A489))</f>
        <v/>
      </c>
      <c r="I489">
        <v>488</v>
      </c>
      <c r="J489" s="145">
        <f>SUM(B$2:B489)</f>
        <v>138</v>
      </c>
      <c r="K489" s="145">
        <f>SUM(C$2:C489)</f>
        <v>83</v>
      </c>
      <c r="L489" s="145">
        <f>SUM(D$2:D489)</f>
        <v>19</v>
      </c>
      <c r="M489" s="145">
        <f>SUM(E$2:E489)</f>
        <v>0</v>
      </c>
      <c r="N489" s="145">
        <f>SUM(F$2:F489)</f>
        <v>0</v>
      </c>
      <c r="O489" s="145">
        <f>SUM(G$2:G489)</f>
        <v>0</v>
      </c>
    </row>
    <row r="490" spans="1:15" x14ac:dyDescent="0.25">
      <c r="A490">
        <v>489</v>
      </c>
      <c r="B490" s="145" t="str">
        <f>IF(COUNTIF('Listing Competitieven'!AN$2:AN$479,$A490)=0,"",COUNTIF('Listing Competitieven'!AN$2:AN$479,$A490))</f>
        <v/>
      </c>
      <c r="C490" s="145" t="str">
        <f>IF(COUNTIF('Listing Competitieven'!AO$2:AO$479,$A490)=0,"",COUNTIF('Listing Competitieven'!AO$2:AO$479,$A490))</f>
        <v/>
      </c>
      <c r="D490" s="145" t="str">
        <f>IF(COUNTIF('Listing Competitieven'!AP$2:AP$479,$A490)=0,"",COUNTIF('Listing Competitieven'!AP$2:AP$479,$A490))</f>
        <v/>
      </c>
      <c r="E490" s="145" t="str">
        <f>IF(COUNTIF('Listing Competitieven'!AQ$2:AQ$479,$A490)=0,"",COUNTIF('Listing Competitieven'!AQ$2:AQ$479,$A490))</f>
        <v/>
      </c>
      <c r="F490" s="145" t="str">
        <f>IF(COUNTIF('Listing Competitieven'!AR$2:AR$479,$A490)=0,"",COUNTIF('Listing Competitieven'!AR$2:AR$479,$A490))</f>
        <v/>
      </c>
      <c r="G490" s="145" t="str">
        <f>IF(COUNTIF('Listing Competitieven'!AS$2:AS$479,$A490)=0,"",COUNTIF('Listing Competitieven'!AS$2:AS$479,$A490))</f>
        <v/>
      </c>
      <c r="I490">
        <v>489</v>
      </c>
      <c r="J490" s="145">
        <f>SUM(B$2:B490)</f>
        <v>138</v>
      </c>
      <c r="K490" s="145">
        <f>SUM(C$2:C490)</f>
        <v>83</v>
      </c>
      <c r="L490" s="145">
        <f>SUM(D$2:D490)</f>
        <v>19</v>
      </c>
      <c r="M490" s="145">
        <f>SUM(E$2:E490)</f>
        <v>0</v>
      </c>
      <c r="N490" s="145">
        <f>SUM(F$2:F490)</f>
        <v>0</v>
      </c>
      <c r="O490" s="145">
        <f>SUM(G$2:G490)</f>
        <v>0</v>
      </c>
    </row>
    <row r="491" spans="1:15" x14ac:dyDescent="0.25">
      <c r="A491">
        <v>490</v>
      </c>
      <c r="B491" s="145" t="str">
        <f>IF(COUNTIF('Listing Competitieven'!AN$2:AN$479,$A491)=0,"",COUNTIF('Listing Competitieven'!AN$2:AN$479,$A491))</f>
        <v/>
      </c>
      <c r="C491" s="145" t="str">
        <f>IF(COUNTIF('Listing Competitieven'!AO$2:AO$479,$A491)=0,"",COUNTIF('Listing Competitieven'!AO$2:AO$479,$A491))</f>
        <v/>
      </c>
      <c r="D491" s="145" t="str">
        <f>IF(COUNTIF('Listing Competitieven'!AP$2:AP$479,$A491)=0,"",COUNTIF('Listing Competitieven'!AP$2:AP$479,$A491))</f>
        <v/>
      </c>
      <c r="E491" s="145" t="str">
        <f>IF(COUNTIF('Listing Competitieven'!AQ$2:AQ$479,$A491)=0,"",COUNTIF('Listing Competitieven'!AQ$2:AQ$479,$A491))</f>
        <v/>
      </c>
      <c r="F491" s="145" t="str">
        <f>IF(COUNTIF('Listing Competitieven'!AR$2:AR$479,$A491)=0,"",COUNTIF('Listing Competitieven'!AR$2:AR$479,$A491))</f>
        <v/>
      </c>
      <c r="G491" s="145" t="str">
        <f>IF(COUNTIF('Listing Competitieven'!AS$2:AS$479,$A491)=0,"",COUNTIF('Listing Competitieven'!AS$2:AS$479,$A491))</f>
        <v/>
      </c>
      <c r="I491">
        <v>490</v>
      </c>
      <c r="J491" s="145">
        <f>SUM(B$2:B491)</f>
        <v>138</v>
      </c>
      <c r="K491" s="145">
        <f>SUM(C$2:C491)</f>
        <v>83</v>
      </c>
      <c r="L491" s="145">
        <f>SUM(D$2:D491)</f>
        <v>19</v>
      </c>
      <c r="M491" s="145">
        <f>SUM(E$2:E491)</f>
        <v>0</v>
      </c>
      <c r="N491" s="145">
        <f>SUM(F$2:F491)</f>
        <v>0</v>
      </c>
      <c r="O491" s="145">
        <f>SUM(G$2:G491)</f>
        <v>0</v>
      </c>
    </row>
    <row r="492" spans="1:15" x14ac:dyDescent="0.25">
      <c r="A492">
        <v>491</v>
      </c>
      <c r="B492" s="145" t="str">
        <f>IF(COUNTIF('Listing Competitieven'!AN$2:AN$479,$A492)=0,"",COUNTIF('Listing Competitieven'!AN$2:AN$479,$A492))</f>
        <v/>
      </c>
      <c r="C492" s="145" t="str">
        <f>IF(COUNTIF('Listing Competitieven'!AO$2:AO$479,$A492)=0,"",COUNTIF('Listing Competitieven'!AO$2:AO$479,$A492))</f>
        <v/>
      </c>
      <c r="D492" s="145" t="str">
        <f>IF(COUNTIF('Listing Competitieven'!AP$2:AP$479,$A492)=0,"",COUNTIF('Listing Competitieven'!AP$2:AP$479,$A492))</f>
        <v/>
      </c>
      <c r="E492" s="145" t="str">
        <f>IF(COUNTIF('Listing Competitieven'!AQ$2:AQ$479,$A492)=0,"",COUNTIF('Listing Competitieven'!AQ$2:AQ$479,$A492))</f>
        <v/>
      </c>
      <c r="F492" s="145" t="str">
        <f>IF(COUNTIF('Listing Competitieven'!AR$2:AR$479,$A492)=0,"",COUNTIF('Listing Competitieven'!AR$2:AR$479,$A492))</f>
        <v/>
      </c>
      <c r="G492" s="145" t="str">
        <f>IF(COUNTIF('Listing Competitieven'!AS$2:AS$479,$A492)=0,"",COUNTIF('Listing Competitieven'!AS$2:AS$479,$A492))</f>
        <v/>
      </c>
      <c r="I492">
        <v>491</v>
      </c>
      <c r="J492" s="145">
        <f>SUM(B$2:B492)</f>
        <v>138</v>
      </c>
      <c r="K492" s="145">
        <f>SUM(C$2:C492)</f>
        <v>83</v>
      </c>
      <c r="L492" s="145">
        <f>SUM(D$2:D492)</f>
        <v>19</v>
      </c>
      <c r="M492" s="145">
        <f>SUM(E$2:E492)</f>
        <v>0</v>
      </c>
      <c r="N492" s="145">
        <f>SUM(F$2:F492)</f>
        <v>0</v>
      </c>
      <c r="O492" s="145">
        <f>SUM(G$2:G492)</f>
        <v>0</v>
      </c>
    </row>
    <row r="493" spans="1:15" x14ac:dyDescent="0.25">
      <c r="A493">
        <v>492</v>
      </c>
      <c r="B493" s="145" t="str">
        <f>IF(COUNTIF('Listing Competitieven'!AN$2:AN$479,$A493)=0,"",COUNTIF('Listing Competitieven'!AN$2:AN$479,$A493))</f>
        <v/>
      </c>
      <c r="C493" s="145" t="str">
        <f>IF(COUNTIF('Listing Competitieven'!AO$2:AO$479,$A493)=0,"",COUNTIF('Listing Competitieven'!AO$2:AO$479,$A493))</f>
        <v/>
      </c>
      <c r="D493" s="145" t="str">
        <f>IF(COUNTIF('Listing Competitieven'!AP$2:AP$479,$A493)=0,"",COUNTIF('Listing Competitieven'!AP$2:AP$479,$A493))</f>
        <v/>
      </c>
      <c r="E493" s="145" t="str">
        <f>IF(COUNTIF('Listing Competitieven'!AQ$2:AQ$479,$A493)=0,"",COUNTIF('Listing Competitieven'!AQ$2:AQ$479,$A493))</f>
        <v/>
      </c>
      <c r="F493" s="145" t="str">
        <f>IF(COUNTIF('Listing Competitieven'!AR$2:AR$479,$A493)=0,"",COUNTIF('Listing Competitieven'!AR$2:AR$479,$A493))</f>
        <v/>
      </c>
      <c r="G493" s="145" t="str">
        <f>IF(COUNTIF('Listing Competitieven'!AS$2:AS$479,$A493)=0,"",COUNTIF('Listing Competitieven'!AS$2:AS$479,$A493))</f>
        <v/>
      </c>
      <c r="I493">
        <v>492</v>
      </c>
      <c r="J493" s="145">
        <f>SUM(B$2:B493)</f>
        <v>138</v>
      </c>
      <c r="K493" s="145">
        <f>SUM(C$2:C493)</f>
        <v>83</v>
      </c>
      <c r="L493" s="145">
        <f>SUM(D$2:D493)</f>
        <v>19</v>
      </c>
      <c r="M493" s="145">
        <f>SUM(E$2:E493)</f>
        <v>0</v>
      </c>
      <c r="N493" s="145">
        <f>SUM(F$2:F493)</f>
        <v>0</v>
      </c>
      <c r="O493" s="145">
        <f>SUM(G$2:G493)</f>
        <v>0</v>
      </c>
    </row>
    <row r="494" spans="1:15" x14ac:dyDescent="0.25">
      <c r="A494">
        <v>493</v>
      </c>
      <c r="B494" s="145" t="str">
        <f>IF(COUNTIF('Listing Competitieven'!AN$2:AN$479,$A494)=0,"",COUNTIF('Listing Competitieven'!AN$2:AN$479,$A494))</f>
        <v/>
      </c>
      <c r="C494" s="145" t="str">
        <f>IF(COUNTIF('Listing Competitieven'!AO$2:AO$479,$A494)=0,"",COUNTIF('Listing Competitieven'!AO$2:AO$479,$A494))</f>
        <v/>
      </c>
      <c r="D494" s="145" t="str">
        <f>IF(COUNTIF('Listing Competitieven'!AP$2:AP$479,$A494)=0,"",COUNTIF('Listing Competitieven'!AP$2:AP$479,$A494))</f>
        <v/>
      </c>
      <c r="E494" s="145" t="str">
        <f>IF(COUNTIF('Listing Competitieven'!AQ$2:AQ$479,$A494)=0,"",COUNTIF('Listing Competitieven'!AQ$2:AQ$479,$A494))</f>
        <v/>
      </c>
      <c r="F494" s="145" t="str">
        <f>IF(COUNTIF('Listing Competitieven'!AR$2:AR$479,$A494)=0,"",COUNTIF('Listing Competitieven'!AR$2:AR$479,$A494))</f>
        <v/>
      </c>
      <c r="G494" s="145" t="str">
        <f>IF(COUNTIF('Listing Competitieven'!AS$2:AS$479,$A494)=0,"",COUNTIF('Listing Competitieven'!AS$2:AS$479,$A494))</f>
        <v/>
      </c>
      <c r="I494">
        <v>493</v>
      </c>
      <c r="J494" s="145">
        <f>SUM(B$2:B494)</f>
        <v>138</v>
      </c>
      <c r="K494" s="145">
        <f>SUM(C$2:C494)</f>
        <v>83</v>
      </c>
      <c r="L494" s="145">
        <f>SUM(D$2:D494)</f>
        <v>19</v>
      </c>
      <c r="M494" s="145">
        <f>SUM(E$2:E494)</f>
        <v>0</v>
      </c>
      <c r="N494" s="145">
        <f>SUM(F$2:F494)</f>
        <v>0</v>
      </c>
      <c r="O494" s="145">
        <f>SUM(G$2:G494)</f>
        <v>0</v>
      </c>
    </row>
    <row r="495" spans="1:15" x14ac:dyDescent="0.25">
      <c r="A495">
        <v>494</v>
      </c>
      <c r="B495" s="145" t="str">
        <f>IF(COUNTIF('Listing Competitieven'!AN$2:AN$479,$A495)=0,"",COUNTIF('Listing Competitieven'!AN$2:AN$479,$A495))</f>
        <v/>
      </c>
      <c r="C495" s="145" t="str">
        <f>IF(COUNTIF('Listing Competitieven'!AO$2:AO$479,$A495)=0,"",COUNTIF('Listing Competitieven'!AO$2:AO$479,$A495))</f>
        <v/>
      </c>
      <c r="D495" s="145" t="str">
        <f>IF(COUNTIF('Listing Competitieven'!AP$2:AP$479,$A495)=0,"",COUNTIF('Listing Competitieven'!AP$2:AP$479,$A495))</f>
        <v/>
      </c>
      <c r="E495" s="145" t="str">
        <f>IF(COUNTIF('Listing Competitieven'!AQ$2:AQ$479,$A495)=0,"",COUNTIF('Listing Competitieven'!AQ$2:AQ$479,$A495))</f>
        <v/>
      </c>
      <c r="F495" s="145" t="str">
        <f>IF(COUNTIF('Listing Competitieven'!AR$2:AR$479,$A495)=0,"",COUNTIF('Listing Competitieven'!AR$2:AR$479,$A495))</f>
        <v/>
      </c>
      <c r="G495" s="145" t="str">
        <f>IF(COUNTIF('Listing Competitieven'!AS$2:AS$479,$A495)=0,"",COUNTIF('Listing Competitieven'!AS$2:AS$479,$A495))</f>
        <v/>
      </c>
      <c r="I495">
        <v>494</v>
      </c>
      <c r="J495" s="145">
        <f>SUM(B$2:B495)</f>
        <v>138</v>
      </c>
      <c r="K495" s="145">
        <f>SUM(C$2:C495)</f>
        <v>83</v>
      </c>
      <c r="L495" s="145">
        <f>SUM(D$2:D495)</f>
        <v>19</v>
      </c>
      <c r="M495" s="145">
        <f>SUM(E$2:E495)</f>
        <v>0</v>
      </c>
      <c r="N495" s="145">
        <f>SUM(F$2:F495)</f>
        <v>0</v>
      </c>
      <c r="O495" s="145">
        <f>SUM(G$2:G495)</f>
        <v>0</v>
      </c>
    </row>
    <row r="496" spans="1:15" x14ac:dyDescent="0.25">
      <c r="A496">
        <v>495</v>
      </c>
      <c r="B496" s="145" t="str">
        <f>IF(COUNTIF('Listing Competitieven'!AN$2:AN$479,$A496)=0,"",COUNTIF('Listing Competitieven'!AN$2:AN$479,$A496))</f>
        <v/>
      </c>
      <c r="C496" s="145" t="str">
        <f>IF(COUNTIF('Listing Competitieven'!AO$2:AO$479,$A496)=0,"",COUNTIF('Listing Competitieven'!AO$2:AO$479,$A496))</f>
        <v/>
      </c>
      <c r="D496" s="145" t="str">
        <f>IF(COUNTIF('Listing Competitieven'!AP$2:AP$479,$A496)=0,"",COUNTIF('Listing Competitieven'!AP$2:AP$479,$A496))</f>
        <v/>
      </c>
      <c r="E496" s="145" t="str">
        <f>IF(COUNTIF('Listing Competitieven'!AQ$2:AQ$479,$A496)=0,"",COUNTIF('Listing Competitieven'!AQ$2:AQ$479,$A496))</f>
        <v/>
      </c>
      <c r="F496" s="145" t="str">
        <f>IF(COUNTIF('Listing Competitieven'!AR$2:AR$479,$A496)=0,"",COUNTIF('Listing Competitieven'!AR$2:AR$479,$A496))</f>
        <v/>
      </c>
      <c r="G496" s="145" t="str">
        <f>IF(COUNTIF('Listing Competitieven'!AS$2:AS$479,$A496)=0,"",COUNTIF('Listing Competitieven'!AS$2:AS$479,$A496))</f>
        <v/>
      </c>
      <c r="I496">
        <v>495</v>
      </c>
      <c r="J496" s="145">
        <f>SUM(B$2:B496)</f>
        <v>138</v>
      </c>
      <c r="K496" s="145">
        <f>SUM(C$2:C496)</f>
        <v>83</v>
      </c>
      <c r="L496" s="145">
        <f>SUM(D$2:D496)</f>
        <v>19</v>
      </c>
      <c r="M496" s="145">
        <f>SUM(E$2:E496)</f>
        <v>0</v>
      </c>
      <c r="N496" s="145">
        <f>SUM(F$2:F496)</f>
        <v>0</v>
      </c>
      <c r="O496" s="145">
        <f>SUM(G$2:G496)</f>
        <v>0</v>
      </c>
    </row>
    <row r="497" spans="1:15" x14ac:dyDescent="0.25">
      <c r="A497">
        <v>496</v>
      </c>
      <c r="B497" s="145" t="str">
        <f>IF(COUNTIF('Listing Competitieven'!AN$2:AN$479,$A497)=0,"",COUNTIF('Listing Competitieven'!AN$2:AN$479,$A497))</f>
        <v/>
      </c>
      <c r="C497" s="145" t="str">
        <f>IF(COUNTIF('Listing Competitieven'!AO$2:AO$479,$A497)=0,"",COUNTIF('Listing Competitieven'!AO$2:AO$479,$A497))</f>
        <v/>
      </c>
      <c r="D497" s="145" t="str">
        <f>IF(COUNTIF('Listing Competitieven'!AP$2:AP$479,$A497)=0,"",COUNTIF('Listing Competitieven'!AP$2:AP$479,$A497))</f>
        <v/>
      </c>
      <c r="E497" s="145" t="str">
        <f>IF(COUNTIF('Listing Competitieven'!AQ$2:AQ$479,$A497)=0,"",COUNTIF('Listing Competitieven'!AQ$2:AQ$479,$A497))</f>
        <v/>
      </c>
      <c r="F497" s="145" t="str">
        <f>IF(COUNTIF('Listing Competitieven'!AR$2:AR$479,$A497)=0,"",COUNTIF('Listing Competitieven'!AR$2:AR$479,$A497))</f>
        <v/>
      </c>
      <c r="G497" s="145" t="str">
        <f>IF(COUNTIF('Listing Competitieven'!AS$2:AS$479,$A497)=0,"",COUNTIF('Listing Competitieven'!AS$2:AS$479,$A497))</f>
        <v/>
      </c>
      <c r="I497">
        <v>496</v>
      </c>
      <c r="J497" s="145">
        <f>SUM(B$2:B497)</f>
        <v>138</v>
      </c>
      <c r="K497" s="145">
        <f>SUM(C$2:C497)</f>
        <v>83</v>
      </c>
      <c r="L497" s="145">
        <f>SUM(D$2:D497)</f>
        <v>19</v>
      </c>
      <c r="M497" s="145">
        <f>SUM(E$2:E497)</f>
        <v>0</v>
      </c>
      <c r="N497" s="145">
        <f>SUM(F$2:F497)</f>
        <v>0</v>
      </c>
      <c r="O497" s="145">
        <f>SUM(G$2:G497)</f>
        <v>0</v>
      </c>
    </row>
    <row r="498" spans="1:15" x14ac:dyDescent="0.25">
      <c r="A498">
        <v>497</v>
      </c>
      <c r="B498" s="145" t="str">
        <f>IF(COUNTIF('Listing Competitieven'!AN$2:AN$479,$A498)=0,"",COUNTIF('Listing Competitieven'!AN$2:AN$479,$A498))</f>
        <v/>
      </c>
      <c r="C498" s="145" t="str">
        <f>IF(COUNTIF('Listing Competitieven'!AO$2:AO$479,$A498)=0,"",COUNTIF('Listing Competitieven'!AO$2:AO$479,$A498))</f>
        <v/>
      </c>
      <c r="D498" s="145" t="str">
        <f>IF(COUNTIF('Listing Competitieven'!AP$2:AP$479,$A498)=0,"",COUNTIF('Listing Competitieven'!AP$2:AP$479,$A498))</f>
        <v/>
      </c>
      <c r="E498" s="145" t="str">
        <f>IF(COUNTIF('Listing Competitieven'!AQ$2:AQ$479,$A498)=0,"",COUNTIF('Listing Competitieven'!AQ$2:AQ$479,$A498))</f>
        <v/>
      </c>
      <c r="F498" s="145" t="str">
        <f>IF(COUNTIF('Listing Competitieven'!AR$2:AR$479,$A498)=0,"",COUNTIF('Listing Competitieven'!AR$2:AR$479,$A498))</f>
        <v/>
      </c>
      <c r="G498" s="145" t="str">
        <f>IF(COUNTIF('Listing Competitieven'!AS$2:AS$479,$A498)=0,"",COUNTIF('Listing Competitieven'!AS$2:AS$479,$A498))</f>
        <v/>
      </c>
      <c r="I498">
        <v>497</v>
      </c>
      <c r="J498" s="145">
        <f>SUM(B$2:B498)</f>
        <v>138</v>
      </c>
      <c r="K498" s="145">
        <f>SUM(C$2:C498)</f>
        <v>83</v>
      </c>
      <c r="L498" s="145">
        <f>SUM(D$2:D498)</f>
        <v>19</v>
      </c>
      <c r="M498" s="145">
        <f>SUM(E$2:E498)</f>
        <v>0</v>
      </c>
      <c r="N498" s="145">
        <f>SUM(F$2:F498)</f>
        <v>0</v>
      </c>
      <c r="O498" s="145">
        <f>SUM(G$2:G498)</f>
        <v>0</v>
      </c>
    </row>
    <row r="499" spans="1:15" x14ac:dyDescent="0.25">
      <c r="A499">
        <v>498</v>
      </c>
      <c r="B499" s="145" t="str">
        <f>IF(COUNTIF('Listing Competitieven'!AN$2:AN$479,$A499)=0,"",COUNTIF('Listing Competitieven'!AN$2:AN$479,$A499))</f>
        <v/>
      </c>
      <c r="C499" s="145" t="str">
        <f>IF(COUNTIF('Listing Competitieven'!AO$2:AO$479,$A499)=0,"",COUNTIF('Listing Competitieven'!AO$2:AO$479,$A499))</f>
        <v/>
      </c>
      <c r="D499" s="145" t="str">
        <f>IF(COUNTIF('Listing Competitieven'!AP$2:AP$479,$A499)=0,"",COUNTIF('Listing Competitieven'!AP$2:AP$479,$A499))</f>
        <v/>
      </c>
      <c r="E499" s="145" t="str">
        <f>IF(COUNTIF('Listing Competitieven'!AQ$2:AQ$479,$A499)=0,"",COUNTIF('Listing Competitieven'!AQ$2:AQ$479,$A499))</f>
        <v/>
      </c>
      <c r="F499" s="145" t="str">
        <f>IF(COUNTIF('Listing Competitieven'!AR$2:AR$479,$A499)=0,"",COUNTIF('Listing Competitieven'!AR$2:AR$479,$A499))</f>
        <v/>
      </c>
      <c r="G499" s="145" t="str">
        <f>IF(COUNTIF('Listing Competitieven'!AS$2:AS$479,$A499)=0,"",COUNTIF('Listing Competitieven'!AS$2:AS$479,$A499))</f>
        <v/>
      </c>
      <c r="I499">
        <v>498</v>
      </c>
      <c r="J499" s="145">
        <f>SUM(B$2:B499)</f>
        <v>138</v>
      </c>
      <c r="K499" s="145">
        <f>SUM(C$2:C499)</f>
        <v>83</v>
      </c>
      <c r="L499" s="145">
        <f>SUM(D$2:D499)</f>
        <v>19</v>
      </c>
      <c r="M499" s="145">
        <f>SUM(E$2:E499)</f>
        <v>0</v>
      </c>
      <c r="N499" s="145">
        <f>SUM(F$2:F499)</f>
        <v>0</v>
      </c>
      <c r="O499" s="145">
        <f>SUM(G$2:G499)</f>
        <v>0</v>
      </c>
    </row>
    <row r="500" spans="1:15" x14ac:dyDescent="0.25">
      <c r="A500">
        <v>499</v>
      </c>
      <c r="B500" s="145" t="str">
        <f>IF(COUNTIF('Listing Competitieven'!AN$2:AN$479,$A500)=0,"",COUNTIF('Listing Competitieven'!AN$2:AN$479,$A500))</f>
        <v/>
      </c>
      <c r="C500" s="145" t="str">
        <f>IF(COUNTIF('Listing Competitieven'!AO$2:AO$479,$A500)=0,"",COUNTIF('Listing Competitieven'!AO$2:AO$479,$A500))</f>
        <v/>
      </c>
      <c r="D500" s="145" t="str">
        <f>IF(COUNTIF('Listing Competitieven'!AP$2:AP$479,$A500)=0,"",COUNTIF('Listing Competitieven'!AP$2:AP$479,$A500))</f>
        <v/>
      </c>
      <c r="E500" s="145" t="str">
        <f>IF(COUNTIF('Listing Competitieven'!AQ$2:AQ$479,$A500)=0,"",COUNTIF('Listing Competitieven'!AQ$2:AQ$479,$A500))</f>
        <v/>
      </c>
      <c r="F500" s="145" t="str">
        <f>IF(COUNTIF('Listing Competitieven'!AR$2:AR$479,$A500)=0,"",COUNTIF('Listing Competitieven'!AR$2:AR$479,$A500))</f>
        <v/>
      </c>
      <c r="G500" s="145" t="str">
        <f>IF(COUNTIF('Listing Competitieven'!AS$2:AS$479,$A500)=0,"",COUNTIF('Listing Competitieven'!AS$2:AS$479,$A500))</f>
        <v/>
      </c>
      <c r="I500">
        <v>499</v>
      </c>
      <c r="J500" s="145">
        <f>SUM(B$2:B500)</f>
        <v>138</v>
      </c>
      <c r="K500" s="145">
        <f>SUM(C$2:C500)</f>
        <v>83</v>
      </c>
      <c r="L500" s="145">
        <f>SUM(D$2:D500)</f>
        <v>19</v>
      </c>
      <c r="M500" s="145">
        <f>SUM(E$2:E500)</f>
        <v>0</v>
      </c>
      <c r="N500" s="145">
        <f>SUM(F$2:F500)</f>
        <v>0</v>
      </c>
      <c r="O500" s="145">
        <f>SUM(G$2:G500)</f>
        <v>0</v>
      </c>
    </row>
    <row r="501" spans="1:15" x14ac:dyDescent="0.25">
      <c r="A501">
        <v>500</v>
      </c>
      <c r="B501" s="145" t="str">
        <f>IF(COUNTIF('Listing Competitieven'!AN$2:AN$479,$A501)=0,"",COUNTIF('Listing Competitieven'!AN$2:AN$479,$A501))</f>
        <v/>
      </c>
      <c r="C501" s="145" t="str">
        <f>IF(COUNTIF('Listing Competitieven'!AO$2:AO$479,$A501)=0,"",COUNTIF('Listing Competitieven'!AO$2:AO$479,$A501))</f>
        <v/>
      </c>
      <c r="D501" s="145" t="str">
        <f>IF(COUNTIF('Listing Competitieven'!AP$2:AP$479,$A501)=0,"",COUNTIF('Listing Competitieven'!AP$2:AP$479,$A501))</f>
        <v/>
      </c>
      <c r="E501" s="145" t="str">
        <f>IF(COUNTIF('Listing Competitieven'!AQ$2:AQ$479,$A501)=0,"",COUNTIF('Listing Competitieven'!AQ$2:AQ$479,$A501))</f>
        <v/>
      </c>
      <c r="F501" s="145" t="str">
        <f>IF(COUNTIF('Listing Competitieven'!AR$2:AR$479,$A501)=0,"",COUNTIF('Listing Competitieven'!AR$2:AR$479,$A501))</f>
        <v/>
      </c>
      <c r="G501" s="145" t="str">
        <f>IF(COUNTIF('Listing Competitieven'!AS$2:AS$479,$A501)=0,"",COUNTIF('Listing Competitieven'!AS$2:AS$479,$A501))</f>
        <v/>
      </c>
      <c r="I501">
        <v>500</v>
      </c>
      <c r="J501" s="145">
        <f>SUM(B$2:B501)</f>
        <v>138</v>
      </c>
      <c r="K501" s="145">
        <f>SUM(C$2:C501)</f>
        <v>83</v>
      </c>
      <c r="L501" s="145">
        <f>SUM(D$2:D501)</f>
        <v>19</v>
      </c>
      <c r="M501" s="145">
        <f>SUM(E$2:E501)</f>
        <v>0</v>
      </c>
      <c r="N501" s="145">
        <f>SUM(F$2:F501)</f>
        <v>0</v>
      </c>
      <c r="O501" s="145">
        <f>SUM(G$2:G501)</f>
        <v>0</v>
      </c>
    </row>
    <row r="502" spans="1:15" x14ac:dyDescent="0.25">
      <c r="A502">
        <v>501</v>
      </c>
      <c r="B502" s="145" t="str">
        <f>IF(COUNTIF('Listing Competitieven'!AN$2:AN$479,$A502)=0,"",COUNTIF('Listing Competitieven'!AN$2:AN$479,$A502))</f>
        <v/>
      </c>
      <c r="C502" s="145" t="str">
        <f>IF(COUNTIF('Listing Competitieven'!AO$2:AO$479,$A502)=0,"",COUNTIF('Listing Competitieven'!AO$2:AO$479,$A502))</f>
        <v/>
      </c>
      <c r="D502" s="145" t="str">
        <f>IF(COUNTIF('Listing Competitieven'!AP$2:AP$479,$A502)=0,"",COUNTIF('Listing Competitieven'!AP$2:AP$479,$A502))</f>
        <v/>
      </c>
      <c r="E502" s="145" t="str">
        <f>IF(COUNTIF('Listing Competitieven'!AQ$2:AQ$479,$A502)=0,"",COUNTIF('Listing Competitieven'!AQ$2:AQ$479,$A502))</f>
        <v/>
      </c>
      <c r="F502" s="145" t="str">
        <f>IF(COUNTIF('Listing Competitieven'!AR$2:AR$479,$A502)=0,"",COUNTIF('Listing Competitieven'!AR$2:AR$479,$A502))</f>
        <v/>
      </c>
      <c r="G502" s="145" t="str">
        <f>IF(COUNTIF('Listing Competitieven'!AS$2:AS$479,$A502)=0,"",COUNTIF('Listing Competitieven'!AS$2:AS$479,$A502))</f>
        <v/>
      </c>
      <c r="I502">
        <v>501</v>
      </c>
      <c r="J502" s="145">
        <f>SUM(B$2:B502)</f>
        <v>138</v>
      </c>
      <c r="K502" s="145">
        <f>SUM(C$2:C502)</f>
        <v>83</v>
      </c>
      <c r="L502" s="145">
        <f>SUM(D$2:D502)</f>
        <v>19</v>
      </c>
      <c r="M502" s="145">
        <f>SUM(E$2:E502)</f>
        <v>0</v>
      </c>
      <c r="N502" s="145">
        <f>SUM(F$2:F502)</f>
        <v>0</v>
      </c>
      <c r="O502" s="145">
        <f>SUM(G$2:G502)</f>
        <v>0</v>
      </c>
    </row>
    <row r="503" spans="1:15" x14ac:dyDescent="0.25">
      <c r="A503">
        <v>502</v>
      </c>
      <c r="B503" s="145" t="str">
        <f>IF(COUNTIF('Listing Competitieven'!AN$2:AN$479,$A503)=0,"",COUNTIF('Listing Competitieven'!AN$2:AN$479,$A503))</f>
        <v/>
      </c>
      <c r="C503" s="145" t="str">
        <f>IF(COUNTIF('Listing Competitieven'!AO$2:AO$479,$A503)=0,"",COUNTIF('Listing Competitieven'!AO$2:AO$479,$A503))</f>
        <v/>
      </c>
      <c r="D503" s="145" t="str">
        <f>IF(COUNTIF('Listing Competitieven'!AP$2:AP$479,$A503)=0,"",COUNTIF('Listing Competitieven'!AP$2:AP$479,$A503))</f>
        <v/>
      </c>
      <c r="E503" s="145" t="str">
        <f>IF(COUNTIF('Listing Competitieven'!AQ$2:AQ$479,$A503)=0,"",COUNTIF('Listing Competitieven'!AQ$2:AQ$479,$A503))</f>
        <v/>
      </c>
      <c r="F503" s="145" t="str">
        <f>IF(COUNTIF('Listing Competitieven'!AR$2:AR$479,$A503)=0,"",COUNTIF('Listing Competitieven'!AR$2:AR$479,$A503))</f>
        <v/>
      </c>
      <c r="G503" s="145" t="str">
        <f>IF(COUNTIF('Listing Competitieven'!AS$2:AS$479,$A503)=0,"",COUNTIF('Listing Competitieven'!AS$2:AS$479,$A503))</f>
        <v/>
      </c>
      <c r="I503">
        <v>502</v>
      </c>
      <c r="J503" s="145">
        <f>SUM(B$2:B503)</f>
        <v>138</v>
      </c>
      <c r="K503" s="145">
        <f>SUM(C$2:C503)</f>
        <v>83</v>
      </c>
      <c r="L503" s="145">
        <f>SUM(D$2:D503)</f>
        <v>19</v>
      </c>
      <c r="M503" s="145">
        <f>SUM(E$2:E503)</f>
        <v>0</v>
      </c>
      <c r="N503" s="145">
        <f>SUM(F$2:F503)</f>
        <v>0</v>
      </c>
      <c r="O503" s="145">
        <f>SUM(G$2:G503)</f>
        <v>0</v>
      </c>
    </row>
    <row r="504" spans="1:15" x14ac:dyDescent="0.25">
      <c r="A504">
        <v>503</v>
      </c>
      <c r="B504" s="145" t="str">
        <f>IF(COUNTIF('Listing Competitieven'!AN$2:AN$479,$A504)=0,"",COUNTIF('Listing Competitieven'!AN$2:AN$479,$A504))</f>
        <v/>
      </c>
      <c r="C504" s="145" t="str">
        <f>IF(COUNTIF('Listing Competitieven'!AO$2:AO$479,$A504)=0,"",COUNTIF('Listing Competitieven'!AO$2:AO$479,$A504))</f>
        <v/>
      </c>
      <c r="D504" s="145" t="str">
        <f>IF(COUNTIF('Listing Competitieven'!AP$2:AP$479,$A504)=0,"",COUNTIF('Listing Competitieven'!AP$2:AP$479,$A504))</f>
        <v/>
      </c>
      <c r="E504" s="145" t="str">
        <f>IF(COUNTIF('Listing Competitieven'!AQ$2:AQ$479,$A504)=0,"",COUNTIF('Listing Competitieven'!AQ$2:AQ$479,$A504))</f>
        <v/>
      </c>
      <c r="F504" s="145" t="str">
        <f>IF(COUNTIF('Listing Competitieven'!AR$2:AR$479,$A504)=0,"",COUNTIF('Listing Competitieven'!AR$2:AR$479,$A504))</f>
        <v/>
      </c>
      <c r="G504" s="145" t="str">
        <f>IF(COUNTIF('Listing Competitieven'!AS$2:AS$479,$A504)=0,"",COUNTIF('Listing Competitieven'!AS$2:AS$479,$A504))</f>
        <v/>
      </c>
      <c r="I504">
        <v>503</v>
      </c>
      <c r="J504" s="145">
        <f>SUM(B$2:B504)</f>
        <v>138</v>
      </c>
      <c r="K504" s="145">
        <f>SUM(C$2:C504)</f>
        <v>83</v>
      </c>
      <c r="L504" s="145">
        <f>SUM(D$2:D504)</f>
        <v>19</v>
      </c>
      <c r="M504" s="145">
        <f>SUM(E$2:E504)</f>
        <v>0</v>
      </c>
      <c r="N504" s="145">
        <f>SUM(F$2:F504)</f>
        <v>0</v>
      </c>
      <c r="O504" s="145">
        <f>SUM(G$2:G504)</f>
        <v>0</v>
      </c>
    </row>
    <row r="505" spans="1:15" x14ac:dyDescent="0.25">
      <c r="A505">
        <v>504</v>
      </c>
      <c r="B505" s="145" t="str">
        <f>IF(COUNTIF('Listing Competitieven'!AN$2:AN$479,$A505)=0,"",COUNTIF('Listing Competitieven'!AN$2:AN$479,$A505))</f>
        <v/>
      </c>
      <c r="C505" s="145" t="str">
        <f>IF(COUNTIF('Listing Competitieven'!AO$2:AO$479,$A505)=0,"",COUNTIF('Listing Competitieven'!AO$2:AO$479,$A505))</f>
        <v/>
      </c>
      <c r="D505" s="145">
        <f>IF(COUNTIF('Listing Competitieven'!AP$2:AP$479,$A505)=0,"",COUNTIF('Listing Competitieven'!AP$2:AP$479,$A505))</f>
        <v>2</v>
      </c>
      <c r="E505" s="145" t="str">
        <f>IF(COUNTIF('Listing Competitieven'!AQ$2:AQ$479,$A505)=0,"",COUNTIF('Listing Competitieven'!AQ$2:AQ$479,$A505))</f>
        <v/>
      </c>
      <c r="F505" s="145" t="str">
        <f>IF(COUNTIF('Listing Competitieven'!AR$2:AR$479,$A505)=0,"",COUNTIF('Listing Competitieven'!AR$2:AR$479,$A505))</f>
        <v/>
      </c>
      <c r="G505" s="145" t="str">
        <f>IF(COUNTIF('Listing Competitieven'!AS$2:AS$479,$A505)=0,"",COUNTIF('Listing Competitieven'!AS$2:AS$479,$A505))</f>
        <v/>
      </c>
      <c r="I505">
        <v>504</v>
      </c>
      <c r="J505" s="145">
        <f>SUM(B$2:B505)</f>
        <v>138</v>
      </c>
      <c r="K505" s="145">
        <f>SUM(C$2:C505)</f>
        <v>83</v>
      </c>
      <c r="L505" s="145">
        <f>SUM(D$2:D505)</f>
        <v>21</v>
      </c>
      <c r="M505" s="145">
        <f>SUM(E$2:E505)</f>
        <v>0</v>
      </c>
      <c r="N505" s="145">
        <f>SUM(F$2:F505)</f>
        <v>0</v>
      </c>
      <c r="O505" s="145">
        <f>SUM(G$2:G505)</f>
        <v>0</v>
      </c>
    </row>
    <row r="506" spans="1:15" x14ac:dyDescent="0.25">
      <c r="A506">
        <v>505</v>
      </c>
      <c r="B506" s="145" t="str">
        <f>IF(COUNTIF('Listing Competitieven'!AN$2:AN$479,$A506)=0,"",COUNTIF('Listing Competitieven'!AN$2:AN$479,$A506))</f>
        <v/>
      </c>
      <c r="C506" s="145" t="str">
        <f>IF(COUNTIF('Listing Competitieven'!AO$2:AO$479,$A506)=0,"",COUNTIF('Listing Competitieven'!AO$2:AO$479,$A506))</f>
        <v/>
      </c>
      <c r="D506" s="145" t="str">
        <f>IF(COUNTIF('Listing Competitieven'!AP$2:AP$479,$A506)=0,"",COUNTIF('Listing Competitieven'!AP$2:AP$479,$A506))</f>
        <v/>
      </c>
      <c r="E506" s="145" t="str">
        <f>IF(COUNTIF('Listing Competitieven'!AQ$2:AQ$479,$A506)=0,"",COUNTIF('Listing Competitieven'!AQ$2:AQ$479,$A506))</f>
        <v/>
      </c>
      <c r="F506" s="145" t="str">
        <f>IF(COUNTIF('Listing Competitieven'!AR$2:AR$479,$A506)=0,"",COUNTIF('Listing Competitieven'!AR$2:AR$479,$A506))</f>
        <v/>
      </c>
      <c r="G506" s="145" t="str">
        <f>IF(COUNTIF('Listing Competitieven'!AS$2:AS$479,$A506)=0,"",COUNTIF('Listing Competitieven'!AS$2:AS$479,$A506))</f>
        <v/>
      </c>
      <c r="I506">
        <v>505</v>
      </c>
      <c r="J506" s="145">
        <f>SUM(B$2:B506)</f>
        <v>138</v>
      </c>
      <c r="K506" s="145">
        <f>SUM(C$2:C506)</f>
        <v>83</v>
      </c>
      <c r="L506" s="145">
        <f>SUM(D$2:D506)</f>
        <v>21</v>
      </c>
      <c r="M506" s="145">
        <f>SUM(E$2:E506)</f>
        <v>0</v>
      </c>
      <c r="N506" s="145">
        <f>SUM(F$2:F506)</f>
        <v>0</v>
      </c>
      <c r="O506" s="145">
        <f>SUM(G$2:G506)</f>
        <v>0</v>
      </c>
    </row>
    <row r="507" spans="1:15" x14ac:dyDescent="0.25">
      <c r="A507">
        <v>506</v>
      </c>
      <c r="B507" s="145" t="str">
        <f>IF(COUNTIF('Listing Competitieven'!AN$2:AN$479,$A507)=0,"",COUNTIF('Listing Competitieven'!AN$2:AN$479,$A507))</f>
        <v/>
      </c>
      <c r="C507" s="145" t="str">
        <f>IF(COUNTIF('Listing Competitieven'!AO$2:AO$479,$A507)=0,"",COUNTIF('Listing Competitieven'!AO$2:AO$479,$A507))</f>
        <v/>
      </c>
      <c r="D507" s="145" t="str">
        <f>IF(COUNTIF('Listing Competitieven'!AP$2:AP$479,$A507)=0,"",COUNTIF('Listing Competitieven'!AP$2:AP$479,$A507))</f>
        <v/>
      </c>
      <c r="E507" s="145" t="str">
        <f>IF(COUNTIF('Listing Competitieven'!AQ$2:AQ$479,$A507)=0,"",COUNTIF('Listing Competitieven'!AQ$2:AQ$479,$A507))</f>
        <v/>
      </c>
      <c r="F507" s="145" t="str">
        <f>IF(COUNTIF('Listing Competitieven'!AR$2:AR$479,$A507)=0,"",COUNTIF('Listing Competitieven'!AR$2:AR$479,$A507))</f>
        <v/>
      </c>
      <c r="G507" s="145" t="str">
        <f>IF(COUNTIF('Listing Competitieven'!AS$2:AS$479,$A507)=0,"",COUNTIF('Listing Competitieven'!AS$2:AS$479,$A507))</f>
        <v/>
      </c>
      <c r="I507">
        <v>506</v>
      </c>
      <c r="J507" s="145">
        <f>SUM(B$2:B507)</f>
        <v>138</v>
      </c>
      <c r="K507" s="145">
        <f>SUM(C$2:C507)</f>
        <v>83</v>
      </c>
      <c r="L507" s="145">
        <f>SUM(D$2:D507)</f>
        <v>21</v>
      </c>
      <c r="M507" s="145">
        <f>SUM(E$2:E507)</f>
        <v>0</v>
      </c>
      <c r="N507" s="145">
        <f>SUM(F$2:F507)</f>
        <v>0</v>
      </c>
      <c r="O507" s="145">
        <f>SUM(G$2:G507)</f>
        <v>0</v>
      </c>
    </row>
    <row r="508" spans="1:15" x14ac:dyDescent="0.25">
      <c r="A508">
        <v>507</v>
      </c>
      <c r="B508" s="145" t="str">
        <f>IF(COUNTIF('Listing Competitieven'!AN$2:AN$479,$A508)=0,"",COUNTIF('Listing Competitieven'!AN$2:AN$479,$A508))</f>
        <v/>
      </c>
      <c r="C508" s="145" t="str">
        <f>IF(COUNTIF('Listing Competitieven'!AO$2:AO$479,$A508)=0,"",COUNTIF('Listing Competitieven'!AO$2:AO$479,$A508))</f>
        <v/>
      </c>
      <c r="D508" s="145" t="str">
        <f>IF(COUNTIF('Listing Competitieven'!AP$2:AP$479,$A508)=0,"",COUNTIF('Listing Competitieven'!AP$2:AP$479,$A508))</f>
        <v/>
      </c>
      <c r="E508" s="145" t="str">
        <f>IF(COUNTIF('Listing Competitieven'!AQ$2:AQ$479,$A508)=0,"",COUNTIF('Listing Competitieven'!AQ$2:AQ$479,$A508))</f>
        <v/>
      </c>
      <c r="F508" s="145" t="str">
        <f>IF(COUNTIF('Listing Competitieven'!AR$2:AR$479,$A508)=0,"",COUNTIF('Listing Competitieven'!AR$2:AR$479,$A508))</f>
        <v/>
      </c>
      <c r="G508" s="145" t="str">
        <f>IF(COUNTIF('Listing Competitieven'!AS$2:AS$479,$A508)=0,"",COUNTIF('Listing Competitieven'!AS$2:AS$479,$A508))</f>
        <v/>
      </c>
      <c r="I508">
        <v>507</v>
      </c>
      <c r="J508" s="145">
        <f>SUM(B$2:B508)</f>
        <v>138</v>
      </c>
      <c r="K508" s="145">
        <f>SUM(C$2:C508)</f>
        <v>83</v>
      </c>
      <c r="L508" s="145">
        <f>SUM(D$2:D508)</f>
        <v>21</v>
      </c>
      <c r="M508" s="145">
        <f>SUM(E$2:E508)</f>
        <v>0</v>
      </c>
      <c r="N508" s="145">
        <f>SUM(F$2:F508)</f>
        <v>0</v>
      </c>
      <c r="O508" s="145">
        <f>SUM(G$2:G508)</f>
        <v>0</v>
      </c>
    </row>
    <row r="509" spans="1:15" x14ac:dyDescent="0.25">
      <c r="A509">
        <v>508</v>
      </c>
      <c r="B509" s="145" t="str">
        <f>IF(COUNTIF('Listing Competitieven'!AN$2:AN$479,$A509)=0,"",COUNTIF('Listing Competitieven'!AN$2:AN$479,$A509))</f>
        <v/>
      </c>
      <c r="C509" s="145" t="str">
        <f>IF(COUNTIF('Listing Competitieven'!AO$2:AO$479,$A509)=0,"",COUNTIF('Listing Competitieven'!AO$2:AO$479,$A509))</f>
        <v/>
      </c>
      <c r="D509" s="145" t="str">
        <f>IF(COUNTIF('Listing Competitieven'!AP$2:AP$479,$A509)=0,"",COUNTIF('Listing Competitieven'!AP$2:AP$479,$A509))</f>
        <v/>
      </c>
      <c r="E509" s="145" t="str">
        <f>IF(COUNTIF('Listing Competitieven'!AQ$2:AQ$479,$A509)=0,"",COUNTIF('Listing Competitieven'!AQ$2:AQ$479,$A509))</f>
        <v/>
      </c>
      <c r="F509" s="145" t="str">
        <f>IF(COUNTIF('Listing Competitieven'!AR$2:AR$479,$A509)=0,"",COUNTIF('Listing Competitieven'!AR$2:AR$479,$A509))</f>
        <v/>
      </c>
      <c r="G509" s="145" t="str">
        <f>IF(COUNTIF('Listing Competitieven'!AS$2:AS$479,$A509)=0,"",COUNTIF('Listing Competitieven'!AS$2:AS$479,$A509))</f>
        <v/>
      </c>
      <c r="I509">
        <v>508</v>
      </c>
      <c r="J509" s="145">
        <f>SUM(B$2:B509)</f>
        <v>138</v>
      </c>
      <c r="K509" s="145">
        <f>SUM(C$2:C509)</f>
        <v>83</v>
      </c>
      <c r="L509" s="145">
        <f>SUM(D$2:D509)</f>
        <v>21</v>
      </c>
      <c r="M509" s="145">
        <f>SUM(E$2:E509)</f>
        <v>0</v>
      </c>
      <c r="N509" s="145">
        <f>SUM(F$2:F509)</f>
        <v>0</v>
      </c>
      <c r="O509" s="145">
        <f>SUM(G$2:G509)</f>
        <v>0</v>
      </c>
    </row>
    <row r="510" spans="1:15" x14ac:dyDescent="0.25">
      <c r="A510">
        <v>509</v>
      </c>
      <c r="B510" s="145" t="str">
        <f>IF(COUNTIF('Listing Competitieven'!AN$2:AN$479,$A510)=0,"",COUNTIF('Listing Competitieven'!AN$2:AN$479,$A510))</f>
        <v/>
      </c>
      <c r="C510" s="145" t="str">
        <f>IF(COUNTIF('Listing Competitieven'!AO$2:AO$479,$A510)=0,"",COUNTIF('Listing Competitieven'!AO$2:AO$479,$A510))</f>
        <v/>
      </c>
      <c r="D510" s="145" t="str">
        <f>IF(COUNTIF('Listing Competitieven'!AP$2:AP$479,$A510)=0,"",COUNTIF('Listing Competitieven'!AP$2:AP$479,$A510))</f>
        <v/>
      </c>
      <c r="E510" s="145" t="str">
        <f>IF(COUNTIF('Listing Competitieven'!AQ$2:AQ$479,$A510)=0,"",COUNTIF('Listing Competitieven'!AQ$2:AQ$479,$A510))</f>
        <v/>
      </c>
      <c r="F510" s="145" t="str">
        <f>IF(COUNTIF('Listing Competitieven'!AR$2:AR$479,$A510)=0,"",COUNTIF('Listing Competitieven'!AR$2:AR$479,$A510))</f>
        <v/>
      </c>
      <c r="G510" s="145" t="str">
        <f>IF(COUNTIF('Listing Competitieven'!AS$2:AS$479,$A510)=0,"",COUNTIF('Listing Competitieven'!AS$2:AS$479,$A510))</f>
        <v/>
      </c>
      <c r="I510">
        <v>509</v>
      </c>
      <c r="J510" s="145">
        <f>SUM(B$2:B510)</f>
        <v>138</v>
      </c>
      <c r="K510" s="145">
        <f>SUM(C$2:C510)</f>
        <v>83</v>
      </c>
      <c r="L510" s="145">
        <f>SUM(D$2:D510)</f>
        <v>21</v>
      </c>
      <c r="M510" s="145">
        <f>SUM(E$2:E510)</f>
        <v>0</v>
      </c>
      <c r="N510" s="145">
        <f>SUM(F$2:F510)</f>
        <v>0</v>
      </c>
      <c r="O510" s="145">
        <f>SUM(G$2:G510)</f>
        <v>0</v>
      </c>
    </row>
    <row r="511" spans="1:15" x14ac:dyDescent="0.25">
      <c r="A511">
        <v>510</v>
      </c>
      <c r="B511" s="145" t="str">
        <f>IF(COUNTIF('Listing Competitieven'!AN$2:AN$479,$A511)=0,"",COUNTIF('Listing Competitieven'!AN$2:AN$479,$A511))</f>
        <v/>
      </c>
      <c r="C511" s="145" t="str">
        <f>IF(COUNTIF('Listing Competitieven'!AO$2:AO$479,$A511)=0,"",COUNTIF('Listing Competitieven'!AO$2:AO$479,$A511))</f>
        <v/>
      </c>
      <c r="D511" s="145" t="str">
        <f>IF(COUNTIF('Listing Competitieven'!AP$2:AP$479,$A511)=0,"",COUNTIF('Listing Competitieven'!AP$2:AP$479,$A511))</f>
        <v/>
      </c>
      <c r="E511" s="145" t="str">
        <f>IF(COUNTIF('Listing Competitieven'!AQ$2:AQ$479,$A511)=0,"",COUNTIF('Listing Competitieven'!AQ$2:AQ$479,$A511))</f>
        <v/>
      </c>
      <c r="F511" s="145" t="str">
        <f>IF(COUNTIF('Listing Competitieven'!AR$2:AR$479,$A511)=0,"",COUNTIF('Listing Competitieven'!AR$2:AR$479,$A511))</f>
        <v/>
      </c>
      <c r="G511" s="145" t="str">
        <f>IF(COUNTIF('Listing Competitieven'!AS$2:AS$479,$A511)=0,"",COUNTIF('Listing Competitieven'!AS$2:AS$479,$A511))</f>
        <v/>
      </c>
      <c r="I511">
        <v>510</v>
      </c>
      <c r="J511" s="145">
        <f>SUM(B$2:B511)</f>
        <v>138</v>
      </c>
      <c r="K511" s="145">
        <f>SUM(C$2:C511)</f>
        <v>83</v>
      </c>
      <c r="L511" s="145">
        <f>SUM(D$2:D511)</f>
        <v>21</v>
      </c>
      <c r="M511" s="145">
        <f>SUM(E$2:E511)</f>
        <v>0</v>
      </c>
      <c r="N511" s="145">
        <f>SUM(F$2:F511)</f>
        <v>0</v>
      </c>
      <c r="O511" s="145">
        <f>SUM(G$2:G511)</f>
        <v>0</v>
      </c>
    </row>
    <row r="512" spans="1:15" x14ac:dyDescent="0.25">
      <c r="A512">
        <v>511</v>
      </c>
      <c r="B512" s="145" t="str">
        <f>IF(COUNTIF('Listing Competitieven'!AN$2:AN$479,$A512)=0,"",COUNTIF('Listing Competitieven'!AN$2:AN$479,$A512))</f>
        <v/>
      </c>
      <c r="C512" s="145" t="str">
        <f>IF(COUNTIF('Listing Competitieven'!AO$2:AO$479,$A512)=0,"",COUNTIF('Listing Competitieven'!AO$2:AO$479,$A512))</f>
        <v/>
      </c>
      <c r="D512" s="145" t="str">
        <f>IF(COUNTIF('Listing Competitieven'!AP$2:AP$479,$A512)=0,"",COUNTIF('Listing Competitieven'!AP$2:AP$479,$A512))</f>
        <v/>
      </c>
      <c r="E512" s="145" t="str">
        <f>IF(COUNTIF('Listing Competitieven'!AQ$2:AQ$479,$A512)=0,"",COUNTIF('Listing Competitieven'!AQ$2:AQ$479,$A512))</f>
        <v/>
      </c>
      <c r="F512" s="145" t="str">
        <f>IF(COUNTIF('Listing Competitieven'!AR$2:AR$479,$A512)=0,"",COUNTIF('Listing Competitieven'!AR$2:AR$479,$A512))</f>
        <v/>
      </c>
      <c r="G512" s="145" t="str">
        <f>IF(COUNTIF('Listing Competitieven'!AS$2:AS$479,$A512)=0,"",COUNTIF('Listing Competitieven'!AS$2:AS$479,$A512))</f>
        <v/>
      </c>
      <c r="I512">
        <v>511</v>
      </c>
      <c r="J512" s="145">
        <f>SUM(B$2:B512)</f>
        <v>138</v>
      </c>
      <c r="K512" s="145">
        <f>SUM(C$2:C512)</f>
        <v>83</v>
      </c>
      <c r="L512" s="145">
        <f>SUM(D$2:D512)</f>
        <v>21</v>
      </c>
      <c r="M512" s="145">
        <f>SUM(E$2:E512)</f>
        <v>0</v>
      </c>
      <c r="N512" s="145">
        <f>SUM(F$2:F512)</f>
        <v>0</v>
      </c>
      <c r="O512" s="145">
        <f>SUM(G$2:G512)</f>
        <v>0</v>
      </c>
    </row>
    <row r="513" spans="1:15" x14ac:dyDescent="0.25">
      <c r="A513">
        <v>512</v>
      </c>
      <c r="B513" s="145" t="str">
        <f>IF(COUNTIF('Listing Competitieven'!AN$2:AN$479,$A513)=0,"",COUNTIF('Listing Competitieven'!AN$2:AN$479,$A513))</f>
        <v/>
      </c>
      <c r="C513" s="145" t="str">
        <f>IF(COUNTIF('Listing Competitieven'!AO$2:AO$479,$A513)=0,"",COUNTIF('Listing Competitieven'!AO$2:AO$479,$A513))</f>
        <v/>
      </c>
      <c r="D513" s="145" t="str">
        <f>IF(COUNTIF('Listing Competitieven'!AP$2:AP$479,$A513)=0,"",COUNTIF('Listing Competitieven'!AP$2:AP$479,$A513))</f>
        <v/>
      </c>
      <c r="E513" s="145" t="str">
        <f>IF(COUNTIF('Listing Competitieven'!AQ$2:AQ$479,$A513)=0,"",COUNTIF('Listing Competitieven'!AQ$2:AQ$479,$A513))</f>
        <v/>
      </c>
      <c r="F513" s="145" t="str">
        <f>IF(COUNTIF('Listing Competitieven'!AR$2:AR$479,$A513)=0,"",COUNTIF('Listing Competitieven'!AR$2:AR$479,$A513))</f>
        <v/>
      </c>
      <c r="G513" s="145" t="str">
        <f>IF(COUNTIF('Listing Competitieven'!AS$2:AS$479,$A513)=0,"",COUNTIF('Listing Competitieven'!AS$2:AS$479,$A513))</f>
        <v/>
      </c>
      <c r="I513">
        <v>512</v>
      </c>
      <c r="J513" s="145">
        <f>SUM(B$2:B513)</f>
        <v>138</v>
      </c>
      <c r="K513" s="145">
        <f>SUM(C$2:C513)</f>
        <v>83</v>
      </c>
      <c r="L513" s="145">
        <f>SUM(D$2:D513)</f>
        <v>21</v>
      </c>
      <c r="M513" s="145">
        <f>SUM(E$2:E513)</f>
        <v>0</v>
      </c>
      <c r="N513" s="145">
        <f>SUM(F$2:F513)</f>
        <v>0</v>
      </c>
      <c r="O513" s="145">
        <f>SUM(G$2:G513)</f>
        <v>0</v>
      </c>
    </row>
    <row r="514" spans="1:15" x14ac:dyDescent="0.25">
      <c r="A514">
        <v>513</v>
      </c>
      <c r="B514" s="145" t="str">
        <f>IF(COUNTIF('Listing Competitieven'!AN$2:AN$479,$A514)=0,"",COUNTIF('Listing Competitieven'!AN$2:AN$479,$A514))</f>
        <v/>
      </c>
      <c r="C514" s="145" t="str">
        <f>IF(COUNTIF('Listing Competitieven'!AO$2:AO$479,$A514)=0,"",COUNTIF('Listing Competitieven'!AO$2:AO$479,$A514))</f>
        <v/>
      </c>
      <c r="D514" s="145" t="str">
        <f>IF(COUNTIF('Listing Competitieven'!AP$2:AP$479,$A514)=0,"",COUNTIF('Listing Competitieven'!AP$2:AP$479,$A514))</f>
        <v/>
      </c>
      <c r="E514" s="145" t="str">
        <f>IF(COUNTIF('Listing Competitieven'!AQ$2:AQ$479,$A514)=0,"",COUNTIF('Listing Competitieven'!AQ$2:AQ$479,$A514))</f>
        <v/>
      </c>
      <c r="F514" s="145" t="str">
        <f>IF(COUNTIF('Listing Competitieven'!AR$2:AR$479,$A514)=0,"",COUNTIF('Listing Competitieven'!AR$2:AR$479,$A514))</f>
        <v/>
      </c>
      <c r="G514" s="145" t="str">
        <f>IF(COUNTIF('Listing Competitieven'!AS$2:AS$479,$A514)=0,"",COUNTIF('Listing Competitieven'!AS$2:AS$479,$A514))</f>
        <v/>
      </c>
      <c r="I514">
        <v>513</v>
      </c>
      <c r="J514" s="145">
        <f>SUM(B$2:B514)</f>
        <v>138</v>
      </c>
      <c r="K514" s="145">
        <f>SUM(C$2:C514)</f>
        <v>83</v>
      </c>
      <c r="L514" s="145">
        <f>SUM(D$2:D514)</f>
        <v>21</v>
      </c>
      <c r="M514" s="145">
        <f>SUM(E$2:E514)</f>
        <v>0</v>
      </c>
      <c r="N514" s="145">
        <f>SUM(F$2:F514)</f>
        <v>0</v>
      </c>
      <c r="O514" s="145">
        <f>SUM(G$2:G514)</f>
        <v>0</v>
      </c>
    </row>
    <row r="515" spans="1:15" x14ac:dyDescent="0.25">
      <c r="A515">
        <v>514</v>
      </c>
      <c r="B515" s="145" t="str">
        <f>IF(COUNTIF('Listing Competitieven'!AN$2:AN$479,$A515)=0,"",COUNTIF('Listing Competitieven'!AN$2:AN$479,$A515))</f>
        <v/>
      </c>
      <c r="C515" s="145" t="str">
        <f>IF(COUNTIF('Listing Competitieven'!AO$2:AO$479,$A515)=0,"",COUNTIF('Listing Competitieven'!AO$2:AO$479,$A515))</f>
        <v/>
      </c>
      <c r="D515" s="145" t="str">
        <f>IF(COUNTIF('Listing Competitieven'!AP$2:AP$479,$A515)=0,"",COUNTIF('Listing Competitieven'!AP$2:AP$479,$A515))</f>
        <v/>
      </c>
      <c r="E515" s="145" t="str">
        <f>IF(COUNTIF('Listing Competitieven'!AQ$2:AQ$479,$A515)=0,"",COUNTIF('Listing Competitieven'!AQ$2:AQ$479,$A515))</f>
        <v/>
      </c>
      <c r="F515" s="145" t="str">
        <f>IF(COUNTIF('Listing Competitieven'!AR$2:AR$479,$A515)=0,"",COUNTIF('Listing Competitieven'!AR$2:AR$479,$A515))</f>
        <v/>
      </c>
      <c r="G515" s="145" t="str">
        <f>IF(COUNTIF('Listing Competitieven'!AS$2:AS$479,$A515)=0,"",COUNTIF('Listing Competitieven'!AS$2:AS$479,$A515))</f>
        <v/>
      </c>
      <c r="I515">
        <v>514</v>
      </c>
      <c r="J515" s="145">
        <f>SUM(B$2:B515)</f>
        <v>138</v>
      </c>
      <c r="K515" s="145">
        <f>SUM(C$2:C515)</f>
        <v>83</v>
      </c>
      <c r="L515" s="145">
        <f>SUM(D$2:D515)</f>
        <v>21</v>
      </c>
      <c r="M515" s="145">
        <f>SUM(E$2:E515)</f>
        <v>0</v>
      </c>
      <c r="N515" s="145">
        <f>SUM(F$2:F515)</f>
        <v>0</v>
      </c>
      <c r="O515" s="145">
        <f>SUM(G$2:G515)</f>
        <v>0</v>
      </c>
    </row>
    <row r="516" spans="1:15" x14ac:dyDescent="0.25">
      <c r="A516">
        <v>515</v>
      </c>
      <c r="B516" s="145" t="str">
        <f>IF(COUNTIF('Listing Competitieven'!AN$2:AN$479,$A516)=0,"",COUNTIF('Listing Competitieven'!AN$2:AN$479,$A516))</f>
        <v/>
      </c>
      <c r="C516" s="145" t="str">
        <f>IF(COUNTIF('Listing Competitieven'!AO$2:AO$479,$A516)=0,"",COUNTIF('Listing Competitieven'!AO$2:AO$479,$A516))</f>
        <v/>
      </c>
      <c r="D516" s="145" t="str">
        <f>IF(COUNTIF('Listing Competitieven'!AP$2:AP$479,$A516)=0,"",COUNTIF('Listing Competitieven'!AP$2:AP$479,$A516))</f>
        <v/>
      </c>
      <c r="E516" s="145" t="str">
        <f>IF(COUNTIF('Listing Competitieven'!AQ$2:AQ$479,$A516)=0,"",COUNTIF('Listing Competitieven'!AQ$2:AQ$479,$A516))</f>
        <v/>
      </c>
      <c r="F516" s="145" t="str">
        <f>IF(COUNTIF('Listing Competitieven'!AR$2:AR$479,$A516)=0,"",COUNTIF('Listing Competitieven'!AR$2:AR$479,$A516))</f>
        <v/>
      </c>
      <c r="G516" s="145" t="str">
        <f>IF(COUNTIF('Listing Competitieven'!AS$2:AS$479,$A516)=0,"",COUNTIF('Listing Competitieven'!AS$2:AS$479,$A516))</f>
        <v/>
      </c>
      <c r="I516">
        <v>515</v>
      </c>
      <c r="J516" s="145">
        <f>SUM(B$2:B516)</f>
        <v>138</v>
      </c>
      <c r="K516" s="145">
        <f>SUM(C$2:C516)</f>
        <v>83</v>
      </c>
      <c r="L516" s="145">
        <f>SUM(D$2:D516)</f>
        <v>21</v>
      </c>
      <c r="M516" s="145">
        <f>SUM(E$2:E516)</f>
        <v>0</v>
      </c>
      <c r="N516" s="145">
        <f>SUM(F$2:F516)</f>
        <v>0</v>
      </c>
      <c r="O516" s="145">
        <f>SUM(G$2:G516)</f>
        <v>0</v>
      </c>
    </row>
    <row r="517" spans="1:15" x14ac:dyDescent="0.25">
      <c r="A517">
        <v>516</v>
      </c>
      <c r="B517" s="145" t="str">
        <f>IF(COUNTIF('Listing Competitieven'!AN$2:AN$479,$A517)=0,"",COUNTIF('Listing Competitieven'!AN$2:AN$479,$A517))</f>
        <v/>
      </c>
      <c r="C517" s="145" t="str">
        <f>IF(COUNTIF('Listing Competitieven'!AO$2:AO$479,$A517)=0,"",COUNTIF('Listing Competitieven'!AO$2:AO$479,$A517))</f>
        <v/>
      </c>
      <c r="D517" s="145" t="str">
        <f>IF(COUNTIF('Listing Competitieven'!AP$2:AP$479,$A517)=0,"",COUNTIF('Listing Competitieven'!AP$2:AP$479,$A517))</f>
        <v/>
      </c>
      <c r="E517" s="145" t="str">
        <f>IF(COUNTIF('Listing Competitieven'!AQ$2:AQ$479,$A517)=0,"",COUNTIF('Listing Competitieven'!AQ$2:AQ$479,$A517))</f>
        <v/>
      </c>
      <c r="F517" s="145" t="str">
        <f>IF(COUNTIF('Listing Competitieven'!AR$2:AR$479,$A517)=0,"",COUNTIF('Listing Competitieven'!AR$2:AR$479,$A517))</f>
        <v/>
      </c>
      <c r="G517" s="145" t="str">
        <f>IF(COUNTIF('Listing Competitieven'!AS$2:AS$479,$A517)=0,"",COUNTIF('Listing Competitieven'!AS$2:AS$479,$A517))</f>
        <v/>
      </c>
      <c r="I517">
        <v>516</v>
      </c>
      <c r="J517" s="145">
        <f>SUM(B$2:B517)</f>
        <v>138</v>
      </c>
      <c r="K517" s="145">
        <f>SUM(C$2:C517)</f>
        <v>83</v>
      </c>
      <c r="L517" s="145">
        <f>SUM(D$2:D517)</f>
        <v>21</v>
      </c>
      <c r="M517" s="145">
        <f>SUM(E$2:E517)</f>
        <v>0</v>
      </c>
      <c r="N517" s="145">
        <f>SUM(F$2:F517)</f>
        <v>0</v>
      </c>
      <c r="O517" s="145">
        <f>SUM(G$2:G517)</f>
        <v>0</v>
      </c>
    </row>
    <row r="518" spans="1:15" x14ac:dyDescent="0.25">
      <c r="A518">
        <v>517</v>
      </c>
      <c r="B518" s="145" t="str">
        <f>IF(COUNTIF('Listing Competitieven'!AN$2:AN$479,$A518)=0,"",COUNTIF('Listing Competitieven'!AN$2:AN$479,$A518))</f>
        <v/>
      </c>
      <c r="C518" s="145" t="str">
        <f>IF(COUNTIF('Listing Competitieven'!AO$2:AO$479,$A518)=0,"",COUNTIF('Listing Competitieven'!AO$2:AO$479,$A518))</f>
        <v/>
      </c>
      <c r="D518" s="145">
        <f>IF(COUNTIF('Listing Competitieven'!AP$2:AP$479,$A518)=0,"",COUNTIF('Listing Competitieven'!AP$2:AP$479,$A518))</f>
        <v>1</v>
      </c>
      <c r="E518" s="145" t="str">
        <f>IF(COUNTIF('Listing Competitieven'!AQ$2:AQ$479,$A518)=0,"",COUNTIF('Listing Competitieven'!AQ$2:AQ$479,$A518))</f>
        <v/>
      </c>
      <c r="F518" s="145" t="str">
        <f>IF(COUNTIF('Listing Competitieven'!AR$2:AR$479,$A518)=0,"",COUNTIF('Listing Competitieven'!AR$2:AR$479,$A518))</f>
        <v/>
      </c>
      <c r="G518" s="145" t="str">
        <f>IF(COUNTIF('Listing Competitieven'!AS$2:AS$479,$A518)=0,"",COUNTIF('Listing Competitieven'!AS$2:AS$479,$A518))</f>
        <v/>
      </c>
      <c r="I518">
        <v>517</v>
      </c>
      <c r="J518" s="145">
        <f>SUM(B$2:B518)</f>
        <v>138</v>
      </c>
      <c r="K518" s="145">
        <f>SUM(C$2:C518)</f>
        <v>83</v>
      </c>
      <c r="L518" s="145">
        <f>SUM(D$2:D518)</f>
        <v>22</v>
      </c>
      <c r="M518" s="145">
        <f>SUM(E$2:E518)</f>
        <v>0</v>
      </c>
      <c r="N518" s="145">
        <f>SUM(F$2:F518)</f>
        <v>0</v>
      </c>
      <c r="O518" s="145">
        <f>SUM(G$2:G518)</f>
        <v>0</v>
      </c>
    </row>
    <row r="519" spans="1:15" x14ac:dyDescent="0.25">
      <c r="A519">
        <v>518</v>
      </c>
      <c r="B519" s="145" t="str">
        <f>IF(COUNTIF('Listing Competitieven'!AN$2:AN$479,$A519)=0,"",COUNTIF('Listing Competitieven'!AN$2:AN$479,$A519))</f>
        <v/>
      </c>
      <c r="C519" s="145" t="str">
        <f>IF(COUNTIF('Listing Competitieven'!AO$2:AO$479,$A519)=0,"",COUNTIF('Listing Competitieven'!AO$2:AO$479,$A519))</f>
        <v/>
      </c>
      <c r="D519" s="145" t="str">
        <f>IF(COUNTIF('Listing Competitieven'!AP$2:AP$479,$A519)=0,"",COUNTIF('Listing Competitieven'!AP$2:AP$479,$A519))</f>
        <v/>
      </c>
      <c r="E519" s="145" t="str">
        <f>IF(COUNTIF('Listing Competitieven'!AQ$2:AQ$479,$A519)=0,"",COUNTIF('Listing Competitieven'!AQ$2:AQ$479,$A519))</f>
        <v/>
      </c>
      <c r="F519" s="145" t="str">
        <f>IF(COUNTIF('Listing Competitieven'!AR$2:AR$479,$A519)=0,"",COUNTIF('Listing Competitieven'!AR$2:AR$479,$A519))</f>
        <v/>
      </c>
      <c r="G519" s="145" t="str">
        <f>IF(COUNTIF('Listing Competitieven'!AS$2:AS$479,$A519)=0,"",COUNTIF('Listing Competitieven'!AS$2:AS$479,$A519))</f>
        <v/>
      </c>
      <c r="I519">
        <v>518</v>
      </c>
      <c r="J519" s="145">
        <f>SUM(B$2:B519)</f>
        <v>138</v>
      </c>
      <c r="K519" s="145">
        <f>SUM(C$2:C519)</f>
        <v>83</v>
      </c>
      <c r="L519" s="145">
        <f>SUM(D$2:D519)</f>
        <v>22</v>
      </c>
      <c r="M519" s="145">
        <f>SUM(E$2:E519)</f>
        <v>0</v>
      </c>
      <c r="N519" s="145">
        <f>SUM(F$2:F519)</f>
        <v>0</v>
      </c>
      <c r="O519" s="145">
        <f>SUM(G$2:G519)</f>
        <v>0</v>
      </c>
    </row>
    <row r="520" spans="1:15" x14ac:dyDescent="0.25">
      <c r="A520">
        <v>519</v>
      </c>
      <c r="B520" s="145" t="str">
        <f>IF(COUNTIF('Listing Competitieven'!AN$2:AN$479,$A520)=0,"",COUNTIF('Listing Competitieven'!AN$2:AN$479,$A520))</f>
        <v/>
      </c>
      <c r="C520" s="145" t="str">
        <f>IF(COUNTIF('Listing Competitieven'!AO$2:AO$479,$A520)=0,"",COUNTIF('Listing Competitieven'!AO$2:AO$479,$A520))</f>
        <v/>
      </c>
      <c r="D520" s="145" t="str">
        <f>IF(COUNTIF('Listing Competitieven'!AP$2:AP$479,$A520)=0,"",COUNTIF('Listing Competitieven'!AP$2:AP$479,$A520))</f>
        <v/>
      </c>
      <c r="E520" s="145" t="str">
        <f>IF(COUNTIF('Listing Competitieven'!AQ$2:AQ$479,$A520)=0,"",COUNTIF('Listing Competitieven'!AQ$2:AQ$479,$A520))</f>
        <v/>
      </c>
      <c r="F520" s="145" t="str">
        <f>IF(COUNTIF('Listing Competitieven'!AR$2:AR$479,$A520)=0,"",COUNTIF('Listing Competitieven'!AR$2:AR$479,$A520))</f>
        <v/>
      </c>
      <c r="G520" s="145" t="str">
        <f>IF(COUNTIF('Listing Competitieven'!AS$2:AS$479,$A520)=0,"",COUNTIF('Listing Competitieven'!AS$2:AS$479,$A520))</f>
        <v/>
      </c>
      <c r="I520">
        <v>519</v>
      </c>
      <c r="J520" s="145">
        <f>SUM(B$2:B520)</f>
        <v>138</v>
      </c>
      <c r="K520" s="145">
        <f>SUM(C$2:C520)</f>
        <v>83</v>
      </c>
      <c r="L520" s="145">
        <f>SUM(D$2:D520)</f>
        <v>22</v>
      </c>
      <c r="M520" s="145">
        <f>SUM(E$2:E520)</f>
        <v>0</v>
      </c>
      <c r="N520" s="145">
        <f>SUM(F$2:F520)</f>
        <v>0</v>
      </c>
      <c r="O520" s="145">
        <f>SUM(G$2:G520)</f>
        <v>0</v>
      </c>
    </row>
    <row r="521" spans="1:15" x14ac:dyDescent="0.25">
      <c r="A521">
        <v>520</v>
      </c>
      <c r="B521" s="145" t="str">
        <f>IF(COUNTIF('Listing Competitieven'!AN$2:AN$479,$A521)=0,"",COUNTIF('Listing Competitieven'!AN$2:AN$479,$A521))</f>
        <v/>
      </c>
      <c r="C521" s="145" t="str">
        <f>IF(COUNTIF('Listing Competitieven'!AO$2:AO$479,$A521)=0,"",COUNTIF('Listing Competitieven'!AO$2:AO$479,$A521))</f>
        <v/>
      </c>
      <c r="D521" s="145" t="str">
        <f>IF(COUNTIF('Listing Competitieven'!AP$2:AP$479,$A521)=0,"",COUNTIF('Listing Competitieven'!AP$2:AP$479,$A521))</f>
        <v/>
      </c>
      <c r="E521" s="145" t="str">
        <f>IF(COUNTIF('Listing Competitieven'!AQ$2:AQ$479,$A521)=0,"",COUNTIF('Listing Competitieven'!AQ$2:AQ$479,$A521))</f>
        <v/>
      </c>
      <c r="F521" s="145" t="str">
        <f>IF(COUNTIF('Listing Competitieven'!AR$2:AR$479,$A521)=0,"",COUNTIF('Listing Competitieven'!AR$2:AR$479,$A521))</f>
        <v/>
      </c>
      <c r="G521" s="145" t="str">
        <f>IF(COUNTIF('Listing Competitieven'!AS$2:AS$479,$A521)=0,"",COUNTIF('Listing Competitieven'!AS$2:AS$479,$A521))</f>
        <v/>
      </c>
      <c r="I521">
        <v>520</v>
      </c>
      <c r="J521" s="145">
        <f>SUM(B$2:B521)</f>
        <v>138</v>
      </c>
      <c r="K521" s="145">
        <f>SUM(C$2:C521)</f>
        <v>83</v>
      </c>
      <c r="L521" s="145">
        <f>SUM(D$2:D521)</f>
        <v>22</v>
      </c>
      <c r="M521" s="145">
        <f>SUM(E$2:E521)</f>
        <v>0</v>
      </c>
      <c r="N521" s="145">
        <f>SUM(F$2:F521)</f>
        <v>0</v>
      </c>
      <c r="O521" s="145">
        <f>SUM(G$2:G521)</f>
        <v>0</v>
      </c>
    </row>
    <row r="522" spans="1:15" x14ac:dyDescent="0.25">
      <c r="A522">
        <v>521</v>
      </c>
      <c r="B522" s="145" t="str">
        <f>IF(COUNTIF('Listing Competitieven'!AN$2:AN$479,$A522)=0,"",COUNTIF('Listing Competitieven'!AN$2:AN$479,$A522))</f>
        <v/>
      </c>
      <c r="C522" s="145" t="str">
        <f>IF(COUNTIF('Listing Competitieven'!AO$2:AO$479,$A522)=0,"",COUNTIF('Listing Competitieven'!AO$2:AO$479,$A522))</f>
        <v/>
      </c>
      <c r="D522" s="145" t="str">
        <f>IF(COUNTIF('Listing Competitieven'!AP$2:AP$479,$A522)=0,"",COUNTIF('Listing Competitieven'!AP$2:AP$479,$A522))</f>
        <v/>
      </c>
      <c r="E522" s="145" t="str">
        <f>IF(COUNTIF('Listing Competitieven'!AQ$2:AQ$479,$A522)=0,"",COUNTIF('Listing Competitieven'!AQ$2:AQ$479,$A522))</f>
        <v/>
      </c>
      <c r="F522" s="145" t="str">
        <f>IF(COUNTIF('Listing Competitieven'!AR$2:AR$479,$A522)=0,"",COUNTIF('Listing Competitieven'!AR$2:AR$479,$A522))</f>
        <v/>
      </c>
      <c r="G522" s="145" t="str">
        <f>IF(COUNTIF('Listing Competitieven'!AS$2:AS$479,$A522)=0,"",COUNTIF('Listing Competitieven'!AS$2:AS$479,$A522))</f>
        <v/>
      </c>
      <c r="I522">
        <v>521</v>
      </c>
      <c r="J522" s="145">
        <f>SUM(B$2:B522)</f>
        <v>138</v>
      </c>
      <c r="K522" s="145">
        <f>SUM(C$2:C522)</f>
        <v>83</v>
      </c>
      <c r="L522" s="145">
        <f>SUM(D$2:D522)</f>
        <v>22</v>
      </c>
      <c r="M522" s="145">
        <f>SUM(E$2:E522)</f>
        <v>0</v>
      </c>
      <c r="N522" s="145">
        <f>SUM(F$2:F522)</f>
        <v>0</v>
      </c>
      <c r="O522" s="145">
        <f>SUM(G$2:G522)</f>
        <v>0</v>
      </c>
    </row>
    <row r="523" spans="1:15" x14ac:dyDescent="0.25">
      <c r="A523">
        <v>522</v>
      </c>
      <c r="B523" s="145" t="str">
        <f>IF(COUNTIF('Listing Competitieven'!AN$2:AN$479,$A523)=0,"",COUNTIF('Listing Competitieven'!AN$2:AN$479,$A523))</f>
        <v/>
      </c>
      <c r="C523" s="145" t="str">
        <f>IF(COUNTIF('Listing Competitieven'!AO$2:AO$479,$A523)=0,"",COUNTIF('Listing Competitieven'!AO$2:AO$479,$A523))</f>
        <v/>
      </c>
      <c r="D523" s="145" t="str">
        <f>IF(COUNTIF('Listing Competitieven'!AP$2:AP$479,$A523)=0,"",COUNTIF('Listing Competitieven'!AP$2:AP$479,$A523))</f>
        <v/>
      </c>
      <c r="E523" s="145" t="str">
        <f>IF(COUNTIF('Listing Competitieven'!AQ$2:AQ$479,$A523)=0,"",COUNTIF('Listing Competitieven'!AQ$2:AQ$479,$A523))</f>
        <v/>
      </c>
      <c r="F523" s="145" t="str">
        <f>IF(COUNTIF('Listing Competitieven'!AR$2:AR$479,$A523)=0,"",COUNTIF('Listing Competitieven'!AR$2:AR$479,$A523))</f>
        <v/>
      </c>
      <c r="G523" s="145" t="str">
        <f>IF(COUNTIF('Listing Competitieven'!AS$2:AS$479,$A523)=0,"",COUNTIF('Listing Competitieven'!AS$2:AS$479,$A523))</f>
        <v/>
      </c>
      <c r="I523">
        <v>522</v>
      </c>
      <c r="J523" s="145">
        <f>SUM(B$2:B523)</f>
        <v>138</v>
      </c>
      <c r="K523" s="145">
        <f>SUM(C$2:C523)</f>
        <v>83</v>
      </c>
      <c r="L523" s="145">
        <f>SUM(D$2:D523)</f>
        <v>22</v>
      </c>
      <c r="M523" s="145">
        <f>SUM(E$2:E523)</f>
        <v>0</v>
      </c>
      <c r="N523" s="145">
        <f>SUM(F$2:F523)</f>
        <v>0</v>
      </c>
      <c r="O523" s="145">
        <f>SUM(G$2:G523)</f>
        <v>0</v>
      </c>
    </row>
    <row r="524" spans="1:15" x14ac:dyDescent="0.25">
      <c r="A524">
        <v>523</v>
      </c>
      <c r="B524" s="145" t="str">
        <f>IF(COUNTIF('Listing Competitieven'!AN$2:AN$479,$A524)=0,"",COUNTIF('Listing Competitieven'!AN$2:AN$479,$A524))</f>
        <v/>
      </c>
      <c r="C524" s="145" t="str">
        <f>IF(COUNTIF('Listing Competitieven'!AO$2:AO$479,$A524)=0,"",COUNTIF('Listing Competitieven'!AO$2:AO$479,$A524))</f>
        <v/>
      </c>
      <c r="D524" s="145" t="str">
        <f>IF(COUNTIF('Listing Competitieven'!AP$2:AP$479,$A524)=0,"",COUNTIF('Listing Competitieven'!AP$2:AP$479,$A524))</f>
        <v/>
      </c>
      <c r="E524" s="145" t="str">
        <f>IF(COUNTIF('Listing Competitieven'!AQ$2:AQ$479,$A524)=0,"",COUNTIF('Listing Competitieven'!AQ$2:AQ$479,$A524))</f>
        <v/>
      </c>
      <c r="F524" s="145" t="str">
        <f>IF(COUNTIF('Listing Competitieven'!AR$2:AR$479,$A524)=0,"",COUNTIF('Listing Competitieven'!AR$2:AR$479,$A524))</f>
        <v/>
      </c>
      <c r="G524" s="145" t="str">
        <f>IF(COUNTIF('Listing Competitieven'!AS$2:AS$479,$A524)=0,"",COUNTIF('Listing Competitieven'!AS$2:AS$479,$A524))</f>
        <v/>
      </c>
      <c r="I524">
        <v>523</v>
      </c>
      <c r="J524" s="145">
        <f>SUM(B$2:B524)</f>
        <v>138</v>
      </c>
      <c r="K524" s="145">
        <f>SUM(C$2:C524)</f>
        <v>83</v>
      </c>
      <c r="L524" s="145">
        <f>SUM(D$2:D524)</f>
        <v>22</v>
      </c>
      <c r="M524" s="145">
        <f>SUM(E$2:E524)</f>
        <v>0</v>
      </c>
      <c r="N524" s="145">
        <f>SUM(F$2:F524)</f>
        <v>0</v>
      </c>
      <c r="O524" s="145">
        <f>SUM(G$2:G524)</f>
        <v>0</v>
      </c>
    </row>
    <row r="525" spans="1:15" x14ac:dyDescent="0.25">
      <c r="A525">
        <v>524</v>
      </c>
      <c r="B525" s="145" t="str">
        <f>IF(COUNTIF('Listing Competitieven'!AN$2:AN$479,$A525)=0,"",COUNTIF('Listing Competitieven'!AN$2:AN$479,$A525))</f>
        <v/>
      </c>
      <c r="C525" s="145" t="str">
        <f>IF(COUNTIF('Listing Competitieven'!AO$2:AO$479,$A525)=0,"",COUNTIF('Listing Competitieven'!AO$2:AO$479,$A525))</f>
        <v/>
      </c>
      <c r="D525" s="145" t="str">
        <f>IF(COUNTIF('Listing Competitieven'!AP$2:AP$479,$A525)=0,"",COUNTIF('Listing Competitieven'!AP$2:AP$479,$A525))</f>
        <v/>
      </c>
      <c r="E525" s="145" t="str">
        <f>IF(COUNTIF('Listing Competitieven'!AQ$2:AQ$479,$A525)=0,"",COUNTIF('Listing Competitieven'!AQ$2:AQ$479,$A525))</f>
        <v/>
      </c>
      <c r="F525" s="145" t="str">
        <f>IF(COUNTIF('Listing Competitieven'!AR$2:AR$479,$A525)=0,"",COUNTIF('Listing Competitieven'!AR$2:AR$479,$A525))</f>
        <v/>
      </c>
      <c r="G525" s="145" t="str">
        <f>IF(COUNTIF('Listing Competitieven'!AS$2:AS$479,$A525)=0,"",COUNTIF('Listing Competitieven'!AS$2:AS$479,$A525))</f>
        <v/>
      </c>
      <c r="I525">
        <v>524</v>
      </c>
      <c r="J525" s="145">
        <f>SUM(B$2:B525)</f>
        <v>138</v>
      </c>
      <c r="K525" s="145">
        <f>SUM(C$2:C525)</f>
        <v>83</v>
      </c>
      <c r="L525" s="145">
        <f>SUM(D$2:D525)</f>
        <v>22</v>
      </c>
      <c r="M525" s="145">
        <f>SUM(E$2:E525)</f>
        <v>0</v>
      </c>
      <c r="N525" s="145">
        <f>SUM(F$2:F525)</f>
        <v>0</v>
      </c>
      <c r="O525" s="145">
        <f>SUM(G$2:G525)</f>
        <v>0</v>
      </c>
    </row>
    <row r="526" spans="1:15" x14ac:dyDescent="0.25">
      <c r="A526">
        <v>525</v>
      </c>
      <c r="B526" s="145" t="str">
        <f>IF(COUNTIF('Listing Competitieven'!AN$2:AN$479,$A526)=0,"",COUNTIF('Listing Competitieven'!AN$2:AN$479,$A526))</f>
        <v/>
      </c>
      <c r="C526" s="145" t="str">
        <f>IF(COUNTIF('Listing Competitieven'!AO$2:AO$479,$A526)=0,"",COUNTIF('Listing Competitieven'!AO$2:AO$479,$A526))</f>
        <v/>
      </c>
      <c r="D526" s="145" t="str">
        <f>IF(COUNTIF('Listing Competitieven'!AP$2:AP$479,$A526)=0,"",COUNTIF('Listing Competitieven'!AP$2:AP$479,$A526))</f>
        <v/>
      </c>
      <c r="E526" s="145" t="str">
        <f>IF(COUNTIF('Listing Competitieven'!AQ$2:AQ$479,$A526)=0,"",COUNTIF('Listing Competitieven'!AQ$2:AQ$479,$A526))</f>
        <v/>
      </c>
      <c r="F526" s="145" t="str">
        <f>IF(COUNTIF('Listing Competitieven'!AR$2:AR$479,$A526)=0,"",COUNTIF('Listing Competitieven'!AR$2:AR$479,$A526))</f>
        <v/>
      </c>
      <c r="G526" s="145" t="str">
        <f>IF(COUNTIF('Listing Competitieven'!AS$2:AS$479,$A526)=0,"",COUNTIF('Listing Competitieven'!AS$2:AS$479,$A526))</f>
        <v/>
      </c>
      <c r="I526">
        <v>525</v>
      </c>
      <c r="J526" s="145">
        <f>SUM(B$2:B526)</f>
        <v>138</v>
      </c>
      <c r="K526" s="145">
        <f>SUM(C$2:C526)</f>
        <v>83</v>
      </c>
      <c r="L526" s="145">
        <f>SUM(D$2:D526)</f>
        <v>22</v>
      </c>
      <c r="M526" s="145">
        <f>SUM(E$2:E526)</f>
        <v>0</v>
      </c>
      <c r="N526" s="145">
        <f>SUM(F$2:F526)</f>
        <v>0</v>
      </c>
      <c r="O526" s="145">
        <f>SUM(G$2:G526)</f>
        <v>0</v>
      </c>
    </row>
    <row r="527" spans="1:15" x14ac:dyDescent="0.25">
      <c r="A527">
        <v>526</v>
      </c>
      <c r="B527" s="145" t="str">
        <f>IF(COUNTIF('Listing Competitieven'!AN$2:AN$479,$A527)=0,"",COUNTIF('Listing Competitieven'!AN$2:AN$479,$A527))</f>
        <v/>
      </c>
      <c r="C527" s="145" t="str">
        <f>IF(COUNTIF('Listing Competitieven'!AO$2:AO$479,$A527)=0,"",COUNTIF('Listing Competitieven'!AO$2:AO$479,$A527))</f>
        <v/>
      </c>
      <c r="D527" s="145" t="str">
        <f>IF(COUNTIF('Listing Competitieven'!AP$2:AP$479,$A527)=0,"",COUNTIF('Listing Competitieven'!AP$2:AP$479,$A527))</f>
        <v/>
      </c>
      <c r="E527" s="145" t="str">
        <f>IF(COUNTIF('Listing Competitieven'!AQ$2:AQ$479,$A527)=0,"",COUNTIF('Listing Competitieven'!AQ$2:AQ$479,$A527))</f>
        <v/>
      </c>
      <c r="F527" s="145" t="str">
        <f>IF(COUNTIF('Listing Competitieven'!AR$2:AR$479,$A527)=0,"",COUNTIF('Listing Competitieven'!AR$2:AR$479,$A527))</f>
        <v/>
      </c>
      <c r="G527" s="145" t="str">
        <f>IF(COUNTIF('Listing Competitieven'!AS$2:AS$479,$A527)=0,"",COUNTIF('Listing Competitieven'!AS$2:AS$479,$A527))</f>
        <v/>
      </c>
      <c r="I527">
        <v>526</v>
      </c>
      <c r="J527" s="145">
        <f>SUM(B$2:B527)</f>
        <v>138</v>
      </c>
      <c r="K527" s="145">
        <f>SUM(C$2:C527)</f>
        <v>83</v>
      </c>
      <c r="L527" s="145">
        <f>SUM(D$2:D527)</f>
        <v>22</v>
      </c>
      <c r="M527" s="145">
        <f>SUM(E$2:E527)</f>
        <v>0</v>
      </c>
      <c r="N527" s="145">
        <f>SUM(F$2:F527)</f>
        <v>0</v>
      </c>
      <c r="O527" s="145">
        <f>SUM(G$2:G527)</f>
        <v>0</v>
      </c>
    </row>
    <row r="528" spans="1:15" x14ac:dyDescent="0.25">
      <c r="A528">
        <v>527</v>
      </c>
      <c r="B528" s="145" t="str">
        <f>IF(COUNTIF('Listing Competitieven'!AN$2:AN$479,$A528)=0,"",COUNTIF('Listing Competitieven'!AN$2:AN$479,$A528))</f>
        <v/>
      </c>
      <c r="C528" s="145" t="str">
        <f>IF(COUNTIF('Listing Competitieven'!AO$2:AO$479,$A528)=0,"",COUNTIF('Listing Competitieven'!AO$2:AO$479,$A528))</f>
        <v/>
      </c>
      <c r="D528" s="145" t="str">
        <f>IF(COUNTIF('Listing Competitieven'!AP$2:AP$479,$A528)=0,"",COUNTIF('Listing Competitieven'!AP$2:AP$479,$A528))</f>
        <v/>
      </c>
      <c r="E528" s="145" t="str">
        <f>IF(COUNTIF('Listing Competitieven'!AQ$2:AQ$479,$A528)=0,"",COUNTIF('Listing Competitieven'!AQ$2:AQ$479,$A528))</f>
        <v/>
      </c>
      <c r="F528" s="145" t="str">
        <f>IF(COUNTIF('Listing Competitieven'!AR$2:AR$479,$A528)=0,"",COUNTIF('Listing Competitieven'!AR$2:AR$479,$A528))</f>
        <v/>
      </c>
      <c r="G528" s="145" t="str">
        <f>IF(COUNTIF('Listing Competitieven'!AS$2:AS$479,$A528)=0,"",COUNTIF('Listing Competitieven'!AS$2:AS$479,$A528))</f>
        <v/>
      </c>
      <c r="I528">
        <v>527</v>
      </c>
      <c r="J528" s="145">
        <f>SUM(B$2:B528)</f>
        <v>138</v>
      </c>
      <c r="K528" s="145">
        <f>SUM(C$2:C528)</f>
        <v>83</v>
      </c>
      <c r="L528" s="145">
        <f>SUM(D$2:D528)</f>
        <v>22</v>
      </c>
      <c r="M528" s="145">
        <f>SUM(E$2:E528)</f>
        <v>0</v>
      </c>
      <c r="N528" s="145">
        <f>SUM(F$2:F528)</f>
        <v>0</v>
      </c>
      <c r="O528" s="145">
        <f>SUM(G$2:G528)</f>
        <v>0</v>
      </c>
    </row>
    <row r="529" spans="1:15" x14ac:dyDescent="0.25">
      <c r="A529">
        <v>528</v>
      </c>
      <c r="B529" s="145" t="str">
        <f>IF(COUNTIF('Listing Competitieven'!AN$2:AN$479,$A529)=0,"",COUNTIF('Listing Competitieven'!AN$2:AN$479,$A529))</f>
        <v/>
      </c>
      <c r="C529" s="145" t="str">
        <f>IF(COUNTIF('Listing Competitieven'!AO$2:AO$479,$A529)=0,"",COUNTIF('Listing Competitieven'!AO$2:AO$479,$A529))</f>
        <v/>
      </c>
      <c r="D529" s="145" t="str">
        <f>IF(COUNTIF('Listing Competitieven'!AP$2:AP$479,$A529)=0,"",COUNTIF('Listing Competitieven'!AP$2:AP$479,$A529))</f>
        <v/>
      </c>
      <c r="E529" s="145" t="str">
        <f>IF(COUNTIF('Listing Competitieven'!AQ$2:AQ$479,$A529)=0,"",COUNTIF('Listing Competitieven'!AQ$2:AQ$479,$A529))</f>
        <v/>
      </c>
      <c r="F529" s="145" t="str">
        <f>IF(COUNTIF('Listing Competitieven'!AR$2:AR$479,$A529)=0,"",COUNTIF('Listing Competitieven'!AR$2:AR$479,$A529))</f>
        <v/>
      </c>
      <c r="G529" s="145" t="str">
        <f>IF(COUNTIF('Listing Competitieven'!AS$2:AS$479,$A529)=0,"",COUNTIF('Listing Competitieven'!AS$2:AS$479,$A529))</f>
        <v/>
      </c>
      <c r="I529">
        <v>528</v>
      </c>
      <c r="J529" s="145">
        <f>SUM(B$2:B529)</f>
        <v>138</v>
      </c>
      <c r="K529" s="145">
        <f>SUM(C$2:C529)</f>
        <v>83</v>
      </c>
      <c r="L529" s="145">
        <f>SUM(D$2:D529)</f>
        <v>22</v>
      </c>
      <c r="M529" s="145">
        <f>SUM(E$2:E529)</f>
        <v>0</v>
      </c>
      <c r="N529" s="145">
        <f>SUM(F$2:F529)</f>
        <v>0</v>
      </c>
      <c r="O529" s="145">
        <f>SUM(G$2:G529)</f>
        <v>0</v>
      </c>
    </row>
    <row r="530" spans="1:15" x14ac:dyDescent="0.25">
      <c r="A530">
        <v>529</v>
      </c>
      <c r="B530" s="145" t="str">
        <f>IF(COUNTIF('Listing Competitieven'!AN$2:AN$479,$A530)=0,"",COUNTIF('Listing Competitieven'!AN$2:AN$479,$A530))</f>
        <v/>
      </c>
      <c r="C530" s="145" t="str">
        <f>IF(COUNTIF('Listing Competitieven'!AO$2:AO$479,$A530)=0,"",COUNTIF('Listing Competitieven'!AO$2:AO$479,$A530))</f>
        <v/>
      </c>
      <c r="D530" s="145" t="str">
        <f>IF(COUNTIF('Listing Competitieven'!AP$2:AP$479,$A530)=0,"",COUNTIF('Listing Competitieven'!AP$2:AP$479,$A530))</f>
        <v/>
      </c>
      <c r="E530" s="145" t="str">
        <f>IF(COUNTIF('Listing Competitieven'!AQ$2:AQ$479,$A530)=0,"",COUNTIF('Listing Competitieven'!AQ$2:AQ$479,$A530))</f>
        <v/>
      </c>
      <c r="F530" s="145" t="str">
        <f>IF(COUNTIF('Listing Competitieven'!AR$2:AR$479,$A530)=0,"",COUNTIF('Listing Competitieven'!AR$2:AR$479,$A530))</f>
        <v/>
      </c>
      <c r="G530" s="145" t="str">
        <f>IF(COUNTIF('Listing Competitieven'!AS$2:AS$479,$A530)=0,"",COUNTIF('Listing Competitieven'!AS$2:AS$479,$A530))</f>
        <v/>
      </c>
      <c r="I530">
        <v>529</v>
      </c>
      <c r="J530" s="145">
        <f>SUM(B$2:B530)</f>
        <v>138</v>
      </c>
      <c r="K530" s="145">
        <f>SUM(C$2:C530)</f>
        <v>83</v>
      </c>
      <c r="L530" s="145">
        <f>SUM(D$2:D530)</f>
        <v>22</v>
      </c>
      <c r="M530" s="145">
        <f>SUM(E$2:E530)</f>
        <v>0</v>
      </c>
      <c r="N530" s="145">
        <f>SUM(F$2:F530)</f>
        <v>0</v>
      </c>
      <c r="O530" s="145">
        <f>SUM(G$2:G530)</f>
        <v>0</v>
      </c>
    </row>
    <row r="531" spans="1:15" x14ac:dyDescent="0.25">
      <c r="A531">
        <v>530</v>
      </c>
      <c r="B531" s="145" t="str">
        <f>IF(COUNTIF('Listing Competitieven'!AN$2:AN$479,$A531)=0,"",COUNTIF('Listing Competitieven'!AN$2:AN$479,$A531))</f>
        <v/>
      </c>
      <c r="C531" s="145" t="str">
        <f>IF(COUNTIF('Listing Competitieven'!AO$2:AO$479,$A531)=0,"",COUNTIF('Listing Competitieven'!AO$2:AO$479,$A531))</f>
        <v/>
      </c>
      <c r="D531" s="145" t="str">
        <f>IF(COUNTIF('Listing Competitieven'!AP$2:AP$479,$A531)=0,"",COUNTIF('Listing Competitieven'!AP$2:AP$479,$A531))</f>
        <v/>
      </c>
      <c r="E531" s="145" t="str">
        <f>IF(COUNTIF('Listing Competitieven'!AQ$2:AQ$479,$A531)=0,"",COUNTIF('Listing Competitieven'!AQ$2:AQ$479,$A531))</f>
        <v/>
      </c>
      <c r="F531" s="145" t="str">
        <f>IF(COUNTIF('Listing Competitieven'!AR$2:AR$479,$A531)=0,"",COUNTIF('Listing Competitieven'!AR$2:AR$479,$A531))</f>
        <v/>
      </c>
      <c r="G531" s="145" t="str">
        <f>IF(COUNTIF('Listing Competitieven'!AS$2:AS$479,$A531)=0,"",COUNTIF('Listing Competitieven'!AS$2:AS$479,$A531))</f>
        <v/>
      </c>
      <c r="I531">
        <v>530</v>
      </c>
      <c r="J531" s="145">
        <f>SUM(B$2:B531)</f>
        <v>138</v>
      </c>
      <c r="K531" s="145">
        <f>SUM(C$2:C531)</f>
        <v>83</v>
      </c>
      <c r="L531" s="145">
        <f>SUM(D$2:D531)</f>
        <v>22</v>
      </c>
      <c r="M531" s="145">
        <f>SUM(E$2:E531)</f>
        <v>0</v>
      </c>
      <c r="N531" s="145">
        <f>SUM(F$2:F531)</f>
        <v>0</v>
      </c>
      <c r="O531" s="145">
        <f>SUM(G$2:G531)</f>
        <v>0</v>
      </c>
    </row>
    <row r="532" spans="1:15" x14ac:dyDescent="0.25">
      <c r="A532">
        <v>531</v>
      </c>
      <c r="B532" s="145" t="str">
        <f>IF(COUNTIF('Listing Competitieven'!AN$2:AN$479,$A532)=0,"",COUNTIF('Listing Competitieven'!AN$2:AN$479,$A532))</f>
        <v/>
      </c>
      <c r="C532" s="145" t="str">
        <f>IF(COUNTIF('Listing Competitieven'!AO$2:AO$479,$A532)=0,"",COUNTIF('Listing Competitieven'!AO$2:AO$479,$A532))</f>
        <v/>
      </c>
      <c r="D532" s="145">
        <f>IF(COUNTIF('Listing Competitieven'!AP$2:AP$479,$A532)=0,"",COUNTIF('Listing Competitieven'!AP$2:AP$479,$A532))</f>
        <v>2</v>
      </c>
      <c r="E532" s="145" t="str">
        <f>IF(COUNTIF('Listing Competitieven'!AQ$2:AQ$479,$A532)=0,"",COUNTIF('Listing Competitieven'!AQ$2:AQ$479,$A532))</f>
        <v/>
      </c>
      <c r="F532" s="145" t="str">
        <f>IF(COUNTIF('Listing Competitieven'!AR$2:AR$479,$A532)=0,"",COUNTIF('Listing Competitieven'!AR$2:AR$479,$A532))</f>
        <v/>
      </c>
      <c r="G532" s="145" t="str">
        <f>IF(COUNTIF('Listing Competitieven'!AS$2:AS$479,$A532)=0,"",COUNTIF('Listing Competitieven'!AS$2:AS$479,$A532))</f>
        <v/>
      </c>
      <c r="I532">
        <v>531</v>
      </c>
      <c r="J532" s="145">
        <f>SUM(B$2:B532)</f>
        <v>138</v>
      </c>
      <c r="K532" s="145">
        <f>SUM(C$2:C532)</f>
        <v>83</v>
      </c>
      <c r="L532" s="145">
        <f>SUM(D$2:D532)</f>
        <v>24</v>
      </c>
      <c r="M532" s="145">
        <f>SUM(E$2:E532)</f>
        <v>0</v>
      </c>
      <c r="N532" s="145">
        <f>SUM(F$2:F532)</f>
        <v>0</v>
      </c>
      <c r="O532" s="145">
        <f>SUM(G$2:G532)</f>
        <v>0</v>
      </c>
    </row>
    <row r="533" spans="1:15" x14ac:dyDescent="0.25">
      <c r="A533">
        <v>532</v>
      </c>
      <c r="B533" s="145" t="str">
        <f>IF(COUNTIF('Listing Competitieven'!AN$2:AN$479,$A533)=0,"",COUNTIF('Listing Competitieven'!AN$2:AN$479,$A533))</f>
        <v/>
      </c>
      <c r="C533" s="145" t="str">
        <f>IF(COUNTIF('Listing Competitieven'!AO$2:AO$479,$A533)=0,"",COUNTIF('Listing Competitieven'!AO$2:AO$479,$A533))</f>
        <v/>
      </c>
      <c r="D533" s="145" t="str">
        <f>IF(COUNTIF('Listing Competitieven'!AP$2:AP$479,$A533)=0,"",COUNTIF('Listing Competitieven'!AP$2:AP$479,$A533))</f>
        <v/>
      </c>
      <c r="E533" s="145" t="str">
        <f>IF(COUNTIF('Listing Competitieven'!AQ$2:AQ$479,$A533)=0,"",COUNTIF('Listing Competitieven'!AQ$2:AQ$479,$A533))</f>
        <v/>
      </c>
      <c r="F533" s="145" t="str">
        <f>IF(COUNTIF('Listing Competitieven'!AR$2:AR$479,$A533)=0,"",COUNTIF('Listing Competitieven'!AR$2:AR$479,$A533))</f>
        <v/>
      </c>
      <c r="G533" s="145" t="str">
        <f>IF(COUNTIF('Listing Competitieven'!AS$2:AS$479,$A533)=0,"",COUNTIF('Listing Competitieven'!AS$2:AS$479,$A533))</f>
        <v/>
      </c>
      <c r="I533">
        <v>532</v>
      </c>
      <c r="J533" s="145">
        <f>SUM(B$2:B533)</f>
        <v>138</v>
      </c>
      <c r="K533" s="145">
        <f>SUM(C$2:C533)</f>
        <v>83</v>
      </c>
      <c r="L533" s="145">
        <f>SUM(D$2:D533)</f>
        <v>24</v>
      </c>
      <c r="M533" s="145">
        <f>SUM(E$2:E533)</f>
        <v>0</v>
      </c>
      <c r="N533" s="145">
        <f>SUM(F$2:F533)</f>
        <v>0</v>
      </c>
      <c r="O533" s="145">
        <f>SUM(G$2:G533)</f>
        <v>0</v>
      </c>
    </row>
    <row r="534" spans="1:15" x14ac:dyDescent="0.25">
      <c r="A534">
        <v>533</v>
      </c>
      <c r="B534" s="145" t="str">
        <f>IF(COUNTIF('Listing Competitieven'!AN$2:AN$479,$A534)=0,"",COUNTIF('Listing Competitieven'!AN$2:AN$479,$A534))</f>
        <v/>
      </c>
      <c r="C534" s="145" t="str">
        <f>IF(COUNTIF('Listing Competitieven'!AO$2:AO$479,$A534)=0,"",COUNTIF('Listing Competitieven'!AO$2:AO$479,$A534))</f>
        <v/>
      </c>
      <c r="D534" s="145" t="str">
        <f>IF(COUNTIF('Listing Competitieven'!AP$2:AP$479,$A534)=0,"",COUNTIF('Listing Competitieven'!AP$2:AP$479,$A534))</f>
        <v/>
      </c>
      <c r="E534" s="145" t="str">
        <f>IF(COUNTIF('Listing Competitieven'!AQ$2:AQ$479,$A534)=0,"",COUNTIF('Listing Competitieven'!AQ$2:AQ$479,$A534))</f>
        <v/>
      </c>
      <c r="F534" s="145" t="str">
        <f>IF(COUNTIF('Listing Competitieven'!AR$2:AR$479,$A534)=0,"",COUNTIF('Listing Competitieven'!AR$2:AR$479,$A534))</f>
        <v/>
      </c>
      <c r="G534" s="145" t="str">
        <f>IF(COUNTIF('Listing Competitieven'!AS$2:AS$479,$A534)=0,"",COUNTIF('Listing Competitieven'!AS$2:AS$479,$A534))</f>
        <v/>
      </c>
      <c r="I534">
        <v>533</v>
      </c>
      <c r="J534" s="145">
        <f>SUM(B$2:B534)</f>
        <v>138</v>
      </c>
      <c r="K534" s="145">
        <f>SUM(C$2:C534)</f>
        <v>83</v>
      </c>
      <c r="L534" s="145">
        <f>SUM(D$2:D534)</f>
        <v>24</v>
      </c>
      <c r="M534" s="145">
        <f>SUM(E$2:E534)</f>
        <v>0</v>
      </c>
      <c r="N534" s="145">
        <f>SUM(F$2:F534)</f>
        <v>0</v>
      </c>
      <c r="O534" s="145">
        <f>SUM(G$2:G534)</f>
        <v>0</v>
      </c>
    </row>
    <row r="535" spans="1:15" x14ac:dyDescent="0.25">
      <c r="A535">
        <v>534</v>
      </c>
      <c r="B535" s="145" t="str">
        <f>IF(COUNTIF('Listing Competitieven'!AN$2:AN$479,$A535)=0,"",COUNTIF('Listing Competitieven'!AN$2:AN$479,$A535))</f>
        <v/>
      </c>
      <c r="C535" s="145" t="str">
        <f>IF(COUNTIF('Listing Competitieven'!AO$2:AO$479,$A535)=0,"",COUNTIF('Listing Competitieven'!AO$2:AO$479,$A535))</f>
        <v/>
      </c>
      <c r="D535" s="145">
        <f>IF(COUNTIF('Listing Competitieven'!AP$2:AP$479,$A535)=0,"",COUNTIF('Listing Competitieven'!AP$2:AP$479,$A535))</f>
        <v>1</v>
      </c>
      <c r="E535" s="145" t="str">
        <f>IF(COUNTIF('Listing Competitieven'!AQ$2:AQ$479,$A535)=0,"",COUNTIF('Listing Competitieven'!AQ$2:AQ$479,$A535))</f>
        <v/>
      </c>
      <c r="F535" s="145" t="str">
        <f>IF(COUNTIF('Listing Competitieven'!AR$2:AR$479,$A535)=0,"",COUNTIF('Listing Competitieven'!AR$2:AR$479,$A535))</f>
        <v/>
      </c>
      <c r="G535" s="145" t="str">
        <f>IF(COUNTIF('Listing Competitieven'!AS$2:AS$479,$A535)=0,"",COUNTIF('Listing Competitieven'!AS$2:AS$479,$A535))</f>
        <v/>
      </c>
      <c r="I535">
        <v>534</v>
      </c>
      <c r="J535" s="145">
        <f>SUM(B$2:B535)</f>
        <v>138</v>
      </c>
      <c r="K535" s="145">
        <f>SUM(C$2:C535)</f>
        <v>83</v>
      </c>
      <c r="L535" s="145">
        <f>SUM(D$2:D535)</f>
        <v>25</v>
      </c>
      <c r="M535" s="145">
        <f>SUM(E$2:E535)</f>
        <v>0</v>
      </c>
      <c r="N535" s="145">
        <f>SUM(F$2:F535)</f>
        <v>0</v>
      </c>
      <c r="O535" s="145">
        <f>SUM(G$2:G535)</f>
        <v>0</v>
      </c>
    </row>
    <row r="536" spans="1:15" x14ac:dyDescent="0.25">
      <c r="A536">
        <v>535</v>
      </c>
      <c r="B536" s="145" t="str">
        <f>IF(COUNTIF('Listing Competitieven'!AN$2:AN$479,$A536)=0,"",COUNTIF('Listing Competitieven'!AN$2:AN$479,$A536))</f>
        <v/>
      </c>
      <c r="C536" s="145" t="str">
        <f>IF(COUNTIF('Listing Competitieven'!AO$2:AO$479,$A536)=0,"",COUNTIF('Listing Competitieven'!AO$2:AO$479,$A536))</f>
        <v/>
      </c>
      <c r="D536" s="145" t="str">
        <f>IF(COUNTIF('Listing Competitieven'!AP$2:AP$479,$A536)=0,"",COUNTIF('Listing Competitieven'!AP$2:AP$479,$A536))</f>
        <v/>
      </c>
      <c r="E536" s="145" t="str">
        <f>IF(COUNTIF('Listing Competitieven'!AQ$2:AQ$479,$A536)=0,"",COUNTIF('Listing Competitieven'!AQ$2:AQ$479,$A536))</f>
        <v/>
      </c>
      <c r="F536" s="145" t="str">
        <f>IF(COUNTIF('Listing Competitieven'!AR$2:AR$479,$A536)=0,"",COUNTIF('Listing Competitieven'!AR$2:AR$479,$A536))</f>
        <v/>
      </c>
      <c r="G536" s="145" t="str">
        <f>IF(COUNTIF('Listing Competitieven'!AS$2:AS$479,$A536)=0,"",COUNTIF('Listing Competitieven'!AS$2:AS$479,$A536))</f>
        <v/>
      </c>
      <c r="I536">
        <v>535</v>
      </c>
      <c r="J536" s="145">
        <f>SUM(B$2:B536)</f>
        <v>138</v>
      </c>
      <c r="K536" s="145">
        <f>SUM(C$2:C536)</f>
        <v>83</v>
      </c>
      <c r="L536" s="145">
        <f>SUM(D$2:D536)</f>
        <v>25</v>
      </c>
      <c r="M536" s="145">
        <f>SUM(E$2:E536)</f>
        <v>0</v>
      </c>
      <c r="N536" s="145">
        <f>SUM(F$2:F536)</f>
        <v>0</v>
      </c>
      <c r="O536" s="145">
        <f>SUM(G$2:G536)</f>
        <v>0</v>
      </c>
    </row>
    <row r="537" spans="1:15" x14ac:dyDescent="0.25">
      <c r="A537">
        <v>536</v>
      </c>
      <c r="B537" s="145" t="str">
        <f>IF(COUNTIF('Listing Competitieven'!AN$2:AN$479,$A537)=0,"",COUNTIF('Listing Competitieven'!AN$2:AN$479,$A537))</f>
        <v/>
      </c>
      <c r="C537" s="145" t="str">
        <f>IF(COUNTIF('Listing Competitieven'!AO$2:AO$479,$A537)=0,"",COUNTIF('Listing Competitieven'!AO$2:AO$479,$A537))</f>
        <v/>
      </c>
      <c r="D537" s="145" t="str">
        <f>IF(COUNTIF('Listing Competitieven'!AP$2:AP$479,$A537)=0,"",COUNTIF('Listing Competitieven'!AP$2:AP$479,$A537))</f>
        <v/>
      </c>
      <c r="E537" s="145" t="str">
        <f>IF(COUNTIF('Listing Competitieven'!AQ$2:AQ$479,$A537)=0,"",COUNTIF('Listing Competitieven'!AQ$2:AQ$479,$A537))</f>
        <v/>
      </c>
      <c r="F537" s="145" t="str">
        <f>IF(COUNTIF('Listing Competitieven'!AR$2:AR$479,$A537)=0,"",COUNTIF('Listing Competitieven'!AR$2:AR$479,$A537))</f>
        <v/>
      </c>
      <c r="G537" s="145" t="str">
        <f>IF(COUNTIF('Listing Competitieven'!AS$2:AS$479,$A537)=0,"",COUNTIF('Listing Competitieven'!AS$2:AS$479,$A537))</f>
        <v/>
      </c>
      <c r="I537">
        <v>536</v>
      </c>
      <c r="J537" s="145">
        <f>SUM(B$2:B537)</f>
        <v>138</v>
      </c>
      <c r="K537" s="145">
        <f>SUM(C$2:C537)</f>
        <v>83</v>
      </c>
      <c r="L537" s="145">
        <f>SUM(D$2:D537)</f>
        <v>25</v>
      </c>
      <c r="M537" s="145">
        <f>SUM(E$2:E537)</f>
        <v>0</v>
      </c>
      <c r="N537" s="145">
        <f>SUM(F$2:F537)</f>
        <v>0</v>
      </c>
      <c r="O537" s="145">
        <f>SUM(G$2:G537)</f>
        <v>0</v>
      </c>
    </row>
    <row r="538" spans="1:15" x14ac:dyDescent="0.25">
      <c r="A538">
        <v>537</v>
      </c>
      <c r="B538" s="145" t="str">
        <f>IF(COUNTIF('Listing Competitieven'!AN$2:AN$479,$A538)=0,"",COUNTIF('Listing Competitieven'!AN$2:AN$479,$A538))</f>
        <v/>
      </c>
      <c r="C538" s="145" t="str">
        <f>IF(COUNTIF('Listing Competitieven'!AO$2:AO$479,$A538)=0,"",COUNTIF('Listing Competitieven'!AO$2:AO$479,$A538))</f>
        <v/>
      </c>
      <c r="D538" s="145" t="str">
        <f>IF(COUNTIF('Listing Competitieven'!AP$2:AP$479,$A538)=0,"",COUNTIF('Listing Competitieven'!AP$2:AP$479,$A538))</f>
        <v/>
      </c>
      <c r="E538" s="145" t="str">
        <f>IF(COUNTIF('Listing Competitieven'!AQ$2:AQ$479,$A538)=0,"",COUNTIF('Listing Competitieven'!AQ$2:AQ$479,$A538))</f>
        <v/>
      </c>
      <c r="F538" s="145" t="str">
        <f>IF(COUNTIF('Listing Competitieven'!AR$2:AR$479,$A538)=0,"",COUNTIF('Listing Competitieven'!AR$2:AR$479,$A538))</f>
        <v/>
      </c>
      <c r="G538" s="145" t="str">
        <f>IF(COUNTIF('Listing Competitieven'!AS$2:AS$479,$A538)=0,"",COUNTIF('Listing Competitieven'!AS$2:AS$479,$A538))</f>
        <v/>
      </c>
      <c r="I538">
        <v>537</v>
      </c>
      <c r="J538" s="145">
        <f>SUM(B$2:B538)</f>
        <v>138</v>
      </c>
      <c r="K538" s="145">
        <f>SUM(C$2:C538)</f>
        <v>83</v>
      </c>
      <c r="L538" s="145">
        <f>SUM(D$2:D538)</f>
        <v>25</v>
      </c>
      <c r="M538" s="145">
        <f>SUM(E$2:E538)</f>
        <v>0</v>
      </c>
      <c r="N538" s="145">
        <f>SUM(F$2:F538)</f>
        <v>0</v>
      </c>
      <c r="O538" s="145">
        <f>SUM(G$2:G538)</f>
        <v>0</v>
      </c>
    </row>
    <row r="539" spans="1:15" x14ac:dyDescent="0.25">
      <c r="A539">
        <v>538</v>
      </c>
      <c r="B539" s="145" t="str">
        <f>IF(COUNTIF('Listing Competitieven'!AN$2:AN$479,$A539)=0,"",COUNTIF('Listing Competitieven'!AN$2:AN$479,$A539))</f>
        <v/>
      </c>
      <c r="C539" s="145" t="str">
        <f>IF(COUNTIF('Listing Competitieven'!AO$2:AO$479,$A539)=0,"",COUNTIF('Listing Competitieven'!AO$2:AO$479,$A539))</f>
        <v/>
      </c>
      <c r="D539" s="145">
        <f>IF(COUNTIF('Listing Competitieven'!AP$2:AP$479,$A539)=0,"",COUNTIF('Listing Competitieven'!AP$2:AP$479,$A539))</f>
        <v>2</v>
      </c>
      <c r="E539" s="145" t="str">
        <f>IF(COUNTIF('Listing Competitieven'!AQ$2:AQ$479,$A539)=0,"",COUNTIF('Listing Competitieven'!AQ$2:AQ$479,$A539))</f>
        <v/>
      </c>
      <c r="F539" s="145" t="str">
        <f>IF(COUNTIF('Listing Competitieven'!AR$2:AR$479,$A539)=0,"",COUNTIF('Listing Competitieven'!AR$2:AR$479,$A539))</f>
        <v/>
      </c>
      <c r="G539" s="145" t="str">
        <f>IF(COUNTIF('Listing Competitieven'!AS$2:AS$479,$A539)=0,"",COUNTIF('Listing Competitieven'!AS$2:AS$479,$A539))</f>
        <v/>
      </c>
      <c r="I539">
        <v>538</v>
      </c>
      <c r="J539" s="145">
        <f>SUM(B$2:B539)</f>
        <v>138</v>
      </c>
      <c r="K539" s="145">
        <f>SUM(C$2:C539)</f>
        <v>83</v>
      </c>
      <c r="L539" s="145">
        <f>SUM(D$2:D539)</f>
        <v>27</v>
      </c>
      <c r="M539" s="145">
        <f>SUM(E$2:E539)</f>
        <v>0</v>
      </c>
      <c r="N539" s="145">
        <f>SUM(F$2:F539)</f>
        <v>0</v>
      </c>
      <c r="O539" s="145">
        <f>SUM(G$2:G539)</f>
        <v>0</v>
      </c>
    </row>
    <row r="540" spans="1:15" x14ac:dyDescent="0.25">
      <c r="A540">
        <v>539</v>
      </c>
      <c r="B540" s="145" t="str">
        <f>IF(COUNTIF('Listing Competitieven'!AN$2:AN$479,$A540)=0,"",COUNTIF('Listing Competitieven'!AN$2:AN$479,$A540))</f>
        <v/>
      </c>
      <c r="C540" s="145" t="str">
        <f>IF(COUNTIF('Listing Competitieven'!AO$2:AO$479,$A540)=0,"",COUNTIF('Listing Competitieven'!AO$2:AO$479,$A540))</f>
        <v/>
      </c>
      <c r="D540" s="145" t="str">
        <f>IF(COUNTIF('Listing Competitieven'!AP$2:AP$479,$A540)=0,"",COUNTIF('Listing Competitieven'!AP$2:AP$479,$A540))</f>
        <v/>
      </c>
      <c r="E540" s="145" t="str">
        <f>IF(COUNTIF('Listing Competitieven'!AQ$2:AQ$479,$A540)=0,"",COUNTIF('Listing Competitieven'!AQ$2:AQ$479,$A540))</f>
        <v/>
      </c>
      <c r="F540" s="145" t="str">
        <f>IF(COUNTIF('Listing Competitieven'!AR$2:AR$479,$A540)=0,"",COUNTIF('Listing Competitieven'!AR$2:AR$479,$A540))</f>
        <v/>
      </c>
      <c r="G540" s="145" t="str">
        <f>IF(COUNTIF('Listing Competitieven'!AS$2:AS$479,$A540)=0,"",COUNTIF('Listing Competitieven'!AS$2:AS$479,$A540))</f>
        <v/>
      </c>
      <c r="I540">
        <v>539</v>
      </c>
      <c r="J540" s="145">
        <f>SUM(B$2:B540)</f>
        <v>138</v>
      </c>
      <c r="K540" s="145">
        <f>SUM(C$2:C540)</f>
        <v>83</v>
      </c>
      <c r="L540" s="145">
        <f>SUM(D$2:D540)</f>
        <v>27</v>
      </c>
      <c r="M540" s="145">
        <f>SUM(E$2:E540)</f>
        <v>0</v>
      </c>
      <c r="N540" s="145">
        <f>SUM(F$2:F540)</f>
        <v>0</v>
      </c>
      <c r="O540" s="145">
        <f>SUM(G$2:G540)</f>
        <v>0</v>
      </c>
    </row>
    <row r="541" spans="1:15" x14ac:dyDescent="0.25">
      <c r="A541">
        <v>540</v>
      </c>
      <c r="B541" s="145" t="str">
        <f>IF(COUNTIF('Listing Competitieven'!AN$2:AN$479,$A541)=0,"",COUNTIF('Listing Competitieven'!AN$2:AN$479,$A541))</f>
        <v/>
      </c>
      <c r="C541" s="145" t="str">
        <f>IF(COUNTIF('Listing Competitieven'!AO$2:AO$479,$A541)=0,"",COUNTIF('Listing Competitieven'!AO$2:AO$479,$A541))</f>
        <v/>
      </c>
      <c r="D541" s="145" t="str">
        <f>IF(COUNTIF('Listing Competitieven'!AP$2:AP$479,$A541)=0,"",COUNTIF('Listing Competitieven'!AP$2:AP$479,$A541))</f>
        <v/>
      </c>
      <c r="E541" s="145" t="str">
        <f>IF(COUNTIF('Listing Competitieven'!AQ$2:AQ$479,$A541)=0,"",COUNTIF('Listing Competitieven'!AQ$2:AQ$479,$A541))</f>
        <v/>
      </c>
      <c r="F541" s="145" t="str">
        <f>IF(COUNTIF('Listing Competitieven'!AR$2:AR$479,$A541)=0,"",COUNTIF('Listing Competitieven'!AR$2:AR$479,$A541))</f>
        <v/>
      </c>
      <c r="G541" s="145" t="str">
        <f>IF(COUNTIF('Listing Competitieven'!AS$2:AS$479,$A541)=0,"",COUNTIF('Listing Competitieven'!AS$2:AS$479,$A541))</f>
        <v/>
      </c>
      <c r="I541">
        <v>540</v>
      </c>
      <c r="J541" s="145">
        <f>SUM(B$2:B541)</f>
        <v>138</v>
      </c>
      <c r="K541" s="145">
        <f>SUM(C$2:C541)</f>
        <v>83</v>
      </c>
      <c r="L541" s="145">
        <f>SUM(D$2:D541)</f>
        <v>27</v>
      </c>
      <c r="M541" s="145">
        <f>SUM(E$2:E541)</f>
        <v>0</v>
      </c>
      <c r="N541" s="145">
        <f>SUM(F$2:F541)</f>
        <v>0</v>
      </c>
      <c r="O541" s="145">
        <f>SUM(G$2:G541)</f>
        <v>0</v>
      </c>
    </row>
    <row r="542" spans="1:15" x14ac:dyDescent="0.25">
      <c r="A542">
        <v>541</v>
      </c>
      <c r="B542" s="145" t="str">
        <f>IF(COUNTIF('Listing Competitieven'!AN$2:AN$479,$A542)=0,"",COUNTIF('Listing Competitieven'!AN$2:AN$479,$A542))</f>
        <v/>
      </c>
      <c r="C542" s="145" t="str">
        <f>IF(COUNTIF('Listing Competitieven'!AO$2:AO$479,$A542)=0,"",COUNTIF('Listing Competitieven'!AO$2:AO$479,$A542))</f>
        <v/>
      </c>
      <c r="D542" s="145" t="str">
        <f>IF(COUNTIF('Listing Competitieven'!AP$2:AP$479,$A542)=0,"",COUNTIF('Listing Competitieven'!AP$2:AP$479,$A542))</f>
        <v/>
      </c>
      <c r="E542" s="145" t="str">
        <f>IF(COUNTIF('Listing Competitieven'!AQ$2:AQ$479,$A542)=0,"",COUNTIF('Listing Competitieven'!AQ$2:AQ$479,$A542))</f>
        <v/>
      </c>
      <c r="F542" s="145" t="str">
        <f>IF(COUNTIF('Listing Competitieven'!AR$2:AR$479,$A542)=0,"",COUNTIF('Listing Competitieven'!AR$2:AR$479,$A542))</f>
        <v/>
      </c>
      <c r="G542" s="145" t="str">
        <f>IF(COUNTIF('Listing Competitieven'!AS$2:AS$479,$A542)=0,"",COUNTIF('Listing Competitieven'!AS$2:AS$479,$A542))</f>
        <v/>
      </c>
      <c r="I542">
        <v>541</v>
      </c>
      <c r="J542" s="145">
        <f>SUM(B$2:B542)</f>
        <v>138</v>
      </c>
      <c r="K542" s="145">
        <f>SUM(C$2:C542)</f>
        <v>83</v>
      </c>
      <c r="L542" s="145">
        <f>SUM(D$2:D542)</f>
        <v>27</v>
      </c>
      <c r="M542" s="145">
        <f>SUM(E$2:E542)</f>
        <v>0</v>
      </c>
      <c r="N542" s="145">
        <f>SUM(F$2:F542)</f>
        <v>0</v>
      </c>
      <c r="O542" s="145">
        <f>SUM(G$2:G542)</f>
        <v>0</v>
      </c>
    </row>
    <row r="543" spans="1:15" x14ac:dyDescent="0.25">
      <c r="A543">
        <v>542</v>
      </c>
      <c r="B543" s="145" t="str">
        <f>IF(COUNTIF('Listing Competitieven'!AN$2:AN$479,$A543)=0,"",COUNTIF('Listing Competitieven'!AN$2:AN$479,$A543))</f>
        <v/>
      </c>
      <c r="C543" s="145" t="str">
        <f>IF(COUNTIF('Listing Competitieven'!AO$2:AO$479,$A543)=0,"",COUNTIF('Listing Competitieven'!AO$2:AO$479,$A543))</f>
        <v/>
      </c>
      <c r="D543" s="145" t="str">
        <f>IF(COUNTIF('Listing Competitieven'!AP$2:AP$479,$A543)=0,"",COUNTIF('Listing Competitieven'!AP$2:AP$479,$A543))</f>
        <v/>
      </c>
      <c r="E543" s="145" t="str">
        <f>IF(COUNTIF('Listing Competitieven'!AQ$2:AQ$479,$A543)=0,"",COUNTIF('Listing Competitieven'!AQ$2:AQ$479,$A543))</f>
        <v/>
      </c>
      <c r="F543" s="145" t="str">
        <f>IF(COUNTIF('Listing Competitieven'!AR$2:AR$479,$A543)=0,"",COUNTIF('Listing Competitieven'!AR$2:AR$479,$A543))</f>
        <v/>
      </c>
      <c r="G543" s="145" t="str">
        <f>IF(COUNTIF('Listing Competitieven'!AS$2:AS$479,$A543)=0,"",COUNTIF('Listing Competitieven'!AS$2:AS$479,$A543))</f>
        <v/>
      </c>
      <c r="I543">
        <v>542</v>
      </c>
      <c r="J543" s="145">
        <f>SUM(B$2:B543)</f>
        <v>138</v>
      </c>
      <c r="K543" s="145">
        <f>SUM(C$2:C543)</f>
        <v>83</v>
      </c>
      <c r="L543" s="145">
        <f>SUM(D$2:D543)</f>
        <v>27</v>
      </c>
      <c r="M543" s="145">
        <f>SUM(E$2:E543)</f>
        <v>0</v>
      </c>
      <c r="N543" s="145">
        <f>SUM(F$2:F543)</f>
        <v>0</v>
      </c>
      <c r="O543" s="145">
        <f>SUM(G$2:G543)</f>
        <v>0</v>
      </c>
    </row>
    <row r="544" spans="1:15" x14ac:dyDescent="0.25">
      <c r="A544">
        <v>543</v>
      </c>
      <c r="B544" s="145" t="str">
        <f>IF(COUNTIF('Listing Competitieven'!AN$2:AN$479,$A544)=0,"",COUNTIF('Listing Competitieven'!AN$2:AN$479,$A544))</f>
        <v/>
      </c>
      <c r="C544" s="145" t="str">
        <f>IF(COUNTIF('Listing Competitieven'!AO$2:AO$479,$A544)=0,"",COUNTIF('Listing Competitieven'!AO$2:AO$479,$A544))</f>
        <v/>
      </c>
      <c r="D544" s="145" t="str">
        <f>IF(COUNTIF('Listing Competitieven'!AP$2:AP$479,$A544)=0,"",COUNTIF('Listing Competitieven'!AP$2:AP$479,$A544))</f>
        <v/>
      </c>
      <c r="E544" s="145" t="str">
        <f>IF(COUNTIF('Listing Competitieven'!AQ$2:AQ$479,$A544)=0,"",COUNTIF('Listing Competitieven'!AQ$2:AQ$479,$A544))</f>
        <v/>
      </c>
      <c r="F544" s="145" t="str">
        <f>IF(COUNTIF('Listing Competitieven'!AR$2:AR$479,$A544)=0,"",COUNTIF('Listing Competitieven'!AR$2:AR$479,$A544))</f>
        <v/>
      </c>
      <c r="G544" s="145" t="str">
        <f>IF(COUNTIF('Listing Competitieven'!AS$2:AS$479,$A544)=0,"",COUNTIF('Listing Competitieven'!AS$2:AS$479,$A544))</f>
        <v/>
      </c>
      <c r="I544">
        <v>543</v>
      </c>
      <c r="J544" s="145">
        <f>SUM(B$2:B544)</f>
        <v>138</v>
      </c>
      <c r="K544" s="145">
        <f>SUM(C$2:C544)</f>
        <v>83</v>
      </c>
      <c r="L544" s="145">
        <f>SUM(D$2:D544)</f>
        <v>27</v>
      </c>
      <c r="M544" s="145">
        <f>SUM(E$2:E544)</f>
        <v>0</v>
      </c>
      <c r="N544" s="145">
        <f>SUM(F$2:F544)</f>
        <v>0</v>
      </c>
      <c r="O544" s="145">
        <f>SUM(G$2:G544)</f>
        <v>0</v>
      </c>
    </row>
    <row r="545" spans="1:15" x14ac:dyDescent="0.25">
      <c r="A545">
        <v>544</v>
      </c>
      <c r="B545" s="145" t="str">
        <f>IF(COUNTIF('Listing Competitieven'!AN$2:AN$479,$A545)=0,"",COUNTIF('Listing Competitieven'!AN$2:AN$479,$A545))</f>
        <v/>
      </c>
      <c r="C545" s="145" t="str">
        <f>IF(COUNTIF('Listing Competitieven'!AO$2:AO$479,$A545)=0,"",COUNTIF('Listing Competitieven'!AO$2:AO$479,$A545))</f>
        <v/>
      </c>
      <c r="D545" s="145" t="str">
        <f>IF(COUNTIF('Listing Competitieven'!AP$2:AP$479,$A545)=0,"",COUNTIF('Listing Competitieven'!AP$2:AP$479,$A545))</f>
        <v/>
      </c>
      <c r="E545" s="145" t="str">
        <f>IF(COUNTIF('Listing Competitieven'!AQ$2:AQ$479,$A545)=0,"",COUNTIF('Listing Competitieven'!AQ$2:AQ$479,$A545))</f>
        <v/>
      </c>
      <c r="F545" s="145" t="str">
        <f>IF(COUNTIF('Listing Competitieven'!AR$2:AR$479,$A545)=0,"",COUNTIF('Listing Competitieven'!AR$2:AR$479,$A545))</f>
        <v/>
      </c>
      <c r="G545" s="145" t="str">
        <f>IF(COUNTIF('Listing Competitieven'!AS$2:AS$479,$A545)=0,"",COUNTIF('Listing Competitieven'!AS$2:AS$479,$A545))</f>
        <v/>
      </c>
      <c r="I545">
        <v>544</v>
      </c>
      <c r="J545" s="145">
        <f>SUM(B$2:B545)</f>
        <v>138</v>
      </c>
      <c r="K545" s="145">
        <f>SUM(C$2:C545)</f>
        <v>83</v>
      </c>
      <c r="L545" s="145">
        <f>SUM(D$2:D545)</f>
        <v>27</v>
      </c>
      <c r="M545" s="145">
        <f>SUM(E$2:E545)</f>
        <v>0</v>
      </c>
      <c r="N545" s="145">
        <f>SUM(F$2:F545)</f>
        <v>0</v>
      </c>
      <c r="O545" s="145">
        <f>SUM(G$2:G545)</f>
        <v>0</v>
      </c>
    </row>
    <row r="546" spans="1:15" x14ac:dyDescent="0.25">
      <c r="A546">
        <v>545</v>
      </c>
      <c r="B546" s="145" t="str">
        <f>IF(COUNTIF('Listing Competitieven'!AN$2:AN$479,$A546)=0,"",COUNTIF('Listing Competitieven'!AN$2:AN$479,$A546))</f>
        <v/>
      </c>
      <c r="C546" s="145">
        <f>IF(COUNTIF('Listing Competitieven'!AO$2:AO$479,$A546)=0,"",COUNTIF('Listing Competitieven'!AO$2:AO$479,$A546))</f>
        <v>1</v>
      </c>
      <c r="D546" s="145">
        <f>IF(COUNTIF('Listing Competitieven'!AP$2:AP$479,$A546)=0,"",COUNTIF('Listing Competitieven'!AP$2:AP$479,$A546))</f>
        <v>1</v>
      </c>
      <c r="E546" s="145" t="str">
        <f>IF(COUNTIF('Listing Competitieven'!AQ$2:AQ$479,$A546)=0,"",COUNTIF('Listing Competitieven'!AQ$2:AQ$479,$A546))</f>
        <v/>
      </c>
      <c r="F546" s="145" t="str">
        <f>IF(COUNTIF('Listing Competitieven'!AR$2:AR$479,$A546)=0,"",COUNTIF('Listing Competitieven'!AR$2:AR$479,$A546))</f>
        <v/>
      </c>
      <c r="G546" s="145" t="str">
        <f>IF(COUNTIF('Listing Competitieven'!AS$2:AS$479,$A546)=0,"",COUNTIF('Listing Competitieven'!AS$2:AS$479,$A546))</f>
        <v/>
      </c>
      <c r="I546">
        <v>545</v>
      </c>
      <c r="J546" s="145">
        <f>SUM(B$2:B546)</f>
        <v>138</v>
      </c>
      <c r="K546" s="145">
        <f>SUM(C$2:C546)</f>
        <v>84</v>
      </c>
      <c r="L546" s="145">
        <f>SUM(D$2:D546)</f>
        <v>28</v>
      </c>
      <c r="M546" s="145">
        <f>SUM(E$2:E546)</f>
        <v>0</v>
      </c>
      <c r="N546" s="145">
        <f>SUM(F$2:F546)</f>
        <v>0</v>
      </c>
      <c r="O546" s="145">
        <f>SUM(G$2:G546)</f>
        <v>0</v>
      </c>
    </row>
    <row r="547" spans="1:15" x14ac:dyDescent="0.25">
      <c r="A547">
        <v>546</v>
      </c>
      <c r="B547" s="145" t="str">
        <f>IF(COUNTIF('Listing Competitieven'!AN$2:AN$479,$A547)=0,"",COUNTIF('Listing Competitieven'!AN$2:AN$479,$A547))</f>
        <v/>
      </c>
      <c r="C547" s="145">
        <f>IF(COUNTIF('Listing Competitieven'!AO$2:AO$479,$A547)=0,"",COUNTIF('Listing Competitieven'!AO$2:AO$479,$A547))</f>
        <v>2</v>
      </c>
      <c r="D547" s="145">
        <f>IF(COUNTIF('Listing Competitieven'!AP$2:AP$479,$A547)=0,"",COUNTIF('Listing Competitieven'!AP$2:AP$479,$A547))</f>
        <v>2</v>
      </c>
      <c r="E547" s="145" t="str">
        <f>IF(COUNTIF('Listing Competitieven'!AQ$2:AQ$479,$A547)=0,"",COUNTIF('Listing Competitieven'!AQ$2:AQ$479,$A547))</f>
        <v/>
      </c>
      <c r="F547" s="145" t="str">
        <f>IF(COUNTIF('Listing Competitieven'!AR$2:AR$479,$A547)=0,"",COUNTIF('Listing Competitieven'!AR$2:AR$479,$A547))</f>
        <v/>
      </c>
      <c r="G547" s="145" t="str">
        <f>IF(COUNTIF('Listing Competitieven'!AS$2:AS$479,$A547)=0,"",COUNTIF('Listing Competitieven'!AS$2:AS$479,$A547))</f>
        <v/>
      </c>
      <c r="I547">
        <v>546</v>
      </c>
      <c r="J547" s="145">
        <f>SUM(B$2:B547)</f>
        <v>138</v>
      </c>
      <c r="K547" s="145">
        <f>SUM(C$2:C547)</f>
        <v>86</v>
      </c>
      <c r="L547" s="145">
        <f>SUM(D$2:D547)</f>
        <v>30</v>
      </c>
      <c r="M547" s="145">
        <f>SUM(E$2:E547)</f>
        <v>0</v>
      </c>
      <c r="N547" s="145">
        <f>SUM(F$2:F547)</f>
        <v>0</v>
      </c>
      <c r="O547" s="145">
        <f>SUM(G$2:G547)</f>
        <v>0</v>
      </c>
    </row>
    <row r="548" spans="1:15" x14ac:dyDescent="0.25">
      <c r="A548">
        <v>547</v>
      </c>
      <c r="B548" s="145" t="str">
        <f>IF(COUNTIF('Listing Competitieven'!AN$2:AN$479,$A548)=0,"",COUNTIF('Listing Competitieven'!AN$2:AN$479,$A548))</f>
        <v/>
      </c>
      <c r="C548" s="145" t="str">
        <f>IF(COUNTIF('Listing Competitieven'!AO$2:AO$479,$A548)=0,"",COUNTIF('Listing Competitieven'!AO$2:AO$479,$A548))</f>
        <v/>
      </c>
      <c r="D548" s="145" t="str">
        <f>IF(COUNTIF('Listing Competitieven'!AP$2:AP$479,$A548)=0,"",COUNTIF('Listing Competitieven'!AP$2:AP$479,$A548))</f>
        <v/>
      </c>
      <c r="E548" s="145" t="str">
        <f>IF(COUNTIF('Listing Competitieven'!AQ$2:AQ$479,$A548)=0,"",COUNTIF('Listing Competitieven'!AQ$2:AQ$479,$A548))</f>
        <v/>
      </c>
      <c r="F548" s="145" t="str">
        <f>IF(COUNTIF('Listing Competitieven'!AR$2:AR$479,$A548)=0,"",COUNTIF('Listing Competitieven'!AR$2:AR$479,$A548))</f>
        <v/>
      </c>
      <c r="G548" s="145" t="str">
        <f>IF(COUNTIF('Listing Competitieven'!AS$2:AS$479,$A548)=0,"",COUNTIF('Listing Competitieven'!AS$2:AS$479,$A548))</f>
        <v/>
      </c>
      <c r="I548">
        <v>547</v>
      </c>
      <c r="J548" s="145">
        <f>SUM(B$2:B548)</f>
        <v>138</v>
      </c>
      <c r="K548" s="145">
        <f>SUM(C$2:C548)</f>
        <v>86</v>
      </c>
      <c r="L548" s="145">
        <f>SUM(D$2:D548)</f>
        <v>30</v>
      </c>
      <c r="M548" s="145">
        <f>SUM(E$2:E548)</f>
        <v>0</v>
      </c>
      <c r="N548" s="145">
        <f>SUM(F$2:F548)</f>
        <v>0</v>
      </c>
      <c r="O548" s="145">
        <f>SUM(G$2:G548)</f>
        <v>0</v>
      </c>
    </row>
    <row r="549" spans="1:15" x14ac:dyDescent="0.25">
      <c r="A549">
        <v>548</v>
      </c>
      <c r="B549" s="145" t="str">
        <f>IF(COUNTIF('Listing Competitieven'!AN$2:AN$479,$A549)=0,"",COUNTIF('Listing Competitieven'!AN$2:AN$479,$A549))</f>
        <v/>
      </c>
      <c r="C549" s="145" t="str">
        <f>IF(COUNTIF('Listing Competitieven'!AO$2:AO$479,$A549)=0,"",COUNTIF('Listing Competitieven'!AO$2:AO$479,$A549))</f>
        <v/>
      </c>
      <c r="D549" s="145" t="str">
        <f>IF(COUNTIF('Listing Competitieven'!AP$2:AP$479,$A549)=0,"",COUNTIF('Listing Competitieven'!AP$2:AP$479,$A549))</f>
        <v/>
      </c>
      <c r="E549" s="145" t="str">
        <f>IF(COUNTIF('Listing Competitieven'!AQ$2:AQ$479,$A549)=0,"",COUNTIF('Listing Competitieven'!AQ$2:AQ$479,$A549))</f>
        <v/>
      </c>
      <c r="F549" s="145" t="str">
        <f>IF(COUNTIF('Listing Competitieven'!AR$2:AR$479,$A549)=0,"",COUNTIF('Listing Competitieven'!AR$2:AR$479,$A549))</f>
        <v/>
      </c>
      <c r="G549" s="145" t="str">
        <f>IF(COUNTIF('Listing Competitieven'!AS$2:AS$479,$A549)=0,"",COUNTIF('Listing Competitieven'!AS$2:AS$479,$A549))</f>
        <v/>
      </c>
      <c r="I549">
        <v>548</v>
      </c>
      <c r="J549" s="145">
        <f>SUM(B$2:B549)</f>
        <v>138</v>
      </c>
      <c r="K549" s="145">
        <f>SUM(C$2:C549)</f>
        <v>86</v>
      </c>
      <c r="L549" s="145">
        <f>SUM(D$2:D549)</f>
        <v>30</v>
      </c>
      <c r="M549" s="145">
        <f>SUM(E$2:E549)</f>
        <v>0</v>
      </c>
      <c r="N549" s="145">
        <f>SUM(F$2:F549)</f>
        <v>0</v>
      </c>
      <c r="O549" s="145">
        <f>SUM(G$2:G549)</f>
        <v>0</v>
      </c>
    </row>
    <row r="550" spans="1:15" x14ac:dyDescent="0.25">
      <c r="A550">
        <v>549</v>
      </c>
      <c r="B550" s="145" t="str">
        <f>IF(COUNTIF('Listing Competitieven'!AN$2:AN$479,$A550)=0,"",COUNTIF('Listing Competitieven'!AN$2:AN$479,$A550))</f>
        <v/>
      </c>
      <c r="C550" s="145" t="str">
        <f>IF(COUNTIF('Listing Competitieven'!AO$2:AO$479,$A550)=0,"",COUNTIF('Listing Competitieven'!AO$2:AO$479,$A550))</f>
        <v/>
      </c>
      <c r="D550" s="145" t="str">
        <f>IF(COUNTIF('Listing Competitieven'!AP$2:AP$479,$A550)=0,"",COUNTIF('Listing Competitieven'!AP$2:AP$479,$A550))</f>
        <v/>
      </c>
      <c r="E550" s="145" t="str">
        <f>IF(COUNTIF('Listing Competitieven'!AQ$2:AQ$479,$A550)=0,"",COUNTIF('Listing Competitieven'!AQ$2:AQ$479,$A550))</f>
        <v/>
      </c>
      <c r="F550" s="145" t="str">
        <f>IF(COUNTIF('Listing Competitieven'!AR$2:AR$479,$A550)=0,"",COUNTIF('Listing Competitieven'!AR$2:AR$479,$A550))</f>
        <v/>
      </c>
      <c r="G550" s="145" t="str">
        <f>IF(COUNTIF('Listing Competitieven'!AS$2:AS$479,$A550)=0,"",COUNTIF('Listing Competitieven'!AS$2:AS$479,$A550))</f>
        <v/>
      </c>
      <c r="I550">
        <v>549</v>
      </c>
      <c r="J550" s="145">
        <f>SUM(B$2:B550)</f>
        <v>138</v>
      </c>
      <c r="K550" s="145">
        <f>SUM(C$2:C550)</f>
        <v>86</v>
      </c>
      <c r="L550" s="145">
        <f>SUM(D$2:D550)</f>
        <v>30</v>
      </c>
      <c r="M550" s="145">
        <f>SUM(E$2:E550)</f>
        <v>0</v>
      </c>
      <c r="N550" s="145">
        <f>SUM(F$2:F550)</f>
        <v>0</v>
      </c>
      <c r="O550" s="145">
        <f>SUM(G$2:G550)</f>
        <v>0</v>
      </c>
    </row>
    <row r="551" spans="1:15" x14ac:dyDescent="0.25">
      <c r="A551">
        <v>550</v>
      </c>
      <c r="B551" s="145" t="str">
        <f>IF(COUNTIF('Listing Competitieven'!AN$2:AN$479,$A551)=0,"",COUNTIF('Listing Competitieven'!AN$2:AN$479,$A551))</f>
        <v/>
      </c>
      <c r="C551" s="145" t="str">
        <f>IF(COUNTIF('Listing Competitieven'!AO$2:AO$479,$A551)=0,"",COUNTIF('Listing Competitieven'!AO$2:AO$479,$A551))</f>
        <v/>
      </c>
      <c r="D551" s="145" t="str">
        <f>IF(COUNTIF('Listing Competitieven'!AP$2:AP$479,$A551)=0,"",COUNTIF('Listing Competitieven'!AP$2:AP$479,$A551))</f>
        <v/>
      </c>
      <c r="E551" s="145" t="str">
        <f>IF(COUNTIF('Listing Competitieven'!AQ$2:AQ$479,$A551)=0,"",COUNTIF('Listing Competitieven'!AQ$2:AQ$479,$A551))</f>
        <v/>
      </c>
      <c r="F551" s="145" t="str">
        <f>IF(COUNTIF('Listing Competitieven'!AR$2:AR$479,$A551)=0,"",COUNTIF('Listing Competitieven'!AR$2:AR$479,$A551))</f>
        <v/>
      </c>
      <c r="G551" s="145" t="str">
        <f>IF(COUNTIF('Listing Competitieven'!AS$2:AS$479,$A551)=0,"",COUNTIF('Listing Competitieven'!AS$2:AS$479,$A551))</f>
        <v/>
      </c>
      <c r="I551">
        <v>550</v>
      </c>
      <c r="J551" s="145">
        <f>SUM(B$2:B551)</f>
        <v>138</v>
      </c>
      <c r="K551" s="145">
        <f>SUM(C$2:C551)</f>
        <v>86</v>
      </c>
      <c r="L551" s="145">
        <f>SUM(D$2:D551)</f>
        <v>30</v>
      </c>
      <c r="M551" s="145">
        <f>SUM(E$2:E551)</f>
        <v>0</v>
      </c>
      <c r="N551" s="145">
        <f>SUM(F$2:F551)</f>
        <v>0</v>
      </c>
      <c r="O551" s="145">
        <f>SUM(G$2:G551)</f>
        <v>0</v>
      </c>
    </row>
    <row r="552" spans="1:15" x14ac:dyDescent="0.25">
      <c r="A552">
        <v>551</v>
      </c>
      <c r="B552" s="145" t="str">
        <f>IF(COUNTIF('Listing Competitieven'!AN$2:AN$479,$A552)=0,"",COUNTIF('Listing Competitieven'!AN$2:AN$479,$A552))</f>
        <v/>
      </c>
      <c r="C552" s="145" t="str">
        <f>IF(COUNTIF('Listing Competitieven'!AO$2:AO$479,$A552)=0,"",COUNTIF('Listing Competitieven'!AO$2:AO$479,$A552))</f>
        <v/>
      </c>
      <c r="D552" s="145" t="str">
        <f>IF(COUNTIF('Listing Competitieven'!AP$2:AP$479,$A552)=0,"",COUNTIF('Listing Competitieven'!AP$2:AP$479,$A552))</f>
        <v/>
      </c>
      <c r="E552" s="145" t="str">
        <f>IF(COUNTIF('Listing Competitieven'!AQ$2:AQ$479,$A552)=0,"",COUNTIF('Listing Competitieven'!AQ$2:AQ$479,$A552))</f>
        <v/>
      </c>
      <c r="F552" s="145" t="str">
        <f>IF(COUNTIF('Listing Competitieven'!AR$2:AR$479,$A552)=0,"",COUNTIF('Listing Competitieven'!AR$2:AR$479,$A552))</f>
        <v/>
      </c>
      <c r="G552" s="145" t="str">
        <f>IF(COUNTIF('Listing Competitieven'!AS$2:AS$479,$A552)=0,"",COUNTIF('Listing Competitieven'!AS$2:AS$479,$A552))</f>
        <v/>
      </c>
      <c r="I552">
        <v>551</v>
      </c>
      <c r="J552" s="145">
        <f>SUM(B$2:B552)</f>
        <v>138</v>
      </c>
      <c r="K552" s="145">
        <f>SUM(C$2:C552)</f>
        <v>86</v>
      </c>
      <c r="L552" s="145">
        <f>SUM(D$2:D552)</f>
        <v>30</v>
      </c>
      <c r="M552" s="145">
        <f>SUM(E$2:E552)</f>
        <v>0</v>
      </c>
      <c r="N552" s="145">
        <f>SUM(F$2:F552)</f>
        <v>0</v>
      </c>
      <c r="O552" s="145">
        <f>SUM(G$2:G552)</f>
        <v>0</v>
      </c>
    </row>
    <row r="553" spans="1:15" x14ac:dyDescent="0.25">
      <c r="A553">
        <v>552</v>
      </c>
      <c r="B553" s="145" t="str">
        <f>IF(COUNTIF('Listing Competitieven'!AN$2:AN$479,$A553)=0,"",COUNTIF('Listing Competitieven'!AN$2:AN$479,$A553))</f>
        <v/>
      </c>
      <c r="C553" s="145" t="str">
        <f>IF(COUNTIF('Listing Competitieven'!AO$2:AO$479,$A553)=0,"",COUNTIF('Listing Competitieven'!AO$2:AO$479,$A553))</f>
        <v/>
      </c>
      <c r="D553" s="145" t="str">
        <f>IF(COUNTIF('Listing Competitieven'!AP$2:AP$479,$A553)=0,"",COUNTIF('Listing Competitieven'!AP$2:AP$479,$A553))</f>
        <v/>
      </c>
      <c r="E553" s="145" t="str">
        <f>IF(COUNTIF('Listing Competitieven'!AQ$2:AQ$479,$A553)=0,"",COUNTIF('Listing Competitieven'!AQ$2:AQ$479,$A553))</f>
        <v/>
      </c>
      <c r="F553" s="145" t="str">
        <f>IF(COUNTIF('Listing Competitieven'!AR$2:AR$479,$A553)=0,"",COUNTIF('Listing Competitieven'!AR$2:AR$479,$A553))</f>
        <v/>
      </c>
      <c r="G553" s="145" t="str">
        <f>IF(COUNTIF('Listing Competitieven'!AS$2:AS$479,$A553)=0,"",COUNTIF('Listing Competitieven'!AS$2:AS$479,$A553))</f>
        <v/>
      </c>
      <c r="I553">
        <v>552</v>
      </c>
      <c r="J553" s="145">
        <f>SUM(B$2:B553)</f>
        <v>138</v>
      </c>
      <c r="K553" s="145">
        <f>SUM(C$2:C553)</f>
        <v>86</v>
      </c>
      <c r="L553" s="145">
        <f>SUM(D$2:D553)</f>
        <v>30</v>
      </c>
      <c r="M553" s="145">
        <f>SUM(E$2:E553)</f>
        <v>0</v>
      </c>
      <c r="N553" s="145">
        <f>SUM(F$2:F553)</f>
        <v>0</v>
      </c>
      <c r="O553" s="145">
        <f>SUM(G$2:G553)</f>
        <v>0</v>
      </c>
    </row>
    <row r="554" spans="1:15" x14ac:dyDescent="0.25">
      <c r="A554">
        <v>553</v>
      </c>
      <c r="B554" s="145">
        <f>IF(COUNTIF('Listing Competitieven'!AN$2:AN$479,$A554)=0,"",COUNTIF('Listing Competitieven'!AN$2:AN$479,$A554))</f>
        <v>1</v>
      </c>
      <c r="C554" s="145">
        <f>IF(COUNTIF('Listing Competitieven'!AO$2:AO$479,$A554)=0,"",COUNTIF('Listing Competitieven'!AO$2:AO$479,$A554))</f>
        <v>1</v>
      </c>
      <c r="D554" s="145" t="str">
        <f>IF(COUNTIF('Listing Competitieven'!AP$2:AP$479,$A554)=0,"",COUNTIF('Listing Competitieven'!AP$2:AP$479,$A554))</f>
        <v/>
      </c>
      <c r="E554" s="145" t="str">
        <f>IF(COUNTIF('Listing Competitieven'!AQ$2:AQ$479,$A554)=0,"",COUNTIF('Listing Competitieven'!AQ$2:AQ$479,$A554))</f>
        <v/>
      </c>
      <c r="F554" s="145" t="str">
        <f>IF(COUNTIF('Listing Competitieven'!AR$2:AR$479,$A554)=0,"",COUNTIF('Listing Competitieven'!AR$2:AR$479,$A554))</f>
        <v/>
      </c>
      <c r="G554" s="145" t="str">
        <f>IF(COUNTIF('Listing Competitieven'!AS$2:AS$479,$A554)=0,"",COUNTIF('Listing Competitieven'!AS$2:AS$479,$A554))</f>
        <v/>
      </c>
      <c r="I554">
        <v>553</v>
      </c>
      <c r="J554" s="145">
        <f>SUM(B$2:B554)</f>
        <v>139</v>
      </c>
      <c r="K554" s="145">
        <f>SUM(C$2:C554)</f>
        <v>87</v>
      </c>
      <c r="L554" s="145">
        <f>SUM(D$2:D554)</f>
        <v>30</v>
      </c>
      <c r="M554" s="145">
        <f>SUM(E$2:E554)</f>
        <v>0</v>
      </c>
      <c r="N554" s="145">
        <f>SUM(F$2:F554)</f>
        <v>0</v>
      </c>
      <c r="O554" s="145">
        <f>SUM(G$2:G554)</f>
        <v>0</v>
      </c>
    </row>
    <row r="555" spans="1:15" x14ac:dyDescent="0.25">
      <c r="A555">
        <v>554</v>
      </c>
      <c r="B555" s="145" t="str">
        <f>IF(COUNTIF('Listing Competitieven'!AN$2:AN$479,$A555)=0,"",COUNTIF('Listing Competitieven'!AN$2:AN$479,$A555))</f>
        <v/>
      </c>
      <c r="C555" s="145" t="str">
        <f>IF(COUNTIF('Listing Competitieven'!AO$2:AO$479,$A555)=0,"",COUNTIF('Listing Competitieven'!AO$2:AO$479,$A555))</f>
        <v/>
      </c>
      <c r="D555" s="145" t="str">
        <f>IF(COUNTIF('Listing Competitieven'!AP$2:AP$479,$A555)=0,"",COUNTIF('Listing Competitieven'!AP$2:AP$479,$A555))</f>
        <v/>
      </c>
      <c r="E555" s="145" t="str">
        <f>IF(COUNTIF('Listing Competitieven'!AQ$2:AQ$479,$A555)=0,"",COUNTIF('Listing Competitieven'!AQ$2:AQ$479,$A555))</f>
        <v/>
      </c>
      <c r="F555" s="145" t="str">
        <f>IF(COUNTIF('Listing Competitieven'!AR$2:AR$479,$A555)=0,"",COUNTIF('Listing Competitieven'!AR$2:AR$479,$A555))</f>
        <v/>
      </c>
      <c r="G555" s="145" t="str">
        <f>IF(COUNTIF('Listing Competitieven'!AS$2:AS$479,$A555)=0,"",COUNTIF('Listing Competitieven'!AS$2:AS$479,$A555))</f>
        <v/>
      </c>
      <c r="I555">
        <v>554</v>
      </c>
      <c r="J555" s="145">
        <f>SUM(B$2:B555)</f>
        <v>139</v>
      </c>
      <c r="K555" s="145">
        <f>SUM(C$2:C555)</f>
        <v>87</v>
      </c>
      <c r="L555" s="145">
        <f>SUM(D$2:D555)</f>
        <v>30</v>
      </c>
      <c r="M555" s="145">
        <f>SUM(E$2:E555)</f>
        <v>0</v>
      </c>
      <c r="N555" s="145">
        <f>SUM(F$2:F555)</f>
        <v>0</v>
      </c>
      <c r="O555" s="145">
        <f>SUM(G$2:G555)</f>
        <v>0</v>
      </c>
    </row>
    <row r="556" spans="1:15" x14ac:dyDescent="0.25">
      <c r="A556">
        <v>555</v>
      </c>
      <c r="B556" s="145" t="str">
        <f>IF(COUNTIF('Listing Competitieven'!AN$2:AN$479,$A556)=0,"",COUNTIF('Listing Competitieven'!AN$2:AN$479,$A556))</f>
        <v/>
      </c>
      <c r="C556" s="145" t="str">
        <f>IF(COUNTIF('Listing Competitieven'!AO$2:AO$479,$A556)=0,"",COUNTIF('Listing Competitieven'!AO$2:AO$479,$A556))</f>
        <v/>
      </c>
      <c r="D556" s="145" t="str">
        <f>IF(COUNTIF('Listing Competitieven'!AP$2:AP$479,$A556)=0,"",COUNTIF('Listing Competitieven'!AP$2:AP$479,$A556))</f>
        <v/>
      </c>
      <c r="E556" s="145" t="str">
        <f>IF(COUNTIF('Listing Competitieven'!AQ$2:AQ$479,$A556)=0,"",COUNTIF('Listing Competitieven'!AQ$2:AQ$479,$A556))</f>
        <v/>
      </c>
      <c r="F556" s="145" t="str">
        <f>IF(COUNTIF('Listing Competitieven'!AR$2:AR$479,$A556)=0,"",COUNTIF('Listing Competitieven'!AR$2:AR$479,$A556))</f>
        <v/>
      </c>
      <c r="G556" s="145" t="str">
        <f>IF(COUNTIF('Listing Competitieven'!AS$2:AS$479,$A556)=0,"",COUNTIF('Listing Competitieven'!AS$2:AS$479,$A556))</f>
        <v/>
      </c>
      <c r="I556">
        <v>555</v>
      </c>
      <c r="J556" s="145">
        <f>SUM(B$2:B556)</f>
        <v>139</v>
      </c>
      <c r="K556" s="145">
        <f>SUM(C$2:C556)</f>
        <v>87</v>
      </c>
      <c r="L556" s="145">
        <f>SUM(D$2:D556)</f>
        <v>30</v>
      </c>
      <c r="M556" s="145">
        <f>SUM(E$2:E556)</f>
        <v>0</v>
      </c>
      <c r="N556" s="145">
        <f>SUM(F$2:F556)</f>
        <v>0</v>
      </c>
      <c r="O556" s="145">
        <f>SUM(G$2:G556)</f>
        <v>0</v>
      </c>
    </row>
    <row r="557" spans="1:15" x14ac:dyDescent="0.25">
      <c r="A557">
        <v>556</v>
      </c>
      <c r="B557" s="145" t="str">
        <f>IF(COUNTIF('Listing Competitieven'!AN$2:AN$479,$A557)=0,"",COUNTIF('Listing Competitieven'!AN$2:AN$479,$A557))</f>
        <v/>
      </c>
      <c r="C557" s="145" t="str">
        <f>IF(COUNTIF('Listing Competitieven'!AO$2:AO$479,$A557)=0,"",COUNTIF('Listing Competitieven'!AO$2:AO$479,$A557))</f>
        <v/>
      </c>
      <c r="D557" s="145" t="str">
        <f>IF(COUNTIF('Listing Competitieven'!AP$2:AP$479,$A557)=0,"",COUNTIF('Listing Competitieven'!AP$2:AP$479,$A557))</f>
        <v/>
      </c>
      <c r="E557" s="145" t="str">
        <f>IF(COUNTIF('Listing Competitieven'!AQ$2:AQ$479,$A557)=0,"",COUNTIF('Listing Competitieven'!AQ$2:AQ$479,$A557))</f>
        <v/>
      </c>
      <c r="F557" s="145" t="str">
        <f>IF(COUNTIF('Listing Competitieven'!AR$2:AR$479,$A557)=0,"",COUNTIF('Listing Competitieven'!AR$2:AR$479,$A557))</f>
        <v/>
      </c>
      <c r="G557" s="145" t="str">
        <f>IF(COUNTIF('Listing Competitieven'!AS$2:AS$479,$A557)=0,"",COUNTIF('Listing Competitieven'!AS$2:AS$479,$A557))</f>
        <v/>
      </c>
      <c r="I557">
        <v>556</v>
      </c>
      <c r="J557" s="145">
        <f>SUM(B$2:B557)</f>
        <v>139</v>
      </c>
      <c r="K557" s="145">
        <f>SUM(C$2:C557)</f>
        <v>87</v>
      </c>
      <c r="L557" s="145">
        <f>SUM(D$2:D557)</f>
        <v>30</v>
      </c>
      <c r="M557" s="145">
        <f>SUM(E$2:E557)</f>
        <v>0</v>
      </c>
      <c r="N557" s="145">
        <f>SUM(F$2:F557)</f>
        <v>0</v>
      </c>
      <c r="O557" s="145">
        <f>SUM(G$2:G557)</f>
        <v>0</v>
      </c>
    </row>
    <row r="558" spans="1:15" x14ac:dyDescent="0.25">
      <c r="A558">
        <v>557</v>
      </c>
      <c r="B558" s="145" t="str">
        <f>IF(COUNTIF('Listing Competitieven'!AN$2:AN$479,$A558)=0,"",COUNTIF('Listing Competitieven'!AN$2:AN$479,$A558))</f>
        <v/>
      </c>
      <c r="C558" s="145" t="str">
        <f>IF(COUNTIF('Listing Competitieven'!AO$2:AO$479,$A558)=0,"",COUNTIF('Listing Competitieven'!AO$2:AO$479,$A558))</f>
        <v/>
      </c>
      <c r="D558" s="145" t="str">
        <f>IF(COUNTIF('Listing Competitieven'!AP$2:AP$479,$A558)=0,"",COUNTIF('Listing Competitieven'!AP$2:AP$479,$A558))</f>
        <v/>
      </c>
      <c r="E558" s="145" t="str">
        <f>IF(COUNTIF('Listing Competitieven'!AQ$2:AQ$479,$A558)=0,"",COUNTIF('Listing Competitieven'!AQ$2:AQ$479,$A558))</f>
        <v/>
      </c>
      <c r="F558" s="145" t="str">
        <f>IF(COUNTIF('Listing Competitieven'!AR$2:AR$479,$A558)=0,"",COUNTIF('Listing Competitieven'!AR$2:AR$479,$A558))</f>
        <v/>
      </c>
      <c r="G558" s="145" t="str">
        <f>IF(COUNTIF('Listing Competitieven'!AS$2:AS$479,$A558)=0,"",COUNTIF('Listing Competitieven'!AS$2:AS$479,$A558))</f>
        <v/>
      </c>
      <c r="I558">
        <v>557</v>
      </c>
      <c r="J558" s="145">
        <f>SUM(B$2:B558)</f>
        <v>139</v>
      </c>
      <c r="K558" s="145">
        <f>SUM(C$2:C558)</f>
        <v>87</v>
      </c>
      <c r="L558" s="145">
        <f>SUM(D$2:D558)</f>
        <v>30</v>
      </c>
      <c r="M558" s="145">
        <f>SUM(E$2:E558)</f>
        <v>0</v>
      </c>
      <c r="N558" s="145">
        <f>SUM(F$2:F558)</f>
        <v>0</v>
      </c>
      <c r="O558" s="145">
        <f>SUM(G$2:G558)</f>
        <v>0</v>
      </c>
    </row>
    <row r="559" spans="1:15" x14ac:dyDescent="0.25">
      <c r="A559">
        <v>558</v>
      </c>
      <c r="B559" s="145" t="str">
        <f>IF(COUNTIF('Listing Competitieven'!AN$2:AN$479,$A559)=0,"",COUNTIF('Listing Competitieven'!AN$2:AN$479,$A559))</f>
        <v/>
      </c>
      <c r="C559" s="145" t="str">
        <f>IF(COUNTIF('Listing Competitieven'!AO$2:AO$479,$A559)=0,"",COUNTIF('Listing Competitieven'!AO$2:AO$479,$A559))</f>
        <v/>
      </c>
      <c r="D559" s="145" t="str">
        <f>IF(COUNTIF('Listing Competitieven'!AP$2:AP$479,$A559)=0,"",COUNTIF('Listing Competitieven'!AP$2:AP$479,$A559))</f>
        <v/>
      </c>
      <c r="E559" s="145" t="str">
        <f>IF(COUNTIF('Listing Competitieven'!AQ$2:AQ$479,$A559)=0,"",COUNTIF('Listing Competitieven'!AQ$2:AQ$479,$A559))</f>
        <v/>
      </c>
      <c r="F559" s="145" t="str">
        <f>IF(COUNTIF('Listing Competitieven'!AR$2:AR$479,$A559)=0,"",COUNTIF('Listing Competitieven'!AR$2:AR$479,$A559))</f>
        <v/>
      </c>
      <c r="G559" s="145" t="str">
        <f>IF(COUNTIF('Listing Competitieven'!AS$2:AS$479,$A559)=0,"",COUNTIF('Listing Competitieven'!AS$2:AS$479,$A559))</f>
        <v/>
      </c>
      <c r="I559">
        <v>558</v>
      </c>
      <c r="J559" s="145">
        <f>SUM(B$2:B559)</f>
        <v>139</v>
      </c>
      <c r="K559" s="145">
        <f>SUM(C$2:C559)</f>
        <v>87</v>
      </c>
      <c r="L559" s="145">
        <f>SUM(D$2:D559)</f>
        <v>30</v>
      </c>
      <c r="M559" s="145">
        <f>SUM(E$2:E559)</f>
        <v>0</v>
      </c>
      <c r="N559" s="145">
        <f>SUM(F$2:F559)</f>
        <v>0</v>
      </c>
      <c r="O559" s="145">
        <f>SUM(G$2:G559)</f>
        <v>0</v>
      </c>
    </row>
    <row r="560" spans="1:15" x14ac:dyDescent="0.25">
      <c r="A560">
        <v>559</v>
      </c>
      <c r="B560" s="145" t="str">
        <f>IF(COUNTIF('Listing Competitieven'!AN$2:AN$479,$A560)=0,"",COUNTIF('Listing Competitieven'!AN$2:AN$479,$A560))</f>
        <v/>
      </c>
      <c r="C560" s="145" t="str">
        <f>IF(COUNTIF('Listing Competitieven'!AO$2:AO$479,$A560)=0,"",COUNTIF('Listing Competitieven'!AO$2:AO$479,$A560))</f>
        <v/>
      </c>
      <c r="D560" s="145" t="str">
        <f>IF(COUNTIF('Listing Competitieven'!AP$2:AP$479,$A560)=0,"",COUNTIF('Listing Competitieven'!AP$2:AP$479,$A560))</f>
        <v/>
      </c>
      <c r="E560" s="145" t="str">
        <f>IF(COUNTIF('Listing Competitieven'!AQ$2:AQ$479,$A560)=0,"",COUNTIF('Listing Competitieven'!AQ$2:AQ$479,$A560))</f>
        <v/>
      </c>
      <c r="F560" s="145" t="str">
        <f>IF(COUNTIF('Listing Competitieven'!AR$2:AR$479,$A560)=0,"",COUNTIF('Listing Competitieven'!AR$2:AR$479,$A560))</f>
        <v/>
      </c>
      <c r="G560" s="145" t="str">
        <f>IF(COUNTIF('Listing Competitieven'!AS$2:AS$479,$A560)=0,"",COUNTIF('Listing Competitieven'!AS$2:AS$479,$A560))</f>
        <v/>
      </c>
      <c r="I560">
        <v>559</v>
      </c>
      <c r="J560" s="145">
        <f>SUM(B$2:B560)</f>
        <v>139</v>
      </c>
      <c r="K560" s="145">
        <f>SUM(C$2:C560)</f>
        <v>87</v>
      </c>
      <c r="L560" s="145">
        <f>SUM(D$2:D560)</f>
        <v>30</v>
      </c>
      <c r="M560" s="145">
        <f>SUM(E$2:E560)</f>
        <v>0</v>
      </c>
      <c r="N560" s="145">
        <f>SUM(F$2:F560)</f>
        <v>0</v>
      </c>
      <c r="O560" s="145">
        <f>SUM(G$2:G560)</f>
        <v>0</v>
      </c>
    </row>
    <row r="561" spans="1:15" x14ac:dyDescent="0.25">
      <c r="A561">
        <v>560</v>
      </c>
      <c r="B561" s="145" t="str">
        <f>IF(COUNTIF('Listing Competitieven'!AN$2:AN$479,$A561)=0,"",COUNTIF('Listing Competitieven'!AN$2:AN$479,$A561))</f>
        <v/>
      </c>
      <c r="C561" s="145" t="str">
        <f>IF(COUNTIF('Listing Competitieven'!AO$2:AO$479,$A561)=0,"",COUNTIF('Listing Competitieven'!AO$2:AO$479,$A561))</f>
        <v/>
      </c>
      <c r="D561" s="145">
        <f>IF(COUNTIF('Listing Competitieven'!AP$2:AP$479,$A561)=0,"",COUNTIF('Listing Competitieven'!AP$2:AP$479,$A561))</f>
        <v>1</v>
      </c>
      <c r="E561" s="145">
        <f>IF(COUNTIF('Listing Competitieven'!AQ$2:AQ$479,$A561)=0,"",COUNTIF('Listing Competitieven'!AQ$2:AQ$479,$A561))</f>
        <v>1</v>
      </c>
      <c r="F561" s="145" t="str">
        <f>IF(COUNTIF('Listing Competitieven'!AR$2:AR$479,$A561)=0,"",COUNTIF('Listing Competitieven'!AR$2:AR$479,$A561))</f>
        <v/>
      </c>
      <c r="G561" s="145" t="str">
        <f>IF(COUNTIF('Listing Competitieven'!AS$2:AS$479,$A561)=0,"",COUNTIF('Listing Competitieven'!AS$2:AS$479,$A561))</f>
        <v/>
      </c>
      <c r="I561">
        <v>560</v>
      </c>
      <c r="J561" s="145">
        <f>SUM(B$2:B561)</f>
        <v>139</v>
      </c>
      <c r="K561" s="145">
        <f>SUM(C$2:C561)</f>
        <v>87</v>
      </c>
      <c r="L561" s="145">
        <f>SUM(D$2:D561)</f>
        <v>31</v>
      </c>
      <c r="M561" s="145">
        <f>SUM(E$2:E561)</f>
        <v>1</v>
      </c>
      <c r="N561" s="145">
        <f>SUM(F$2:F561)</f>
        <v>0</v>
      </c>
      <c r="O561" s="145">
        <f>SUM(G$2:G561)</f>
        <v>0</v>
      </c>
    </row>
    <row r="562" spans="1:15" x14ac:dyDescent="0.25">
      <c r="A562">
        <v>561</v>
      </c>
      <c r="B562" s="145" t="str">
        <f>IF(COUNTIF('Listing Competitieven'!AN$2:AN$479,$A562)=0,"",COUNTIF('Listing Competitieven'!AN$2:AN$479,$A562))</f>
        <v/>
      </c>
      <c r="C562" s="145" t="str">
        <f>IF(COUNTIF('Listing Competitieven'!AO$2:AO$479,$A562)=0,"",COUNTIF('Listing Competitieven'!AO$2:AO$479,$A562))</f>
        <v/>
      </c>
      <c r="D562" s="145" t="str">
        <f>IF(COUNTIF('Listing Competitieven'!AP$2:AP$479,$A562)=0,"",COUNTIF('Listing Competitieven'!AP$2:AP$479,$A562))</f>
        <v/>
      </c>
      <c r="E562" s="145" t="str">
        <f>IF(COUNTIF('Listing Competitieven'!AQ$2:AQ$479,$A562)=0,"",COUNTIF('Listing Competitieven'!AQ$2:AQ$479,$A562))</f>
        <v/>
      </c>
      <c r="F562" s="145" t="str">
        <f>IF(COUNTIF('Listing Competitieven'!AR$2:AR$479,$A562)=0,"",COUNTIF('Listing Competitieven'!AR$2:AR$479,$A562))</f>
        <v/>
      </c>
      <c r="G562" s="145" t="str">
        <f>IF(COUNTIF('Listing Competitieven'!AS$2:AS$479,$A562)=0,"",COUNTIF('Listing Competitieven'!AS$2:AS$479,$A562))</f>
        <v/>
      </c>
      <c r="I562">
        <v>561</v>
      </c>
      <c r="J562" s="145">
        <f>SUM(B$2:B562)</f>
        <v>139</v>
      </c>
      <c r="K562" s="145">
        <f>SUM(C$2:C562)</f>
        <v>87</v>
      </c>
      <c r="L562" s="145">
        <f>SUM(D$2:D562)</f>
        <v>31</v>
      </c>
      <c r="M562" s="145">
        <f>SUM(E$2:E562)</f>
        <v>1</v>
      </c>
      <c r="N562" s="145">
        <f>SUM(F$2:F562)</f>
        <v>0</v>
      </c>
      <c r="O562" s="145">
        <f>SUM(G$2:G562)</f>
        <v>0</v>
      </c>
    </row>
    <row r="563" spans="1:15" x14ac:dyDescent="0.25">
      <c r="A563">
        <v>562</v>
      </c>
      <c r="B563" s="145" t="str">
        <f>IF(COUNTIF('Listing Competitieven'!AN$2:AN$479,$A563)=0,"",COUNTIF('Listing Competitieven'!AN$2:AN$479,$A563))</f>
        <v/>
      </c>
      <c r="C563" s="145" t="str">
        <f>IF(COUNTIF('Listing Competitieven'!AO$2:AO$479,$A563)=0,"",COUNTIF('Listing Competitieven'!AO$2:AO$479,$A563))</f>
        <v/>
      </c>
      <c r="D563" s="145" t="str">
        <f>IF(COUNTIF('Listing Competitieven'!AP$2:AP$479,$A563)=0,"",COUNTIF('Listing Competitieven'!AP$2:AP$479,$A563))</f>
        <v/>
      </c>
      <c r="E563" s="145" t="str">
        <f>IF(COUNTIF('Listing Competitieven'!AQ$2:AQ$479,$A563)=0,"",COUNTIF('Listing Competitieven'!AQ$2:AQ$479,$A563))</f>
        <v/>
      </c>
      <c r="F563" s="145" t="str">
        <f>IF(COUNTIF('Listing Competitieven'!AR$2:AR$479,$A563)=0,"",COUNTIF('Listing Competitieven'!AR$2:AR$479,$A563))</f>
        <v/>
      </c>
      <c r="G563" s="145" t="str">
        <f>IF(COUNTIF('Listing Competitieven'!AS$2:AS$479,$A563)=0,"",COUNTIF('Listing Competitieven'!AS$2:AS$479,$A563))</f>
        <v/>
      </c>
      <c r="I563">
        <v>562</v>
      </c>
      <c r="J563" s="145">
        <f>SUM(B$2:B563)</f>
        <v>139</v>
      </c>
      <c r="K563" s="145">
        <f>SUM(C$2:C563)</f>
        <v>87</v>
      </c>
      <c r="L563" s="145">
        <f>SUM(D$2:D563)</f>
        <v>31</v>
      </c>
      <c r="M563" s="145">
        <f>SUM(E$2:E563)</f>
        <v>1</v>
      </c>
      <c r="N563" s="145">
        <f>SUM(F$2:F563)</f>
        <v>0</v>
      </c>
      <c r="O563" s="145">
        <f>SUM(G$2:G563)</f>
        <v>0</v>
      </c>
    </row>
    <row r="564" spans="1:15" x14ac:dyDescent="0.25">
      <c r="A564">
        <v>563</v>
      </c>
      <c r="B564" s="145" t="str">
        <f>IF(COUNTIF('Listing Competitieven'!AN$2:AN$479,$A564)=0,"",COUNTIF('Listing Competitieven'!AN$2:AN$479,$A564))</f>
        <v/>
      </c>
      <c r="C564" s="145" t="str">
        <f>IF(COUNTIF('Listing Competitieven'!AO$2:AO$479,$A564)=0,"",COUNTIF('Listing Competitieven'!AO$2:AO$479,$A564))</f>
        <v/>
      </c>
      <c r="D564" s="145" t="str">
        <f>IF(COUNTIF('Listing Competitieven'!AP$2:AP$479,$A564)=0,"",COUNTIF('Listing Competitieven'!AP$2:AP$479,$A564))</f>
        <v/>
      </c>
      <c r="E564" s="145" t="str">
        <f>IF(COUNTIF('Listing Competitieven'!AQ$2:AQ$479,$A564)=0,"",COUNTIF('Listing Competitieven'!AQ$2:AQ$479,$A564))</f>
        <v/>
      </c>
      <c r="F564" s="145" t="str">
        <f>IF(COUNTIF('Listing Competitieven'!AR$2:AR$479,$A564)=0,"",COUNTIF('Listing Competitieven'!AR$2:AR$479,$A564))</f>
        <v/>
      </c>
      <c r="G564" s="145" t="str">
        <f>IF(COUNTIF('Listing Competitieven'!AS$2:AS$479,$A564)=0,"",COUNTIF('Listing Competitieven'!AS$2:AS$479,$A564))</f>
        <v/>
      </c>
      <c r="I564">
        <v>563</v>
      </c>
      <c r="J564" s="145">
        <f>SUM(B$2:B564)</f>
        <v>139</v>
      </c>
      <c r="K564" s="145">
        <f>SUM(C$2:C564)</f>
        <v>87</v>
      </c>
      <c r="L564" s="145">
        <f>SUM(D$2:D564)</f>
        <v>31</v>
      </c>
      <c r="M564" s="145">
        <f>SUM(E$2:E564)</f>
        <v>1</v>
      </c>
      <c r="N564" s="145">
        <f>SUM(F$2:F564)</f>
        <v>0</v>
      </c>
      <c r="O564" s="145">
        <f>SUM(G$2:G564)</f>
        <v>0</v>
      </c>
    </row>
    <row r="565" spans="1:15" x14ac:dyDescent="0.25">
      <c r="A565">
        <v>564</v>
      </c>
      <c r="B565" s="145" t="str">
        <f>IF(COUNTIF('Listing Competitieven'!AN$2:AN$479,$A565)=0,"",COUNTIF('Listing Competitieven'!AN$2:AN$479,$A565))</f>
        <v/>
      </c>
      <c r="C565" s="145" t="str">
        <f>IF(COUNTIF('Listing Competitieven'!AO$2:AO$479,$A565)=0,"",COUNTIF('Listing Competitieven'!AO$2:AO$479,$A565))</f>
        <v/>
      </c>
      <c r="D565" s="145" t="str">
        <f>IF(COUNTIF('Listing Competitieven'!AP$2:AP$479,$A565)=0,"",COUNTIF('Listing Competitieven'!AP$2:AP$479,$A565))</f>
        <v/>
      </c>
      <c r="E565" s="145" t="str">
        <f>IF(COUNTIF('Listing Competitieven'!AQ$2:AQ$479,$A565)=0,"",COUNTIF('Listing Competitieven'!AQ$2:AQ$479,$A565))</f>
        <v/>
      </c>
      <c r="F565" s="145" t="str">
        <f>IF(COUNTIF('Listing Competitieven'!AR$2:AR$479,$A565)=0,"",COUNTIF('Listing Competitieven'!AR$2:AR$479,$A565))</f>
        <v/>
      </c>
      <c r="G565" s="145" t="str">
        <f>IF(COUNTIF('Listing Competitieven'!AS$2:AS$479,$A565)=0,"",COUNTIF('Listing Competitieven'!AS$2:AS$479,$A565))</f>
        <v/>
      </c>
      <c r="I565">
        <v>564</v>
      </c>
      <c r="J565" s="145">
        <f>SUM(B$2:B565)</f>
        <v>139</v>
      </c>
      <c r="K565" s="145">
        <f>SUM(C$2:C565)</f>
        <v>87</v>
      </c>
      <c r="L565" s="145">
        <f>SUM(D$2:D565)</f>
        <v>31</v>
      </c>
      <c r="M565" s="145">
        <f>SUM(E$2:E565)</f>
        <v>1</v>
      </c>
      <c r="N565" s="145">
        <f>SUM(F$2:F565)</f>
        <v>0</v>
      </c>
      <c r="O565" s="145">
        <f>SUM(G$2:G565)</f>
        <v>0</v>
      </c>
    </row>
    <row r="566" spans="1:15" x14ac:dyDescent="0.25">
      <c r="A566">
        <v>565</v>
      </c>
      <c r="B566" s="145" t="str">
        <f>IF(COUNTIF('Listing Competitieven'!AN$2:AN$479,$A566)=0,"",COUNTIF('Listing Competitieven'!AN$2:AN$479,$A566))</f>
        <v/>
      </c>
      <c r="C566" s="145" t="str">
        <f>IF(COUNTIF('Listing Competitieven'!AO$2:AO$479,$A566)=0,"",COUNTIF('Listing Competitieven'!AO$2:AO$479,$A566))</f>
        <v/>
      </c>
      <c r="D566" s="145" t="str">
        <f>IF(COUNTIF('Listing Competitieven'!AP$2:AP$479,$A566)=0,"",COUNTIF('Listing Competitieven'!AP$2:AP$479,$A566))</f>
        <v/>
      </c>
      <c r="E566" s="145" t="str">
        <f>IF(COUNTIF('Listing Competitieven'!AQ$2:AQ$479,$A566)=0,"",COUNTIF('Listing Competitieven'!AQ$2:AQ$479,$A566))</f>
        <v/>
      </c>
      <c r="F566" s="145" t="str">
        <f>IF(COUNTIF('Listing Competitieven'!AR$2:AR$479,$A566)=0,"",COUNTIF('Listing Competitieven'!AR$2:AR$479,$A566))</f>
        <v/>
      </c>
      <c r="G566" s="145" t="str">
        <f>IF(COUNTIF('Listing Competitieven'!AS$2:AS$479,$A566)=0,"",COUNTIF('Listing Competitieven'!AS$2:AS$479,$A566))</f>
        <v/>
      </c>
      <c r="I566">
        <v>565</v>
      </c>
      <c r="J566" s="145">
        <f>SUM(B$2:B566)</f>
        <v>139</v>
      </c>
      <c r="K566" s="145">
        <f>SUM(C$2:C566)</f>
        <v>87</v>
      </c>
      <c r="L566" s="145">
        <f>SUM(D$2:D566)</f>
        <v>31</v>
      </c>
      <c r="M566" s="145">
        <f>SUM(E$2:E566)</f>
        <v>1</v>
      </c>
      <c r="N566" s="145">
        <f>SUM(F$2:F566)</f>
        <v>0</v>
      </c>
      <c r="O566" s="145">
        <f>SUM(G$2:G566)</f>
        <v>0</v>
      </c>
    </row>
    <row r="567" spans="1:15" x14ac:dyDescent="0.25">
      <c r="A567">
        <v>566</v>
      </c>
      <c r="B567" s="145" t="str">
        <f>IF(COUNTIF('Listing Competitieven'!AN$2:AN$479,$A567)=0,"",COUNTIF('Listing Competitieven'!AN$2:AN$479,$A567))</f>
        <v/>
      </c>
      <c r="C567" s="145" t="str">
        <f>IF(COUNTIF('Listing Competitieven'!AO$2:AO$479,$A567)=0,"",COUNTIF('Listing Competitieven'!AO$2:AO$479,$A567))</f>
        <v/>
      </c>
      <c r="D567" s="145" t="str">
        <f>IF(COUNTIF('Listing Competitieven'!AP$2:AP$479,$A567)=0,"",COUNTIF('Listing Competitieven'!AP$2:AP$479,$A567))</f>
        <v/>
      </c>
      <c r="E567" s="145" t="str">
        <f>IF(COUNTIF('Listing Competitieven'!AQ$2:AQ$479,$A567)=0,"",COUNTIF('Listing Competitieven'!AQ$2:AQ$479,$A567))</f>
        <v/>
      </c>
      <c r="F567" s="145" t="str">
        <f>IF(COUNTIF('Listing Competitieven'!AR$2:AR$479,$A567)=0,"",COUNTIF('Listing Competitieven'!AR$2:AR$479,$A567))</f>
        <v/>
      </c>
      <c r="G567" s="145" t="str">
        <f>IF(COUNTIF('Listing Competitieven'!AS$2:AS$479,$A567)=0,"",COUNTIF('Listing Competitieven'!AS$2:AS$479,$A567))</f>
        <v/>
      </c>
      <c r="I567">
        <v>566</v>
      </c>
      <c r="J567" s="145">
        <f>SUM(B$2:B567)</f>
        <v>139</v>
      </c>
      <c r="K567" s="145">
        <f>SUM(C$2:C567)</f>
        <v>87</v>
      </c>
      <c r="L567" s="145">
        <f>SUM(D$2:D567)</f>
        <v>31</v>
      </c>
      <c r="M567" s="145">
        <f>SUM(E$2:E567)</f>
        <v>1</v>
      </c>
      <c r="N567" s="145">
        <f>SUM(F$2:F567)</f>
        <v>0</v>
      </c>
      <c r="O567" s="145">
        <f>SUM(G$2:G567)</f>
        <v>0</v>
      </c>
    </row>
    <row r="568" spans="1:15" x14ac:dyDescent="0.25">
      <c r="A568">
        <v>567</v>
      </c>
      <c r="B568" s="145">
        <f>IF(COUNTIF('Listing Competitieven'!AN$2:AN$479,$A568)=0,"",COUNTIF('Listing Competitieven'!AN$2:AN$479,$A568))</f>
        <v>1</v>
      </c>
      <c r="C568" s="145">
        <f>IF(COUNTIF('Listing Competitieven'!AO$2:AO$479,$A568)=0,"",COUNTIF('Listing Competitieven'!AO$2:AO$479,$A568))</f>
        <v>1</v>
      </c>
      <c r="D568" s="145">
        <f>IF(COUNTIF('Listing Competitieven'!AP$2:AP$479,$A568)=0,"",COUNTIF('Listing Competitieven'!AP$2:AP$479,$A568))</f>
        <v>1</v>
      </c>
      <c r="E568" s="145" t="str">
        <f>IF(COUNTIF('Listing Competitieven'!AQ$2:AQ$479,$A568)=0,"",COUNTIF('Listing Competitieven'!AQ$2:AQ$479,$A568))</f>
        <v/>
      </c>
      <c r="F568" s="145" t="str">
        <f>IF(COUNTIF('Listing Competitieven'!AR$2:AR$479,$A568)=0,"",COUNTIF('Listing Competitieven'!AR$2:AR$479,$A568))</f>
        <v/>
      </c>
      <c r="G568" s="145" t="str">
        <f>IF(COUNTIF('Listing Competitieven'!AS$2:AS$479,$A568)=0,"",COUNTIF('Listing Competitieven'!AS$2:AS$479,$A568))</f>
        <v/>
      </c>
      <c r="I568">
        <v>567</v>
      </c>
      <c r="J568" s="145">
        <f>SUM(B$2:B568)</f>
        <v>140</v>
      </c>
      <c r="K568" s="145">
        <f>SUM(C$2:C568)</f>
        <v>88</v>
      </c>
      <c r="L568" s="145">
        <f>SUM(D$2:D568)</f>
        <v>32</v>
      </c>
      <c r="M568" s="145">
        <f>SUM(E$2:E568)</f>
        <v>1</v>
      </c>
      <c r="N568" s="145">
        <f>SUM(F$2:F568)</f>
        <v>0</v>
      </c>
      <c r="O568" s="145">
        <f>SUM(G$2:G568)</f>
        <v>0</v>
      </c>
    </row>
    <row r="569" spans="1:15" x14ac:dyDescent="0.25">
      <c r="A569">
        <v>568</v>
      </c>
      <c r="B569" s="145" t="str">
        <f>IF(COUNTIF('Listing Competitieven'!AN$2:AN$479,$A569)=0,"",COUNTIF('Listing Competitieven'!AN$2:AN$479,$A569))</f>
        <v/>
      </c>
      <c r="C569" s="145" t="str">
        <f>IF(COUNTIF('Listing Competitieven'!AO$2:AO$479,$A569)=0,"",COUNTIF('Listing Competitieven'!AO$2:AO$479,$A569))</f>
        <v/>
      </c>
      <c r="D569" s="145" t="str">
        <f>IF(COUNTIF('Listing Competitieven'!AP$2:AP$479,$A569)=0,"",COUNTIF('Listing Competitieven'!AP$2:AP$479,$A569))</f>
        <v/>
      </c>
      <c r="E569" s="145" t="str">
        <f>IF(COUNTIF('Listing Competitieven'!AQ$2:AQ$479,$A569)=0,"",COUNTIF('Listing Competitieven'!AQ$2:AQ$479,$A569))</f>
        <v/>
      </c>
      <c r="F569" s="145" t="str">
        <f>IF(COUNTIF('Listing Competitieven'!AR$2:AR$479,$A569)=0,"",COUNTIF('Listing Competitieven'!AR$2:AR$479,$A569))</f>
        <v/>
      </c>
      <c r="G569" s="145" t="str">
        <f>IF(COUNTIF('Listing Competitieven'!AS$2:AS$479,$A569)=0,"",COUNTIF('Listing Competitieven'!AS$2:AS$479,$A569))</f>
        <v/>
      </c>
      <c r="I569">
        <v>568</v>
      </c>
      <c r="J569" s="145">
        <f>SUM(B$2:B569)</f>
        <v>140</v>
      </c>
      <c r="K569" s="145">
        <f>SUM(C$2:C569)</f>
        <v>88</v>
      </c>
      <c r="L569" s="145">
        <f>SUM(D$2:D569)</f>
        <v>32</v>
      </c>
      <c r="M569" s="145">
        <f>SUM(E$2:E569)</f>
        <v>1</v>
      </c>
      <c r="N569" s="145">
        <f>SUM(F$2:F569)</f>
        <v>0</v>
      </c>
      <c r="O569" s="145">
        <f>SUM(G$2:G569)</f>
        <v>0</v>
      </c>
    </row>
    <row r="570" spans="1:15" x14ac:dyDescent="0.25">
      <c r="A570">
        <v>569</v>
      </c>
      <c r="B570" s="145" t="str">
        <f>IF(COUNTIF('Listing Competitieven'!AN$2:AN$479,$A570)=0,"",COUNTIF('Listing Competitieven'!AN$2:AN$479,$A570))</f>
        <v/>
      </c>
      <c r="C570" s="145" t="str">
        <f>IF(COUNTIF('Listing Competitieven'!AO$2:AO$479,$A570)=0,"",COUNTIF('Listing Competitieven'!AO$2:AO$479,$A570))</f>
        <v/>
      </c>
      <c r="D570" s="145" t="str">
        <f>IF(COUNTIF('Listing Competitieven'!AP$2:AP$479,$A570)=0,"",COUNTIF('Listing Competitieven'!AP$2:AP$479,$A570))</f>
        <v/>
      </c>
      <c r="E570" s="145" t="str">
        <f>IF(COUNTIF('Listing Competitieven'!AQ$2:AQ$479,$A570)=0,"",COUNTIF('Listing Competitieven'!AQ$2:AQ$479,$A570))</f>
        <v/>
      </c>
      <c r="F570" s="145" t="str">
        <f>IF(COUNTIF('Listing Competitieven'!AR$2:AR$479,$A570)=0,"",COUNTIF('Listing Competitieven'!AR$2:AR$479,$A570))</f>
        <v/>
      </c>
      <c r="G570" s="145" t="str">
        <f>IF(COUNTIF('Listing Competitieven'!AS$2:AS$479,$A570)=0,"",COUNTIF('Listing Competitieven'!AS$2:AS$479,$A570))</f>
        <v/>
      </c>
      <c r="I570">
        <v>569</v>
      </c>
      <c r="J570" s="145">
        <f>SUM(B$2:B570)</f>
        <v>140</v>
      </c>
      <c r="K570" s="145">
        <f>SUM(C$2:C570)</f>
        <v>88</v>
      </c>
      <c r="L570" s="145">
        <f>SUM(D$2:D570)</f>
        <v>32</v>
      </c>
      <c r="M570" s="145">
        <f>SUM(E$2:E570)</f>
        <v>1</v>
      </c>
      <c r="N570" s="145">
        <f>SUM(F$2:F570)</f>
        <v>0</v>
      </c>
      <c r="O570" s="145">
        <f>SUM(G$2:G570)</f>
        <v>0</v>
      </c>
    </row>
    <row r="571" spans="1:15" x14ac:dyDescent="0.25">
      <c r="A571">
        <v>570</v>
      </c>
      <c r="B571" s="145" t="str">
        <f>IF(COUNTIF('Listing Competitieven'!AN$2:AN$479,$A571)=0,"",COUNTIF('Listing Competitieven'!AN$2:AN$479,$A571))</f>
        <v/>
      </c>
      <c r="C571" s="145" t="str">
        <f>IF(COUNTIF('Listing Competitieven'!AO$2:AO$479,$A571)=0,"",COUNTIF('Listing Competitieven'!AO$2:AO$479,$A571))</f>
        <v/>
      </c>
      <c r="D571" s="145" t="str">
        <f>IF(COUNTIF('Listing Competitieven'!AP$2:AP$479,$A571)=0,"",COUNTIF('Listing Competitieven'!AP$2:AP$479,$A571))</f>
        <v/>
      </c>
      <c r="E571" s="145" t="str">
        <f>IF(COUNTIF('Listing Competitieven'!AQ$2:AQ$479,$A571)=0,"",COUNTIF('Listing Competitieven'!AQ$2:AQ$479,$A571))</f>
        <v/>
      </c>
      <c r="F571" s="145" t="str">
        <f>IF(COUNTIF('Listing Competitieven'!AR$2:AR$479,$A571)=0,"",COUNTIF('Listing Competitieven'!AR$2:AR$479,$A571))</f>
        <v/>
      </c>
      <c r="G571" s="145" t="str">
        <f>IF(COUNTIF('Listing Competitieven'!AS$2:AS$479,$A571)=0,"",COUNTIF('Listing Competitieven'!AS$2:AS$479,$A571))</f>
        <v/>
      </c>
      <c r="I571">
        <v>570</v>
      </c>
      <c r="J571" s="145">
        <f>SUM(B$2:B571)</f>
        <v>140</v>
      </c>
      <c r="K571" s="145">
        <f>SUM(C$2:C571)</f>
        <v>88</v>
      </c>
      <c r="L571" s="145">
        <f>SUM(D$2:D571)</f>
        <v>32</v>
      </c>
      <c r="M571" s="145">
        <f>SUM(E$2:E571)</f>
        <v>1</v>
      </c>
      <c r="N571" s="145">
        <f>SUM(F$2:F571)</f>
        <v>0</v>
      </c>
      <c r="O571" s="145">
        <f>SUM(G$2:G571)</f>
        <v>0</v>
      </c>
    </row>
    <row r="572" spans="1:15" x14ac:dyDescent="0.25">
      <c r="A572">
        <v>571</v>
      </c>
      <c r="B572" s="145" t="str">
        <f>IF(COUNTIF('Listing Competitieven'!AN$2:AN$479,$A572)=0,"",COUNTIF('Listing Competitieven'!AN$2:AN$479,$A572))</f>
        <v/>
      </c>
      <c r="C572" s="145" t="str">
        <f>IF(COUNTIF('Listing Competitieven'!AO$2:AO$479,$A572)=0,"",COUNTIF('Listing Competitieven'!AO$2:AO$479,$A572))</f>
        <v/>
      </c>
      <c r="D572" s="145" t="str">
        <f>IF(COUNTIF('Listing Competitieven'!AP$2:AP$479,$A572)=0,"",COUNTIF('Listing Competitieven'!AP$2:AP$479,$A572))</f>
        <v/>
      </c>
      <c r="E572" s="145" t="str">
        <f>IF(COUNTIF('Listing Competitieven'!AQ$2:AQ$479,$A572)=0,"",COUNTIF('Listing Competitieven'!AQ$2:AQ$479,$A572))</f>
        <v/>
      </c>
      <c r="F572" s="145" t="str">
        <f>IF(COUNTIF('Listing Competitieven'!AR$2:AR$479,$A572)=0,"",COUNTIF('Listing Competitieven'!AR$2:AR$479,$A572))</f>
        <v/>
      </c>
      <c r="G572" s="145" t="str">
        <f>IF(COUNTIF('Listing Competitieven'!AS$2:AS$479,$A572)=0,"",COUNTIF('Listing Competitieven'!AS$2:AS$479,$A572))</f>
        <v/>
      </c>
      <c r="I572">
        <v>571</v>
      </c>
      <c r="J572" s="145">
        <f>SUM(B$2:B572)</f>
        <v>140</v>
      </c>
      <c r="K572" s="145">
        <f>SUM(C$2:C572)</f>
        <v>88</v>
      </c>
      <c r="L572" s="145">
        <f>SUM(D$2:D572)</f>
        <v>32</v>
      </c>
      <c r="M572" s="145">
        <f>SUM(E$2:E572)</f>
        <v>1</v>
      </c>
      <c r="N572" s="145">
        <f>SUM(F$2:F572)</f>
        <v>0</v>
      </c>
      <c r="O572" s="145">
        <f>SUM(G$2:G572)</f>
        <v>0</v>
      </c>
    </row>
    <row r="573" spans="1:15" x14ac:dyDescent="0.25">
      <c r="A573">
        <v>572</v>
      </c>
      <c r="B573" s="145" t="str">
        <f>IF(COUNTIF('Listing Competitieven'!AN$2:AN$479,$A573)=0,"",COUNTIF('Listing Competitieven'!AN$2:AN$479,$A573))</f>
        <v/>
      </c>
      <c r="C573" s="145" t="str">
        <f>IF(COUNTIF('Listing Competitieven'!AO$2:AO$479,$A573)=0,"",COUNTIF('Listing Competitieven'!AO$2:AO$479,$A573))</f>
        <v/>
      </c>
      <c r="D573" s="145" t="str">
        <f>IF(COUNTIF('Listing Competitieven'!AP$2:AP$479,$A573)=0,"",COUNTIF('Listing Competitieven'!AP$2:AP$479,$A573))</f>
        <v/>
      </c>
      <c r="E573" s="145" t="str">
        <f>IF(COUNTIF('Listing Competitieven'!AQ$2:AQ$479,$A573)=0,"",COUNTIF('Listing Competitieven'!AQ$2:AQ$479,$A573))</f>
        <v/>
      </c>
      <c r="F573" s="145" t="str">
        <f>IF(COUNTIF('Listing Competitieven'!AR$2:AR$479,$A573)=0,"",COUNTIF('Listing Competitieven'!AR$2:AR$479,$A573))</f>
        <v/>
      </c>
      <c r="G573" s="145" t="str">
        <f>IF(COUNTIF('Listing Competitieven'!AS$2:AS$479,$A573)=0,"",COUNTIF('Listing Competitieven'!AS$2:AS$479,$A573))</f>
        <v/>
      </c>
      <c r="I573">
        <v>572</v>
      </c>
      <c r="J573" s="145">
        <f>SUM(B$2:B573)</f>
        <v>140</v>
      </c>
      <c r="K573" s="145">
        <f>SUM(C$2:C573)</f>
        <v>88</v>
      </c>
      <c r="L573" s="145">
        <f>SUM(D$2:D573)</f>
        <v>32</v>
      </c>
      <c r="M573" s="145">
        <f>SUM(E$2:E573)</f>
        <v>1</v>
      </c>
      <c r="N573" s="145">
        <f>SUM(F$2:F573)</f>
        <v>0</v>
      </c>
      <c r="O573" s="145">
        <f>SUM(G$2:G573)</f>
        <v>0</v>
      </c>
    </row>
    <row r="574" spans="1:15" x14ac:dyDescent="0.25">
      <c r="A574">
        <v>573</v>
      </c>
      <c r="B574" s="145" t="str">
        <f>IF(COUNTIF('Listing Competitieven'!AN$2:AN$479,$A574)=0,"",COUNTIF('Listing Competitieven'!AN$2:AN$479,$A574))</f>
        <v/>
      </c>
      <c r="C574" s="145">
        <f>IF(COUNTIF('Listing Competitieven'!AO$2:AO$479,$A574)=0,"",COUNTIF('Listing Competitieven'!AO$2:AO$479,$A574))</f>
        <v>1</v>
      </c>
      <c r="D574" s="145" t="str">
        <f>IF(COUNTIF('Listing Competitieven'!AP$2:AP$479,$A574)=0,"",COUNTIF('Listing Competitieven'!AP$2:AP$479,$A574))</f>
        <v/>
      </c>
      <c r="E574" s="145" t="str">
        <f>IF(COUNTIF('Listing Competitieven'!AQ$2:AQ$479,$A574)=0,"",COUNTIF('Listing Competitieven'!AQ$2:AQ$479,$A574))</f>
        <v/>
      </c>
      <c r="F574" s="145" t="str">
        <f>IF(COUNTIF('Listing Competitieven'!AR$2:AR$479,$A574)=0,"",COUNTIF('Listing Competitieven'!AR$2:AR$479,$A574))</f>
        <v/>
      </c>
      <c r="G574" s="145" t="str">
        <f>IF(COUNTIF('Listing Competitieven'!AS$2:AS$479,$A574)=0,"",COUNTIF('Listing Competitieven'!AS$2:AS$479,$A574))</f>
        <v/>
      </c>
      <c r="I574">
        <v>573</v>
      </c>
      <c r="J574" s="145">
        <f>SUM(B$2:B574)</f>
        <v>140</v>
      </c>
      <c r="K574" s="145">
        <f>SUM(C$2:C574)</f>
        <v>89</v>
      </c>
      <c r="L574" s="145">
        <f>SUM(D$2:D574)</f>
        <v>32</v>
      </c>
      <c r="M574" s="145">
        <f>SUM(E$2:E574)</f>
        <v>1</v>
      </c>
      <c r="N574" s="145">
        <f>SUM(F$2:F574)</f>
        <v>0</v>
      </c>
      <c r="O574" s="145">
        <f>SUM(G$2:G574)</f>
        <v>0</v>
      </c>
    </row>
    <row r="575" spans="1:15" x14ac:dyDescent="0.25">
      <c r="A575">
        <v>574</v>
      </c>
      <c r="B575" s="145" t="str">
        <f>IF(COUNTIF('Listing Competitieven'!AN$2:AN$479,$A575)=0,"",COUNTIF('Listing Competitieven'!AN$2:AN$479,$A575))</f>
        <v/>
      </c>
      <c r="C575" s="145">
        <f>IF(COUNTIF('Listing Competitieven'!AO$2:AO$479,$A575)=0,"",COUNTIF('Listing Competitieven'!AO$2:AO$479,$A575))</f>
        <v>1</v>
      </c>
      <c r="D575" s="145">
        <f>IF(COUNTIF('Listing Competitieven'!AP$2:AP$479,$A575)=0,"",COUNTIF('Listing Competitieven'!AP$2:AP$479,$A575))</f>
        <v>1</v>
      </c>
      <c r="E575" s="145" t="str">
        <f>IF(COUNTIF('Listing Competitieven'!AQ$2:AQ$479,$A575)=0,"",COUNTIF('Listing Competitieven'!AQ$2:AQ$479,$A575))</f>
        <v/>
      </c>
      <c r="F575" s="145" t="str">
        <f>IF(COUNTIF('Listing Competitieven'!AR$2:AR$479,$A575)=0,"",COUNTIF('Listing Competitieven'!AR$2:AR$479,$A575))</f>
        <v/>
      </c>
      <c r="G575" s="145" t="str">
        <f>IF(COUNTIF('Listing Competitieven'!AS$2:AS$479,$A575)=0,"",COUNTIF('Listing Competitieven'!AS$2:AS$479,$A575))</f>
        <v/>
      </c>
      <c r="I575">
        <v>574</v>
      </c>
      <c r="J575" s="145">
        <f>SUM(B$2:B575)</f>
        <v>140</v>
      </c>
      <c r="K575" s="145">
        <f>SUM(C$2:C575)</f>
        <v>90</v>
      </c>
      <c r="L575" s="145">
        <f>SUM(D$2:D575)</f>
        <v>33</v>
      </c>
      <c r="M575" s="145">
        <f>SUM(E$2:E575)</f>
        <v>1</v>
      </c>
      <c r="N575" s="145">
        <f>SUM(F$2:F575)</f>
        <v>0</v>
      </c>
      <c r="O575" s="145">
        <f>SUM(G$2:G575)</f>
        <v>0</v>
      </c>
    </row>
    <row r="576" spans="1:15" x14ac:dyDescent="0.25">
      <c r="A576">
        <v>575</v>
      </c>
      <c r="B576" s="145" t="str">
        <f>IF(COUNTIF('Listing Competitieven'!AN$2:AN$479,$A576)=0,"",COUNTIF('Listing Competitieven'!AN$2:AN$479,$A576))</f>
        <v/>
      </c>
      <c r="C576" s="145" t="str">
        <f>IF(COUNTIF('Listing Competitieven'!AO$2:AO$479,$A576)=0,"",COUNTIF('Listing Competitieven'!AO$2:AO$479,$A576))</f>
        <v/>
      </c>
      <c r="D576" s="145" t="str">
        <f>IF(COUNTIF('Listing Competitieven'!AP$2:AP$479,$A576)=0,"",COUNTIF('Listing Competitieven'!AP$2:AP$479,$A576))</f>
        <v/>
      </c>
      <c r="E576" s="145" t="str">
        <f>IF(COUNTIF('Listing Competitieven'!AQ$2:AQ$479,$A576)=0,"",COUNTIF('Listing Competitieven'!AQ$2:AQ$479,$A576))</f>
        <v/>
      </c>
      <c r="F576" s="145" t="str">
        <f>IF(COUNTIF('Listing Competitieven'!AR$2:AR$479,$A576)=0,"",COUNTIF('Listing Competitieven'!AR$2:AR$479,$A576))</f>
        <v/>
      </c>
      <c r="G576" s="145" t="str">
        <f>IF(COUNTIF('Listing Competitieven'!AS$2:AS$479,$A576)=0,"",COUNTIF('Listing Competitieven'!AS$2:AS$479,$A576))</f>
        <v/>
      </c>
      <c r="I576">
        <v>575</v>
      </c>
      <c r="J576" s="145">
        <f>SUM(B$2:B576)</f>
        <v>140</v>
      </c>
      <c r="K576" s="145">
        <f>SUM(C$2:C576)</f>
        <v>90</v>
      </c>
      <c r="L576" s="145">
        <f>SUM(D$2:D576)</f>
        <v>33</v>
      </c>
      <c r="M576" s="145">
        <f>SUM(E$2:E576)</f>
        <v>1</v>
      </c>
      <c r="N576" s="145">
        <f>SUM(F$2:F576)</f>
        <v>0</v>
      </c>
      <c r="O576" s="145">
        <f>SUM(G$2:G576)</f>
        <v>0</v>
      </c>
    </row>
    <row r="577" spans="1:15" x14ac:dyDescent="0.25">
      <c r="A577">
        <v>576</v>
      </c>
      <c r="B577" s="145" t="str">
        <f>IF(COUNTIF('Listing Competitieven'!AN$2:AN$479,$A577)=0,"",COUNTIF('Listing Competitieven'!AN$2:AN$479,$A577))</f>
        <v/>
      </c>
      <c r="C577" s="145" t="str">
        <f>IF(COUNTIF('Listing Competitieven'!AO$2:AO$479,$A577)=0,"",COUNTIF('Listing Competitieven'!AO$2:AO$479,$A577))</f>
        <v/>
      </c>
      <c r="D577" s="145" t="str">
        <f>IF(COUNTIF('Listing Competitieven'!AP$2:AP$479,$A577)=0,"",COUNTIF('Listing Competitieven'!AP$2:AP$479,$A577))</f>
        <v/>
      </c>
      <c r="E577" s="145" t="str">
        <f>IF(COUNTIF('Listing Competitieven'!AQ$2:AQ$479,$A577)=0,"",COUNTIF('Listing Competitieven'!AQ$2:AQ$479,$A577))</f>
        <v/>
      </c>
      <c r="F577" s="145" t="str">
        <f>IF(COUNTIF('Listing Competitieven'!AR$2:AR$479,$A577)=0,"",COUNTIF('Listing Competitieven'!AR$2:AR$479,$A577))</f>
        <v/>
      </c>
      <c r="G577" s="145" t="str">
        <f>IF(COUNTIF('Listing Competitieven'!AS$2:AS$479,$A577)=0,"",COUNTIF('Listing Competitieven'!AS$2:AS$479,$A577))</f>
        <v/>
      </c>
      <c r="I577">
        <v>576</v>
      </c>
      <c r="J577" s="145">
        <f>SUM(B$2:B577)</f>
        <v>140</v>
      </c>
      <c r="K577" s="145">
        <f>SUM(C$2:C577)</f>
        <v>90</v>
      </c>
      <c r="L577" s="145">
        <f>SUM(D$2:D577)</f>
        <v>33</v>
      </c>
      <c r="M577" s="145">
        <f>SUM(E$2:E577)</f>
        <v>1</v>
      </c>
      <c r="N577" s="145">
        <f>SUM(F$2:F577)</f>
        <v>0</v>
      </c>
      <c r="O577" s="145">
        <f>SUM(G$2:G577)</f>
        <v>0</v>
      </c>
    </row>
    <row r="578" spans="1:15" x14ac:dyDescent="0.25">
      <c r="A578">
        <v>577</v>
      </c>
      <c r="B578" s="145" t="str">
        <f>IF(COUNTIF('Listing Competitieven'!AN$2:AN$479,$A578)=0,"",COUNTIF('Listing Competitieven'!AN$2:AN$479,$A578))</f>
        <v/>
      </c>
      <c r="C578" s="145" t="str">
        <f>IF(COUNTIF('Listing Competitieven'!AO$2:AO$479,$A578)=0,"",COUNTIF('Listing Competitieven'!AO$2:AO$479,$A578))</f>
        <v/>
      </c>
      <c r="D578" s="145" t="str">
        <f>IF(COUNTIF('Listing Competitieven'!AP$2:AP$479,$A578)=0,"",COUNTIF('Listing Competitieven'!AP$2:AP$479,$A578))</f>
        <v/>
      </c>
      <c r="E578" s="145" t="str">
        <f>IF(COUNTIF('Listing Competitieven'!AQ$2:AQ$479,$A578)=0,"",COUNTIF('Listing Competitieven'!AQ$2:AQ$479,$A578))</f>
        <v/>
      </c>
      <c r="F578" s="145" t="str">
        <f>IF(COUNTIF('Listing Competitieven'!AR$2:AR$479,$A578)=0,"",COUNTIF('Listing Competitieven'!AR$2:AR$479,$A578))</f>
        <v/>
      </c>
      <c r="G578" s="145" t="str">
        <f>IF(COUNTIF('Listing Competitieven'!AS$2:AS$479,$A578)=0,"",COUNTIF('Listing Competitieven'!AS$2:AS$479,$A578))</f>
        <v/>
      </c>
      <c r="I578">
        <v>577</v>
      </c>
      <c r="J578" s="145">
        <f>SUM(B$2:B578)</f>
        <v>140</v>
      </c>
      <c r="K578" s="145">
        <f>SUM(C$2:C578)</f>
        <v>90</v>
      </c>
      <c r="L578" s="145">
        <f>SUM(D$2:D578)</f>
        <v>33</v>
      </c>
      <c r="M578" s="145">
        <f>SUM(E$2:E578)</f>
        <v>1</v>
      </c>
      <c r="N578" s="145">
        <f>SUM(F$2:F578)</f>
        <v>0</v>
      </c>
      <c r="O578" s="145">
        <f>SUM(G$2:G578)</f>
        <v>0</v>
      </c>
    </row>
    <row r="579" spans="1:15" x14ac:dyDescent="0.25">
      <c r="A579">
        <v>578</v>
      </c>
      <c r="B579" s="145" t="str">
        <f>IF(COUNTIF('Listing Competitieven'!AN$2:AN$479,$A579)=0,"",COUNTIF('Listing Competitieven'!AN$2:AN$479,$A579))</f>
        <v/>
      </c>
      <c r="C579" s="145" t="str">
        <f>IF(COUNTIF('Listing Competitieven'!AO$2:AO$479,$A579)=0,"",COUNTIF('Listing Competitieven'!AO$2:AO$479,$A579))</f>
        <v/>
      </c>
      <c r="D579" s="145" t="str">
        <f>IF(COUNTIF('Listing Competitieven'!AP$2:AP$479,$A579)=0,"",COUNTIF('Listing Competitieven'!AP$2:AP$479,$A579))</f>
        <v/>
      </c>
      <c r="E579" s="145" t="str">
        <f>IF(COUNTIF('Listing Competitieven'!AQ$2:AQ$479,$A579)=0,"",COUNTIF('Listing Competitieven'!AQ$2:AQ$479,$A579))</f>
        <v/>
      </c>
      <c r="F579" s="145" t="str">
        <f>IF(COUNTIF('Listing Competitieven'!AR$2:AR$479,$A579)=0,"",COUNTIF('Listing Competitieven'!AR$2:AR$479,$A579))</f>
        <v/>
      </c>
      <c r="G579" s="145" t="str">
        <f>IF(COUNTIF('Listing Competitieven'!AS$2:AS$479,$A579)=0,"",COUNTIF('Listing Competitieven'!AS$2:AS$479,$A579))</f>
        <v/>
      </c>
      <c r="I579">
        <v>578</v>
      </c>
      <c r="J579" s="145">
        <f>SUM(B$2:B579)</f>
        <v>140</v>
      </c>
      <c r="K579" s="145">
        <f>SUM(C$2:C579)</f>
        <v>90</v>
      </c>
      <c r="L579" s="145">
        <f>SUM(D$2:D579)</f>
        <v>33</v>
      </c>
      <c r="M579" s="145">
        <f>SUM(E$2:E579)</f>
        <v>1</v>
      </c>
      <c r="N579" s="145">
        <f>SUM(F$2:F579)</f>
        <v>0</v>
      </c>
      <c r="O579" s="145">
        <f>SUM(G$2:G579)</f>
        <v>0</v>
      </c>
    </row>
    <row r="580" spans="1:15" x14ac:dyDescent="0.25">
      <c r="A580">
        <v>579</v>
      </c>
      <c r="B580" s="145" t="str">
        <f>IF(COUNTIF('Listing Competitieven'!AN$2:AN$479,$A580)=0,"",COUNTIF('Listing Competitieven'!AN$2:AN$479,$A580))</f>
        <v/>
      </c>
      <c r="C580" s="145" t="str">
        <f>IF(COUNTIF('Listing Competitieven'!AO$2:AO$479,$A580)=0,"",COUNTIF('Listing Competitieven'!AO$2:AO$479,$A580))</f>
        <v/>
      </c>
      <c r="D580" s="145" t="str">
        <f>IF(COUNTIF('Listing Competitieven'!AP$2:AP$479,$A580)=0,"",COUNTIF('Listing Competitieven'!AP$2:AP$479,$A580))</f>
        <v/>
      </c>
      <c r="E580" s="145" t="str">
        <f>IF(COUNTIF('Listing Competitieven'!AQ$2:AQ$479,$A580)=0,"",COUNTIF('Listing Competitieven'!AQ$2:AQ$479,$A580))</f>
        <v/>
      </c>
      <c r="F580" s="145" t="str">
        <f>IF(COUNTIF('Listing Competitieven'!AR$2:AR$479,$A580)=0,"",COUNTIF('Listing Competitieven'!AR$2:AR$479,$A580))</f>
        <v/>
      </c>
      <c r="G580" s="145" t="str">
        <f>IF(COUNTIF('Listing Competitieven'!AS$2:AS$479,$A580)=0,"",COUNTIF('Listing Competitieven'!AS$2:AS$479,$A580))</f>
        <v/>
      </c>
      <c r="I580">
        <v>579</v>
      </c>
      <c r="J580" s="145">
        <f>SUM(B$2:B580)</f>
        <v>140</v>
      </c>
      <c r="K580" s="145">
        <f>SUM(C$2:C580)</f>
        <v>90</v>
      </c>
      <c r="L580" s="145">
        <f>SUM(D$2:D580)</f>
        <v>33</v>
      </c>
      <c r="M580" s="145">
        <f>SUM(E$2:E580)</f>
        <v>1</v>
      </c>
      <c r="N580" s="145">
        <f>SUM(F$2:F580)</f>
        <v>0</v>
      </c>
      <c r="O580" s="145">
        <f>SUM(G$2:G580)</f>
        <v>0</v>
      </c>
    </row>
    <row r="581" spans="1:15" x14ac:dyDescent="0.25">
      <c r="A581">
        <v>580</v>
      </c>
      <c r="B581" s="145" t="str">
        <f>IF(COUNTIF('Listing Competitieven'!AN$2:AN$479,$A581)=0,"",COUNTIF('Listing Competitieven'!AN$2:AN$479,$A581))</f>
        <v/>
      </c>
      <c r="C581" s="145" t="str">
        <f>IF(COUNTIF('Listing Competitieven'!AO$2:AO$479,$A581)=0,"",COUNTIF('Listing Competitieven'!AO$2:AO$479,$A581))</f>
        <v/>
      </c>
      <c r="D581" s="145">
        <f>IF(COUNTIF('Listing Competitieven'!AP$2:AP$479,$A581)=0,"",COUNTIF('Listing Competitieven'!AP$2:AP$479,$A581))</f>
        <v>1</v>
      </c>
      <c r="E581" s="145" t="str">
        <f>IF(COUNTIF('Listing Competitieven'!AQ$2:AQ$479,$A581)=0,"",COUNTIF('Listing Competitieven'!AQ$2:AQ$479,$A581))</f>
        <v/>
      </c>
      <c r="F581" s="145" t="str">
        <f>IF(COUNTIF('Listing Competitieven'!AR$2:AR$479,$A581)=0,"",COUNTIF('Listing Competitieven'!AR$2:AR$479,$A581))</f>
        <v/>
      </c>
      <c r="G581" s="145" t="str">
        <f>IF(COUNTIF('Listing Competitieven'!AS$2:AS$479,$A581)=0,"",COUNTIF('Listing Competitieven'!AS$2:AS$479,$A581))</f>
        <v/>
      </c>
      <c r="I581">
        <v>580</v>
      </c>
      <c r="J581" s="145">
        <f>SUM(B$2:B581)</f>
        <v>140</v>
      </c>
      <c r="K581" s="145">
        <f>SUM(C$2:C581)</f>
        <v>90</v>
      </c>
      <c r="L581" s="145">
        <f>SUM(D$2:D581)</f>
        <v>34</v>
      </c>
      <c r="M581" s="145">
        <f>SUM(E$2:E581)</f>
        <v>1</v>
      </c>
      <c r="N581" s="145">
        <f>SUM(F$2:F581)</f>
        <v>0</v>
      </c>
      <c r="O581" s="145">
        <f>SUM(G$2:G581)</f>
        <v>0</v>
      </c>
    </row>
    <row r="582" spans="1:15" x14ac:dyDescent="0.25">
      <c r="A582">
        <v>581</v>
      </c>
      <c r="B582" s="145" t="str">
        <f>IF(COUNTIF('Listing Competitieven'!AN$2:AN$479,$A582)=0,"",COUNTIF('Listing Competitieven'!AN$2:AN$479,$A582))</f>
        <v/>
      </c>
      <c r="C582" s="145" t="str">
        <f>IF(COUNTIF('Listing Competitieven'!AO$2:AO$479,$A582)=0,"",COUNTIF('Listing Competitieven'!AO$2:AO$479,$A582))</f>
        <v/>
      </c>
      <c r="D582" s="145">
        <f>IF(COUNTIF('Listing Competitieven'!AP$2:AP$479,$A582)=0,"",COUNTIF('Listing Competitieven'!AP$2:AP$479,$A582))</f>
        <v>1</v>
      </c>
      <c r="E582" s="145">
        <f>IF(COUNTIF('Listing Competitieven'!AQ$2:AQ$479,$A582)=0,"",COUNTIF('Listing Competitieven'!AQ$2:AQ$479,$A582))</f>
        <v>1</v>
      </c>
      <c r="F582" s="145" t="str">
        <f>IF(COUNTIF('Listing Competitieven'!AR$2:AR$479,$A582)=0,"",COUNTIF('Listing Competitieven'!AR$2:AR$479,$A582))</f>
        <v/>
      </c>
      <c r="G582" s="145" t="str">
        <f>IF(COUNTIF('Listing Competitieven'!AS$2:AS$479,$A582)=0,"",COUNTIF('Listing Competitieven'!AS$2:AS$479,$A582))</f>
        <v/>
      </c>
      <c r="I582">
        <v>581</v>
      </c>
      <c r="J582" s="145">
        <f>SUM(B$2:B582)</f>
        <v>140</v>
      </c>
      <c r="K582" s="145">
        <f>SUM(C$2:C582)</f>
        <v>90</v>
      </c>
      <c r="L582" s="145">
        <f>SUM(D$2:D582)</f>
        <v>35</v>
      </c>
      <c r="M582" s="145">
        <f>SUM(E$2:E582)</f>
        <v>2</v>
      </c>
      <c r="N582" s="145">
        <f>SUM(F$2:F582)</f>
        <v>0</v>
      </c>
      <c r="O582" s="145">
        <f>SUM(G$2:G582)</f>
        <v>0</v>
      </c>
    </row>
    <row r="583" spans="1:15" x14ac:dyDescent="0.25">
      <c r="A583">
        <v>582</v>
      </c>
      <c r="B583" s="145" t="str">
        <f>IF(COUNTIF('Listing Competitieven'!AN$2:AN$479,$A583)=0,"",COUNTIF('Listing Competitieven'!AN$2:AN$479,$A583))</f>
        <v/>
      </c>
      <c r="C583" s="145" t="str">
        <f>IF(COUNTIF('Listing Competitieven'!AO$2:AO$479,$A583)=0,"",COUNTIF('Listing Competitieven'!AO$2:AO$479,$A583))</f>
        <v/>
      </c>
      <c r="D583" s="145" t="str">
        <f>IF(COUNTIF('Listing Competitieven'!AP$2:AP$479,$A583)=0,"",COUNTIF('Listing Competitieven'!AP$2:AP$479,$A583))</f>
        <v/>
      </c>
      <c r="E583" s="145" t="str">
        <f>IF(COUNTIF('Listing Competitieven'!AQ$2:AQ$479,$A583)=0,"",COUNTIF('Listing Competitieven'!AQ$2:AQ$479,$A583))</f>
        <v/>
      </c>
      <c r="F583" s="145" t="str">
        <f>IF(COUNTIF('Listing Competitieven'!AR$2:AR$479,$A583)=0,"",COUNTIF('Listing Competitieven'!AR$2:AR$479,$A583))</f>
        <v/>
      </c>
      <c r="G583" s="145" t="str">
        <f>IF(COUNTIF('Listing Competitieven'!AS$2:AS$479,$A583)=0,"",COUNTIF('Listing Competitieven'!AS$2:AS$479,$A583))</f>
        <v/>
      </c>
      <c r="I583">
        <v>582</v>
      </c>
      <c r="J583" s="145">
        <f>SUM(B$2:B583)</f>
        <v>140</v>
      </c>
      <c r="K583" s="145">
        <f>SUM(C$2:C583)</f>
        <v>90</v>
      </c>
      <c r="L583" s="145">
        <f>SUM(D$2:D583)</f>
        <v>35</v>
      </c>
      <c r="M583" s="145">
        <f>SUM(E$2:E583)</f>
        <v>2</v>
      </c>
      <c r="N583" s="145">
        <f>SUM(F$2:F583)</f>
        <v>0</v>
      </c>
      <c r="O583" s="145">
        <f>SUM(G$2:G583)</f>
        <v>0</v>
      </c>
    </row>
    <row r="584" spans="1:15" x14ac:dyDescent="0.25">
      <c r="A584">
        <v>583</v>
      </c>
      <c r="B584" s="145" t="str">
        <f>IF(COUNTIF('Listing Competitieven'!AN$2:AN$479,$A584)=0,"",COUNTIF('Listing Competitieven'!AN$2:AN$479,$A584))</f>
        <v/>
      </c>
      <c r="C584" s="145" t="str">
        <f>IF(COUNTIF('Listing Competitieven'!AO$2:AO$479,$A584)=0,"",COUNTIF('Listing Competitieven'!AO$2:AO$479,$A584))</f>
        <v/>
      </c>
      <c r="D584" s="145" t="str">
        <f>IF(COUNTIF('Listing Competitieven'!AP$2:AP$479,$A584)=0,"",COUNTIF('Listing Competitieven'!AP$2:AP$479,$A584))</f>
        <v/>
      </c>
      <c r="E584" s="145" t="str">
        <f>IF(COUNTIF('Listing Competitieven'!AQ$2:AQ$479,$A584)=0,"",COUNTIF('Listing Competitieven'!AQ$2:AQ$479,$A584))</f>
        <v/>
      </c>
      <c r="F584" s="145" t="str">
        <f>IF(COUNTIF('Listing Competitieven'!AR$2:AR$479,$A584)=0,"",COUNTIF('Listing Competitieven'!AR$2:AR$479,$A584))</f>
        <v/>
      </c>
      <c r="G584" s="145" t="str">
        <f>IF(COUNTIF('Listing Competitieven'!AS$2:AS$479,$A584)=0,"",COUNTIF('Listing Competitieven'!AS$2:AS$479,$A584))</f>
        <v/>
      </c>
      <c r="I584">
        <v>583</v>
      </c>
      <c r="J584" s="145">
        <f>SUM(B$2:B584)</f>
        <v>140</v>
      </c>
      <c r="K584" s="145">
        <f>SUM(C$2:C584)</f>
        <v>90</v>
      </c>
      <c r="L584" s="145">
        <f>SUM(D$2:D584)</f>
        <v>35</v>
      </c>
      <c r="M584" s="145">
        <f>SUM(E$2:E584)</f>
        <v>2</v>
      </c>
      <c r="N584" s="145">
        <f>SUM(F$2:F584)</f>
        <v>0</v>
      </c>
      <c r="O584" s="145">
        <f>SUM(G$2:G584)</f>
        <v>0</v>
      </c>
    </row>
    <row r="585" spans="1:15" x14ac:dyDescent="0.25">
      <c r="A585">
        <v>584</v>
      </c>
      <c r="B585" s="145" t="str">
        <f>IF(COUNTIF('Listing Competitieven'!AN$2:AN$479,$A585)=0,"",COUNTIF('Listing Competitieven'!AN$2:AN$479,$A585))</f>
        <v/>
      </c>
      <c r="C585" s="145" t="str">
        <f>IF(COUNTIF('Listing Competitieven'!AO$2:AO$479,$A585)=0,"",COUNTIF('Listing Competitieven'!AO$2:AO$479,$A585))</f>
        <v/>
      </c>
      <c r="D585" s="145" t="str">
        <f>IF(COUNTIF('Listing Competitieven'!AP$2:AP$479,$A585)=0,"",COUNTIF('Listing Competitieven'!AP$2:AP$479,$A585))</f>
        <v/>
      </c>
      <c r="E585" s="145" t="str">
        <f>IF(COUNTIF('Listing Competitieven'!AQ$2:AQ$479,$A585)=0,"",COUNTIF('Listing Competitieven'!AQ$2:AQ$479,$A585))</f>
        <v/>
      </c>
      <c r="F585" s="145" t="str">
        <f>IF(COUNTIF('Listing Competitieven'!AR$2:AR$479,$A585)=0,"",COUNTIF('Listing Competitieven'!AR$2:AR$479,$A585))</f>
        <v/>
      </c>
      <c r="G585" s="145" t="str">
        <f>IF(COUNTIF('Listing Competitieven'!AS$2:AS$479,$A585)=0,"",COUNTIF('Listing Competitieven'!AS$2:AS$479,$A585))</f>
        <v/>
      </c>
      <c r="I585">
        <v>584</v>
      </c>
      <c r="J585" s="145">
        <f>SUM(B$2:B585)</f>
        <v>140</v>
      </c>
      <c r="K585" s="145">
        <f>SUM(C$2:C585)</f>
        <v>90</v>
      </c>
      <c r="L585" s="145">
        <f>SUM(D$2:D585)</f>
        <v>35</v>
      </c>
      <c r="M585" s="145">
        <f>SUM(E$2:E585)</f>
        <v>2</v>
      </c>
      <c r="N585" s="145">
        <f>SUM(F$2:F585)</f>
        <v>0</v>
      </c>
      <c r="O585" s="145">
        <f>SUM(G$2:G585)</f>
        <v>0</v>
      </c>
    </row>
    <row r="586" spans="1:15" x14ac:dyDescent="0.25">
      <c r="A586">
        <v>585</v>
      </c>
      <c r="B586" s="145" t="str">
        <f>IF(COUNTIF('Listing Competitieven'!AN$2:AN$479,$A586)=0,"",COUNTIF('Listing Competitieven'!AN$2:AN$479,$A586))</f>
        <v/>
      </c>
      <c r="C586" s="145" t="str">
        <f>IF(COUNTIF('Listing Competitieven'!AO$2:AO$479,$A586)=0,"",COUNTIF('Listing Competitieven'!AO$2:AO$479,$A586))</f>
        <v/>
      </c>
      <c r="D586" s="145" t="str">
        <f>IF(COUNTIF('Listing Competitieven'!AP$2:AP$479,$A586)=0,"",COUNTIF('Listing Competitieven'!AP$2:AP$479,$A586))</f>
        <v/>
      </c>
      <c r="E586" s="145" t="str">
        <f>IF(COUNTIF('Listing Competitieven'!AQ$2:AQ$479,$A586)=0,"",COUNTIF('Listing Competitieven'!AQ$2:AQ$479,$A586))</f>
        <v/>
      </c>
      <c r="F586" s="145" t="str">
        <f>IF(COUNTIF('Listing Competitieven'!AR$2:AR$479,$A586)=0,"",COUNTIF('Listing Competitieven'!AR$2:AR$479,$A586))</f>
        <v/>
      </c>
      <c r="G586" s="145" t="str">
        <f>IF(COUNTIF('Listing Competitieven'!AS$2:AS$479,$A586)=0,"",COUNTIF('Listing Competitieven'!AS$2:AS$479,$A586))</f>
        <v/>
      </c>
      <c r="I586">
        <v>585</v>
      </c>
      <c r="J586" s="145">
        <f>SUM(B$2:B586)</f>
        <v>140</v>
      </c>
      <c r="K586" s="145">
        <f>SUM(C$2:C586)</f>
        <v>90</v>
      </c>
      <c r="L586" s="145">
        <f>SUM(D$2:D586)</f>
        <v>35</v>
      </c>
      <c r="M586" s="145">
        <f>SUM(E$2:E586)</f>
        <v>2</v>
      </c>
      <c r="N586" s="145">
        <f>SUM(F$2:F586)</f>
        <v>0</v>
      </c>
      <c r="O586" s="145">
        <f>SUM(G$2:G586)</f>
        <v>0</v>
      </c>
    </row>
    <row r="587" spans="1:15" x14ac:dyDescent="0.25">
      <c r="A587">
        <v>586</v>
      </c>
      <c r="B587" s="145" t="str">
        <f>IF(COUNTIF('Listing Competitieven'!AN$2:AN$479,$A587)=0,"",COUNTIF('Listing Competitieven'!AN$2:AN$479,$A587))</f>
        <v/>
      </c>
      <c r="C587" s="145" t="str">
        <f>IF(COUNTIF('Listing Competitieven'!AO$2:AO$479,$A587)=0,"",COUNTIF('Listing Competitieven'!AO$2:AO$479,$A587))</f>
        <v/>
      </c>
      <c r="D587" s="145" t="str">
        <f>IF(COUNTIF('Listing Competitieven'!AP$2:AP$479,$A587)=0,"",COUNTIF('Listing Competitieven'!AP$2:AP$479,$A587))</f>
        <v/>
      </c>
      <c r="E587" s="145" t="str">
        <f>IF(COUNTIF('Listing Competitieven'!AQ$2:AQ$479,$A587)=0,"",COUNTIF('Listing Competitieven'!AQ$2:AQ$479,$A587))</f>
        <v/>
      </c>
      <c r="F587" s="145" t="str">
        <f>IF(COUNTIF('Listing Competitieven'!AR$2:AR$479,$A587)=0,"",COUNTIF('Listing Competitieven'!AR$2:AR$479,$A587))</f>
        <v/>
      </c>
      <c r="G587" s="145" t="str">
        <f>IF(COUNTIF('Listing Competitieven'!AS$2:AS$479,$A587)=0,"",COUNTIF('Listing Competitieven'!AS$2:AS$479,$A587))</f>
        <v/>
      </c>
      <c r="I587">
        <v>586</v>
      </c>
      <c r="J587" s="145">
        <f>SUM(B$2:B587)</f>
        <v>140</v>
      </c>
      <c r="K587" s="145">
        <f>SUM(C$2:C587)</f>
        <v>90</v>
      </c>
      <c r="L587" s="145">
        <f>SUM(D$2:D587)</f>
        <v>35</v>
      </c>
      <c r="M587" s="145">
        <f>SUM(E$2:E587)</f>
        <v>2</v>
      </c>
      <c r="N587" s="145">
        <f>SUM(F$2:F587)</f>
        <v>0</v>
      </c>
      <c r="O587" s="145">
        <f>SUM(G$2:G587)</f>
        <v>0</v>
      </c>
    </row>
    <row r="588" spans="1:15" x14ac:dyDescent="0.25">
      <c r="A588">
        <v>587</v>
      </c>
      <c r="B588" s="145" t="str">
        <f>IF(COUNTIF('Listing Competitieven'!AN$2:AN$479,$A588)=0,"",COUNTIF('Listing Competitieven'!AN$2:AN$479,$A588))</f>
        <v/>
      </c>
      <c r="C588" s="145" t="str">
        <f>IF(COUNTIF('Listing Competitieven'!AO$2:AO$479,$A588)=0,"",COUNTIF('Listing Competitieven'!AO$2:AO$479,$A588))</f>
        <v/>
      </c>
      <c r="D588" s="145" t="str">
        <f>IF(COUNTIF('Listing Competitieven'!AP$2:AP$479,$A588)=0,"",COUNTIF('Listing Competitieven'!AP$2:AP$479,$A588))</f>
        <v/>
      </c>
      <c r="E588" s="145" t="str">
        <f>IF(COUNTIF('Listing Competitieven'!AQ$2:AQ$479,$A588)=0,"",COUNTIF('Listing Competitieven'!AQ$2:AQ$479,$A588))</f>
        <v/>
      </c>
      <c r="F588" s="145" t="str">
        <f>IF(COUNTIF('Listing Competitieven'!AR$2:AR$479,$A588)=0,"",COUNTIF('Listing Competitieven'!AR$2:AR$479,$A588))</f>
        <v/>
      </c>
      <c r="G588" s="145" t="str">
        <f>IF(COUNTIF('Listing Competitieven'!AS$2:AS$479,$A588)=0,"",COUNTIF('Listing Competitieven'!AS$2:AS$479,$A588))</f>
        <v/>
      </c>
      <c r="I588">
        <v>587</v>
      </c>
      <c r="J588" s="145">
        <f>SUM(B$2:B588)</f>
        <v>140</v>
      </c>
      <c r="K588" s="145">
        <f>SUM(C$2:C588)</f>
        <v>90</v>
      </c>
      <c r="L588" s="145">
        <f>SUM(D$2:D588)</f>
        <v>35</v>
      </c>
      <c r="M588" s="145">
        <f>SUM(E$2:E588)</f>
        <v>2</v>
      </c>
      <c r="N588" s="145">
        <f>SUM(F$2:F588)</f>
        <v>0</v>
      </c>
      <c r="O588" s="145">
        <f>SUM(G$2:G588)</f>
        <v>0</v>
      </c>
    </row>
    <row r="589" spans="1:15" x14ac:dyDescent="0.25">
      <c r="A589">
        <v>588</v>
      </c>
      <c r="B589" s="145">
        <f>IF(COUNTIF('Listing Competitieven'!AN$2:AN$479,$A589)=0,"",COUNTIF('Listing Competitieven'!AN$2:AN$479,$A589))</f>
        <v>1</v>
      </c>
      <c r="C589" s="145" t="str">
        <f>IF(COUNTIF('Listing Competitieven'!AO$2:AO$479,$A589)=0,"",COUNTIF('Listing Competitieven'!AO$2:AO$479,$A589))</f>
        <v/>
      </c>
      <c r="D589" s="145" t="str">
        <f>IF(COUNTIF('Listing Competitieven'!AP$2:AP$479,$A589)=0,"",COUNTIF('Listing Competitieven'!AP$2:AP$479,$A589))</f>
        <v/>
      </c>
      <c r="E589" s="145" t="str">
        <f>IF(COUNTIF('Listing Competitieven'!AQ$2:AQ$479,$A589)=0,"",COUNTIF('Listing Competitieven'!AQ$2:AQ$479,$A589))</f>
        <v/>
      </c>
      <c r="F589" s="145" t="str">
        <f>IF(COUNTIF('Listing Competitieven'!AR$2:AR$479,$A589)=0,"",COUNTIF('Listing Competitieven'!AR$2:AR$479,$A589))</f>
        <v/>
      </c>
      <c r="G589" s="145" t="str">
        <f>IF(COUNTIF('Listing Competitieven'!AS$2:AS$479,$A589)=0,"",COUNTIF('Listing Competitieven'!AS$2:AS$479,$A589))</f>
        <v/>
      </c>
      <c r="I589">
        <v>588</v>
      </c>
      <c r="J589" s="145">
        <f>SUM(B$2:B589)</f>
        <v>141</v>
      </c>
      <c r="K589" s="145">
        <f>SUM(C$2:C589)</f>
        <v>90</v>
      </c>
      <c r="L589" s="145">
        <f>SUM(D$2:D589)</f>
        <v>35</v>
      </c>
      <c r="M589" s="145">
        <f>SUM(E$2:E589)</f>
        <v>2</v>
      </c>
      <c r="N589" s="145">
        <f>SUM(F$2:F589)</f>
        <v>0</v>
      </c>
      <c r="O589" s="145">
        <f>SUM(G$2:G589)</f>
        <v>0</v>
      </c>
    </row>
    <row r="590" spans="1:15" x14ac:dyDescent="0.25">
      <c r="A590">
        <v>589</v>
      </c>
      <c r="B590" s="145" t="str">
        <f>IF(COUNTIF('Listing Competitieven'!AN$2:AN$479,$A590)=0,"",COUNTIF('Listing Competitieven'!AN$2:AN$479,$A590))</f>
        <v/>
      </c>
      <c r="C590" s="145" t="str">
        <f>IF(COUNTIF('Listing Competitieven'!AO$2:AO$479,$A590)=0,"",COUNTIF('Listing Competitieven'!AO$2:AO$479,$A590))</f>
        <v/>
      </c>
      <c r="D590" s="145" t="str">
        <f>IF(COUNTIF('Listing Competitieven'!AP$2:AP$479,$A590)=0,"",COUNTIF('Listing Competitieven'!AP$2:AP$479,$A590))</f>
        <v/>
      </c>
      <c r="E590" s="145" t="str">
        <f>IF(COUNTIF('Listing Competitieven'!AQ$2:AQ$479,$A590)=0,"",COUNTIF('Listing Competitieven'!AQ$2:AQ$479,$A590))</f>
        <v/>
      </c>
      <c r="F590" s="145" t="str">
        <f>IF(COUNTIF('Listing Competitieven'!AR$2:AR$479,$A590)=0,"",COUNTIF('Listing Competitieven'!AR$2:AR$479,$A590))</f>
        <v/>
      </c>
      <c r="G590" s="145" t="str">
        <f>IF(COUNTIF('Listing Competitieven'!AS$2:AS$479,$A590)=0,"",COUNTIF('Listing Competitieven'!AS$2:AS$479,$A590))</f>
        <v/>
      </c>
      <c r="I590">
        <v>589</v>
      </c>
      <c r="J590" s="145">
        <f>SUM(B$2:B590)</f>
        <v>141</v>
      </c>
      <c r="K590" s="145">
        <f>SUM(C$2:C590)</f>
        <v>90</v>
      </c>
      <c r="L590" s="145">
        <f>SUM(D$2:D590)</f>
        <v>35</v>
      </c>
      <c r="M590" s="145">
        <f>SUM(E$2:E590)</f>
        <v>2</v>
      </c>
      <c r="N590" s="145">
        <f>SUM(F$2:F590)</f>
        <v>0</v>
      </c>
      <c r="O590" s="145">
        <f>SUM(G$2:G590)</f>
        <v>0</v>
      </c>
    </row>
    <row r="591" spans="1:15" x14ac:dyDescent="0.25">
      <c r="A591">
        <v>590</v>
      </c>
      <c r="B591" s="145" t="str">
        <f>IF(COUNTIF('Listing Competitieven'!AN$2:AN$479,$A591)=0,"",COUNTIF('Listing Competitieven'!AN$2:AN$479,$A591))</f>
        <v/>
      </c>
      <c r="C591" s="145" t="str">
        <f>IF(COUNTIF('Listing Competitieven'!AO$2:AO$479,$A591)=0,"",COUNTIF('Listing Competitieven'!AO$2:AO$479,$A591))</f>
        <v/>
      </c>
      <c r="D591" s="145" t="str">
        <f>IF(COUNTIF('Listing Competitieven'!AP$2:AP$479,$A591)=0,"",COUNTIF('Listing Competitieven'!AP$2:AP$479,$A591))</f>
        <v/>
      </c>
      <c r="E591" s="145" t="str">
        <f>IF(COUNTIF('Listing Competitieven'!AQ$2:AQ$479,$A591)=0,"",COUNTIF('Listing Competitieven'!AQ$2:AQ$479,$A591))</f>
        <v/>
      </c>
      <c r="F591" s="145" t="str">
        <f>IF(COUNTIF('Listing Competitieven'!AR$2:AR$479,$A591)=0,"",COUNTIF('Listing Competitieven'!AR$2:AR$479,$A591))</f>
        <v/>
      </c>
      <c r="G591" s="145" t="str">
        <f>IF(COUNTIF('Listing Competitieven'!AS$2:AS$479,$A591)=0,"",COUNTIF('Listing Competitieven'!AS$2:AS$479,$A591))</f>
        <v/>
      </c>
      <c r="I591">
        <v>590</v>
      </c>
      <c r="J591" s="145">
        <f>SUM(B$2:B591)</f>
        <v>141</v>
      </c>
      <c r="K591" s="145">
        <f>SUM(C$2:C591)</f>
        <v>90</v>
      </c>
      <c r="L591" s="145">
        <f>SUM(D$2:D591)</f>
        <v>35</v>
      </c>
      <c r="M591" s="145">
        <f>SUM(E$2:E591)</f>
        <v>2</v>
      </c>
      <c r="N591" s="145">
        <f>SUM(F$2:F591)</f>
        <v>0</v>
      </c>
      <c r="O591" s="145">
        <f>SUM(G$2:G591)</f>
        <v>0</v>
      </c>
    </row>
    <row r="592" spans="1:15" x14ac:dyDescent="0.25">
      <c r="A592">
        <v>591</v>
      </c>
      <c r="B592" s="145" t="str">
        <f>IF(COUNTIF('Listing Competitieven'!AN$2:AN$479,$A592)=0,"",COUNTIF('Listing Competitieven'!AN$2:AN$479,$A592))</f>
        <v/>
      </c>
      <c r="C592" s="145" t="str">
        <f>IF(COUNTIF('Listing Competitieven'!AO$2:AO$479,$A592)=0,"",COUNTIF('Listing Competitieven'!AO$2:AO$479,$A592))</f>
        <v/>
      </c>
      <c r="D592" s="145" t="str">
        <f>IF(COUNTIF('Listing Competitieven'!AP$2:AP$479,$A592)=0,"",COUNTIF('Listing Competitieven'!AP$2:AP$479,$A592))</f>
        <v/>
      </c>
      <c r="E592" s="145">
        <f>IF(COUNTIF('Listing Competitieven'!AQ$2:AQ$479,$A592)=0,"",COUNTIF('Listing Competitieven'!AQ$2:AQ$479,$A592))</f>
        <v>1</v>
      </c>
      <c r="F592" s="145" t="str">
        <f>IF(COUNTIF('Listing Competitieven'!AR$2:AR$479,$A592)=0,"",COUNTIF('Listing Competitieven'!AR$2:AR$479,$A592))</f>
        <v/>
      </c>
      <c r="G592" s="145" t="str">
        <f>IF(COUNTIF('Listing Competitieven'!AS$2:AS$479,$A592)=0,"",COUNTIF('Listing Competitieven'!AS$2:AS$479,$A592))</f>
        <v/>
      </c>
      <c r="I592">
        <v>591</v>
      </c>
      <c r="J592" s="145">
        <f>SUM(B$2:B592)</f>
        <v>141</v>
      </c>
      <c r="K592" s="145">
        <f>SUM(C$2:C592)</f>
        <v>90</v>
      </c>
      <c r="L592" s="145">
        <f>SUM(D$2:D592)</f>
        <v>35</v>
      </c>
      <c r="M592" s="145">
        <f>SUM(E$2:E592)</f>
        <v>3</v>
      </c>
      <c r="N592" s="145">
        <f>SUM(F$2:F592)</f>
        <v>0</v>
      </c>
      <c r="O592" s="145">
        <f>SUM(G$2:G592)</f>
        <v>0</v>
      </c>
    </row>
    <row r="593" spans="1:15" x14ac:dyDescent="0.25">
      <c r="A593">
        <v>592</v>
      </c>
      <c r="B593" s="145" t="str">
        <f>IF(COUNTIF('Listing Competitieven'!AN$2:AN$479,$A593)=0,"",COUNTIF('Listing Competitieven'!AN$2:AN$479,$A593))</f>
        <v/>
      </c>
      <c r="C593" s="145" t="str">
        <f>IF(COUNTIF('Listing Competitieven'!AO$2:AO$479,$A593)=0,"",COUNTIF('Listing Competitieven'!AO$2:AO$479,$A593))</f>
        <v/>
      </c>
      <c r="D593" s="145" t="str">
        <f>IF(COUNTIF('Listing Competitieven'!AP$2:AP$479,$A593)=0,"",COUNTIF('Listing Competitieven'!AP$2:AP$479,$A593))</f>
        <v/>
      </c>
      <c r="E593" s="145" t="str">
        <f>IF(COUNTIF('Listing Competitieven'!AQ$2:AQ$479,$A593)=0,"",COUNTIF('Listing Competitieven'!AQ$2:AQ$479,$A593))</f>
        <v/>
      </c>
      <c r="F593" s="145" t="str">
        <f>IF(COUNTIF('Listing Competitieven'!AR$2:AR$479,$A593)=0,"",COUNTIF('Listing Competitieven'!AR$2:AR$479,$A593))</f>
        <v/>
      </c>
      <c r="G593" s="145" t="str">
        <f>IF(COUNTIF('Listing Competitieven'!AS$2:AS$479,$A593)=0,"",COUNTIF('Listing Competitieven'!AS$2:AS$479,$A593))</f>
        <v/>
      </c>
      <c r="I593">
        <v>592</v>
      </c>
      <c r="J593" s="145">
        <f>SUM(B$2:B593)</f>
        <v>141</v>
      </c>
      <c r="K593" s="145">
        <f>SUM(C$2:C593)</f>
        <v>90</v>
      </c>
      <c r="L593" s="145">
        <f>SUM(D$2:D593)</f>
        <v>35</v>
      </c>
      <c r="M593" s="145">
        <f>SUM(E$2:E593)</f>
        <v>3</v>
      </c>
      <c r="N593" s="145">
        <f>SUM(F$2:F593)</f>
        <v>0</v>
      </c>
      <c r="O593" s="145">
        <f>SUM(G$2:G593)</f>
        <v>0</v>
      </c>
    </row>
    <row r="594" spans="1:15" x14ac:dyDescent="0.25">
      <c r="A594">
        <v>593</v>
      </c>
      <c r="B594" s="145" t="str">
        <f>IF(COUNTIF('Listing Competitieven'!AN$2:AN$479,$A594)=0,"",COUNTIF('Listing Competitieven'!AN$2:AN$479,$A594))</f>
        <v/>
      </c>
      <c r="C594" s="145" t="str">
        <f>IF(COUNTIF('Listing Competitieven'!AO$2:AO$479,$A594)=0,"",COUNTIF('Listing Competitieven'!AO$2:AO$479,$A594))</f>
        <v/>
      </c>
      <c r="D594" s="145" t="str">
        <f>IF(COUNTIF('Listing Competitieven'!AP$2:AP$479,$A594)=0,"",COUNTIF('Listing Competitieven'!AP$2:AP$479,$A594))</f>
        <v/>
      </c>
      <c r="E594" s="145" t="str">
        <f>IF(COUNTIF('Listing Competitieven'!AQ$2:AQ$479,$A594)=0,"",COUNTIF('Listing Competitieven'!AQ$2:AQ$479,$A594))</f>
        <v/>
      </c>
      <c r="F594" s="145" t="str">
        <f>IF(COUNTIF('Listing Competitieven'!AR$2:AR$479,$A594)=0,"",COUNTIF('Listing Competitieven'!AR$2:AR$479,$A594))</f>
        <v/>
      </c>
      <c r="G594" s="145" t="str">
        <f>IF(COUNTIF('Listing Competitieven'!AS$2:AS$479,$A594)=0,"",COUNTIF('Listing Competitieven'!AS$2:AS$479,$A594))</f>
        <v/>
      </c>
      <c r="I594">
        <v>593</v>
      </c>
      <c r="J594" s="145">
        <f>SUM(B$2:B594)</f>
        <v>141</v>
      </c>
      <c r="K594" s="145">
        <f>SUM(C$2:C594)</f>
        <v>90</v>
      </c>
      <c r="L594" s="145">
        <f>SUM(D$2:D594)</f>
        <v>35</v>
      </c>
      <c r="M594" s="145">
        <f>SUM(E$2:E594)</f>
        <v>3</v>
      </c>
      <c r="N594" s="145">
        <f>SUM(F$2:F594)</f>
        <v>0</v>
      </c>
      <c r="O594" s="145">
        <f>SUM(G$2:G594)</f>
        <v>0</v>
      </c>
    </row>
    <row r="595" spans="1:15" x14ac:dyDescent="0.25">
      <c r="A595">
        <v>594</v>
      </c>
      <c r="B595" s="145" t="str">
        <f>IF(COUNTIF('Listing Competitieven'!AN$2:AN$479,$A595)=0,"",COUNTIF('Listing Competitieven'!AN$2:AN$479,$A595))</f>
        <v/>
      </c>
      <c r="C595" s="145" t="str">
        <f>IF(COUNTIF('Listing Competitieven'!AO$2:AO$479,$A595)=0,"",COUNTIF('Listing Competitieven'!AO$2:AO$479,$A595))</f>
        <v/>
      </c>
      <c r="D595" s="145" t="str">
        <f>IF(COUNTIF('Listing Competitieven'!AP$2:AP$479,$A595)=0,"",COUNTIF('Listing Competitieven'!AP$2:AP$479,$A595))</f>
        <v/>
      </c>
      <c r="E595" s="145" t="str">
        <f>IF(COUNTIF('Listing Competitieven'!AQ$2:AQ$479,$A595)=0,"",COUNTIF('Listing Competitieven'!AQ$2:AQ$479,$A595))</f>
        <v/>
      </c>
      <c r="F595" s="145" t="str">
        <f>IF(COUNTIF('Listing Competitieven'!AR$2:AR$479,$A595)=0,"",COUNTIF('Listing Competitieven'!AR$2:AR$479,$A595))</f>
        <v/>
      </c>
      <c r="G595" s="145" t="str">
        <f>IF(COUNTIF('Listing Competitieven'!AS$2:AS$479,$A595)=0,"",COUNTIF('Listing Competitieven'!AS$2:AS$479,$A595))</f>
        <v/>
      </c>
      <c r="I595">
        <v>594</v>
      </c>
      <c r="J595" s="145">
        <f>SUM(B$2:B595)</f>
        <v>141</v>
      </c>
      <c r="K595" s="145">
        <f>SUM(C$2:C595)</f>
        <v>90</v>
      </c>
      <c r="L595" s="145">
        <f>SUM(D$2:D595)</f>
        <v>35</v>
      </c>
      <c r="M595" s="145">
        <f>SUM(E$2:E595)</f>
        <v>3</v>
      </c>
      <c r="N595" s="145">
        <f>SUM(F$2:F595)</f>
        <v>0</v>
      </c>
      <c r="O595" s="145">
        <f>SUM(G$2:G595)</f>
        <v>0</v>
      </c>
    </row>
    <row r="596" spans="1:15" x14ac:dyDescent="0.25">
      <c r="A596">
        <v>595</v>
      </c>
      <c r="B596" s="145" t="str">
        <f>IF(COUNTIF('Listing Competitieven'!AN$2:AN$479,$A596)=0,"",COUNTIF('Listing Competitieven'!AN$2:AN$479,$A596))</f>
        <v/>
      </c>
      <c r="C596" s="145" t="str">
        <f>IF(COUNTIF('Listing Competitieven'!AO$2:AO$479,$A596)=0,"",COUNTIF('Listing Competitieven'!AO$2:AO$479,$A596))</f>
        <v/>
      </c>
      <c r="D596" s="145" t="str">
        <f>IF(COUNTIF('Listing Competitieven'!AP$2:AP$479,$A596)=0,"",COUNTIF('Listing Competitieven'!AP$2:AP$479,$A596))</f>
        <v/>
      </c>
      <c r="E596" s="145" t="str">
        <f>IF(COUNTIF('Listing Competitieven'!AQ$2:AQ$479,$A596)=0,"",COUNTIF('Listing Competitieven'!AQ$2:AQ$479,$A596))</f>
        <v/>
      </c>
      <c r="F596" s="145" t="str">
        <f>IF(COUNTIF('Listing Competitieven'!AR$2:AR$479,$A596)=0,"",COUNTIF('Listing Competitieven'!AR$2:AR$479,$A596))</f>
        <v/>
      </c>
      <c r="G596" s="145" t="str">
        <f>IF(COUNTIF('Listing Competitieven'!AS$2:AS$479,$A596)=0,"",COUNTIF('Listing Competitieven'!AS$2:AS$479,$A596))</f>
        <v/>
      </c>
      <c r="I596">
        <v>595</v>
      </c>
      <c r="J596" s="145">
        <f>SUM(B$2:B596)</f>
        <v>141</v>
      </c>
      <c r="K596" s="145">
        <f>SUM(C$2:C596)</f>
        <v>90</v>
      </c>
      <c r="L596" s="145">
        <f>SUM(D$2:D596)</f>
        <v>35</v>
      </c>
      <c r="M596" s="145">
        <f>SUM(E$2:E596)</f>
        <v>3</v>
      </c>
      <c r="N596" s="145">
        <f>SUM(F$2:F596)</f>
        <v>0</v>
      </c>
      <c r="O596" s="145">
        <f>SUM(G$2:G596)</f>
        <v>0</v>
      </c>
    </row>
    <row r="597" spans="1:15" x14ac:dyDescent="0.25">
      <c r="A597">
        <v>596</v>
      </c>
      <c r="B597" s="145" t="str">
        <f>IF(COUNTIF('Listing Competitieven'!AN$2:AN$479,$A597)=0,"",COUNTIF('Listing Competitieven'!AN$2:AN$479,$A597))</f>
        <v/>
      </c>
      <c r="C597" s="145" t="str">
        <f>IF(COUNTIF('Listing Competitieven'!AO$2:AO$479,$A597)=0,"",COUNTIF('Listing Competitieven'!AO$2:AO$479,$A597))</f>
        <v/>
      </c>
      <c r="D597" s="145" t="str">
        <f>IF(COUNTIF('Listing Competitieven'!AP$2:AP$479,$A597)=0,"",COUNTIF('Listing Competitieven'!AP$2:AP$479,$A597))</f>
        <v/>
      </c>
      <c r="E597" s="145" t="str">
        <f>IF(COUNTIF('Listing Competitieven'!AQ$2:AQ$479,$A597)=0,"",COUNTIF('Listing Competitieven'!AQ$2:AQ$479,$A597))</f>
        <v/>
      </c>
      <c r="F597" s="145" t="str">
        <f>IF(COUNTIF('Listing Competitieven'!AR$2:AR$479,$A597)=0,"",COUNTIF('Listing Competitieven'!AR$2:AR$479,$A597))</f>
        <v/>
      </c>
      <c r="G597" s="145" t="str">
        <f>IF(COUNTIF('Listing Competitieven'!AS$2:AS$479,$A597)=0,"",COUNTIF('Listing Competitieven'!AS$2:AS$479,$A597))</f>
        <v/>
      </c>
      <c r="I597">
        <v>596</v>
      </c>
      <c r="J597" s="145">
        <f>SUM(B$2:B597)</f>
        <v>141</v>
      </c>
      <c r="K597" s="145">
        <f>SUM(C$2:C597)</f>
        <v>90</v>
      </c>
      <c r="L597" s="145">
        <f>SUM(D$2:D597)</f>
        <v>35</v>
      </c>
      <c r="M597" s="145">
        <f>SUM(E$2:E597)</f>
        <v>3</v>
      </c>
      <c r="N597" s="145">
        <f>SUM(F$2:F597)</f>
        <v>0</v>
      </c>
      <c r="O597" s="145">
        <f>SUM(G$2:G597)</f>
        <v>0</v>
      </c>
    </row>
    <row r="598" spans="1:15" x14ac:dyDescent="0.25">
      <c r="A598">
        <v>597</v>
      </c>
      <c r="B598" s="145" t="str">
        <f>IF(COUNTIF('Listing Competitieven'!AN$2:AN$479,$A598)=0,"",COUNTIF('Listing Competitieven'!AN$2:AN$479,$A598))</f>
        <v/>
      </c>
      <c r="C598" s="145" t="str">
        <f>IF(COUNTIF('Listing Competitieven'!AO$2:AO$479,$A598)=0,"",COUNTIF('Listing Competitieven'!AO$2:AO$479,$A598))</f>
        <v/>
      </c>
      <c r="D598" s="145" t="str">
        <f>IF(COUNTIF('Listing Competitieven'!AP$2:AP$479,$A598)=0,"",COUNTIF('Listing Competitieven'!AP$2:AP$479,$A598))</f>
        <v/>
      </c>
      <c r="E598" s="145" t="str">
        <f>IF(COUNTIF('Listing Competitieven'!AQ$2:AQ$479,$A598)=0,"",COUNTIF('Listing Competitieven'!AQ$2:AQ$479,$A598))</f>
        <v/>
      </c>
      <c r="F598" s="145" t="str">
        <f>IF(COUNTIF('Listing Competitieven'!AR$2:AR$479,$A598)=0,"",COUNTIF('Listing Competitieven'!AR$2:AR$479,$A598))</f>
        <v/>
      </c>
      <c r="G598" s="145" t="str">
        <f>IF(COUNTIF('Listing Competitieven'!AS$2:AS$479,$A598)=0,"",COUNTIF('Listing Competitieven'!AS$2:AS$479,$A598))</f>
        <v/>
      </c>
      <c r="I598">
        <v>597</v>
      </c>
      <c r="J598" s="145">
        <f>SUM(B$2:B598)</f>
        <v>141</v>
      </c>
      <c r="K598" s="145">
        <f>SUM(C$2:C598)</f>
        <v>90</v>
      </c>
      <c r="L598" s="145">
        <f>SUM(D$2:D598)</f>
        <v>35</v>
      </c>
      <c r="M598" s="145">
        <f>SUM(E$2:E598)</f>
        <v>3</v>
      </c>
      <c r="N598" s="145">
        <f>SUM(F$2:F598)</f>
        <v>0</v>
      </c>
      <c r="O598" s="145">
        <f>SUM(G$2:G598)</f>
        <v>0</v>
      </c>
    </row>
    <row r="599" spans="1:15" x14ac:dyDescent="0.25">
      <c r="A599">
        <v>598</v>
      </c>
      <c r="B599" s="145" t="str">
        <f>IF(COUNTIF('Listing Competitieven'!AN$2:AN$479,$A599)=0,"",COUNTIF('Listing Competitieven'!AN$2:AN$479,$A599))</f>
        <v/>
      </c>
      <c r="C599" s="145" t="str">
        <f>IF(COUNTIF('Listing Competitieven'!AO$2:AO$479,$A599)=0,"",COUNTIF('Listing Competitieven'!AO$2:AO$479,$A599))</f>
        <v/>
      </c>
      <c r="D599" s="145" t="str">
        <f>IF(COUNTIF('Listing Competitieven'!AP$2:AP$479,$A599)=0,"",COUNTIF('Listing Competitieven'!AP$2:AP$479,$A599))</f>
        <v/>
      </c>
      <c r="E599" s="145" t="str">
        <f>IF(COUNTIF('Listing Competitieven'!AQ$2:AQ$479,$A599)=0,"",COUNTIF('Listing Competitieven'!AQ$2:AQ$479,$A599))</f>
        <v/>
      </c>
      <c r="F599" s="145" t="str">
        <f>IF(COUNTIF('Listing Competitieven'!AR$2:AR$479,$A599)=0,"",COUNTIF('Listing Competitieven'!AR$2:AR$479,$A599))</f>
        <v/>
      </c>
      <c r="G599" s="145" t="str">
        <f>IF(COUNTIF('Listing Competitieven'!AS$2:AS$479,$A599)=0,"",COUNTIF('Listing Competitieven'!AS$2:AS$479,$A599))</f>
        <v/>
      </c>
      <c r="I599">
        <v>598</v>
      </c>
      <c r="J599" s="145">
        <f>SUM(B$2:B599)</f>
        <v>141</v>
      </c>
      <c r="K599" s="145">
        <f>SUM(C$2:C599)</f>
        <v>90</v>
      </c>
      <c r="L599" s="145">
        <f>SUM(D$2:D599)</f>
        <v>35</v>
      </c>
      <c r="M599" s="145">
        <f>SUM(E$2:E599)</f>
        <v>3</v>
      </c>
      <c r="N599" s="145">
        <f>SUM(F$2:F599)</f>
        <v>0</v>
      </c>
      <c r="O599" s="145">
        <f>SUM(G$2:G599)</f>
        <v>0</v>
      </c>
    </row>
    <row r="600" spans="1:15" x14ac:dyDescent="0.25">
      <c r="A600">
        <v>599</v>
      </c>
      <c r="B600" s="145" t="str">
        <f>IF(COUNTIF('Listing Competitieven'!AN$2:AN$479,$A600)=0,"",COUNTIF('Listing Competitieven'!AN$2:AN$479,$A600))</f>
        <v/>
      </c>
      <c r="C600" s="145" t="str">
        <f>IF(COUNTIF('Listing Competitieven'!AO$2:AO$479,$A600)=0,"",COUNTIF('Listing Competitieven'!AO$2:AO$479,$A600))</f>
        <v/>
      </c>
      <c r="D600" s="145" t="str">
        <f>IF(COUNTIF('Listing Competitieven'!AP$2:AP$479,$A600)=0,"",COUNTIF('Listing Competitieven'!AP$2:AP$479,$A600))</f>
        <v/>
      </c>
      <c r="E600" s="145" t="str">
        <f>IF(COUNTIF('Listing Competitieven'!AQ$2:AQ$479,$A600)=0,"",COUNTIF('Listing Competitieven'!AQ$2:AQ$479,$A600))</f>
        <v/>
      </c>
      <c r="F600" s="145" t="str">
        <f>IF(COUNTIF('Listing Competitieven'!AR$2:AR$479,$A600)=0,"",COUNTIF('Listing Competitieven'!AR$2:AR$479,$A600))</f>
        <v/>
      </c>
      <c r="G600" s="145" t="str">
        <f>IF(COUNTIF('Listing Competitieven'!AS$2:AS$479,$A600)=0,"",COUNTIF('Listing Competitieven'!AS$2:AS$479,$A600))</f>
        <v/>
      </c>
      <c r="I600">
        <v>599</v>
      </c>
      <c r="J600" s="145">
        <f>SUM(B$2:B600)</f>
        <v>141</v>
      </c>
      <c r="K600" s="145">
        <f>SUM(C$2:C600)</f>
        <v>90</v>
      </c>
      <c r="L600" s="145">
        <f>SUM(D$2:D600)</f>
        <v>35</v>
      </c>
      <c r="M600" s="145">
        <f>SUM(E$2:E600)</f>
        <v>3</v>
      </c>
      <c r="N600" s="145">
        <f>SUM(F$2:F600)</f>
        <v>0</v>
      </c>
      <c r="O600" s="145">
        <f>SUM(G$2:G600)</f>
        <v>0</v>
      </c>
    </row>
    <row r="601" spans="1:15" x14ac:dyDescent="0.25">
      <c r="A601">
        <v>600</v>
      </c>
      <c r="B601" s="145" t="str">
        <f>IF(COUNTIF('Listing Competitieven'!AN$2:AN$479,$A601)=0,"",COUNTIF('Listing Competitieven'!AN$2:AN$479,$A601))</f>
        <v/>
      </c>
      <c r="C601" s="145" t="str">
        <f>IF(COUNTIF('Listing Competitieven'!AO$2:AO$479,$A601)=0,"",COUNTIF('Listing Competitieven'!AO$2:AO$479,$A601))</f>
        <v/>
      </c>
      <c r="D601" s="145" t="str">
        <f>IF(COUNTIF('Listing Competitieven'!AP$2:AP$479,$A601)=0,"",COUNTIF('Listing Competitieven'!AP$2:AP$479,$A601))</f>
        <v/>
      </c>
      <c r="E601" s="145" t="str">
        <f>IF(COUNTIF('Listing Competitieven'!AQ$2:AQ$479,$A601)=0,"",COUNTIF('Listing Competitieven'!AQ$2:AQ$479,$A601))</f>
        <v/>
      </c>
      <c r="F601" s="145" t="str">
        <f>IF(COUNTIF('Listing Competitieven'!AR$2:AR$479,$A601)=0,"",COUNTIF('Listing Competitieven'!AR$2:AR$479,$A601))</f>
        <v/>
      </c>
      <c r="G601" s="145" t="str">
        <f>IF(COUNTIF('Listing Competitieven'!AS$2:AS$479,$A601)=0,"",COUNTIF('Listing Competitieven'!AS$2:AS$479,$A601))</f>
        <v/>
      </c>
      <c r="I601">
        <v>600</v>
      </c>
      <c r="J601" s="145">
        <f>SUM(B$2:B601)</f>
        <v>141</v>
      </c>
      <c r="K601" s="145">
        <f>SUM(C$2:C601)</f>
        <v>90</v>
      </c>
      <c r="L601" s="145">
        <f>SUM(D$2:D601)</f>
        <v>35</v>
      </c>
      <c r="M601" s="145">
        <f>SUM(E$2:E601)</f>
        <v>3</v>
      </c>
      <c r="N601" s="145">
        <f>SUM(F$2:F601)</f>
        <v>0</v>
      </c>
      <c r="O601" s="145">
        <f>SUM(G$2:G601)</f>
        <v>0</v>
      </c>
    </row>
    <row r="602" spans="1:15" x14ac:dyDescent="0.25">
      <c r="A602">
        <v>601</v>
      </c>
      <c r="B602" s="145" t="str">
        <f>IF(COUNTIF('Listing Competitieven'!AN$2:AN$479,$A602)=0,"",COUNTIF('Listing Competitieven'!AN$2:AN$479,$A602))</f>
        <v/>
      </c>
      <c r="C602" s="145" t="str">
        <f>IF(COUNTIF('Listing Competitieven'!AO$2:AO$479,$A602)=0,"",COUNTIF('Listing Competitieven'!AO$2:AO$479,$A602))</f>
        <v/>
      </c>
      <c r="D602" s="145" t="str">
        <f>IF(COUNTIF('Listing Competitieven'!AP$2:AP$479,$A602)=0,"",COUNTIF('Listing Competitieven'!AP$2:AP$479,$A602))</f>
        <v/>
      </c>
      <c r="E602" s="145" t="str">
        <f>IF(COUNTIF('Listing Competitieven'!AQ$2:AQ$479,$A602)=0,"",COUNTIF('Listing Competitieven'!AQ$2:AQ$479,$A602))</f>
        <v/>
      </c>
      <c r="F602" s="145" t="str">
        <f>IF(COUNTIF('Listing Competitieven'!AR$2:AR$479,$A602)=0,"",COUNTIF('Listing Competitieven'!AR$2:AR$479,$A602))</f>
        <v/>
      </c>
      <c r="G602" s="145" t="str">
        <f>IF(COUNTIF('Listing Competitieven'!AS$2:AS$479,$A602)=0,"",COUNTIF('Listing Competitieven'!AS$2:AS$479,$A602))</f>
        <v/>
      </c>
      <c r="I602">
        <v>601</v>
      </c>
      <c r="J602" s="145">
        <f>SUM(B$2:B602)</f>
        <v>141</v>
      </c>
      <c r="K602" s="145">
        <f>SUM(C$2:C602)</f>
        <v>90</v>
      </c>
      <c r="L602" s="145">
        <f>SUM(D$2:D602)</f>
        <v>35</v>
      </c>
      <c r="M602" s="145">
        <f>SUM(E$2:E602)</f>
        <v>3</v>
      </c>
      <c r="N602" s="145">
        <f>SUM(F$2:F602)</f>
        <v>0</v>
      </c>
      <c r="O602" s="145">
        <f>SUM(G$2:G602)</f>
        <v>0</v>
      </c>
    </row>
    <row r="603" spans="1:15" x14ac:dyDescent="0.25">
      <c r="A603">
        <v>602</v>
      </c>
      <c r="B603" s="145" t="str">
        <f>IF(COUNTIF('Listing Competitieven'!AN$2:AN$479,$A603)=0,"",COUNTIF('Listing Competitieven'!AN$2:AN$479,$A603))</f>
        <v/>
      </c>
      <c r="C603" s="145" t="str">
        <f>IF(COUNTIF('Listing Competitieven'!AO$2:AO$479,$A603)=0,"",COUNTIF('Listing Competitieven'!AO$2:AO$479,$A603))</f>
        <v/>
      </c>
      <c r="D603" s="145" t="str">
        <f>IF(COUNTIF('Listing Competitieven'!AP$2:AP$479,$A603)=0,"",COUNTIF('Listing Competitieven'!AP$2:AP$479,$A603))</f>
        <v/>
      </c>
      <c r="E603" s="145" t="str">
        <f>IF(COUNTIF('Listing Competitieven'!AQ$2:AQ$479,$A603)=0,"",COUNTIF('Listing Competitieven'!AQ$2:AQ$479,$A603))</f>
        <v/>
      </c>
      <c r="F603" s="145" t="str">
        <f>IF(COUNTIF('Listing Competitieven'!AR$2:AR$479,$A603)=0,"",COUNTIF('Listing Competitieven'!AR$2:AR$479,$A603))</f>
        <v/>
      </c>
      <c r="G603" s="145" t="str">
        <f>IF(COUNTIF('Listing Competitieven'!AS$2:AS$479,$A603)=0,"",COUNTIF('Listing Competitieven'!AS$2:AS$479,$A603))</f>
        <v/>
      </c>
      <c r="I603">
        <v>602</v>
      </c>
      <c r="J603" s="145">
        <f>SUM(B$2:B603)</f>
        <v>141</v>
      </c>
      <c r="K603" s="145">
        <f>SUM(C$2:C603)</f>
        <v>90</v>
      </c>
      <c r="L603" s="145">
        <f>SUM(D$2:D603)</f>
        <v>35</v>
      </c>
      <c r="M603" s="145">
        <f>SUM(E$2:E603)</f>
        <v>3</v>
      </c>
      <c r="N603" s="145">
        <f>SUM(F$2:F603)</f>
        <v>0</v>
      </c>
      <c r="O603" s="145">
        <f>SUM(G$2:G603)</f>
        <v>0</v>
      </c>
    </row>
    <row r="604" spans="1:15" x14ac:dyDescent="0.25">
      <c r="A604">
        <v>603</v>
      </c>
      <c r="B604" s="145" t="str">
        <f>IF(COUNTIF('Listing Competitieven'!AN$2:AN$479,$A604)=0,"",COUNTIF('Listing Competitieven'!AN$2:AN$479,$A604))</f>
        <v/>
      </c>
      <c r="C604" s="145" t="str">
        <f>IF(COUNTIF('Listing Competitieven'!AO$2:AO$479,$A604)=0,"",COUNTIF('Listing Competitieven'!AO$2:AO$479,$A604))</f>
        <v/>
      </c>
      <c r="D604" s="145" t="str">
        <f>IF(COUNTIF('Listing Competitieven'!AP$2:AP$479,$A604)=0,"",COUNTIF('Listing Competitieven'!AP$2:AP$479,$A604))</f>
        <v/>
      </c>
      <c r="E604" s="145" t="str">
        <f>IF(COUNTIF('Listing Competitieven'!AQ$2:AQ$479,$A604)=0,"",COUNTIF('Listing Competitieven'!AQ$2:AQ$479,$A604))</f>
        <v/>
      </c>
      <c r="F604" s="145" t="str">
        <f>IF(COUNTIF('Listing Competitieven'!AR$2:AR$479,$A604)=0,"",COUNTIF('Listing Competitieven'!AR$2:AR$479,$A604))</f>
        <v/>
      </c>
      <c r="G604" s="145" t="str">
        <f>IF(COUNTIF('Listing Competitieven'!AS$2:AS$479,$A604)=0,"",COUNTIF('Listing Competitieven'!AS$2:AS$479,$A604))</f>
        <v/>
      </c>
      <c r="I604">
        <v>603</v>
      </c>
      <c r="J604" s="145">
        <f>SUM(B$2:B604)</f>
        <v>141</v>
      </c>
      <c r="K604" s="145">
        <f>SUM(C$2:C604)</f>
        <v>90</v>
      </c>
      <c r="L604" s="145">
        <f>SUM(D$2:D604)</f>
        <v>35</v>
      </c>
      <c r="M604" s="145">
        <f>SUM(E$2:E604)</f>
        <v>3</v>
      </c>
      <c r="N604" s="145">
        <f>SUM(F$2:F604)</f>
        <v>0</v>
      </c>
      <c r="O604" s="145">
        <f>SUM(G$2:G604)</f>
        <v>0</v>
      </c>
    </row>
    <row r="605" spans="1:15" x14ac:dyDescent="0.25">
      <c r="A605">
        <v>604</v>
      </c>
      <c r="B605" s="145" t="str">
        <f>IF(COUNTIF('Listing Competitieven'!AN$2:AN$479,$A605)=0,"",COUNTIF('Listing Competitieven'!AN$2:AN$479,$A605))</f>
        <v/>
      </c>
      <c r="C605" s="145" t="str">
        <f>IF(COUNTIF('Listing Competitieven'!AO$2:AO$479,$A605)=0,"",COUNTIF('Listing Competitieven'!AO$2:AO$479,$A605))</f>
        <v/>
      </c>
      <c r="D605" s="145" t="str">
        <f>IF(COUNTIF('Listing Competitieven'!AP$2:AP$479,$A605)=0,"",COUNTIF('Listing Competitieven'!AP$2:AP$479,$A605))</f>
        <v/>
      </c>
      <c r="E605" s="145" t="str">
        <f>IF(COUNTIF('Listing Competitieven'!AQ$2:AQ$479,$A605)=0,"",COUNTIF('Listing Competitieven'!AQ$2:AQ$479,$A605))</f>
        <v/>
      </c>
      <c r="F605" s="145" t="str">
        <f>IF(COUNTIF('Listing Competitieven'!AR$2:AR$479,$A605)=0,"",COUNTIF('Listing Competitieven'!AR$2:AR$479,$A605))</f>
        <v/>
      </c>
      <c r="G605" s="145" t="str">
        <f>IF(COUNTIF('Listing Competitieven'!AS$2:AS$479,$A605)=0,"",COUNTIF('Listing Competitieven'!AS$2:AS$479,$A605))</f>
        <v/>
      </c>
      <c r="I605">
        <v>604</v>
      </c>
      <c r="J605" s="145">
        <f>SUM(B$2:B605)</f>
        <v>141</v>
      </c>
      <c r="K605" s="145">
        <f>SUM(C$2:C605)</f>
        <v>90</v>
      </c>
      <c r="L605" s="145">
        <f>SUM(D$2:D605)</f>
        <v>35</v>
      </c>
      <c r="M605" s="145">
        <f>SUM(E$2:E605)</f>
        <v>3</v>
      </c>
      <c r="N605" s="145">
        <f>SUM(F$2:F605)</f>
        <v>0</v>
      </c>
      <c r="O605" s="145">
        <f>SUM(G$2:G605)</f>
        <v>0</v>
      </c>
    </row>
    <row r="606" spans="1:15" x14ac:dyDescent="0.25">
      <c r="A606">
        <v>605</v>
      </c>
      <c r="B606" s="145" t="str">
        <f>IF(COUNTIF('Listing Competitieven'!AN$2:AN$479,$A606)=0,"",COUNTIF('Listing Competitieven'!AN$2:AN$479,$A606))</f>
        <v/>
      </c>
      <c r="C606" s="145" t="str">
        <f>IF(COUNTIF('Listing Competitieven'!AO$2:AO$479,$A606)=0,"",COUNTIF('Listing Competitieven'!AO$2:AO$479,$A606))</f>
        <v/>
      </c>
      <c r="D606" s="145" t="str">
        <f>IF(COUNTIF('Listing Competitieven'!AP$2:AP$479,$A606)=0,"",COUNTIF('Listing Competitieven'!AP$2:AP$479,$A606))</f>
        <v/>
      </c>
      <c r="E606" s="145" t="str">
        <f>IF(COUNTIF('Listing Competitieven'!AQ$2:AQ$479,$A606)=0,"",COUNTIF('Listing Competitieven'!AQ$2:AQ$479,$A606))</f>
        <v/>
      </c>
      <c r="F606" s="145" t="str">
        <f>IF(COUNTIF('Listing Competitieven'!AR$2:AR$479,$A606)=0,"",COUNTIF('Listing Competitieven'!AR$2:AR$479,$A606))</f>
        <v/>
      </c>
      <c r="G606" s="145" t="str">
        <f>IF(COUNTIF('Listing Competitieven'!AS$2:AS$479,$A606)=0,"",COUNTIF('Listing Competitieven'!AS$2:AS$479,$A606))</f>
        <v/>
      </c>
      <c r="I606">
        <v>605</v>
      </c>
      <c r="J606" s="145">
        <f>SUM(B$2:B606)</f>
        <v>141</v>
      </c>
      <c r="K606" s="145">
        <f>SUM(C$2:C606)</f>
        <v>90</v>
      </c>
      <c r="L606" s="145">
        <f>SUM(D$2:D606)</f>
        <v>35</v>
      </c>
      <c r="M606" s="145">
        <f>SUM(E$2:E606)</f>
        <v>3</v>
      </c>
      <c r="N606" s="145">
        <f>SUM(F$2:F606)</f>
        <v>0</v>
      </c>
      <c r="O606" s="145">
        <f>SUM(G$2:G606)</f>
        <v>0</v>
      </c>
    </row>
    <row r="607" spans="1:15" x14ac:dyDescent="0.25">
      <c r="A607">
        <v>606</v>
      </c>
      <c r="B607" s="145" t="str">
        <f>IF(COUNTIF('Listing Competitieven'!AN$2:AN$479,$A607)=0,"",COUNTIF('Listing Competitieven'!AN$2:AN$479,$A607))</f>
        <v/>
      </c>
      <c r="C607" s="145" t="str">
        <f>IF(COUNTIF('Listing Competitieven'!AO$2:AO$479,$A607)=0,"",COUNTIF('Listing Competitieven'!AO$2:AO$479,$A607))</f>
        <v/>
      </c>
      <c r="D607" s="145" t="str">
        <f>IF(COUNTIF('Listing Competitieven'!AP$2:AP$479,$A607)=0,"",COUNTIF('Listing Competitieven'!AP$2:AP$479,$A607))</f>
        <v/>
      </c>
      <c r="E607" s="145" t="str">
        <f>IF(COUNTIF('Listing Competitieven'!AQ$2:AQ$479,$A607)=0,"",COUNTIF('Listing Competitieven'!AQ$2:AQ$479,$A607))</f>
        <v/>
      </c>
      <c r="F607" s="145" t="str">
        <f>IF(COUNTIF('Listing Competitieven'!AR$2:AR$479,$A607)=0,"",COUNTIF('Listing Competitieven'!AR$2:AR$479,$A607))</f>
        <v/>
      </c>
      <c r="G607" s="145" t="str">
        <f>IF(COUNTIF('Listing Competitieven'!AS$2:AS$479,$A607)=0,"",COUNTIF('Listing Competitieven'!AS$2:AS$479,$A607))</f>
        <v/>
      </c>
      <c r="I607">
        <v>606</v>
      </c>
      <c r="J607" s="145">
        <f>SUM(B$2:B607)</f>
        <v>141</v>
      </c>
      <c r="K607" s="145">
        <f>SUM(C$2:C607)</f>
        <v>90</v>
      </c>
      <c r="L607" s="145">
        <f>SUM(D$2:D607)</f>
        <v>35</v>
      </c>
      <c r="M607" s="145">
        <f>SUM(E$2:E607)</f>
        <v>3</v>
      </c>
      <c r="N607" s="145">
        <f>SUM(F$2:F607)</f>
        <v>0</v>
      </c>
      <c r="O607" s="145">
        <f>SUM(G$2:G607)</f>
        <v>0</v>
      </c>
    </row>
    <row r="608" spans="1:15" x14ac:dyDescent="0.25">
      <c r="A608">
        <v>607</v>
      </c>
      <c r="B608" s="145" t="str">
        <f>IF(COUNTIF('Listing Competitieven'!AN$2:AN$479,$A608)=0,"",COUNTIF('Listing Competitieven'!AN$2:AN$479,$A608))</f>
        <v/>
      </c>
      <c r="C608" s="145" t="str">
        <f>IF(COUNTIF('Listing Competitieven'!AO$2:AO$479,$A608)=0,"",COUNTIF('Listing Competitieven'!AO$2:AO$479,$A608))</f>
        <v/>
      </c>
      <c r="D608" s="145" t="str">
        <f>IF(COUNTIF('Listing Competitieven'!AP$2:AP$479,$A608)=0,"",COUNTIF('Listing Competitieven'!AP$2:AP$479,$A608))</f>
        <v/>
      </c>
      <c r="E608" s="145" t="str">
        <f>IF(COUNTIF('Listing Competitieven'!AQ$2:AQ$479,$A608)=0,"",COUNTIF('Listing Competitieven'!AQ$2:AQ$479,$A608))</f>
        <v/>
      </c>
      <c r="F608" s="145" t="str">
        <f>IF(COUNTIF('Listing Competitieven'!AR$2:AR$479,$A608)=0,"",COUNTIF('Listing Competitieven'!AR$2:AR$479,$A608))</f>
        <v/>
      </c>
      <c r="G608" s="145" t="str">
        <f>IF(COUNTIF('Listing Competitieven'!AS$2:AS$479,$A608)=0,"",COUNTIF('Listing Competitieven'!AS$2:AS$479,$A608))</f>
        <v/>
      </c>
      <c r="I608">
        <v>607</v>
      </c>
      <c r="J608" s="145">
        <f>SUM(B$2:B608)</f>
        <v>141</v>
      </c>
      <c r="K608" s="145">
        <f>SUM(C$2:C608)</f>
        <v>90</v>
      </c>
      <c r="L608" s="145">
        <f>SUM(D$2:D608)</f>
        <v>35</v>
      </c>
      <c r="M608" s="145">
        <f>SUM(E$2:E608)</f>
        <v>3</v>
      </c>
      <c r="N608" s="145">
        <f>SUM(F$2:F608)</f>
        <v>0</v>
      </c>
      <c r="O608" s="145">
        <f>SUM(G$2:G608)</f>
        <v>0</v>
      </c>
    </row>
    <row r="609" spans="1:15" x14ac:dyDescent="0.25">
      <c r="A609">
        <v>608</v>
      </c>
      <c r="B609" s="145" t="str">
        <f>IF(COUNTIF('Listing Competitieven'!AN$2:AN$479,$A609)=0,"",COUNTIF('Listing Competitieven'!AN$2:AN$479,$A609))</f>
        <v/>
      </c>
      <c r="C609" s="145" t="str">
        <f>IF(COUNTIF('Listing Competitieven'!AO$2:AO$479,$A609)=0,"",COUNTIF('Listing Competitieven'!AO$2:AO$479,$A609))</f>
        <v/>
      </c>
      <c r="D609" s="145" t="str">
        <f>IF(COUNTIF('Listing Competitieven'!AP$2:AP$479,$A609)=0,"",COUNTIF('Listing Competitieven'!AP$2:AP$479,$A609))</f>
        <v/>
      </c>
      <c r="E609" s="145" t="str">
        <f>IF(COUNTIF('Listing Competitieven'!AQ$2:AQ$479,$A609)=0,"",COUNTIF('Listing Competitieven'!AQ$2:AQ$479,$A609))</f>
        <v/>
      </c>
      <c r="F609" s="145" t="str">
        <f>IF(COUNTIF('Listing Competitieven'!AR$2:AR$479,$A609)=0,"",COUNTIF('Listing Competitieven'!AR$2:AR$479,$A609))</f>
        <v/>
      </c>
      <c r="G609" s="145" t="str">
        <f>IF(COUNTIF('Listing Competitieven'!AS$2:AS$479,$A609)=0,"",COUNTIF('Listing Competitieven'!AS$2:AS$479,$A609))</f>
        <v/>
      </c>
      <c r="I609">
        <v>608</v>
      </c>
      <c r="J609" s="145">
        <f>SUM(B$2:B609)</f>
        <v>141</v>
      </c>
      <c r="K609" s="145">
        <f>SUM(C$2:C609)</f>
        <v>90</v>
      </c>
      <c r="L609" s="145">
        <f>SUM(D$2:D609)</f>
        <v>35</v>
      </c>
      <c r="M609" s="145">
        <f>SUM(E$2:E609)</f>
        <v>3</v>
      </c>
      <c r="N609" s="145">
        <f>SUM(F$2:F609)</f>
        <v>0</v>
      </c>
      <c r="O609" s="145">
        <f>SUM(G$2:G609)</f>
        <v>0</v>
      </c>
    </row>
    <row r="610" spans="1:15" x14ac:dyDescent="0.25">
      <c r="A610">
        <v>609</v>
      </c>
      <c r="B610" s="145" t="str">
        <f>IF(COUNTIF('Listing Competitieven'!AN$2:AN$479,$A610)=0,"",COUNTIF('Listing Competitieven'!AN$2:AN$479,$A610))</f>
        <v/>
      </c>
      <c r="C610" s="145" t="str">
        <f>IF(COUNTIF('Listing Competitieven'!AO$2:AO$479,$A610)=0,"",COUNTIF('Listing Competitieven'!AO$2:AO$479,$A610))</f>
        <v/>
      </c>
      <c r="D610" s="145" t="str">
        <f>IF(COUNTIF('Listing Competitieven'!AP$2:AP$479,$A610)=0,"",COUNTIF('Listing Competitieven'!AP$2:AP$479,$A610))</f>
        <v/>
      </c>
      <c r="E610" s="145" t="str">
        <f>IF(COUNTIF('Listing Competitieven'!AQ$2:AQ$479,$A610)=0,"",COUNTIF('Listing Competitieven'!AQ$2:AQ$479,$A610))</f>
        <v/>
      </c>
      <c r="F610" s="145" t="str">
        <f>IF(COUNTIF('Listing Competitieven'!AR$2:AR$479,$A610)=0,"",COUNTIF('Listing Competitieven'!AR$2:AR$479,$A610))</f>
        <v/>
      </c>
      <c r="G610" s="145" t="str">
        <f>IF(COUNTIF('Listing Competitieven'!AS$2:AS$479,$A610)=0,"",COUNTIF('Listing Competitieven'!AS$2:AS$479,$A610))</f>
        <v/>
      </c>
      <c r="I610">
        <v>609</v>
      </c>
      <c r="J610" s="145">
        <f>SUM(B$2:B610)</f>
        <v>141</v>
      </c>
      <c r="K610" s="145">
        <f>SUM(C$2:C610)</f>
        <v>90</v>
      </c>
      <c r="L610" s="145">
        <f>SUM(D$2:D610)</f>
        <v>35</v>
      </c>
      <c r="M610" s="145">
        <f>SUM(E$2:E610)</f>
        <v>3</v>
      </c>
      <c r="N610" s="145">
        <f>SUM(F$2:F610)</f>
        <v>0</v>
      </c>
      <c r="O610" s="145">
        <f>SUM(G$2:G610)</f>
        <v>0</v>
      </c>
    </row>
    <row r="611" spans="1:15" x14ac:dyDescent="0.25">
      <c r="A611">
        <v>610</v>
      </c>
      <c r="B611" s="145" t="str">
        <f>IF(COUNTIF('Listing Competitieven'!AN$2:AN$479,$A611)=0,"",COUNTIF('Listing Competitieven'!AN$2:AN$479,$A611))</f>
        <v/>
      </c>
      <c r="C611" s="145" t="str">
        <f>IF(COUNTIF('Listing Competitieven'!AO$2:AO$479,$A611)=0,"",COUNTIF('Listing Competitieven'!AO$2:AO$479,$A611))</f>
        <v/>
      </c>
      <c r="D611" s="145" t="str">
        <f>IF(COUNTIF('Listing Competitieven'!AP$2:AP$479,$A611)=0,"",COUNTIF('Listing Competitieven'!AP$2:AP$479,$A611))</f>
        <v/>
      </c>
      <c r="E611" s="145" t="str">
        <f>IF(COUNTIF('Listing Competitieven'!AQ$2:AQ$479,$A611)=0,"",COUNTIF('Listing Competitieven'!AQ$2:AQ$479,$A611))</f>
        <v/>
      </c>
      <c r="F611" s="145" t="str">
        <f>IF(COUNTIF('Listing Competitieven'!AR$2:AR$479,$A611)=0,"",COUNTIF('Listing Competitieven'!AR$2:AR$479,$A611))</f>
        <v/>
      </c>
      <c r="G611" s="145" t="str">
        <f>IF(COUNTIF('Listing Competitieven'!AS$2:AS$479,$A611)=0,"",COUNTIF('Listing Competitieven'!AS$2:AS$479,$A611))</f>
        <v/>
      </c>
      <c r="I611">
        <v>610</v>
      </c>
      <c r="J611" s="145">
        <f>SUM(B$2:B611)</f>
        <v>141</v>
      </c>
      <c r="K611" s="145">
        <f>SUM(C$2:C611)</f>
        <v>90</v>
      </c>
      <c r="L611" s="145">
        <f>SUM(D$2:D611)</f>
        <v>35</v>
      </c>
      <c r="M611" s="145">
        <f>SUM(E$2:E611)</f>
        <v>3</v>
      </c>
      <c r="N611" s="145">
        <f>SUM(F$2:F611)</f>
        <v>0</v>
      </c>
      <c r="O611" s="145">
        <f>SUM(G$2:G611)</f>
        <v>0</v>
      </c>
    </row>
    <row r="612" spans="1:15" x14ac:dyDescent="0.25">
      <c r="A612">
        <v>611</v>
      </c>
      <c r="B612" s="145" t="str">
        <f>IF(COUNTIF('Listing Competitieven'!AN$2:AN$479,$A612)=0,"",COUNTIF('Listing Competitieven'!AN$2:AN$479,$A612))</f>
        <v/>
      </c>
      <c r="C612" s="145" t="str">
        <f>IF(COUNTIF('Listing Competitieven'!AO$2:AO$479,$A612)=0,"",COUNTIF('Listing Competitieven'!AO$2:AO$479,$A612))</f>
        <v/>
      </c>
      <c r="D612" s="145" t="str">
        <f>IF(COUNTIF('Listing Competitieven'!AP$2:AP$479,$A612)=0,"",COUNTIF('Listing Competitieven'!AP$2:AP$479,$A612))</f>
        <v/>
      </c>
      <c r="E612" s="145" t="str">
        <f>IF(COUNTIF('Listing Competitieven'!AQ$2:AQ$479,$A612)=0,"",COUNTIF('Listing Competitieven'!AQ$2:AQ$479,$A612))</f>
        <v/>
      </c>
      <c r="F612" s="145" t="str">
        <f>IF(COUNTIF('Listing Competitieven'!AR$2:AR$479,$A612)=0,"",COUNTIF('Listing Competitieven'!AR$2:AR$479,$A612))</f>
        <v/>
      </c>
      <c r="G612" s="145" t="str">
        <f>IF(COUNTIF('Listing Competitieven'!AS$2:AS$479,$A612)=0,"",COUNTIF('Listing Competitieven'!AS$2:AS$479,$A612))</f>
        <v/>
      </c>
      <c r="I612">
        <v>611</v>
      </c>
      <c r="J612" s="145">
        <f>SUM(B$2:B612)</f>
        <v>141</v>
      </c>
      <c r="K612" s="145">
        <f>SUM(C$2:C612)</f>
        <v>90</v>
      </c>
      <c r="L612" s="145">
        <f>SUM(D$2:D612)</f>
        <v>35</v>
      </c>
      <c r="M612" s="145">
        <f>SUM(E$2:E612)</f>
        <v>3</v>
      </c>
      <c r="N612" s="145">
        <f>SUM(F$2:F612)</f>
        <v>0</v>
      </c>
      <c r="O612" s="145">
        <f>SUM(G$2:G612)</f>
        <v>0</v>
      </c>
    </row>
    <row r="613" spans="1:15" x14ac:dyDescent="0.25">
      <c r="A613">
        <v>612</v>
      </c>
      <c r="B613" s="145" t="str">
        <f>IF(COUNTIF('Listing Competitieven'!AN$2:AN$479,$A613)=0,"",COUNTIF('Listing Competitieven'!AN$2:AN$479,$A613))</f>
        <v/>
      </c>
      <c r="C613" s="145" t="str">
        <f>IF(COUNTIF('Listing Competitieven'!AO$2:AO$479,$A613)=0,"",COUNTIF('Listing Competitieven'!AO$2:AO$479,$A613))</f>
        <v/>
      </c>
      <c r="D613" s="145" t="str">
        <f>IF(COUNTIF('Listing Competitieven'!AP$2:AP$479,$A613)=0,"",COUNTIF('Listing Competitieven'!AP$2:AP$479,$A613))</f>
        <v/>
      </c>
      <c r="E613" s="145" t="str">
        <f>IF(COUNTIF('Listing Competitieven'!AQ$2:AQ$479,$A613)=0,"",COUNTIF('Listing Competitieven'!AQ$2:AQ$479,$A613))</f>
        <v/>
      </c>
      <c r="F613" s="145" t="str">
        <f>IF(COUNTIF('Listing Competitieven'!AR$2:AR$479,$A613)=0,"",COUNTIF('Listing Competitieven'!AR$2:AR$479,$A613))</f>
        <v/>
      </c>
      <c r="G613" s="145" t="str">
        <f>IF(COUNTIF('Listing Competitieven'!AS$2:AS$479,$A613)=0,"",COUNTIF('Listing Competitieven'!AS$2:AS$479,$A613))</f>
        <v/>
      </c>
      <c r="I613">
        <v>612</v>
      </c>
      <c r="J613" s="145">
        <f>SUM(B$2:B613)</f>
        <v>141</v>
      </c>
      <c r="K613" s="145">
        <f>SUM(C$2:C613)</f>
        <v>90</v>
      </c>
      <c r="L613" s="145">
        <f>SUM(D$2:D613)</f>
        <v>35</v>
      </c>
      <c r="M613" s="145">
        <f>SUM(E$2:E613)</f>
        <v>3</v>
      </c>
      <c r="N613" s="145">
        <f>SUM(F$2:F613)</f>
        <v>0</v>
      </c>
      <c r="O613" s="145">
        <f>SUM(G$2:G613)</f>
        <v>0</v>
      </c>
    </row>
    <row r="614" spans="1:15" x14ac:dyDescent="0.25">
      <c r="A614">
        <v>613</v>
      </c>
      <c r="B614" s="145" t="str">
        <f>IF(COUNTIF('Listing Competitieven'!AN$2:AN$479,$A614)=0,"",COUNTIF('Listing Competitieven'!AN$2:AN$479,$A614))</f>
        <v/>
      </c>
      <c r="C614" s="145" t="str">
        <f>IF(COUNTIF('Listing Competitieven'!AO$2:AO$479,$A614)=0,"",COUNTIF('Listing Competitieven'!AO$2:AO$479,$A614))</f>
        <v/>
      </c>
      <c r="D614" s="145" t="str">
        <f>IF(COUNTIF('Listing Competitieven'!AP$2:AP$479,$A614)=0,"",COUNTIF('Listing Competitieven'!AP$2:AP$479,$A614))</f>
        <v/>
      </c>
      <c r="E614" s="145" t="str">
        <f>IF(COUNTIF('Listing Competitieven'!AQ$2:AQ$479,$A614)=0,"",COUNTIF('Listing Competitieven'!AQ$2:AQ$479,$A614))</f>
        <v/>
      </c>
      <c r="F614" s="145" t="str">
        <f>IF(COUNTIF('Listing Competitieven'!AR$2:AR$479,$A614)=0,"",COUNTIF('Listing Competitieven'!AR$2:AR$479,$A614))</f>
        <v/>
      </c>
      <c r="G614" s="145" t="str">
        <f>IF(COUNTIF('Listing Competitieven'!AS$2:AS$479,$A614)=0,"",COUNTIF('Listing Competitieven'!AS$2:AS$479,$A614))</f>
        <v/>
      </c>
      <c r="I614">
        <v>613</v>
      </c>
      <c r="J614" s="145">
        <f>SUM(B$2:B614)</f>
        <v>141</v>
      </c>
      <c r="K614" s="145">
        <f>SUM(C$2:C614)</f>
        <v>90</v>
      </c>
      <c r="L614" s="145">
        <f>SUM(D$2:D614)</f>
        <v>35</v>
      </c>
      <c r="M614" s="145">
        <f>SUM(E$2:E614)</f>
        <v>3</v>
      </c>
      <c r="N614" s="145">
        <f>SUM(F$2:F614)</f>
        <v>0</v>
      </c>
      <c r="O614" s="145">
        <f>SUM(G$2:G614)</f>
        <v>0</v>
      </c>
    </row>
    <row r="615" spans="1:15" x14ac:dyDescent="0.25">
      <c r="A615">
        <v>614</v>
      </c>
      <c r="B615" s="145" t="str">
        <f>IF(COUNTIF('Listing Competitieven'!AN$2:AN$479,$A615)=0,"",COUNTIF('Listing Competitieven'!AN$2:AN$479,$A615))</f>
        <v/>
      </c>
      <c r="C615" s="145" t="str">
        <f>IF(COUNTIF('Listing Competitieven'!AO$2:AO$479,$A615)=0,"",COUNTIF('Listing Competitieven'!AO$2:AO$479,$A615))</f>
        <v/>
      </c>
      <c r="D615" s="145" t="str">
        <f>IF(COUNTIF('Listing Competitieven'!AP$2:AP$479,$A615)=0,"",COUNTIF('Listing Competitieven'!AP$2:AP$479,$A615))</f>
        <v/>
      </c>
      <c r="E615" s="145" t="str">
        <f>IF(COUNTIF('Listing Competitieven'!AQ$2:AQ$479,$A615)=0,"",COUNTIF('Listing Competitieven'!AQ$2:AQ$479,$A615))</f>
        <v/>
      </c>
      <c r="F615" s="145" t="str">
        <f>IF(COUNTIF('Listing Competitieven'!AR$2:AR$479,$A615)=0,"",COUNTIF('Listing Competitieven'!AR$2:AR$479,$A615))</f>
        <v/>
      </c>
      <c r="G615" s="145" t="str">
        <f>IF(COUNTIF('Listing Competitieven'!AS$2:AS$479,$A615)=0,"",COUNTIF('Listing Competitieven'!AS$2:AS$479,$A615))</f>
        <v/>
      </c>
      <c r="I615">
        <v>614</v>
      </c>
      <c r="J615" s="145">
        <f>SUM(B$2:B615)</f>
        <v>141</v>
      </c>
      <c r="K615" s="145">
        <f>SUM(C$2:C615)</f>
        <v>90</v>
      </c>
      <c r="L615" s="145">
        <f>SUM(D$2:D615)</f>
        <v>35</v>
      </c>
      <c r="M615" s="145">
        <f>SUM(E$2:E615)</f>
        <v>3</v>
      </c>
      <c r="N615" s="145">
        <f>SUM(F$2:F615)</f>
        <v>0</v>
      </c>
      <c r="O615" s="145">
        <f>SUM(G$2:G615)</f>
        <v>0</v>
      </c>
    </row>
    <row r="616" spans="1:15" x14ac:dyDescent="0.25">
      <c r="A616">
        <v>615</v>
      </c>
      <c r="B616" s="145" t="str">
        <f>IF(COUNTIF('Listing Competitieven'!AN$2:AN$479,$A616)=0,"",COUNTIF('Listing Competitieven'!AN$2:AN$479,$A616))</f>
        <v/>
      </c>
      <c r="C616" s="145" t="str">
        <f>IF(COUNTIF('Listing Competitieven'!AO$2:AO$479,$A616)=0,"",COUNTIF('Listing Competitieven'!AO$2:AO$479,$A616))</f>
        <v/>
      </c>
      <c r="D616" s="145" t="str">
        <f>IF(COUNTIF('Listing Competitieven'!AP$2:AP$479,$A616)=0,"",COUNTIF('Listing Competitieven'!AP$2:AP$479,$A616))</f>
        <v/>
      </c>
      <c r="E616" s="145" t="str">
        <f>IF(COUNTIF('Listing Competitieven'!AQ$2:AQ$479,$A616)=0,"",COUNTIF('Listing Competitieven'!AQ$2:AQ$479,$A616))</f>
        <v/>
      </c>
      <c r="F616" s="145" t="str">
        <f>IF(COUNTIF('Listing Competitieven'!AR$2:AR$479,$A616)=0,"",COUNTIF('Listing Competitieven'!AR$2:AR$479,$A616))</f>
        <v/>
      </c>
      <c r="G616" s="145" t="str">
        <f>IF(COUNTIF('Listing Competitieven'!AS$2:AS$479,$A616)=0,"",COUNTIF('Listing Competitieven'!AS$2:AS$479,$A616))</f>
        <v/>
      </c>
      <c r="I616">
        <v>615</v>
      </c>
      <c r="J616" s="145">
        <f>SUM(B$2:B616)</f>
        <v>141</v>
      </c>
      <c r="K616" s="145">
        <f>SUM(C$2:C616)</f>
        <v>90</v>
      </c>
      <c r="L616" s="145">
        <f>SUM(D$2:D616)</f>
        <v>35</v>
      </c>
      <c r="M616" s="145">
        <f>SUM(E$2:E616)</f>
        <v>3</v>
      </c>
      <c r="N616" s="145">
        <f>SUM(F$2:F616)</f>
        <v>0</v>
      </c>
      <c r="O616" s="145">
        <f>SUM(G$2:G616)</f>
        <v>0</v>
      </c>
    </row>
    <row r="617" spans="1:15" x14ac:dyDescent="0.25">
      <c r="A617">
        <v>616</v>
      </c>
      <c r="B617" s="145" t="str">
        <f>IF(COUNTIF('Listing Competitieven'!AN$2:AN$479,$A617)=0,"",COUNTIF('Listing Competitieven'!AN$2:AN$479,$A617))</f>
        <v/>
      </c>
      <c r="C617" s="145" t="str">
        <f>IF(COUNTIF('Listing Competitieven'!AO$2:AO$479,$A617)=0,"",COUNTIF('Listing Competitieven'!AO$2:AO$479,$A617))</f>
        <v/>
      </c>
      <c r="D617" s="145" t="str">
        <f>IF(COUNTIF('Listing Competitieven'!AP$2:AP$479,$A617)=0,"",COUNTIF('Listing Competitieven'!AP$2:AP$479,$A617))</f>
        <v/>
      </c>
      <c r="E617" s="145" t="str">
        <f>IF(COUNTIF('Listing Competitieven'!AQ$2:AQ$479,$A617)=0,"",COUNTIF('Listing Competitieven'!AQ$2:AQ$479,$A617))</f>
        <v/>
      </c>
      <c r="F617" s="145" t="str">
        <f>IF(COUNTIF('Listing Competitieven'!AR$2:AR$479,$A617)=0,"",COUNTIF('Listing Competitieven'!AR$2:AR$479,$A617))</f>
        <v/>
      </c>
      <c r="G617" s="145" t="str">
        <f>IF(COUNTIF('Listing Competitieven'!AS$2:AS$479,$A617)=0,"",COUNTIF('Listing Competitieven'!AS$2:AS$479,$A617))</f>
        <v/>
      </c>
      <c r="I617">
        <v>616</v>
      </c>
      <c r="J617" s="145">
        <f>SUM(B$2:B617)</f>
        <v>141</v>
      </c>
      <c r="K617" s="145">
        <f>SUM(C$2:C617)</f>
        <v>90</v>
      </c>
      <c r="L617" s="145">
        <f>SUM(D$2:D617)</f>
        <v>35</v>
      </c>
      <c r="M617" s="145">
        <f>SUM(E$2:E617)</f>
        <v>3</v>
      </c>
      <c r="N617" s="145">
        <f>SUM(F$2:F617)</f>
        <v>0</v>
      </c>
      <c r="O617" s="145">
        <f>SUM(G$2:G617)</f>
        <v>0</v>
      </c>
    </row>
    <row r="618" spans="1:15" x14ac:dyDescent="0.25">
      <c r="A618">
        <v>617</v>
      </c>
      <c r="B618" s="145" t="str">
        <f>IF(COUNTIF('Listing Competitieven'!AN$2:AN$479,$A618)=0,"",COUNTIF('Listing Competitieven'!AN$2:AN$479,$A618))</f>
        <v/>
      </c>
      <c r="C618" s="145" t="str">
        <f>IF(COUNTIF('Listing Competitieven'!AO$2:AO$479,$A618)=0,"",COUNTIF('Listing Competitieven'!AO$2:AO$479,$A618))</f>
        <v/>
      </c>
      <c r="D618" s="145" t="str">
        <f>IF(COUNTIF('Listing Competitieven'!AP$2:AP$479,$A618)=0,"",COUNTIF('Listing Competitieven'!AP$2:AP$479,$A618))</f>
        <v/>
      </c>
      <c r="E618" s="145" t="str">
        <f>IF(COUNTIF('Listing Competitieven'!AQ$2:AQ$479,$A618)=0,"",COUNTIF('Listing Competitieven'!AQ$2:AQ$479,$A618))</f>
        <v/>
      </c>
      <c r="F618" s="145" t="str">
        <f>IF(COUNTIF('Listing Competitieven'!AR$2:AR$479,$A618)=0,"",COUNTIF('Listing Competitieven'!AR$2:AR$479,$A618))</f>
        <v/>
      </c>
      <c r="G618" s="145" t="str">
        <f>IF(COUNTIF('Listing Competitieven'!AS$2:AS$479,$A618)=0,"",COUNTIF('Listing Competitieven'!AS$2:AS$479,$A618))</f>
        <v/>
      </c>
      <c r="I618">
        <v>617</v>
      </c>
      <c r="J618" s="145">
        <f>SUM(B$2:B618)</f>
        <v>141</v>
      </c>
      <c r="K618" s="145">
        <f>SUM(C$2:C618)</f>
        <v>90</v>
      </c>
      <c r="L618" s="145">
        <f>SUM(D$2:D618)</f>
        <v>35</v>
      </c>
      <c r="M618" s="145">
        <f>SUM(E$2:E618)</f>
        <v>3</v>
      </c>
      <c r="N618" s="145">
        <f>SUM(F$2:F618)</f>
        <v>0</v>
      </c>
      <c r="O618" s="145">
        <f>SUM(G$2:G618)</f>
        <v>0</v>
      </c>
    </row>
    <row r="619" spans="1:15" x14ac:dyDescent="0.25">
      <c r="A619">
        <v>618</v>
      </c>
      <c r="B619" s="145" t="str">
        <f>IF(COUNTIF('Listing Competitieven'!AN$2:AN$479,$A619)=0,"",COUNTIF('Listing Competitieven'!AN$2:AN$479,$A619))</f>
        <v/>
      </c>
      <c r="C619" s="145" t="str">
        <f>IF(COUNTIF('Listing Competitieven'!AO$2:AO$479,$A619)=0,"",COUNTIF('Listing Competitieven'!AO$2:AO$479,$A619))</f>
        <v/>
      </c>
      <c r="D619" s="145" t="str">
        <f>IF(COUNTIF('Listing Competitieven'!AP$2:AP$479,$A619)=0,"",COUNTIF('Listing Competitieven'!AP$2:AP$479,$A619))</f>
        <v/>
      </c>
      <c r="E619" s="145" t="str">
        <f>IF(COUNTIF('Listing Competitieven'!AQ$2:AQ$479,$A619)=0,"",COUNTIF('Listing Competitieven'!AQ$2:AQ$479,$A619))</f>
        <v/>
      </c>
      <c r="F619" s="145" t="str">
        <f>IF(COUNTIF('Listing Competitieven'!AR$2:AR$479,$A619)=0,"",COUNTIF('Listing Competitieven'!AR$2:AR$479,$A619))</f>
        <v/>
      </c>
      <c r="G619" s="145" t="str">
        <f>IF(COUNTIF('Listing Competitieven'!AS$2:AS$479,$A619)=0,"",COUNTIF('Listing Competitieven'!AS$2:AS$479,$A619))</f>
        <v/>
      </c>
      <c r="I619">
        <v>618</v>
      </c>
      <c r="J619" s="145">
        <f>SUM(B$2:B619)</f>
        <v>141</v>
      </c>
      <c r="K619" s="145">
        <f>SUM(C$2:C619)</f>
        <v>90</v>
      </c>
      <c r="L619" s="145">
        <f>SUM(D$2:D619)</f>
        <v>35</v>
      </c>
      <c r="M619" s="145">
        <f>SUM(E$2:E619)</f>
        <v>3</v>
      </c>
      <c r="N619" s="145">
        <f>SUM(F$2:F619)</f>
        <v>0</v>
      </c>
      <c r="O619" s="145">
        <f>SUM(G$2:G619)</f>
        <v>0</v>
      </c>
    </row>
    <row r="620" spans="1:15" x14ac:dyDescent="0.25">
      <c r="A620">
        <v>619</v>
      </c>
      <c r="B620" s="145" t="str">
        <f>IF(COUNTIF('Listing Competitieven'!AN$2:AN$479,$A620)=0,"",COUNTIF('Listing Competitieven'!AN$2:AN$479,$A620))</f>
        <v/>
      </c>
      <c r="C620" s="145" t="str">
        <f>IF(COUNTIF('Listing Competitieven'!AO$2:AO$479,$A620)=0,"",COUNTIF('Listing Competitieven'!AO$2:AO$479,$A620))</f>
        <v/>
      </c>
      <c r="D620" s="145" t="str">
        <f>IF(COUNTIF('Listing Competitieven'!AP$2:AP$479,$A620)=0,"",COUNTIF('Listing Competitieven'!AP$2:AP$479,$A620))</f>
        <v/>
      </c>
      <c r="E620" s="145" t="str">
        <f>IF(COUNTIF('Listing Competitieven'!AQ$2:AQ$479,$A620)=0,"",COUNTIF('Listing Competitieven'!AQ$2:AQ$479,$A620))</f>
        <v/>
      </c>
      <c r="F620" s="145" t="str">
        <f>IF(COUNTIF('Listing Competitieven'!AR$2:AR$479,$A620)=0,"",COUNTIF('Listing Competitieven'!AR$2:AR$479,$A620))</f>
        <v/>
      </c>
      <c r="G620" s="145" t="str">
        <f>IF(COUNTIF('Listing Competitieven'!AS$2:AS$479,$A620)=0,"",COUNTIF('Listing Competitieven'!AS$2:AS$479,$A620))</f>
        <v/>
      </c>
      <c r="I620">
        <v>619</v>
      </c>
      <c r="J620" s="145">
        <f>SUM(B$2:B620)</f>
        <v>141</v>
      </c>
      <c r="K620" s="145">
        <f>SUM(C$2:C620)</f>
        <v>90</v>
      </c>
      <c r="L620" s="145">
        <f>SUM(D$2:D620)</f>
        <v>35</v>
      </c>
      <c r="M620" s="145">
        <f>SUM(E$2:E620)</f>
        <v>3</v>
      </c>
      <c r="N620" s="145">
        <f>SUM(F$2:F620)</f>
        <v>0</v>
      </c>
      <c r="O620" s="145">
        <f>SUM(G$2:G620)</f>
        <v>0</v>
      </c>
    </row>
    <row r="621" spans="1:15" x14ac:dyDescent="0.25">
      <c r="A621">
        <v>620</v>
      </c>
      <c r="B621" s="145" t="str">
        <f>IF(COUNTIF('Listing Competitieven'!AN$2:AN$479,$A621)=0,"",COUNTIF('Listing Competitieven'!AN$2:AN$479,$A621))</f>
        <v/>
      </c>
      <c r="C621" s="145" t="str">
        <f>IF(COUNTIF('Listing Competitieven'!AO$2:AO$479,$A621)=0,"",COUNTIF('Listing Competitieven'!AO$2:AO$479,$A621))</f>
        <v/>
      </c>
      <c r="D621" s="145" t="str">
        <f>IF(COUNTIF('Listing Competitieven'!AP$2:AP$479,$A621)=0,"",COUNTIF('Listing Competitieven'!AP$2:AP$479,$A621))</f>
        <v/>
      </c>
      <c r="E621" s="145" t="str">
        <f>IF(COUNTIF('Listing Competitieven'!AQ$2:AQ$479,$A621)=0,"",COUNTIF('Listing Competitieven'!AQ$2:AQ$479,$A621))</f>
        <v/>
      </c>
      <c r="F621" s="145" t="str">
        <f>IF(COUNTIF('Listing Competitieven'!AR$2:AR$479,$A621)=0,"",COUNTIF('Listing Competitieven'!AR$2:AR$479,$A621))</f>
        <v/>
      </c>
      <c r="G621" s="145" t="str">
        <f>IF(COUNTIF('Listing Competitieven'!AS$2:AS$479,$A621)=0,"",COUNTIF('Listing Competitieven'!AS$2:AS$479,$A621))</f>
        <v/>
      </c>
      <c r="I621">
        <v>620</v>
      </c>
      <c r="J621" s="145">
        <f>SUM(B$2:B621)</f>
        <v>141</v>
      </c>
      <c r="K621" s="145">
        <f>SUM(C$2:C621)</f>
        <v>90</v>
      </c>
      <c r="L621" s="145">
        <f>SUM(D$2:D621)</f>
        <v>35</v>
      </c>
      <c r="M621" s="145">
        <f>SUM(E$2:E621)</f>
        <v>3</v>
      </c>
      <c r="N621" s="145">
        <f>SUM(F$2:F621)</f>
        <v>0</v>
      </c>
      <c r="O621" s="145">
        <f>SUM(G$2:G621)</f>
        <v>0</v>
      </c>
    </row>
    <row r="622" spans="1:15" x14ac:dyDescent="0.25">
      <c r="A622">
        <v>621</v>
      </c>
      <c r="B622" s="145" t="str">
        <f>IF(COUNTIF('Listing Competitieven'!AN$2:AN$479,$A622)=0,"",COUNTIF('Listing Competitieven'!AN$2:AN$479,$A622))</f>
        <v/>
      </c>
      <c r="C622" s="145" t="str">
        <f>IF(COUNTIF('Listing Competitieven'!AO$2:AO$479,$A622)=0,"",COUNTIF('Listing Competitieven'!AO$2:AO$479,$A622))</f>
        <v/>
      </c>
      <c r="D622" s="145" t="str">
        <f>IF(COUNTIF('Listing Competitieven'!AP$2:AP$479,$A622)=0,"",COUNTIF('Listing Competitieven'!AP$2:AP$479,$A622))</f>
        <v/>
      </c>
      <c r="E622" s="145" t="str">
        <f>IF(COUNTIF('Listing Competitieven'!AQ$2:AQ$479,$A622)=0,"",COUNTIF('Listing Competitieven'!AQ$2:AQ$479,$A622))</f>
        <v/>
      </c>
      <c r="F622" s="145" t="str">
        <f>IF(COUNTIF('Listing Competitieven'!AR$2:AR$479,$A622)=0,"",COUNTIF('Listing Competitieven'!AR$2:AR$479,$A622))</f>
        <v/>
      </c>
      <c r="G622" s="145" t="str">
        <f>IF(COUNTIF('Listing Competitieven'!AS$2:AS$479,$A622)=0,"",COUNTIF('Listing Competitieven'!AS$2:AS$479,$A622))</f>
        <v/>
      </c>
      <c r="I622">
        <v>621</v>
      </c>
      <c r="J622" s="145">
        <f>SUM(B$2:B622)</f>
        <v>141</v>
      </c>
      <c r="K622" s="145">
        <f>SUM(C$2:C622)</f>
        <v>90</v>
      </c>
      <c r="L622" s="145">
        <f>SUM(D$2:D622)</f>
        <v>35</v>
      </c>
      <c r="M622" s="145">
        <f>SUM(E$2:E622)</f>
        <v>3</v>
      </c>
      <c r="N622" s="145">
        <f>SUM(F$2:F622)</f>
        <v>0</v>
      </c>
      <c r="O622" s="145">
        <f>SUM(G$2:G622)</f>
        <v>0</v>
      </c>
    </row>
    <row r="623" spans="1:15" x14ac:dyDescent="0.25">
      <c r="A623">
        <v>622</v>
      </c>
      <c r="B623" s="145" t="str">
        <f>IF(COUNTIF('Listing Competitieven'!AN$2:AN$479,$A623)=0,"",COUNTIF('Listing Competitieven'!AN$2:AN$479,$A623))</f>
        <v/>
      </c>
      <c r="C623" s="145" t="str">
        <f>IF(COUNTIF('Listing Competitieven'!AO$2:AO$479,$A623)=0,"",COUNTIF('Listing Competitieven'!AO$2:AO$479,$A623))</f>
        <v/>
      </c>
      <c r="D623" s="145" t="str">
        <f>IF(COUNTIF('Listing Competitieven'!AP$2:AP$479,$A623)=0,"",COUNTIF('Listing Competitieven'!AP$2:AP$479,$A623))</f>
        <v/>
      </c>
      <c r="E623" s="145" t="str">
        <f>IF(COUNTIF('Listing Competitieven'!AQ$2:AQ$479,$A623)=0,"",COUNTIF('Listing Competitieven'!AQ$2:AQ$479,$A623))</f>
        <v/>
      </c>
      <c r="F623" s="145" t="str">
        <f>IF(COUNTIF('Listing Competitieven'!AR$2:AR$479,$A623)=0,"",COUNTIF('Listing Competitieven'!AR$2:AR$479,$A623))</f>
        <v/>
      </c>
      <c r="G623" s="145" t="str">
        <f>IF(COUNTIF('Listing Competitieven'!AS$2:AS$479,$A623)=0,"",COUNTIF('Listing Competitieven'!AS$2:AS$479,$A623))</f>
        <v/>
      </c>
      <c r="I623">
        <v>622</v>
      </c>
      <c r="J623" s="145">
        <f>SUM(B$2:B623)</f>
        <v>141</v>
      </c>
      <c r="K623" s="145">
        <f>SUM(C$2:C623)</f>
        <v>90</v>
      </c>
      <c r="L623" s="145">
        <f>SUM(D$2:D623)</f>
        <v>35</v>
      </c>
      <c r="M623" s="145">
        <f>SUM(E$2:E623)</f>
        <v>3</v>
      </c>
      <c r="N623" s="145">
        <f>SUM(F$2:F623)</f>
        <v>0</v>
      </c>
      <c r="O623" s="145">
        <f>SUM(G$2:G623)</f>
        <v>0</v>
      </c>
    </row>
    <row r="624" spans="1:15" x14ac:dyDescent="0.25">
      <c r="A624">
        <v>623</v>
      </c>
      <c r="B624" s="145" t="str">
        <f>IF(COUNTIF('Listing Competitieven'!AN$2:AN$479,$A624)=0,"",COUNTIF('Listing Competitieven'!AN$2:AN$479,$A624))</f>
        <v/>
      </c>
      <c r="C624" s="145" t="str">
        <f>IF(COUNTIF('Listing Competitieven'!AO$2:AO$479,$A624)=0,"",COUNTIF('Listing Competitieven'!AO$2:AO$479,$A624))</f>
        <v/>
      </c>
      <c r="D624" s="145" t="str">
        <f>IF(COUNTIF('Listing Competitieven'!AP$2:AP$479,$A624)=0,"",COUNTIF('Listing Competitieven'!AP$2:AP$479,$A624))</f>
        <v/>
      </c>
      <c r="E624" s="145" t="str">
        <f>IF(COUNTIF('Listing Competitieven'!AQ$2:AQ$479,$A624)=0,"",COUNTIF('Listing Competitieven'!AQ$2:AQ$479,$A624))</f>
        <v/>
      </c>
      <c r="F624" s="145" t="str">
        <f>IF(COUNTIF('Listing Competitieven'!AR$2:AR$479,$A624)=0,"",COUNTIF('Listing Competitieven'!AR$2:AR$479,$A624))</f>
        <v/>
      </c>
      <c r="G624" s="145" t="str">
        <f>IF(COUNTIF('Listing Competitieven'!AS$2:AS$479,$A624)=0,"",COUNTIF('Listing Competitieven'!AS$2:AS$479,$A624))</f>
        <v/>
      </c>
      <c r="I624">
        <v>623</v>
      </c>
      <c r="J624" s="145">
        <f>SUM(B$2:B624)</f>
        <v>141</v>
      </c>
      <c r="K624" s="145">
        <f>SUM(C$2:C624)</f>
        <v>90</v>
      </c>
      <c r="L624" s="145">
        <f>SUM(D$2:D624)</f>
        <v>35</v>
      </c>
      <c r="M624" s="145">
        <f>SUM(E$2:E624)</f>
        <v>3</v>
      </c>
      <c r="N624" s="145">
        <f>SUM(F$2:F624)</f>
        <v>0</v>
      </c>
      <c r="O624" s="145">
        <f>SUM(G$2:G624)</f>
        <v>0</v>
      </c>
    </row>
    <row r="625" spans="1:15" x14ac:dyDescent="0.25">
      <c r="A625">
        <v>624</v>
      </c>
      <c r="B625" s="145" t="str">
        <f>IF(COUNTIF('Listing Competitieven'!AN$2:AN$479,$A625)=0,"",COUNTIF('Listing Competitieven'!AN$2:AN$479,$A625))</f>
        <v/>
      </c>
      <c r="C625" s="145" t="str">
        <f>IF(COUNTIF('Listing Competitieven'!AO$2:AO$479,$A625)=0,"",COUNTIF('Listing Competitieven'!AO$2:AO$479,$A625))</f>
        <v/>
      </c>
      <c r="D625" s="145" t="str">
        <f>IF(COUNTIF('Listing Competitieven'!AP$2:AP$479,$A625)=0,"",COUNTIF('Listing Competitieven'!AP$2:AP$479,$A625))</f>
        <v/>
      </c>
      <c r="E625" s="145" t="str">
        <f>IF(COUNTIF('Listing Competitieven'!AQ$2:AQ$479,$A625)=0,"",COUNTIF('Listing Competitieven'!AQ$2:AQ$479,$A625))</f>
        <v/>
      </c>
      <c r="F625" s="145" t="str">
        <f>IF(COUNTIF('Listing Competitieven'!AR$2:AR$479,$A625)=0,"",COUNTIF('Listing Competitieven'!AR$2:AR$479,$A625))</f>
        <v/>
      </c>
      <c r="G625" s="145" t="str">
        <f>IF(COUNTIF('Listing Competitieven'!AS$2:AS$479,$A625)=0,"",COUNTIF('Listing Competitieven'!AS$2:AS$479,$A625))</f>
        <v/>
      </c>
      <c r="I625">
        <v>624</v>
      </c>
      <c r="J625" s="145">
        <f>SUM(B$2:B625)</f>
        <v>141</v>
      </c>
      <c r="K625" s="145">
        <f>SUM(C$2:C625)</f>
        <v>90</v>
      </c>
      <c r="L625" s="145">
        <f>SUM(D$2:D625)</f>
        <v>35</v>
      </c>
      <c r="M625" s="145">
        <f>SUM(E$2:E625)</f>
        <v>3</v>
      </c>
      <c r="N625" s="145">
        <f>SUM(F$2:F625)</f>
        <v>0</v>
      </c>
      <c r="O625" s="145">
        <f>SUM(G$2:G625)</f>
        <v>0</v>
      </c>
    </row>
    <row r="626" spans="1:15" x14ac:dyDescent="0.25">
      <c r="A626">
        <v>625</v>
      </c>
      <c r="B626" s="145" t="str">
        <f>IF(COUNTIF('Listing Competitieven'!AN$2:AN$479,$A626)=0,"",COUNTIF('Listing Competitieven'!AN$2:AN$479,$A626))</f>
        <v/>
      </c>
      <c r="C626" s="145" t="str">
        <f>IF(COUNTIF('Listing Competitieven'!AO$2:AO$479,$A626)=0,"",COUNTIF('Listing Competitieven'!AO$2:AO$479,$A626))</f>
        <v/>
      </c>
      <c r="D626" s="145" t="str">
        <f>IF(COUNTIF('Listing Competitieven'!AP$2:AP$479,$A626)=0,"",COUNTIF('Listing Competitieven'!AP$2:AP$479,$A626))</f>
        <v/>
      </c>
      <c r="E626" s="145" t="str">
        <f>IF(COUNTIF('Listing Competitieven'!AQ$2:AQ$479,$A626)=0,"",COUNTIF('Listing Competitieven'!AQ$2:AQ$479,$A626))</f>
        <v/>
      </c>
      <c r="F626" s="145" t="str">
        <f>IF(COUNTIF('Listing Competitieven'!AR$2:AR$479,$A626)=0,"",COUNTIF('Listing Competitieven'!AR$2:AR$479,$A626))</f>
        <v/>
      </c>
      <c r="G626" s="145" t="str">
        <f>IF(COUNTIF('Listing Competitieven'!AS$2:AS$479,$A626)=0,"",COUNTIF('Listing Competitieven'!AS$2:AS$479,$A626))</f>
        <v/>
      </c>
      <c r="I626">
        <v>625</v>
      </c>
      <c r="J626" s="145">
        <f>SUM(B$2:B626)</f>
        <v>141</v>
      </c>
      <c r="K626" s="145">
        <f>SUM(C$2:C626)</f>
        <v>90</v>
      </c>
      <c r="L626" s="145">
        <f>SUM(D$2:D626)</f>
        <v>35</v>
      </c>
      <c r="M626" s="145">
        <f>SUM(E$2:E626)</f>
        <v>3</v>
      </c>
      <c r="N626" s="145">
        <f>SUM(F$2:F626)</f>
        <v>0</v>
      </c>
      <c r="O626" s="145">
        <f>SUM(G$2:G626)</f>
        <v>0</v>
      </c>
    </row>
    <row r="627" spans="1:15" x14ac:dyDescent="0.25">
      <c r="A627">
        <v>626</v>
      </c>
      <c r="B627" s="145" t="str">
        <f>IF(COUNTIF('Listing Competitieven'!AN$2:AN$479,$A627)=0,"",COUNTIF('Listing Competitieven'!AN$2:AN$479,$A627))</f>
        <v/>
      </c>
      <c r="C627" s="145" t="str">
        <f>IF(COUNTIF('Listing Competitieven'!AO$2:AO$479,$A627)=0,"",COUNTIF('Listing Competitieven'!AO$2:AO$479,$A627))</f>
        <v/>
      </c>
      <c r="D627" s="145" t="str">
        <f>IF(COUNTIF('Listing Competitieven'!AP$2:AP$479,$A627)=0,"",COUNTIF('Listing Competitieven'!AP$2:AP$479,$A627))</f>
        <v/>
      </c>
      <c r="E627" s="145" t="str">
        <f>IF(COUNTIF('Listing Competitieven'!AQ$2:AQ$479,$A627)=0,"",COUNTIF('Listing Competitieven'!AQ$2:AQ$479,$A627))</f>
        <v/>
      </c>
      <c r="F627" s="145" t="str">
        <f>IF(COUNTIF('Listing Competitieven'!AR$2:AR$479,$A627)=0,"",COUNTIF('Listing Competitieven'!AR$2:AR$479,$A627))</f>
        <v/>
      </c>
      <c r="G627" s="145" t="str">
        <f>IF(COUNTIF('Listing Competitieven'!AS$2:AS$479,$A627)=0,"",COUNTIF('Listing Competitieven'!AS$2:AS$479,$A627))</f>
        <v/>
      </c>
      <c r="I627">
        <v>626</v>
      </c>
      <c r="J627" s="145">
        <f>SUM(B$2:B627)</f>
        <v>141</v>
      </c>
      <c r="K627" s="145">
        <f>SUM(C$2:C627)</f>
        <v>90</v>
      </c>
      <c r="L627" s="145">
        <f>SUM(D$2:D627)</f>
        <v>35</v>
      </c>
      <c r="M627" s="145">
        <f>SUM(E$2:E627)</f>
        <v>3</v>
      </c>
      <c r="N627" s="145">
        <f>SUM(F$2:F627)</f>
        <v>0</v>
      </c>
      <c r="O627" s="145">
        <f>SUM(G$2:G627)</f>
        <v>0</v>
      </c>
    </row>
    <row r="628" spans="1:15" x14ac:dyDescent="0.25">
      <c r="A628">
        <v>627</v>
      </c>
      <c r="B628" s="145" t="str">
        <f>IF(COUNTIF('Listing Competitieven'!AN$2:AN$479,$A628)=0,"",COUNTIF('Listing Competitieven'!AN$2:AN$479,$A628))</f>
        <v/>
      </c>
      <c r="C628" s="145" t="str">
        <f>IF(COUNTIF('Listing Competitieven'!AO$2:AO$479,$A628)=0,"",COUNTIF('Listing Competitieven'!AO$2:AO$479,$A628))</f>
        <v/>
      </c>
      <c r="D628" s="145" t="str">
        <f>IF(COUNTIF('Listing Competitieven'!AP$2:AP$479,$A628)=0,"",COUNTIF('Listing Competitieven'!AP$2:AP$479,$A628))</f>
        <v/>
      </c>
      <c r="E628" s="145" t="str">
        <f>IF(COUNTIF('Listing Competitieven'!AQ$2:AQ$479,$A628)=0,"",COUNTIF('Listing Competitieven'!AQ$2:AQ$479,$A628))</f>
        <v/>
      </c>
      <c r="F628" s="145" t="str">
        <f>IF(COUNTIF('Listing Competitieven'!AR$2:AR$479,$A628)=0,"",COUNTIF('Listing Competitieven'!AR$2:AR$479,$A628))</f>
        <v/>
      </c>
      <c r="G628" s="145" t="str">
        <f>IF(COUNTIF('Listing Competitieven'!AS$2:AS$479,$A628)=0,"",COUNTIF('Listing Competitieven'!AS$2:AS$479,$A628))</f>
        <v/>
      </c>
      <c r="I628">
        <v>627</v>
      </c>
      <c r="J628" s="145">
        <f>SUM(B$2:B628)</f>
        <v>141</v>
      </c>
      <c r="K628" s="145">
        <f>SUM(C$2:C628)</f>
        <v>90</v>
      </c>
      <c r="L628" s="145">
        <f>SUM(D$2:D628)</f>
        <v>35</v>
      </c>
      <c r="M628" s="145">
        <f>SUM(E$2:E628)</f>
        <v>3</v>
      </c>
      <c r="N628" s="145">
        <f>SUM(F$2:F628)</f>
        <v>0</v>
      </c>
      <c r="O628" s="145">
        <f>SUM(G$2:G628)</f>
        <v>0</v>
      </c>
    </row>
    <row r="629" spans="1:15" x14ac:dyDescent="0.25">
      <c r="A629">
        <v>628</v>
      </c>
      <c r="B629" s="145" t="str">
        <f>IF(COUNTIF('Listing Competitieven'!AN$2:AN$479,$A629)=0,"",COUNTIF('Listing Competitieven'!AN$2:AN$479,$A629))</f>
        <v/>
      </c>
      <c r="C629" s="145" t="str">
        <f>IF(COUNTIF('Listing Competitieven'!AO$2:AO$479,$A629)=0,"",COUNTIF('Listing Competitieven'!AO$2:AO$479,$A629))</f>
        <v/>
      </c>
      <c r="D629" s="145" t="str">
        <f>IF(COUNTIF('Listing Competitieven'!AP$2:AP$479,$A629)=0,"",COUNTIF('Listing Competitieven'!AP$2:AP$479,$A629))</f>
        <v/>
      </c>
      <c r="E629" s="145" t="str">
        <f>IF(COUNTIF('Listing Competitieven'!AQ$2:AQ$479,$A629)=0,"",COUNTIF('Listing Competitieven'!AQ$2:AQ$479,$A629))</f>
        <v/>
      </c>
      <c r="F629" s="145" t="str">
        <f>IF(COUNTIF('Listing Competitieven'!AR$2:AR$479,$A629)=0,"",COUNTIF('Listing Competitieven'!AR$2:AR$479,$A629))</f>
        <v/>
      </c>
      <c r="G629" s="145" t="str">
        <f>IF(COUNTIF('Listing Competitieven'!AS$2:AS$479,$A629)=0,"",COUNTIF('Listing Competitieven'!AS$2:AS$479,$A629))</f>
        <v/>
      </c>
      <c r="I629">
        <v>628</v>
      </c>
      <c r="J629" s="145">
        <f>SUM(B$2:B629)</f>
        <v>141</v>
      </c>
      <c r="K629" s="145">
        <f>SUM(C$2:C629)</f>
        <v>90</v>
      </c>
      <c r="L629" s="145">
        <f>SUM(D$2:D629)</f>
        <v>35</v>
      </c>
      <c r="M629" s="145">
        <f>SUM(E$2:E629)</f>
        <v>3</v>
      </c>
      <c r="N629" s="145">
        <f>SUM(F$2:F629)</f>
        <v>0</v>
      </c>
      <c r="O629" s="145">
        <f>SUM(G$2:G629)</f>
        <v>0</v>
      </c>
    </row>
    <row r="630" spans="1:15" x14ac:dyDescent="0.25">
      <c r="A630">
        <v>629</v>
      </c>
      <c r="B630" s="145" t="str">
        <f>IF(COUNTIF('Listing Competitieven'!AN$2:AN$479,$A630)=0,"",COUNTIF('Listing Competitieven'!AN$2:AN$479,$A630))</f>
        <v/>
      </c>
      <c r="C630" s="145" t="str">
        <f>IF(COUNTIF('Listing Competitieven'!AO$2:AO$479,$A630)=0,"",COUNTIF('Listing Competitieven'!AO$2:AO$479,$A630))</f>
        <v/>
      </c>
      <c r="D630" s="145" t="str">
        <f>IF(COUNTIF('Listing Competitieven'!AP$2:AP$479,$A630)=0,"",COUNTIF('Listing Competitieven'!AP$2:AP$479,$A630))</f>
        <v/>
      </c>
      <c r="E630" s="145" t="str">
        <f>IF(COUNTIF('Listing Competitieven'!AQ$2:AQ$479,$A630)=0,"",COUNTIF('Listing Competitieven'!AQ$2:AQ$479,$A630))</f>
        <v/>
      </c>
      <c r="F630" s="145" t="str">
        <f>IF(COUNTIF('Listing Competitieven'!AR$2:AR$479,$A630)=0,"",COUNTIF('Listing Competitieven'!AR$2:AR$479,$A630))</f>
        <v/>
      </c>
      <c r="G630" s="145" t="str">
        <f>IF(COUNTIF('Listing Competitieven'!AS$2:AS$479,$A630)=0,"",COUNTIF('Listing Competitieven'!AS$2:AS$479,$A630))</f>
        <v/>
      </c>
      <c r="I630">
        <v>629</v>
      </c>
      <c r="J630" s="145">
        <f>SUM(B$2:B630)</f>
        <v>141</v>
      </c>
      <c r="K630" s="145">
        <f>SUM(C$2:C630)</f>
        <v>90</v>
      </c>
      <c r="L630" s="145">
        <f>SUM(D$2:D630)</f>
        <v>35</v>
      </c>
      <c r="M630" s="145">
        <f>SUM(E$2:E630)</f>
        <v>3</v>
      </c>
      <c r="N630" s="145">
        <f>SUM(F$2:F630)</f>
        <v>0</v>
      </c>
      <c r="O630" s="145">
        <f>SUM(G$2:G630)</f>
        <v>0</v>
      </c>
    </row>
    <row r="631" spans="1:15" x14ac:dyDescent="0.25">
      <c r="A631">
        <v>630</v>
      </c>
      <c r="B631" s="145" t="str">
        <f>IF(COUNTIF('Listing Competitieven'!AN$2:AN$479,$A631)=0,"",COUNTIF('Listing Competitieven'!AN$2:AN$479,$A631))</f>
        <v/>
      </c>
      <c r="C631" s="145">
        <f>IF(COUNTIF('Listing Competitieven'!AO$2:AO$479,$A631)=0,"",COUNTIF('Listing Competitieven'!AO$2:AO$479,$A631))</f>
        <v>1</v>
      </c>
      <c r="D631" s="145" t="str">
        <f>IF(COUNTIF('Listing Competitieven'!AP$2:AP$479,$A631)=0,"",COUNTIF('Listing Competitieven'!AP$2:AP$479,$A631))</f>
        <v/>
      </c>
      <c r="E631" s="145" t="str">
        <f>IF(COUNTIF('Listing Competitieven'!AQ$2:AQ$479,$A631)=0,"",COUNTIF('Listing Competitieven'!AQ$2:AQ$479,$A631))</f>
        <v/>
      </c>
      <c r="F631" s="145" t="str">
        <f>IF(COUNTIF('Listing Competitieven'!AR$2:AR$479,$A631)=0,"",COUNTIF('Listing Competitieven'!AR$2:AR$479,$A631))</f>
        <v/>
      </c>
      <c r="G631" s="145" t="str">
        <f>IF(COUNTIF('Listing Competitieven'!AS$2:AS$479,$A631)=0,"",COUNTIF('Listing Competitieven'!AS$2:AS$479,$A631))</f>
        <v/>
      </c>
      <c r="I631">
        <v>630</v>
      </c>
      <c r="J631" s="145">
        <f>SUM(B$2:B631)</f>
        <v>141</v>
      </c>
      <c r="K631" s="145">
        <f>SUM(C$2:C631)</f>
        <v>91</v>
      </c>
      <c r="L631" s="145">
        <f>SUM(D$2:D631)</f>
        <v>35</v>
      </c>
      <c r="M631" s="145">
        <f>SUM(E$2:E631)</f>
        <v>3</v>
      </c>
      <c r="N631" s="145">
        <f>SUM(F$2:F631)</f>
        <v>0</v>
      </c>
      <c r="O631" s="145">
        <f>SUM(G$2:G631)</f>
        <v>0</v>
      </c>
    </row>
    <row r="632" spans="1:15" x14ac:dyDescent="0.25">
      <c r="A632">
        <v>631</v>
      </c>
      <c r="B632" s="145" t="str">
        <f>IF(COUNTIF('Listing Competitieven'!AN$2:AN$479,$A632)=0,"",COUNTIF('Listing Competitieven'!AN$2:AN$479,$A632))</f>
        <v/>
      </c>
      <c r="C632" s="145" t="str">
        <f>IF(COUNTIF('Listing Competitieven'!AO$2:AO$479,$A632)=0,"",COUNTIF('Listing Competitieven'!AO$2:AO$479,$A632))</f>
        <v/>
      </c>
      <c r="D632" s="145" t="str">
        <f>IF(COUNTIF('Listing Competitieven'!AP$2:AP$479,$A632)=0,"",COUNTIF('Listing Competitieven'!AP$2:AP$479,$A632))</f>
        <v/>
      </c>
      <c r="E632" s="145" t="str">
        <f>IF(COUNTIF('Listing Competitieven'!AQ$2:AQ$479,$A632)=0,"",COUNTIF('Listing Competitieven'!AQ$2:AQ$479,$A632))</f>
        <v/>
      </c>
      <c r="F632" s="145" t="str">
        <f>IF(COUNTIF('Listing Competitieven'!AR$2:AR$479,$A632)=0,"",COUNTIF('Listing Competitieven'!AR$2:AR$479,$A632))</f>
        <v/>
      </c>
      <c r="G632" s="145" t="str">
        <f>IF(COUNTIF('Listing Competitieven'!AS$2:AS$479,$A632)=0,"",COUNTIF('Listing Competitieven'!AS$2:AS$479,$A632))</f>
        <v/>
      </c>
      <c r="I632">
        <v>631</v>
      </c>
      <c r="J632" s="145">
        <f>SUM(B$2:B632)</f>
        <v>141</v>
      </c>
      <c r="K632" s="145">
        <f>SUM(C$2:C632)</f>
        <v>91</v>
      </c>
      <c r="L632" s="145">
        <f>SUM(D$2:D632)</f>
        <v>35</v>
      </c>
      <c r="M632" s="145">
        <f>SUM(E$2:E632)</f>
        <v>3</v>
      </c>
      <c r="N632" s="145">
        <f>SUM(F$2:F632)</f>
        <v>0</v>
      </c>
      <c r="O632" s="145">
        <f>SUM(G$2:G632)</f>
        <v>0</v>
      </c>
    </row>
    <row r="633" spans="1:15" x14ac:dyDescent="0.25">
      <c r="A633">
        <v>632</v>
      </c>
      <c r="B633" s="145" t="str">
        <f>IF(COUNTIF('Listing Competitieven'!AN$2:AN$479,$A633)=0,"",COUNTIF('Listing Competitieven'!AN$2:AN$479,$A633))</f>
        <v/>
      </c>
      <c r="C633" s="145" t="str">
        <f>IF(COUNTIF('Listing Competitieven'!AO$2:AO$479,$A633)=0,"",COUNTIF('Listing Competitieven'!AO$2:AO$479,$A633))</f>
        <v/>
      </c>
      <c r="D633" s="145" t="str">
        <f>IF(COUNTIF('Listing Competitieven'!AP$2:AP$479,$A633)=0,"",COUNTIF('Listing Competitieven'!AP$2:AP$479,$A633))</f>
        <v/>
      </c>
      <c r="E633" s="145" t="str">
        <f>IF(COUNTIF('Listing Competitieven'!AQ$2:AQ$479,$A633)=0,"",COUNTIF('Listing Competitieven'!AQ$2:AQ$479,$A633))</f>
        <v/>
      </c>
      <c r="F633" s="145" t="str">
        <f>IF(COUNTIF('Listing Competitieven'!AR$2:AR$479,$A633)=0,"",COUNTIF('Listing Competitieven'!AR$2:AR$479,$A633))</f>
        <v/>
      </c>
      <c r="G633" s="145" t="str">
        <f>IF(COUNTIF('Listing Competitieven'!AS$2:AS$479,$A633)=0,"",COUNTIF('Listing Competitieven'!AS$2:AS$479,$A633))</f>
        <v/>
      </c>
      <c r="I633">
        <v>632</v>
      </c>
      <c r="J633" s="145">
        <f>SUM(B$2:B633)</f>
        <v>141</v>
      </c>
      <c r="K633" s="145">
        <f>SUM(C$2:C633)</f>
        <v>91</v>
      </c>
      <c r="L633" s="145">
        <f>SUM(D$2:D633)</f>
        <v>35</v>
      </c>
      <c r="M633" s="145">
        <f>SUM(E$2:E633)</f>
        <v>3</v>
      </c>
      <c r="N633" s="145">
        <f>SUM(F$2:F633)</f>
        <v>0</v>
      </c>
      <c r="O633" s="145">
        <f>SUM(G$2:G633)</f>
        <v>0</v>
      </c>
    </row>
    <row r="634" spans="1:15" x14ac:dyDescent="0.25">
      <c r="A634">
        <v>633</v>
      </c>
      <c r="B634" s="145" t="str">
        <f>IF(COUNTIF('Listing Competitieven'!AN$2:AN$479,$A634)=0,"",COUNTIF('Listing Competitieven'!AN$2:AN$479,$A634))</f>
        <v/>
      </c>
      <c r="C634" s="145" t="str">
        <f>IF(COUNTIF('Listing Competitieven'!AO$2:AO$479,$A634)=0,"",COUNTIF('Listing Competitieven'!AO$2:AO$479,$A634))</f>
        <v/>
      </c>
      <c r="D634" s="145" t="str">
        <f>IF(COUNTIF('Listing Competitieven'!AP$2:AP$479,$A634)=0,"",COUNTIF('Listing Competitieven'!AP$2:AP$479,$A634))</f>
        <v/>
      </c>
      <c r="E634" s="145" t="str">
        <f>IF(COUNTIF('Listing Competitieven'!AQ$2:AQ$479,$A634)=0,"",COUNTIF('Listing Competitieven'!AQ$2:AQ$479,$A634))</f>
        <v/>
      </c>
      <c r="F634" s="145" t="str">
        <f>IF(COUNTIF('Listing Competitieven'!AR$2:AR$479,$A634)=0,"",COUNTIF('Listing Competitieven'!AR$2:AR$479,$A634))</f>
        <v/>
      </c>
      <c r="G634" s="145" t="str">
        <f>IF(COUNTIF('Listing Competitieven'!AS$2:AS$479,$A634)=0,"",COUNTIF('Listing Competitieven'!AS$2:AS$479,$A634))</f>
        <v/>
      </c>
      <c r="I634">
        <v>633</v>
      </c>
      <c r="J634" s="145">
        <f>SUM(B$2:B634)</f>
        <v>141</v>
      </c>
      <c r="K634" s="145">
        <f>SUM(C$2:C634)</f>
        <v>91</v>
      </c>
      <c r="L634" s="145">
        <f>SUM(D$2:D634)</f>
        <v>35</v>
      </c>
      <c r="M634" s="145">
        <f>SUM(E$2:E634)</f>
        <v>3</v>
      </c>
      <c r="N634" s="145">
        <f>SUM(F$2:F634)</f>
        <v>0</v>
      </c>
      <c r="O634" s="145">
        <f>SUM(G$2:G634)</f>
        <v>0</v>
      </c>
    </row>
    <row r="635" spans="1:15" x14ac:dyDescent="0.25">
      <c r="A635">
        <v>634</v>
      </c>
      <c r="B635" s="145" t="str">
        <f>IF(COUNTIF('Listing Competitieven'!AN$2:AN$479,$A635)=0,"",COUNTIF('Listing Competitieven'!AN$2:AN$479,$A635))</f>
        <v/>
      </c>
      <c r="C635" s="145" t="str">
        <f>IF(COUNTIF('Listing Competitieven'!AO$2:AO$479,$A635)=0,"",COUNTIF('Listing Competitieven'!AO$2:AO$479,$A635))</f>
        <v/>
      </c>
      <c r="D635" s="145" t="str">
        <f>IF(COUNTIF('Listing Competitieven'!AP$2:AP$479,$A635)=0,"",COUNTIF('Listing Competitieven'!AP$2:AP$479,$A635))</f>
        <v/>
      </c>
      <c r="E635" s="145" t="str">
        <f>IF(COUNTIF('Listing Competitieven'!AQ$2:AQ$479,$A635)=0,"",COUNTIF('Listing Competitieven'!AQ$2:AQ$479,$A635))</f>
        <v/>
      </c>
      <c r="F635" s="145" t="str">
        <f>IF(COUNTIF('Listing Competitieven'!AR$2:AR$479,$A635)=0,"",COUNTIF('Listing Competitieven'!AR$2:AR$479,$A635))</f>
        <v/>
      </c>
      <c r="G635" s="145" t="str">
        <f>IF(COUNTIF('Listing Competitieven'!AS$2:AS$479,$A635)=0,"",COUNTIF('Listing Competitieven'!AS$2:AS$479,$A635))</f>
        <v/>
      </c>
      <c r="I635">
        <v>634</v>
      </c>
      <c r="J635" s="145">
        <f>SUM(B$2:B635)</f>
        <v>141</v>
      </c>
      <c r="K635" s="145">
        <f>SUM(C$2:C635)</f>
        <v>91</v>
      </c>
      <c r="L635" s="145">
        <f>SUM(D$2:D635)</f>
        <v>35</v>
      </c>
      <c r="M635" s="145">
        <f>SUM(E$2:E635)</f>
        <v>3</v>
      </c>
      <c r="N635" s="145">
        <f>SUM(F$2:F635)</f>
        <v>0</v>
      </c>
      <c r="O635" s="145">
        <f>SUM(G$2:G635)</f>
        <v>0</v>
      </c>
    </row>
    <row r="636" spans="1:15" x14ac:dyDescent="0.25">
      <c r="A636">
        <v>635</v>
      </c>
      <c r="B636" s="145" t="str">
        <f>IF(COUNTIF('Listing Competitieven'!AN$2:AN$479,$A636)=0,"",COUNTIF('Listing Competitieven'!AN$2:AN$479,$A636))</f>
        <v/>
      </c>
      <c r="C636" s="145" t="str">
        <f>IF(COUNTIF('Listing Competitieven'!AO$2:AO$479,$A636)=0,"",COUNTIF('Listing Competitieven'!AO$2:AO$479,$A636))</f>
        <v/>
      </c>
      <c r="D636" s="145" t="str">
        <f>IF(COUNTIF('Listing Competitieven'!AP$2:AP$479,$A636)=0,"",COUNTIF('Listing Competitieven'!AP$2:AP$479,$A636))</f>
        <v/>
      </c>
      <c r="E636" s="145" t="str">
        <f>IF(COUNTIF('Listing Competitieven'!AQ$2:AQ$479,$A636)=0,"",COUNTIF('Listing Competitieven'!AQ$2:AQ$479,$A636))</f>
        <v/>
      </c>
      <c r="F636" s="145" t="str">
        <f>IF(COUNTIF('Listing Competitieven'!AR$2:AR$479,$A636)=0,"",COUNTIF('Listing Competitieven'!AR$2:AR$479,$A636))</f>
        <v/>
      </c>
      <c r="G636" s="145" t="str">
        <f>IF(COUNTIF('Listing Competitieven'!AS$2:AS$479,$A636)=0,"",COUNTIF('Listing Competitieven'!AS$2:AS$479,$A636))</f>
        <v/>
      </c>
      <c r="I636">
        <v>635</v>
      </c>
      <c r="J636" s="145">
        <f>SUM(B$2:B636)</f>
        <v>141</v>
      </c>
      <c r="K636" s="145">
        <f>SUM(C$2:C636)</f>
        <v>91</v>
      </c>
      <c r="L636" s="145">
        <f>SUM(D$2:D636)</f>
        <v>35</v>
      </c>
      <c r="M636" s="145">
        <f>SUM(E$2:E636)</f>
        <v>3</v>
      </c>
      <c r="N636" s="145">
        <f>SUM(F$2:F636)</f>
        <v>0</v>
      </c>
      <c r="O636" s="145">
        <f>SUM(G$2:G636)</f>
        <v>0</v>
      </c>
    </row>
    <row r="637" spans="1:15" x14ac:dyDescent="0.25">
      <c r="A637">
        <v>636</v>
      </c>
      <c r="B637" s="145" t="str">
        <f>IF(COUNTIF('Listing Competitieven'!AN$2:AN$479,$A637)=0,"",COUNTIF('Listing Competitieven'!AN$2:AN$479,$A637))</f>
        <v/>
      </c>
      <c r="C637" s="145" t="str">
        <f>IF(COUNTIF('Listing Competitieven'!AO$2:AO$479,$A637)=0,"",COUNTIF('Listing Competitieven'!AO$2:AO$479,$A637))</f>
        <v/>
      </c>
      <c r="D637" s="145" t="str">
        <f>IF(COUNTIF('Listing Competitieven'!AP$2:AP$479,$A637)=0,"",COUNTIF('Listing Competitieven'!AP$2:AP$479,$A637))</f>
        <v/>
      </c>
      <c r="E637" s="145" t="str">
        <f>IF(COUNTIF('Listing Competitieven'!AQ$2:AQ$479,$A637)=0,"",COUNTIF('Listing Competitieven'!AQ$2:AQ$479,$A637))</f>
        <v/>
      </c>
      <c r="F637" s="145" t="str">
        <f>IF(COUNTIF('Listing Competitieven'!AR$2:AR$479,$A637)=0,"",COUNTIF('Listing Competitieven'!AR$2:AR$479,$A637))</f>
        <v/>
      </c>
      <c r="G637" s="145" t="str">
        <f>IF(COUNTIF('Listing Competitieven'!AS$2:AS$479,$A637)=0,"",COUNTIF('Listing Competitieven'!AS$2:AS$479,$A637))</f>
        <v/>
      </c>
      <c r="I637">
        <v>636</v>
      </c>
      <c r="J637" s="145">
        <f>SUM(B$2:B637)</f>
        <v>141</v>
      </c>
      <c r="K637" s="145">
        <f>SUM(C$2:C637)</f>
        <v>91</v>
      </c>
      <c r="L637" s="145">
        <f>SUM(D$2:D637)</f>
        <v>35</v>
      </c>
      <c r="M637" s="145">
        <f>SUM(E$2:E637)</f>
        <v>3</v>
      </c>
      <c r="N637" s="145">
        <f>SUM(F$2:F637)</f>
        <v>0</v>
      </c>
      <c r="O637" s="145">
        <f>SUM(G$2:G637)</f>
        <v>0</v>
      </c>
    </row>
    <row r="638" spans="1:15" x14ac:dyDescent="0.25">
      <c r="A638">
        <v>637</v>
      </c>
      <c r="B638" s="145" t="str">
        <f>IF(COUNTIF('Listing Competitieven'!AN$2:AN$479,$A638)=0,"",COUNTIF('Listing Competitieven'!AN$2:AN$479,$A638))</f>
        <v/>
      </c>
      <c r="C638" s="145" t="str">
        <f>IF(COUNTIF('Listing Competitieven'!AO$2:AO$479,$A638)=0,"",COUNTIF('Listing Competitieven'!AO$2:AO$479,$A638))</f>
        <v/>
      </c>
      <c r="D638" s="145">
        <f>IF(COUNTIF('Listing Competitieven'!AP$2:AP$479,$A638)=0,"",COUNTIF('Listing Competitieven'!AP$2:AP$479,$A638))</f>
        <v>1</v>
      </c>
      <c r="E638" s="145" t="str">
        <f>IF(COUNTIF('Listing Competitieven'!AQ$2:AQ$479,$A638)=0,"",COUNTIF('Listing Competitieven'!AQ$2:AQ$479,$A638))</f>
        <v/>
      </c>
      <c r="F638" s="145" t="str">
        <f>IF(COUNTIF('Listing Competitieven'!AR$2:AR$479,$A638)=0,"",COUNTIF('Listing Competitieven'!AR$2:AR$479,$A638))</f>
        <v/>
      </c>
      <c r="G638" s="145" t="str">
        <f>IF(COUNTIF('Listing Competitieven'!AS$2:AS$479,$A638)=0,"",COUNTIF('Listing Competitieven'!AS$2:AS$479,$A638))</f>
        <v/>
      </c>
      <c r="I638">
        <v>637</v>
      </c>
      <c r="J638" s="145">
        <f>SUM(B$2:B638)</f>
        <v>141</v>
      </c>
      <c r="K638" s="145">
        <f>SUM(C$2:C638)</f>
        <v>91</v>
      </c>
      <c r="L638" s="145">
        <f>SUM(D$2:D638)</f>
        <v>36</v>
      </c>
      <c r="M638" s="145">
        <f>SUM(E$2:E638)</f>
        <v>3</v>
      </c>
      <c r="N638" s="145">
        <f>SUM(F$2:F638)</f>
        <v>0</v>
      </c>
      <c r="O638" s="145">
        <f>SUM(G$2:G638)</f>
        <v>0</v>
      </c>
    </row>
    <row r="639" spans="1:15" x14ac:dyDescent="0.25">
      <c r="A639">
        <v>638</v>
      </c>
      <c r="B639" s="145" t="str">
        <f>IF(COUNTIF('Listing Competitieven'!AN$2:AN$479,$A639)=0,"",COUNTIF('Listing Competitieven'!AN$2:AN$479,$A639))</f>
        <v/>
      </c>
      <c r="C639" s="145" t="str">
        <f>IF(COUNTIF('Listing Competitieven'!AO$2:AO$479,$A639)=0,"",COUNTIF('Listing Competitieven'!AO$2:AO$479,$A639))</f>
        <v/>
      </c>
      <c r="D639" s="145" t="str">
        <f>IF(COUNTIF('Listing Competitieven'!AP$2:AP$479,$A639)=0,"",COUNTIF('Listing Competitieven'!AP$2:AP$479,$A639))</f>
        <v/>
      </c>
      <c r="E639" s="145" t="str">
        <f>IF(COUNTIF('Listing Competitieven'!AQ$2:AQ$479,$A639)=0,"",COUNTIF('Listing Competitieven'!AQ$2:AQ$479,$A639))</f>
        <v/>
      </c>
      <c r="F639" s="145" t="str">
        <f>IF(COUNTIF('Listing Competitieven'!AR$2:AR$479,$A639)=0,"",COUNTIF('Listing Competitieven'!AR$2:AR$479,$A639))</f>
        <v/>
      </c>
      <c r="G639" s="145" t="str">
        <f>IF(COUNTIF('Listing Competitieven'!AS$2:AS$479,$A639)=0,"",COUNTIF('Listing Competitieven'!AS$2:AS$479,$A639))</f>
        <v/>
      </c>
      <c r="I639">
        <v>638</v>
      </c>
      <c r="J639" s="145">
        <f>SUM(B$2:B639)</f>
        <v>141</v>
      </c>
      <c r="K639" s="145">
        <f>SUM(C$2:C639)</f>
        <v>91</v>
      </c>
      <c r="L639" s="145">
        <f>SUM(D$2:D639)</f>
        <v>36</v>
      </c>
      <c r="M639" s="145">
        <f>SUM(E$2:E639)</f>
        <v>3</v>
      </c>
      <c r="N639" s="145">
        <f>SUM(F$2:F639)</f>
        <v>0</v>
      </c>
      <c r="O639" s="145">
        <f>SUM(G$2:G639)</f>
        <v>0</v>
      </c>
    </row>
    <row r="640" spans="1:15" x14ac:dyDescent="0.25">
      <c r="A640">
        <v>639</v>
      </c>
      <c r="B640" s="145" t="str">
        <f>IF(COUNTIF('Listing Competitieven'!AN$2:AN$479,$A640)=0,"",COUNTIF('Listing Competitieven'!AN$2:AN$479,$A640))</f>
        <v/>
      </c>
      <c r="C640" s="145" t="str">
        <f>IF(COUNTIF('Listing Competitieven'!AO$2:AO$479,$A640)=0,"",COUNTIF('Listing Competitieven'!AO$2:AO$479,$A640))</f>
        <v/>
      </c>
      <c r="D640" s="145" t="str">
        <f>IF(COUNTIF('Listing Competitieven'!AP$2:AP$479,$A640)=0,"",COUNTIF('Listing Competitieven'!AP$2:AP$479,$A640))</f>
        <v/>
      </c>
      <c r="E640" s="145" t="str">
        <f>IF(COUNTIF('Listing Competitieven'!AQ$2:AQ$479,$A640)=0,"",COUNTIF('Listing Competitieven'!AQ$2:AQ$479,$A640))</f>
        <v/>
      </c>
      <c r="F640" s="145" t="str">
        <f>IF(COUNTIF('Listing Competitieven'!AR$2:AR$479,$A640)=0,"",COUNTIF('Listing Competitieven'!AR$2:AR$479,$A640))</f>
        <v/>
      </c>
      <c r="G640" s="145" t="str">
        <f>IF(COUNTIF('Listing Competitieven'!AS$2:AS$479,$A640)=0,"",COUNTIF('Listing Competitieven'!AS$2:AS$479,$A640))</f>
        <v/>
      </c>
      <c r="I640">
        <v>639</v>
      </c>
      <c r="J640" s="145">
        <f>SUM(B$2:B640)</f>
        <v>141</v>
      </c>
      <c r="K640" s="145">
        <f>SUM(C$2:C640)</f>
        <v>91</v>
      </c>
      <c r="L640" s="145">
        <f>SUM(D$2:D640)</f>
        <v>36</v>
      </c>
      <c r="M640" s="145">
        <f>SUM(E$2:E640)</f>
        <v>3</v>
      </c>
      <c r="N640" s="145">
        <f>SUM(F$2:F640)</f>
        <v>0</v>
      </c>
      <c r="O640" s="145">
        <f>SUM(G$2:G640)</f>
        <v>0</v>
      </c>
    </row>
    <row r="641" spans="1:15" x14ac:dyDescent="0.25">
      <c r="A641">
        <v>640</v>
      </c>
      <c r="B641" s="145" t="str">
        <f>IF(COUNTIF('Listing Competitieven'!AN$2:AN$479,$A641)=0,"",COUNTIF('Listing Competitieven'!AN$2:AN$479,$A641))</f>
        <v/>
      </c>
      <c r="C641" s="145" t="str">
        <f>IF(COUNTIF('Listing Competitieven'!AO$2:AO$479,$A641)=0,"",COUNTIF('Listing Competitieven'!AO$2:AO$479,$A641))</f>
        <v/>
      </c>
      <c r="D641" s="145" t="str">
        <f>IF(COUNTIF('Listing Competitieven'!AP$2:AP$479,$A641)=0,"",COUNTIF('Listing Competitieven'!AP$2:AP$479,$A641))</f>
        <v/>
      </c>
      <c r="E641" s="145" t="str">
        <f>IF(COUNTIF('Listing Competitieven'!AQ$2:AQ$479,$A641)=0,"",COUNTIF('Listing Competitieven'!AQ$2:AQ$479,$A641))</f>
        <v/>
      </c>
      <c r="F641" s="145" t="str">
        <f>IF(COUNTIF('Listing Competitieven'!AR$2:AR$479,$A641)=0,"",COUNTIF('Listing Competitieven'!AR$2:AR$479,$A641))</f>
        <v/>
      </c>
      <c r="G641" s="145" t="str">
        <f>IF(COUNTIF('Listing Competitieven'!AS$2:AS$479,$A641)=0,"",COUNTIF('Listing Competitieven'!AS$2:AS$479,$A641))</f>
        <v/>
      </c>
      <c r="I641">
        <v>640</v>
      </c>
      <c r="J641" s="145">
        <f>SUM(B$2:B641)</f>
        <v>141</v>
      </c>
      <c r="K641" s="145">
        <f>SUM(C$2:C641)</f>
        <v>91</v>
      </c>
      <c r="L641" s="145">
        <f>SUM(D$2:D641)</f>
        <v>36</v>
      </c>
      <c r="M641" s="145">
        <f>SUM(E$2:E641)</f>
        <v>3</v>
      </c>
      <c r="N641" s="145">
        <f>SUM(F$2:F641)</f>
        <v>0</v>
      </c>
      <c r="O641" s="145">
        <f>SUM(G$2:G641)</f>
        <v>0</v>
      </c>
    </row>
    <row r="642" spans="1:15" x14ac:dyDescent="0.25">
      <c r="A642">
        <v>641</v>
      </c>
      <c r="B642" s="145" t="str">
        <f>IF(COUNTIF('Listing Competitieven'!AN$2:AN$479,$A642)=0,"",COUNTIF('Listing Competitieven'!AN$2:AN$479,$A642))</f>
        <v/>
      </c>
      <c r="C642" s="145" t="str">
        <f>IF(COUNTIF('Listing Competitieven'!AO$2:AO$479,$A642)=0,"",COUNTIF('Listing Competitieven'!AO$2:AO$479,$A642))</f>
        <v/>
      </c>
      <c r="D642" s="145" t="str">
        <f>IF(COUNTIF('Listing Competitieven'!AP$2:AP$479,$A642)=0,"",COUNTIF('Listing Competitieven'!AP$2:AP$479,$A642))</f>
        <v/>
      </c>
      <c r="E642" s="145" t="str">
        <f>IF(COUNTIF('Listing Competitieven'!AQ$2:AQ$479,$A642)=0,"",COUNTIF('Listing Competitieven'!AQ$2:AQ$479,$A642))</f>
        <v/>
      </c>
      <c r="F642" s="145" t="str">
        <f>IF(COUNTIF('Listing Competitieven'!AR$2:AR$479,$A642)=0,"",COUNTIF('Listing Competitieven'!AR$2:AR$479,$A642))</f>
        <v/>
      </c>
      <c r="G642" s="145" t="str">
        <f>IF(COUNTIF('Listing Competitieven'!AS$2:AS$479,$A642)=0,"",COUNTIF('Listing Competitieven'!AS$2:AS$479,$A642))</f>
        <v/>
      </c>
      <c r="I642">
        <v>641</v>
      </c>
      <c r="J642" s="145">
        <f>SUM(B$2:B642)</f>
        <v>141</v>
      </c>
      <c r="K642" s="145">
        <f>SUM(C$2:C642)</f>
        <v>91</v>
      </c>
      <c r="L642" s="145">
        <f>SUM(D$2:D642)</f>
        <v>36</v>
      </c>
      <c r="M642" s="145">
        <f>SUM(E$2:E642)</f>
        <v>3</v>
      </c>
      <c r="N642" s="145">
        <f>SUM(F$2:F642)</f>
        <v>0</v>
      </c>
      <c r="O642" s="145">
        <f>SUM(G$2:G642)</f>
        <v>0</v>
      </c>
    </row>
    <row r="643" spans="1:15" x14ac:dyDescent="0.25">
      <c r="A643">
        <v>642</v>
      </c>
      <c r="B643" s="145" t="str">
        <f>IF(COUNTIF('Listing Competitieven'!AN$2:AN$479,$A643)=0,"",COUNTIF('Listing Competitieven'!AN$2:AN$479,$A643))</f>
        <v/>
      </c>
      <c r="C643" s="145" t="str">
        <f>IF(COUNTIF('Listing Competitieven'!AO$2:AO$479,$A643)=0,"",COUNTIF('Listing Competitieven'!AO$2:AO$479,$A643))</f>
        <v/>
      </c>
      <c r="D643" s="145" t="str">
        <f>IF(COUNTIF('Listing Competitieven'!AP$2:AP$479,$A643)=0,"",COUNTIF('Listing Competitieven'!AP$2:AP$479,$A643))</f>
        <v/>
      </c>
      <c r="E643" s="145" t="str">
        <f>IF(COUNTIF('Listing Competitieven'!AQ$2:AQ$479,$A643)=0,"",COUNTIF('Listing Competitieven'!AQ$2:AQ$479,$A643))</f>
        <v/>
      </c>
      <c r="F643" s="145" t="str">
        <f>IF(COUNTIF('Listing Competitieven'!AR$2:AR$479,$A643)=0,"",COUNTIF('Listing Competitieven'!AR$2:AR$479,$A643))</f>
        <v/>
      </c>
      <c r="G643" s="145" t="str">
        <f>IF(COUNTIF('Listing Competitieven'!AS$2:AS$479,$A643)=0,"",COUNTIF('Listing Competitieven'!AS$2:AS$479,$A643))</f>
        <v/>
      </c>
      <c r="I643">
        <v>642</v>
      </c>
      <c r="J643" s="145">
        <f>SUM(B$2:B643)</f>
        <v>141</v>
      </c>
      <c r="K643" s="145">
        <f>SUM(C$2:C643)</f>
        <v>91</v>
      </c>
      <c r="L643" s="145">
        <f>SUM(D$2:D643)</f>
        <v>36</v>
      </c>
      <c r="M643" s="145">
        <f>SUM(E$2:E643)</f>
        <v>3</v>
      </c>
      <c r="N643" s="145">
        <f>SUM(F$2:F643)</f>
        <v>0</v>
      </c>
      <c r="O643" s="145">
        <f>SUM(G$2:G643)</f>
        <v>0</v>
      </c>
    </row>
    <row r="644" spans="1:15" x14ac:dyDescent="0.25">
      <c r="A644">
        <v>643</v>
      </c>
      <c r="B644" s="145" t="str">
        <f>IF(COUNTIF('Listing Competitieven'!AN$2:AN$479,$A644)=0,"",COUNTIF('Listing Competitieven'!AN$2:AN$479,$A644))</f>
        <v/>
      </c>
      <c r="C644" s="145" t="str">
        <f>IF(COUNTIF('Listing Competitieven'!AO$2:AO$479,$A644)=0,"",COUNTIF('Listing Competitieven'!AO$2:AO$479,$A644))</f>
        <v/>
      </c>
      <c r="D644" s="145" t="str">
        <f>IF(COUNTIF('Listing Competitieven'!AP$2:AP$479,$A644)=0,"",COUNTIF('Listing Competitieven'!AP$2:AP$479,$A644))</f>
        <v/>
      </c>
      <c r="E644" s="145" t="str">
        <f>IF(COUNTIF('Listing Competitieven'!AQ$2:AQ$479,$A644)=0,"",COUNTIF('Listing Competitieven'!AQ$2:AQ$479,$A644))</f>
        <v/>
      </c>
      <c r="F644" s="145" t="str">
        <f>IF(COUNTIF('Listing Competitieven'!AR$2:AR$479,$A644)=0,"",COUNTIF('Listing Competitieven'!AR$2:AR$479,$A644))</f>
        <v/>
      </c>
      <c r="G644" s="145" t="str">
        <f>IF(COUNTIF('Listing Competitieven'!AS$2:AS$479,$A644)=0,"",COUNTIF('Listing Competitieven'!AS$2:AS$479,$A644))</f>
        <v/>
      </c>
      <c r="I644">
        <v>643</v>
      </c>
      <c r="J644" s="145">
        <f>SUM(B$2:B644)</f>
        <v>141</v>
      </c>
      <c r="K644" s="145">
        <f>SUM(C$2:C644)</f>
        <v>91</v>
      </c>
      <c r="L644" s="145">
        <f>SUM(D$2:D644)</f>
        <v>36</v>
      </c>
      <c r="M644" s="145">
        <f>SUM(E$2:E644)</f>
        <v>3</v>
      </c>
      <c r="N644" s="145">
        <f>SUM(F$2:F644)</f>
        <v>0</v>
      </c>
      <c r="O644" s="145">
        <f>SUM(G$2:G644)</f>
        <v>0</v>
      </c>
    </row>
    <row r="645" spans="1:15" x14ac:dyDescent="0.25">
      <c r="A645">
        <v>644</v>
      </c>
      <c r="B645" s="145" t="str">
        <f>IF(COUNTIF('Listing Competitieven'!AN$2:AN$479,$A645)=0,"",COUNTIF('Listing Competitieven'!AN$2:AN$479,$A645))</f>
        <v/>
      </c>
      <c r="C645" s="145">
        <f>IF(COUNTIF('Listing Competitieven'!AO$2:AO$479,$A645)=0,"",COUNTIF('Listing Competitieven'!AO$2:AO$479,$A645))</f>
        <v>2</v>
      </c>
      <c r="D645" s="145">
        <f>IF(COUNTIF('Listing Competitieven'!AP$2:AP$479,$A645)=0,"",COUNTIF('Listing Competitieven'!AP$2:AP$479,$A645))</f>
        <v>1</v>
      </c>
      <c r="E645" s="145" t="str">
        <f>IF(COUNTIF('Listing Competitieven'!AQ$2:AQ$479,$A645)=0,"",COUNTIF('Listing Competitieven'!AQ$2:AQ$479,$A645))</f>
        <v/>
      </c>
      <c r="F645" s="145" t="str">
        <f>IF(COUNTIF('Listing Competitieven'!AR$2:AR$479,$A645)=0,"",COUNTIF('Listing Competitieven'!AR$2:AR$479,$A645))</f>
        <v/>
      </c>
      <c r="G645" s="145" t="str">
        <f>IF(COUNTIF('Listing Competitieven'!AS$2:AS$479,$A645)=0,"",COUNTIF('Listing Competitieven'!AS$2:AS$479,$A645))</f>
        <v/>
      </c>
      <c r="I645">
        <v>644</v>
      </c>
      <c r="J645" s="145">
        <f>SUM(B$2:B645)</f>
        <v>141</v>
      </c>
      <c r="K645" s="145">
        <f>SUM(C$2:C645)</f>
        <v>93</v>
      </c>
      <c r="L645" s="145">
        <f>SUM(D$2:D645)</f>
        <v>37</v>
      </c>
      <c r="M645" s="145">
        <f>SUM(E$2:E645)</f>
        <v>3</v>
      </c>
      <c r="N645" s="145">
        <f>SUM(F$2:F645)</f>
        <v>0</v>
      </c>
      <c r="O645" s="145">
        <f>SUM(G$2:G645)</f>
        <v>0</v>
      </c>
    </row>
    <row r="646" spans="1:15" x14ac:dyDescent="0.25">
      <c r="A646">
        <v>645</v>
      </c>
      <c r="B646" s="145" t="str">
        <f>IF(COUNTIF('Listing Competitieven'!AN$2:AN$479,$A646)=0,"",COUNTIF('Listing Competitieven'!AN$2:AN$479,$A646))</f>
        <v/>
      </c>
      <c r="C646" s="145" t="str">
        <f>IF(COUNTIF('Listing Competitieven'!AO$2:AO$479,$A646)=0,"",COUNTIF('Listing Competitieven'!AO$2:AO$479,$A646))</f>
        <v/>
      </c>
      <c r="D646" s="145" t="str">
        <f>IF(COUNTIF('Listing Competitieven'!AP$2:AP$479,$A646)=0,"",COUNTIF('Listing Competitieven'!AP$2:AP$479,$A646))</f>
        <v/>
      </c>
      <c r="E646" s="145" t="str">
        <f>IF(COUNTIF('Listing Competitieven'!AQ$2:AQ$479,$A646)=0,"",COUNTIF('Listing Competitieven'!AQ$2:AQ$479,$A646))</f>
        <v/>
      </c>
      <c r="F646" s="145" t="str">
        <f>IF(COUNTIF('Listing Competitieven'!AR$2:AR$479,$A646)=0,"",COUNTIF('Listing Competitieven'!AR$2:AR$479,$A646))</f>
        <v/>
      </c>
      <c r="G646" s="145" t="str">
        <f>IF(COUNTIF('Listing Competitieven'!AS$2:AS$479,$A646)=0,"",COUNTIF('Listing Competitieven'!AS$2:AS$479,$A646))</f>
        <v/>
      </c>
      <c r="I646">
        <v>645</v>
      </c>
      <c r="J646" s="145">
        <f>SUM(B$2:B646)</f>
        <v>141</v>
      </c>
      <c r="K646" s="145">
        <f>SUM(C$2:C646)</f>
        <v>93</v>
      </c>
      <c r="L646" s="145">
        <f>SUM(D$2:D646)</f>
        <v>37</v>
      </c>
      <c r="M646" s="145">
        <f>SUM(E$2:E646)</f>
        <v>3</v>
      </c>
      <c r="N646" s="145">
        <f>SUM(F$2:F646)</f>
        <v>0</v>
      </c>
      <c r="O646" s="145">
        <f>SUM(G$2:G646)</f>
        <v>0</v>
      </c>
    </row>
    <row r="647" spans="1:15" x14ac:dyDescent="0.25">
      <c r="A647">
        <v>646</v>
      </c>
      <c r="B647" s="145" t="str">
        <f>IF(COUNTIF('Listing Competitieven'!AN$2:AN$479,$A647)=0,"",COUNTIF('Listing Competitieven'!AN$2:AN$479,$A647))</f>
        <v/>
      </c>
      <c r="C647" s="145" t="str">
        <f>IF(COUNTIF('Listing Competitieven'!AO$2:AO$479,$A647)=0,"",COUNTIF('Listing Competitieven'!AO$2:AO$479,$A647))</f>
        <v/>
      </c>
      <c r="D647" s="145" t="str">
        <f>IF(COUNTIF('Listing Competitieven'!AP$2:AP$479,$A647)=0,"",COUNTIF('Listing Competitieven'!AP$2:AP$479,$A647))</f>
        <v/>
      </c>
      <c r="E647" s="145" t="str">
        <f>IF(COUNTIF('Listing Competitieven'!AQ$2:AQ$479,$A647)=0,"",COUNTIF('Listing Competitieven'!AQ$2:AQ$479,$A647))</f>
        <v/>
      </c>
      <c r="F647" s="145" t="str">
        <f>IF(COUNTIF('Listing Competitieven'!AR$2:AR$479,$A647)=0,"",COUNTIF('Listing Competitieven'!AR$2:AR$479,$A647))</f>
        <v/>
      </c>
      <c r="G647" s="145" t="str">
        <f>IF(COUNTIF('Listing Competitieven'!AS$2:AS$479,$A647)=0,"",COUNTIF('Listing Competitieven'!AS$2:AS$479,$A647))</f>
        <v/>
      </c>
      <c r="I647">
        <v>646</v>
      </c>
      <c r="J647" s="145">
        <f>SUM(B$2:B647)</f>
        <v>141</v>
      </c>
      <c r="K647" s="145">
        <f>SUM(C$2:C647)</f>
        <v>93</v>
      </c>
      <c r="L647" s="145">
        <f>SUM(D$2:D647)</f>
        <v>37</v>
      </c>
      <c r="M647" s="145">
        <f>SUM(E$2:E647)</f>
        <v>3</v>
      </c>
      <c r="N647" s="145">
        <f>SUM(F$2:F647)</f>
        <v>0</v>
      </c>
      <c r="O647" s="145">
        <f>SUM(G$2:G647)</f>
        <v>0</v>
      </c>
    </row>
    <row r="648" spans="1:15" x14ac:dyDescent="0.25">
      <c r="A648">
        <v>647</v>
      </c>
      <c r="B648" s="145" t="str">
        <f>IF(COUNTIF('Listing Competitieven'!AN$2:AN$479,$A648)=0,"",COUNTIF('Listing Competitieven'!AN$2:AN$479,$A648))</f>
        <v/>
      </c>
      <c r="C648" s="145" t="str">
        <f>IF(COUNTIF('Listing Competitieven'!AO$2:AO$479,$A648)=0,"",COUNTIF('Listing Competitieven'!AO$2:AO$479,$A648))</f>
        <v/>
      </c>
      <c r="D648" s="145" t="str">
        <f>IF(COUNTIF('Listing Competitieven'!AP$2:AP$479,$A648)=0,"",COUNTIF('Listing Competitieven'!AP$2:AP$479,$A648))</f>
        <v/>
      </c>
      <c r="E648" s="145" t="str">
        <f>IF(COUNTIF('Listing Competitieven'!AQ$2:AQ$479,$A648)=0,"",COUNTIF('Listing Competitieven'!AQ$2:AQ$479,$A648))</f>
        <v/>
      </c>
      <c r="F648" s="145" t="str">
        <f>IF(COUNTIF('Listing Competitieven'!AR$2:AR$479,$A648)=0,"",COUNTIF('Listing Competitieven'!AR$2:AR$479,$A648))</f>
        <v/>
      </c>
      <c r="G648" s="145" t="str">
        <f>IF(COUNTIF('Listing Competitieven'!AS$2:AS$479,$A648)=0,"",COUNTIF('Listing Competitieven'!AS$2:AS$479,$A648))</f>
        <v/>
      </c>
      <c r="I648">
        <v>647</v>
      </c>
      <c r="J648" s="145">
        <f>SUM(B$2:B648)</f>
        <v>141</v>
      </c>
      <c r="K648" s="145">
        <f>SUM(C$2:C648)</f>
        <v>93</v>
      </c>
      <c r="L648" s="145">
        <f>SUM(D$2:D648)</f>
        <v>37</v>
      </c>
      <c r="M648" s="145">
        <f>SUM(E$2:E648)</f>
        <v>3</v>
      </c>
      <c r="N648" s="145">
        <f>SUM(F$2:F648)</f>
        <v>0</v>
      </c>
      <c r="O648" s="145">
        <f>SUM(G$2:G648)</f>
        <v>0</v>
      </c>
    </row>
    <row r="649" spans="1:15" x14ac:dyDescent="0.25">
      <c r="A649">
        <v>648</v>
      </c>
      <c r="B649" s="145" t="str">
        <f>IF(COUNTIF('Listing Competitieven'!AN$2:AN$479,$A649)=0,"",COUNTIF('Listing Competitieven'!AN$2:AN$479,$A649))</f>
        <v/>
      </c>
      <c r="C649" s="145" t="str">
        <f>IF(COUNTIF('Listing Competitieven'!AO$2:AO$479,$A649)=0,"",COUNTIF('Listing Competitieven'!AO$2:AO$479,$A649))</f>
        <v/>
      </c>
      <c r="D649" s="145" t="str">
        <f>IF(COUNTIF('Listing Competitieven'!AP$2:AP$479,$A649)=0,"",COUNTIF('Listing Competitieven'!AP$2:AP$479,$A649))</f>
        <v/>
      </c>
      <c r="E649" s="145" t="str">
        <f>IF(COUNTIF('Listing Competitieven'!AQ$2:AQ$479,$A649)=0,"",COUNTIF('Listing Competitieven'!AQ$2:AQ$479,$A649))</f>
        <v/>
      </c>
      <c r="F649" s="145" t="str">
        <f>IF(COUNTIF('Listing Competitieven'!AR$2:AR$479,$A649)=0,"",COUNTIF('Listing Competitieven'!AR$2:AR$479,$A649))</f>
        <v/>
      </c>
      <c r="G649" s="145" t="str">
        <f>IF(COUNTIF('Listing Competitieven'!AS$2:AS$479,$A649)=0,"",COUNTIF('Listing Competitieven'!AS$2:AS$479,$A649))</f>
        <v/>
      </c>
      <c r="I649">
        <v>648</v>
      </c>
      <c r="J649" s="145">
        <f>SUM(B$2:B649)</f>
        <v>141</v>
      </c>
      <c r="K649" s="145">
        <f>SUM(C$2:C649)</f>
        <v>93</v>
      </c>
      <c r="L649" s="145">
        <f>SUM(D$2:D649)</f>
        <v>37</v>
      </c>
      <c r="M649" s="145">
        <f>SUM(E$2:E649)</f>
        <v>3</v>
      </c>
      <c r="N649" s="145">
        <f>SUM(F$2:F649)</f>
        <v>0</v>
      </c>
      <c r="O649" s="145">
        <f>SUM(G$2:G649)</f>
        <v>0</v>
      </c>
    </row>
    <row r="650" spans="1:15" x14ac:dyDescent="0.25">
      <c r="A650">
        <v>649</v>
      </c>
      <c r="B650" s="145" t="str">
        <f>IF(COUNTIF('Listing Competitieven'!AN$2:AN$479,$A650)=0,"",COUNTIF('Listing Competitieven'!AN$2:AN$479,$A650))</f>
        <v/>
      </c>
      <c r="C650" s="145" t="str">
        <f>IF(COUNTIF('Listing Competitieven'!AO$2:AO$479,$A650)=0,"",COUNTIF('Listing Competitieven'!AO$2:AO$479,$A650))</f>
        <v/>
      </c>
      <c r="D650" s="145" t="str">
        <f>IF(COUNTIF('Listing Competitieven'!AP$2:AP$479,$A650)=0,"",COUNTIF('Listing Competitieven'!AP$2:AP$479,$A650))</f>
        <v/>
      </c>
      <c r="E650" s="145" t="str">
        <f>IF(COUNTIF('Listing Competitieven'!AQ$2:AQ$479,$A650)=0,"",COUNTIF('Listing Competitieven'!AQ$2:AQ$479,$A650))</f>
        <v/>
      </c>
      <c r="F650" s="145" t="str">
        <f>IF(COUNTIF('Listing Competitieven'!AR$2:AR$479,$A650)=0,"",COUNTIF('Listing Competitieven'!AR$2:AR$479,$A650))</f>
        <v/>
      </c>
      <c r="G650" s="145" t="str">
        <f>IF(COUNTIF('Listing Competitieven'!AS$2:AS$479,$A650)=0,"",COUNTIF('Listing Competitieven'!AS$2:AS$479,$A650))</f>
        <v/>
      </c>
      <c r="I650">
        <v>649</v>
      </c>
      <c r="J650" s="145">
        <f>SUM(B$2:B650)</f>
        <v>141</v>
      </c>
      <c r="K650" s="145">
        <f>SUM(C$2:C650)</f>
        <v>93</v>
      </c>
      <c r="L650" s="145">
        <f>SUM(D$2:D650)</f>
        <v>37</v>
      </c>
      <c r="M650" s="145">
        <f>SUM(E$2:E650)</f>
        <v>3</v>
      </c>
      <c r="N650" s="145">
        <f>SUM(F$2:F650)</f>
        <v>0</v>
      </c>
      <c r="O650" s="145">
        <f>SUM(G$2:G650)</f>
        <v>0</v>
      </c>
    </row>
    <row r="651" spans="1:15" x14ac:dyDescent="0.25">
      <c r="A651">
        <v>650</v>
      </c>
      <c r="B651" s="145" t="str">
        <f>IF(COUNTIF('Listing Competitieven'!AN$2:AN$479,$A651)=0,"",COUNTIF('Listing Competitieven'!AN$2:AN$479,$A651))</f>
        <v/>
      </c>
      <c r="C651" s="145" t="str">
        <f>IF(COUNTIF('Listing Competitieven'!AO$2:AO$479,$A651)=0,"",COUNTIF('Listing Competitieven'!AO$2:AO$479,$A651))</f>
        <v/>
      </c>
      <c r="D651" s="145" t="str">
        <f>IF(COUNTIF('Listing Competitieven'!AP$2:AP$479,$A651)=0,"",COUNTIF('Listing Competitieven'!AP$2:AP$479,$A651))</f>
        <v/>
      </c>
      <c r="E651" s="145" t="str">
        <f>IF(COUNTIF('Listing Competitieven'!AQ$2:AQ$479,$A651)=0,"",COUNTIF('Listing Competitieven'!AQ$2:AQ$479,$A651))</f>
        <v/>
      </c>
      <c r="F651" s="145" t="str">
        <f>IF(COUNTIF('Listing Competitieven'!AR$2:AR$479,$A651)=0,"",COUNTIF('Listing Competitieven'!AR$2:AR$479,$A651))</f>
        <v/>
      </c>
      <c r="G651" s="145" t="str">
        <f>IF(COUNTIF('Listing Competitieven'!AS$2:AS$479,$A651)=0,"",COUNTIF('Listing Competitieven'!AS$2:AS$479,$A651))</f>
        <v/>
      </c>
      <c r="I651">
        <v>650</v>
      </c>
      <c r="J651" s="145">
        <f>SUM(B$2:B651)</f>
        <v>141</v>
      </c>
      <c r="K651" s="145">
        <f>SUM(C$2:C651)</f>
        <v>93</v>
      </c>
      <c r="L651" s="145">
        <f>SUM(D$2:D651)</f>
        <v>37</v>
      </c>
      <c r="M651" s="145">
        <f>SUM(E$2:E651)</f>
        <v>3</v>
      </c>
      <c r="N651" s="145">
        <f>SUM(F$2:F651)</f>
        <v>0</v>
      </c>
      <c r="O651" s="145">
        <f>SUM(G$2:G651)</f>
        <v>0</v>
      </c>
    </row>
    <row r="652" spans="1:15" x14ac:dyDescent="0.25">
      <c r="A652">
        <v>651</v>
      </c>
      <c r="B652" s="145" t="str">
        <f>IF(COUNTIF('Listing Competitieven'!AN$2:AN$479,$A652)=0,"",COUNTIF('Listing Competitieven'!AN$2:AN$479,$A652))</f>
        <v/>
      </c>
      <c r="C652" s="145" t="str">
        <f>IF(COUNTIF('Listing Competitieven'!AO$2:AO$479,$A652)=0,"",COUNTIF('Listing Competitieven'!AO$2:AO$479,$A652))</f>
        <v/>
      </c>
      <c r="D652" s="145" t="str">
        <f>IF(COUNTIF('Listing Competitieven'!AP$2:AP$479,$A652)=0,"",COUNTIF('Listing Competitieven'!AP$2:AP$479,$A652))</f>
        <v/>
      </c>
      <c r="E652" s="145" t="str">
        <f>IF(COUNTIF('Listing Competitieven'!AQ$2:AQ$479,$A652)=0,"",COUNTIF('Listing Competitieven'!AQ$2:AQ$479,$A652))</f>
        <v/>
      </c>
      <c r="F652" s="145" t="str">
        <f>IF(COUNTIF('Listing Competitieven'!AR$2:AR$479,$A652)=0,"",COUNTIF('Listing Competitieven'!AR$2:AR$479,$A652))</f>
        <v/>
      </c>
      <c r="G652" s="145" t="str">
        <f>IF(COUNTIF('Listing Competitieven'!AS$2:AS$479,$A652)=0,"",COUNTIF('Listing Competitieven'!AS$2:AS$479,$A652))</f>
        <v/>
      </c>
      <c r="I652">
        <v>651</v>
      </c>
      <c r="J652" s="145">
        <f>SUM(B$2:B652)</f>
        <v>141</v>
      </c>
      <c r="K652" s="145">
        <f>SUM(C$2:C652)</f>
        <v>93</v>
      </c>
      <c r="L652" s="145">
        <f>SUM(D$2:D652)</f>
        <v>37</v>
      </c>
      <c r="M652" s="145">
        <f>SUM(E$2:E652)</f>
        <v>3</v>
      </c>
      <c r="N652" s="145">
        <f>SUM(F$2:F652)</f>
        <v>0</v>
      </c>
      <c r="O652" s="145">
        <f>SUM(G$2:G652)</f>
        <v>0</v>
      </c>
    </row>
    <row r="653" spans="1:15" x14ac:dyDescent="0.25">
      <c r="A653">
        <v>652</v>
      </c>
      <c r="B653" s="145" t="str">
        <f>IF(COUNTIF('Listing Competitieven'!AN$2:AN$479,$A653)=0,"",COUNTIF('Listing Competitieven'!AN$2:AN$479,$A653))</f>
        <v/>
      </c>
      <c r="C653" s="145" t="str">
        <f>IF(COUNTIF('Listing Competitieven'!AO$2:AO$479,$A653)=0,"",COUNTIF('Listing Competitieven'!AO$2:AO$479,$A653))</f>
        <v/>
      </c>
      <c r="D653" s="145" t="str">
        <f>IF(COUNTIF('Listing Competitieven'!AP$2:AP$479,$A653)=0,"",COUNTIF('Listing Competitieven'!AP$2:AP$479,$A653))</f>
        <v/>
      </c>
      <c r="E653" s="145" t="str">
        <f>IF(COUNTIF('Listing Competitieven'!AQ$2:AQ$479,$A653)=0,"",COUNTIF('Listing Competitieven'!AQ$2:AQ$479,$A653))</f>
        <v/>
      </c>
      <c r="F653" s="145" t="str">
        <f>IF(COUNTIF('Listing Competitieven'!AR$2:AR$479,$A653)=0,"",COUNTIF('Listing Competitieven'!AR$2:AR$479,$A653))</f>
        <v/>
      </c>
      <c r="G653" s="145" t="str">
        <f>IF(COUNTIF('Listing Competitieven'!AS$2:AS$479,$A653)=0,"",COUNTIF('Listing Competitieven'!AS$2:AS$479,$A653))</f>
        <v/>
      </c>
      <c r="I653">
        <v>652</v>
      </c>
      <c r="J653" s="145">
        <f>SUM(B$2:B653)</f>
        <v>141</v>
      </c>
      <c r="K653" s="145">
        <f>SUM(C$2:C653)</f>
        <v>93</v>
      </c>
      <c r="L653" s="145">
        <f>SUM(D$2:D653)</f>
        <v>37</v>
      </c>
      <c r="M653" s="145">
        <f>SUM(E$2:E653)</f>
        <v>3</v>
      </c>
      <c r="N653" s="145">
        <f>SUM(F$2:F653)</f>
        <v>0</v>
      </c>
      <c r="O653" s="145">
        <f>SUM(G$2:G653)</f>
        <v>0</v>
      </c>
    </row>
    <row r="654" spans="1:15" x14ac:dyDescent="0.25">
      <c r="A654">
        <v>653</v>
      </c>
      <c r="B654" s="145" t="str">
        <f>IF(COUNTIF('Listing Competitieven'!AN$2:AN$479,$A654)=0,"",COUNTIF('Listing Competitieven'!AN$2:AN$479,$A654))</f>
        <v/>
      </c>
      <c r="C654" s="145" t="str">
        <f>IF(COUNTIF('Listing Competitieven'!AO$2:AO$479,$A654)=0,"",COUNTIF('Listing Competitieven'!AO$2:AO$479,$A654))</f>
        <v/>
      </c>
      <c r="D654" s="145" t="str">
        <f>IF(COUNTIF('Listing Competitieven'!AP$2:AP$479,$A654)=0,"",COUNTIF('Listing Competitieven'!AP$2:AP$479,$A654))</f>
        <v/>
      </c>
      <c r="E654" s="145" t="str">
        <f>IF(COUNTIF('Listing Competitieven'!AQ$2:AQ$479,$A654)=0,"",COUNTIF('Listing Competitieven'!AQ$2:AQ$479,$A654))</f>
        <v/>
      </c>
      <c r="F654" s="145" t="str">
        <f>IF(COUNTIF('Listing Competitieven'!AR$2:AR$479,$A654)=0,"",COUNTIF('Listing Competitieven'!AR$2:AR$479,$A654))</f>
        <v/>
      </c>
      <c r="G654" s="145" t="str">
        <f>IF(COUNTIF('Listing Competitieven'!AS$2:AS$479,$A654)=0,"",COUNTIF('Listing Competitieven'!AS$2:AS$479,$A654))</f>
        <v/>
      </c>
      <c r="I654">
        <v>653</v>
      </c>
      <c r="J654" s="145">
        <f>SUM(B$2:B654)</f>
        <v>141</v>
      </c>
      <c r="K654" s="145">
        <f>SUM(C$2:C654)</f>
        <v>93</v>
      </c>
      <c r="L654" s="145">
        <f>SUM(D$2:D654)</f>
        <v>37</v>
      </c>
      <c r="M654" s="145">
        <f>SUM(E$2:E654)</f>
        <v>3</v>
      </c>
      <c r="N654" s="145">
        <f>SUM(F$2:F654)</f>
        <v>0</v>
      </c>
      <c r="O654" s="145">
        <f>SUM(G$2:G654)</f>
        <v>0</v>
      </c>
    </row>
    <row r="655" spans="1:15" x14ac:dyDescent="0.25">
      <c r="A655">
        <v>654</v>
      </c>
      <c r="B655" s="145" t="str">
        <f>IF(COUNTIF('Listing Competitieven'!AN$2:AN$479,$A655)=0,"",COUNTIF('Listing Competitieven'!AN$2:AN$479,$A655))</f>
        <v/>
      </c>
      <c r="C655" s="145" t="str">
        <f>IF(COUNTIF('Listing Competitieven'!AO$2:AO$479,$A655)=0,"",COUNTIF('Listing Competitieven'!AO$2:AO$479,$A655))</f>
        <v/>
      </c>
      <c r="D655" s="145" t="str">
        <f>IF(COUNTIF('Listing Competitieven'!AP$2:AP$479,$A655)=0,"",COUNTIF('Listing Competitieven'!AP$2:AP$479,$A655))</f>
        <v/>
      </c>
      <c r="E655" s="145" t="str">
        <f>IF(COUNTIF('Listing Competitieven'!AQ$2:AQ$479,$A655)=0,"",COUNTIF('Listing Competitieven'!AQ$2:AQ$479,$A655))</f>
        <v/>
      </c>
      <c r="F655" s="145" t="str">
        <f>IF(COUNTIF('Listing Competitieven'!AR$2:AR$479,$A655)=0,"",COUNTIF('Listing Competitieven'!AR$2:AR$479,$A655))</f>
        <v/>
      </c>
      <c r="G655" s="145" t="str">
        <f>IF(COUNTIF('Listing Competitieven'!AS$2:AS$479,$A655)=0,"",COUNTIF('Listing Competitieven'!AS$2:AS$479,$A655))</f>
        <v/>
      </c>
      <c r="I655">
        <v>654</v>
      </c>
      <c r="J655" s="145">
        <f>SUM(B$2:B655)</f>
        <v>141</v>
      </c>
      <c r="K655" s="145">
        <f>SUM(C$2:C655)</f>
        <v>93</v>
      </c>
      <c r="L655" s="145">
        <f>SUM(D$2:D655)</f>
        <v>37</v>
      </c>
      <c r="M655" s="145">
        <f>SUM(E$2:E655)</f>
        <v>3</v>
      </c>
      <c r="N655" s="145">
        <f>SUM(F$2:F655)</f>
        <v>0</v>
      </c>
      <c r="O655" s="145">
        <f>SUM(G$2:G655)</f>
        <v>0</v>
      </c>
    </row>
    <row r="656" spans="1:15" x14ac:dyDescent="0.25">
      <c r="A656">
        <v>655</v>
      </c>
      <c r="B656" s="145" t="str">
        <f>IF(COUNTIF('Listing Competitieven'!AN$2:AN$479,$A656)=0,"",COUNTIF('Listing Competitieven'!AN$2:AN$479,$A656))</f>
        <v/>
      </c>
      <c r="C656" s="145" t="str">
        <f>IF(COUNTIF('Listing Competitieven'!AO$2:AO$479,$A656)=0,"",COUNTIF('Listing Competitieven'!AO$2:AO$479,$A656))</f>
        <v/>
      </c>
      <c r="D656" s="145" t="str">
        <f>IF(COUNTIF('Listing Competitieven'!AP$2:AP$479,$A656)=0,"",COUNTIF('Listing Competitieven'!AP$2:AP$479,$A656))</f>
        <v/>
      </c>
      <c r="E656" s="145" t="str">
        <f>IF(COUNTIF('Listing Competitieven'!AQ$2:AQ$479,$A656)=0,"",COUNTIF('Listing Competitieven'!AQ$2:AQ$479,$A656))</f>
        <v/>
      </c>
      <c r="F656" s="145" t="str">
        <f>IF(COUNTIF('Listing Competitieven'!AR$2:AR$479,$A656)=0,"",COUNTIF('Listing Competitieven'!AR$2:AR$479,$A656))</f>
        <v/>
      </c>
      <c r="G656" s="145" t="str">
        <f>IF(COUNTIF('Listing Competitieven'!AS$2:AS$479,$A656)=0,"",COUNTIF('Listing Competitieven'!AS$2:AS$479,$A656))</f>
        <v/>
      </c>
      <c r="I656">
        <v>655</v>
      </c>
      <c r="J656" s="145">
        <f>SUM(B$2:B656)</f>
        <v>141</v>
      </c>
      <c r="K656" s="145">
        <f>SUM(C$2:C656)</f>
        <v>93</v>
      </c>
      <c r="L656" s="145">
        <f>SUM(D$2:D656)</f>
        <v>37</v>
      </c>
      <c r="M656" s="145">
        <f>SUM(E$2:E656)</f>
        <v>3</v>
      </c>
      <c r="N656" s="145">
        <f>SUM(F$2:F656)</f>
        <v>0</v>
      </c>
      <c r="O656" s="145">
        <f>SUM(G$2:G656)</f>
        <v>0</v>
      </c>
    </row>
    <row r="657" spans="1:15" x14ac:dyDescent="0.25">
      <c r="A657">
        <v>656</v>
      </c>
      <c r="B657" s="145" t="str">
        <f>IF(COUNTIF('Listing Competitieven'!AN$2:AN$479,$A657)=0,"",COUNTIF('Listing Competitieven'!AN$2:AN$479,$A657))</f>
        <v/>
      </c>
      <c r="C657" s="145" t="str">
        <f>IF(COUNTIF('Listing Competitieven'!AO$2:AO$479,$A657)=0,"",COUNTIF('Listing Competitieven'!AO$2:AO$479,$A657))</f>
        <v/>
      </c>
      <c r="D657" s="145" t="str">
        <f>IF(COUNTIF('Listing Competitieven'!AP$2:AP$479,$A657)=0,"",COUNTIF('Listing Competitieven'!AP$2:AP$479,$A657))</f>
        <v/>
      </c>
      <c r="E657" s="145" t="str">
        <f>IF(COUNTIF('Listing Competitieven'!AQ$2:AQ$479,$A657)=0,"",COUNTIF('Listing Competitieven'!AQ$2:AQ$479,$A657))</f>
        <v/>
      </c>
      <c r="F657" s="145" t="str">
        <f>IF(COUNTIF('Listing Competitieven'!AR$2:AR$479,$A657)=0,"",COUNTIF('Listing Competitieven'!AR$2:AR$479,$A657))</f>
        <v/>
      </c>
      <c r="G657" s="145" t="str">
        <f>IF(COUNTIF('Listing Competitieven'!AS$2:AS$479,$A657)=0,"",COUNTIF('Listing Competitieven'!AS$2:AS$479,$A657))</f>
        <v/>
      </c>
      <c r="I657">
        <v>656</v>
      </c>
      <c r="J657" s="145">
        <f>SUM(B$2:B657)</f>
        <v>141</v>
      </c>
      <c r="K657" s="145">
        <f>SUM(C$2:C657)</f>
        <v>93</v>
      </c>
      <c r="L657" s="145">
        <f>SUM(D$2:D657)</f>
        <v>37</v>
      </c>
      <c r="M657" s="145">
        <f>SUM(E$2:E657)</f>
        <v>3</v>
      </c>
      <c r="N657" s="145">
        <f>SUM(F$2:F657)</f>
        <v>0</v>
      </c>
      <c r="O657" s="145">
        <f>SUM(G$2:G657)</f>
        <v>0</v>
      </c>
    </row>
    <row r="658" spans="1:15" x14ac:dyDescent="0.25">
      <c r="A658">
        <v>657</v>
      </c>
      <c r="B658" s="145" t="str">
        <f>IF(COUNTIF('Listing Competitieven'!AN$2:AN$479,$A658)=0,"",COUNTIF('Listing Competitieven'!AN$2:AN$479,$A658))</f>
        <v/>
      </c>
      <c r="C658" s="145" t="str">
        <f>IF(COUNTIF('Listing Competitieven'!AO$2:AO$479,$A658)=0,"",COUNTIF('Listing Competitieven'!AO$2:AO$479,$A658))</f>
        <v/>
      </c>
      <c r="D658" s="145" t="str">
        <f>IF(COUNTIF('Listing Competitieven'!AP$2:AP$479,$A658)=0,"",COUNTIF('Listing Competitieven'!AP$2:AP$479,$A658))</f>
        <v/>
      </c>
      <c r="E658" s="145" t="str">
        <f>IF(COUNTIF('Listing Competitieven'!AQ$2:AQ$479,$A658)=0,"",COUNTIF('Listing Competitieven'!AQ$2:AQ$479,$A658))</f>
        <v/>
      </c>
      <c r="F658" s="145" t="str">
        <f>IF(COUNTIF('Listing Competitieven'!AR$2:AR$479,$A658)=0,"",COUNTIF('Listing Competitieven'!AR$2:AR$479,$A658))</f>
        <v/>
      </c>
      <c r="G658" s="145" t="str">
        <f>IF(COUNTIF('Listing Competitieven'!AS$2:AS$479,$A658)=0,"",COUNTIF('Listing Competitieven'!AS$2:AS$479,$A658))</f>
        <v/>
      </c>
      <c r="I658">
        <v>657</v>
      </c>
      <c r="J658" s="145">
        <f>SUM(B$2:B658)</f>
        <v>141</v>
      </c>
      <c r="K658" s="145">
        <f>SUM(C$2:C658)</f>
        <v>93</v>
      </c>
      <c r="L658" s="145">
        <f>SUM(D$2:D658)</f>
        <v>37</v>
      </c>
      <c r="M658" s="145">
        <f>SUM(E$2:E658)</f>
        <v>3</v>
      </c>
      <c r="N658" s="145">
        <f>SUM(F$2:F658)</f>
        <v>0</v>
      </c>
      <c r="O658" s="145">
        <f>SUM(G$2:G658)</f>
        <v>0</v>
      </c>
    </row>
    <row r="659" spans="1:15" x14ac:dyDescent="0.25">
      <c r="A659">
        <v>658</v>
      </c>
      <c r="B659" s="145">
        <f>IF(COUNTIF('Listing Competitieven'!AN$2:AN$479,$A659)=0,"",COUNTIF('Listing Competitieven'!AN$2:AN$479,$A659))</f>
        <v>1</v>
      </c>
      <c r="C659" s="145" t="str">
        <f>IF(COUNTIF('Listing Competitieven'!AO$2:AO$479,$A659)=0,"",COUNTIF('Listing Competitieven'!AO$2:AO$479,$A659))</f>
        <v/>
      </c>
      <c r="D659" s="145" t="str">
        <f>IF(COUNTIF('Listing Competitieven'!AP$2:AP$479,$A659)=0,"",COUNTIF('Listing Competitieven'!AP$2:AP$479,$A659))</f>
        <v/>
      </c>
      <c r="E659" s="145" t="str">
        <f>IF(COUNTIF('Listing Competitieven'!AQ$2:AQ$479,$A659)=0,"",COUNTIF('Listing Competitieven'!AQ$2:AQ$479,$A659))</f>
        <v/>
      </c>
      <c r="F659" s="145" t="str">
        <f>IF(COUNTIF('Listing Competitieven'!AR$2:AR$479,$A659)=0,"",COUNTIF('Listing Competitieven'!AR$2:AR$479,$A659))</f>
        <v/>
      </c>
      <c r="G659" s="145" t="str">
        <f>IF(COUNTIF('Listing Competitieven'!AS$2:AS$479,$A659)=0,"",COUNTIF('Listing Competitieven'!AS$2:AS$479,$A659))</f>
        <v/>
      </c>
      <c r="I659">
        <v>658</v>
      </c>
      <c r="J659" s="145">
        <f>SUM(B$2:B659)</f>
        <v>142</v>
      </c>
      <c r="K659" s="145">
        <f>SUM(C$2:C659)</f>
        <v>93</v>
      </c>
      <c r="L659" s="145">
        <f>SUM(D$2:D659)</f>
        <v>37</v>
      </c>
      <c r="M659" s="145">
        <f>SUM(E$2:E659)</f>
        <v>3</v>
      </c>
      <c r="N659" s="145">
        <f>SUM(F$2:F659)</f>
        <v>0</v>
      </c>
      <c r="O659" s="145">
        <f>SUM(G$2:G659)</f>
        <v>0</v>
      </c>
    </row>
    <row r="660" spans="1:15" x14ac:dyDescent="0.25">
      <c r="A660">
        <v>659</v>
      </c>
      <c r="B660" s="145" t="str">
        <f>IF(COUNTIF('Listing Competitieven'!AN$2:AN$479,$A660)=0,"",COUNTIF('Listing Competitieven'!AN$2:AN$479,$A660))</f>
        <v/>
      </c>
      <c r="C660" s="145" t="str">
        <f>IF(COUNTIF('Listing Competitieven'!AO$2:AO$479,$A660)=0,"",COUNTIF('Listing Competitieven'!AO$2:AO$479,$A660))</f>
        <v/>
      </c>
      <c r="D660" s="145" t="str">
        <f>IF(COUNTIF('Listing Competitieven'!AP$2:AP$479,$A660)=0,"",COUNTIF('Listing Competitieven'!AP$2:AP$479,$A660))</f>
        <v/>
      </c>
      <c r="E660" s="145" t="str">
        <f>IF(COUNTIF('Listing Competitieven'!AQ$2:AQ$479,$A660)=0,"",COUNTIF('Listing Competitieven'!AQ$2:AQ$479,$A660))</f>
        <v/>
      </c>
      <c r="F660" s="145" t="str">
        <f>IF(COUNTIF('Listing Competitieven'!AR$2:AR$479,$A660)=0,"",COUNTIF('Listing Competitieven'!AR$2:AR$479,$A660))</f>
        <v/>
      </c>
      <c r="G660" s="145" t="str">
        <f>IF(COUNTIF('Listing Competitieven'!AS$2:AS$479,$A660)=0,"",COUNTIF('Listing Competitieven'!AS$2:AS$479,$A660))</f>
        <v/>
      </c>
      <c r="I660">
        <v>659</v>
      </c>
      <c r="J660" s="145">
        <f>SUM(B$2:B660)</f>
        <v>142</v>
      </c>
      <c r="K660" s="145">
        <f>SUM(C$2:C660)</f>
        <v>93</v>
      </c>
      <c r="L660" s="145">
        <f>SUM(D$2:D660)</f>
        <v>37</v>
      </c>
      <c r="M660" s="145">
        <f>SUM(E$2:E660)</f>
        <v>3</v>
      </c>
      <c r="N660" s="145">
        <f>SUM(F$2:F660)</f>
        <v>0</v>
      </c>
      <c r="O660" s="145">
        <f>SUM(G$2:G660)</f>
        <v>0</v>
      </c>
    </row>
    <row r="661" spans="1:15" x14ac:dyDescent="0.25">
      <c r="A661">
        <v>660</v>
      </c>
      <c r="B661" s="145" t="str">
        <f>IF(COUNTIF('Listing Competitieven'!AN$2:AN$479,$A661)=0,"",COUNTIF('Listing Competitieven'!AN$2:AN$479,$A661))</f>
        <v/>
      </c>
      <c r="C661" s="145" t="str">
        <f>IF(COUNTIF('Listing Competitieven'!AO$2:AO$479,$A661)=0,"",COUNTIF('Listing Competitieven'!AO$2:AO$479,$A661))</f>
        <v/>
      </c>
      <c r="D661" s="145" t="str">
        <f>IF(COUNTIF('Listing Competitieven'!AP$2:AP$479,$A661)=0,"",COUNTIF('Listing Competitieven'!AP$2:AP$479,$A661))</f>
        <v/>
      </c>
      <c r="E661" s="145" t="str">
        <f>IF(COUNTIF('Listing Competitieven'!AQ$2:AQ$479,$A661)=0,"",COUNTIF('Listing Competitieven'!AQ$2:AQ$479,$A661))</f>
        <v/>
      </c>
      <c r="F661" s="145" t="str">
        <f>IF(COUNTIF('Listing Competitieven'!AR$2:AR$479,$A661)=0,"",COUNTIF('Listing Competitieven'!AR$2:AR$479,$A661))</f>
        <v/>
      </c>
      <c r="G661" s="145" t="str">
        <f>IF(COUNTIF('Listing Competitieven'!AS$2:AS$479,$A661)=0,"",COUNTIF('Listing Competitieven'!AS$2:AS$479,$A661))</f>
        <v/>
      </c>
      <c r="I661">
        <v>660</v>
      </c>
      <c r="J661" s="145">
        <f>SUM(B$2:B661)</f>
        <v>142</v>
      </c>
      <c r="K661" s="145">
        <f>SUM(C$2:C661)</f>
        <v>93</v>
      </c>
      <c r="L661" s="145">
        <f>SUM(D$2:D661)</f>
        <v>37</v>
      </c>
      <c r="M661" s="145">
        <f>SUM(E$2:E661)</f>
        <v>3</v>
      </c>
      <c r="N661" s="145">
        <f>SUM(F$2:F661)</f>
        <v>0</v>
      </c>
      <c r="O661" s="145">
        <f>SUM(G$2:G661)</f>
        <v>0</v>
      </c>
    </row>
    <row r="662" spans="1:15" x14ac:dyDescent="0.25">
      <c r="A662">
        <v>661</v>
      </c>
      <c r="B662" s="145" t="str">
        <f>IF(COUNTIF('Listing Competitieven'!AN$2:AN$479,$A662)=0,"",COUNTIF('Listing Competitieven'!AN$2:AN$479,$A662))</f>
        <v/>
      </c>
      <c r="C662" s="145" t="str">
        <f>IF(COUNTIF('Listing Competitieven'!AO$2:AO$479,$A662)=0,"",COUNTIF('Listing Competitieven'!AO$2:AO$479,$A662))</f>
        <v/>
      </c>
      <c r="D662" s="145" t="str">
        <f>IF(COUNTIF('Listing Competitieven'!AP$2:AP$479,$A662)=0,"",COUNTIF('Listing Competitieven'!AP$2:AP$479,$A662))</f>
        <v/>
      </c>
      <c r="E662" s="145" t="str">
        <f>IF(COUNTIF('Listing Competitieven'!AQ$2:AQ$479,$A662)=0,"",COUNTIF('Listing Competitieven'!AQ$2:AQ$479,$A662))</f>
        <v/>
      </c>
      <c r="F662" s="145" t="str">
        <f>IF(COUNTIF('Listing Competitieven'!AR$2:AR$479,$A662)=0,"",COUNTIF('Listing Competitieven'!AR$2:AR$479,$A662))</f>
        <v/>
      </c>
      <c r="G662" s="145" t="str">
        <f>IF(COUNTIF('Listing Competitieven'!AS$2:AS$479,$A662)=0,"",COUNTIF('Listing Competitieven'!AS$2:AS$479,$A662))</f>
        <v/>
      </c>
      <c r="I662">
        <v>661</v>
      </c>
      <c r="J662" s="145">
        <f>SUM(B$2:B662)</f>
        <v>142</v>
      </c>
      <c r="K662" s="145">
        <f>SUM(C$2:C662)</f>
        <v>93</v>
      </c>
      <c r="L662" s="145">
        <f>SUM(D$2:D662)</f>
        <v>37</v>
      </c>
      <c r="M662" s="145">
        <f>SUM(E$2:E662)</f>
        <v>3</v>
      </c>
      <c r="N662" s="145">
        <f>SUM(F$2:F662)</f>
        <v>0</v>
      </c>
      <c r="O662" s="145">
        <f>SUM(G$2:G662)</f>
        <v>0</v>
      </c>
    </row>
    <row r="663" spans="1:15" x14ac:dyDescent="0.25">
      <c r="A663">
        <v>662</v>
      </c>
      <c r="B663" s="145" t="str">
        <f>IF(COUNTIF('Listing Competitieven'!AN$2:AN$479,$A663)=0,"",COUNTIF('Listing Competitieven'!AN$2:AN$479,$A663))</f>
        <v/>
      </c>
      <c r="C663" s="145" t="str">
        <f>IF(COUNTIF('Listing Competitieven'!AO$2:AO$479,$A663)=0,"",COUNTIF('Listing Competitieven'!AO$2:AO$479,$A663))</f>
        <v/>
      </c>
      <c r="D663" s="145" t="str">
        <f>IF(COUNTIF('Listing Competitieven'!AP$2:AP$479,$A663)=0,"",COUNTIF('Listing Competitieven'!AP$2:AP$479,$A663))</f>
        <v/>
      </c>
      <c r="E663" s="145" t="str">
        <f>IF(COUNTIF('Listing Competitieven'!AQ$2:AQ$479,$A663)=0,"",COUNTIF('Listing Competitieven'!AQ$2:AQ$479,$A663))</f>
        <v/>
      </c>
      <c r="F663" s="145" t="str">
        <f>IF(COUNTIF('Listing Competitieven'!AR$2:AR$479,$A663)=0,"",COUNTIF('Listing Competitieven'!AR$2:AR$479,$A663))</f>
        <v/>
      </c>
      <c r="G663" s="145" t="str">
        <f>IF(COUNTIF('Listing Competitieven'!AS$2:AS$479,$A663)=0,"",COUNTIF('Listing Competitieven'!AS$2:AS$479,$A663))</f>
        <v/>
      </c>
      <c r="I663">
        <v>662</v>
      </c>
      <c r="J663" s="145">
        <f>SUM(B$2:B663)</f>
        <v>142</v>
      </c>
      <c r="K663" s="145">
        <f>SUM(C$2:C663)</f>
        <v>93</v>
      </c>
      <c r="L663" s="145">
        <f>SUM(D$2:D663)</f>
        <v>37</v>
      </c>
      <c r="M663" s="145">
        <f>SUM(E$2:E663)</f>
        <v>3</v>
      </c>
      <c r="N663" s="145">
        <f>SUM(F$2:F663)</f>
        <v>0</v>
      </c>
      <c r="O663" s="145">
        <f>SUM(G$2:G663)</f>
        <v>0</v>
      </c>
    </row>
    <row r="664" spans="1:15" x14ac:dyDescent="0.25">
      <c r="A664">
        <v>663</v>
      </c>
      <c r="B664" s="145" t="str">
        <f>IF(COUNTIF('Listing Competitieven'!AN$2:AN$479,$A664)=0,"",COUNTIF('Listing Competitieven'!AN$2:AN$479,$A664))</f>
        <v/>
      </c>
      <c r="C664" s="145" t="str">
        <f>IF(COUNTIF('Listing Competitieven'!AO$2:AO$479,$A664)=0,"",COUNTIF('Listing Competitieven'!AO$2:AO$479,$A664))</f>
        <v/>
      </c>
      <c r="D664" s="145" t="str">
        <f>IF(COUNTIF('Listing Competitieven'!AP$2:AP$479,$A664)=0,"",COUNTIF('Listing Competitieven'!AP$2:AP$479,$A664))</f>
        <v/>
      </c>
      <c r="E664" s="145" t="str">
        <f>IF(COUNTIF('Listing Competitieven'!AQ$2:AQ$479,$A664)=0,"",COUNTIF('Listing Competitieven'!AQ$2:AQ$479,$A664))</f>
        <v/>
      </c>
      <c r="F664" s="145" t="str">
        <f>IF(COUNTIF('Listing Competitieven'!AR$2:AR$479,$A664)=0,"",COUNTIF('Listing Competitieven'!AR$2:AR$479,$A664))</f>
        <v/>
      </c>
      <c r="G664" s="145" t="str">
        <f>IF(COUNTIF('Listing Competitieven'!AS$2:AS$479,$A664)=0,"",COUNTIF('Listing Competitieven'!AS$2:AS$479,$A664))</f>
        <v/>
      </c>
      <c r="I664">
        <v>663</v>
      </c>
      <c r="J664" s="145">
        <f>SUM(B$2:B664)</f>
        <v>142</v>
      </c>
      <c r="K664" s="145">
        <f>SUM(C$2:C664)</f>
        <v>93</v>
      </c>
      <c r="L664" s="145">
        <f>SUM(D$2:D664)</f>
        <v>37</v>
      </c>
      <c r="M664" s="145">
        <f>SUM(E$2:E664)</f>
        <v>3</v>
      </c>
      <c r="N664" s="145">
        <f>SUM(F$2:F664)</f>
        <v>0</v>
      </c>
      <c r="O664" s="145">
        <f>SUM(G$2:G664)</f>
        <v>0</v>
      </c>
    </row>
    <row r="665" spans="1:15" x14ac:dyDescent="0.25">
      <c r="A665">
        <v>664</v>
      </c>
      <c r="B665" s="145" t="str">
        <f>IF(COUNTIF('Listing Competitieven'!AN$2:AN$479,$A665)=0,"",COUNTIF('Listing Competitieven'!AN$2:AN$479,$A665))</f>
        <v/>
      </c>
      <c r="C665" s="145">
        <f>IF(COUNTIF('Listing Competitieven'!AO$2:AO$479,$A665)=0,"",COUNTIF('Listing Competitieven'!AO$2:AO$479,$A665))</f>
        <v>1</v>
      </c>
      <c r="D665" s="145" t="str">
        <f>IF(COUNTIF('Listing Competitieven'!AP$2:AP$479,$A665)=0,"",COUNTIF('Listing Competitieven'!AP$2:AP$479,$A665))</f>
        <v/>
      </c>
      <c r="E665" s="145" t="str">
        <f>IF(COUNTIF('Listing Competitieven'!AQ$2:AQ$479,$A665)=0,"",COUNTIF('Listing Competitieven'!AQ$2:AQ$479,$A665))</f>
        <v/>
      </c>
      <c r="F665" s="145" t="str">
        <f>IF(COUNTIF('Listing Competitieven'!AR$2:AR$479,$A665)=0,"",COUNTIF('Listing Competitieven'!AR$2:AR$479,$A665))</f>
        <v/>
      </c>
      <c r="G665" s="145" t="str">
        <f>IF(COUNTIF('Listing Competitieven'!AS$2:AS$479,$A665)=0,"",COUNTIF('Listing Competitieven'!AS$2:AS$479,$A665))</f>
        <v/>
      </c>
      <c r="I665">
        <v>664</v>
      </c>
      <c r="J665" s="145">
        <f>SUM(B$2:B665)</f>
        <v>142</v>
      </c>
      <c r="K665" s="145">
        <f>SUM(C$2:C665)</f>
        <v>94</v>
      </c>
      <c r="L665" s="145">
        <f>SUM(D$2:D665)</f>
        <v>37</v>
      </c>
      <c r="M665" s="145">
        <f>SUM(E$2:E665)</f>
        <v>3</v>
      </c>
      <c r="N665" s="145">
        <f>SUM(F$2:F665)</f>
        <v>0</v>
      </c>
      <c r="O665" s="145">
        <f>SUM(G$2:G665)</f>
        <v>0</v>
      </c>
    </row>
    <row r="666" spans="1:15" x14ac:dyDescent="0.25">
      <c r="A666">
        <v>665</v>
      </c>
      <c r="B666" s="145" t="str">
        <f>IF(COUNTIF('Listing Competitieven'!AN$2:AN$479,$A666)=0,"",COUNTIF('Listing Competitieven'!AN$2:AN$479,$A666))</f>
        <v/>
      </c>
      <c r="C666" s="145" t="str">
        <f>IF(COUNTIF('Listing Competitieven'!AO$2:AO$479,$A666)=0,"",COUNTIF('Listing Competitieven'!AO$2:AO$479,$A666))</f>
        <v/>
      </c>
      <c r="D666" s="145" t="str">
        <f>IF(COUNTIF('Listing Competitieven'!AP$2:AP$479,$A666)=0,"",COUNTIF('Listing Competitieven'!AP$2:AP$479,$A666))</f>
        <v/>
      </c>
      <c r="E666" s="145" t="str">
        <f>IF(COUNTIF('Listing Competitieven'!AQ$2:AQ$479,$A666)=0,"",COUNTIF('Listing Competitieven'!AQ$2:AQ$479,$A666))</f>
        <v/>
      </c>
      <c r="F666" s="145" t="str">
        <f>IF(COUNTIF('Listing Competitieven'!AR$2:AR$479,$A666)=0,"",COUNTIF('Listing Competitieven'!AR$2:AR$479,$A666))</f>
        <v/>
      </c>
      <c r="G666" s="145" t="str">
        <f>IF(COUNTIF('Listing Competitieven'!AS$2:AS$479,$A666)=0,"",COUNTIF('Listing Competitieven'!AS$2:AS$479,$A666))</f>
        <v/>
      </c>
      <c r="I666">
        <v>665</v>
      </c>
      <c r="J666" s="145">
        <f>SUM(B$2:B666)</f>
        <v>142</v>
      </c>
      <c r="K666" s="145">
        <f>SUM(C$2:C666)</f>
        <v>94</v>
      </c>
      <c r="L666" s="145">
        <f>SUM(D$2:D666)</f>
        <v>37</v>
      </c>
      <c r="M666" s="145">
        <f>SUM(E$2:E666)</f>
        <v>3</v>
      </c>
      <c r="N666" s="145">
        <f>SUM(F$2:F666)</f>
        <v>0</v>
      </c>
      <c r="O666" s="145">
        <f>SUM(G$2:G666)</f>
        <v>0</v>
      </c>
    </row>
    <row r="667" spans="1:15" x14ac:dyDescent="0.25">
      <c r="A667">
        <v>666</v>
      </c>
      <c r="B667" s="145" t="str">
        <f>IF(COUNTIF('Listing Competitieven'!AN$2:AN$479,$A667)=0,"",COUNTIF('Listing Competitieven'!AN$2:AN$479,$A667))</f>
        <v/>
      </c>
      <c r="C667" s="145" t="str">
        <f>IF(COUNTIF('Listing Competitieven'!AO$2:AO$479,$A667)=0,"",COUNTIF('Listing Competitieven'!AO$2:AO$479,$A667))</f>
        <v/>
      </c>
      <c r="D667" s="145" t="str">
        <f>IF(COUNTIF('Listing Competitieven'!AP$2:AP$479,$A667)=0,"",COUNTIF('Listing Competitieven'!AP$2:AP$479,$A667))</f>
        <v/>
      </c>
      <c r="E667" s="145" t="str">
        <f>IF(COUNTIF('Listing Competitieven'!AQ$2:AQ$479,$A667)=0,"",COUNTIF('Listing Competitieven'!AQ$2:AQ$479,$A667))</f>
        <v/>
      </c>
      <c r="F667" s="145" t="str">
        <f>IF(COUNTIF('Listing Competitieven'!AR$2:AR$479,$A667)=0,"",COUNTIF('Listing Competitieven'!AR$2:AR$479,$A667))</f>
        <v/>
      </c>
      <c r="G667" s="145" t="str">
        <f>IF(COUNTIF('Listing Competitieven'!AS$2:AS$479,$A667)=0,"",COUNTIF('Listing Competitieven'!AS$2:AS$479,$A667))</f>
        <v/>
      </c>
      <c r="I667">
        <v>666</v>
      </c>
      <c r="J667" s="145">
        <f>SUM(B$2:B667)</f>
        <v>142</v>
      </c>
      <c r="K667" s="145">
        <f>SUM(C$2:C667)</f>
        <v>94</v>
      </c>
      <c r="L667" s="145">
        <f>SUM(D$2:D667)</f>
        <v>37</v>
      </c>
      <c r="M667" s="145">
        <f>SUM(E$2:E667)</f>
        <v>3</v>
      </c>
      <c r="N667" s="145">
        <f>SUM(F$2:F667)</f>
        <v>0</v>
      </c>
      <c r="O667" s="145">
        <f>SUM(G$2:G667)</f>
        <v>0</v>
      </c>
    </row>
    <row r="668" spans="1:15" x14ac:dyDescent="0.25">
      <c r="A668">
        <v>667</v>
      </c>
      <c r="B668" s="145" t="str">
        <f>IF(COUNTIF('Listing Competitieven'!AN$2:AN$479,$A668)=0,"",COUNTIF('Listing Competitieven'!AN$2:AN$479,$A668))</f>
        <v/>
      </c>
      <c r="C668" s="145" t="str">
        <f>IF(COUNTIF('Listing Competitieven'!AO$2:AO$479,$A668)=0,"",COUNTIF('Listing Competitieven'!AO$2:AO$479,$A668))</f>
        <v/>
      </c>
      <c r="D668" s="145" t="str">
        <f>IF(COUNTIF('Listing Competitieven'!AP$2:AP$479,$A668)=0,"",COUNTIF('Listing Competitieven'!AP$2:AP$479,$A668))</f>
        <v/>
      </c>
      <c r="E668" s="145" t="str">
        <f>IF(COUNTIF('Listing Competitieven'!AQ$2:AQ$479,$A668)=0,"",COUNTIF('Listing Competitieven'!AQ$2:AQ$479,$A668))</f>
        <v/>
      </c>
      <c r="F668" s="145" t="str">
        <f>IF(COUNTIF('Listing Competitieven'!AR$2:AR$479,$A668)=0,"",COUNTIF('Listing Competitieven'!AR$2:AR$479,$A668))</f>
        <v/>
      </c>
      <c r="G668" s="145" t="str">
        <f>IF(COUNTIF('Listing Competitieven'!AS$2:AS$479,$A668)=0,"",COUNTIF('Listing Competitieven'!AS$2:AS$479,$A668))</f>
        <v/>
      </c>
      <c r="I668">
        <v>667</v>
      </c>
      <c r="J668" s="145">
        <f>SUM(B$2:B668)</f>
        <v>142</v>
      </c>
      <c r="K668" s="145">
        <f>SUM(C$2:C668)</f>
        <v>94</v>
      </c>
      <c r="L668" s="145">
        <f>SUM(D$2:D668)</f>
        <v>37</v>
      </c>
      <c r="M668" s="145">
        <f>SUM(E$2:E668)</f>
        <v>3</v>
      </c>
      <c r="N668" s="145">
        <f>SUM(F$2:F668)</f>
        <v>0</v>
      </c>
      <c r="O668" s="145">
        <f>SUM(G$2:G668)</f>
        <v>0</v>
      </c>
    </row>
    <row r="669" spans="1:15" x14ac:dyDescent="0.25">
      <c r="A669">
        <v>668</v>
      </c>
      <c r="B669" s="145" t="str">
        <f>IF(COUNTIF('Listing Competitieven'!AN$2:AN$479,$A669)=0,"",COUNTIF('Listing Competitieven'!AN$2:AN$479,$A669))</f>
        <v/>
      </c>
      <c r="C669" s="145" t="str">
        <f>IF(COUNTIF('Listing Competitieven'!AO$2:AO$479,$A669)=0,"",COUNTIF('Listing Competitieven'!AO$2:AO$479,$A669))</f>
        <v/>
      </c>
      <c r="D669" s="145" t="str">
        <f>IF(COUNTIF('Listing Competitieven'!AP$2:AP$479,$A669)=0,"",COUNTIF('Listing Competitieven'!AP$2:AP$479,$A669))</f>
        <v/>
      </c>
      <c r="E669" s="145" t="str">
        <f>IF(COUNTIF('Listing Competitieven'!AQ$2:AQ$479,$A669)=0,"",COUNTIF('Listing Competitieven'!AQ$2:AQ$479,$A669))</f>
        <v/>
      </c>
      <c r="F669" s="145" t="str">
        <f>IF(COUNTIF('Listing Competitieven'!AR$2:AR$479,$A669)=0,"",COUNTIF('Listing Competitieven'!AR$2:AR$479,$A669))</f>
        <v/>
      </c>
      <c r="G669" s="145" t="str">
        <f>IF(COUNTIF('Listing Competitieven'!AS$2:AS$479,$A669)=0,"",COUNTIF('Listing Competitieven'!AS$2:AS$479,$A669))</f>
        <v/>
      </c>
      <c r="I669">
        <v>668</v>
      </c>
      <c r="J669" s="145">
        <f>SUM(B$2:B669)</f>
        <v>142</v>
      </c>
      <c r="K669" s="145">
        <f>SUM(C$2:C669)</f>
        <v>94</v>
      </c>
      <c r="L669" s="145">
        <f>SUM(D$2:D669)</f>
        <v>37</v>
      </c>
      <c r="M669" s="145">
        <f>SUM(E$2:E669)</f>
        <v>3</v>
      </c>
      <c r="N669" s="145">
        <f>SUM(F$2:F669)</f>
        <v>0</v>
      </c>
      <c r="O669" s="145">
        <f>SUM(G$2:G669)</f>
        <v>0</v>
      </c>
    </row>
    <row r="670" spans="1:15" x14ac:dyDescent="0.25">
      <c r="A670">
        <v>669</v>
      </c>
      <c r="B670" s="145" t="str">
        <f>IF(COUNTIF('Listing Competitieven'!AN$2:AN$479,$A670)=0,"",COUNTIF('Listing Competitieven'!AN$2:AN$479,$A670))</f>
        <v/>
      </c>
      <c r="C670" s="145" t="str">
        <f>IF(COUNTIF('Listing Competitieven'!AO$2:AO$479,$A670)=0,"",COUNTIF('Listing Competitieven'!AO$2:AO$479,$A670))</f>
        <v/>
      </c>
      <c r="D670" s="145" t="str">
        <f>IF(COUNTIF('Listing Competitieven'!AP$2:AP$479,$A670)=0,"",COUNTIF('Listing Competitieven'!AP$2:AP$479,$A670))</f>
        <v/>
      </c>
      <c r="E670" s="145" t="str">
        <f>IF(COUNTIF('Listing Competitieven'!AQ$2:AQ$479,$A670)=0,"",COUNTIF('Listing Competitieven'!AQ$2:AQ$479,$A670))</f>
        <v/>
      </c>
      <c r="F670" s="145" t="str">
        <f>IF(COUNTIF('Listing Competitieven'!AR$2:AR$479,$A670)=0,"",COUNTIF('Listing Competitieven'!AR$2:AR$479,$A670))</f>
        <v/>
      </c>
      <c r="G670" s="145" t="str">
        <f>IF(COUNTIF('Listing Competitieven'!AS$2:AS$479,$A670)=0,"",COUNTIF('Listing Competitieven'!AS$2:AS$479,$A670))</f>
        <v/>
      </c>
      <c r="I670">
        <v>669</v>
      </c>
      <c r="J670" s="145">
        <f>SUM(B$2:B670)</f>
        <v>142</v>
      </c>
      <c r="K670" s="145">
        <f>SUM(C$2:C670)</f>
        <v>94</v>
      </c>
      <c r="L670" s="145">
        <f>SUM(D$2:D670)</f>
        <v>37</v>
      </c>
      <c r="M670" s="145">
        <f>SUM(E$2:E670)</f>
        <v>3</v>
      </c>
      <c r="N670" s="145">
        <f>SUM(F$2:F670)</f>
        <v>0</v>
      </c>
      <c r="O670" s="145">
        <f>SUM(G$2:G670)</f>
        <v>0</v>
      </c>
    </row>
    <row r="671" spans="1:15" x14ac:dyDescent="0.25">
      <c r="A671">
        <v>670</v>
      </c>
      <c r="B671" s="145" t="str">
        <f>IF(COUNTIF('Listing Competitieven'!AN$2:AN$479,$A671)=0,"",COUNTIF('Listing Competitieven'!AN$2:AN$479,$A671))</f>
        <v/>
      </c>
      <c r="C671" s="145" t="str">
        <f>IF(COUNTIF('Listing Competitieven'!AO$2:AO$479,$A671)=0,"",COUNTIF('Listing Competitieven'!AO$2:AO$479,$A671))</f>
        <v/>
      </c>
      <c r="D671" s="145" t="str">
        <f>IF(COUNTIF('Listing Competitieven'!AP$2:AP$479,$A671)=0,"",COUNTIF('Listing Competitieven'!AP$2:AP$479,$A671))</f>
        <v/>
      </c>
      <c r="E671" s="145" t="str">
        <f>IF(COUNTIF('Listing Competitieven'!AQ$2:AQ$479,$A671)=0,"",COUNTIF('Listing Competitieven'!AQ$2:AQ$479,$A671))</f>
        <v/>
      </c>
      <c r="F671" s="145" t="str">
        <f>IF(COUNTIF('Listing Competitieven'!AR$2:AR$479,$A671)=0,"",COUNTIF('Listing Competitieven'!AR$2:AR$479,$A671))</f>
        <v/>
      </c>
      <c r="G671" s="145" t="str">
        <f>IF(COUNTIF('Listing Competitieven'!AS$2:AS$479,$A671)=0,"",COUNTIF('Listing Competitieven'!AS$2:AS$479,$A671))</f>
        <v/>
      </c>
      <c r="I671">
        <v>670</v>
      </c>
      <c r="J671" s="145">
        <f>SUM(B$2:B671)</f>
        <v>142</v>
      </c>
      <c r="K671" s="145">
        <f>SUM(C$2:C671)</f>
        <v>94</v>
      </c>
      <c r="L671" s="145">
        <f>SUM(D$2:D671)</f>
        <v>37</v>
      </c>
      <c r="M671" s="145">
        <f>SUM(E$2:E671)</f>
        <v>3</v>
      </c>
      <c r="N671" s="145">
        <f>SUM(F$2:F671)</f>
        <v>0</v>
      </c>
      <c r="O671" s="145">
        <f>SUM(G$2:G671)</f>
        <v>0</v>
      </c>
    </row>
    <row r="672" spans="1:15" x14ac:dyDescent="0.25">
      <c r="A672">
        <v>671</v>
      </c>
      <c r="B672" s="145" t="str">
        <f>IF(COUNTIF('Listing Competitieven'!AN$2:AN$479,$A672)=0,"",COUNTIF('Listing Competitieven'!AN$2:AN$479,$A672))</f>
        <v/>
      </c>
      <c r="C672" s="145" t="str">
        <f>IF(COUNTIF('Listing Competitieven'!AO$2:AO$479,$A672)=0,"",COUNTIF('Listing Competitieven'!AO$2:AO$479,$A672))</f>
        <v/>
      </c>
      <c r="D672" s="145" t="str">
        <f>IF(COUNTIF('Listing Competitieven'!AP$2:AP$479,$A672)=0,"",COUNTIF('Listing Competitieven'!AP$2:AP$479,$A672))</f>
        <v/>
      </c>
      <c r="E672" s="145" t="str">
        <f>IF(COUNTIF('Listing Competitieven'!AQ$2:AQ$479,$A672)=0,"",COUNTIF('Listing Competitieven'!AQ$2:AQ$479,$A672))</f>
        <v/>
      </c>
      <c r="F672" s="145" t="str">
        <f>IF(COUNTIF('Listing Competitieven'!AR$2:AR$479,$A672)=0,"",COUNTIF('Listing Competitieven'!AR$2:AR$479,$A672))</f>
        <v/>
      </c>
      <c r="G672" s="145" t="str">
        <f>IF(COUNTIF('Listing Competitieven'!AS$2:AS$479,$A672)=0,"",COUNTIF('Listing Competitieven'!AS$2:AS$479,$A672))</f>
        <v/>
      </c>
      <c r="I672">
        <v>671</v>
      </c>
      <c r="J672" s="145">
        <f>SUM(B$2:B672)</f>
        <v>142</v>
      </c>
      <c r="K672" s="145">
        <f>SUM(C$2:C672)</f>
        <v>94</v>
      </c>
      <c r="L672" s="145">
        <f>SUM(D$2:D672)</f>
        <v>37</v>
      </c>
      <c r="M672" s="145">
        <f>SUM(E$2:E672)</f>
        <v>3</v>
      </c>
      <c r="N672" s="145">
        <f>SUM(F$2:F672)</f>
        <v>0</v>
      </c>
      <c r="O672" s="145">
        <f>SUM(G$2:G672)</f>
        <v>0</v>
      </c>
    </row>
    <row r="673" spans="1:15" x14ac:dyDescent="0.25">
      <c r="A673">
        <v>672</v>
      </c>
      <c r="B673" s="145" t="str">
        <f>IF(COUNTIF('Listing Competitieven'!AN$2:AN$479,$A673)=0,"",COUNTIF('Listing Competitieven'!AN$2:AN$479,$A673))</f>
        <v/>
      </c>
      <c r="C673" s="145" t="str">
        <f>IF(COUNTIF('Listing Competitieven'!AO$2:AO$479,$A673)=0,"",COUNTIF('Listing Competitieven'!AO$2:AO$479,$A673))</f>
        <v/>
      </c>
      <c r="D673" s="145" t="str">
        <f>IF(COUNTIF('Listing Competitieven'!AP$2:AP$479,$A673)=0,"",COUNTIF('Listing Competitieven'!AP$2:AP$479,$A673))</f>
        <v/>
      </c>
      <c r="E673" s="145" t="str">
        <f>IF(COUNTIF('Listing Competitieven'!AQ$2:AQ$479,$A673)=0,"",COUNTIF('Listing Competitieven'!AQ$2:AQ$479,$A673))</f>
        <v/>
      </c>
      <c r="F673" s="145" t="str">
        <f>IF(COUNTIF('Listing Competitieven'!AR$2:AR$479,$A673)=0,"",COUNTIF('Listing Competitieven'!AR$2:AR$479,$A673))</f>
        <v/>
      </c>
      <c r="G673" s="145" t="str">
        <f>IF(COUNTIF('Listing Competitieven'!AS$2:AS$479,$A673)=0,"",COUNTIF('Listing Competitieven'!AS$2:AS$479,$A673))</f>
        <v/>
      </c>
      <c r="I673">
        <v>672</v>
      </c>
      <c r="J673" s="145">
        <f>SUM(B$2:B673)</f>
        <v>142</v>
      </c>
      <c r="K673" s="145">
        <f>SUM(C$2:C673)</f>
        <v>94</v>
      </c>
      <c r="L673" s="145">
        <f>SUM(D$2:D673)</f>
        <v>37</v>
      </c>
      <c r="M673" s="145">
        <f>SUM(E$2:E673)</f>
        <v>3</v>
      </c>
      <c r="N673" s="145">
        <f>SUM(F$2:F673)</f>
        <v>0</v>
      </c>
      <c r="O673" s="145">
        <f>SUM(G$2:G673)</f>
        <v>0</v>
      </c>
    </row>
    <row r="674" spans="1:15" x14ac:dyDescent="0.25">
      <c r="A674">
        <v>673</v>
      </c>
      <c r="B674" s="145" t="str">
        <f>IF(COUNTIF('Listing Competitieven'!AN$2:AN$479,$A674)=0,"",COUNTIF('Listing Competitieven'!AN$2:AN$479,$A674))</f>
        <v/>
      </c>
      <c r="C674" s="145" t="str">
        <f>IF(COUNTIF('Listing Competitieven'!AO$2:AO$479,$A674)=0,"",COUNTIF('Listing Competitieven'!AO$2:AO$479,$A674))</f>
        <v/>
      </c>
      <c r="D674" s="145" t="str">
        <f>IF(COUNTIF('Listing Competitieven'!AP$2:AP$479,$A674)=0,"",COUNTIF('Listing Competitieven'!AP$2:AP$479,$A674))</f>
        <v/>
      </c>
      <c r="E674" s="145" t="str">
        <f>IF(COUNTIF('Listing Competitieven'!AQ$2:AQ$479,$A674)=0,"",COUNTIF('Listing Competitieven'!AQ$2:AQ$479,$A674))</f>
        <v/>
      </c>
      <c r="F674" s="145" t="str">
        <f>IF(COUNTIF('Listing Competitieven'!AR$2:AR$479,$A674)=0,"",COUNTIF('Listing Competitieven'!AR$2:AR$479,$A674))</f>
        <v/>
      </c>
      <c r="G674" s="145" t="str">
        <f>IF(COUNTIF('Listing Competitieven'!AS$2:AS$479,$A674)=0,"",COUNTIF('Listing Competitieven'!AS$2:AS$479,$A674))</f>
        <v/>
      </c>
      <c r="I674">
        <v>673</v>
      </c>
      <c r="J674" s="145">
        <f>SUM(B$2:B674)</f>
        <v>142</v>
      </c>
      <c r="K674" s="145">
        <f>SUM(C$2:C674)</f>
        <v>94</v>
      </c>
      <c r="L674" s="145">
        <f>SUM(D$2:D674)</f>
        <v>37</v>
      </c>
      <c r="M674" s="145">
        <f>SUM(E$2:E674)</f>
        <v>3</v>
      </c>
      <c r="N674" s="145">
        <f>SUM(F$2:F674)</f>
        <v>0</v>
      </c>
      <c r="O674" s="145">
        <f>SUM(G$2:G674)</f>
        <v>0</v>
      </c>
    </row>
    <row r="675" spans="1:15" x14ac:dyDescent="0.25">
      <c r="A675">
        <v>674</v>
      </c>
      <c r="B675" s="145" t="str">
        <f>IF(COUNTIF('Listing Competitieven'!AN$2:AN$479,$A675)=0,"",COUNTIF('Listing Competitieven'!AN$2:AN$479,$A675))</f>
        <v/>
      </c>
      <c r="C675" s="145" t="str">
        <f>IF(COUNTIF('Listing Competitieven'!AO$2:AO$479,$A675)=0,"",COUNTIF('Listing Competitieven'!AO$2:AO$479,$A675))</f>
        <v/>
      </c>
      <c r="D675" s="145" t="str">
        <f>IF(COUNTIF('Listing Competitieven'!AP$2:AP$479,$A675)=0,"",COUNTIF('Listing Competitieven'!AP$2:AP$479,$A675))</f>
        <v/>
      </c>
      <c r="E675" s="145" t="str">
        <f>IF(COUNTIF('Listing Competitieven'!AQ$2:AQ$479,$A675)=0,"",COUNTIF('Listing Competitieven'!AQ$2:AQ$479,$A675))</f>
        <v/>
      </c>
      <c r="F675" s="145" t="str">
        <f>IF(COUNTIF('Listing Competitieven'!AR$2:AR$479,$A675)=0,"",COUNTIF('Listing Competitieven'!AR$2:AR$479,$A675))</f>
        <v/>
      </c>
      <c r="G675" s="145" t="str">
        <f>IF(COUNTIF('Listing Competitieven'!AS$2:AS$479,$A675)=0,"",COUNTIF('Listing Competitieven'!AS$2:AS$479,$A675))</f>
        <v/>
      </c>
      <c r="I675">
        <v>674</v>
      </c>
      <c r="J675" s="145">
        <f>SUM(B$2:B675)</f>
        <v>142</v>
      </c>
      <c r="K675" s="145">
        <f>SUM(C$2:C675)</f>
        <v>94</v>
      </c>
      <c r="L675" s="145">
        <f>SUM(D$2:D675)</f>
        <v>37</v>
      </c>
      <c r="M675" s="145">
        <f>SUM(E$2:E675)</f>
        <v>3</v>
      </c>
      <c r="N675" s="145">
        <f>SUM(F$2:F675)</f>
        <v>0</v>
      </c>
      <c r="O675" s="145">
        <f>SUM(G$2:G675)</f>
        <v>0</v>
      </c>
    </row>
    <row r="676" spans="1:15" x14ac:dyDescent="0.25">
      <c r="A676">
        <v>675</v>
      </c>
      <c r="B676" s="145" t="str">
        <f>IF(COUNTIF('Listing Competitieven'!AN$2:AN$479,$A676)=0,"",COUNTIF('Listing Competitieven'!AN$2:AN$479,$A676))</f>
        <v/>
      </c>
      <c r="C676" s="145" t="str">
        <f>IF(COUNTIF('Listing Competitieven'!AO$2:AO$479,$A676)=0,"",COUNTIF('Listing Competitieven'!AO$2:AO$479,$A676))</f>
        <v/>
      </c>
      <c r="D676" s="145" t="str">
        <f>IF(COUNTIF('Listing Competitieven'!AP$2:AP$479,$A676)=0,"",COUNTIF('Listing Competitieven'!AP$2:AP$479,$A676))</f>
        <v/>
      </c>
      <c r="E676" s="145" t="str">
        <f>IF(COUNTIF('Listing Competitieven'!AQ$2:AQ$479,$A676)=0,"",COUNTIF('Listing Competitieven'!AQ$2:AQ$479,$A676))</f>
        <v/>
      </c>
      <c r="F676" s="145" t="str">
        <f>IF(COUNTIF('Listing Competitieven'!AR$2:AR$479,$A676)=0,"",COUNTIF('Listing Competitieven'!AR$2:AR$479,$A676))</f>
        <v/>
      </c>
      <c r="G676" s="145" t="str">
        <f>IF(COUNTIF('Listing Competitieven'!AS$2:AS$479,$A676)=0,"",COUNTIF('Listing Competitieven'!AS$2:AS$479,$A676))</f>
        <v/>
      </c>
      <c r="I676">
        <v>675</v>
      </c>
      <c r="J676" s="145">
        <f>SUM(B$2:B676)</f>
        <v>142</v>
      </c>
      <c r="K676" s="145">
        <f>SUM(C$2:C676)</f>
        <v>94</v>
      </c>
      <c r="L676" s="145">
        <f>SUM(D$2:D676)</f>
        <v>37</v>
      </c>
      <c r="M676" s="145">
        <f>SUM(E$2:E676)</f>
        <v>3</v>
      </c>
      <c r="N676" s="145">
        <f>SUM(F$2:F676)</f>
        <v>0</v>
      </c>
      <c r="O676" s="145">
        <f>SUM(G$2:G676)</f>
        <v>0</v>
      </c>
    </row>
    <row r="677" spans="1:15" x14ac:dyDescent="0.25">
      <c r="A677">
        <v>676</v>
      </c>
      <c r="B677" s="145" t="str">
        <f>IF(COUNTIF('Listing Competitieven'!AN$2:AN$479,$A677)=0,"",COUNTIF('Listing Competitieven'!AN$2:AN$479,$A677))</f>
        <v/>
      </c>
      <c r="C677" s="145" t="str">
        <f>IF(COUNTIF('Listing Competitieven'!AO$2:AO$479,$A677)=0,"",COUNTIF('Listing Competitieven'!AO$2:AO$479,$A677))</f>
        <v/>
      </c>
      <c r="D677" s="145" t="str">
        <f>IF(COUNTIF('Listing Competitieven'!AP$2:AP$479,$A677)=0,"",COUNTIF('Listing Competitieven'!AP$2:AP$479,$A677))</f>
        <v/>
      </c>
      <c r="E677" s="145" t="str">
        <f>IF(COUNTIF('Listing Competitieven'!AQ$2:AQ$479,$A677)=0,"",COUNTIF('Listing Competitieven'!AQ$2:AQ$479,$A677))</f>
        <v/>
      </c>
      <c r="F677" s="145" t="str">
        <f>IF(COUNTIF('Listing Competitieven'!AR$2:AR$479,$A677)=0,"",COUNTIF('Listing Competitieven'!AR$2:AR$479,$A677))</f>
        <v/>
      </c>
      <c r="G677" s="145" t="str">
        <f>IF(COUNTIF('Listing Competitieven'!AS$2:AS$479,$A677)=0,"",COUNTIF('Listing Competitieven'!AS$2:AS$479,$A677))</f>
        <v/>
      </c>
      <c r="I677">
        <v>676</v>
      </c>
      <c r="J677" s="145">
        <f>SUM(B$2:B677)</f>
        <v>142</v>
      </c>
      <c r="K677" s="145">
        <f>SUM(C$2:C677)</f>
        <v>94</v>
      </c>
      <c r="L677" s="145">
        <f>SUM(D$2:D677)</f>
        <v>37</v>
      </c>
      <c r="M677" s="145">
        <f>SUM(E$2:E677)</f>
        <v>3</v>
      </c>
      <c r="N677" s="145">
        <f>SUM(F$2:F677)</f>
        <v>0</v>
      </c>
      <c r="O677" s="145">
        <f>SUM(G$2:G677)</f>
        <v>0</v>
      </c>
    </row>
    <row r="678" spans="1:15" x14ac:dyDescent="0.25">
      <c r="A678">
        <v>677</v>
      </c>
      <c r="B678" s="145" t="str">
        <f>IF(COUNTIF('Listing Competitieven'!AN$2:AN$479,$A678)=0,"",COUNTIF('Listing Competitieven'!AN$2:AN$479,$A678))</f>
        <v/>
      </c>
      <c r="C678" s="145" t="str">
        <f>IF(COUNTIF('Listing Competitieven'!AO$2:AO$479,$A678)=0,"",COUNTIF('Listing Competitieven'!AO$2:AO$479,$A678))</f>
        <v/>
      </c>
      <c r="D678" s="145" t="str">
        <f>IF(COUNTIF('Listing Competitieven'!AP$2:AP$479,$A678)=0,"",COUNTIF('Listing Competitieven'!AP$2:AP$479,$A678))</f>
        <v/>
      </c>
      <c r="E678" s="145" t="str">
        <f>IF(COUNTIF('Listing Competitieven'!AQ$2:AQ$479,$A678)=0,"",COUNTIF('Listing Competitieven'!AQ$2:AQ$479,$A678))</f>
        <v/>
      </c>
      <c r="F678" s="145" t="str">
        <f>IF(COUNTIF('Listing Competitieven'!AR$2:AR$479,$A678)=0,"",COUNTIF('Listing Competitieven'!AR$2:AR$479,$A678))</f>
        <v/>
      </c>
      <c r="G678" s="145" t="str">
        <f>IF(COUNTIF('Listing Competitieven'!AS$2:AS$479,$A678)=0,"",COUNTIF('Listing Competitieven'!AS$2:AS$479,$A678))</f>
        <v/>
      </c>
      <c r="I678">
        <v>677</v>
      </c>
      <c r="J678" s="145">
        <f>SUM(B$2:B678)</f>
        <v>142</v>
      </c>
      <c r="K678" s="145">
        <f>SUM(C$2:C678)</f>
        <v>94</v>
      </c>
      <c r="L678" s="145">
        <f>SUM(D$2:D678)</f>
        <v>37</v>
      </c>
      <c r="M678" s="145">
        <f>SUM(E$2:E678)</f>
        <v>3</v>
      </c>
      <c r="N678" s="145">
        <f>SUM(F$2:F678)</f>
        <v>0</v>
      </c>
      <c r="O678" s="145">
        <f>SUM(G$2:G678)</f>
        <v>0</v>
      </c>
    </row>
    <row r="679" spans="1:15" x14ac:dyDescent="0.25">
      <c r="A679">
        <v>678</v>
      </c>
      <c r="B679" s="145" t="str">
        <f>IF(COUNTIF('Listing Competitieven'!AN$2:AN$479,$A679)=0,"",COUNTIF('Listing Competitieven'!AN$2:AN$479,$A679))</f>
        <v/>
      </c>
      <c r="C679" s="145" t="str">
        <f>IF(COUNTIF('Listing Competitieven'!AO$2:AO$479,$A679)=0,"",COUNTIF('Listing Competitieven'!AO$2:AO$479,$A679))</f>
        <v/>
      </c>
      <c r="D679" s="145" t="str">
        <f>IF(COUNTIF('Listing Competitieven'!AP$2:AP$479,$A679)=0,"",COUNTIF('Listing Competitieven'!AP$2:AP$479,$A679))</f>
        <v/>
      </c>
      <c r="E679" s="145" t="str">
        <f>IF(COUNTIF('Listing Competitieven'!AQ$2:AQ$479,$A679)=0,"",COUNTIF('Listing Competitieven'!AQ$2:AQ$479,$A679))</f>
        <v/>
      </c>
      <c r="F679" s="145" t="str">
        <f>IF(COUNTIF('Listing Competitieven'!AR$2:AR$479,$A679)=0,"",COUNTIF('Listing Competitieven'!AR$2:AR$479,$A679))</f>
        <v/>
      </c>
      <c r="G679" s="145" t="str">
        <f>IF(COUNTIF('Listing Competitieven'!AS$2:AS$479,$A679)=0,"",COUNTIF('Listing Competitieven'!AS$2:AS$479,$A679))</f>
        <v/>
      </c>
      <c r="I679">
        <v>678</v>
      </c>
      <c r="J679" s="145">
        <f>SUM(B$2:B679)</f>
        <v>142</v>
      </c>
      <c r="K679" s="145">
        <f>SUM(C$2:C679)</f>
        <v>94</v>
      </c>
      <c r="L679" s="145">
        <f>SUM(D$2:D679)</f>
        <v>37</v>
      </c>
      <c r="M679" s="145">
        <f>SUM(E$2:E679)</f>
        <v>3</v>
      </c>
      <c r="N679" s="145">
        <f>SUM(F$2:F679)</f>
        <v>0</v>
      </c>
      <c r="O679" s="145">
        <f>SUM(G$2:G679)</f>
        <v>0</v>
      </c>
    </row>
    <row r="680" spans="1:15" x14ac:dyDescent="0.25">
      <c r="A680">
        <v>679</v>
      </c>
      <c r="B680" s="145" t="str">
        <f>IF(COUNTIF('Listing Competitieven'!AN$2:AN$479,$A680)=0,"",COUNTIF('Listing Competitieven'!AN$2:AN$479,$A680))</f>
        <v/>
      </c>
      <c r="C680" s="145" t="str">
        <f>IF(COUNTIF('Listing Competitieven'!AO$2:AO$479,$A680)=0,"",COUNTIF('Listing Competitieven'!AO$2:AO$479,$A680))</f>
        <v/>
      </c>
      <c r="D680" s="145" t="str">
        <f>IF(COUNTIF('Listing Competitieven'!AP$2:AP$479,$A680)=0,"",COUNTIF('Listing Competitieven'!AP$2:AP$479,$A680))</f>
        <v/>
      </c>
      <c r="E680" s="145" t="str">
        <f>IF(COUNTIF('Listing Competitieven'!AQ$2:AQ$479,$A680)=0,"",COUNTIF('Listing Competitieven'!AQ$2:AQ$479,$A680))</f>
        <v/>
      </c>
      <c r="F680" s="145" t="str">
        <f>IF(COUNTIF('Listing Competitieven'!AR$2:AR$479,$A680)=0,"",COUNTIF('Listing Competitieven'!AR$2:AR$479,$A680))</f>
        <v/>
      </c>
      <c r="G680" s="145" t="str">
        <f>IF(COUNTIF('Listing Competitieven'!AS$2:AS$479,$A680)=0,"",COUNTIF('Listing Competitieven'!AS$2:AS$479,$A680))</f>
        <v/>
      </c>
      <c r="I680">
        <v>679</v>
      </c>
      <c r="J680" s="145">
        <f>SUM(B$2:B680)</f>
        <v>142</v>
      </c>
      <c r="K680" s="145">
        <f>SUM(C$2:C680)</f>
        <v>94</v>
      </c>
      <c r="L680" s="145">
        <f>SUM(D$2:D680)</f>
        <v>37</v>
      </c>
      <c r="M680" s="145">
        <f>SUM(E$2:E680)</f>
        <v>3</v>
      </c>
      <c r="N680" s="145">
        <f>SUM(F$2:F680)</f>
        <v>0</v>
      </c>
      <c r="O680" s="145">
        <f>SUM(G$2:G680)</f>
        <v>0</v>
      </c>
    </row>
    <row r="681" spans="1:15" x14ac:dyDescent="0.25">
      <c r="A681">
        <v>680</v>
      </c>
      <c r="B681" s="145" t="str">
        <f>IF(COUNTIF('Listing Competitieven'!AN$2:AN$479,$A681)=0,"",COUNTIF('Listing Competitieven'!AN$2:AN$479,$A681))</f>
        <v/>
      </c>
      <c r="C681" s="145" t="str">
        <f>IF(COUNTIF('Listing Competitieven'!AO$2:AO$479,$A681)=0,"",COUNTIF('Listing Competitieven'!AO$2:AO$479,$A681))</f>
        <v/>
      </c>
      <c r="D681" s="145" t="str">
        <f>IF(COUNTIF('Listing Competitieven'!AP$2:AP$479,$A681)=0,"",COUNTIF('Listing Competitieven'!AP$2:AP$479,$A681))</f>
        <v/>
      </c>
      <c r="E681" s="145" t="str">
        <f>IF(COUNTIF('Listing Competitieven'!AQ$2:AQ$479,$A681)=0,"",COUNTIF('Listing Competitieven'!AQ$2:AQ$479,$A681))</f>
        <v/>
      </c>
      <c r="F681" s="145" t="str">
        <f>IF(COUNTIF('Listing Competitieven'!AR$2:AR$479,$A681)=0,"",COUNTIF('Listing Competitieven'!AR$2:AR$479,$A681))</f>
        <v/>
      </c>
      <c r="G681" s="145" t="str">
        <f>IF(COUNTIF('Listing Competitieven'!AS$2:AS$479,$A681)=0,"",COUNTIF('Listing Competitieven'!AS$2:AS$479,$A681))</f>
        <v/>
      </c>
      <c r="I681">
        <v>680</v>
      </c>
      <c r="J681" s="145">
        <f>SUM(B$2:B681)</f>
        <v>142</v>
      </c>
      <c r="K681" s="145">
        <f>SUM(C$2:C681)</f>
        <v>94</v>
      </c>
      <c r="L681" s="145">
        <f>SUM(D$2:D681)</f>
        <v>37</v>
      </c>
      <c r="M681" s="145">
        <f>SUM(E$2:E681)</f>
        <v>3</v>
      </c>
      <c r="N681" s="145">
        <f>SUM(F$2:F681)</f>
        <v>0</v>
      </c>
      <c r="O681" s="145">
        <f>SUM(G$2:G681)</f>
        <v>0</v>
      </c>
    </row>
    <row r="682" spans="1:15" x14ac:dyDescent="0.25">
      <c r="A682">
        <v>681</v>
      </c>
      <c r="B682" s="145" t="str">
        <f>IF(COUNTIF('Listing Competitieven'!AN$2:AN$479,$A682)=0,"",COUNTIF('Listing Competitieven'!AN$2:AN$479,$A682))</f>
        <v/>
      </c>
      <c r="C682" s="145" t="str">
        <f>IF(COUNTIF('Listing Competitieven'!AO$2:AO$479,$A682)=0,"",COUNTIF('Listing Competitieven'!AO$2:AO$479,$A682))</f>
        <v/>
      </c>
      <c r="D682" s="145" t="str">
        <f>IF(COUNTIF('Listing Competitieven'!AP$2:AP$479,$A682)=0,"",COUNTIF('Listing Competitieven'!AP$2:AP$479,$A682))</f>
        <v/>
      </c>
      <c r="E682" s="145" t="str">
        <f>IF(COUNTIF('Listing Competitieven'!AQ$2:AQ$479,$A682)=0,"",COUNTIF('Listing Competitieven'!AQ$2:AQ$479,$A682))</f>
        <v/>
      </c>
      <c r="F682" s="145" t="str">
        <f>IF(COUNTIF('Listing Competitieven'!AR$2:AR$479,$A682)=0,"",COUNTIF('Listing Competitieven'!AR$2:AR$479,$A682))</f>
        <v/>
      </c>
      <c r="G682" s="145" t="str">
        <f>IF(COUNTIF('Listing Competitieven'!AS$2:AS$479,$A682)=0,"",COUNTIF('Listing Competitieven'!AS$2:AS$479,$A682))</f>
        <v/>
      </c>
      <c r="I682">
        <v>681</v>
      </c>
      <c r="J682" s="145">
        <f>SUM(B$2:B682)</f>
        <v>142</v>
      </c>
      <c r="K682" s="145">
        <f>SUM(C$2:C682)</f>
        <v>94</v>
      </c>
      <c r="L682" s="145">
        <f>SUM(D$2:D682)</f>
        <v>37</v>
      </c>
      <c r="M682" s="145">
        <f>SUM(E$2:E682)</f>
        <v>3</v>
      </c>
      <c r="N682" s="145">
        <f>SUM(F$2:F682)</f>
        <v>0</v>
      </c>
      <c r="O682" s="145">
        <f>SUM(G$2:G682)</f>
        <v>0</v>
      </c>
    </row>
    <row r="683" spans="1:15" x14ac:dyDescent="0.25">
      <c r="A683">
        <v>682</v>
      </c>
      <c r="B683" s="145" t="str">
        <f>IF(COUNTIF('Listing Competitieven'!AN$2:AN$479,$A683)=0,"",COUNTIF('Listing Competitieven'!AN$2:AN$479,$A683))</f>
        <v/>
      </c>
      <c r="C683" s="145" t="str">
        <f>IF(COUNTIF('Listing Competitieven'!AO$2:AO$479,$A683)=0,"",COUNTIF('Listing Competitieven'!AO$2:AO$479,$A683))</f>
        <v/>
      </c>
      <c r="D683" s="145" t="str">
        <f>IF(COUNTIF('Listing Competitieven'!AP$2:AP$479,$A683)=0,"",COUNTIF('Listing Competitieven'!AP$2:AP$479,$A683))</f>
        <v/>
      </c>
      <c r="E683" s="145" t="str">
        <f>IF(COUNTIF('Listing Competitieven'!AQ$2:AQ$479,$A683)=0,"",COUNTIF('Listing Competitieven'!AQ$2:AQ$479,$A683))</f>
        <v/>
      </c>
      <c r="F683" s="145" t="str">
        <f>IF(COUNTIF('Listing Competitieven'!AR$2:AR$479,$A683)=0,"",COUNTIF('Listing Competitieven'!AR$2:AR$479,$A683))</f>
        <v/>
      </c>
      <c r="G683" s="145" t="str">
        <f>IF(COUNTIF('Listing Competitieven'!AS$2:AS$479,$A683)=0,"",COUNTIF('Listing Competitieven'!AS$2:AS$479,$A683))</f>
        <v/>
      </c>
      <c r="I683">
        <v>682</v>
      </c>
      <c r="J683" s="145">
        <f>SUM(B$2:B683)</f>
        <v>142</v>
      </c>
      <c r="K683" s="145">
        <f>SUM(C$2:C683)</f>
        <v>94</v>
      </c>
      <c r="L683" s="145">
        <f>SUM(D$2:D683)</f>
        <v>37</v>
      </c>
      <c r="M683" s="145">
        <f>SUM(E$2:E683)</f>
        <v>3</v>
      </c>
      <c r="N683" s="145">
        <f>SUM(F$2:F683)</f>
        <v>0</v>
      </c>
      <c r="O683" s="145">
        <f>SUM(G$2:G683)</f>
        <v>0</v>
      </c>
    </row>
    <row r="684" spans="1:15" x14ac:dyDescent="0.25">
      <c r="A684">
        <v>683</v>
      </c>
      <c r="B684" s="145" t="str">
        <f>IF(COUNTIF('Listing Competitieven'!AN$2:AN$479,$A684)=0,"",COUNTIF('Listing Competitieven'!AN$2:AN$479,$A684))</f>
        <v/>
      </c>
      <c r="C684" s="145" t="str">
        <f>IF(COUNTIF('Listing Competitieven'!AO$2:AO$479,$A684)=0,"",COUNTIF('Listing Competitieven'!AO$2:AO$479,$A684))</f>
        <v/>
      </c>
      <c r="D684" s="145" t="str">
        <f>IF(COUNTIF('Listing Competitieven'!AP$2:AP$479,$A684)=0,"",COUNTIF('Listing Competitieven'!AP$2:AP$479,$A684))</f>
        <v/>
      </c>
      <c r="E684" s="145">
        <f>IF(COUNTIF('Listing Competitieven'!AQ$2:AQ$479,$A684)=0,"",COUNTIF('Listing Competitieven'!AQ$2:AQ$479,$A684))</f>
        <v>1</v>
      </c>
      <c r="F684" s="145" t="str">
        <f>IF(COUNTIF('Listing Competitieven'!AR$2:AR$479,$A684)=0,"",COUNTIF('Listing Competitieven'!AR$2:AR$479,$A684))</f>
        <v/>
      </c>
      <c r="G684" s="145" t="str">
        <f>IF(COUNTIF('Listing Competitieven'!AS$2:AS$479,$A684)=0,"",COUNTIF('Listing Competitieven'!AS$2:AS$479,$A684))</f>
        <v/>
      </c>
      <c r="I684">
        <v>683</v>
      </c>
      <c r="J684" s="145">
        <f>SUM(B$2:B684)</f>
        <v>142</v>
      </c>
      <c r="K684" s="145">
        <f>SUM(C$2:C684)</f>
        <v>94</v>
      </c>
      <c r="L684" s="145">
        <f>SUM(D$2:D684)</f>
        <v>37</v>
      </c>
      <c r="M684" s="145">
        <f>SUM(E$2:E684)</f>
        <v>4</v>
      </c>
      <c r="N684" s="145">
        <f>SUM(F$2:F684)</f>
        <v>0</v>
      </c>
      <c r="O684" s="145">
        <f>SUM(G$2:G684)</f>
        <v>0</v>
      </c>
    </row>
    <row r="685" spans="1:15" x14ac:dyDescent="0.25">
      <c r="A685">
        <v>684</v>
      </c>
      <c r="B685" s="145" t="str">
        <f>IF(COUNTIF('Listing Competitieven'!AN$2:AN$479,$A685)=0,"",COUNTIF('Listing Competitieven'!AN$2:AN$479,$A685))</f>
        <v/>
      </c>
      <c r="C685" s="145" t="str">
        <f>IF(COUNTIF('Listing Competitieven'!AO$2:AO$479,$A685)=0,"",COUNTIF('Listing Competitieven'!AO$2:AO$479,$A685))</f>
        <v/>
      </c>
      <c r="D685" s="145" t="str">
        <f>IF(COUNTIF('Listing Competitieven'!AP$2:AP$479,$A685)=0,"",COUNTIF('Listing Competitieven'!AP$2:AP$479,$A685))</f>
        <v/>
      </c>
      <c r="E685" s="145" t="str">
        <f>IF(COUNTIF('Listing Competitieven'!AQ$2:AQ$479,$A685)=0,"",COUNTIF('Listing Competitieven'!AQ$2:AQ$479,$A685))</f>
        <v/>
      </c>
      <c r="F685" s="145" t="str">
        <f>IF(COUNTIF('Listing Competitieven'!AR$2:AR$479,$A685)=0,"",COUNTIF('Listing Competitieven'!AR$2:AR$479,$A685))</f>
        <v/>
      </c>
      <c r="G685" s="145" t="str">
        <f>IF(COUNTIF('Listing Competitieven'!AS$2:AS$479,$A685)=0,"",COUNTIF('Listing Competitieven'!AS$2:AS$479,$A685))</f>
        <v/>
      </c>
      <c r="I685">
        <v>684</v>
      </c>
      <c r="J685" s="145">
        <f>SUM(B$2:B685)</f>
        <v>142</v>
      </c>
      <c r="K685" s="145">
        <f>SUM(C$2:C685)</f>
        <v>94</v>
      </c>
      <c r="L685" s="145">
        <f>SUM(D$2:D685)</f>
        <v>37</v>
      </c>
      <c r="M685" s="145">
        <f>SUM(E$2:E685)</f>
        <v>4</v>
      </c>
      <c r="N685" s="145">
        <f>SUM(F$2:F685)</f>
        <v>0</v>
      </c>
      <c r="O685" s="145">
        <f>SUM(G$2:G685)</f>
        <v>0</v>
      </c>
    </row>
    <row r="686" spans="1:15" x14ac:dyDescent="0.25">
      <c r="A686">
        <v>685</v>
      </c>
      <c r="B686" s="145" t="str">
        <f>IF(COUNTIF('Listing Competitieven'!AN$2:AN$479,$A686)=0,"",COUNTIF('Listing Competitieven'!AN$2:AN$479,$A686))</f>
        <v/>
      </c>
      <c r="C686" s="145" t="str">
        <f>IF(COUNTIF('Listing Competitieven'!AO$2:AO$479,$A686)=0,"",COUNTIF('Listing Competitieven'!AO$2:AO$479,$A686))</f>
        <v/>
      </c>
      <c r="D686" s="145">
        <f>IF(COUNTIF('Listing Competitieven'!AP$2:AP$479,$A686)=0,"",COUNTIF('Listing Competitieven'!AP$2:AP$479,$A686))</f>
        <v>1</v>
      </c>
      <c r="E686" s="145" t="str">
        <f>IF(COUNTIF('Listing Competitieven'!AQ$2:AQ$479,$A686)=0,"",COUNTIF('Listing Competitieven'!AQ$2:AQ$479,$A686))</f>
        <v/>
      </c>
      <c r="F686" s="145" t="str">
        <f>IF(COUNTIF('Listing Competitieven'!AR$2:AR$479,$A686)=0,"",COUNTIF('Listing Competitieven'!AR$2:AR$479,$A686))</f>
        <v/>
      </c>
      <c r="G686" s="145" t="str">
        <f>IF(COUNTIF('Listing Competitieven'!AS$2:AS$479,$A686)=0,"",COUNTIF('Listing Competitieven'!AS$2:AS$479,$A686))</f>
        <v/>
      </c>
      <c r="I686">
        <v>685</v>
      </c>
      <c r="J686" s="145">
        <f>SUM(B$2:B686)</f>
        <v>142</v>
      </c>
      <c r="K686" s="145">
        <f>SUM(C$2:C686)</f>
        <v>94</v>
      </c>
      <c r="L686" s="145">
        <f>SUM(D$2:D686)</f>
        <v>38</v>
      </c>
      <c r="M686" s="145">
        <f>SUM(E$2:E686)</f>
        <v>4</v>
      </c>
      <c r="N686" s="145">
        <f>SUM(F$2:F686)</f>
        <v>0</v>
      </c>
      <c r="O686" s="145">
        <f>SUM(G$2:G686)</f>
        <v>0</v>
      </c>
    </row>
    <row r="687" spans="1:15" x14ac:dyDescent="0.25">
      <c r="A687">
        <v>686</v>
      </c>
      <c r="B687" s="145">
        <f>IF(COUNTIF('Listing Competitieven'!AN$2:AN$479,$A687)=0,"",COUNTIF('Listing Competitieven'!AN$2:AN$479,$A687))</f>
        <v>1</v>
      </c>
      <c r="C687" s="145">
        <f>IF(COUNTIF('Listing Competitieven'!AO$2:AO$479,$A687)=0,"",COUNTIF('Listing Competitieven'!AO$2:AO$479,$A687))</f>
        <v>2</v>
      </c>
      <c r="D687" s="145">
        <f>IF(COUNTIF('Listing Competitieven'!AP$2:AP$479,$A687)=0,"",COUNTIF('Listing Competitieven'!AP$2:AP$479,$A687))</f>
        <v>2</v>
      </c>
      <c r="E687" s="145" t="str">
        <f>IF(COUNTIF('Listing Competitieven'!AQ$2:AQ$479,$A687)=0,"",COUNTIF('Listing Competitieven'!AQ$2:AQ$479,$A687))</f>
        <v/>
      </c>
      <c r="F687" s="145" t="str">
        <f>IF(COUNTIF('Listing Competitieven'!AR$2:AR$479,$A687)=0,"",COUNTIF('Listing Competitieven'!AR$2:AR$479,$A687))</f>
        <v/>
      </c>
      <c r="G687" s="145" t="str">
        <f>IF(COUNTIF('Listing Competitieven'!AS$2:AS$479,$A687)=0,"",COUNTIF('Listing Competitieven'!AS$2:AS$479,$A687))</f>
        <v/>
      </c>
      <c r="I687">
        <v>686</v>
      </c>
      <c r="J687" s="145">
        <f>SUM(B$2:B687)</f>
        <v>143</v>
      </c>
      <c r="K687" s="145">
        <f>SUM(C$2:C687)</f>
        <v>96</v>
      </c>
      <c r="L687" s="145">
        <f>SUM(D$2:D687)</f>
        <v>40</v>
      </c>
      <c r="M687" s="145">
        <f>SUM(E$2:E687)</f>
        <v>4</v>
      </c>
      <c r="N687" s="145">
        <f>SUM(F$2:F687)</f>
        <v>0</v>
      </c>
      <c r="O687" s="145">
        <f>SUM(G$2:G687)</f>
        <v>0</v>
      </c>
    </row>
    <row r="688" spans="1:15" x14ac:dyDescent="0.25">
      <c r="A688">
        <v>687</v>
      </c>
      <c r="B688" s="145" t="str">
        <f>IF(COUNTIF('Listing Competitieven'!AN$2:AN$479,$A688)=0,"",COUNTIF('Listing Competitieven'!AN$2:AN$479,$A688))</f>
        <v/>
      </c>
      <c r="C688" s="145" t="str">
        <f>IF(COUNTIF('Listing Competitieven'!AO$2:AO$479,$A688)=0,"",COUNTIF('Listing Competitieven'!AO$2:AO$479,$A688))</f>
        <v/>
      </c>
      <c r="D688" s="145" t="str">
        <f>IF(COUNTIF('Listing Competitieven'!AP$2:AP$479,$A688)=0,"",COUNTIF('Listing Competitieven'!AP$2:AP$479,$A688))</f>
        <v/>
      </c>
      <c r="E688" s="145" t="str">
        <f>IF(COUNTIF('Listing Competitieven'!AQ$2:AQ$479,$A688)=0,"",COUNTIF('Listing Competitieven'!AQ$2:AQ$479,$A688))</f>
        <v/>
      </c>
      <c r="F688" s="145" t="str">
        <f>IF(COUNTIF('Listing Competitieven'!AR$2:AR$479,$A688)=0,"",COUNTIF('Listing Competitieven'!AR$2:AR$479,$A688))</f>
        <v/>
      </c>
      <c r="G688" s="145" t="str">
        <f>IF(COUNTIF('Listing Competitieven'!AS$2:AS$479,$A688)=0,"",COUNTIF('Listing Competitieven'!AS$2:AS$479,$A688))</f>
        <v/>
      </c>
      <c r="I688">
        <v>687</v>
      </c>
      <c r="J688" s="145">
        <f>SUM(B$2:B688)</f>
        <v>143</v>
      </c>
      <c r="K688" s="145">
        <f>SUM(C$2:C688)</f>
        <v>96</v>
      </c>
      <c r="L688" s="145">
        <f>SUM(D$2:D688)</f>
        <v>40</v>
      </c>
      <c r="M688" s="145">
        <f>SUM(E$2:E688)</f>
        <v>4</v>
      </c>
      <c r="N688" s="145">
        <f>SUM(F$2:F688)</f>
        <v>0</v>
      </c>
      <c r="O688" s="145">
        <f>SUM(G$2:G688)</f>
        <v>0</v>
      </c>
    </row>
    <row r="689" spans="1:15" x14ac:dyDescent="0.25">
      <c r="A689">
        <v>688</v>
      </c>
      <c r="B689" s="145" t="str">
        <f>IF(COUNTIF('Listing Competitieven'!AN$2:AN$479,$A689)=0,"",COUNTIF('Listing Competitieven'!AN$2:AN$479,$A689))</f>
        <v/>
      </c>
      <c r="C689" s="145" t="str">
        <f>IF(COUNTIF('Listing Competitieven'!AO$2:AO$479,$A689)=0,"",COUNTIF('Listing Competitieven'!AO$2:AO$479,$A689))</f>
        <v/>
      </c>
      <c r="D689" s="145" t="str">
        <f>IF(COUNTIF('Listing Competitieven'!AP$2:AP$479,$A689)=0,"",COUNTIF('Listing Competitieven'!AP$2:AP$479,$A689))</f>
        <v/>
      </c>
      <c r="E689" s="145" t="str">
        <f>IF(COUNTIF('Listing Competitieven'!AQ$2:AQ$479,$A689)=0,"",COUNTIF('Listing Competitieven'!AQ$2:AQ$479,$A689))</f>
        <v/>
      </c>
      <c r="F689" s="145" t="str">
        <f>IF(COUNTIF('Listing Competitieven'!AR$2:AR$479,$A689)=0,"",COUNTIF('Listing Competitieven'!AR$2:AR$479,$A689))</f>
        <v/>
      </c>
      <c r="G689" s="145" t="str">
        <f>IF(COUNTIF('Listing Competitieven'!AS$2:AS$479,$A689)=0,"",COUNTIF('Listing Competitieven'!AS$2:AS$479,$A689))</f>
        <v/>
      </c>
      <c r="I689">
        <v>688</v>
      </c>
      <c r="J689" s="145">
        <f>SUM(B$2:B689)</f>
        <v>143</v>
      </c>
      <c r="K689" s="145">
        <f>SUM(C$2:C689)</f>
        <v>96</v>
      </c>
      <c r="L689" s="145">
        <f>SUM(D$2:D689)</f>
        <v>40</v>
      </c>
      <c r="M689" s="145">
        <f>SUM(E$2:E689)</f>
        <v>4</v>
      </c>
      <c r="N689" s="145">
        <f>SUM(F$2:F689)</f>
        <v>0</v>
      </c>
      <c r="O689" s="145">
        <f>SUM(G$2:G689)</f>
        <v>0</v>
      </c>
    </row>
    <row r="690" spans="1:15" x14ac:dyDescent="0.25">
      <c r="A690">
        <v>689</v>
      </c>
      <c r="B690" s="145" t="str">
        <f>IF(COUNTIF('Listing Competitieven'!AN$2:AN$479,$A690)=0,"",COUNTIF('Listing Competitieven'!AN$2:AN$479,$A690))</f>
        <v/>
      </c>
      <c r="C690" s="145" t="str">
        <f>IF(COUNTIF('Listing Competitieven'!AO$2:AO$479,$A690)=0,"",COUNTIF('Listing Competitieven'!AO$2:AO$479,$A690))</f>
        <v/>
      </c>
      <c r="D690" s="145" t="str">
        <f>IF(COUNTIF('Listing Competitieven'!AP$2:AP$479,$A690)=0,"",COUNTIF('Listing Competitieven'!AP$2:AP$479,$A690))</f>
        <v/>
      </c>
      <c r="E690" s="145" t="str">
        <f>IF(COUNTIF('Listing Competitieven'!AQ$2:AQ$479,$A690)=0,"",COUNTIF('Listing Competitieven'!AQ$2:AQ$479,$A690))</f>
        <v/>
      </c>
      <c r="F690" s="145" t="str">
        <f>IF(COUNTIF('Listing Competitieven'!AR$2:AR$479,$A690)=0,"",COUNTIF('Listing Competitieven'!AR$2:AR$479,$A690))</f>
        <v/>
      </c>
      <c r="G690" s="145" t="str">
        <f>IF(COUNTIF('Listing Competitieven'!AS$2:AS$479,$A690)=0,"",COUNTIF('Listing Competitieven'!AS$2:AS$479,$A690))</f>
        <v/>
      </c>
      <c r="I690">
        <v>689</v>
      </c>
      <c r="J690" s="145">
        <f>SUM(B$2:B690)</f>
        <v>143</v>
      </c>
      <c r="K690" s="145">
        <f>SUM(C$2:C690)</f>
        <v>96</v>
      </c>
      <c r="L690" s="145">
        <f>SUM(D$2:D690)</f>
        <v>40</v>
      </c>
      <c r="M690" s="145">
        <f>SUM(E$2:E690)</f>
        <v>4</v>
      </c>
      <c r="N690" s="145">
        <f>SUM(F$2:F690)</f>
        <v>0</v>
      </c>
      <c r="O690" s="145">
        <f>SUM(G$2:G690)</f>
        <v>0</v>
      </c>
    </row>
    <row r="691" spans="1:15" x14ac:dyDescent="0.25">
      <c r="A691">
        <v>690</v>
      </c>
      <c r="B691" s="145" t="str">
        <f>IF(COUNTIF('Listing Competitieven'!AN$2:AN$479,$A691)=0,"",COUNTIF('Listing Competitieven'!AN$2:AN$479,$A691))</f>
        <v/>
      </c>
      <c r="C691" s="145" t="str">
        <f>IF(COUNTIF('Listing Competitieven'!AO$2:AO$479,$A691)=0,"",COUNTIF('Listing Competitieven'!AO$2:AO$479,$A691))</f>
        <v/>
      </c>
      <c r="D691" s="145" t="str">
        <f>IF(COUNTIF('Listing Competitieven'!AP$2:AP$479,$A691)=0,"",COUNTIF('Listing Competitieven'!AP$2:AP$479,$A691))</f>
        <v/>
      </c>
      <c r="E691" s="145" t="str">
        <f>IF(COUNTIF('Listing Competitieven'!AQ$2:AQ$479,$A691)=0,"",COUNTIF('Listing Competitieven'!AQ$2:AQ$479,$A691))</f>
        <v/>
      </c>
      <c r="F691" s="145" t="str">
        <f>IF(COUNTIF('Listing Competitieven'!AR$2:AR$479,$A691)=0,"",COUNTIF('Listing Competitieven'!AR$2:AR$479,$A691))</f>
        <v/>
      </c>
      <c r="G691" s="145" t="str">
        <f>IF(COUNTIF('Listing Competitieven'!AS$2:AS$479,$A691)=0,"",COUNTIF('Listing Competitieven'!AS$2:AS$479,$A691))</f>
        <v/>
      </c>
      <c r="I691">
        <v>690</v>
      </c>
      <c r="J691" s="145">
        <f>SUM(B$2:B691)</f>
        <v>143</v>
      </c>
      <c r="K691" s="145">
        <f>SUM(C$2:C691)</f>
        <v>96</v>
      </c>
      <c r="L691" s="145">
        <f>SUM(D$2:D691)</f>
        <v>40</v>
      </c>
      <c r="M691" s="145">
        <f>SUM(E$2:E691)</f>
        <v>4</v>
      </c>
      <c r="N691" s="145">
        <f>SUM(F$2:F691)</f>
        <v>0</v>
      </c>
      <c r="O691" s="145">
        <f>SUM(G$2:G691)</f>
        <v>0</v>
      </c>
    </row>
    <row r="692" spans="1:15" x14ac:dyDescent="0.25">
      <c r="A692">
        <v>691</v>
      </c>
      <c r="B692" s="145" t="str">
        <f>IF(COUNTIF('Listing Competitieven'!AN$2:AN$479,$A692)=0,"",COUNTIF('Listing Competitieven'!AN$2:AN$479,$A692))</f>
        <v/>
      </c>
      <c r="C692" s="145" t="str">
        <f>IF(COUNTIF('Listing Competitieven'!AO$2:AO$479,$A692)=0,"",COUNTIF('Listing Competitieven'!AO$2:AO$479,$A692))</f>
        <v/>
      </c>
      <c r="D692" s="145" t="str">
        <f>IF(COUNTIF('Listing Competitieven'!AP$2:AP$479,$A692)=0,"",COUNTIF('Listing Competitieven'!AP$2:AP$479,$A692))</f>
        <v/>
      </c>
      <c r="E692" s="145" t="str">
        <f>IF(COUNTIF('Listing Competitieven'!AQ$2:AQ$479,$A692)=0,"",COUNTIF('Listing Competitieven'!AQ$2:AQ$479,$A692))</f>
        <v/>
      </c>
      <c r="F692" s="145" t="str">
        <f>IF(COUNTIF('Listing Competitieven'!AR$2:AR$479,$A692)=0,"",COUNTIF('Listing Competitieven'!AR$2:AR$479,$A692))</f>
        <v/>
      </c>
      <c r="G692" s="145" t="str">
        <f>IF(COUNTIF('Listing Competitieven'!AS$2:AS$479,$A692)=0,"",COUNTIF('Listing Competitieven'!AS$2:AS$479,$A692))</f>
        <v/>
      </c>
      <c r="I692">
        <v>691</v>
      </c>
      <c r="J692" s="145">
        <f>SUM(B$2:B692)</f>
        <v>143</v>
      </c>
      <c r="K692" s="145">
        <f>SUM(C$2:C692)</f>
        <v>96</v>
      </c>
      <c r="L692" s="145">
        <f>SUM(D$2:D692)</f>
        <v>40</v>
      </c>
      <c r="M692" s="145">
        <f>SUM(E$2:E692)</f>
        <v>4</v>
      </c>
      <c r="N692" s="145">
        <f>SUM(F$2:F692)</f>
        <v>0</v>
      </c>
      <c r="O692" s="145">
        <f>SUM(G$2:G692)</f>
        <v>0</v>
      </c>
    </row>
    <row r="693" spans="1:15" x14ac:dyDescent="0.25">
      <c r="A693">
        <v>692</v>
      </c>
      <c r="B693" s="145" t="str">
        <f>IF(COUNTIF('Listing Competitieven'!AN$2:AN$479,$A693)=0,"",COUNTIF('Listing Competitieven'!AN$2:AN$479,$A693))</f>
        <v/>
      </c>
      <c r="C693" s="145" t="str">
        <f>IF(COUNTIF('Listing Competitieven'!AO$2:AO$479,$A693)=0,"",COUNTIF('Listing Competitieven'!AO$2:AO$479,$A693))</f>
        <v/>
      </c>
      <c r="D693" s="145" t="str">
        <f>IF(COUNTIF('Listing Competitieven'!AP$2:AP$479,$A693)=0,"",COUNTIF('Listing Competitieven'!AP$2:AP$479,$A693))</f>
        <v/>
      </c>
      <c r="E693" s="145" t="str">
        <f>IF(COUNTIF('Listing Competitieven'!AQ$2:AQ$479,$A693)=0,"",COUNTIF('Listing Competitieven'!AQ$2:AQ$479,$A693))</f>
        <v/>
      </c>
      <c r="F693" s="145" t="str">
        <f>IF(COUNTIF('Listing Competitieven'!AR$2:AR$479,$A693)=0,"",COUNTIF('Listing Competitieven'!AR$2:AR$479,$A693))</f>
        <v/>
      </c>
      <c r="G693" s="145" t="str">
        <f>IF(COUNTIF('Listing Competitieven'!AS$2:AS$479,$A693)=0,"",COUNTIF('Listing Competitieven'!AS$2:AS$479,$A693))</f>
        <v/>
      </c>
      <c r="I693">
        <v>692</v>
      </c>
      <c r="J693" s="145">
        <f>SUM(B$2:B693)</f>
        <v>143</v>
      </c>
      <c r="K693" s="145">
        <f>SUM(C$2:C693)</f>
        <v>96</v>
      </c>
      <c r="L693" s="145">
        <f>SUM(D$2:D693)</f>
        <v>40</v>
      </c>
      <c r="M693" s="145">
        <f>SUM(E$2:E693)</f>
        <v>4</v>
      </c>
      <c r="N693" s="145">
        <f>SUM(F$2:F693)</f>
        <v>0</v>
      </c>
      <c r="O693" s="145">
        <f>SUM(G$2:G693)</f>
        <v>0</v>
      </c>
    </row>
    <row r="694" spans="1:15" x14ac:dyDescent="0.25">
      <c r="A694">
        <v>693</v>
      </c>
      <c r="B694" s="145" t="str">
        <f>IF(COUNTIF('Listing Competitieven'!AN$2:AN$479,$A694)=0,"",COUNTIF('Listing Competitieven'!AN$2:AN$479,$A694))</f>
        <v/>
      </c>
      <c r="C694" s="145" t="str">
        <f>IF(COUNTIF('Listing Competitieven'!AO$2:AO$479,$A694)=0,"",COUNTIF('Listing Competitieven'!AO$2:AO$479,$A694))</f>
        <v/>
      </c>
      <c r="D694" s="145" t="str">
        <f>IF(COUNTIF('Listing Competitieven'!AP$2:AP$479,$A694)=0,"",COUNTIF('Listing Competitieven'!AP$2:AP$479,$A694))</f>
        <v/>
      </c>
      <c r="E694" s="145" t="str">
        <f>IF(COUNTIF('Listing Competitieven'!AQ$2:AQ$479,$A694)=0,"",COUNTIF('Listing Competitieven'!AQ$2:AQ$479,$A694))</f>
        <v/>
      </c>
      <c r="F694" s="145" t="str">
        <f>IF(COUNTIF('Listing Competitieven'!AR$2:AR$479,$A694)=0,"",COUNTIF('Listing Competitieven'!AR$2:AR$479,$A694))</f>
        <v/>
      </c>
      <c r="G694" s="145" t="str">
        <f>IF(COUNTIF('Listing Competitieven'!AS$2:AS$479,$A694)=0,"",COUNTIF('Listing Competitieven'!AS$2:AS$479,$A694))</f>
        <v/>
      </c>
      <c r="I694">
        <v>693</v>
      </c>
      <c r="J694" s="145">
        <f>SUM(B$2:B694)</f>
        <v>143</v>
      </c>
      <c r="K694" s="145">
        <f>SUM(C$2:C694)</f>
        <v>96</v>
      </c>
      <c r="L694" s="145">
        <f>SUM(D$2:D694)</f>
        <v>40</v>
      </c>
      <c r="M694" s="145">
        <f>SUM(E$2:E694)</f>
        <v>4</v>
      </c>
      <c r="N694" s="145">
        <f>SUM(F$2:F694)</f>
        <v>0</v>
      </c>
      <c r="O694" s="145">
        <f>SUM(G$2:G694)</f>
        <v>0</v>
      </c>
    </row>
    <row r="695" spans="1:15" x14ac:dyDescent="0.25">
      <c r="A695">
        <v>694</v>
      </c>
      <c r="B695" s="145" t="str">
        <f>IF(COUNTIF('Listing Competitieven'!AN$2:AN$479,$A695)=0,"",COUNTIF('Listing Competitieven'!AN$2:AN$479,$A695))</f>
        <v/>
      </c>
      <c r="C695" s="145" t="str">
        <f>IF(COUNTIF('Listing Competitieven'!AO$2:AO$479,$A695)=0,"",COUNTIF('Listing Competitieven'!AO$2:AO$479,$A695))</f>
        <v/>
      </c>
      <c r="D695" s="145" t="str">
        <f>IF(COUNTIF('Listing Competitieven'!AP$2:AP$479,$A695)=0,"",COUNTIF('Listing Competitieven'!AP$2:AP$479,$A695))</f>
        <v/>
      </c>
      <c r="E695" s="145" t="str">
        <f>IF(COUNTIF('Listing Competitieven'!AQ$2:AQ$479,$A695)=0,"",COUNTIF('Listing Competitieven'!AQ$2:AQ$479,$A695))</f>
        <v/>
      </c>
      <c r="F695" s="145" t="str">
        <f>IF(COUNTIF('Listing Competitieven'!AR$2:AR$479,$A695)=0,"",COUNTIF('Listing Competitieven'!AR$2:AR$479,$A695))</f>
        <v/>
      </c>
      <c r="G695" s="145" t="str">
        <f>IF(COUNTIF('Listing Competitieven'!AS$2:AS$479,$A695)=0,"",COUNTIF('Listing Competitieven'!AS$2:AS$479,$A695))</f>
        <v/>
      </c>
      <c r="I695">
        <v>694</v>
      </c>
      <c r="J695" s="145">
        <f>SUM(B$2:B695)</f>
        <v>143</v>
      </c>
      <c r="K695" s="145">
        <f>SUM(C$2:C695)</f>
        <v>96</v>
      </c>
      <c r="L695" s="145">
        <f>SUM(D$2:D695)</f>
        <v>40</v>
      </c>
      <c r="M695" s="145">
        <f>SUM(E$2:E695)</f>
        <v>4</v>
      </c>
      <c r="N695" s="145">
        <f>SUM(F$2:F695)</f>
        <v>0</v>
      </c>
      <c r="O695" s="145">
        <f>SUM(G$2:G695)</f>
        <v>0</v>
      </c>
    </row>
    <row r="696" spans="1:15" x14ac:dyDescent="0.25">
      <c r="A696">
        <v>695</v>
      </c>
      <c r="B696" s="145" t="str">
        <f>IF(COUNTIF('Listing Competitieven'!AN$2:AN$479,$A696)=0,"",COUNTIF('Listing Competitieven'!AN$2:AN$479,$A696))</f>
        <v/>
      </c>
      <c r="C696" s="145" t="str">
        <f>IF(COUNTIF('Listing Competitieven'!AO$2:AO$479,$A696)=0,"",COUNTIF('Listing Competitieven'!AO$2:AO$479,$A696))</f>
        <v/>
      </c>
      <c r="D696" s="145" t="str">
        <f>IF(COUNTIF('Listing Competitieven'!AP$2:AP$479,$A696)=0,"",COUNTIF('Listing Competitieven'!AP$2:AP$479,$A696))</f>
        <v/>
      </c>
      <c r="E696" s="145" t="str">
        <f>IF(COUNTIF('Listing Competitieven'!AQ$2:AQ$479,$A696)=0,"",COUNTIF('Listing Competitieven'!AQ$2:AQ$479,$A696))</f>
        <v/>
      </c>
      <c r="F696" s="145" t="str">
        <f>IF(COUNTIF('Listing Competitieven'!AR$2:AR$479,$A696)=0,"",COUNTIF('Listing Competitieven'!AR$2:AR$479,$A696))</f>
        <v/>
      </c>
      <c r="G696" s="145" t="str">
        <f>IF(COUNTIF('Listing Competitieven'!AS$2:AS$479,$A696)=0,"",COUNTIF('Listing Competitieven'!AS$2:AS$479,$A696))</f>
        <v/>
      </c>
      <c r="I696">
        <v>695</v>
      </c>
      <c r="J696" s="145">
        <f>SUM(B$2:B696)</f>
        <v>143</v>
      </c>
      <c r="K696" s="145">
        <f>SUM(C$2:C696)</f>
        <v>96</v>
      </c>
      <c r="L696" s="145">
        <f>SUM(D$2:D696)</f>
        <v>40</v>
      </c>
      <c r="M696" s="145">
        <f>SUM(E$2:E696)</f>
        <v>4</v>
      </c>
      <c r="N696" s="145">
        <f>SUM(F$2:F696)</f>
        <v>0</v>
      </c>
      <c r="O696" s="145">
        <f>SUM(G$2:G696)</f>
        <v>0</v>
      </c>
    </row>
    <row r="697" spans="1:15" x14ac:dyDescent="0.25">
      <c r="A697">
        <v>696</v>
      </c>
      <c r="B697" s="145" t="str">
        <f>IF(COUNTIF('Listing Competitieven'!AN$2:AN$479,$A697)=0,"",COUNTIF('Listing Competitieven'!AN$2:AN$479,$A697))</f>
        <v/>
      </c>
      <c r="C697" s="145" t="str">
        <f>IF(COUNTIF('Listing Competitieven'!AO$2:AO$479,$A697)=0,"",COUNTIF('Listing Competitieven'!AO$2:AO$479,$A697))</f>
        <v/>
      </c>
      <c r="D697" s="145" t="str">
        <f>IF(COUNTIF('Listing Competitieven'!AP$2:AP$479,$A697)=0,"",COUNTIF('Listing Competitieven'!AP$2:AP$479,$A697))</f>
        <v/>
      </c>
      <c r="E697" s="145" t="str">
        <f>IF(COUNTIF('Listing Competitieven'!AQ$2:AQ$479,$A697)=0,"",COUNTIF('Listing Competitieven'!AQ$2:AQ$479,$A697))</f>
        <v/>
      </c>
      <c r="F697" s="145" t="str">
        <f>IF(COUNTIF('Listing Competitieven'!AR$2:AR$479,$A697)=0,"",COUNTIF('Listing Competitieven'!AR$2:AR$479,$A697))</f>
        <v/>
      </c>
      <c r="G697" s="145" t="str">
        <f>IF(COUNTIF('Listing Competitieven'!AS$2:AS$479,$A697)=0,"",COUNTIF('Listing Competitieven'!AS$2:AS$479,$A697))</f>
        <v/>
      </c>
      <c r="I697">
        <v>696</v>
      </c>
      <c r="J697" s="145">
        <f>SUM(B$2:B697)</f>
        <v>143</v>
      </c>
      <c r="K697" s="145">
        <f>SUM(C$2:C697)</f>
        <v>96</v>
      </c>
      <c r="L697" s="145">
        <f>SUM(D$2:D697)</f>
        <v>40</v>
      </c>
      <c r="M697" s="145">
        <f>SUM(E$2:E697)</f>
        <v>4</v>
      </c>
      <c r="N697" s="145">
        <f>SUM(F$2:F697)</f>
        <v>0</v>
      </c>
      <c r="O697" s="145">
        <f>SUM(G$2:G697)</f>
        <v>0</v>
      </c>
    </row>
    <row r="698" spans="1:15" x14ac:dyDescent="0.25">
      <c r="A698">
        <v>697</v>
      </c>
      <c r="B698" s="145" t="str">
        <f>IF(COUNTIF('Listing Competitieven'!AN$2:AN$479,$A698)=0,"",COUNTIF('Listing Competitieven'!AN$2:AN$479,$A698))</f>
        <v/>
      </c>
      <c r="C698" s="145" t="str">
        <f>IF(COUNTIF('Listing Competitieven'!AO$2:AO$479,$A698)=0,"",COUNTIF('Listing Competitieven'!AO$2:AO$479,$A698))</f>
        <v/>
      </c>
      <c r="D698" s="145" t="str">
        <f>IF(COUNTIF('Listing Competitieven'!AP$2:AP$479,$A698)=0,"",COUNTIF('Listing Competitieven'!AP$2:AP$479,$A698))</f>
        <v/>
      </c>
      <c r="E698" s="145" t="str">
        <f>IF(COUNTIF('Listing Competitieven'!AQ$2:AQ$479,$A698)=0,"",COUNTIF('Listing Competitieven'!AQ$2:AQ$479,$A698))</f>
        <v/>
      </c>
      <c r="F698" s="145" t="str">
        <f>IF(COUNTIF('Listing Competitieven'!AR$2:AR$479,$A698)=0,"",COUNTIF('Listing Competitieven'!AR$2:AR$479,$A698))</f>
        <v/>
      </c>
      <c r="G698" s="145" t="str">
        <f>IF(COUNTIF('Listing Competitieven'!AS$2:AS$479,$A698)=0,"",COUNTIF('Listing Competitieven'!AS$2:AS$479,$A698))</f>
        <v/>
      </c>
      <c r="I698">
        <v>697</v>
      </c>
      <c r="J698" s="145">
        <f>SUM(B$2:B698)</f>
        <v>143</v>
      </c>
      <c r="K698" s="145">
        <f>SUM(C$2:C698)</f>
        <v>96</v>
      </c>
      <c r="L698" s="145">
        <f>SUM(D$2:D698)</f>
        <v>40</v>
      </c>
      <c r="M698" s="145">
        <f>SUM(E$2:E698)</f>
        <v>4</v>
      </c>
      <c r="N698" s="145">
        <f>SUM(F$2:F698)</f>
        <v>0</v>
      </c>
      <c r="O698" s="145">
        <f>SUM(G$2:G698)</f>
        <v>0</v>
      </c>
    </row>
    <row r="699" spans="1:15" x14ac:dyDescent="0.25">
      <c r="A699">
        <v>698</v>
      </c>
      <c r="B699" s="145" t="str">
        <f>IF(COUNTIF('Listing Competitieven'!AN$2:AN$479,$A699)=0,"",COUNTIF('Listing Competitieven'!AN$2:AN$479,$A699))</f>
        <v/>
      </c>
      <c r="C699" s="145" t="str">
        <f>IF(COUNTIF('Listing Competitieven'!AO$2:AO$479,$A699)=0,"",COUNTIF('Listing Competitieven'!AO$2:AO$479,$A699))</f>
        <v/>
      </c>
      <c r="D699" s="145" t="str">
        <f>IF(COUNTIF('Listing Competitieven'!AP$2:AP$479,$A699)=0,"",COUNTIF('Listing Competitieven'!AP$2:AP$479,$A699))</f>
        <v/>
      </c>
      <c r="E699" s="145" t="str">
        <f>IF(COUNTIF('Listing Competitieven'!AQ$2:AQ$479,$A699)=0,"",COUNTIF('Listing Competitieven'!AQ$2:AQ$479,$A699))</f>
        <v/>
      </c>
      <c r="F699" s="145" t="str">
        <f>IF(COUNTIF('Listing Competitieven'!AR$2:AR$479,$A699)=0,"",COUNTIF('Listing Competitieven'!AR$2:AR$479,$A699))</f>
        <v/>
      </c>
      <c r="G699" s="145" t="str">
        <f>IF(COUNTIF('Listing Competitieven'!AS$2:AS$479,$A699)=0,"",COUNTIF('Listing Competitieven'!AS$2:AS$479,$A699))</f>
        <v/>
      </c>
      <c r="I699">
        <v>698</v>
      </c>
      <c r="J699" s="145">
        <f>SUM(B$2:B699)</f>
        <v>143</v>
      </c>
      <c r="K699" s="145">
        <f>SUM(C$2:C699)</f>
        <v>96</v>
      </c>
      <c r="L699" s="145">
        <f>SUM(D$2:D699)</f>
        <v>40</v>
      </c>
      <c r="M699" s="145">
        <f>SUM(E$2:E699)</f>
        <v>4</v>
      </c>
      <c r="N699" s="145">
        <f>SUM(F$2:F699)</f>
        <v>0</v>
      </c>
      <c r="O699" s="145">
        <f>SUM(G$2:G699)</f>
        <v>0</v>
      </c>
    </row>
    <row r="700" spans="1:15" x14ac:dyDescent="0.25">
      <c r="A700">
        <v>699</v>
      </c>
      <c r="B700" s="145" t="str">
        <f>IF(COUNTIF('Listing Competitieven'!AN$2:AN$479,$A700)=0,"",COUNTIF('Listing Competitieven'!AN$2:AN$479,$A700))</f>
        <v/>
      </c>
      <c r="C700" s="145" t="str">
        <f>IF(COUNTIF('Listing Competitieven'!AO$2:AO$479,$A700)=0,"",COUNTIF('Listing Competitieven'!AO$2:AO$479,$A700))</f>
        <v/>
      </c>
      <c r="D700" s="145" t="str">
        <f>IF(COUNTIF('Listing Competitieven'!AP$2:AP$479,$A700)=0,"",COUNTIF('Listing Competitieven'!AP$2:AP$479,$A700))</f>
        <v/>
      </c>
      <c r="E700" s="145" t="str">
        <f>IF(COUNTIF('Listing Competitieven'!AQ$2:AQ$479,$A700)=0,"",COUNTIF('Listing Competitieven'!AQ$2:AQ$479,$A700))</f>
        <v/>
      </c>
      <c r="F700" s="145" t="str">
        <f>IF(COUNTIF('Listing Competitieven'!AR$2:AR$479,$A700)=0,"",COUNTIF('Listing Competitieven'!AR$2:AR$479,$A700))</f>
        <v/>
      </c>
      <c r="G700" s="145" t="str">
        <f>IF(COUNTIF('Listing Competitieven'!AS$2:AS$479,$A700)=0,"",COUNTIF('Listing Competitieven'!AS$2:AS$479,$A700))</f>
        <v/>
      </c>
      <c r="I700">
        <v>699</v>
      </c>
      <c r="J700" s="145">
        <f>SUM(B$2:B700)</f>
        <v>143</v>
      </c>
      <c r="K700" s="145">
        <f>SUM(C$2:C700)</f>
        <v>96</v>
      </c>
      <c r="L700" s="145">
        <f>SUM(D$2:D700)</f>
        <v>40</v>
      </c>
      <c r="M700" s="145">
        <f>SUM(E$2:E700)</f>
        <v>4</v>
      </c>
      <c r="N700" s="145">
        <f>SUM(F$2:F700)</f>
        <v>0</v>
      </c>
      <c r="O700" s="145">
        <f>SUM(G$2:G700)</f>
        <v>0</v>
      </c>
    </row>
    <row r="701" spans="1:15" x14ac:dyDescent="0.25">
      <c r="A701">
        <v>700</v>
      </c>
      <c r="B701" s="145" t="str">
        <f>IF(COUNTIF('Listing Competitieven'!AN$2:AN$479,$A701)=0,"",COUNTIF('Listing Competitieven'!AN$2:AN$479,$A701))</f>
        <v/>
      </c>
      <c r="C701" s="145" t="str">
        <f>IF(COUNTIF('Listing Competitieven'!AO$2:AO$479,$A701)=0,"",COUNTIF('Listing Competitieven'!AO$2:AO$479,$A701))</f>
        <v/>
      </c>
      <c r="D701" s="145" t="str">
        <f>IF(COUNTIF('Listing Competitieven'!AP$2:AP$479,$A701)=0,"",COUNTIF('Listing Competitieven'!AP$2:AP$479,$A701))</f>
        <v/>
      </c>
      <c r="E701" s="145" t="str">
        <f>IF(COUNTIF('Listing Competitieven'!AQ$2:AQ$479,$A701)=0,"",COUNTIF('Listing Competitieven'!AQ$2:AQ$479,$A701))</f>
        <v/>
      </c>
      <c r="F701" s="145" t="str">
        <f>IF(COUNTIF('Listing Competitieven'!AR$2:AR$479,$A701)=0,"",COUNTIF('Listing Competitieven'!AR$2:AR$479,$A701))</f>
        <v/>
      </c>
      <c r="G701" s="145" t="str">
        <f>IF(COUNTIF('Listing Competitieven'!AS$2:AS$479,$A701)=0,"",COUNTIF('Listing Competitieven'!AS$2:AS$479,$A701))</f>
        <v/>
      </c>
      <c r="I701">
        <v>700</v>
      </c>
      <c r="J701" s="145">
        <f>SUM(B$2:B701)</f>
        <v>143</v>
      </c>
      <c r="K701" s="145">
        <f>SUM(C$2:C701)</f>
        <v>96</v>
      </c>
      <c r="L701" s="145">
        <f>SUM(D$2:D701)</f>
        <v>40</v>
      </c>
      <c r="M701" s="145">
        <f>SUM(E$2:E701)</f>
        <v>4</v>
      </c>
      <c r="N701" s="145">
        <f>SUM(F$2:F701)</f>
        <v>0</v>
      </c>
      <c r="O701" s="145">
        <f>SUM(G$2:G701)</f>
        <v>0</v>
      </c>
    </row>
    <row r="702" spans="1:15" x14ac:dyDescent="0.25">
      <c r="A702">
        <v>701</v>
      </c>
      <c r="B702" s="145" t="str">
        <f>IF(COUNTIF('Listing Competitieven'!AN$2:AN$479,$A702)=0,"",COUNTIF('Listing Competitieven'!AN$2:AN$479,$A702))</f>
        <v/>
      </c>
      <c r="C702" s="145" t="str">
        <f>IF(COUNTIF('Listing Competitieven'!AO$2:AO$479,$A702)=0,"",COUNTIF('Listing Competitieven'!AO$2:AO$479,$A702))</f>
        <v/>
      </c>
      <c r="D702" s="145" t="str">
        <f>IF(COUNTIF('Listing Competitieven'!AP$2:AP$479,$A702)=0,"",COUNTIF('Listing Competitieven'!AP$2:AP$479,$A702))</f>
        <v/>
      </c>
      <c r="E702" s="145" t="str">
        <f>IF(COUNTIF('Listing Competitieven'!AQ$2:AQ$479,$A702)=0,"",COUNTIF('Listing Competitieven'!AQ$2:AQ$479,$A702))</f>
        <v/>
      </c>
      <c r="F702" s="145" t="str">
        <f>IF(COUNTIF('Listing Competitieven'!AR$2:AR$479,$A702)=0,"",COUNTIF('Listing Competitieven'!AR$2:AR$479,$A702))</f>
        <v/>
      </c>
      <c r="G702" s="145" t="str">
        <f>IF(COUNTIF('Listing Competitieven'!AS$2:AS$479,$A702)=0,"",COUNTIF('Listing Competitieven'!AS$2:AS$479,$A702))</f>
        <v/>
      </c>
      <c r="I702">
        <v>701</v>
      </c>
      <c r="J702" s="145">
        <f>SUM(B$2:B702)</f>
        <v>143</v>
      </c>
      <c r="K702" s="145">
        <f>SUM(C$2:C702)</f>
        <v>96</v>
      </c>
      <c r="L702" s="145">
        <f>SUM(D$2:D702)</f>
        <v>40</v>
      </c>
      <c r="M702" s="145">
        <f>SUM(E$2:E702)</f>
        <v>4</v>
      </c>
      <c r="N702" s="145">
        <f>SUM(F$2:F702)</f>
        <v>0</v>
      </c>
      <c r="O702" s="145">
        <f>SUM(G$2:G702)</f>
        <v>0</v>
      </c>
    </row>
    <row r="703" spans="1:15" x14ac:dyDescent="0.25">
      <c r="A703">
        <v>702</v>
      </c>
      <c r="B703" s="145" t="str">
        <f>IF(COUNTIF('Listing Competitieven'!AN$2:AN$479,$A703)=0,"",COUNTIF('Listing Competitieven'!AN$2:AN$479,$A703))</f>
        <v/>
      </c>
      <c r="C703" s="145" t="str">
        <f>IF(COUNTIF('Listing Competitieven'!AO$2:AO$479,$A703)=0,"",COUNTIF('Listing Competitieven'!AO$2:AO$479,$A703))</f>
        <v/>
      </c>
      <c r="D703" s="145" t="str">
        <f>IF(COUNTIF('Listing Competitieven'!AP$2:AP$479,$A703)=0,"",COUNTIF('Listing Competitieven'!AP$2:AP$479,$A703))</f>
        <v/>
      </c>
      <c r="E703" s="145" t="str">
        <f>IF(COUNTIF('Listing Competitieven'!AQ$2:AQ$479,$A703)=0,"",COUNTIF('Listing Competitieven'!AQ$2:AQ$479,$A703))</f>
        <v/>
      </c>
      <c r="F703" s="145" t="str">
        <f>IF(COUNTIF('Listing Competitieven'!AR$2:AR$479,$A703)=0,"",COUNTIF('Listing Competitieven'!AR$2:AR$479,$A703))</f>
        <v/>
      </c>
      <c r="G703" s="145" t="str">
        <f>IF(COUNTIF('Listing Competitieven'!AS$2:AS$479,$A703)=0,"",COUNTIF('Listing Competitieven'!AS$2:AS$479,$A703))</f>
        <v/>
      </c>
      <c r="I703">
        <v>702</v>
      </c>
      <c r="J703" s="145">
        <f>SUM(B$2:B703)</f>
        <v>143</v>
      </c>
      <c r="K703" s="145">
        <f>SUM(C$2:C703)</f>
        <v>96</v>
      </c>
      <c r="L703" s="145">
        <f>SUM(D$2:D703)</f>
        <v>40</v>
      </c>
      <c r="M703" s="145">
        <f>SUM(E$2:E703)</f>
        <v>4</v>
      </c>
      <c r="N703" s="145">
        <f>SUM(F$2:F703)</f>
        <v>0</v>
      </c>
      <c r="O703" s="145">
        <f>SUM(G$2:G703)</f>
        <v>0</v>
      </c>
    </row>
    <row r="704" spans="1:15" x14ac:dyDescent="0.25">
      <c r="A704">
        <v>703</v>
      </c>
      <c r="B704" s="145" t="str">
        <f>IF(COUNTIF('Listing Competitieven'!AN$2:AN$479,$A704)=0,"",COUNTIF('Listing Competitieven'!AN$2:AN$479,$A704))</f>
        <v/>
      </c>
      <c r="C704" s="145" t="str">
        <f>IF(COUNTIF('Listing Competitieven'!AO$2:AO$479,$A704)=0,"",COUNTIF('Listing Competitieven'!AO$2:AO$479,$A704))</f>
        <v/>
      </c>
      <c r="D704" s="145" t="str">
        <f>IF(COUNTIF('Listing Competitieven'!AP$2:AP$479,$A704)=0,"",COUNTIF('Listing Competitieven'!AP$2:AP$479,$A704))</f>
        <v/>
      </c>
      <c r="E704" s="145" t="str">
        <f>IF(COUNTIF('Listing Competitieven'!AQ$2:AQ$479,$A704)=0,"",COUNTIF('Listing Competitieven'!AQ$2:AQ$479,$A704))</f>
        <v/>
      </c>
      <c r="F704" s="145" t="str">
        <f>IF(COUNTIF('Listing Competitieven'!AR$2:AR$479,$A704)=0,"",COUNTIF('Listing Competitieven'!AR$2:AR$479,$A704))</f>
        <v/>
      </c>
      <c r="G704" s="145" t="str">
        <f>IF(COUNTIF('Listing Competitieven'!AS$2:AS$479,$A704)=0,"",COUNTIF('Listing Competitieven'!AS$2:AS$479,$A704))</f>
        <v/>
      </c>
      <c r="I704">
        <v>703</v>
      </c>
      <c r="J704" s="145">
        <f>SUM(B$2:B704)</f>
        <v>143</v>
      </c>
      <c r="K704" s="145">
        <f>SUM(C$2:C704)</f>
        <v>96</v>
      </c>
      <c r="L704" s="145">
        <f>SUM(D$2:D704)</f>
        <v>40</v>
      </c>
      <c r="M704" s="145">
        <f>SUM(E$2:E704)</f>
        <v>4</v>
      </c>
      <c r="N704" s="145">
        <f>SUM(F$2:F704)</f>
        <v>0</v>
      </c>
      <c r="O704" s="145">
        <f>SUM(G$2:G704)</f>
        <v>0</v>
      </c>
    </row>
    <row r="705" spans="1:15" x14ac:dyDescent="0.25">
      <c r="A705">
        <v>704</v>
      </c>
      <c r="B705" s="145" t="str">
        <f>IF(COUNTIF('Listing Competitieven'!AN$2:AN$479,$A705)=0,"",COUNTIF('Listing Competitieven'!AN$2:AN$479,$A705))</f>
        <v/>
      </c>
      <c r="C705" s="145" t="str">
        <f>IF(COUNTIF('Listing Competitieven'!AO$2:AO$479,$A705)=0,"",COUNTIF('Listing Competitieven'!AO$2:AO$479,$A705))</f>
        <v/>
      </c>
      <c r="D705" s="145" t="str">
        <f>IF(COUNTIF('Listing Competitieven'!AP$2:AP$479,$A705)=0,"",COUNTIF('Listing Competitieven'!AP$2:AP$479,$A705))</f>
        <v/>
      </c>
      <c r="E705" s="145" t="str">
        <f>IF(COUNTIF('Listing Competitieven'!AQ$2:AQ$479,$A705)=0,"",COUNTIF('Listing Competitieven'!AQ$2:AQ$479,$A705))</f>
        <v/>
      </c>
      <c r="F705" s="145" t="str">
        <f>IF(COUNTIF('Listing Competitieven'!AR$2:AR$479,$A705)=0,"",COUNTIF('Listing Competitieven'!AR$2:AR$479,$A705))</f>
        <v/>
      </c>
      <c r="G705" s="145" t="str">
        <f>IF(COUNTIF('Listing Competitieven'!AS$2:AS$479,$A705)=0,"",COUNTIF('Listing Competitieven'!AS$2:AS$479,$A705))</f>
        <v/>
      </c>
      <c r="I705">
        <v>704</v>
      </c>
      <c r="J705" s="145">
        <f>SUM(B$2:B705)</f>
        <v>143</v>
      </c>
      <c r="K705" s="145">
        <f>SUM(C$2:C705)</f>
        <v>96</v>
      </c>
      <c r="L705" s="145">
        <f>SUM(D$2:D705)</f>
        <v>40</v>
      </c>
      <c r="M705" s="145">
        <f>SUM(E$2:E705)</f>
        <v>4</v>
      </c>
      <c r="N705" s="145">
        <f>SUM(F$2:F705)</f>
        <v>0</v>
      </c>
      <c r="O705" s="145">
        <f>SUM(G$2:G705)</f>
        <v>0</v>
      </c>
    </row>
    <row r="706" spans="1:15" x14ac:dyDescent="0.25">
      <c r="A706">
        <v>705</v>
      </c>
      <c r="B706" s="145" t="str">
        <f>IF(COUNTIF('Listing Competitieven'!AN$2:AN$479,$A706)=0,"",COUNTIF('Listing Competitieven'!AN$2:AN$479,$A706))</f>
        <v/>
      </c>
      <c r="C706" s="145" t="str">
        <f>IF(COUNTIF('Listing Competitieven'!AO$2:AO$479,$A706)=0,"",COUNTIF('Listing Competitieven'!AO$2:AO$479,$A706))</f>
        <v/>
      </c>
      <c r="D706" s="145" t="str">
        <f>IF(COUNTIF('Listing Competitieven'!AP$2:AP$479,$A706)=0,"",COUNTIF('Listing Competitieven'!AP$2:AP$479,$A706))</f>
        <v/>
      </c>
      <c r="E706" s="145" t="str">
        <f>IF(COUNTIF('Listing Competitieven'!AQ$2:AQ$479,$A706)=0,"",COUNTIF('Listing Competitieven'!AQ$2:AQ$479,$A706))</f>
        <v/>
      </c>
      <c r="F706" s="145" t="str">
        <f>IF(COUNTIF('Listing Competitieven'!AR$2:AR$479,$A706)=0,"",COUNTIF('Listing Competitieven'!AR$2:AR$479,$A706))</f>
        <v/>
      </c>
      <c r="G706" s="145" t="str">
        <f>IF(COUNTIF('Listing Competitieven'!AS$2:AS$479,$A706)=0,"",COUNTIF('Listing Competitieven'!AS$2:AS$479,$A706))</f>
        <v/>
      </c>
      <c r="I706">
        <v>705</v>
      </c>
      <c r="J706" s="145">
        <f>SUM(B$2:B706)</f>
        <v>143</v>
      </c>
      <c r="K706" s="145">
        <f>SUM(C$2:C706)</f>
        <v>96</v>
      </c>
      <c r="L706" s="145">
        <f>SUM(D$2:D706)</f>
        <v>40</v>
      </c>
      <c r="M706" s="145">
        <f>SUM(E$2:E706)</f>
        <v>4</v>
      </c>
      <c r="N706" s="145">
        <f>SUM(F$2:F706)</f>
        <v>0</v>
      </c>
      <c r="O706" s="145">
        <f>SUM(G$2:G706)</f>
        <v>0</v>
      </c>
    </row>
    <row r="707" spans="1:15" x14ac:dyDescent="0.25">
      <c r="A707">
        <v>706</v>
      </c>
      <c r="B707" s="145" t="str">
        <f>IF(COUNTIF('Listing Competitieven'!AN$2:AN$479,$A707)=0,"",COUNTIF('Listing Competitieven'!AN$2:AN$479,$A707))</f>
        <v/>
      </c>
      <c r="C707" s="145" t="str">
        <f>IF(COUNTIF('Listing Competitieven'!AO$2:AO$479,$A707)=0,"",COUNTIF('Listing Competitieven'!AO$2:AO$479,$A707))</f>
        <v/>
      </c>
      <c r="D707" s="145" t="str">
        <f>IF(COUNTIF('Listing Competitieven'!AP$2:AP$479,$A707)=0,"",COUNTIF('Listing Competitieven'!AP$2:AP$479,$A707))</f>
        <v/>
      </c>
      <c r="E707" s="145">
        <f>IF(COUNTIF('Listing Competitieven'!AQ$2:AQ$479,$A707)=0,"",COUNTIF('Listing Competitieven'!AQ$2:AQ$479,$A707))</f>
        <v>1</v>
      </c>
      <c r="F707" s="145" t="str">
        <f>IF(COUNTIF('Listing Competitieven'!AR$2:AR$479,$A707)=0,"",COUNTIF('Listing Competitieven'!AR$2:AR$479,$A707))</f>
        <v/>
      </c>
      <c r="G707" s="145" t="str">
        <f>IF(COUNTIF('Listing Competitieven'!AS$2:AS$479,$A707)=0,"",COUNTIF('Listing Competitieven'!AS$2:AS$479,$A707))</f>
        <v/>
      </c>
      <c r="I707">
        <v>706</v>
      </c>
      <c r="J707" s="145">
        <f>SUM(B$2:B707)</f>
        <v>143</v>
      </c>
      <c r="K707" s="145">
        <f>SUM(C$2:C707)</f>
        <v>96</v>
      </c>
      <c r="L707" s="145">
        <f>SUM(D$2:D707)</f>
        <v>40</v>
      </c>
      <c r="M707" s="145">
        <f>SUM(E$2:E707)</f>
        <v>5</v>
      </c>
      <c r="N707" s="145">
        <f>SUM(F$2:F707)</f>
        <v>0</v>
      </c>
      <c r="O707" s="145">
        <f>SUM(G$2:G707)</f>
        <v>0</v>
      </c>
    </row>
    <row r="708" spans="1:15" x14ac:dyDescent="0.25">
      <c r="A708">
        <v>707</v>
      </c>
      <c r="B708" s="145" t="str">
        <f>IF(COUNTIF('Listing Competitieven'!AN$2:AN$479,$A708)=0,"",COUNTIF('Listing Competitieven'!AN$2:AN$479,$A708))</f>
        <v/>
      </c>
      <c r="C708" s="145" t="str">
        <f>IF(COUNTIF('Listing Competitieven'!AO$2:AO$479,$A708)=0,"",COUNTIF('Listing Competitieven'!AO$2:AO$479,$A708))</f>
        <v/>
      </c>
      <c r="D708" s="145" t="str">
        <f>IF(COUNTIF('Listing Competitieven'!AP$2:AP$479,$A708)=0,"",COUNTIF('Listing Competitieven'!AP$2:AP$479,$A708))</f>
        <v/>
      </c>
      <c r="E708" s="145" t="str">
        <f>IF(COUNTIF('Listing Competitieven'!AQ$2:AQ$479,$A708)=0,"",COUNTIF('Listing Competitieven'!AQ$2:AQ$479,$A708))</f>
        <v/>
      </c>
      <c r="F708" s="145" t="str">
        <f>IF(COUNTIF('Listing Competitieven'!AR$2:AR$479,$A708)=0,"",COUNTIF('Listing Competitieven'!AR$2:AR$479,$A708))</f>
        <v/>
      </c>
      <c r="G708" s="145" t="str">
        <f>IF(COUNTIF('Listing Competitieven'!AS$2:AS$479,$A708)=0,"",COUNTIF('Listing Competitieven'!AS$2:AS$479,$A708))</f>
        <v/>
      </c>
      <c r="I708">
        <v>707</v>
      </c>
      <c r="J708" s="145">
        <f>SUM(B$2:B708)</f>
        <v>143</v>
      </c>
      <c r="K708" s="145">
        <f>SUM(C$2:C708)</f>
        <v>96</v>
      </c>
      <c r="L708" s="145">
        <f>SUM(D$2:D708)</f>
        <v>40</v>
      </c>
      <c r="M708" s="145">
        <f>SUM(E$2:E708)</f>
        <v>5</v>
      </c>
      <c r="N708" s="145">
        <f>SUM(F$2:F708)</f>
        <v>0</v>
      </c>
      <c r="O708" s="145">
        <f>SUM(G$2:G708)</f>
        <v>0</v>
      </c>
    </row>
    <row r="709" spans="1:15" x14ac:dyDescent="0.25">
      <c r="A709">
        <v>708</v>
      </c>
      <c r="B709" s="145" t="str">
        <f>IF(COUNTIF('Listing Competitieven'!AN$2:AN$479,$A709)=0,"",COUNTIF('Listing Competitieven'!AN$2:AN$479,$A709))</f>
        <v/>
      </c>
      <c r="C709" s="145" t="str">
        <f>IF(COUNTIF('Listing Competitieven'!AO$2:AO$479,$A709)=0,"",COUNTIF('Listing Competitieven'!AO$2:AO$479,$A709))</f>
        <v/>
      </c>
      <c r="D709" s="145" t="str">
        <f>IF(COUNTIF('Listing Competitieven'!AP$2:AP$479,$A709)=0,"",COUNTIF('Listing Competitieven'!AP$2:AP$479,$A709))</f>
        <v/>
      </c>
      <c r="E709" s="145" t="str">
        <f>IF(COUNTIF('Listing Competitieven'!AQ$2:AQ$479,$A709)=0,"",COUNTIF('Listing Competitieven'!AQ$2:AQ$479,$A709))</f>
        <v/>
      </c>
      <c r="F709" s="145" t="str">
        <f>IF(COUNTIF('Listing Competitieven'!AR$2:AR$479,$A709)=0,"",COUNTIF('Listing Competitieven'!AR$2:AR$479,$A709))</f>
        <v/>
      </c>
      <c r="G709" s="145" t="str">
        <f>IF(COUNTIF('Listing Competitieven'!AS$2:AS$479,$A709)=0,"",COUNTIF('Listing Competitieven'!AS$2:AS$479,$A709))</f>
        <v/>
      </c>
      <c r="I709">
        <v>708</v>
      </c>
      <c r="J709" s="145">
        <f>SUM(B$2:B709)</f>
        <v>143</v>
      </c>
      <c r="K709" s="145">
        <f>SUM(C$2:C709)</f>
        <v>96</v>
      </c>
      <c r="L709" s="145">
        <f>SUM(D$2:D709)</f>
        <v>40</v>
      </c>
      <c r="M709" s="145">
        <f>SUM(E$2:E709)</f>
        <v>5</v>
      </c>
      <c r="N709" s="145">
        <f>SUM(F$2:F709)</f>
        <v>0</v>
      </c>
      <c r="O709" s="145">
        <f>SUM(G$2:G709)</f>
        <v>0</v>
      </c>
    </row>
    <row r="710" spans="1:15" x14ac:dyDescent="0.25">
      <c r="A710">
        <v>709</v>
      </c>
      <c r="B710" s="145" t="str">
        <f>IF(COUNTIF('Listing Competitieven'!AN$2:AN$479,$A710)=0,"",COUNTIF('Listing Competitieven'!AN$2:AN$479,$A710))</f>
        <v/>
      </c>
      <c r="C710" s="145" t="str">
        <f>IF(COUNTIF('Listing Competitieven'!AO$2:AO$479,$A710)=0,"",COUNTIF('Listing Competitieven'!AO$2:AO$479,$A710))</f>
        <v/>
      </c>
      <c r="D710" s="145" t="str">
        <f>IF(COUNTIF('Listing Competitieven'!AP$2:AP$479,$A710)=0,"",COUNTIF('Listing Competitieven'!AP$2:AP$479,$A710))</f>
        <v/>
      </c>
      <c r="E710" s="145" t="str">
        <f>IF(COUNTIF('Listing Competitieven'!AQ$2:AQ$479,$A710)=0,"",COUNTIF('Listing Competitieven'!AQ$2:AQ$479,$A710))</f>
        <v/>
      </c>
      <c r="F710" s="145" t="str">
        <f>IF(COUNTIF('Listing Competitieven'!AR$2:AR$479,$A710)=0,"",COUNTIF('Listing Competitieven'!AR$2:AR$479,$A710))</f>
        <v/>
      </c>
      <c r="G710" s="145" t="str">
        <f>IF(COUNTIF('Listing Competitieven'!AS$2:AS$479,$A710)=0,"",COUNTIF('Listing Competitieven'!AS$2:AS$479,$A710))</f>
        <v/>
      </c>
      <c r="I710">
        <v>709</v>
      </c>
      <c r="J710" s="145">
        <f>SUM(B$2:B710)</f>
        <v>143</v>
      </c>
      <c r="K710" s="145">
        <f>SUM(C$2:C710)</f>
        <v>96</v>
      </c>
      <c r="L710" s="145">
        <f>SUM(D$2:D710)</f>
        <v>40</v>
      </c>
      <c r="M710" s="145">
        <f>SUM(E$2:E710)</f>
        <v>5</v>
      </c>
      <c r="N710" s="145">
        <f>SUM(F$2:F710)</f>
        <v>0</v>
      </c>
      <c r="O710" s="145">
        <f>SUM(G$2:G710)</f>
        <v>0</v>
      </c>
    </row>
    <row r="711" spans="1:15" x14ac:dyDescent="0.25">
      <c r="A711">
        <v>710</v>
      </c>
      <c r="B711" s="145" t="str">
        <f>IF(COUNTIF('Listing Competitieven'!AN$2:AN$479,$A711)=0,"",COUNTIF('Listing Competitieven'!AN$2:AN$479,$A711))</f>
        <v/>
      </c>
      <c r="C711" s="145" t="str">
        <f>IF(COUNTIF('Listing Competitieven'!AO$2:AO$479,$A711)=0,"",COUNTIF('Listing Competitieven'!AO$2:AO$479,$A711))</f>
        <v/>
      </c>
      <c r="D711" s="145" t="str">
        <f>IF(COUNTIF('Listing Competitieven'!AP$2:AP$479,$A711)=0,"",COUNTIF('Listing Competitieven'!AP$2:AP$479,$A711))</f>
        <v/>
      </c>
      <c r="E711" s="145" t="str">
        <f>IF(COUNTIF('Listing Competitieven'!AQ$2:AQ$479,$A711)=0,"",COUNTIF('Listing Competitieven'!AQ$2:AQ$479,$A711))</f>
        <v/>
      </c>
      <c r="F711" s="145" t="str">
        <f>IF(COUNTIF('Listing Competitieven'!AR$2:AR$479,$A711)=0,"",COUNTIF('Listing Competitieven'!AR$2:AR$479,$A711))</f>
        <v/>
      </c>
      <c r="G711" s="145" t="str">
        <f>IF(COUNTIF('Listing Competitieven'!AS$2:AS$479,$A711)=0,"",COUNTIF('Listing Competitieven'!AS$2:AS$479,$A711))</f>
        <v/>
      </c>
      <c r="I711">
        <v>710</v>
      </c>
      <c r="J711" s="145">
        <f>SUM(B$2:B711)</f>
        <v>143</v>
      </c>
      <c r="K711" s="145">
        <f>SUM(C$2:C711)</f>
        <v>96</v>
      </c>
      <c r="L711" s="145">
        <f>SUM(D$2:D711)</f>
        <v>40</v>
      </c>
      <c r="M711" s="145">
        <f>SUM(E$2:E711)</f>
        <v>5</v>
      </c>
      <c r="N711" s="145">
        <f>SUM(F$2:F711)</f>
        <v>0</v>
      </c>
      <c r="O711" s="145">
        <f>SUM(G$2:G711)</f>
        <v>0</v>
      </c>
    </row>
    <row r="712" spans="1:15" x14ac:dyDescent="0.25">
      <c r="A712">
        <v>711</v>
      </c>
      <c r="B712" s="145" t="str">
        <f>IF(COUNTIF('Listing Competitieven'!AN$2:AN$479,$A712)=0,"",COUNTIF('Listing Competitieven'!AN$2:AN$479,$A712))</f>
        <v/>
      </c>
      <c r="C712" s="145" t="str">
        <f>IF(COUNTIF('Listing Competitieven'!AO$2:AO$479,$A712)=0,"",COUNTIF('Listing Competitieven'!AO$2:AO$479,$A712))</f>
        <v/>
      </c>
      <c r="D712" s="145" t="str">
        <f>IF(COUNTIF('Listing Competitieven'!AP$2:AP$479,$A712)=0,"",COUNTIF('Listing Competitieven'!AP$2:AP$479,$A712))</f>
        <v/>
      </c>
      <c r="E712" s="145" t="str">
        <f>IF(COUNTIF('Listing Competitieven'!AQ$2:AQ$479,$A712)=0,"",COUNTIF('Listing Competitieven'!AQ$2:AQ$479,$A712))</f>
        <v/>
      </c>
      <c r="F712" s="145" t="str">
        <f>IF(COUNTIF('Listing Competitieven'!AR$2:AR$479,$A712)=0,"",COUNTIF('Listing Competitieven'!AR$2:AR$479,$A712))</f>
        <v/>
      </c>
      <c r="G712" s="145" t="str">
        <f>IF(COUNTIF('Listing Competitieven'!AS$2:AS$479,$A712)=0,"",COUNTIF('Listing Competitieven'!AS$2:AS$479,$A712))</f>
        <v/>
      </c>
      <c r="I712">
        <v>711</v>
      </c>
      <c r="J712" s="145">
        <f>SUM(B$2:B712)</f>
        <v>143</v>
      </c>
      <c r="K712" s="145">
        <f>SUM(C$2:C712)</f>
        <v>96</v>
      </c>
      <c r="L712" s="145">
        <f>SUM(D$2:D712)</f>
        <v>40</v>
      </c>
      <c r="M712" s="145">
        <f>SUM(E$2:E712)</f>
        <v>5</v>
      </c>
      <c r="N712" s="145">
        <f>SUM(F$2:F712)</f>
        <v>0</v>
      </c>
      <c r="O712" s="145">
        <f>SUM(G$2:G712)</f>
        <v>0</v>
      </c>
    </row>
    <row r="713" spans="1:15" x14ac:dyDescent="0.25">
      <c r="A713">
        <v>712</v>
      </c>
      <c r="B713" s="145" t="str">
        <f>IF(COUNTIF('Listing Competitieven'!AN$2:AN$479,$A713)=0,"",COUNTIF('Listing Competitieven'!AN$2:AN$479,$A713))</f>
        <v/>
      </c>
      <c r="C713" s="145" t="str">
        <f>IF(COUNTIF('Listing Competitieven'!AO$2:AO$479,$A713)=0,"",COUNTIF('Listing Competitieven'!AO$2:AO$479,$A713))</f>
        <v/>
      </c>
      <c r="D713" s="145" t="str">
        <f>IF(COUNTIF('Listing Competitieven'!AP$2:AP$479,$A713)=0,"",COUNTIF('Listing Competitieven'!AP$2:AP$479,$A713))</f>
        <v/>
      </c>
      <c r="E713" s="145" t="str">
        <f>IF(COUNTIF('Listing Competitieven'!AQ$2:AQ$479,$A713)=0,"",COUNTIF('Listing Competitieven'!AQ$2:AQ$479,$A713))</f>
        <v/>
      </c>
      <c r="F713" s="145" t="str">
        <f>IF(COUNTIF('Listing Competitieven'!AR$2:AR$479,$A713)=0,"",COUNTIF('Listing Competitieven'!AR$2:AR$479,$A713))</f>
        <v/>
      </c>
      <c r="G713" s="145" t="str">
        <f>IF(COUNTIF('Listing Competitieven'!AS$2:AS$479,$A713)=0,"",COUNTIF('Listing Competitieven'!AS$2:AS$479,$A713))</f>
        <v/>
      </c>
      <c r="I713">
        <v>712</v>
      </c>
      <c r="J713" s="145">
        <f>SUM(B$2:B713)</f>
        <v>143</v>
      </c>
      <c r="K713" s="145">
        <f>SUM(C$2:C713)</f>
        <v>96</v>
      </c>
      <c r="L713" s="145">
        <f>SUM(D$2:D713)</f>
        <v>40</v>
      </c>
      <c r="M713" s="145">
        <f>SUM(E$2:E713)</f>
        <v>5</v>
      </c>
      <c r="N713" s="145">
        <f>SUM(F$2:F713)</f>
        <v>0</v>
      </c>
      <c r="O713" s="145">
        <f>SUM(G$2:G713)</f>
        <v>0</v>
      </c>
    </row>
    <row r="714" spans="1:15" x14ac:dyDescent="0.25">
      <c r="A714">
        <v>713</v>
      </c>
      <c r="B714" s="145" t="str">
        <f>IF(COUNTIF('Listing Competitieven'!AN$2:AN$479,$A714)=0,"",COUNTIF('Listing Competitieven'!AN$2:AN$479,$A714))</f>
        <v/>
      </c>
      <c r="C714" s="145" t="str">
        <f>IF(COUNTIF('Listing Competitieven'!AO$2:AO$479,$A714)=0,"",COUNTIF('Listing Competitieven'!AO$2:AO$479,$A714))</f>
        <v/>
      </c>
      <c r="D714" s="145" t="str">
        <f>IF(COUNTIF('Listing Competitieven'!AP$2:AP$479,$A714)=0,"",COUNTIF('Listing Competitieven'!AP$2:AP$479,$A714))</f>
        <v/>
      </c>
      <c r="E714" s="145" t="str">
        <f>IF(COUNTIF('Listing Competitieven'!AQ$2:AQ$479,$A714)=0,"",COUNTIF('Listing Competitieven'!AQ$2:AQ$479,$A714))</f>
        <v/>
      </c>
      <c r="F714" s="145" t="str">
        <f>IF(COUNTIF('Listing Competitieven'!AR$2:AR$479,$A714)=0,"",COUNTIF('Listing Competitieven'!AR$2:AR$479,$A714))</f>
        <v/>
      </c>
      <c r="G714" s="145" t="str">
        <f>IF(COUNTIF('Listing Competitieven'!AS$2:AS$479,$A714)=0,"",COUNTIF('Listing Competitieven'!AS$2:AS$479,$A714))</f>
        <v/>
      </c>
      <c r="I714">
        <v>713</v>
      </c>
      <c r="J714" s="145">
        <f>SUM(B$2:B714)</f>
        <v>143</v>
      </c>
      <c r="K714" s="145">
        <f>SUM(C$2:C714)</f>
        <v>96</v>
      </c>
      <c r="L714" s="145">
        <f>SUM(D$2:D714)</f>
        <v>40</v>
      </c>
      <c r="M714" s="145">
        <f>SUM(E$2:E714)</f>
        <v>5</v>
      </c>
      <c r="N714" s="145">
        <f>SUM(F$2:F714)</f>
        <v>0</v>
      </c>
      <c r="O714" s="145">
        <f>SUM(G$2:G714)</f>
        <v>0</v>
      </c>
    </row>
    <row r="715" spans="1:15" x14ac:dyDescent="0.25">
      <c r="A715">
        <v>714</v>
      </c>
      <c r="B715" s="145" t="str">
        <f>IF(COUNTIF('Listing Competitieven'!AN$2:AN$479,$A715)=0,"",COUNTIF('Listing Competitieven'!AN$2:AN$479,$A715))</f>
        <v/>
      </c>
      <c r="C715" s="145" t="str">
        <f>IF(COUNTIF('Listing Competitieven'!AO$2:AO$479,$A715)=0,"",COUNTIF('Listing Competitieven'!AO$2:AO$479,$A715))</f>
        <v/>
      </c>
      <c r="D715" s="145">
        <f>IF(COUNTIF('Listing Competitieven'!AP$2:AP$479,$A715)=0,"",COUNTIF('Listing Competitieven'!AP$2:AP$479,$A715))</f>
        <v>1</v>
      </c>
      <c r="E715" s="145" t="str">
        <f>IF(COUNTIF('Listing Competitieven'!AQ$2:AQ$479,$A715)=0,"",COUNTIF('Listing Competitieven'!AQ$2:AQ$479,$A715))</f>
        <v/>
      </c>
      <c r="F715" s="145" t="str">
        <f>IF(COUNTIF('Listing Competitieven'!AR$2:AR$479,$A715)=0,"",COUNTIF('Listing Competitieven'!AR$2:AR$479,$A715))</f>
        <v/>
      </c>
      <c r="G715" s="145" t="str">
        <f>IF(COUNTIF('Listing Competitieven'!AS$2:AS$479,$A715)=0,"",COUNTIF('Listing Competitieven'!AS$2:AS$479,$A715))</f>
        <v/>
      </c>
      <c r="I715">
        <v>714</v>
      </c>
      <c r="J715" s="145">
        <f>SUM(B$2:B715)</f>
        <v>143</v>
      </c>
      <c r="K715" s="145">
        <f>SUM(C$2:C715)</f>
        <v>96</v>
      </c>
      <c r="L715" s="145">
        <f>SUM(D$2:D715)</f>
        <v>41</v>
      </c>
      <c r="M715" s="145">
        <f>SUM(E$2:E715)</f>
        <v>5</v>
      </c>
      <c r="N715" s="145">
        <f>SUM(F$2:F715)</f>
        <v>0</v>
      </c>
      <c r="O715" s="145">
        <f>SUM(G$2:G715)</f>
        <v>0</v>
      </c>
    </row>
    <row r="716" spans="1:15" x14ac:dyDescent="0.25">
      <c r="A716">
        <v>715</v>
      </c>
      <c r="B716" s="145" t="str">
        <f>IF(COUNTIF('Listing Competitieven'!AN$2:AN$479,$A716)=0,"",COUNTIF('Listing Competitieven'!AN$2:AN$479,$A716))</f>
        <v/>
      </c>
      <c r="C716" s="145" t="str">
        <f>IF(COUNTIF('Listing Competitieven'!AO$2:AO$479,$A716)=0,"",COUNTIF('Listing Competitieven'!AO$2:AO$479,$A716))</f>
        <v/>
      </c>
      <c r="D716" s="145" t="str">
        <f>IF(COUNTIF('Listing Competitieven'!AP$2:AP$479,$A716)=0,"",COUNTIF('Listing Competitieven'!AP$2:AP$479,$A716))</f>
        <v/>
      </c>
      <c r="E716" s="145" t="str">
        <f>IF(COUNTIF('Listing Competitieven'!AQ$2:AQ$479,$A716)=0,"",COUNTIF('Listing Competitieven'!AQ$2:AQ$479,$A716))</f>
        <v/>
      </c>
      <c r="F716" s="145" t="str">
        <f>IF(COUNTIF('Listing Competitieven'!AR$2:AR$479,$A716)=0,"",COUNTIF('Listing Competitieven'!AR$2:AR$479,$A716))</f>
        <v/>
      </c>
      <c r="G716" s="145" t="str">
        <f>IF(COUNTIF('Listing Competitieven'!AS$2:AS$479,$A716)=0,"",COUNTIF('Listing Competitieven'!AS$2:AS$479,$A716))</f>
        <v/>
      </c>
      <c r="I716">
        <v>715</v>
      </c>
      <c r="J716" s="145">
        <f>SUM(B$2:B716)</f>
        <v>143</v>
      </c>
      <c r="K716" s="145">
        <f>SUM(C$2:C716)</f>
        <v>96</v>
      </c>
      <c r="L716" s="145">
        <f>SUM(D$2:D716)</f>
        <v>41</v>
      </c>
      <c r="M716" s="145">
        <f>SUM(E$2:E716)</f>
        <v>5</v>
      </c>
      <c r="N716" s="145">
        <f>SUM(F$2:F716)</f>
        <v>0</v>
      </c>
      <c r="O716" s="145">
        <f>SUM(G$2:G716)</f>
        <v>0</v>
      </c>
    </row>
    <row r="717" spans="1:15" x14ac:dyDescent="0.25">
      <c r="A717">
        <v>716</v>
      </c>
      <c r="B717" s="145" t="str">
        <f>IF(COUNTIF('Listing Competitieven'!AN$2:AN$479,$A717)=0,"",COUNTIF('Listing Competitieven'!AN$2:AN$479,$A717))</f>
        <v/>
      </c>
      <c r="C717" s="145" t="str">
        <f>IF(COUNTIF('Listing Competitieven'!AO$2:AO$479,$A717)=0,"",COUNTIF('Listing Competitieven'!AO$2:AO$479,$A717))</f>
        <v/>
      </c>
      <c r="D717" s="145" t="str">
        <f>IF(COUNTIF('Listing Competitieven'!AP$2:AP$479,$A717)=0,"",COUNTIF('Listing Competitieven'!AP$2:AP$479,$A717))</f>
        <v/>
      </c>
      <c r="E717" s="145" t="str">
        <f>IF(COUNTIF('Listing Competitieven'!AQ$2:AQ$479,$A717)=0,"",COUNTIF('Listing Competitieven'!AQ$2:AQ$479,$A717))</f>
        <v/>
      </c>
      <c r="F717" s="145" t="str">
        <f>IF(COUNTIF('Listing Competitieven'!AR$2:AR$479,$A717)=0,"",COUNTIF('Listing Competitieven'!AR$2:AR$479,$A717))</f>
        <v/>
      </c>
      <c r="G717" s="145" t="str">
        <f>IF(COUNTIF('Listing Competitieven'!AS$2:AS$479,$A717)=0,"",COUNTIF('Listing Competitieven'!AS$2:AS$479,$A717))</f>
        <v/>
      </c>
      <c r="I717">
        <v>716</v>
      </c>
      <c r="J717" s="145">
        <f>SUM(B$2:B717)</f>
        <v>143</v>
      </c>
      <c r="K717" s="145">
        <f>SUM(C$2:C717)</f>
        <v>96</v>
      </c>
      <c r="L717" s="145">
        <f>SUM(D$2:D717)</f>
        <v>41</v>
      </c>
      <c r="M717" s="145">
        <f>SUM(E$2:E717)</f>
        <v>5</v>
      </c>
      <c r="N717" s="145">
        <f>SUM(F$2:F717)</f>
        <v>0</v>
      </c>
      <c r="O717" s="145">
        <f>SUM(G$2:G717)</f>
        <v>0</v>
      </c>
    </row>
    <row r="718" spans="1:15" x14ac:dyDescent="0.25">
      <c r="A718">
        <v>717</v>
      </c>
      <c r="B718" s="145" t="str">
        <f>IF(COUNTIF('Listing Competitieven'!AN$2:AN$479,$A718)=0,"",COUNTIF('Listing Competitieven'!AN$2:AN$479,$A718))</f>
        <v/>
      </c>
      <c r="C718" s="145" t="str">
        <f>IF(COUNTIF('Listing Competitieven'!AO$2:AO$479,$A718)=0,"",COUNTIF('Listing Competitieven'!AO$2:AO$479,$A718))</f>
        <v/>
      </c>
      <c r="D718" s="145" t="str">
        <f>IF(COUNTIF('Listing Competitieven'!AP$2:AP$479,$A718)=0,"",COUNTIF('Listing Competitieven'!AP$2:AP$479,$A718))</f>
        <v/>
      </c>
      <c r="E718" s="145" t="str">
        <f>IF(COUNTIF('Listing Competitieven'!AQ$2:AQ$479,$A718)=0,"",COUNTIF('Listing Competitieven'!AQ$2:AQ$479,$A718))</f>
        <v/>
      </c>
      <c r="F718" s="145" t="str">
        <f>IF(COUNTIF('Listing Competitieven'!AR$2:AR$479,$A718)=0,"",COUNTIF('Listing Competitieven'!AR$2:AR$479,$A718))</f>
        <v/>
      </c>
      <c r="G718" s="145" t="str">
        <f>IF(COUNTIF('Listing Competitieven'!AS$2:AS$479,$A718)=0,"",COUNTIF('Listing Competitieven'!AS$2:AS$479,$A718))</f>
        <v/>
      </c>
      <c r="I718">
        <v>717</v>
      </c>
      <c r="J718" s="145">
        <f>SUM(B$2:B718)</f>
        <v>143</v>
      </c>
      <c r="K718" s="145">
        <f>SUM(C$2:C718)</f>
        <v>96</v>
      </c>
      <c r="L718" s="145">
        <f>SUM(D$2:D718)</f>
        <v>41</v>
      </c>
      <c r="M718" s="145">
        <f>SUM(E$2:E718)</f>
        <v>5</v>
      </c>
      <c r="N718" s="145">
        <f>SUM(F$2:F718)</f>
        <v>0</v>
      </c>
      <c r="O718" s="145">
        <f>SUM(G$2:G718)</f>
        <v>0</v>
      </c>
    </row>
    <row r="719" spans="1:15" x14ac:dyDescent="0.25">
      <c r="A719">
        <v>718</v>
      </c>
      <c r="B719" s="145" t="str">
        <f>IF(COUNTIF('Listing Competitieven'!AN$2:AN$479,$A719)=0,"",COUNTIF('Listing Competitieven'!AN$2:AN$479,$A719))</f>
        <v/>
      </c>
      <c r="C719" s="145" t="str">
        <f>IF(COUNTIF('Listing Competitieven'!AO$2:AO$479,$A719)=0,"",COUNTIF('Listing Competitieven'!AO$2:AO$479,$A719))</f>
        <v/>
      </c>
      <c r="D719" s="145" t="str">
        <f>IF(COUNTIF('Listing Competitieven'!AP$2:AP$479,$A719)=0,"",COUNTIF('Listing Competitieven'!AP$2:AP$479,$A719))</f>
        <v/>
      </c>
      <c r="E719" s="145" t="str">
        <f>IF(COUNTIF('Listing Competitieven'!AQ$2:AQ$479,$A719)=0,"",COUNTIF('Listing Competitieven'!AQ$2:AQ$479,$A719))</f>
        <v/>
      </c>
      <c r="F719" s="145" t="str">
        <f>IF(COUNTIF('Listing Competitieven'!AR$2:AR$479,$A719)=0,"",COUNTIF('Listing Competitieven'!AR$2:AR$479,$A719))</f>
        <v/>
      </c>
      <c r="G719" s="145" t="str">
        <f>IF(COUNTIF('Listing Competitieven'!AS$2:AS$479,$A719)=0,"",COUNTIF('Listing Competitieven'!AS$2:AS$479,$A719))</f>
        <v/>
      </c>
      <c r="I719">
        <v>718</v>
      </c>
      <c r="J719" s="145">
        <f>SUM(B$2:B719)</f>
        <v>143</v>
      </c>
      <c r="K719" s="145">
        <f>SUM(C$2:C719)</f>
        <v>96</v>
      </c>
      <c r="L719" s="145">
        <f>SUM(D$2:D719)</f>
        <v>41</v>
      </c>
      <c r="M719" s="145">
        <f>SUM(E$2:E719)</f>
        <v>5</v>
      </c>
      <c r="N719" s="145">
        <f>SUM(F$2:F719)</f>
        <v>0</v>
      </c>
      <c r="O719" s="145">
        <f>SUM(G$2:G719)</f>
        <v>0</v>
      </c>
    </row>
    <row r="720" spans="1:15" x14ac:dyDescent="0.25">
      <c r="A720">
        <v>719</v>
      </c>
      <c r="B720" s="145" t="str">
        <f>IF(COUNTIF('Listing Competitieven'!AN$2:AN$479,$A720)=0,"",COUNTIF('Listing Competitieven'!AN$2:AN$479,$A720))</f>
        <v/>
      </c>
      <c r="C720" s="145" t="str">
        <f>IF(COUNTIF('Listing Competitieven'!AO$2:AO$479,$A720)=0,"",COUNTIF('Listing Competitieven'!AO$2:AO$479,$A720))</f>
        <v/>
      </c>
      <c r="D720" s="145">
        <f>IF(COUNTIF('Listing Competitieven'!AP$2:AP$479,$A720)=0,"",COUNTIF('Listing Competitieven'!AP$2:AP$479,$A720))</f>
        <v>1</v>
      </c>
      <c r="E720" s="145" t="str">
        <f>IF(COUNTIF('Listing Competitieven'!AQ$2:AQ$479,$A720)=0,"",COUNTIF('Listing Competitieven'!AQ$2:AQ$479,$A720))</f>
        <v/>
      </c>
      <c r="F720" s="145" t="str">
        <f>IF(COUNTIF('Listing Competitieven'!AR$2:AR$479,$A720)=0,"",COUNTIF('Listing Competitieven'!AR$2:AR$479,$A720))</f>
        <v/>
      </c>
      <c r="G720" s="145" t="str">
        <f>IF(COUNTIF('Listing Competitieven'!AS$2:AS$479,$A720)=0,"",COUNTIF('Listing Competitieven'!AS$2:AS$479,$A720))</f>
        <v/>
      </c>
      <c r="I720">
        <v>719</v>
      </c>
      <c r="J720" s="145">
        <f>SUM(B$2:B720)</f>
        <v>143</v>
      </c>
      <c r="K720" s="145">
        <f>SUM(C$2:C720)</f>
        <v>96</v>
      </c>
      <c r="L720" s="145">
        <f>SUM(D$2:D720)</f>
        <v>42</v>
      </c>
      <c r="M720" s="145">
        <f>SUM(E$2:E720)</f>
        <v>5</v>
      </c>
      <c r="N720" s="145">
        <f>SUM(F$2:F720)</f>
        <v>0</v>
      </c>
      <c r="O720" s="145">
        <f>SUM(G$2:G720)</f>
        <v>0</v>
      </c>
    </row>
    <row r="721" spans="1:15" x14ac:dyDescent="0.25">
      <c r="A721">
        <v>720</v>
      </c>
      <c r="B721" s="145" t="str">
        <f>IF(COUNTIF('Listing Competitieven'!AN$2:AN$479,$A721)=0,"",COUNTIF('Listing Competitieven'!AN$2:AN$479,$A721))</f>
        <v/>
      </c>
      <c r="C721" s="145" t="str">
        <f>IF(COUNTIF('Listing Competitieven'!AO$2:AO$479,$A721)=0,"",COUNTIF('Listing Competitieven'!AO$2:AO$479,$A721))</f>
        <v/>
      </c>
      <c r="D721" s="145" t="str">
        <f>IF(COUNTIF('Listing Competitieven'!AP$2:AP$479,$A721)=0,"",COUNTIF('Listing Competitieven'!AP$2:AP$479,$A721))</f>
        <v/>
      </c>
      <c r="E721" s="145" t="str">
        <f>IF(COUNTIF('Listing Competitieven'!AQ$2:AQ$479,$A721)=0,"",COUNTIF('Listing Competitieven'!AQ$2:AQ$479,$A721))</f>
        <v/>
      </c>
      <c r="F721" s="145" t="str">
        <f>IF(COUNTIF('Listing Competitieven'!AR$2:AR$479,$A721)=0,"",COUNTIF('Listing Competitieven'!AR$2:AR$479,$A721))</f>
        <v/>
      </c>
      <c r="G721" s="145" t="str">
        <f>IF(COUNTIF('Listing Competitieven'!AS$2:AS$479,$A721)=0,"",COUNTIF('Listing Competitieven'!AS$2:AS$479,$A721))</f>
        <v/>
      </c>
      <c r="I721">
        <v>720</v>
      </c>
      <c r="J721" s="145">
        <f>SUM(B$2:B721)</f>
        <v>143</v>
      </c>
      <c r="K721" s="145">
        <f>SUM(C$2:C721)</f>
        <v>96</v>
      </c>
      <c r="L721" s="145">
        <f>SUM(D$2:D721)</f>
        <v>42</v>
      </c>
      <c r="M721" s="145">
        <f>SUM(E$2:E721)</f>
        <v>5</v>
      </c>
      <c r="N721" s="145">
        <f>SUM(F$2:F721)</f>
        <v>0</v>
      </c>
      <c r="O721" s="145">
        <f>SUM(G$2:G721)</f>
        <v>0</v>
      </c>
    </row>
    <row r="722" spans="1:15" x14ac:dyDescent="0.25">
      <c r="A722">
        <v>721</v>
      </c>
      <c r="B722" s="145" t="str">
        <f>IF(COUNTIF('Listing Competitieven'!AN$2:AN$479,$A722)=0,"",COUNTIF('Listing Competitieven'!AN$2:AN$479,$A722))</f>
        <v/>
      </c>
      <c r="C722" s="145" t="str">
        <f>IF(COUNTIF('Listing Competitieven'!AO$2:AO$479,$A722)=0,"",COUNTIF('Listing Competitieven'!AO$2:AO$479,$A722))</f>
        <v/>
      </c>
      <c r="D722" s="145" t="str">
        <f>IF(COUNTIF('Listing Competitieven'!AP$2:AP$479,$A722)=0,"",COUNTIF('Listing Competitieven'!AP$2:AP$479,$A722))</f>
        <v/>
      </c>
      <c r="E722" s="145" t="str">
        <f>IF(COUNTIF('Listing Competitieven'!AQ$2:AQ$479,$A722)=0,"",COUNTIF('Listing Competitieven'!AQ$2:AQ$479,$A722))</f>
        <v/>
      </c>
      <c r="F722" s="145" t="str">
        <f>IF(COUNTIF('Listing Competitieven'!AR$2:AR$479,$A722)=0,"",COUNTIF('Listing Competitieven'!AR$2:AR$479,$A722))</f>
        <v/>
      </c>
      <c r="G722" s="145" t="str">
        <f>IF(COUNTIF('Listing Competitieven'!AS$2:AS$479,$A722)=0,"",COUNTIF('Listing Competitieven'!AS$2:AS$479,$A722))</f>
        <v/>
      </c>
      <c r="I722">
        <v>721</v>
      </c>
      <c r="J722" s="145">
        <f>SUM(B$2:B722)</f>
        <v>143</v>
      </c>
      <c r="K722" s="145">
        <f>SUM(C$2:C722)</f>
        <v>96</v>
      </c>
      <c r="L722" s="145">
        <f>SUM(D$2:D722)</f>
        <v>42</v>
      </c>
      <c r="M722" s="145">
        <f>SUM(E$2:E722)</f>
        <v>5</v>
      </c>
      <c r="N722" s="145">
        <f>SUM(F$2:F722)</f>
        <v>0</v>
      </c>
      <c r="O722" s="145">
        <f>SUM(G$2:G722)</f>
        <v>0</v>
      </c>
    </row>
    <row r="723" spans="1:15" x14ac:dyDescent="0.25">
      <c r="A723">
        <v>722</v>
      </c>
      <c r="B723" s="145" t="str">
        <f>IF(COUNTIF('Listing Competitieven'!AN$2:AN$479,$A723)=0,"",COUNTIF('Listing Competitieven'!AN$2:AN$479,$A723))</f>
        <v/>
      </c>
      <c r="C723" s="145" t="str">
        <f>IF(COUNTIF('Listing Competitieven'!AO$2:AO$479,$A723)=0,"",COUNTIF('Listing Competitieven'!AO$2:AO$479,$A723))</f>
        <v/>
      </c>
      <c r="D723" s="145" t="str">
        <f>IF(COUNTIF('Listing Competitieven'!AP$2:AP$479,$A723)=0,"",COUNTIF('Listing Competitieven'!AP$2:AP$479,$A723))</f>
        <v/>
      </c>
      <c r="E723" s="145" t="str">
        <f>IF(COUNTIF('Listing Competitieven'!AQ$2:AQ$479,$A723)=0,"",COUNTIF('Listing Competitieven'!AQ$2:AQ$479,$A723))</f>
        <v/>
      </c>
      <c r="F723" s="145" t="str">
        <f>IF(COUNTIF('Listing Competitieven'!AR$2:AR$479,$A723)=0,"",COUNTIF('Listing Competitieven'!AR$2:AR$479,$A723))</f>
        <v/>
      </c>
      <c r="G723" s="145" t="str">
        <f>IF(COUNTIF('Listing Competitieven'!AS$2:AS$479,$A723)=0,"",COUNTIF('Listing Competitieven'!AS$2:AS$479,$A723))</f>
        <v/>
      </c>
      <c r="I723">
        <v>722</v>
      </c>
      <c r="J723" s="145">
        <f>SUM(B$2:B723)</f>
        <v>143</v>
      </c>
      <c r="K723" s="145">
        <f>SUM(C$2:C723)</f>
        <v>96</v>
      </c>
      <c r="L723" s="145">
        <f>SUM(D$2:D723)</f>
        <v>42</v>
      </c>
      <c r="M723" s="145">
        <f>SUM(E$2:E723)</f>
        <v>5</v>
      </c>
      <c r="N723" s="145">
        <f>SUM(F$2:F723)</f>
        <v>0</v>
      </c>
      <c r="O723" s="145">
        <f>SUM(G$2:G723)</f>
        <v>0</v>
      </c>
    </row>
    <row r="724" spans="1:15" x14ac:dyDescent="0.25">
      <c r="A724">
        <v>723</v>
      </c>
      <c r="B724" s="145" t="str">
        <f>IF(COUNTIF('Listing Competitieven'!AN$2:AN$479,$A724)=0,"",COUNTIF('Listing Competitieven'!AN$2:AN$479,$A724))</f>
        <v/>
      </c>
      <c r="C724" s="145" t="str">
        <f>IF(COUNTIF('Listing Competitieven'!AO$2:AO$479,$A724)=0,"",COUNTIF('Listing Competitieven'!AO$2:AO$479,$A724))</f>
        <v/>
      </c>
      <c r="D724" s="145" t="str">
        <f>IF(COUNTIF('Listing Competitieven'!AP$2:AP$479,$A724)=0,"",COUNTIF('Listing Competitieven'!AP$2:AP$479,$A724))</f>
        <v/>
      </c>
      <c r="E724" s="145" t="str">
        <f>IF(COUNTIF('Listing Competitieven'!AQ$2:AQ$479,$A724)=0,"",COUNTIF('Listing Competitieven'!AQ$2:AQ$479,$A724))</f>
        <v/>
      </c>
      <c r="F724" s="145" t="str">
        <f>IF(COUNTIF('Listing Competitieven'!AR$2:AR$479,$A724)=0,"",COUNTIF('Listing Competitieven'!AR$2:AR$479,$A724))</f>
        <v/>
      </c>
      <c r="G724" s="145" t="str">
        <f>IF(COUNTIF('Listing Competitieven'!AS$2:AS$479,$A724)=0,"",COUNTIF('Listing Competitieven'!AS$2:AS$479,$A724))</f>
        <v/>
      </c>
      <c r="I724">
        <v>723</v>
      </c>
      <c r="J724" s="145">
        <f>SUM(B$2:B724)</f>
        <v>143</v>
      </c>
      <c r="K724" s="145">
        <f>SUM(C$2:C724)</f>
        <v>96</v>
      </c>
      <c r="L724" s="145">
        <f>SUM(D$2:D724)</f>
        <v>42</v>
      </c>
      <c r="M724" s="145">
        <f>SUM(E$2:E724)</f>
        <v>5</v>
      </c>
      <c r="N724" s="145">
        <f>SUM(F$2:F724)</f>
        <v>0</v>
      </c>
      <c r="O724" s="145">
        <f>SUM(G$2:G724)</f>
        <v>0</v>
      </c>
    </row>
    <row r="725" spans="1:15" x14ac:dyDescent="0.25">
      <c r="A725">
        <v>724</v>
      </c>
      <c r="B725" s="145" t="str">
        <f>IF(COUNTIF('Listing Competitieven'!AN$2:AN$479,$A725)=0,"",COUNTIF('Listing Competitieven'!AN$2:AN$479,$A725))</f>
        <v/>
      </c>
      <c r="C725" s="145" t="str">
        <f>IF(COUNTIF('Listing Competitieven'!AO$2:AO$479,$A725)=0,"",COUNTIF('Listing Competitieven'!AO$2:AO$479,$A725))</f>
        <v/>
      </c>
      <c r="D725" s="145" t="str">
        <f>IF(COUNTIF('Listing Competitieven'!AP$2:AP$479,$A725)=0,"",COUNTIF('Listing Competitieven'!AP$2:AP$479,$A725))</f>
        <v/>
      </c>
      <c r="E725" s="145" t="str">
        <f>IF(COUNTIF('Listing Competitieven'!AQ$2:AQ$479,$A725)=0,"",COUNTIF('Listing Competitieven'!AQ$2:AQ$479,$A725))</f>
        <v/>
      </c>
      <c r="F725" s="145" t="str">
        <f>IF(COUNTIF('Listing Competitieven'!AR$2:AR$479,$A725)=0,"",COUNTIF('Listing Competitieven'!AR$2:AR$479,$A725))</f>
        <v/>
      </c>
      <c r="G725" s="145" t="str">
        <f>IF(COUNTIF('Listing Competitieven'!AS$2:AS$479,$A725)=0,"",COUNTIF('Listing Competitieven'!AS$2:AS$479,$A725))</f>
        <v/>
      </c>
      <c r="I725">
        <v>724</v>
      </c>
      <c r="J725" s="145">
        <f>SUM(B$2:B725)</f>
        <v>143</v>
      </c>
      <c r="K725" s="145">
        <f>SUM(C$2:C725)</f>
        <v>96</v>
      </c>
      <c r="L725" s="145">
        <f>SUM(D$2:D725)</f>
        <v>42</v>
      </c>
      <c r="M725" s="145">
        <f>SUM(E$2:E725)</f>
        <v>5</v>
      </c>
      <c r="N725" s="145">
        <f>SUM(F$2:F725)</f>
        <v>0</v>
      </c>
      <c r="O725" s="145">
        <f>SUM(G$2:G725)</f>
        <v>0</v>
      </c>
    </row>
    <row r="726" spans="1:15" x14ac:dyDescent="0.25">
      <c r="A726">
        <v>725</v>
      </c>
      <c r="B726" s="145" t="str">
        <f>IF(COUNTIF('Listing Competitieven'!AN$2:AN$479,$A726)=0,"",COUNTIF('Listing Competitieven'!AN$2:AN$479,$A726))</f>
        <v/>
      </c>
      <c r="C726" s="145" t="str">
        <f>IF(COUNTIF('Listing Competitieven'!AO$2:AO$479,$A726)=0,"",COUNTIF('Listing Competitieven'!AO$2:AO$479,$A726))</f>
        <v/>
      </c>
      <c r="D726" s="145" t="str">
        <f>IF(COUNTIF('Listing Competitieven'!AP$2:AP$479,$A726)=0,"",COUNTIF('Listing Competitieven'!AP$2:AP$479,$A726))</f>
        <v/>
      </c>
      <c r="E726" s="145" t="str">
        <f>IF(COUNTIF('Listing Competitieven'!AQ$2:AQ$479,$A726)=0,"",COUNTIF('Listing Competitieven'!AQ$2:AQ$479,$A726))</f>
        <v/>
      </c>
      <c r="F726" s="145" t="str">
        <f>IF(COUNTIF('Listing Competitieven'!AR$2:AR$479,$A726)=0,"",COUNTIF('Listing Competitieven'!AR$2:AR$479,$A726))</f>
        <v/>
      </c>
      <c r="G726" s="145" t="str">
        <f>IF(COUNTIF('Listing Competitieven'!AS$2:AS$479,$A726)=0,"",COUNTIF('Listing Competitieven'!AS$2:AS$479,$A726))</f>
        <v/>
      </c>
      <c r="I726">
        <v>725</v>
      </c>
      <c r="J726" s="145">
        <f>SUM(B$2:B726)</f>
        <v>143</v>
      </c>
      <c r="K726" s="145">
        <f>SUM(C$2:C726)</f>
        <v>96</v>
      </c>
      <c r="L726" s="145">
        <f>SUM(D$2:D726)</f>
        <v>42</v>
      </c>
      <c r="M726" s="145">
        <f>SUM(E$2:E726)</f>
        <v>5</v>
      </c>
      <c r="N726" s="145">
        <f>SUM(F$2:F726)</f>
        <v>0</v>
      </c>
      <c r="O726" s="145">
        <f>SUM(G$2:G726)</f>
        <v>0</v>
      </c>
    </row>
    <row r="727" spans="1:15" x14ac:dyDescent="0.25">
      <c r="A727">
        <v>726</v>
      </c>
      <c r="B727" s="145" t="str">
        <f>IF(COUNTIF('Listing Competitieven'!AN$2:AN$479,$A727)=0,"",COUNTIF('Listing Competitieven'!AN$2:AN$479,$A727))</f>
        <v/>
      </c>
      <c r="C727" s="145" t="str">
        <f>IF(COUNTIF('Listing Competitieven'!AO$2:AO$479,$A727)=0,"",COUNTIF('Listing Competitieven'!AO$2:AO$479,$A727))</f>
        <v/>
      </c>
      <c r="D727" s="145" t="str">
        <f>IF(COUNTIF('Listing Competitieven'!AP$2:AP$479,$A727)=0,"",COUNTIF('Listing Competitieven'!AP$2:AP$479,$A727))</f>
        <v/>
      </c>
      <c r="E727" s="145" t="str">
        <f>IF(COUNTIF('Listing Competitieven'!AQ$2:AQ$479,$A727)=0,"",COUNTIF('Listing Competitieven'!AQ$2:AQ$479,$A727))</f>
        <v/>
      </c>
      <c r="F727" s="145" t="str">
        <f>IF(COUNTIF('Listing Competitieven'!AR$2:AR$479,$A727)=0,"",COUNTIF('Listing Competitieven'!AR$2:AR$479,$A727))</f>
        <v/>
      </c>
      <c r="G727" s="145" t="str">
        <f>IF(COUNTIF('Listing Competitieven'!AS$2:AS$479,$A727)=0,"",COUNTIF('Listing Competitieven'!AS$2:AS$479,$A727))</f>
        <v/>
      </c>
      <c r="I727">
        <v>726</v>
      </c>
      <c r="J727" s="145">
        <f>SUM(B$2:B727)</f>
        <v>143</v>
      </c>
      <c r="K727" s="145">
        <f>SUM(C$2:C727)</f>
        <v>96</v>
      </c>
      <c r="L727" s="145">
        <f>SUM(D$2:D727)</f>
        <v>42</v>
      </c>
      <c r="M727" s="145">
        <f>SUM(E$2:E727)</f>
        <v>5</v>
      </c>
      <c r="N727" s="145">
        <f>SUM(F$2:F727)</f>
        <v>0</v>
      </c>
      <c r="O727" s="145">
        <f>SUM(G$2:G727)</f>
        <v>0</v>
      </c>
    </row>
    <row r="728" spans="1:15" x14ac:dyDescent="0.25">
      <c r="A728">
        <v>727</v>
      </c>
      <c r="B728" s="145" t="str">
        <f>IF(COUNTIF('Listing Competitieven'!AN$2:AN$479,$A728)=0,"",COUNTIF('Listing Competitieven'!AN$2:AN$479,$A728))</f>
        <v/>
      </c>
      <c r="C728" s="145" t="str">
        <f>IF(COUNTIF('Listing Competitieven'!AO$2:AO$479,$A728)=0,"",COUNTIF('Listing Competitieven'!AO$2:AO$479,$A728))</f>
        <v/>
      </c>
      <c r="D728" s="145" t="str">
        <f>IF(COUNTIF('Listing Competitieven'!AP$2:AP$479,$A728)=0,"",COUNTIF('Listing Competitieven'!AP$2:AP$479,$A728))</f>
        <v/>
      </c>
      <c r="E728" s="145">
        <f>IF(COUNTIF('Listing Competitieven'!AQ$2:AQ$479,$A728)=0,"",COUNTIF('Listing Competitieven'!AQ$2:AQ$479,$A728))</f>
        <v>1</v>
      </c>
      <c r="F728" s="145" t="str">
        <f>IF(COUNTIF('Listing Competitieven'!AR$2:AR$479,$A728)=0,"",COUNTIF('Listing Competitieven'!AR$2:AR$479,$A728))</f>
        <v/>
      </c>
      <c r="G728" s="145" t="str">
        <f>IF(COUNTIF('Listing Competitieven'!AS$2:AS$479,$A728)=0,"",COUNTIF('Listing Competitieven'!AS$2:AS$479,$A728))</f>
        <v/>
      </c>
      <c r="I728">
        <v>727</v>
      </c>
      <c r="J728" s="145">
        <f>SUM(B$2:B728)</f>
        <v>143</v>
      </c>
      <c r="K728" s="145">
        <f>SUM(C$2:C728)</f>
        <v>96</v>
      </c>
      <c r="L728" s="145">
        <f>SUM(D$2:D728)</f>
        <v>42</v>
      </c>
      <c r="M728" s="145">
        <f>SUM(E$2:E728)</f>
        <v>6</v>
      </c>
      <c r="N728" s="145">
        <f>SUM(F$2:F728)</f>
        <v>0</v>
      </c>
      <c r="O728" s="145">
        <f>SUM(G$2:G728)</f>
        <v>0</v>
      </c>
    </row>
    <row r="729" spans="1:15" x14ac:dyDescent="0.25">
      <c r="A729">
        <v>728</v>
      </c>
      <c r="B729" s="145" t="str">
        <f>IF(COUNTIF('Listing Competitieven'!AN$2:AN$479,$A729)=0,"",COUNTIF('Listing Competitieven'!AN$2:AN$479,$A729))</f>
        <v/>
      </c>
      <c r="C729" s="145" t="str">
        <f>IF(COUNTIF('Listing Competitieven'!AO$2:AO$479,$A729)=0,"",COUNTIF('Listing Competitieven'!AO$2:AO$479,$A729))</f>
        <v/>
      </c>
      <c r="D729" s="145" t="str">
        <f>IF(COUNTIF('Listing Competitieven'!AP$2:AP$479,$A729)=0,"",COUNTIF('Listing Competitieven'!AP$2:AP$479,$A729))</f>
        <v/>
      </c>
      <c r="E729" s="145">
        <f>IF(COUNTIF('Listing Competitieven'!AQ$2:AQ$479,$A729)=0,"",COUNTIF('Listing Competitieven'!AQ$2:AQ$479,$A729))</f>
        <v>1</v>
      </c>
      <c r="F729" s="145" t="str">
        <f>IF(COUNTIF('Listing Competitieven'!AR$2:AR$479,$A729)=0,"",COUNTIF('Listing Competitieven'!AR$2:AR$479,$A729))</f>
        <v/>
      </c>
      <c r="G729" s="145" t="str">
        <f>IF(COUNTIF('Listing Competitieven'!AS$2:AS$479,$A729)=0,"",COUNTIF('Listing Competitieven'!AS$2:AS$479,$A729))</f>
        <v/>
      </c>
      <c r="I729">
        <v>728</v>
      </c>
      <c r="J729" s="145">
        <f>SUM(B$2:B729)</f>
        <v>143</v>
      </c>
      <c r="K729" s="145">
        <f>SUM(C$2:C729)</f>
        <v>96</v>
      </c>
      <c r="L729" s="145">
        <f>SUM(D$2:D729)</f>
        <v>42</v>
      </c>
      <c r="M729" s="145">
        <f>SUM(E$2:E729)</f>
        <v>7</v>
      </c>
      <c r="N729" s="145">
        <f>SUM(F$2:F729)</f>
        <v>0</v>
      </c>
      <c r="O729" s="145">
        <f>SUM(G$2:G729)</f>
        <v>0</v>
      </c>
    </row>
    <row r="730" spans="1:15" x14ac:dyDescent="0.25">
      <c r="A730">
        <v>729</v>
      </c>
      <c r="B730" s="145" t="str">
        <f>IF(COUNTIF('Listing Competitieven'!AN$2:AN$479,$A730)=0,"",COUNTIF('Listing Competitieven'!AN$2:AN$479,$A730))</f>
        <v/>
      </c>
      <c r="C730" s="145" t="str">
        <f>IF(COUNTIF('Listing Competitieven'!AO$2:AO$479,$A730)=0,"",COUNTIF('Listing Competitieven'!AO$2:AO$479,$A730))</f>
        <v/>
      </c>
      <c r="D730" s="145" t="str">
        <f>IF(COUNTIF('Listing Competitieven'!AP$2:AP$479,$A730)=0,"",COUNTIF('Listing Competitieven'!AP$2:AP$479,$A730))</f>
        <v/>
      </c>
      <c r="E730" s="145" t="str">
        <f>IF(COUNTIF('Listing Competitieven'!AQ$2:AQ$479,$A730)=0,"",COUNTIF('Listing Competitieven'!AQ$2:AQ$479,$A730))</f>
        <v/>
      </c>
      <c r="F730" s="145" t="str">
        <f>IF(COUNTIF('Listing Competitieven'!AR$2:AR$479,$A730)=0,"",COUNTIF('Listing Competitieven'!AR$2:AR$479,$A730))</f>
        <v/>
      </c>
      <c r="G730" s="145" t="str">
        <f>IF(COUNTIF('Listing Competitieven'!AS$2:AS$479,$A730)=0,"",COUNTIF('Listing Competitieven'!AS$2:AS$479,$A730))</f>
        <v/>
      </c>
      <c r="I730">
        <v>729</v>
      </c>
      <c r="J730" s="145">
        <f>SUM(B$2:B730)</f>
        <v>143</v>
      </c>
      <c r="K730" s="145">
        <f>SUM(C$2:C730)</f>
        <v>96</v>
      </c>
      <c r="L730" s="145">
        <f>SUM(D$2:D730)</f>
        <v>42</v>
      </c>
      <c r="M730" s="145">
        <f>SUM(E$2:E730)</f>
        <v>7</v>
      </c>
      <c r="N730" s="145">
        <f>SUM(F$2:F730)</f>
        <v>0</v>
      </c>
      <c r="O730" s="145">
        <f>SUM(G$2:G730)</f>
        <v>0</v>
      </c>
    </row>
    <row r="731" spans="1:15" x14ac:dyDescent="0.25">
      <c r="A731">
        <v>730</v>
      </c>
      <c r="B731" s="145" t="str">
        <f>IF(COUNTIF('Listing Competitieven'!AN$2:AN$479,$A731)=0,"",COUNTIF('Listing Competitieven'!AN$2:AN$479,$A731))</f>
        <v/>
      </c>
      <c r="C731" s="145" t="str">
        <f>IF(COUNTIF('Listing Competitieven'!AO$2:AO$479,$A731)=0,"",COUNTIF('Listing Competitieven'!AO$2:AO$479,$A731))</f>
        <v/>
      </c>
      <c r="D731" s="145" t="str">
        <f>IF(COUNTIF('Listing Competitieven'!AP$2:AP$479,$A731)=0,"",COUNTIF('Listing Competitieven'!AP$2:AP$479,$A731))</f>
        <v/>
      </c>
      <c r="E731" s="145" t="str">
        <f>IF(COUNTIF('Listing Competitieven'!AQ$2:AQ$479,$A731)=0,"",COUNTIF('Listing Competitieven'!AQ$2:AQ$479,$A731))</f>
        <v/>
      </c>
      <c r="F731" s="145" t="str">
        <f>IF(COUNTIF('Listing Competitieven'!AR$2:AR$479,$A731)=0,"",COUNTIF('Listing Competitieven'!AR$2:AR$479,$A731))</f>
        <v/>
      </c>
      <c r="G731" s="145" t="str">
        <f>IF(COUNTIF('Listing Competitieven'!AS$2:AS$479,$A731)=0,"",COUNTIF('Listing Competitieven'!AS$2:AS$479,$A731))</f>
        <v/>
      </c>
      <c r="I731">
        <v>730</v>
      </c>
      <c r="J731" s="145">
        <f>SUM(B$2:B731)</f>
        <v>143</v>
      </c>
      <c r="K731" s="145">
        <f>SUM(C$2:C731)</f>
        <v>96</v>
      </c>
      <c r="L731" s="145">
        <f>SUM(D$2:D731)</f>
        <v>42</v>
      </c>
      <c r="M731" s="145">
        <f>SUM(E$2:E731)</f>
        <v>7</v>
      </c>
      <c r="N731" s="145">
        <f>SUM(F$2:F731)</f>
        <v>0</v>
      </c>
      <c r="O731" s="145">
        <f>SUM(G$2:G731)</f>
        <v>0</v>
      </c>
    </row>
    <row r="732" spans="1:15" x14ac:dyDescent="0.25">
      <c r="A732">
        <v>731</v>
      </c>
      <c r="B732" s="145" t="str">
        <f>IF(COUNTIF('Listing Competitieven'!AN$2:AN$479,$A732)=0,"",COUNTIF('Listing Competitieven'!AN$2:AN$479,$A732))</f>
        <v/>
      </c>
      <c r="C732" s="145" t="str">
        <f>IF(COUNTIF('Listing Competitieven'!AO$2:AO$479,$A732)=0,"",COUNTIF('Listing Competitieven'!AO$2:AO$479,$A732))</f>
        <v/>
      </c>
      <c r="D732" s="145" t="str">
        <f>IF(COUNTIF('Listing Competitieven'!AP$2:AP$479,$A732)=0,"",COUNTIF('Listing Competitieven'!AP$2:AP$479,$A732))</f>
        <v/>
      </c>
      <c r="E732" s="145" t="str">
        <f>IF(COUNTIF('Listing Competitieven'!AQ$2:AQ$479,$A732)=0,"",COUNTIF('Listing Competitieven'!AQ$2:AQ$479,$A732))</f>
        <v/>
      </c>
      <c r="F732" s="145" t="str">
        <f>IF(COUNTIF('Listing Competitieven'!AR$2:AR$479,$A732)=0,"",COUNTIF('Listing Competitieven'!AR$2:AR$479,$A732))</f>
        <v/>
      </c>
      <c r="G732" s="145" t="str">
        <f>IF(COUNTIF('Listing Competitieven'!AS$2:AS$479,$A732)=0,"",COUNTIF('Listing Competitieven'!AS$2:AS$479,$A732))</f>
        <v/>
      </c>
      <c r="I732">
        <v>731</v>
      </c>
      <c r="J732" s="145">
        <f>SUM(B$2:B732)</f>
        <v>143</v>
      </c>
      <c r="K732" s="145">
        <f>SUM(C$2:C732)</f>
        <v>96</v>
      </c>
      <c r="L732" s="145">
        <f>SUM(D$2:D732)</f>
        <v>42</v>
      </c>
      <c r="M732" s="145">
        <f>SUM(E$2:E732)</f>
        <v>7</v>
      </c>
      <c r="N732" s="145">
        <f>SUM(F$2:F732)</f>
        <v>0</v>
      </c>
      <c r="O732" s="145">
        <f>SUM(G$2:G732)</f>
        <v>0</v>
      </c>
    </row>
    <row r="733" spans="1:15" x14ac:dyDescent="0.25">
      <c r="A733">
        <v>732</v>
      </c>
      <c r="B733" s="145" t="str">
        <f>IF(COUNTIF('Listing Competitieven'!AN$2:AN$479,$A733)=0,"",COUNTIF('Listing Competitieven'!AN$2:AN$479,$A733))</f>
        <v/>
      </c>
      <c r="C733" s="145" t="str">
        <f>IF(COUNTIF('Listing Competitieven'!AO$2:AO$479,$A733)=0,"",COUNTIF('Listing Competitieven'!AO$2:AO$479,$A733))</f>
        <v/>
      </c>
      <c r="D733" s="145" t="str">
        <f>IF(COUNTIF('Listing Competitieven'!AP$2:AP$479,$A733)=0,"",COUNTIF('Listing Competitieven'!AP$2:AP$479,$A733))</f>
        <v/>
      </c>
      <c r="E733" s="145" t="str">
        <f>IF(COUNTIF('Listing Competitieven'!AQ$2:AQ$479,$A733)=0,"",COUNTIF('Listing Competitieven'!AQ$2:AQ$479,$A733))</f>
        <v/>
      </c>
      <c r="F733" s="145" t="str">
        <f>IF(COUNTIF('Listing Competitieven'!AR$2:AR$479,$A733)=0,"",COUNTIF('Listing Competitieven'!AR$2:AR$479,$A733))</f>
        <v/>
      </c>
      <c r="G733" s="145" t="str">
        <f>IF(COUNTIF('Listing Competitieven'!AS$2:AS$479,$A733)=0,"",COUNTIF('Listing Competitieven'!AS$2:AS$479,$A733))</f>
        <v/>
      </c>
      <c r="I733">
        <v>732</v>
      </c>
      <c r="J733" s="145">
        <f>SUM(B$2:B733)</f>
        <v>143</v>
      </c>
      <c r="K733" s="145">
        <f>SUM(C$2:C733)</f>
        <v>96</v>
      </c>
      <c r="L733" s="145">
        <f>SUM(D$2:D733)</f>
        <v>42</v>
      </c>
      <c r="M733" s="145">
        <f>SUM(E$2:E733)</f>
        <v>7</v>
      </c>
      <c r="N733" s="145">
        <f>SUM(F$2:F733)</f>
        <v>0</v>
      </c>
      <c r="O733" s="145">
        <f>SUM(G$2:G733)</f>
        <v>0</v>
      </c>
    </row>
    <row r="734" spans="1:15" x14ac:dyDescent="0.25">
      <c r="A734">
        <v>733</v>
      </c>
      <c r="B734" s="145" t="str">
        <f>IF(COUNTIF('Listing Competitieven'!AN$2:AN$479,$A734)=0,"",COUNTIF('Listing Competitieven'!AN$2:AN$479,$A734))</f>
        <v/>
      </c>
      <c r="C734" s="145" t="str">
        <f>IF(COUNTIF('Listing Competitieven'!AO$2:AO$479,$A734)=0,"",COUNTIF('Listing Competitieven'!AO$2:AO$479,$A734))</f>
        <v/>
      </c>
      <c r="D734" s="145" t="str">
        <f>IF(COUNTIF('Listing Competitieven'!AP$2:AP$479,$A734)=0,"",COUNTIF('Listing Competitieven'!AP$2:AP$479,$A734))</f>
        <v/>
      </c>
      <c r="E734" s="145" t="str">
        <f>IF(COUNTIF('Listing Competitieven'!AQ$2:AQ$479,$A734)=0,"",COUNTIF('Listing Competitieven'!AQ$2:AQ$479,$A734))</f>
        <v/>
      </c>
      <c r="F734" s="145" t="str">
        <f>IF(COUNTIF('Listing Competitieven'!AR$2:AR$479,$A734)=0,"",COUNTIF('Listing Competitieven'!AR$2:AR$479,$A734))</f>
        <v/>
      </c>
      <c r="G734" s="145" t="str">
        <f>IF(COUNTIF('Listing Competitieven'!AS$2:AS$479,$A734)=0,"",COUNTIF('Listing Competitieven'!AS$2:AS$479,$A734))</f>
        <v/>
      </c>
      <c r="I734">
        <v>733</v>
      </c>
      <c r="J734" s="145">
        <f>SUM(B$2:B734)</f>
        <v>143</v>
      </c>
      <c r="K734" s="145">
        <f>SUM(C$2:C734)</f>
        <v>96</v>
      </c>
      <c r="L734" s="145">
        <f>SUM(D$2:D734)</f>
        <v>42</v>
      </c>
      <c r="M734" s="145">
        <f>SUM(E$2:E734)</f>
        <v>7</v>
      </c>
      <c r="N734" s="145">
        <f>SUM(F$2:F734)</f>
        <v>0</v>
      </c>
      <c r="O734" s="145">
        <f>SUM(G$2:G734)</f>
        <v>0</v>
      </c>
    </row>
    <row r="735" spans="1:15" x14ac:dyDescent="0.25">
      <c r="A735">
        <v>734</v>
      </c>
      <c r="B735" s="145" t="str">
        <f>IF(COUNTIF('Listing Competitieven'!AN$2:AN$479,$A735)=0,"",COUNTIF('Listing Competitieven'!AN$2:AN$479,$A735))</f>
        <v/>
      </c>
      <c r="C735" s="145" t="str">
        <f>IF(COUNTIF('Listing Competitieven'!AO$2:AO$479,$A735)=0,"",COUNTIF('Listing Competitieven'!AO$2:AO$479,$A735))</f>
        <v/>
      </c>
      <c r="D735" s="145" t="str">
        <f>IF(COUNTIF('Listing Competitieven'!AP$2:AP$479,$A735)=0,"",COUNTIF('Listing Competitieven'!AP$2:AP$479,$A735))</f>
        <v/>
      </c>
      <c r="E735" s="145" t="str">
        <f>IF(COUNTIF('Listing Competitieven'!AQ$2:AQ$479,$A735)=0,"",COUNTIF('Listing Competitieven'!AQ$2:AQ$479,$A735))</f>
        <v/>
      </c>
      <c r="F735" s="145" t="str">
        <f>IF(COUNTIF('Listing Competitieven'!AR$2:AR$479,$A735)=0,"",COUNTIF('Listing Competitieven'!AR$2:AR$479,$A735))</f>
        <v/>
      </c>
      <c r="G735" s="145" t="str">
        <f>IF(COUNTIF('Listing Competitieven'!AS$2:AS$479,$A735)=0,"",COUNTIF('Listing Competitieven'!AS$2:AS$479,$A735))</f>
        <v/>
      </c>
      <c r="I735">
        <v>734</v>
      </c>
      <c r="J735" s="145">
        <f>SUM(B$2:B735)</f>
        <v>143</v>
      </c>
      <c r="K735" s="145">
        <f>SUM(C$2:C735)</f>
        <v>96</v>
      </c>
      <c r="L735" s="145">
        <f>SUM(D$2:D735)</f>
        <v>42</v>
      </c>
      <c r="M735" s="145">
        <f>SUM(E$2:E735)</f>
        <v>7</v>
      </c>
      <c r="N735" s="145">
        <f>SUM(F$2:F735)</f>
        <v>0</v>
      </c>
      <c r="O735" s="145">
        <f>SUM(G$2:G735)</f>
        <v>0</v>
      </c>
    </row>
    <row r="736" spans="1:15" x14ac:dyDescent="0.25">
      <c r="A736">
        <v>735</v>
      </c>
      <c r="B736" s="145">
        <f>IF(COUNTIF('Listing Competitieven'!AN$2:AN$479,$A736)=0,"",COUNTIF('Listing Competitieven'!AN$2:AN$479,$A736))</f>
        <v>1</v>
      </c>
      <c r="C736" s="145">
        <f>IF(COUNTIF('Listing Competitieven'!AO$2:AO$479,$A736)=0,"",COUNTIF('Listing Competitieven'!AO$2:AO$479,$A736))</f>
        <v>1</v>
      </c>
      <c r="D736" s="145">
        <f>IF(COUNTIF('Listing Competitieven'!AP$2:AP$479,$A736)=0,"",COUNTIF('Listing Competitieven'!AP$2:AP$479,$A736))</f>
        <v>2</v>
      </c>
      <c r="E736" s="145" t="str">
        <f>IF(COUNTIF('Listing Competitieven'!AQ$2:AQ$479,$A736)=0,"",COUNTIF('Listing Competitieven'!AQ$2:AQ$479,$A736))</f>
        <v/>
      </c>
      <c r="F736" s="145" t="str">
        <f>IF(COUNTIF('Listing Competitieven'!AR$2:AR$479,$A736)=0,"",COUNTIF('Listing Competitieven'!AR$2:AR$479,$A736))</f>
        <v/>
      </c>
      <c r="G736" s="145" t="str">
        <f>IF(COUNTIF('Listing Competitieven'!AS$2:AS$479,$A736)=0,"",COUNTIF('Listing Competitieven'!AS$2:AS$479,$A736))</f>
        <v/>
      </c>
      <c r="I736">
        <v>735</v>
      </c>
      <c r="J736" s="145">
        <f>SUM(B$2:B736)</f>
        <v>144</v>
      </c>
      <c r="K736" s="145">
        <f>SUM(C$2:C736)</f>
        <v>97</v>
      </c>
      <c r="L736" s="145">
        <f>SUM(D$2:D736)</f>
        <v>44</v>
      </c>
      <c r="M736" s="145">
        <f>SUM(E$2:E736)</f>
        <v>7</v>
      </c>
      <c r="N736" s="145">
        <f>SUM(F$2:F736)</f>
        <v>0</v>
      </c>
      <c r="O736" s="145">
        <f>SUM(G$2:G736)</f>
        <v>0</v>
      </c>
    </row>
    <row r="737" spans="1:15" x14ac:dyDescent="0.25">
      <c r="A737">
        <v>736</v>
      </c>
      <c r="B737" s="145" t="str">
        <f>IF(COUNTIF('Listing Competitieven'!AN$2:AN$479,$A737)=0,"",COUNTIF('Listing Competitieven'!AN$2:AN$479,$A737))</f>
        <v/>
      </c>
      <c r="C737" s="145" t="str">
        <f>IF(COUNTIF('Listing Competitieven'!AO$2:AO$479,$A737)=0,"",COUNTIF('Listing Competitieven'!AO$2:AO$479,$A737))</f>
        <v/>
      </c>
      <c r="D737" s="145" t="str">
        <f>IF(COUNTIF('Listing Competitieven'!AP$2:AP$479,$A737)=0,"",COUNTIF('Listing Competitieven'!AP$2:AP$479,$A737))</f>
        <v/>
      </c>
      <c r="E737" s="145" t="str">
        <f>IF(COUNTIF('Listing Competitieven'!AQ$2:AQ$479,$A737)=0,"",COUNTIF('Listing Competitieven'!AQ$2:AQ$479,$A737))</f>
        <v/>
      </c>
      <c r="F737" s="145" t="str">
        <f>IF(COUNTIF('Listing Competitieven'!AR$2:AR$479,$A737)=0,"",COUNTIF('Listing Competitieven'!AR$2:AR$479,$A737))</f>
        <v/>
      </c>
      <c r="G737" s="145" t="str">
        <f>IF(COUNTIF('Listing Competitieven'!AS$2:AS$479,$A737)=0,"",COUNTIF('Listing Competitieven'!AS$2:AS$479,$A737))</f>
        <v/>
      </c>
      <c r="I737">
        <v>736</v>
      </c>
      <c r="J737" s="145">
        <f>SUM(B$2:B737)</f>
        <v>144</v>
      </c>
      <c r="K737" s="145">
        <f>SUM(C$2:C737)</f>
        <v>97</v>
      </c>
      <c r="L737" s="145">
        <f>SUM(D$2:D737)</f>
        <v>44</v>
      </c>
      <c r="M737" s="145">
        <f>SUM(E$2:E737)</f>
        <v>7</v>
      </c>
      <c r="N737" s="145">
        <f>SUM(F$2:F737)</f>
        <v>0</v>
      </c>
      <c r="O737" s="145">
        <f>SUM(G$2:G737)</f>
        <v>0</v>
      </c>
    </row>
    <row r="738" spans="1:15" x14ac:dyDescent="0.25">
      <c r="A738">
        <v>737</v>
      </c>
      <c r="B738" s="145" t="str">
        <f>IF(COUNTIF('Listing Competitieven'!AN$2:AN$479,$A738)=0,"",COUNTIF('Listing Competitieven'!AN$2:AN$479,$A738))</f>
        <v/>
      </c>
      <c r="C738" s="145" t="str">
        <f>IF(COUNTIF('Listing Competitieven'!AO$2:AO$479,$A738)=0,"",COUNTIF('Listing Competitieven'!AO$2:AO$479,$A738))</f>
        <v/>
      </c>
      <c r="D738" s="145" t="str">
        <f>IF(COUNTIF('Listing Competitieven'!AP$2:AP$479,$A738)=0,"",COUNTIF('Listing Competitieven'!AP$2:AP$479,$A738))</f>
        <v/>
      </c>
      <c r="E738" s="145" t="str">
        <f>IF(COUNTIF('Listing Competitieven'!AQ$2:AQ$479,$A738)=0,"",COUNTIF('Listing Competitieven'!AQ$2:AQ$479,$A738))</f>
        <v/>
      </c>
      <c r="F738" s="145" t="str">
        <f>IF(COUNTIF('Listing Competitieven'!AR$2:AR$479,$A738)=0,"",COUNTIF('Listing Competitieven'!AR$2:AR$479,$A738))</f>
        <v/>
      </c>
      <c r="G738" s="145" t="str">
        <f>IF(COUNTIF('Listing Competitieven'!AS$2:AS$479,$A738)=0,"",COUNTIF('Listing Competitieven'!AS$2:AS$479,$A738))</f>
        <v/>
      </c>
      <c r="I738">
        <v>737</v>
      </c>
      <c r="J738" s="145">
        <f>SUM(B$2:B738)</f>
        <v>144</v>
      </c>
      <c r="K738" s="145">
        <f>SUM(C$2:C738)</f>
        <v>97</v>
      </c>
      <c r="L738" s="145">
        <f>SUM(D$2:D738)</f>
        <v>44</v>
      </c>
      <c r="M738" s="145">
        <f>SUM(E$2:E738)</f>
        <v>7</v>
      </c>
      <c r="N738" s="145">
        <f>SUM(F$2:F738)</f>
        <v>0</v>
      </c>
      <c r="O738" s="145">
        <f>SUM(G$2:G738)</f>
        <v>0</v>
      </c>
    </row>
    <row r="739" spans="1:15" x14ac:dyDescent="0.25">
      <c r="A739">
        <v>738</v>
      </c>
      <c r="B739" s="145" t="str">
        <f>IF(COUNTIF('Listing Competitieven'!AN$2:AN$479,$A739)=0,"",COUNTIF('Listing Competitieven'!AN$2:AN$479,$A739))</f>
        <v/>
      </c>
      <c r="C739" s="145" t="str">
        <f>IF(COUNTIF('Listing Competitieven'!AO$2:AO$479,$A739)=0,"",COUNTIF('Listing Competitieven'!AO$2:AO$479,$A739))</f>
        <v/>
      </c>
      <c r="D739" s="145" t="str">
        <f>IF(COUNTIF('Listing Competitieven'!AP$2:AP$479,$A739)=0,"",COUNTIF('Listing Competitieven'!AP$2:AP$479,$A739))</f>
        <v/>
      </c>
      <c r="E739" s="145" t="str">
        <f>IF(COUNTIF('Listing Competitieven'!AQ$2:AQ$479,$A739)=0,"",COUNTIF('Listing Competitieven'!AQ$2:AQ$479,$A739))</f>
        <v/>
      </c>
      <c r="F739" s="145" t="str">
        <f>IF(COUNTIF('Listing Competitieven'!AR$2:AR$479,$A739)=0,"",COUNTIF('Listing Competitieven'!AR$2:AR$479,$A739))</f>
        <v/>
      </c>
      <c r="G739" s="145" t="str">
        <f>IF(COUNTIF('Listing Competitieven'!AS$2:AS$479,$A739)=0,"",COUNTIF('Listing Competitieven'!AS$2:AS$479,$A739))</f>
        <v/>
      </c>
      <c r="I739">
        <v>738</v>
      </c>
      <c r="J739" s="145">
        <f>SUM(B$2:B739)</f>
        <v>144</v>
      </c>
      <c r="K739" s="145">
        <f>SUM(C$2:C739)</f>
        <v>97</v>
      </c>
      <c r="L739" s="145">
        <f>SUM(D$2:D739)</f>
        <v>44</v>
      </c>
      <c r="M739" s="145">
        <f>SUM(E$2:E739)</f>
        <v>7</v>
      </c>
      <c r="N739" s="145">
        <f>SUM(F$2:F739)</f>
        <v>0</v>
      </c>
      <c r="O739" s="145">
        <f>SUM(G$2:G739)</f>
        <v>0</v>
      </c>
    </row>
    <row r="740" spans="1:15" x14ac:dyDescent="0.25">
      <c r="A740">
        <v>739</v>
      </c>
      <c r="B740" s="145" t="str">
        <f>IF(COUNTIF('Listing Competitieven'!AN$2:AN$479,$A740)=0,"",COUNTIF('Listing Competitieven'!AN$2:AN$479,$A740))</f>
        <v/>
      </c>
      <c r="C740" s="145" t="str">
        <f>IF(COUNTIF('Listing Competitieven'!AO$2:AO$479,$A740)=0,"",COUNTIF('Listing Competitieven'!AO$2:AO$479,$A740))</f>
        <v/>
      </c>
      <c r="D740" s="145" t="str">
        <f>IF(COUNTIF('Listing Competitieven'!AP$2:AP$479,$A740)=0,"",COUNTIF('Listing Competitieven'!AP$2:AP$479,$A740))</f>
        <v/>
      </c>
      <c r="E740" s="145" t="str">
        <f>IF(COUNTIF('Listing Competitieven'!AQ$2:AQ$479,$A740)=0,"",COUNTIF('Listing Competitieven'!AQ$2:AQ$479,$A740))</f>
        <v/>
      </c>
      <c r="F740" s="145" t="str">
        <f>IF(COUNTIF('Listing Competitieven'!AR$2:AR$479,$A740)=0,"",COUNTIF('Listing Competitieven'!AR$2:AR$479,$A740))</f>
        <v/>
      </c>
      <c r="G740" s="145" t="str">
        <f>IF(COUNTIF('Listing Competitieven'!AS$2:AS$479,$A740)=0,"",COUNTIF('Listing Competitieven'!AS$2:AS$479,$A740))</f>
        <v/>
      </c>
      <c r="I740">
        <v>739</v>
      </c>
      <c r="J740" s="145">
        <f>SUM(B$2:B740)</f>
        <v>144</v>
      </c>
      <c r="K740" s="145">
        <f>SUM(C$2:C740)</f>
        <v>97</v>
      </c>
      <c r="L740" s="145">
        <f>SUM(D$2:D740)</f>
        <v>44</v>
      </c>
      <c r="M740" s="145">
        <f>SUM(E$2:E740)</f>
        <v>7</v>
      </c>
      <c r="N740" s="145">
        <f>SUM(F$2:F740)</f>
        <v>0</v>
      </c>
      <c r="O740" s="145">
        <f>SUM(G$2:G740)</f>
        <v>0</v>
      </c>
    </row>
    <row r="741" spans="1:15" x14ac:dyDescent="0.25">
      <c r="A741">
        <v>740</v>
      </c>
      <c r="B741" s="145" t="str">
        <f>IF(COUNTIF('Listing Competitieven'!AN$2:AN$479,$A741)=0,"",COUNTIF('Listing Competitieven'!AN$2:AN$479,$A741))</f>
        <v/>
      </c>
      <c r="C741" s="145" t="str">
        <f>IF(COUNTIF('Listing Competitieven'!AO$2:AO$479,$A741)=0,"",COUNTIF('Listing Competitieven'!AO$2:AO$479,$A741))</f>
        <v/>
      </c>
      <c r="D741" s="145" t="str">
        <f>IF(COUNTIF('Listing Competitieven'!AP$2:AP$479,$A741)=0,"",COUNTIF('Listing Competitieven'!AP$2:AP$479,$A741))</f>
        <v/>
      </c>
      <c r="E741" s="145" t="str">
        <f>IF(COUNTIF('Listing Competitieven'!AQ$2:AQ$479,$A741)=0,"",COUNTIF('Listing Competitieven'!AQ$2:AQ$479,$A741))</f>
        <v/>
      </c>
      <c r="F741" s="145" t="str">
        <f>IF(COUNTIF('Listing Competitieven'!AR$2:AR$479,$A741)=0,"",COUNTIF('Listing Competitieven'!AR$2:AR$479,$A741))</f>
        <v/>
      </c>
      <c r="G741" s="145" t="str">
        <f>IF(COUNTIF('Listing Competitieven'!AS$2:AS$479,$A741)=0,"",COUNTIF('Listing Competitieven'!AS$2:AS$479,$A741))</f>
        <v/>
      </c>
      <c r="I741">
        <v>740</v>
      </c>
      <c r="J741" s="145">
        <f>SUM(B$2:B741)</f>
        <v>144</v>
      </c>
      <c r="K741" s="145">
        <f>SUM(C$2:C741)</f>
        <v>97</v>
      </c>
      <c r="L741" s="145">
        <f>SUM(D$2:D741)</f>
        <v>44</v>
      </c>
      <c r="M741" s="145">
        <f>SUM(E$2:E741)</f>
        <v>7</v>
      </c>
      <c r="N741" s="145">
        <f>SUM(F$2:F741)</f>
        <v>0</v>
      </c>
      <c r="O741" s="145">
        <f>SUM(G$2:G741)</f>
        <v>0</v>
      </c>
    </row>
    <row r="742" spans="1:15" x14ac:dyDescent="0.25">
      <c r="A742">
        <v>741</v>
      </c>
      <c r="B742" s="145" t="str">
        <f>IF(COUNTIF('Listing Competitieven'!AN$2:AN$479,$A742)=0,"",COUNTIF('Listing Competitieven'!AN$2:AN$479,$A742))</f>
        <v/>
      </c>
      <c r="C742" s="145" t="str">
        <f>IF(COUNTIF('Listing Competitieven'!AO$2:AO$479,$A742)=0,"",COUNTIF('Listing Competitieven'!AO$2:AO$479,$A742))</f>
        <v/>
      </c>
      <c r="D742" s="145" t="str">
        <f>IF(COUNTIF('Listing Competitieven'!AP$2:AP$479,$A742)=0,"",COUNTIF('Listing Competitieven'!AP$2:AP$479,$A742))</f>
        <v/>
      </c>
      <c r="E742" s="145" t="str">
        <f>IF(COUNTIF('Listing Competitieven'!AQ$2:AQ$479,$A742)=0,"",COUNTIF('Listing Competitieven'!AQ$2:AQ$479,$A742))</f>
        <v/>
      </c>
      <c r="F742" s="145" t="str">
        <f>IF(COUNTIF('Listing Competitieven'!AR$2:AR$479,$A742)=0,"",COUNTIF('Listing Competitieven'!AR$2:AR$479,$A742))</f>
        <v/>
      </c>
      <c r="G742" s="145" t="str">
        <f>IF(COUNTIF('Listing Competitieven'!AS$2:AS$479,$A742)=0,"",COUNTIF('Listing Competitieven'!AS$2:AS$479,$A742))</f>
        <v/>
      </c>
      <c r="I742">
        <v>741</v>
      </c>
      <c r="J742" s="145">
        <f>SUM(B$2:B742)</f>
        <v>144</v>
      </c>
      <c r="K742" s="145">
        <f>SUM(C$2:C742)</f>
        <v>97</v>
      </c>
      <c r="L742" s="145">
        <f>SUM(D$2:D742)</f>
        <v>44</v>
      </c>
      <c r="M742" s="145">
        <f>SUM(E$2:E742)</f>
        <v>7</v>
      </c>
      <c r="N742" s="145">
        <f>SUM(F$2:F742)</f>
        <v>0</v>
      </c>
      <c r="O742" s="145">
        <f>SUM(G$2:G742)</f>
        <v>0</v>
      </c>
    </row>
    <row r="743" spans="1:15" x14ac:dyDescent="0.25">
      <c r="A743">
        <v>742</v>
      </c>
      <c r="B743" s="145" t="str">
        <f>IF(COUNTIF('Listing Competitieven'!AN$2:AN$479,$A743)=0,"",COUNTIF('Listing Competitieven'!AN$2:AN$479,$A743))</f>
        <v/>
      </c>
      <c r="C743" s="145" t="str">
        <f>IF(COUNTIF('Listing Competitieven'!AO$2:AO$479,$A743)=0,"",COUNTIF('Listing Competitieven'!AO$2:AO$479,$A743))</f>
        <v/>
      </c>
      <c r="D743" s="145">
        <f>IF(COUNTIF('Listing Competitieven'!AP$2:AP$479,$A743)=0,"",COUNTIF('Listing Competitieven'!AP$2:AP$479,$A743))</f>
        <v>1</v>
      </c>
      <c r="E743" s="145" t="str">
        <f>IF(COUNTIF('Listing Competitieven'!AQ$2:AQ$479,$A743)=0,"",COUNTIF('Listing Competitieven'!AQ$2:AQ$479,$A743))</f>
        <v/>
      </c>
      <c r="F743" s="145" t="str">
        <f>IF(COUNTIF('Listing Competitieven'!AR$2:AR$479,$A743)=0,"",COUNTIF('Listing Competitieven'!AR$2:AR$479,$A743))</f>
        <v/>
      </c>
      <c r="G743" s="145" t="str">
        <f>IF(COUNTIF('Listing Competitieven'!AS$2:AS$479,$A743)=0,"",COUNTIF('Listing Competitieven'!AS$2:AS$479,$A743))</f>
        <v/>
      </c>
      <c r="I743">
        <v>742</v>
      </c>
      <c r="J743" s="145">
        <f>SUM(B$2:B743)</f>
        <v>144</v>
      </c>
      <c r="K743" s="145">
        <f>SUM(C$2:C743)</f>
        <v>97</v>
      </c>
      <c r="L743" s="145">
        <f>SUM(D$2:D743)</f>
        <v>45</v>
      </c>
      <c r="M743" s="145">
        <f>SUM(E$2:E743)</f>
        <v>7</v>
      </c>
      <c r="N743" s="145">
        <f>SUM(F$2:F743)</f>
        <v>0</v>
      </c>
      <c r="O743" s="145">
        <f>SUM(G$2:G743)</f>
        <v>0</v>
      </c>
    </row>
    <row r="744" spans="1:15" x14ac:dyDescent="0.25">
      <c r="A744">
        <v>743</v>
      </c>
      <c r="B744" s="145" t="str">
        <f>IF(COUNTIF('Listing Competitieven'!AN$2:AN$479,$A744)=0,"",COUNTIF('Listing Competitieven'!AN$2:AN$479,$A744))</f>
        <v/>
      </c>
      <c r="C744" s="145" t="str">
        <f>IF(COUNTIF('Listing Competitieven'!AO$2:AO$479,$A744)=0,"",COUNTIF('Listing Competitieven'!AO$2:AO$479,$A744))</f>
        <v/>
      </c>
      <c r="D744" s="145" t="str">
        <f>IF(COUNTIF('Listing Competitieven'!AP$2:AP$479,$A744)=0,"",COUNTIF('Listing Competitieven'!AP$2:AP$479,$A744))</f>
        <v/>
      </c>
      <c r="E744" s="145" t="str">
        <f>IF(COUNTIF('Listing Competitieven'!AQ$2:AQ$479,$A744)=0,"",COUNTIF('Listing Competitieven'!AQ$2:AQ$479,$A744))</f>
        <v/>
      </c>
      <c r="F744" s="145" t="str">
        <f>IF(COUNTIF('Listing Competitieven'!AR$2:AR$479,$A744)=0,"",COUNTIF('Listing Competitieven'!AR$2:AR$479,$A744))</f>
        <v/>
      </c>
      <c r="G744" s="145" t="str">
        <f>IF(COUNTIF('Listing Competitieven'!AS$2:AS$479,$A744)=0,"",COUNTIF('Listing Competitieven'!AS$2:AS$479,$A744))</f>
        <v/>
      </c>
      <c r="I744">
        <v>743</v>
      </c>
      <c r="J744" s="145">
        <f>SUM(B$2:B744)</f>
        <v>144</v>
      </c>
      <c r="K744" s="145">
        <f>SUM(C$2:C744)</f>
        <v>97</v>
      </c>
      <c r="L744" s="145">
        <f>SUM(D$2:D744)</f>
        <v>45</v>
      </c>
      <c r="M744" s="145">
        <f>SUM(E$2:E744)</f>
        <v>7</v>
      </c>
      <c r="N744" s="145">
        <f>SUM(F$2:F744)</f>
        <v>0</v>
      </c>
      <c r="O744" s="145">
        <f>SUM(G$2:G744)</f>
        <v>0</v>
      </c>
    </row>
    <row r="745" spans="1:15" x14ac:dyDescent="0.25">
      <c r="A745">
        <v>744</v>
      </c>
      <c r="B745" s="145" t="str">
        <f>IF(COUNTIF('Listing Competitieven'!AN$2:AN$479,$A745)=0,"",COUNTIF('Listing Competitieven'!AN$2:AN$479,$A745))</f>
        <v/>
      </c>
      <c r="C745" s="145">
        <f>IF(COUNTIF('Listing Competitieven'!AO$2:AO$479,$A745)=0,"",COUNTIF('Listing Competitieven'!AO$2:AO$479,$A745))</f>
        <v>1</v>
      </c>
      <c r="D745" s="145" t="str">
        <f>IF(COUNTIF('Listing Competitieven'!AP$2:AP$479,$A745)=0,"",COUNTIF('Listing Competitieven'!AP$2:AP$479,$A745))</f>
        <v/>
      </c>
      <c r="E745" s="145" t="str">
        <f>IF(COUNTIF('Listing Competitieven'!AQ$2:AQ$479,$A745)=0,"",COUNTIF('Listing Competitieven'!AQ$2:AQ$479,$A745))</f>
        <v/>
      </c>
      <c r="F745" s="145" t="str">
        <f>IF(COUNTIF('Listing Competitieven'!AR$2:AR$479,$A745)=0,"",COUNTIF('Listing Competitieven'!AR$2:AR$479,$A745))</f>
        <v/>
      </c>
      <c r="G745" s="145" t="str">
        <f>IF(COUNTIF('Listing Competitieven'!AS$2:AS$479,$A745)=0,"",COUNTIF('Listing Competitieven'!AS$2:AS$479,$A745))</f>
        <v/>
      </c>
      <c r="I745">
        <v>744</v>
      </c>
      <c r="J745" s="145">
        <f>SUM(B$2:B745)</f>
        <v>144</v>
      </c>
      <c r="K745" s="145">
        <f>SUM(C$2:C745)</f>
        <v>98</v>
      </c>
      <c r="L745" s="145">
        <f>SUM(D$2:D745)</f>
        <v>45</v>
      </c>
      <c r="M745" s="145">
        <f>SUM(E$2:E745)</f>
        <v>7</v>
      </c>
      <c r="N745" s="145">
        <f>SUM(F$2:F745)</f>
        <v>0</v>
      </c>
      <c r="O745" s="145">
        <f>SUM(G$2:G745)</f>
        <v>0</v>
      </c>
    </row>
    <row r="746" spans="1:15" x14ac:dyDescent="0.25">
      <c r="A746">
        <v>745</v>
      </c>
      <c r="B746" s="145" t="str">
        <f>IF(COUNTIF('Listing Competitieven'!AN$2:AN$479,$A746)=0,"",COUNTIF('Listing Competitieven'!AN$2:AN$479,$A746))</f>
        <v/>
      </c>
      <c r="C746" s="145" t="str">
        <f>IF(COUNTIF('Listing Competitieven'!AO$2:AO$479,$A746)=0,"",COUNTIF('Listing Competitieven'!AO$2:AO$479,$A746))</f>
        <v/>
      </c>
      <c r="D746" s="145" t="str">
        <f>IF(COUNTIF('Listing Competitieven'!AP$2:AP$479,$A746)=0,"",COUNTIF('Listing Competitieven'!AP$2:AP$479,$A746))</f>
        <v/>
      </c>
      <c r="E746" s="145" t="str">
        <f>IF(COUNTIF('Listing Competitieven'!AQ$2:AQ$479,$A746)=0,"",COUNTIF('Listing Competitieven'!AQ$2:AQ$479,$A746))</f>
        <v/>
      </c>
      <c r="F746" s="145" t="str">
        <f>IF(COUNTIF('Listing Competitieven'!AR$2:AR$479,$A746)=0,"",COUNTIF('Listing Competitieven'!AR$2:AR$479,$A746))</f>
        <v/>
      </c>
      <c r="G746" s="145" t="str">
        <f>IF(COUNTIF('Listing Competitieven'!AS$2:AS$479,$A746)=0,"",COUNTIF('Listing Competitieven'!AS$2:AS$479,$A746))</f>
        <v/>
      </c>
      <c r="I746">
        <v>745</v>
      </c>
      <c r="J746" s="145">
        <f>SUM(B$2:B746)</f>
        <v>144</v>
      </c>
      <c r="K746" s="145">
        <f>SUM(C$2:C746)</f>
        <v>98</v>
      </c>
      <c r="L746" s="145">
        <f>SUM(D$2:D746)</f>
        <v>45</v>
      </c>
      <c r="M746" s="145">
        <f>SUM(E$2:E746)</f>
        <v>7</v>
      </c>
      <c r="N746" s="145">
        <f>SUM(F$2:F746)</f>
        <v>0</v>
      </c>
      <c r="O746" s="145">
        <f>SUM(G$2:G746)</f>
        <v>0</v>
      </c>
    </row>
    <row r="747" spans="1:15" x14ac:dyDescent="0.25">
      <c r="A747">
        <v>746</v>
      </c>
      <c r="B747" s="145" t="str">
        <f>IF(COUNTIF('Listing Competitieven'!AN$2:AN$479,$A747)=0,"",COUNTIF('Listing Competitieven'!AN$2:AN$479,$A747))</f>
        <v/>
      </c>
      <c r="C747" s="145" t="str">
        <f>IF(COUNTIF('Listing Competitieven'!AO$2:AO$479,$A747)=0,"",COUNTIF('Listing Competitieven'!AO$2:AO$479,$A747))</f>
        <v/>
      </c>
      <c r="D747" s="145" t="str">
        <f>IF(COUNTIF('Listing Competitieven'!AP$2:AP$479,$A747)=0,"",COUNTIF('Listing Competitieven'!AP$2:AP$479,$A747))</f>
        <v/>
      </c>
      <c r="E747" s="145" t="str">
        <f>IF(COUNTIF('Listing Competitieven'!AQ$2:AQ$479,$A747)=0,"",COUNTIF('Listing Competitieven'!AQ$2:AQ$479,$A747))</f>
        <v/>
      </c>
      <c r="F747" s="145" t="str">
        <f>IF(COUNTIF('Listing Competitieven'!AR$2:AR$479,$A747)=0,"",COUNTIF('Listing Competitieven'!AR$2:AR$479,$A747))</f>
        <v/>
      </c>
      <c r="G747" s="145" t="str">
        <f>IF(COUNTIF('Listing Competitieven'!AS$2:AS$479,$A747)=0,"",COUNTIF('Listing Competitieven'!AS$2:AS$479,$A747))</f>
        <v/>
      </c>
      <c r="I747">
        <v>746</v>
      </c>
      <c r="J747" s="145">
        <f>SUM(B$2:B747)</f>
        <v>144</v>
      </c>
      <c r="K747" s="145">
        <f>SUM(C$2:C747)</f>
        <v>98</v>
      </c>
      <c r="L747" s="145">
        <f>SUM(D$2:D747)</f>
        <v>45</v>
      </c>
      <c r="M747" s="145">
        <f>SUM(E$2:E747)</f>
        <v>7</v>
      </c>
      <c r="N747" s="145">
        <f>SUM(F$2:F747)</f>
        <v>0</v>
      </c>
      <c r="O747" s="145">
        <f>SUM(G$2:G747)</f>
        <v>0</v>
      </c>
    </row>
    <row r="748" spans="1:15" x14ac:dyDescent="0.25">
      <c r="A748">
        <v>747</v>
      </c>
      <c r="B748" s="145" t="str">
        <f>IF(COUNTIF('Listing Competitieven'!AN$2:AN$479,$A748)=0,"",COUNTIF('Listing Competitieven'!AN$2:AN$479,$A748))</f>
        <v/>
      </c>
      <c r="C748" s="145" t="str">
        <f>IF(COUNTIF('Listing Competitieven'!AO$2:AO$479,$A748)=0,"",COUNTIF('Listing Competitieven'!AO$2:AO$479,$A748))</f>
        <v/>
      </c>
      <c r="D748" s="145" t="str">
        <f>IF(COUNTIF('Listing Competitieven'!AP$2:AP$479,$A748)=0,"",COUNTIF('Listing Competitieven'!AP$2:AP$479,$A748))</f>
        <v/>
      </c>
      <c r="E748" s="145" t="str">
        <f>IF(COUNTIF('Listing Competitieven'!AQ$2:AQ$479,$A748)=0,"",COUNTIF('Listing Competitieven'!AQ$2:AQ$479,$A748))</f>
        <v/>
      </c>
      <c r="F748" s="145" t="str">
        <f>IF(COUNTIF('Listing Competitieven'!AR$2:AR$479,$A748)=0,"",COUNTIF('Listing Competitieven'!AR$2:AR$479,$A748))</f>
        <v/>
      </c>
      <c r="G748" s="145" t="str">
        <f>IF(COUNTIF('Listing Competitieven'!AS$2:AS$479,$A748)=0,"",COUNTIF('Listing Competitieven'!AS$2:AS$479,$A748))</f>
        <v/>
      </c>
      <c r="I748">
        <v>747</v>
      </c>
      <c r="J748" s="145">
        <f>SUM(B$2:B748)</f>
        <v>144</v>
      </c>
      <c r="K748" s="145">
        <f>SUM(C$2:C748)</f>
        <v>98</v>
      </c>
      <c r="L748" s="145">
        <f>SUM(D$2:D748)</f>
        <v>45</v>
      </c>
      <c r="M748" s="145">
        <f>SUM(E$2:E748)</f>
        <v>7</v>
      </c>
      <c r="N748" s="145">
        <f>SUM(F$2:F748)</f>
        <v>0</v>
      </c>
      <c r="O748" s="145">
        <f>SUM(G$2:G748)</f>
        <v>0</v>
      </c>
    </row>
    <row r="749" spans="1:15" x14ac:dyDescent="0.25">
      <c r="A749">
        <v>748</v>
      </c>
      <c r="B749" s="145" t="str">
        <f>IF(COUNTIF('Listing Competitieven'!AN$2:AN$479,$A749)=0,"",COUNTIF('Listing Competitieven'!AN$2:AN$479,$A749))</f>
        <v/>
      </c>
      <c r="C749" s="145" t="str">
        <f>IF(COUNTIF('Listing Competitieven'!AO$2:AO$479,$A749)=0,"",COUNTIF('Listing Competitieven'!AO$2:AO$479,$A749))</f>
        <v/>
      </c>
      <c r="D749" s="145">
        <f>IF(COUNTIF('Listing Competitieven'!AP$2:AP$479,$A749)=0,"",COUNTIF('Listing Competitieven'!AP$2:AP$479,$A749))</f>
        <v>1</v>
      </c>
      <c r="E749" s="145" t="str">
        <f>IF(COUNTIF('Listing Competitieven'!AQ$2:AQ$479,$A749)=0,"",COUNTIF('Listing Competitieven'!AQ$2:AQ$479,$A749))</f>
        <v/>
      </c>
      <c r="F749" s="145" t="str">
        <f>IF(COUNTIF('Listing Competitieven'!AR$2:AR$479,$A749)=0,"",COUNTIF('Listing Competitieven'!AR$2:AR$479,$A749))</f>
        <v/>
      </c>
      <c r="G749" s="145" t="str">
        <f>IF(COUNTIF('Listing Competitieven'!AS$2:AS$479,$A749)=0,"",COUNTIF('Listing Competitieven'!AS$2:AS$479,$A749))</f>
        <v/>
      </c>
      <c r="I749">
        <v>748</v>
      </c>
      <c r="J749" s="145">
        <f>SUM(B$2:B749)</f>
        <v>144</v>
      </c>
      <c r="K749" s="145">
        <f>SUM(C$2:C749)</f>
        <v>98</v>
      </c>
      <c r="L749" s="145">
        <f>SUM(D$2:D749)</f>
        <v>46</v>
      </c>
      <c r="M749" s="145">
        <f>SUM(E$2:E749)</f>
        <v>7</v>
      </c>
      <c r="N749" s="145">
        <f>SUM(F$2:F749)</f>
        <v>0</v>
      </c>
      <c r="O749" s="145">
        <f>SUM(G$2:G749)</f>
        <v>0</v>
      </c>
    </row>
    <row r="750" spans="1:15" x14ac:dyDescent="0.25">
      <c r="A750">
        <v>749</v>
      </c>
      <c r="B750" s="145">
        <f>IF(COUNTIF('Listing Competitieven'!AN$2:AN$479,$A750)=0,"",COUNTIF('Listing Competitieven'!AN$2:AN$479,$A750))</f>
        <v>4</v>
      </c>
      <c r="C750" s="145">
        <f>IF(COUNTIF('Listing Competitieven'!AO$2:AO$479,$A750)=0,"",COUNTIF('Listing Competitieven'!AO$2:AO$479,$A750))</f>
        <v>1</v>
      </c>
      <c r="D750" s="145">
        <f>IF(COUNTIF('Listing Competitieven'!AP$2:AP$479,$A750)=0,"",COUNTIF('Listing Competitieven'!AP$2:AP$479,$A750))</f>
        <v>1</v>
      </c>
      <c r="E750" s="145" t="str">
        <f>IF(COUNTIF('Listing Competitieven'!AQ$2:AQ$479,$A750)=0,"",COUNTIF('Listing Competitieven'!AQ$2:AQ$479,$A750))</f>
        <v/>
      </c>
      <c r="F750" s="145" t="str">
        <f>IF(COUNTIF('Listing Competitieven'!AR$2:AR$479,$A750)=0,"",COUNTIF('Listing Competitieven'!AR$2:AR$479,$A750))</f>
        <v/>
      </c>
      <c r="G750" s="145" t="str">
        <f>IF(COUNTIF('Listing Competitieven'!AS$2:AS$479,$A750)=0,"",COUNTIF('Listing Competitieven'!AS$2:AS$479,$A750))</f>
        <v/>
      </c>
      <c r="I750">
        <v>749</v>
      </c>
      <c r="J750" s="145">
        <f>SUM(B$2:B750)</f>
        <v>148</v>
      </c>
      <c r="K750" s="145">
        <f>SUM(C$2:C750)</f>
        <v>99</v>
      </c>
      <c r="L750" s="145">
        <f>SUM(D$2:D750)</f>
        <v>47</v>
      </c>
      <c r="M750" s="145">
        <f>SUM(E$2:E750)</f>
        <v>7</v>
      </c>
      <c r="N750" s="145">
        <f>SUM(F$2:F750)</f>
        <v>0</v>
      </c>
      <c r="O750" s="145">
        <f>SUM(G$2:G750)</f>
        <v>0</v>
      </c>
    </row>
    <row r="751" spans="1:15" x14ac:dyDescent="0.25">
      <c r="A751">
        <v>750</v>
      </c>
      <c r="B751" s="145" t="str">
        <f>IF(COUNTIF('Listing Competitieven'!AN$2:AN$479,$A751)=0,"",COUNTIF('Listing Competitieven'!AN$2:AN$479,$A751))</f>
        <v/>
      </c>
      <c r="C751" s="145" t="str">
        <f>IF(COUNTIF('Listing Competitieven'!AO$2:AO$479,$A751)=0,"",COUNTIF('Listing Competitieven'!AO$2:AO$479,$A751))</f>
        <v/>
      </c>
      <c r="D751" s="145" t="str">
        <f>IF(COUNTIF('Listing Competitieven'!AP$2:AP$479,$A751)=0,"",COUNTIF('Listing Competitieven'!AP$2:AP$479,$A751))</f>
        <v/>
      </c>
      <c r="E751" s="145" t="str">
        <f>IF(COUNTIF('Listing Competitieven'!AQ$2:AQ$479,$A751)=0,"",COUNTIF('Listing Competitieven'!AQ$2:AQ$479,$A751))</f>
        <v/>
      </c>
      <c r="F751" s="145" t="str">
        <f>IF(COUNTIF('Listing Competitieven'!AR$2:AR$479,$A751)=0,"",COUNTIF('Listing Competitieven'!AR$2:AR$479,$A751))</f>
        <v/>
      </c>
      <c r="G751" s="145" t="str">
        <f>IF(COUNTIF('Listing Competitieven'!AS$2:AS$479,$A751)=0,"",COUNTIF('Listing Competitieven'!AS$2:AS$479,$A751))</f>
        <v/>
      </c>
      <c r="I751">
        <v>750</v>
      </c>
      <c r="J751" s="145">
        <f>SUM(B$2:B751)</f>
        <v>148</v>
      </c>
      <c r="K751" s="145">
        <f>SUM(C$2:C751)</f>
        <v>99</v>
      </c>
      <c r="L751" s="145">
        <f>SUM(D$2:D751)</f>
        <v>47</v>
      </c>
      <c r="M751" s="145">
        <f>SUM(E$2:E751)</f>
        <v>7</v>
      </c>
      <c r="N751" s="145">
        <f>SUM(F$2:F751)</f>
        <v>0</v>
      </c>
      <c r="O751" s="145">
        <f>SUM(G$2:G751)</f>
        <v>0</v>
      </c>
    </row>
    <row r="752" spans="1:15" x14ac:dyDescent="0.25">
      <c r="A752">
        <v>751</v>
      </c>
      <c r="B752" s="145" t="str">
        <f>IF(COUNTIF('Listing Competitieven'!AN$2:AN$479,$A752)=0,"",COUNTIF('Listing Competitieven'!AN$2:AN$479,$A752))</f>
        <v/>
      </c>
      <c r="C752" s="145" t="str">
        <f>IF(COUNTIF('Listing Competitieven'!AO$2:AO$479,$A752)=0,"",COUNTIF('Listing Competitieven'!AO$2:AO$479,$A752))</f>
        <v/>
      </c>
      <c r="D752" s="145" t="str">
        <f>IF(COUNTIF('Listing Competitieven'!AP$2:AP$479,$A752)=0,"",COUNTIF('Listing Competitieven'!AP$2:AP$479,$A752))</f>
        <v/>
      </c>
      <c r="E752" s="145" t="str">
        <f>IF(COUNTIF('Listing Competitieven'!AQ$2:AQ$479,$A752)=0,"",COUNTIF('Listing Competitieven'!AQ$2:AQ$479,$A752))</f>
        <v/>
      </c>
      <c r="F752" s="145" t="str">
        <f>IF(COUNTIF('Listing Competitieven'!AR$2:AR$479,$A752)=0,"",COUNTIF('Listing Competitieven'!AR$2:AR$479,$A752))</f>
        <v/>
      </c>
      <c r="G752" s="145" t="str">
        <f>IF(COUNTIF('Listing Competitieven'!AS$2:AS$479,$A752)=0,"",COUNTIF('Listing Competitieven'!AS$2:AS$479,$A752))</f>
        <v/>
      </c>
      <c r="I752">
        <v>751</v>
      </c>
      <c r="J752" s="145">
        <f>SUM(B$2:B752)</f>
        <v>148</v>
      </c>
      <c r="K752" s="145">
        <f>SUM(C$2:C752)</f>
        <v>99</v>
      </c>
      <c r="L752" s="145">
        <f>SUM(D$2:D752)</f>
        <v>47</v>
      </c>
      <c r="M752" s="145">
        <f>SUM(E$2:E752)</f>
        <v>7</v>
      </c>
      <c r="N752" s="145">
        <f>SUM(F$2:F752)</f>
        <v>0</v>
      </c>
      <c r="O752" s="145">
        <f>SUM(G$2:G752)</f>
        <v>0</v>
      </c>
    </row>
    <row r="753" spans="1:15" x14ac:dyDescent="0.25">
      <c r="A753">
        <v>752</v>
      </c>
      <c r="B753" s="145" t="str">
        <f>IF(COUNTIF('Listing Competitieven'!AN$2:AN$479,$A753)=0,"",COUNTIF('Listing Competitieven'!AN$2:AN$479,$A753))</f>
        <v/>
      </c>
      <c r="C753" s="145" t="str">
        <f>IF(COUNTIF('Listing Competitieven'!AO$2:AO$479,$A753)=0,"",COUNTIF('Listing Competitieven'!AO$2:AO$479,$A753))</f>
        <v/>
      </c>
      <c r="D753" s="145" t="str">
        <f>IF(COUNTIF('Listing Competitieven'!AP$2:AP$479,$A753)=0,"",COUNTIF('Listing Competitieven'!AP$2:AP$479,$A753))</f>
        <v/>
      </c>
      <c r="E753" s="145" t="str">
        <f>IF(COUNTIF('Listing Competitieven'!AQ$2:AQ$479,$A753)=0,"",COUNTIF('Listing Competitieven'!AQ$2:AQ$479,$A753))</f>
        <v/>
      </c>
      <c r="F753" s="145" t="str">
        <f>IF(COUNTIF('Listing Competitieven'!AR$2:AR$479,$A753)=0,"",COUNTIF('Listing Competitieven'!AR$2:AR$479,$A753))</f>
        <v/>
      </c>
      <c r="G753" s="145" t="str">
        <f>IF(COUNTIF('Listing Competitieven'!AS$2:AS$479,$A753)=0,"",COUNTIF('Listing Competitieven'!AS$2:AS$479,$A753))</f>
        <v/>
      </c>
      <c r="I753">
        <v>752</v>
      </c>
      <c r="J753" s="145">
        <f>SUM(B$2:B753)</f>
        <v>148</v>
      </c>
      <c r="K753" s="145">
        <f>SUM(C$2:C753)</f>
        <v>99</v>
      </c>
      <c r="L753" s="145">
        <f>SUM(D$2:D753)</f>
        <v>47</v>
      </c>
      <c r="M753" s="145">
        <f>SUM(E$2:E753)</f>
        <v>7</v>
      </c>
      <c r="N753" s="145">
        <f>SUM(F$2:F753)</f>
        <v>0</v>
      </c>
      <c r="O753" s="145">
        <f>SUM(G$2:G753)</f>
        <v>0</v>
      </c>
    </row>
    <row r="754" spans="1:15" x14ac:dyDescent="0.25">
      <c r="A754">
        <v>753</v>
      </c>
      <c r="B754" s="145" t="str">
        <f>IF(COUNTIF('Listing Competitieven'!AN$2:AN$479,$A754)=0,"",COUNTIF('Listing Competitieven'!AN$2:AN$479,$A754))</f>
        <v/>
      </c>
      <c r="C754" s="145" t="str">
        <f>IF(COUNTIF('Listing Competitieven'!AO$2:AO$479,$A754)=0,"",COUNTIF('Listing Competitieven'!AO$2:AO$479,$A754))</f>
        <v/>
      </c>
      <c r="D754" s="145" t="str">
        <f>IF(COUNTIF('Listing Competitieven'!AP$2:AP$479,$A754)=0,"",COUNTIF('Listing Competitieven'!AP$2:AP$479,$A754))</f>
        <v/>
      </c>
      <c r="E754" s="145" t="str">
        <f>IF(COUNTIF('Listing Competitieven'!AQ$2:AQ$479,$A754)=0,"",COUNTIF('Listing Competitieven'!AQ$2:AQ$479,$A754))</f>
        <v/>
      </c>
      <c r="F754" s="145" t="str">
        <f>IF(COUNTIF('Listing Competitieven'!AR$2:AR$479,$A754)=0,"",COUNTIF('Listing Competitieven'!AR$2:AR$479,$A754))</f>
        <v/>
      </c>
      <c r="G754" s="145" t="str">
        <f>IF(COUNTIF('Listing Competitieven'!AS$2:AS$479,$A754)=0,"",COUNTIF('Listing Competitieven'!AS$2:AS$479,$A754))</f>
        <v/>
      </c>
      <c r="I754">
        <v>753</v>
      </c>
      <c r="J754" s="145">
        <f>SUM(B$2:B754)</f>
        <v>148</v>
      </c>
      <c r="K754" s="145">
        <f>SUM(C$2:C754)</f>
        <v>99</v>
      </c>
      <c r="L754" s="145">
        <f>SUM(D$2:D754)</f>
        <v>47</v>
      </c>
      <c r="M754" s="145">
        <f>SUM(E$2:E754)</f>
        <v>7</v>
      </c>
      <c r="N754" s="145">
        <f>SUM(F$2:F754)</f>
        <v>0</v>
      </c>
      <c r="O754" s="145">
        <f>SUM(G$2:G754)</f>
        <v>0</v>
      </c>
    </row>
    <row r="755" spans="1:15" x14ac:dyDescent="0.25">
      <c r="A755">
        <v>754</v>
      </c>
      <c r="B755" s="145" t="str">
        <f>IF(COUNTIF('Listing Competitieven'!AN$2:AN$479,$A755)=0,"",COUNTIF('Listing Competitieven'!AN$2:AN$479,$A755))</f>
        <v/>
      </c>
      <c r="C755" s="145" t="str">
        <f>IF(COUNTIF('Listing Competitieven'!AO$2:AO$479,$A755)=0,"",COUNTIF('Listing Competitieven'!AO$2:AO$479,$A755))</f>
        <v/>
      </c>
      <c r="D755" s="145" t="str">
        <f>IF(COUNTIF('Listing Competitieven'!AP$2:AP$479,$A755)=0,"",COUNTIF('Listing Competitieven'!AP$2:AP$479,$A755))</f>
        <v/>
      </c>
      <c r="E755" s="145" t="str">
        <f>IF(COUNTIF('Listing Competitieven'!AQ$2:AQ$479,$A755)=0,"",COUNTIF('Listing Competitieven'!AQ$2:AQ$479,$A755))</f>
        <v/>
      </c>
      <c r="F755" s="145" t="str">
        <f>IF(COUNTIF('Listing Competitieven'!AR$2:AR$479,$A755)=0,"",COUNTIF('Listing Competitieven'!AR$2:AR$479,$A755))</f>
        <v/>
      </c>
      <c r="G755" s="145" t="str">
        <f>IF(COUNTIF('Listing Competitieven'!AS$2:AS$479,$A755)=0,"",COUNTIF('Listing Competitieven'!AS$2:AS$479,$A755))</f>
        <v/>
      </c>
      <c r="I755">
        <v>754</v>
      </c>
      <c r="J755" s="145">
        <f>SUM(B$2:B755)</f>
        <v>148</v>
      </c>
      <c r="K755" s="145">
        <f>SUM(C$2:C755)</f>
        <v>99</v>
      </c>
      <c r="L755" s="145">
        <f>SUM(D$2:D755)</f>
        <v>47</v>
      </c>
      <c r="M755" s="145">
        <f>SUM(E$2:E755)</f>
        <v>7</v>
      </c>
      <c r="N755" s="145">
        <f>SUM(F$2:F755)</f>
        <v>0</v>
      </c>
      <c r="O755" s="145">
        <f>SUM(G$2:G755)</f>
        <v>0</v>
      </c>
    </row>
    <row r="756" spans="1:15" x14ac:dyDescent="0.25">
      <c r="A756">
        <v>755</v>
      </c>
      <c r="B756" s="145" t="str">
        <f>IF(COUNTIF('Listing Competitieven'!AN$2:AN$479,$A756)=0,"",COUNTIF('Listing Competitieven'!AN$2:AN$479,$A756))</f>
        <v/>
      </c>
      <c r="C756" s="145" t="str">
        <f>IF(COUNTIF('Listing Competitieven'!AO$2:AO$479,$A756)=0,"",COUNTIF('Listing Competitieven'!AO$2:AO$479,$A756))</f>
        <v/>
      </c>
      <c r="D756" s="145" t="str">
        <f>IF(COUNTIF('Listing Competitieven'!AP$2:AP$479,$A756)=0,"",COUNTIF('Listing Competitieven'!AP$2:AP$479,$A756))</f>
        <v/>
      </c>
      <c r="E756" s="145" t="str">
        <f>IF(COUNTIF('Listing Competitieven'!AQ$2:AQ$479,$A756)=0,"",COUNTIF('Listing Competitieven'!AQ$2:AQ$479,$A756))</f>
        <v/>
      </c>
      <c r="F756" s="145" t="str">
        <f>IF(COUNTIF('Listing Competitieven'!AR$2:AR$479,$A756)=0,"",COUNTIF('Listing Competitieven'!AR$2:AR$479,$A756))</f>
        <v/>
      </c>
      <c r="G756" s="145" t="str">
        <f>IF(COUNTIF('Listing Competitieven'!AS$2:AS$479,$A756)=0,"",COUNTIF('Listing Competitieven'!AS$2:AS$479,$A756))</f>
        <v/>
      </c>
      <c r="I756">
        <v>755</v>
      </c>
      <c r="J756" s="145">
        <f>SUM(B$2:B756)</f>
        <v>148</v>
      </c>
      <c r="K756" s="145">
        <f>SUM(C$2:C756)</f>
        <v>99</v>
      </c>
      <c r="L756" s="145">
        <f>SUM(D$2:D756)</f>
        <v>47</v>
      </c>
      <c r="M756" s="145">
        <f>SUM(E$2:E756)</f>
        <v>7</v>
      </c>
      <c r="N756" s="145">
        <f>SUM(F$2:F756)</f>
        <v>0</v>
      </c>
      <c r="O756" s="145">
        <f>SUM(G$2:G756)</f>
        <v>0</v>
      </c>
    </row>
    <row r="757" spans="1:15" x14ac:dyDescent="0.25">
      <c r="A757">
        <v>756</v>
      </c>
      <c r="B757" s="145" t="str">
        <f>IF(COUNTIF('Listing Competitieven'!AN$2:AN$479,$A757)=0,"",COUNTIF('Listing Competitieven'!AN$2:AN$479,$A757))</f>
        <v/>
      </c>
      <c r="C757" s="145" t="str">
        <f>IF(COUNTIF('Listing Competitieven'!AO$2:AO$479,$A757)=0,"",COUNTIF('Listing Competitieven'!AO$2:AO$479,$A757))</f>
        <v/>
      </c>
      <c r="D757" s="145">
        <f>IF(COUNTIF('Listing Competitieven'!AP$2:AP$479,$A757)=0,"",COUNTIF('Listing Competitieven'!AP$2:AP$479,$A757))</f>
        <v>1</v>
      </c>
      <c r="E757" s="145" t="str">
        <f>IF(COUNTIF('Listing Competitieven'!AQ$2:AQ$479,$A757)=0,"",COUNTIF('Listing Competitieven'!AQ$2:AQ$479,$A757))</f>
        <v/>
      </c>
      <c r="F757" s="145" t="str">
        <f>IF(COUNTIF('Listing Competitieven'!AR$2:AR$479,$A757)=0,"",COUNTIF('Listing Competitieven'!AR$2:AR$479,$A757))</f>
        <v/>
      </c>
      <c r="G757" s="145" t="str">
        <f>IF(COUNTIF('Listing Competitieven'!AS$2:AS$479,$A757)=0,"",COUNTIF('Listing Competitieven'!AS$2:AS$479,$A757))</f>
        <v/>
      </c>
      <c r="I757">
        <v>756</v>
      </c>
      <c r="J757" s="145">
        <f>SUM(B$2:B757)</f>
        <v>148</v>
      </c>
      <c r="K757" s="145">
        <f>SUM(C$2:C757)</f>
        <v>99</v>
      </c>
      <c r="L757" s="145">
        <f>SUM(D$2:D757)</f>
        <v>48</v>
      </c>
      <c r="M757" s="145">
        <f>SUM(E$2:E757)</f>
        <v>7</v>
      </c>
      <c r="N757" s="145">
        <f>SUM(F$2:F757)</f>
        <v>0</v>
      </c>
      <c r="O757" s="145">
        <f>SUM(G$2:G757)</f>
        <v>0</v>
      </c>
    </row>
    <row r="758" spans="1:15" x14ac:dyDescent="0.25">
      <c r="A758">
        <v>757</v>
      </c>
      <c r="B758" s="145" t="str">
        <f>IF(COUNTIF('Listing Competitieven'!AN$2:AN$479,$A758)=0,"",COUNTIF('Listing Competitieven'!AN$2:AN$479,$A758))</f>
        <v/>
      </c>
      <c r="C758" s="145" t="str">
        <f>IF(COUNTIF('Listing Competitieven'!AO$2:AO$479,$A758)=0,"",COUNTIF('Listing Competitieven'!AO$2:AO$479,$A758))</f>
        <v/>
      </c>
      <c r="D758" s="145" t="str">
        <f>IF(COUNTIF('Listing Competitieven'!AP$2:AP$479,$A758)=0,"",COUNTIF('Listing Competitieven'!AP$2:AP$479,$A758))</f>
        <v/>
      </c>
      <c r="E758" s="145" t="str">
        <f>IF(COUNTIF('Listing Competitieven'!AQ$2:AQ$479,$A758)=0,"",COUNTIF('Listing Competitieven'!AQ$2:AQ$479,$A758))</f>
        <v/>
      </c>
      <c r="F758" s="145" t="str">
        <f>IF(COUNTIF('Listing Competitieven'!AR$2:AR$479,$A758)=0,"",COUNTIF('Listing Competitieven'!AR$2:AR$479,$A758))</f>
        <v/>
      </c>
      <c r="G758" s="145" t="str">
        <f>IF(COUNTIF('Listing Competitieven'!AS$2:AS$479,$A758)=0,"",COUNTIF('Listing Competitieven'!AS$2:AS$479,$A758))</f>
        <v/>
      </c>
      <c r="I758">
        <v>757</v>
      </c>
      <c r="J758" s="145">
        <f>SUM(B$2:B758)</f>
        <v>148</v>
      </c>
      <c r="K758" s="145">
        <f>SUM(C$2:C758)</f>
        <v>99</v>
      </c>
      <c r="L758" s="145">
        <f>SUM(D$2:D758)</f>
        <v>48</v>
      </c>
      <c r="M758" s="145">
        <f>SUM(E$2:E758)</f>
        <v>7</v>
      </c>
      <c r="N758" s="145">
        <f>SUM(F$2:F758)</f>
        <v>0</v>
      </c>
      <c r="O758" s="145">
        <f>SUM(G$2:G758)</f>
        <v>0</v>
      </c>
    </row>
    <row r="759" spans="1:15" x14ac:dyDescent="0.25">
      <c r="A759">
        <v>758</v>
      </c>
      <c r="B759" s="145" t="str">
        <f>IF(COUNTIF('Listing Competitieven'!AN$2:AN$479,$A759)=0,"",COUNTIF('Listing Competitieven'!AN$2:AN$479,$A759))</f>
        <v/>
      </c>
      <c r="C759" s="145" t="str">
        <f>IF(COUNTIF('Listing Competitieven'!AO$2:AO$479,$A759)=0,"",COUNTIF('Listing Competitieven'!AO$2:AO$479,$A759))</f>
        <v/>
      </c>
      <c r="D759" s="145" t="str">
        <f>IF(COUNTIF('Listing Competitieven'!AP$2:AP$479,$A759)=0,"",COUNTIF('Listing Competitieven'!AP$2:AP$479,$A759))</f>
        <v/>
      </c>
      <c r="E759" s="145" t="str">
        <f>IF(COUNTIF('Listing Competitieven'!AQ$2:AQ$479,$A759)=0,"",COUNTIF('Listing Competitieven'!AQ$2:AQ$479,$A759))</f>
        <v/>
      </c>
      <c r="F759" s="145" t="str">
        <f>IF(COUNTIF('Listing Competitieven'!AR$2:AR$479,$A759)=0,"",COUNTIF('Listing Competitieven'!AR$2:AR$479,$A759))</f>
        <v/>
      </c>
      <c r="G759" s="145" t="str">
        <f>IF(COUNTIF('Listing Competitieven'!AS$2:AS$479,$A759)=0,"",COUNTIF('Listing Competitieven'!AS$2:AS$479,$A759))</f>
        <v/>
      </c>
      <c r="I759">
        <v>758</v>
      </c>
      <c r="J759" s="145">
        <f>SUM(B$2:B759)</f>
        <v>148</v>
      </c>
      <c r="K759" s="145">
        <f>SUM(C$2:C759)</f>
        <v>99</v>
      </c>
      <c r="L759" s="145">
        <f>SUM(D$2:D759)</f>
        <v>48</v>
      </c>
      <c r="M759" s="145">
        <f>SUM(E$2:E759)</f>
        <v>7</v>
      </c>
      <c r="N759" s="145">
        <f>SUM(F$2:F759)</f>
        <v>0</v>
      </c>
      <c r="O759" s="145">
        <f>SUM(G$2:G759)</f>
        <v>0</v>
      </c>
    </row>
    <row r="760" spans="1:15" x14ac:dyDescent="0.25">
      <c r="A760">
        <v>759</v>
      </c>
      <c r="B760" s="145" t="str">
        <f>IF(COUNTIF('Listing Competitieven'!AN$2:AN$479,$A760)=0,"",COUNTIF('Listing Competitieven'!AN$2:AN$479,$A760))</f>
        <v/>
      </c>
      <c r="C760" s="145" t="str">
        <f>IF(COUNTIF('Listing Competitieven'!AO$2:AO$479,$A760)=0,"",COUNTIF('Listing Competitieven'!AO$2:AO$479,$A760))</f>
        <v/>
      </c>
      <c r="D760" s="145" t="str">
        <f>IF(COUNTIF('Listing Competitieven'!AP$2:AP$479,$A760)=0,"",COUNTIF('Listing Competitieven'!AP$2:AP$479,$A760))</f>
        <v/>
      </c>
      <c r="E760" s="145" t="str">
        <f>IF(COUNTIF('Listing Competitieven'!AQ$2:AQ$479,$A760)=0,"",COUNTIF('Listing Competitieven'!AQ$2:AQ$479,$A760))</f>
        <v/>
      </c>
      <c r="F760" s="145" t="str">
        <f>IF(COUNTIF('Listing Competitieven'!AR$2:AR$479,$A760)=0,"",COUNTIF('Listing Competitieven'!AR$2:AR$479,$A760))</f>
        <v/>
      </c>
      <c r="G760" s="145" t="str">
        <f>IF(COUNTIF('Listing Competitieven'!AS$2:AS$479,$A760)=0,"",COUNTIF('Listing Competitieven'!AS$2:AS$479,$A760))</f>
        <v/>
      </c>
      <c r="I760">
        <v>759</v>
      </c>
      <c r="J760" s="145">
        <f>SUM(B$2:B760)</f>
        <v>148</v>
      </c>
      <c r="K760" s="145">
        <f>SUM(C$2:C760)</f>
        <v>99</v>
      </c>
      <c r="L760" s="145">
        <f>SUM(D$2:D760)</f>
        <v>48</v>
      </c>
      <c r="M760" s="145">
        <f>SUM(E$2:E760)</f>
        <v>7</v>
      </c>
      <c r="N760" s="145">
        <f>SUM(F$2:F760)</f>
        <v>0</v>
      </c>
      <c r="O760" s="145">
        <f>SUM(G$2:G760)</f>
        <v>0</v>
      </c>
    </row>
    <row r="761" spans="1:15" x14ac:dyDescent="0.25">
      <c r="A761">
        <v>760</v>
      </c>
      <c r="B761" s="145" t="str">
        <f>IF(COUNTIF('Listing Competitieven'!AN$2:AN$479,$A761)=0,"",COUNTIF('Listing Competitieven'!AN$2:AN$479,$A761))</f>
        <v/>
      </c>
      <c r="C761" s="145" t="str">
        <f>IF(COUNTIF('Listing Competitieven'!AO$2:AO$479,$A761)=0,"",COUNTIF('Listing Competitieven'!AO$2:AO$479,$A761))</f>
        <v/>
      </c>
      <c r="D761" s="145" t="str">
        <f>IF(COUNTIF('Listing Competitieven'!AP$2:AP$479,$A761)=0,"",COUNTIF('Listing Competitieven'!AP$2:AP$479,$A761))</f>
        <v/>
      </c>
      <c r="E761" s="145" t="str">
        <f>IF(COUNTIF('Listing Competitieven'!AQ$2:AQ$479,$A761)=0,"",COUNTIF('Listing Competitieven'!AQ$2:AQ$479,$A761))</f>
        <v/>
      </c>
      <c r="F761" s="145" t="str">
        <f>IF(COUNTIF('Listing Competitieven'!AR$2:AR$479,$A761)=0,"",COUNTIF('Listing Competitieven'!AR$2:AR$479,$A761))</f>
        <v/>
      </c>
      <c r="G761" s="145" t="str">
        <f>IF(COUNTIF('Listing Competitieven'!AS$2:AS$479,$A761)=0,"",COUNTIF('Listing Competitieven'!AS$2:AS$479,$A761))</f>
        <v/>
      </c>
      <c r="I761">
        <v>760</v>
      </c>
      <c r="J761" s="145">
        <f>SUM(B$2:B761)</f>
        <v>148</v>
      </c>
      <c r="K761" s="145">
        <f>SUM(C$2:C761)</f>
        <v>99</v>
      </c>
      <c r="L761" s="145">
        <f>SUM(D$2:D761)</f>
        <v>48</v>
      </c>
      <c r="M761" s="145">
        <f>SUM(E$2:E761)</f>
        <v>7</v>
      </c>
      <c r="N761" s="145">
        <f>SUM(F$2:F761)</f>
        <v>0</v>
      </c>
      <c r="O761" s="145">
        <f>SUM(G$2:G761)</f>
        <v>0</v>
      </c>
    </row>
    <row r="762" spans="1:15" x14ac:dyDescent="0.25">
      <c r="A762">
        <v>761</v>
      </c>
      <c r="B762" s="145" t="str">
        <f>IF(COUNTIF('Listing Competitieven'!AN$2:AN$479,$A762)=0,"",COUNTIF('Listing Competitieven'!AN$2:AN$479,$A762))</f>
        <v/>
      </c>
      <c r="C762" s="145" t="str">
        <f>IF(COUNTIF('Listing Competitieven'!AO$2:AO$479,$A762)=0,"",COUNTIF('Listing Competitieven'!AO$2:AO$479,$A762))</f>
        <v/>
      </c>
      <c r="D762" s="145" t="str">
        <f>IF(COUNTIF('Listing Competitieven'!AP$2:AP$479,$A762)=0,"",COUNTIF('Listing Competitieven'!AP$2:AP$479,$A762))</f>
        <v/>
      </c>
      <c r="E762" s="145" t="str">
        <f>IF(COUNTIF('Listing Competitieven'!AQ$2:AQ$479,$A762)=0,"",COUNTIF('Listing Competitieven'!AQ$2:AQ$479,$A762))</f>
        <v/>
      </c>
      <c r="F762" s="145" t="str">
        <f>IF(COUNTIF('Listing Competitieven'!AR$2:AR$479,$A762)=0,"",COUNTIF('Listing Competitieven'!AR$2:AR$479,$A762))</f>
        <v/>
      </c>
      <c r="G762" s="145" t="str">
        <f>IF(COUNTIF('Listing Competitieven'!AS$2:AS$479,$A762)=0,"",COUNTIF('Listing Competitieven'!AS$2:AS$479,$A762))</f>
        <v/>
      </c>
      <c r="I762">
        <v>761</v>
      </c>
      <c r="J762" s="145">
        <f>SUM(B$2:B762)</f>
        <v>148</v>
      </c>
      <c r="K762" s="145">
        <f>SUM(C$2:C762)</f>
        <v>99</v>
      </c>
      <c r="L762" s="145">
        <f>SUM(D$2:D762)</f>
        <v>48</v>
      </c>
      <c r="M762" s="145">
        <f>SUM(E$2:E762)</f>
        <v>7</v>
      </c>
      <c r="N762" s="145">
        <f>SUM(F$2:F762)</f>
        <v>0</v>
      </c>
      <c r="O762" s="145">
        <f>SUM(G$2:G762)</f>
        <v>0</v>
      </c>
    </row>
    <row r="763" spans="1:15" x14ac:dyDescent="0.25">
      <c r="A763">
        <v>762</v>
      </c>
      <c r="B763" s="145" t="str">
        <f>IF(COUNTIF('Listing Competitieven'!AN$2:AN$479,$A763)=0,"",COUNTIF('Listing Competitieven'!AN$2:AN$479,$A763))</f>
        <v/>
      </c>
      <c r="C763" s="145" t="str">
        <f>IF(COUNTIF('Listing Competitieven'!AO$2:AO$479,$A763)=0,"",COUNTIF('Listing Competitieven'!AO$2:AO$479,$A763))</f>
        <v/>
      </c>
      <c r="D763" s="145" t="str">
        <f>IF(COUNTIF('Listing Competitieven'!AP$2:AP$479,$A763)=0,"",COUNTIF('Listing Competitieven'!AP$2:AP$479,$A763))</f>
        <v/>
      </c>
      <c r="E763" s="145" t="str">
        <f>IF(COUNTIF('Listing Competitieven'!AQ$2:AQ$479,$A763)=0,"",COUNTIF('Listing Competitieven'!AQ$2:AQ$479,$A763))</f>
        <v/>
      </c>
      <c r="F763" s="145" t="str">
        <f>IF(COUNTIF('Listing Competitieven'!AR$2:AR$479,$A763)=0,"",COUNTIF('Listing Competitieven'!AR$2:AR$479,$A763))</f>
        <v/>
      </c>
      <c r="G763" s="145" t="str">
        <f>IF(COUNTIF('Listing Competitieven'!AS$2:AS$479,$A763)=0,"",COUNTIF('Listing Competitieven'!AS$2:AS$479,$A763))</f>
        <v/>
      </c>
      <c r="I763">
        <v>762</v>
      </c>
      <c r="J763" s="145">
        <f>SUM(B$2:B763)</f>
        <v>148</v>
      </c>
      <c r="K763" s="145">
        <f>SUM(C$2:C763)</f>
        <v>99</v>
      </c>
      <c r="L763" s="145">
        <f>SUM(D$2:D763)</f>
        <v>48</v>
      </c>
      <c r="M763" s="145">
        <f>SUM(E$2:E763)</f>
        <v>7</v>
      </c>
      <c r="N763" s="145">
        <f>SUM(F$2:F763)</f>
        <v>0</v>
      </c>
      <c r="O763" s="145">
        <f>SUM(G$2:G763)</f>
        <v>0</v>
      </c>
    </row>
    <row r="764" spans="1:15" x14ac:dyDescent="0.25">
      <c r="A764">
        <v>763</v>
      </c>
      <c r="B764" s="145" t="str">
        <f>IF(COUNTIF('Listing Competitieven'!AN$2:AN$479,$A764)=0,"",COUNTIF('Listing Competitieven'!AN$2:AN$479,$A764))</f>
        <v/>
      </c>
      <c r="C764" s="145" t="str">
        <f>IF(COUNTIF('Listing Competitieven'!AO$2:AO$479,$A764)=0,"",COUNTIF('Listing Competitieven'!AO$2:AO$479,$A764))</f>
        <v/>
      </c>
      <c r="D764" s="145" t="str">
        <f>IF(COUNTIF('Listing Competitieven'!AP$2:AP$479,$A764)=0,"",COUNTIF('Listing Competitieven'!AP$2:AP$479,$A764))</f>
        <v/>
      </c>
      <c r="E764" s="145" t="str">
        <f>IF(COUNTIF('Listing Competitieven'!AQ$2:AQ$479,$A764)=0,"",COUNTIF('Listing Competitieven'!AQ$2:AQ$479,$A764))</f>
        <v/>
      </c>
      <c r="F764" s="145" t="str">
        <f>IF(COUNTIF('Listing Competitieven'!AR$2:AR$479,$A764)=0,"",COUNTIF('Listing Competitieven'!AR$2:AR$479,$A764))</f>
        <v/>
      </c>
      <c r="G764" s="145" t="str">
        <f>IF(COUNTIF('Listing Competitieven'!AS$2:AS$479,$A764)=0,"",COUNTIF('Listing Competitieven'!AS$2:AS$479,$A764))</f>
        <v/>
      </c>
      <c r="I764">
        <v>763</v>
      </c>
      <c r="J764" s="145">
        <f>SUM(B$2:B764)</f>
        <v>148</v>
      </c>
      <c r="K764" s="145">
        <f>SUM(C$2:C764)</f>
        <v>99</v>
      </c>
      <c r="L764" s="145">
        <f>SUM(D$2:D764)</f>
        <v>48</v>
      </c>
      <c r="M764" s="145">
        <f>SUM(E$2:E764)</f>
        <v>7</v>
      </c>
      <c r="N764" s="145">
        <f>SUM(F$2:F764)</f>
        <v>0</v>
      </c>
      <c r="O764" s="145">
        <f>SUM(G$2:G764)</f>
        <v>0</v>
      </c>
    </row>
    <row r="765" spans="1:15" x14ac:dyDescent="0.25">
      <c r="A765">
        <v>764</v>
      </c>
      <c r="B765" s="145" t="str">
        <f>IF(COUNTIF('Listing Competitieven'!AN$2:AN$479,$A765)=0,"",COUNTIF('Listing Competitieven'!AN$2:AN$479,$A765))</f>
        <v/>
      </c>
      <c r="C765" s="145" t="str">
        <f>IF(COUNTIF('Listing Competitieven'!AO$2:AO$479,$A765)=0,"",COUNTIF('Listing Competitieven'!AO$2:AO$479,$A765))</f>
        <v/>
      </c>
      <c r="D765" s="145" t="str">
        <f>IF(COUNTIF('Listing Competitieven'!AP$2:AP$479,$A765)=0,"",COUNTIF('Listing Competitieven'!AP$2:AP$479,$A765))</f>
        <v/>
      </c>
      <c r="E765" s="145" t="str">
        <f>IF(COUNTIF('Listing Competitieven'!AQ$2:AQ$479,$A765)=0,"",COUNTIF('Listing Competitieven'!AQ$2:AQ$479,$A765))</f>
        <v/>
      </c>
      <c r="F765" s="145" t="str">
        <f>IF(COUNTIF('Listing Competitieven'!AR$2:AR$479,$A765)=0,"",COUNTIF('Listing Competitieven'!AR$2:AR$479,$A765))</f>
        <v/>
      </c>
      <c r="G765" s="145" t="str">
        <f>IF(COUNTIF('Listing Competitieven'!AS$2:AS$479,$A765)=0,"",COUNTIF('Listing Competitieven'!AS$2:AS$479,$A765))</f>
        <v/>
      </c>
      <c r="I765">
        <v>764</v>
      </c>
      <c r="J765" s="145">
        <f>SUM(B$2:B765)</f>
        <v>148</v>
      </c>
      <c r="K765" s="145">
        <f>SUM(C$2:C765)</f>
        <v>99</v>
      </c>
      <c r="L765" s="145">
        <f>SUM(D$2:D765)</f>
        <v>48</v>
      </c>
      <c r="M765" s="145">
        <f>SUM(E$2:E765)</f>
        <v>7</v>
      </c>
      <c r="N765" s="145">
        <f>SUM(F$2:F765)</f>
        <v>0</v>
      </c>
      <c r="O765" s="145">
        <f>SUM(G$2:G765)</f>
        <v>0</v>
      </c>
    </row>
    <row r="766" spans="1:15" x14ac:dyDescent="0.25">
      <c r="A766">
        <v>765</v>
      </c>
      <c r="B766" s="145" t="str">
        <f>IF(COUNTIF('Listing Competitieven'!AN$2:AN$479,$A766)=0,"",COUNTIF('Listing Competitieven'!AN$2:AN$479,$A766))</f>
        <v/>
      </c>
      <c r="C766" s="145" t="str">
        <f>IF(COUNTIF('Listing Competitieven'!AO$2:AO$479,$A766)=0,"",COUNTIF('Listing Competitieven'!AO$2:AO$479,$A766))</f>
        <v/>
      </c>
      <c r="D766" s="145" t="str">
        <f>IF(COUNTIF('Listing Competitieven'!AP$2:AP$479,$A766)=0,"",COUNTIF('Listing Competitieven'!AP$2:AP$479,$A766))</f>
        <v/>
      </c>
      <c r="E766" s="145" t="str">
        <f>IF(COUNTIF('Listing Competitieven'!AQ$2:AQ$479,$A766)=0,"",COUNTIF('Listing Competitieven'!AQ$2:AQ$479,$A766))</f>
        <v/>
      </c>
      <c r="F766" s="145" t="str">
        <f>IF(COUNTIF('Listing Competitieven'!AR$2:AR$479,$A766)=0,"",COUNTIF('Listing Competitieven'!AR$2:AR$479,$A766))</f>
        <v/>
      </c>
      <c r="G766" s="145" t="str">
        <f>IF(COUNTIF('Listing Competitieven'!AS$2:AS$479,$A766)=0,"",COUNTIF('Listing Competitieven'!AS$2:AS$479,$A766))</f>
        <v/>
      </c>
      <c r="I766">
        <v>765</v>
      </c>
      <c r="J766" s="145">
        <f>SUM(B$2:B766)</f>
        <v>148</v>
      </c>
      <c r="K766" s="145">
        <f>SUM(C$2:C766)</f>
        <v>99</v>
      </c>
      <c r="L766" s="145">
        <f>SUM(D$2:D766)</f>
        <v>48</v>
      </c>
      <c r="M766" s="145">
        <f>SUM(E$2:E766)</f>
        <v>7</v>
      </c>
      <c r="N766" s="145">
        <f>SUM(F$2:F766)</f>
        <v>0</v>
      </c>
      <c r="O766" s="145">
        <f>SUM(G$2:G766)</f>
        <v>0</v>
      </c>
    </row>
    <row r="767" spans="1:15" x14ac:dyDescent="0.25">
      <c r="A767">
        <v>766</v>
      </c>
      <c r="B767" s="145" t="str">
        <f>IF(COUNTIF('Listing Competitieven'!AN$2:AN$479,$A767)=0,"",COUNTIF('Listing Competitieven'!AN$2:AN$479,$A767))</f>
        <v/>
      </c>
      <c r="C767" s="145" t="str">
        <f>IF(COUNTIF('Listing Competitieven'!AO$2:AO$479,$A767)=0,"",COUNTIF('Listing Competitieven'!AO$2:AO$479,$A767))</f>
        <v/>
      </c>
      <c r="D767" s="145" t="str">
        <f>IF(COUNTIF('Listing Competitieven'!AP$2:AP$479,$A767)=0,"",COUNTIF('Listing Competitieven'!AP$2:AP$479,$A767))</f>
        <v/>
      </c>
      <c r="E767" s="145" t="str">
        <f>IF(COUNTIF('Listing Competitieven'!AQ$2:AQ$479,$A767)=0,"",COUNTIF('Listing Competitieven'!AQ$2:AQ$479,$A767))</f>
        <v/>
      </c>
      <c r="F767" s="145" t="str">
        <f>IF(COUNTIF('Listing Competitieven'!AR$2:AR$479,$A767)=0,"",COUNTIF('Listing Competitieven'!AR$2:AR$479,$A767))</f>
        <v/>
      </c>
      <c r="G767" s="145" t="str">
        <f>IF(COUNTIF('Listing Competitieven'!AS$2:AS$479,$A767)=0,"",COUNTIF('Listing Competitieven'!AS$2:AS$479,$A767))</f>
        <v/>
      </c>
      <c r="I767">
        <v>766</v>
      </c>
      <c r="J767" s="145">
        <f>SUM(B$2:B767)</f>
        <v>148</v>
      </c>
      <c r="K767" s="145">
        <f>SUM(C$2:C767)</f>
        <v>99</v>
      </c>
      <c r="L767" s="145">
        <f>SUM(D$2:D767)</f>
        <v>48</v>
      </c>
      <c r="M767" s="145">
        <f>SUM(E$2:E767)</f>
        <v>7</v>
      </c>
      <c r="N767" s="145">
        <f>SUM(F$2:F767)</f>
        <v>0</v>
      </c>
      <c r="O767" s="145">
        <f>SUM(G$2:G767)</f>
        <v>0</v>
      </c>
    </row>
    <row r="768" spans="1:15" x14ac:dyDescent="0.25">
      <c r="A768">
        <v>767</v>
      </c>
      <c r="B768" s="145" t="str">
        <f>IF(COUNTIF('Listing Competitieven'!AN$2:AN$479,$A768)=0,"",COUNTIF('Listing Competitieven'!AN$2:AN$479,$A768))</f>
        <v/>
      </c>
      <c r="C768" s="145" t="str">
        <f>IF(COUNTIF('Listing Competitieven'!AO$2:AO$479,$A768)=0,"",COUNTIF('Listing Competitieven'!AO$2:AO$479,$A768))</f>
        <v/>
      </c>
      <c r="D768" s="145" t="str">
        <f>IF(COUNTIF('Listing Competitieven'!AP$2:AP$479,$A768)=0,"",COUNTIF('Listing Competitieven'!AP$2:AP$479,$A768))</f>
        <v/>
      </c>
      <c r="E768" s="145" t="str">
        <f>IF(COUNTIF('Listing Competitieven'!AQ$2:AQ$479,$A768)=0,"",COUNTIF('Listing Competitieven'!AQ$2:AQ$479,$A768))</f>
        <v/>
      </c>
      <c r="F768" s="145" t="str">
        <f>IF(COUNTIF('Listing Competitieven'!AR$2:AR$479,$A768)=0,"",COUNTIF('Listing Competitieven'!AR$2:AR$479,$A768))</f>
        <v/>
      </c>
      <c r="G768" s="145" t="str">
        <f>IF(COUNTIF('Listing Competitieven'!AS$2:AS$479,$A768)=0,"",COUNTIF('Listing Competitieven'!AS$2:AS$479,$A768))</f>
        <v/>
      </c>
      <c r="I768">
        <v>767</v>
      </c>
      <c r="J768" s="145">
        <f>SUM(B$2:B768)</f>
        <v>148</v>
      </c>
      <c r="K768" s="145">
        <f>SUM(C$2:C768)</f>
        <v>99</v>
      </c>
      <c r="L768" s="145">
        <f>SUM(D$2:D768)</f>
        <v>48</v>
      </c>
      <c r="M768" s="145">
        <f>SUM(E$2:E768)</f>
        <v>7</v>
      </c>
      <c r="N768" s="145">
        <f>SUM(F$2:F768)</f>
        <v>0</v>
      </c>
      <c r="O768" s="145">
        <f>SUM(G$2:G768)</f>
        <v>0</v>
      </c>
    </row>
    <row r="769" spans="1:15" x14ac:dyDescent="0.25">
      <c r="A769">
        <v>768</v>
      </c>
      <c r="B769" s="145" t="str">
        <f>IF(COUNTIF('Listing Competitieven'!AN$2:AN$479,$A769)=0,"",COUNTIF('Listing Competitieven'!AN$2:AN$479,$A769))</f>
        <v/>
      </c>
      <c r="C769" s="145" t="str">
        <f>IF(COUNTIF('Listing Competitieven'!AO$2:AO$479,$A769)=0,"",COUNTIF('Listing Competitieven'!AO$2:AO$479,$A769))</f>
        <v/>
      </c>
      <c r="D769" s="145" t="str">
        <f>IF(COUNTIF('Listing Competitieven'!AP$2:AP$479,$A769)=0,"",COUNTIF('Listing Competitieven'!AP$2:AP$479,$A769))</f>
        <v/>
      </c>
      <c r="E769" s="145" t="str">
        <f>IF(COUNTIF('Listing Competitieven'!AQ$2:AQ$479,$A769)=0,"",COUNTIF('Listing Competitieven'!AQ$2:AQ$479,$A769))</f>
        <v/>
      </c>
      <c r="F769" s="145" t="str">
        <f>IF(COUNTIF('Listing Competitieven'!AR$2:AR$479,$A769)=0,"",COUNTIF('Listing Competitieven'!AR$2:AR$479,$A769))</f>
        <v/>
      </c>
      <c r="G769" s="145" t="str">
        <f>IF(COUNTIF('Listing Competitieven'!AS$2:AS$479,$A769)=0,"",COUNTIF('Listing Competitieven'!AS$2:AS$479,$A769))</f>
        <v/>
      </c>
      <c r="I769">
        <v>768</v>
      </c>
      <c r="J769" s="145">
        <f>SUM(B$2:B769)</f>
        <v>148</v>
      </c>
      <c r="K769" s="145">
        <f>SUM(C$2:C769)</f>
        <v>99</v>
      </c>
      <c r="L769" s="145">
        <f>SUM(D$2:D769)</f>
        <v>48</v>
      </c>
      <c r="M769" s="145">
        <f>SUM(E$2:E769)</f>
        <v>7</v>
      </c>
      <c r="N769" s="145">
        <f>SUM(F$2:F769)</f>
        <v>0</v>
      </c>
      <c r="O769" s="145">
        <f>SUM(G$2:G769)</f>
        <v>0</v>
      </c>
    </row>
    <row r="770" spans="1:15" x14ac:dyDescent="0.25">
      <c r="A770">
        <v>769</v>
      </c>
      <c r="B770" s="145" t="str">
        <f>IF(COUNTIF('Listing Competitieven'!AN$2:AN$479,$A770)=0,"",COUNTIF('Listing Competitieven'!AN$2:AN$479,$A770))</f>
        <v/>
      </c>
      <c r="C770" s="145" t="str">
        <f>IF(COUNTIF('Listing Competitieven'!AO$2:AO$479,$A770)=0,"",COUNTIF('Listing Competitieven'!AO$2:AO$479,$A770))</f>
        <v/>
      </c>
      <c r="D770" s="145" t="str">
        <f>IF(COUNTIF('Listing Competitieven'!AP$2:AP$479,$A770)=0,"",COUNTIF('Listing Competitieven'!AP$2:AP$479,$A770))</f>
        <v/>
      </c>
      <c r="E770" s="145" t="str">
        <f>IF(COUNTIF('Listing Competitieven'!AQ$2:AQ$479,$A770)=0,"",COUNTIF('Listing Competitieven'!AQ$2:AQ$479,$A770))</f>
        <v/>
      </c>
      <c r="F770" s="145" t="str">
        <f>IF(COUNTIF('Listing Competitieven'!AR$2:AR$479,$A770)=0,"",COUNTIF('Listing Competitieven'!AR$2:AR$479,$A770))</f>
        <v/>
      </c>
      <c r="G770" s="145" t="str">
        <f>IF(COUNTIF('Listing Competitieven'!AS$2:AS$479,$A770)=0,"",COUNTIF('Listing Competitieven'!AS$2:AS$479,$A770))</f>
        <v/>
      </c>
      <c r="I770">
        <v>769</v>
      </c>
      <c r="J770" s="145">
        <f>SUM(B$2:B770)</f>
        <v>148</v>
      </c>
      <c r="K770" s="145">
        <f>SUM(C$2:C770)</f>
        <v>99</v>
      </c>
      <c r="L770" s="145">
        <f>SUM(D$2:D770)</f>
        <v>48</v>
      </c>
      <c r="M770" s="145">
        <f>SUM(E$2:E770)</f>
        <v>7</v>
      </c>
      <c r="N770" s="145">
        <f>SUM(F$2:F770)</f>
        <v>0</v>
      </c>
      <c r="O770" s="145">
        <f>SUM(G$2:G770)</f>
        <v>0</v>
      </c>
    </row>
    <row r="771" spans="1:15" x14ac:dyDescent="0.25">
      <c r="A771">
        <v>770</v>
      </c>
      <c r="B771" s="145" t="str">
        <f>IF(COUNTIF('Listing Competitieven'!AN$2:AN$479,$A771)=0,"",COUNTIF('Listing Competitieven'!AN$2:AN$479,$A771))</f>
        <v/>
      </c>
      <c r="C771" s="145" t="str">
        <f>IF(COUNTIF('Listing Competitieven'!AO$2:AO$479,$A771)=0,"",COUNTIF('Listing Competitieven'!AO$2:AO$479,$A771))</f>
        <v/>
      </c>
      <c r="D771" s="145">
        <f>IF(COUNTIF('Listing Competitieven'!AP$2:AP$479,$A771)=0,"",COUNTIF('Listing Competitieven'!AP$2:AP$479,$A771))</f>
        <v>1</v>
      </c>
      <c r="E771" s="145" t="str">
        <f>IF(COUNTIF('Listing Competitieven'!AQ$2:AQ$479,$A771)=0,"",COUNTIF('Listing Competitieven'!AQ$2:AQ$479,$A771))</f>
        <v/>
      </c>
      <c r="F771" s="145" t="str">
        <f>IF(COUNTIF('Listing Competitieven'!AR$2:AR$479,$A771)=0,"",COUNTIF('Listing Competitieven'!AR$2:AR$479,$A771))</f>
        <v/>
      </c>
      <c r="G771" s="145" t="str">
        <f>IF(COUNTIF('Listing Competitieven'!AS$2:AS$479,$A771)=0,"",COUNTIF('Listing Competitieven'!AS$2:AS$479,$A771))</f>
        <v/>
      </c>
      <c r="I771">
        <v>770</v>
      </c>
      <c r="J771" s="145">
        <f>SUM(B$2:B771)</f>
        <v>148</v>
      </c>
      <c r="K771" s="145">
        <f>SUM(C$2:C771)</f>
        <v>99</v>
      </c>
      <c r="L771" s="145">
        <f>SUM(D$2:D771)</f>
        <v>49</v>
      </c>
      <c r="M771" s="145">
        <f>SUM(E$2:E771)</f>
        <v>7</v>
      </c>
      <c r="N771" s="145">
        <f>SUM(F$2:F771)</f>
        <v>0</v>
      </c>
      <c r="O771" s="145">
        <f>SUM(G$2:G771)</f>
        <v>0</v>
      </c>
    </row>
    <row r="772" spans="1:15" x14ac:dyDescent="0.25">
      <c r="A772">
        <v>771</v>
      </c>
      <c r="B772" s="145" t="str">
        <f>IF(COUNTIF('Listing Competitieven'!AN$2:AN$479,$A772)=0,"",COUNTIF('Listing Competitieven'!AN$2:AN$479,$A772))</f>
        <v/>
      </c>
      <c r="C772" s="145" t="str">
        <f>IF(COUNTIF('Listing Competitieven'!AO$2:AO$479,$A772)=0,"",COUNTIF('Listing Competitieven'!AO$2:AO$479,$A772))</f>
        <v/>
      </c>
      <c r="D772" s="145" t="str">
        <f>IF(COUNTIF('Listing Competitieven'!AP$2:AP$479,$A772)=0,"",COUNTIF('Listing Competitieven'!AP$2:AP$479,$A772))</f>
        <v/>
      </c>
      <c r="E772" s="145" t="str">
        <f>IF(COUNTIF('Listing Competitieven'!AQ$2:AQ$479,$A772)=0,"",COUNTIF('Listing Competitieven'!AQ$2:AQ$479,$A772))</f>
        <v/>
      </c>
      <c r="F772" s="145" t="str">
        <f>IF(COUNTIF('Listing Competitieven'!AR$2:AR$479,$A772)=0,"",COUNTIF('Listing Competitieven'!AR$2:AR$479,$A772))</f>
        <v/>
      </c>
      <c r="G772" s="145" t="str">
        <f>IF(COUNTIF('Listing Competitieven'!AS$2:AS$479,$A772)=0,"",COUNTIF('Listing Competitieven'!AS$2:AS$479,$A772))</f>
        <v/>
      </c>
      <c r="I772">
        <v>771</v>
      </c>
      <c r="J772" s="145">
        <f>SUM(B$2:B772)</f>
        <v>148</v>
      </c>
      <c r="K772" s="145">
        <f>SUM(C$2:C772)</f>
        <v>99</v>
      </c>
      <c r="L772" s="145">
        <f>SUM(D$2:D772)</f>
        <v>49</v>
      </c>
      <c r="M772" s="145">
        <f>SUM(E$2:E772)</f>
        <v>7</v>
      </c>
      <c r="N772" s="145">
        <f>SUM(F$2:F772)</f>
        <v>0</v>
      </c>
      <c r="O772" s="145">
        <f>SUM(G$2:G772)</f>
        <v>0</v>
      </c>
    </row>
    <row r="773" spans="1:15" x14ac:dyDescent="0.25">
      <c r="A773">
        <v>772</v>
      </c>
      <c r="B773" s="145" t="str">
        <f>IF(COUNTIF('Listing Competitieven'!AN$2:AN$479,$A773)=0,"",COUNTIF('Listing Competitieven'!AN$2:AN$479,$A773))</f>
        <v/>
      </c>
      <c r="C773" s="145" t="str">
        <f>IF(COUNTIF('Listing Competitieven'!AO$2:AO$479,$A773)=0,"",COUNTIF('Listing Competitieven'!AO$2:AO$479,$A773))</f>
        <v/>
      </c>
      <c r="D773" s="145" t="str">
        <f>IF(COUNTIF('Listing Competitieven'!AP$2:AP$479,$A773)=0,"",COUNTIF('Listing Competitieven'!AP$2:AP$479,$A773))</f>
        <v/>
      </c>
      <c r="E773" s="145" t="str">
        <f>IF(COUNTIF('Listing Competitieven'!AQ$2:AQ$479,$A773)=0,"",COUNTIF('Listing Competitieven'!AQ$2:AQ$479,$A773))</f>
        <v/>
      </c>
      <c r="F773" s="145" t="str">
        <f>IF(COUNTIF('Listing Competitieven'!AR$2:AR$479,$A773)=0,"",COUNTIF('Listing Competitieven'!AR$2:AR$479,$A773))</f>
        <v/>
      </c>
      <c r="G773" s="145" t="str">
        <f>IF(COUNTIF('Listing Competitieven'!AS$2:AS$479,$A773)=0,"",COUNTIF('Listing Competitieven'!AS$2:AS$479,$A773))</f>
        <v/>
      </c>
      <c r="I773">
        <v>772</v>
      </c>
      <c r="J773" s="145">
        <f>SUM(B$2:B773)</f>
        <v>148</v>
      </c>
      <c r="K773" s="145">
        <f>SUM(C$2:C773)</f>
        <v>99</v>
      </c>
      <c r="L773" s="145">
        <f>SUM(D$2:D773)</f>
        <v>49</v>
      </c>
      <c r="M773" s="145">
        <f>SUM(E$2:E773)</f>
        <v>7</v>
      </c>
      <c r="N773" s="145">
        <f>SUM(F$2:F773)</f>
        <v>0</v>
      </c>
      <c r="O773" s="145">
        <f>SUM(G$2:G773)</f>
        <v>0</v>
      </c>
    </row>
    <row r="774" spans="1:15" x14ac:dyDescent="0.25">
      <c r="A774">
        <v>773</v>
      </c>
      <c r="B774" s="145" t="str">
        <f>IF(COUNTIF('Listing Competitieven'!AN$2:AN$479,$A774)=0,"",COUNTIF('Listing Competitieven'!AN$2:AN$479,$A774))</f>
        <v/>
      </c>
      <c r="C774" s="145" t="str">
        <f>IF(COUNTIF('Listing Competitieven'!AO$2:AO$479,$A774)=0,"",COUNTIF('Listing Competitieven'!AO$2:AO$479,$A774))</f>
        <v/>
      </c>
      <c r="D774" s="145" t="str">
        <f>IF(COUNTIF('Listing Competitieven'!AP$2:AP$479,$A774)=0,"",COUNTIF('Listing Competitieven'!AP$2:AP$479,$A774))</f>
        <v/>
      </c>
      <c r="E774" s="145" t="str">
        <f>IF(COUNTIF('Listing Competitieven'!AQ$2:AQ$479,$A774)=0,"",COUNTIF('Listing Competitieven'!AQ$2:AQ$479,$A774))</f>
        <v/>
      </c>
      <c r="F774" s="145" t="str">
        <f>IF(COUNTIF('Listing Competitieven'!AR$2:AR$479,$A774)=0,"",COUNTIF('Listing Competitieven'!AR$2:AR$479,$A774))</f>
        <v/>
      </c>
      <c r="G774" s="145" t="str">
        <f>IF(COUNTIF('Listing Competitieven'!AS$2:AS$479,$A774)=0,"",COUNTIF('Listing Competitieven'!AS$2:AS$479,$A774))</f>
        <v/>
      </c>
      <c r="I774">
        <v>773</v>
      </c>
      <c r="J774" s="145">
        <f>SUM(B$2:B774)</f>
        <v>148</v>
      </c>
      <c r="K774" s="145">
        <f>SUM(C$2:C774)</f>
        <v>99</v>
      </c>
      <c r="L774" s="145">
        <f>SUM(D$2:D774)</f>
        <v>49</v>
      </c>
      <c r="M774" s="145">
        <f>SUM(E$2:E774)</f>
        <v>7</v>
      </c>
      <c r="N774" s="145">
        <f>SUM(F$2:F774)</f>
        <v>0</v>
      </c>
      <c r="O774" s="145">
        <f>SUM(G$2:G774)</f>
        <v>0</v>
      </c>
    </row>
    <row r="775" spans="1:15" x14ac:dyDescent="0.25">
      <c r="A775">
        <v>774</v>
      </c>
      <c r="B775" s="145" t="str">
        <f>IF(COUNTIF('Listing Competitieven'!AN$2:AN$479,$A775)=0,"",COUNTIF('Listing Competitieven'!AN$2:AN$479,$A775))</f>
        <v/>
      </c>
      <c r="C775" s="145" t="str">
        <f>IF(COUNTIF('Listing Competitieven'!AO$2:AO$479,$A775)=0,"",COUNTIF('Listing Competitieven'!AO$2:AO$479,$A775))</f>
        <v/>
      </c>
      <c r="D775" s="145" t="str">
        <f>IF(COUNTIF('Listing Competitieven'!AP$2:AP$479,$A775)=0,"",COUNTIF('Listing Competitieven'!AP$2:AP$479,$A775))</f>
        <v/>
      </c>
      <c r="E775" s="145" t="str">
        <f>IF(COUNTIF('Listing Competitieven'!AQ$2:AQ$479,$A775)=0,"",COUNTIF('Listing Competitieven'!AQ$2:AQ$479,$A775))</f>
        <v/>
      </c>
      <c r="F775" s="145" t="str">
        <f>IF(COUNTIF('Listing Competitieven'!AR$2:AR$479,$A775)=0,"",COUNTIF('Listing Competitieven'!AR$2:AR$479,$A775))</f>
        <v/>
      </c>
      <c r="G775" s="145" t="str">
        <f>IF(COUNTIF('Listing Competitieven'!AS$2:AS$479,$A775)=0,"",COUNTIF('Listing Competitieven'!AS$2:AS$479,$A775))</f>
        <v/>
      </c>
      <c r="I775">
        <v>774</v>
      </c>
      <c r="J775" s="145">
        <f>SUM(B$2:B775)</f>
        <v>148</v>
      </c>
      <c r="K775" s="145">
        <f>SUM(C$2:C775)</f>
        <v>99</v>
      </c>
      <c r="L775" s="145">
        <f>SUM(D$2:D775)</f>
        <v>49</v>
      </c>
      <c r="M775" s="145">
        <f>SUM(E$2:E775)</f>
        <v>7</v>
      </c>
      <c r="N775" s="145">
        <f>SUM(F$2:F775)</f>
        <v>0</v>
      </c>
      <c r="O775" s="145">
        <f>SUM(G$2:G775)</f>
        <v>0</v>
      </c>
    </row>
    <row r="776" spans="1:15" x14ac:dyDescent="0.25">
      <c r="A776">
        <v>775</v>
      </c>
      <c r="B776" s="145" t="str">
        <f>IF(COUNTIF('Listing Competitieven'!AN$2:AN$479,$A776)=0,"",COUNTIF('Listing Competitieven'!AN$2:AN$479,$A776))</f>
        <v/>
      </c>
      <c r="C776" s="145" t="str">
        <f>IF(COUNTIF('Listing Competitieven'!AO$2:AO$479,$A776)=0,"",COUNTIF('Listing Competitieven'!AO$2:AO$479,$A776))</f>
        <v/>
      </c>
      <c r="D776" s="145" t="str">
        <f>IF(COUNTIF('Listing Competitieven'!AP$2:AP$479,$A776)=0,"",COUNTIF('Listing Competitieven'!AP$2:AP$479,$A776))</f>
        <v/>
      </c>
      <c r="E776" s="145" t="str">
        <f>IF(COUNTIF('Listing Competitieven'!AQ$2:AQ$479,$A776)=0,"",COUNTIF('Listing Competitieven'!AQ$2:AQ$479,$A776))</f>
        <v/>
      </c>
      <c r="F776" s="145" t="str">
        <f>IF(COUNTIF('Listing Competitieven'!AR$2:AR$479,$A776)=0,"",COUNTIF('Listing Competitieven'!AR$2:AR$479,$A776))</f>
        <v/>
      </c>
      <c r="G776" s="145" t="str">
        <f>IF(COUNTIF('Listing Competitieven'!AS$2:AS$479,$A776)=0,"",COUNTIF('Listing Competitieven'!AS$2:AS$479,$A776))</f>
        <v/>
      </c>
      <c r="I776">
        <v>775</v>
      </c>
      <c r="J776" s="145">
        <f>SUM(B$2:B776)</f>
        <v>148</v>
      </c>
      <c r="K776" s="145">
        <f>SUM(C$2:C776)</f>
        <v>99</v>
      </c>
      <c r="L776" s="145">
        <f>SUM(D$2:D776)</f>
        <v>49</v>
      </c>
      <c r="M776" s="145">
        <f>SUM(E$2:E776)</f>
        <v>7</v>
      </c>
      <c r="N776" s="145">
        <f>SUM(F$2:F776)</f>
        <v>0</v>
      </c>
      <c r="O776" s="145">
        <f>SUM(G$2:G776)</f>
        <v>0</v>
      </c>
    </row>
    <row r="777" spans="1:15" x14ac:dyDescent="0.25">
      <c r="A777">
        <v>776</v>
      </c>
      <c r="B777" s="145">
        <f>IF(COUNTIF('Listing Competitieven'!AN$2:AN$479,$A777)=0,"",COUNTIF('Listing Competitieven'!AN$2:AN$479,$A777))</f>
        <v>1</v>
      </c>
      <c r="C777" s="145" t="str">
        <f>IF(COUNTIF('Listing Competitieven'!AO$2:AO$479,$A777)=0,"",COUNTIF('Listing Competitieven'!AO$2:AO$479,$A777))</f>
        <v/>
      </c>
      <c r="D777" s="145">
        <f>IF(COUNTIF('Listing Competitieven'!AP$2:AP$479,$A777)=0,"",COUNTIF('Listing Competitieven'!AP$2:AP$479,$A777))</f>
        <v>1</v>
      </c>
      <c r="E777" s="145" t="str">
        <f>IF(COUNTIF('Listing Competitieven'!AQ$2:AQ$479,$A777)=0,"",COUNTIF('Listing Competitieven'!AQ$2:AQ$479,$A777))</f>
        <v/>
      </c>
      <c r="F777" s="145" t="str">
        <f>IF(COUNTIF('Listing Competitieven'!AR$2:AR$479,$A777)=0,"",COUNTIF('Listing Competitieven'!AR$2:AR$479,$A777))</f>
        <v/>
      </c>
      <c r="G777" s="145" t="str">
        <f>IF(COUNTIF('Listing Competitieven'!AS$2:AS$479,$A777)=0,"",COUNTIF('Listing Competitieven'!AS$2:AS$479,$A777))</f>
        <v/>
      </c>
      <c r="I777">
        <v>776</v>
      </c>
      <c r="J777" s="145">
        <f>SUM(B$2:B777)</f>
        <v>149</v>
      </c>
      <c r="K777" s="145">
        <f>SUM(C$2:C777)</f>
        <v>99</v>
      </c>
      <c r="L777" s="145">
        <f>SUM(D$2:D777)</f>
        <v>50</v>
      </c>
      <c r="M777" s="145">
        <f>SUM(E$2:E777)</f>
        <v>7</v>
      </c>
      <c r="N777" s="145">
        <f>SUM(F$2:F777)</f>
        <v>0</v>
      </c>
      <c r="O777" s="145">
        <f>SUM(G$2:G777)</f>
        <v>0</v>
      </c>
    </row>
    <row r="778" spans="1:15" x14ac:dyDescent="0.25">
      <c r="A778">
        <v>777</v>
      </c>
      <c r="B778" s="145" t="str">
        <f>IF(COUNTIF('Listing Competitieven'!AN$2:AN$479,$A778)=0,"",COUNTIF('Listing Competitieven'!AN$2:AN$479,$A778))</f>
        <v/>
      </c>
      <c r="C778" s="145" t="str">
        <f>IF(COUNTIF('Listing Competitieven'!AO$2:AO$479,$A778)=0,"",COUNTIF('Listing Competitieven'!AO$2:AO$479,$A778))</f>
        <v/>
      </c>
      <c r="D778" s="145" t="str">
        <f>IF(COUNTIF('Listing Competitieven'!AP$2:AP$479,$A778)=0,"",COUNTIF('Listing Competitieven'!AP$2:AP$479,$A778))</f>
        <v/>
      </c>
      <c r="E778" s="145" t="str">
        <f>IF(COUNTIF('Listing Competitieven'!AQ$2:AQ$479,$A778)=0,"",COUNTIF('Listing Competitieven'!AQ$2:AQ$479,$A778))</f>
        <v/>
      </c>
      <c r="F778" s="145" t="str">
        <f>IF(COUNTIF('Listing Competitieven'!AR$2:AR$479,$A778)=0,"",COUNTIF('Listing Competitieven'!AR$2:AR$479,$A778))</f>
        <v/>
      </c>
      <c r="G778" s="145" t="str">
        <f>IF(COUNTIF('Listing Competitieven'!AS$2:AS$479,$A778)=0,"",COUNTIF('Listing Competitieven'!AS$2:AS$479,$A778))</f>
        <v/>
      </c>
      <c r="I778">
        <v>777</v>
      </c>
      <c r="J778" s="145">
        <f>SUM(B$2:B778)</f>
        <v>149</v>
      </c>
      <c r="K778" s="145">
        <f>SUM(C$2:C778)</f>
        <v>99</v>
      </c>
      <c r="L778" s="145">
        <f>SUM(D$2:D778)</f>
        <v>50</v>
      </c>
      <c r="M778" s="145">
        <f>SUM(E$2:E778)</f>
        <v>7</v>
      </c>
      <c r="N778" s="145">
        <f>SUM(F$2:F778)</f>
        <v>0</v>
      </c>
      <c r="O778" s="145">
        <f>SUM(G$2:G778)</f>
        <v>0</v>
      </c>
    </row>
    <row r="779" spans="1:15" x14ac:dyDescent="0.25">
      <c r="A779">
        <v>778</v>
      </c>
      <c r="B779" s="145" t="str">
        <f>IF(COUNTIF('Listing Competitieven'!AN$2:AN$479,$A779)=0,"",COUNTIF('Listing Competitieven'!AN$2:AN$479,$A779))</f>
        <v/>
      </c>
      <c r="C779" s="145" t="str">
        <f>IF(COUNTIF('Listing Competitieven'!AO$2:AO$479,$A779)=0,"",COUNTIF('Listing Competitieven'!AO$2:AO$479,$A779))</f>
        <v/>
      </c>
      <c r="D779" s="145" t="str">
        <f>IF(COUNTIF('Listing Competitieven'!AP$2:AP$479,$A779)=0,"",COUNTIF('Listing Competitieven'!AP$2:AP$479,$A779))</f>
        <v/>
      </c>
      <c r="E779" s="145" t="str">
        <f>IF(COUNTIF('Listing Competitieven'!AQ$2:AQ$479,$A779)=0,"",COUNTIF('Listing Competitieven'!AQ$2:AQ$479,$A779))</f>
        <v/>
      </c>
      <c r="F779" s="145" t="str">
        <f>IF(COUNTIF('Listing Competitieven'!AR$2:AR$479,$A779)=0,"",COUNTIF('Listing Competitieven'!AR$2:AR$479,$A779))</f>
        <v/>
      </c>
      <c r="G779" s="145" t="str">
        <f>IF(COUNTIF('Listing Competitieven'!AS$2:AS$479,$A779)=0,"",COUNTIF('Listing Competitieven'!AS$2:AS$479,$A779))</f>
        <v/>
      </c>
      <c r="I779">
        <v>778</v>
      </c>
      <c r="J779" s="145">
        <f>SUM(B$2:B779)</f>
        <v>149</v>
      </c>
      <c r="K779" s="145">
        <f>SUM(C$2:C779)</f>
        <v>99</v>
      </c>
      <c r="L779" s="145">
        <f>SUM(D$2:D779)</f>
        <v>50</v>
      </c>
      <c r="M779" s="145">
        <f>SUM(E$2:E779)</f>
        <v>7</v>
      </c>
      <c r="N779" s="145">
        <f>SUM(F$2:F779)</f>
        <v>0</v>
      </c>
      <c r="O779" s="145">
        <f>SUM(G$2:G779)</f>
        <v>0</v>
      </c>
    </row>
    <row r="780" spans="1:15" x14ac:dyDescent="0.25">
      <c r="A780">
        <v>779</v>
      </c>
      <c r="B780" s="145" t="str">
        <f>IF(COUNTIF('Listing Competitieven'!AN$2:AN$479,$A780)=0,"",COUNTIF('Listing Competitieven'!AN$2:AN$479,$A780))</f>
        <v/>
      </c>
      <c r="C780" s="145" t="str">
        <f>IF(COUNTIF('Listing Competitieven'!AO$2:AO$479,$A780)=0,"",COUNTIF('Listing Competitieven'!AO$2:AO$479,$A780))</f>
        <v/>
      </c>
      <c r="D780" s="145" t="str">
        <f>IF(COUNTIF('Listing Competitieven'!AP$2:AP$479,$A780)=0,"",COUNTIF('Listing Competitieven'!AP$2:AP$479,$A780))</f>
        <v/>
      </c>
      <c r="E780" s="145" t="str">
        <f>IF(COUNTIF('Listing Competitieven'!AQ$2:AQ$479,$A780)=0,"",COUNTIF('Listing Competitieven'!AQ$2:AQ$479,$A780))</f>
        <v/>
      </c>
      <c r="F780" s="145" t="str">
        <f>IF(COUNTIF('Listing Competitieven'!AR$2:AR$479,$A780)=0,"",COUNTIF('Listing Competitieven'!AR$2:AR$479,$A780))</f>
        <v/>
      </c>
      <c r="G780" s="145" t="str">
        <f>IF(COUNTIF('Listing Competitieven'!AS$2:AS$479,$A780)=0,"",COUNTIF('Listing Competitieven'!AS$2:AS$479,$A780))</f>
        <v/>
      </c>
      <c r="I780">
        <v>779</v>
      </c>
      <c r="J780" s="145">
        <f>SUM(B$2:B780)</f>
        <v>149</v>
      </c>
      <c r="K780" s="145">
        <f>SUM(C$2:C780)</f>
        <v>99</v>
      </c>
      <c r="L780" s="145">
        <f>SUM(D$2:D780)</f>
        <v>50</v>
      </c>
      <c r="M780" s="145">
        <f>SUM(E$2:E780)</f>
        <v>7</v>
      </c>
      <c r="N780" s="145">
        <f>SUM(F$2:F780)</f>
        <v>0</v>
      </c>
      <c r="O780" s="145">
        <f>SUM(G$2:G780)</f>
        <v>0</v>
      </c>
    </row>
    <row r="781" spans="1:15" x14ac:dyDescent="0.25">
      <c r="A781">
        <v>780</v>
      </c>
      <c r="B781" s="145" t="str">
        <f>IF(COUNTIF('Listing Competitieven'!AN$2:AN$479,$A781)=0,"",COUNTIF('Listing Competitieven'!AN$2:AN$479,$A781))</f>
        <v/>
      </c>
      <c r="C781" s="145" t="str">
        <f>IF(COUNTIF('Listing Competitieven'!AO$2:AO$479,$A781)=0,"",COUNTIF('Listing Competitieven'!AO$2:AO$479,$A781))</f>
        <v/>
      </c>
      <c r="D781" s="145" t="str">
        <f>IF(COUNTIF('Listing Competitieven'!AP$2:AP$479,$A781)=0,"",COUNTIF('Listing Competitieven'!AP$2:AP$479,$A781))</f>
        <v/>
      </c>
      <c r="E781" s="145" t="str">
        <f>IF(COUNTIF('Listing Competitieven'!AQ$2:AQ$479,$A781)=0,"",COUNTIF('Listing Competitieven'!AQ$2:AQ$479,$A781))</f>
        <v/>
      </c>
      <c r="F781" s="145" t="str">
        <f>IF(COUNTIF('Listing Competitieven'!AR$2:AR$479,$A781)=0,"",COUNTIF('Listing Competitieven'!AR$2:AR$479,$A781))</f>
        <v/>
      </c>
      <c r="G781" s="145" t="str">
        <f>IF(COUNTIF('Listing Competitieven'!AS$2:AS$479,$A781)=0,"",COUNTIF('Listing Competitieven'!AS$2:AS$479,$A781))</f>
        <v/>
      </c>
      <c r="I781">
        <v>780</v>
      </c>
      <c r="J781" s="145">
        <f>SUM(B$2:B781)</f>
        <v>149</v>
      </c>
      <c r="K781" s="145">
        <f>SUM(C$2:C781)</f>
        <v>99</v>
      </c>
      <c r="L781" s="145">
        <f>SUM(D$2:D781)</f>
        <v>50</v>
      </c>
      <c r="M781" s="145">
        <f>SUM(E$2:E781)</f>
        <v>7</v>
      </c>
      <c r="N781" s="145">
        <f>SUM(F$2:F781)</f>
        <v>0</v>
      </c>
      <c r="O781" s="145">
        <f>SUM(G$2:G781)</f>
        <v>0</v>
      </c>
    </row>
    <row r="782" spans="1:15" x14ac:dyDescent="0.25">
      <c r="A782">
        <v>781</v>
      </c>
      <c r="B782" s="145" t="str">
        <f>IF(COUNTIF('Listing Competitieven'!AN$2:AN$479,$A782)=0,"",COUNTIF('Listing Competitieven'!AN$2:AN$479,$A782))</f>
        <v/>
      </c>
      <c r="C782" s="145" t="str">
        <f>IF(COUNTIF('Listing Competitieven'!AO$2:AO$479,$A782)=0,"",COUNTIF('Listing Competitieven'!AO$2:AO$479,$A782))</f>
        <v/>
      </c>
      <c r="D782" s="145" t="str">
        <f>IF(COUNTIF('Listing Competitieven'!AP$2:AP$479,$A782)=0,"",COUNTIF('Listing Competitieven'!AP$2:AP$479,$A782))</f>
        <v/>
      </c>
      <c r="E782" s="145" t="str">
        <f>IF(COUNTIF('Listing Competitieven'!AQ$2:AQ$479,$A782)=0,"",COUNTIF('Listing Competitieven'!AQ$2:AQ$479,$A782))</f>
        <v/>
      </c>
      <c r="F782" s="145" t="str">
        <f>IF(COUNTIF('Listing Competitieven'!AR$2:AR$479,$A782)=0,"",COUNTIF('Listing Competitieven'!AR$2:AR$479,$A782))</f>
        <v/>
      </c>
      <c r="G782" s="145" t="str">
        <f>IF(COUNTIF('Listing Competitieven'!AS$2:AS$479,$A782)=0,"",COUNTIF('Listing Competitieven'!AS$2:AS$479,$A782))</f>
        <v/>
      </c>
      <c r="I782">
        <v>781</v>
      </c>
      <c r="J782" s="145">
        <f>SUM(B$2:B782)</f>
        <v>149</v>
      </c>
      <c r="K782" s="145">
        <f>SUM(C$2:C782)</f>
        <v>99</v>
      </c>
      <c r="L782" s="145">
        <f>SUM(D$2:D782)</f>
        <v>50</v>
      </c>
      <c r="M782" s="145">
        <f>SUM(E$2:E782)</f>
        <v>7</v>
      </c>
      <c r="N782" s="145">
        <f>SUM(F$2:F782)</f>
        <v>0</v>
      </c>
      <c r="O782" s="145">
        <f>SUM(G$2:G782)</f>
        <v>0</v>
      </c>
    </row>
    <row r="783" spans="1:15" x14ac:dyDescent="0.25">
      <c r="A783">
        <v>782</v>
      </c>
      <c r="B783" s="145" t="str">
        <f>IF(COUNTIF('Listing Competitieven'!AN$2:AN$479,$A783)=0,"",COUNTIF('Listing Competitieven'!AN$2:AN$479,$A783))</f>
        <v/>
      </c>
      <c r="C783" s="145" t="str">
        <f>IF(COUNTIF('Listing Competitieven'!AO$2:AO$479,$A783)=0,"",COUNTIF('Listing Competitieven'!AO$2:AO$479,$A783))</f>
        <v/>
      </c>
      <c r="D783" s="145" t="str">
        <f>IF(COUNTIF('Listing Competitieven'!AP$2:AP$479,$A783)=0,"",COUNTIF('Listing Competitieven'!AP$2:AP$479,$A783))</f>
        <v/>
      </c>
      <c r="E783" s="145" t="str">
        <f>IF(COUNTIF('Listing Competitieven'!AQ$2:AQ$479,$A783)=0,"",COUNTIF('Listing Competitieven'!AQ$2:AQ$479,$A783))</f>
        <v/>
      </c>
      <c r="F783" s="145" t="str">
        <f>IF(COUNTIF('Listing Competitieven'!AR$2:AR$479,$A783)=0,"",COUNTIF('Listing Competitieven'!AR$2:AR$479,$A783))</f>
        <v/>
      </c>
      <c r="G783" s="145" t="str">
        <f>IF(COUNTIF('Listing Competitieven'!AS$2:AS$479,$A783)=0,"",COUNTIF('Listing Competitieven'!AS$2:AS$479,$A783))</f>
        <v/>
      </c>
      <c r="I783">
        <v>782</v>
      </c>
      <c r="J783" s="145">
        <f>SUM(B$2:B783)</f>
        <v>149</v>
      </c>
      <c r="K783" s="145">
        <f>SUM(C$2:C783)</f>
        <v>99</v>
      </c>
      <c r="L783" s="145">
        <f>SUM(D$2:D783)</f>
        <v>50</v>
      </c>
      <c r="M783" s="145">
        <f>SUM(E$2:E783)</f>
        <v>7</v>
      </c>
      <c r="N783" s="145">
        <f>SUM(F$2:F783)</f>
        <v>0</v>
      </c>
      <c r="O783" s="145">
        <f>SUM(G$2:G783)</f>
        <v>0</v>
      </c>
    </row>
    <row r="784" spans="1:15" x14ac:dyDescent="0.25">
      <c r="A784">
        <v>783</v>
      </c>
      <c r="B784" s="145" t="str">
        <f>IF(COUNTIF('Listing Competitieven'!AN$2:AN$479,$A784)=0,"",COUNTIF('Listing Competitieven'!AN$2:AN$479,$A784))</f>
        <v/>
      </c>
      <c r="C784" s="145" t="str">
        <f>IF(COUNTIF('Listing Competitieven'!AO$2:AO$479,$A784)=0,"",COUNTIF('Listing Competitieven'!AO$2:AO$479,$A784))</f>
        <v/>
      </c>
      <c r="D784" s="145" t="str">
        <f>IF(COUNTIF('Listing Competitieven'!AP$2:AP$479,$A784)=0,"",COUNTIF('Listing Competitieven'!AP$2:AP$479,$A784))</f>
        <v/>
      </c>
      <c r="E784" s="145" t="str">
        <f>IF(COUNTIF('Listing Competitieven'!AQ$2:AQ$479,$A784)=0,"",COUNTIF('Listing Competitieven'!AQ$2:AQ$479,$A784))</f>
        <v/>
      </c>
      <c r="F784" s="145" t="str">
        <f>IF(COUNTIF('Listing Competitieven'!AR$2:AR$479,$A784)=0,"",COUNTIF('Listing Competitieven'!AR$2:AR$479,$A784))</f>
        <v/>
      </c>
      <c r="G784" s="145" t="str">
        <f>IF(COUNTIF('Listing Competitieven'!AS$2:AS$479,$A784)=0,"",COUNTIF('Listing Competitieven'!AS$2:AS$479,$A784))</f>
        <v/>
      </c>
      <c r="I784">
        <v>783</v>
      </c>
      <c r="J784" s="145">
        <f>SUM(B$2:B784)</f>
        <v>149</v>
      </c>
      <c r="K784" s="145">
        <f>SUM(C$2:C784)</f>
        <v>99</v>
      </c>
      <c r="L784" s="145">
        <f>SUM(D$2:D784)</f>
        <v>50</v>
      </c>
      <c r="M784" s="145">
        <f>SUM(E$2:E784)</f>
        <v>7</v>
      </c>
      <c r="N784" s="145">
        <f>SUM(F$2:F784)</f>
        <v>0</v>
      </c>
      <c r="O784" s="145">
        <f>SUM(G$2:G784)</f>
        <v>0</v>
      </c>
    </row>
    <row r="785" spans="1:15" x14ac:dyDescent="0.25">
      <c r="A785">
        <v>784</v>
      </c>
      <c r="B785" s="145" t="str">
        <f>IF(COUNTIF('Listing Competitieven'!AN$2:AN$479,$A785)=0,"",COUNTIF('Listing Competitieven'!AN$2:AN$479,$A785))</f>
        <v/>
      </c>
      <c r="C785" s="145" t="str">
        <f>IF(COUNTIF('Listing Competitieven'!AO$2:AO$479,$A785)=0,"",COUNTIF('Listing Competitieven'!AO$2:AO$479,$A785))</f>
        <v/>
      </c>
      <c r="D785" s="145" t="str">
        <f>IF(COUNTIF('Listing Competitieven'!AP$2:AP$479,$A785)=0,"",COUNTIF('Listing Competitieven'!AP$2:AP$479,$A785))</f>
        <v/>
      </c>
      <c r="E785" s="145" t="str">
        <f>IF(COUNTIF('Listing Competitieven'!AQ$2:AQ$479,$A785)=0,"",COUNTIF('Listing Competitieven'!AQ$2:AQ$479,$A785))</f>
        <v/>
      </c>
      <c r="F785" s="145" t="str">
        <f>IF(COUNTIF('Listing Competitieven'!AR$2:AR$479,$A785)=0,"",COUNTIF('Listing Competitieven'!AR$2:AR$479,$A785))</f>
        <v/>
      </c>
      <c r="G785" s="145" t="str">
        <f>IF(COUNTIF('Listing Competitieven'!AS$2:AS$479,$A785)=0,"",COUNTIF('Listing Competitieven'!AS$2:AS$479,$A785))</f>
        <v/>
      </c>
      <c r="I785">
        <v>784</v>
      </c>
      <c r="J785" s="145">
        <f>SUM(B$2:B785)</f>
        <v>149</v>
      </c>
      <c r="K785" s="145">
        <f>SUM(C$2:C785)</f>
        <v>99</v>
      </c>
      <c r="L785" s="145">
        <f>SUM(D$2:D785)</f>
        <v>50</v>
      </c>
      <c r="M785" s="145">
        <f>SUM(E$2:E785)</f>
        <v>7</v>
      </c>
      <c r="N785" s="145">
        <f>SUM(F$2:F785)</f>
        <v>0</v>
      </c>
      <c r="O785" s="145">
        <f>SUM(G$2:G785)</f>
        <v>0</v>
      </c>
    </row>
    <row r="786" spans="1:15" x14ac:dyDescent="0.25">
      <c r="A786">
        <v>785</v>
      </c>
      <c r="B786" s="145" t="str">
        <f>IF(COUNTIF('Listing Competitieven'!AN$2:AN$479,$A786)=0,"",COUNTIF('Listing Competitieven'!AN$2:AN$479,$A786))</f>
        <v/>
      </c>
      <c r="C786" s="145" t="str">
        <f>IF(COUNTIF('Listing Competitieven'!AO$2:AO$479,$A786)=0,"",COUNTIF('Listing Competitieven'!AO$2:AO$479,$A786))</f>
        <v/>
      </c>
      <c r="D786" s="145" t="str">
        <f>IF(COUNTIF('Listing Competitieven'!AP$2:AP$479,$A786)=0,"",COUNTIF('Listing Competitieven'!AP$2:AP$479,$A786))</f>
        <v/>
      </c>
      <c r="E786" s="145" t="str">
        <f>IF(COUNTIF('Listing Competitieven'!AQ$2:AQ$479,$A786)=0,"",COUNTIF('Listing Competitieven'!AQ$2:AQ$479,$A786))</f>
        <v/>
      </c>
      <c r="F786" s="145" t="str">
        <f>IF(COUNTIF('Listing Competitieven'!AR$2:AR$479,$A786)=0,"",COUNTIF('Listing Competitieven'!AR$2:AR$479,$A786))</f>
        <v/>
      </c>
      <c r="G786" s="145" t="str">
        <f>IF(COUNTIF('Listing Competitieven'!AS$2:AS$479,$A786)=0,"",COUNTIF('Listing Competitieven'!AS$2:AS$479,$A786))</f>
        <v/>
      </c>
      <c r="I786">
        <v>785</v>
      </c>
      <c r="J786" s="145">
        <f>SUM(B$2:B786)</f>
        <v>149</v>
      </c>
      <c r="K786" s="145">
        <f>SUM(C$2:C786)</f>
        <v>99</v>
      </c>
      <c r="L786" s="145">
        <f>SUM(D$2:D786)</f>
        <v>50</v>
      </c>
      <c r="M786" s="145">
        <f>SUM(E$2:E786)</f>
        <v>7</v>
      </c>
      <c r="N786" s="145">
        <f>SUM(F$2:F786)</f>
        <v>0</v>
      </c>
      <c r="O786" s="145">
        <f>SUM(G$2:G786)</f>
        <v>0</v>
      </c>
    </row>
    <row r="787" spans="1:15" x14ac:dyDescent="0.25">
      <c r="A787">
        <v>786</v>
      </c>
      <c r="B787" s="145" t="str">
        <f>IF(COUNTIF('Listing Competitieven'!AN$2:AN$479,$A787)=0,"",COUNTIF('Listing Competitieven'!AN$2:AN$479,$A787))</f>
        <v/>
      </c>
      <c r="C787" s="145" t="str">
        <f>IF(COUNTIF('Listing Competitieven'!AO$2:AO$479,$A787)=0,"",COUNTIF('Listing Competitieven'!AO$2:AO$479,$A787))</f>
        <v/>
      </c>
      <c r="D787" s="145" t="str">
        <f>IF(COUNTIF('Listing Competitieven'!AP$2:AP$479,$A787)=0,"",COUNTIF('Listing Competitieven'!AP$2:AP$479,$A787))</f>
        <v/>
      </c>
      <c r="E787" s="145" t="str">
        <f>IF(COUNTIF('Listing Competitieven'!AQ$2:AQ$479,$A787)=0,"",COUNTIF('Listing Competitieven'!AQ$2:AQ$479,$A787))</f>
        <v/>
      </c>
      <c r="F787" s="145" t="str">
        <f>IF(COUNTIF('Listing Competitieven'!AR$2:AR$479,$A787)=0,"",COUNTIF('Listing Competitieven'!AR$2:AR$479,$A787))</f>
        <v/>
      </c>
      <c r="G787" s="145" t="str">
        <f>IF(COUNTIF('Listing Competitieven'!AS$2:AS$479,$A787)=0,"",COUNTIF('Listing Competitieven'!AS$2:AS$479,$A787))</f>
        <v/>
      </c>
      <c r="I787">
        <v>786</v>
      </c>
      <c r="J787" s="145">
        <f>SUM(B$2:B787)</f>
        <v>149</v>
      </c>
      <c r="K787" s="145">
        <f>SUM(C$2:C787)</f>
        <v>99</v>
      </c>
      <c r="L787" s="145">
        <f>SUM(D$2:D787)</f>
        <v>50</v>
      </c>
      <c r="M787" s="145">
        <f>SUM(E$2:E787)</f>
        <v>7</v>
      </c>
      <c r="N787" s="145">
        <f>SUM(F$2:F787)</f>
        <v>0</v>
      </c>
      <c r="O787" s="145">
        <f>SUM(G$2:G787)</f>
        <v>0</v>
      </c>
    </row>
    <row r="788" spans="1:15" x14ac:dyDescent="0.25">
      <c r="A788">
        <v>787</v>
      </c>
      <c r="B788" s="145" t="str">
        <f>IF(COUNTIF('Listing Competitieven'!AN$2:AN$479,$A788)=0,"",COUNTIF('Listing Competitieven'!AN$2:AN$479,$A788))</f>
        <v/>
      </c>
      <c r="C788" s="145" t="str">
        <f>IF(COUNTIF('Listing Competitieven'!AO$2:AO$479,$A788)=0,"",COUNTIF('Listing Competitieven'!AO$2:AO$479,$A788))</f>
        <v/>
      </c>
      <c r="D788" s="145" t="str">
        <f>IF(COUNTIF('Listing Competitieven'!AP$2:AP$479,$A788)=0,"",COUNTIF('Listing Competitieven'!AP$2:AP$479,$A788))</f>
        <v/>
      </c>
      <c r="E788" s="145" t="str">
        <f>IF(COUNTIF('Listing Competitieven'!AQ$2:AQ$479,$A788)=0,"",COUNTIF('Listing Competitieven'!AQ$2:AQ$479,$A788))</f>
        <v/>
      </c>
      <c r="F788" s="145" t="str">
        <f>IF(COUNTIF('Listing Competitieven'!AR$2:AR$479,$A788)=0,"",COUNTIF('Listing Competitieven'!AR$2:AR$479,$A788))</f>
        <v/>
      </c>
      <c r="G788" s="145" t="str">
        <f>IF(COUNTIF('Listing Competitieven'!AS$2:AS$479,$A788)=0,"",COUNTIF('Listing Competitieven'!AS$2:AS$479,$A788))</f>
        <v/>
      </c>
      <c r="I788">
        <v>787</v>
      </c>
      <c r="J788" s="145">
        <f>SUM(B$2:B788)</f>
        <v>149</v>
      </c>
      <c r="K788" s="145">
        <f>SUM(C$2:C788)</f>
        <v>99</v>
      </c>
      <c r="L788" s="145">
        <f>SUM(D$2:D788)</f>
        <v>50</v>
      </c>
      <c r="M788" s="145">
        <f>SUM(E$2:E788)</f>
        <v>7</v>
      </c>
      <c r="N788" s="145">
        <f>SUM(F$2:F788)</f>
        <v>0</v>
      </c>
      <c r="O788" s="145">
        <f>SUM(G$2:G788)</f>
        <v>0</v>
      </c>
    </row>
    <row r="789" spans="1:15" x14ac:dyDescent="0.25">
      <c r="A789">
        <v>788</v>
      </c>
      <c r="B789" s="145" t="str">
        <f>IF(COUNTIF('Listing Competitieven'!AN$2:AN$479,$A789)=0,"",COUNTIF('Listing Competitieven'!AN$2:AN$479,$A789))</f>
        <v/>
      </c>
      <c r="C789" s="145" t="str">
        <f>IF(COUNTIF('Listing Competitieven'!AO$2:AO$479,$A789)=0,"",COUNTIF('Listing Competitieven'!AO$2:AO$479,$A789))</f>
        <v/>
      </c>
      <c r="D789" s="145" t="str">
        <f>IF(COUNTIF('Listing Competitieven'!AP$2:AP$479,$A789)=0,"",COUNTIF('Listing Competitieven'!AP$2:AP$479,$A789))</f>
        <v/>
      </c>
      <c r="E789" s="145" t="str">
        <f>IF(COUNTIF('Listing Competitieven'!AQ$2:AQ$479,$A789)=0,"",COUNTIF('Listing Competitieven'!AQ$2:AQ$479,$A789))</f>
        <v/>
      </c>
      <c r="F789" s="145" t="str">
        <f>IF(COUNTIF('Listing Competitieven'!AR$2:AR$479,$A789)=0,"",COUNTIF('Listing Competitieven'!AR$2:AR$479,$A789))</f>
        <v/>
      </c>
      <c r="G789" s="145" t="str">
        <f>IF(COUNTIF('Listing Competitieven'!AS$2:AS$479,$A789)=0,"",COUNTIF('Listing Competitieven'!AS$2:AS$479,$A789))</f>
        <v/>
      </c>
      <c r="I789">
        <v>788</v>
      </c>
      <c r="J789" s="145">
        <f>SUM(B$2:B789)</f>
        <v>149</v>
      </c>
      <c r="K789" s="145">
        <f>SUM(C$2:C789)</f>
        <v>99</v>
      </c>
      <c r="L789" s="145">
        <f>SUM(D$2:D789)</f>
        <v>50</v>
      </c>
      <c r="M789" s="145">
        <f>SUM(E$2:E789)</f>
        <v>7</v>
      </c>
      <c r="N789" s="145">
        <f>SUM(F$2:F789)</f>
        <v>0</v>
      </c>
      <c r="O789" s="145">
        <f>SUM(G$2:G789)</f>
        <v>0</v>
      </c>
    </row>
    <row r="790" spans="1:15" x14ac:dyDescent="0.25">
      <c r="A790">
        <v>789</v>
      </c>
      <c r="B790" s="145" t="str">
        <f>IF(COUNTIF('Listing Competitieven'!AN$2:AN$479,$A790)=0,"",COUNTIF('Listing Competitieven'!AN$2:AN$479,$A790))</f>
        <v/>
      </c>
      <c r="C790" s="145" t="str">
        <f>IF(COUNTIF('Listing Competitieven'!AO$2:AO$479,$A790)=0,"",COUNTIF('Listing Competitieven'!AO$2:AO$479,$A790))</f>
        <v/>
      </c>
      <c r="D790" s="145" t="str">
        <f>IF(COUNTIF('Listing Competitieven'!AP$2:AP$479,$A790)=0,"",COUNTIF('Listing Competitieven'!AP$2:AP$479,$A790))</f>
        <v/>
      </c>
      <c r="E790" s="145" t="str">
        <f>IF(COUNTIF('Listing Competitieven'!AQ$2:AQ$479,$A790)=0,"",COUNTIF('Listing Competitieven'!AQ$2:AQ$479,$A790))</f>
        <v/>
      </c>
      <c r="F790" s="145" t="str">
        <f>IF(COUNTIF('Listing Competitieven'!AR$2:AR$479,$A790)=0,"",COUNTIF('Listing Competitieven'!AR$2:AR$479,$A790))</f>
        <v/>
      </c>
      <c r="G790" s="145" t="str">
        <f>IF(COUNTIF('Listing Competitieven'!AS$2:AS$479,$A790)=0,"",COUNTIF('Listing Competitieven'!AS$2:AS$479,$A790))</f>
        <v/>
      </c>
      <c r="I790">
        <v>789</v>
      </c>
      <c r="J790" s="145">
        <f>SUM(B$2:B790)</f>
        <v>149</v>
      </c>
      <c r="K790" s="145">
        <f>SUM(C$2:C790)</f>
        <v>99</v>
      </c>
      <c r="L790" s="145">
        <f>SUM(D$2:D790)</f>
        <v>50</v>
      </c>
      <c r="M790" s="145">
        <f>SUM(E$2:E790)</f>
        <v>7</v>
      </c>
      <c r="N790" s="145">
        <f>SUM(F$2:F790)</f>
        <v>0</v>
      </c>
      <c r="O790" s="145">
        <f>SUM(G$2:G790)</f>
        <v>0</v>
      </c>
    </row>
    <row r="791" spans="1:15" x14ac:dyDescent="0.25">
      <c r="A791">
        <v>790</v>
      </c>
      <c r="B791" s="145" t="str">
        <f>IF(COUNTIF('Listing Competitieven'!AN$2:AN$479,$A791)=0,"",COUNTIF('Listing Competitieven'!AN$2:AN$479,$A791))</f>
        <v/>
      </c>
      <c r="C791" s="145" t="str">
        <f>IF(COUNTIF('Listing Competitieven'!AO$2:AO$479,$A791)=0,"",COUNTIF('Listing Competitieven'!AO$2:AO$479,$A791))</f>
        <v/>
      </c>
      <c r="D791" s="145" t="str">
        <f>IF(COUNTIF('Listing Competitieven'!AP$2:AP$479,$A791)=0,"",COUNTIF('Listing Competitieven'!AP$2:AP$479,$A791))</f>
        <v/>
      </c>
      <c r="E791" s="145" t="str">
        <f>IF(COUNTIF('Listing Competitieven'!AQ$2:AQ$479,$A791)=0,"",COUNTIF('Listing Competitieven'!AQ$2:AQ$479,$A791))</f>
        <v/>
      </c>
      <c r="F791" s="145" t="str">
        <f>IF(COUNTIF('Listing Competitieven'!AR$2:AR$479,$A791)=0,"",COUNTIF('Listing Competitieven'!AR$2:AR$479,$A791))</f>
        <v/>
      </c>
      <c r="G791" s="145" t="str">
        <f>IF(COUNTIF('Listing Competitieven'!AS$2:AS$479,$A791)=0,"",COUNTIF('Listing Competitieven'!AS$2:AS$479,$A791))</f>
        <v/>
      </c>
      <c r="I791">
        <v>790</v>
      </c>
      <c r="J791" s="145">
        <f>SUM(B$2:B791)</f>
        <v>149</v>
      </c>
      <c r="K791" s="145">
        <f>SUM(C$2:C791)</f>
        <v>99</v>
      </c>
      <c r="L791" s="145">
        <f>SUM(D$2:D791)</f>
        <v>50</v>
      </c>
      <c r="M791" s="145">
        <f>SUM(E$2:E791)</f>
        <v>7</v>
      </c>
      <c r="N791" s="145">
        <f>SUM(F$2:F791)</f>
        <v>0</v>
      </c>
      <c r="O791" s="145">
        <f>SUM(G$2:G791)</f>
        <v>0</v>
      </c>
    </row>
    <row r="792" spans="1:15" x14ac:dyDescent="0.25">
      <c r="A792">
        <v>791</v>
      </c>
      <c r="B792" s="145" t="str">
        <f>IF(COUNTIF('Listing Competitieven'!AN$2:AN$479,$A792)=0,"",COUNTIF('Listing Competitieven'!AN$2:AN$479,$A792))</f>
        <v/>
      </c>
      <c r="C792" s="145" t="str">
        <f>IF(COUNTIF('Listing Competitieven'!AO$2:AO$479,$A792)=0,"",COUNTIF('Listing Competitieven'!AO$2:AO$479,$A792))</f>
        <v/>
      </c>
      <c r="D792" s="145">
        <f>IF(COUNTIF('Listing Competitieven'!AP$2:AP$479,$A792)=0,"",COUNTIF('Listing Competitieven'!AP$2:AP$479,$A792))</f>
        <v>1</v>
      </c>
      <c r="E792" s="145" t="str">
        <f>IF(COUNTIF('Listing Competitieven'!AQ$2:AQ$479,$A792)=0,"",COUNTIF('Listing Competitieven'!AQ$2:AQ$479,$A792))</f>
        <v/>
      </c>
      <c r="F792" s="145" t="str">
        <f>IF(COUNTIF('Listing Competitieven'!AR$2:AR$479,$A792)=0,"",COUNTIF('Listing Competitieven'!AR$2:AR$479,$A792))</f>
        <v/>
      </c>
      <c r="G792" s="145" t="str">
        <f>IF(COUNTIF('Listing Competitieven'!AS$2:AS$479,$A792)=0,"",COUNTIF('Listing Competitieven'!AS$2:AS$479,$A792))</f>
        <v/>
      </c>
      <c r="I792">
        <v>791</v>
      </c>
      <c r="J792" s="145">
        <f>SUM(B$2:B792)</f>
        <v>149</v>
      </c>
      <c r="K792" s="145">
        <f>SUM(C$2:C792)</f>
        <v>99</v>
      </c>
      <c r="L792" s="145">
        <f>SUM(D$2:D792)</f>
        <v>51</v>
      </c>
      <c r="M792" s="145">
        <f>SUM(E$2:E792)</f>
        <v>7</v>
      </c>
      <c r="N792" s="145">
        <f>SUM(F$2:F792)</f>
        <v>0</v>
      </c>
      <c r="O792" s="145">
        <f>SUM(G$2:G792)</f>
        <v>0</v>
      </c>
    </row>
    <row r="793" spans="1:15" x14ac:dyDescent="0.25">
      <c r="A793">
        <v>792</v>
      </c>
      <c r="B793" s="145" t="str">
        <f>IF(COUNTIF('Listing Competitieven'!AN$2:AN$479,$A793)=0,"",COUNTIF('Listing Competitieven'!AN$2:AN$479,$A793))</f>
        <v/>
      </c>
      <c r="C793" s="145" t="str">
        <f>IF(COUNTIF('Listing Competitieven'!AO$2:AO$479,$A793)=0,"",COUNTIF('Listing Competitieven'!AO$2:AO$479,$A793))</f>
        <v/>
      </c>
      <c r="D793" s="145" t="str">
        <f>IF(COUNTIF('Listing Competitieven'!AP$2:AP$479,$A793)=0,"",COUNTIF('Listing Competitieven'!AP$2:AP$479,$A793))</f>
        <v/>
      </c>
      <c r="E793" s="145" t="str">
        <f>IF(COUNTIF('Listing Competitieven'!AQ$2:AQ$479,$A793)=0,"",COUNTIF('Listing Competitieven'!AQ$2:AQ$479,$A793))</f>
        <v/>
      </c>
      <c r="F793" s="145" t="str">
        <f>IF(COUNTIF('Listing Competitieven'!AR$2:AR$479,$A793)=0,"",COUNTIF('Listing Competitieven'!AR$2:AR$479,$A793))</f>
        <v/>
      </c>
      <c r="G793" s="145" t="str">
        <f>IF(COUNTIF('Listing Competitieven'!AS$2:AS$479,$A793)=0,"",COUNTIF('Listing Competitieven'!AS$2:AS$479,$A793))</f>
        <v/>
      </c>
      <c r="I793">
        <v>792</v>
      </c>
      <c r="J793" s="145">
        <f>SUM(B$2:B793)</f>
        <v>149</v>
      </c>
      <c r="K793" s="145">
        <f>SUM(C$2:C793)</f>
        <v>99</v>
      </c>
      <c r="L793" s="145">
        <f>SUM(D$2:D793)</f>
        <v>51</v>
      </c>
      <c r="M793" s="145">
        <f>SUM(E$2:E793)</f>
        <v>7</v>
      </c>
      <c r="N793" s="145">
        <f>SUM(F$2:F793)</f>
        <v>0</v>
      </c>
      <c r="O793" s="145">
        <f>SUM(G$2:G793)</f>
        <v>0</v>
      </c>
    </row>
    <row r="794" spans="1:15" x14ac:dyDescent="0.25">
      <c r="A794">
        <v>793</v>
      </c>
      <c r="B794" s="145" t="str">
        <f>IF(COUNTIF('Listing Competitieven'!AN$2:AN$479,$A794)=0,"",COUNTIF('Listing Competitieven'!AN$2:AN$479,$A794))</f>
        <v/>
      </c>
      <c r="C794" s="145" t="str">
        <f>IF(COUNTIF('Listing Competitieven'!AO$2:AO$479,$A794)=0,"",COUNTIF('Listing Competitieven'!AO$2:AO$479,$A794))</f>
        <v/>
      </c>
      <c r="D794" s="145" t="str">
        <f>IF(COUNTIF('Listing Competitieven'!AP$2:AP$479,$A794)=0,"",COUNTIF('Listing Competitieven'!AP$2:AP$479,$A794))</f>
        <v/>
      </c>
      <c r="E794" s="145" t="str">
        <f>IF(COUNTIF('Listing Competitieven'!AQ$2:AQ$479,$A794)=0,"",COUNTIF('Listing Competitieven'!AQ$2:AQ$479,$A794))</f>
        <v/>
      </c>
      <c r="F794" s="145" t="str">
        <f>IF(COUNTIF('Listing Competitieven'!AR$2:AR$479,$A794)=0,"",COUNTIF('Listing Competitieven'!AR$2:AR$479,$A794))</f>
        <v/>
      </c>
      <c r="G794" s="145" t="str">
        <f>IF(COUNTIF('Listing Competitieven'!AS$2:AS$479,$A794)=0,"",COUNTIF('Listing Competitieven'!AS$2:AS$479,$A794))</f>
        <v/>
      </c>
      <c r="I794">
        <v>793</v>
      </c>
      <c r="J794" s="145">
        <f>SUM(B$2:B794)</f>
        <v>149</v>
      </c>
      <c r="K794" s="145">
        <f>SUM(C$2:C794)</f>
        <v>99</v>
      </c>
      <c r="L794" s="145">
        <f>SUM(D$2:D794)</f>
        <v>51</v>
      </c>
      <c r="M794" s="145">
        <f>SUM(E$2:E794)</f>
        <v>7</v>
      </c>
      <c r="N794" s="145">
        <f>SUM(F$2:F794)</f>
        <v>0</v>
      </c>
      <c r="O794" s="145">
        <f>SUM(G$2:G794)</f>
        <v>0</v>
      </c>
    </row>
    <row r="795" spans="1:15" x14ac:dyDescent="0.25">
      <c r="A795">
        <v>794</v>
      </c>
      <c r="B795" s="145" t="str">
        <f>IF(COUNTIF('Listing Competitieven'!AN$2:AN$479,$A795)=0,"",COUNTIF('Listing Competitieven'!AN$2:AN$479,$A795))</f>
        <v/>
      </c>
      <c r="C795" s="145" t="str">
        <f>IF(COUNTIF('Listing Competitieven'!AO$2:AO$479,$A795)=0,"",COUNTIF('Listing Competitieven'!AO$2:AO$479,$A795))</f>
        <v/>
      </c>
      <c r="D795" s="145" t="str">
        <f>IF(COUNTIF('Listing Competitieven'!AP$2:AP$479,$A795)=0,"",COUNTIF('Listing Competitieven'!AP$2:AP$479,$A795))</f>
        <v/>
      </c>
      <c r="E795" s="145" t="str">
        <f>IF(COUNTIF('Listing Competitieven'!AQ$2:AQ$479,$A795)=0,"",COUNTIF('Listing Competitieven'!AQ$2:AQ$479,$A795))</f>
        <v/>
      </c>
      <c r="F795" s="145" t="str">
        <f>IF(COUNTIF('Listing Competitieven'!AR$2:AR$479,$A795)=0,"",COUNTIF('Listing Competitieven'!AR$2:AR$479,$A795))</f>
        <v/>
      </c>
      <c r="G795" s="145" t="str">
        <f>IF(COUNTIF('Listing Competitieven'!AS$2:AS$479,$A795)=0,"",COUNTIF('Listing Competitieven'!AS$2:AS$479,$A795))</f>
        <v/>
      </c>
      <c r="I795">
        <v>794</v>
      </c>
      <c r="J795" s="145">
        <f>SUM(B$2:B795)</f>
        <v>149</v>
      </c>
      <c r="K795" s="145">
        <f>SUM(C$2:C795)</f>
        <v>99</v>
      </c>
      <c r="L795" s="145">
        <f>SUM(D$2:D795)</f>
        <v>51</v>
      </c>
      <c r="M795" s="145">
        <f>SUM(E$2:E795)</f>
        <v>7</v>
      </c>
      <c r="N795" s="145">
        <f>SUM(F$2:F795)</f>
        <v>0</v>
      </c>
      <c r="O795" s="145">
        <f>SUM(G$2:G795)</f>
        <v>0</v>
      </c>
    </row>
    <row r="796" spans="1:15" x14ac:dyDescent="0.25">
      <c r="A796">
        <v>795</v>
      </c>
      <c r="B796" s="145" t="str">
        <f>IF(COUNTIF('Listing Competitieven'!AN$2:AN$479,$A796)=0,"",COUNTIF('Listing Competitieven'!AN$2:AN$479,$A796))</f>
        <v/>
      </c>
      <c r="C796" s="145" t="str">
        <f>IF(COUNTIF('Listing Competitieven'!AO$2:AO$479,$A796)=0,"",COUNTIF('Listing Competitieven'!AO$2:AO$479,$A796))</f>
        <v/>
      </c>
      <c r="D796" s="145" t="str">
        <f>IF(COUNTIF('Listing Competitieven'!AP$2:AP$479,$A796)=0,"",COUNTIF('Listing Competitieven'!AP$2:AP$479,$A796))</f>
        <v/>
      </c>
      <c r="E796" s="145" t="str">
        <f>IF(COUNTIF('Listing Competitieven'!AQ$2:AQ$479,$A796)=0,"",COUNTIF('Listing Competitieven'!AQ$2:AQ$479,$A796))</f>
        <v/>
      </c>
      <c r="F796" s="145" t="str">
        <f>IF(COUNTIF('Listing Competitieven'!AR$2:AR$479,$A796)=0,"",COUNTIF('Listing Competitieven'!AR$2:AR$479,$A796))</f>
        <v/>
      </c>
      <c r="G796" s="145" t="str">
        <f>IF(COUNTIF('Listing Competitieven'!AS$2:AS$479,$A796)=0,"",COUNTIF('Listing Competitieven'!AS$2:AS$479,$A796))</f>
        <v/>
      </c>
      <c r="I796">
        <v>795</v>
      </c>
      <c r="J796" s="145">
        <f>SUM(B$2:B796)</f>
        <v>149</v>
      </c>
      <c r="K796" s="145">
        <f>SUM(C$2:C796)</f>
        <v>99</v>
      </c>
      <c r="L796" s="145">
        <f>SUM(D$2:D796)</f>
        <v>51</v>
      </c>
      <c r="M796" s="145">
        <f>SUM(E$2:E796)</f>
        <v>7</v>
      </c>
      <c r="N796" s="145">
        <f>SUM(F$2:F796)</f>
        <v>0</v>
      </c>
      <c r="O796" s="145">
        <f>SUM(G$2:G796)</f>
        <v>0</v>
      </c>
    </row>
    <row r="797" spans="1:15" x14ac:dyDescent="0.25">
      <c r="A797">
        <v>796</v>
      </c>
      <c r="B797" s="145" t="str">
        <f>IF(COUNTIF('Listing Competitieven'!AN$2:AN$479,$A797)=0,"",COUNTIF('Listing Competitieven'!AN$2:AN$479,$A797))</f>
        <v/>
      </c>
      <c r="C797" s="145" t="str">
        <f>IF(COUNTIF('Listing Competitieven'!AO$2:AO$479,$A797)=0,"",COUNTIF('Listing Competitieven'!AO$2:AO$479,$A797))</f>
        <v/>
      </c>
      <c r="D797" s="145" t="str">
        <f>IF(COUNTIF('Listing Competitieven'!AP$2:AP$479,$A797)=0,"",COUNTIF('Listing Competitieven'!AP$2:AP$479,$A797))</f>
        <v/>
      </c>
      <c r="E797" s="145" t="str">
        <f>IF(COUNTIF('Listing Competitieven'!AQ$2:AQ$479,$A797)=0,"",COUNTIF('Listing Competitieven'!AQ$2:AQ$479,$A797))</f>
        <v/>
      </c>
      <c r="F797" s="145" t="str">
        <f>IF(COUNTIF('Listing Competitieven'!AR$2:AR$479,$A797)=0,"",COUNTIF('Listing Competitieven'!AR$2:AR$479,$A797))</f>
        <v/>
      </c>
      <c r="G797" s="145" t="str">
        <f>IF(COUNTIF('Listing Competitieven'!AS$2:AS$479,$A797)=0,"",COUNTIF('Listing Competitieven'!AS$2:AS$479,$A797))</f>
        <v/>
      </c>
      <c r="I797">
        <v>796</v>
      </c>
      <c r="J797" s="145">
        <f>SUM(B$2:B797)</f>
        <v>149</v>
      </c>
      <c r="K797" s="145">
        <f>SUM(C$2:C797)</f>
        <v>99</v>
      </c>
      <c r="L797" s="145">
        <f>SUM(D$2:D797)</f>
        <v>51</v>
      </c>
      <c r="M797" s="145">
        <f>SUM(E$2:E797)</f>
        <v>7</v>
      </c>
      <c r="N797" s="145">
        <f>SUM(F$2:F797)</f>
        <v>0</v>
      </c>
      <c r="O797" s="145">
        <f>SUM(G$2:G797)</f>
        <v>0</v>
      </c>
    </row>
    <row r="798" spans="1:15" x14ac:dyDescent="0.25">
      <c r="A798">
        <v>797</v>
      </c>
      <c r="B798" s="145" t="str">
        <f>IF(COUNTIF('Listing Competitieven'!AN$2:AN$479,$A798)=0,"",COUNTIF('Listing Competitieven'!AN$2:AN$479,$A798))</f>
        <v/>
      </c>
      <c r="C798" s="145" t="str">
        <f>IF(COUNTIF('Listing Competitieven'!AO$2:AO$479,$A798)=0,"",COUNTIF('Listing Competitieven'!AO$2:AO$479,$A798))</f>
        <v/>
      </c>
      <c r="D798" s="145" t="str">
        <f>IF(COUNTIF('Listing Competitieven'!AP$2:AP$479,$A798)=0,"",COUNTIF('Listing Competitieven'!AP$2:AP$479,$A798))</f>
        <v/>
      </c>
      <c r="E798" s="145" t="str">
        <f>IF(COUNTIF('Listing Competitieven'!AQ$2:AQ$479,$A798)=0,"",COUNTIF('Listing Competitieven'!AQ$2:AQ$479,$A798))</f>
        <v/>
      </c>
      <c r="F798" s="145" t="str">
        <f>IF(COUNTIF('Listing Competitieven'!AR$2:AR$479,$A798)=0,"",COUNTIF('Listing Competitieven'!AR$2:AR$479,$A798))</f>
        <v/>
      </c>
      <c r="G798" s="145" t="str">
        <f>IF(COUNTIF('Listing Competitieven'!AS$2:AS$479,$A798)=0,"",COUNTIF('Listing Competitieven'!AS$2:AS$479,$A798))</f>
        <v/>
      </c>
      <c r="I798">
        <v>797</v>
      </c>
      <c r="J798" s="145">
        <f>SUM(B$2:B798)</f>
        <v>149</v>
      </c>
      <c r="K798" s="145">
        <f>SUM(C$2:C798)</f>
        <v>99</v>
      </c>
      <c r="L798" s="145">
        <f>SUM(D$2:D798)</f>
        <v>51</v>
      </c>
      <c r="M798" s="145">
        <f>SUM(E$2:E798)</f>
        <v>7</v>
      </c>
      <c r="N798" s="145">
        <f>SUM(F$2:F798)</f>
        <v>0</v>
      </c>
      <c r="O798" s="145">
        <f>SUM(G$2:G798)</f>
        <v>0</v>
      </c>
    </row>
    <row r="799" spans="1:15" x14ac:dyDescent="0.25">
      <c r="A799">
        <v>798</v>
      </c>
      <c r="B799" s="145" t="str">
        <f>IF(COUNTIF('Listing Competitieven'!AN$2:AN$479,$A799)=0,"",COUNTIF('Listing Competitieven'!AN$2:AN$479,$A799))</f>
        <v/>
      </c>
      <c r="C799" s="145" t="str">
        <f>IF(COUNTIF('Listing Competitieven'!AO$2:AO$479,$A799)=0,"",COUNTIF('Listing Competitieven'!AO$2:AO$479,$A799))</f>
        <v/>
      </c>
      <c r="D799" s="145" t="str">
        <f>IF(COUNTIF('Listing Competitieven'!AP$2:AP$479,$A799)=0,"",COUNTIF('Listing Competitieven'!AP$2:AP$479,$A799))</f>
        <v/>
      </c>
      <c r="E799" s="145" t="str">
        <f>IF(COUNTIF('Listing Competitieven'!AQ$2:AQ$479,$A799)=0,"",COUNTIF('Listing Competitieven'!AQ$2:AQ$479,$A799))</f>
        <v/>
      </c>
      <c r="F799" s="145" t="str">
        <f>IF(COUNTIF('Listing Competitieven'!AR$2:AR$479,$A799)=0,"",COUNTIF('Listing Competitieven'!AR$2:AR$479,$A799))</f>
        <v/>
      </c>
      <c r="G799" s="145" t="str">
        <f>IF(COUNTIF('Listing Competitieven'!AS$2:AS$479,$A799)=0,"",COUNTIF('Listing Competitieven'!AS$2:AS$479,$A799))</f>
        <v/>
      </c>
      <c r="I799">
        <v>798</v>
      </c>
      <c r="J799" s="145">
        <f>SUM(B$2:B799)</f>
        <v>149</v>
      </c>
      <c r="K799" s="145">
        <f>SUM(C$2:C799)</f>
        <v>99</v>
      </c>
      <c r="L799" s="145">
        <f>SUM(D$2:D799)</f>
        <v>51</v>
      </c>
      <c r="M799" s="145">
        <f>SUM(E$2:E799)</f>
        <v>7</v>
      </c>
      <c r="N799" s="145">
        <f>SUM(F$2:F799)</f>
        <v>0</v>
      </c>
      <c r="O799" s="145">
        <f>SUM(G$2:G799)</f>
        <v>0</v>
      </c>
    </row>
    <row r="800" spans="1:15" x14ac:dyDescent="0.25">
      <c r="A800">
        <v>799</v>
      </c>
      <c r="B800" s="145" t="str">
        <f>IF(COUNTIF('Listing Competitieven'!AN$2:AN$479,$A800)=0,"",COUNTIF('Listing Competitieven'!AN$2:AN$479,$A800))</f>
        <v/>
      </c>
      <c r="C800" s="145" t="str">
        <f>IF(COUNTIF('Listing Competitieven'!AO$2:AO$479,$A800)=0,"",COUNTIF('Listing Competitieven'!AO$2:AO$479,$A800))</f>
        <v/>
      </c>
      <c r="D800" s="145" t="str">
        <f>IF(COUNTIF('Listing Competitieven'!AP$2:AP$479,$A800)=0,"",COUNTIF('Listing Competitieven'!AP$2:AP$479,$A800))</f>
        <v/>
      </c>
      <c r="E800" s="145" t="str">
        <f>IF(COUNTIF('Listing Competitieven'!AQ$2:AQ$479,$A800)=0,"",COUNTIF('Listing Competitieven'!AQ$2:AQ$479,$A800))</f>
        <v/>
      </c>
      <c r="F800" s="145" t="str">
        <f>IF(COUNTIF('Listing Competitieven'!AR$2:AR$479,$A800)=0,"",COUNTIF('Listing Competitieven'!AR$2:AR$479,$A800))</f>
        <v/>
      </c>
      <c r="G800" s="145" t="str">
        <f>IF(COUNTIF('Listing Competitieven'!AS$2:AS$479,$A800)=0,"",COUNTIF('Listing Competitieven'!AS$2:AS$479,$A800))</f>
        <v/>
      </c>
      <c r="I800">
        <v>799</v>
      </c>
      <c r="J800" s="145">
        <f>SUM(B$2:B800)</f>
        <v>149</v>
      </c>
      <c r="K800" s="145">
        <f>SUM(C$2:C800)</f>
        <v>99</v>
      </c>
      <c r="L800" s="145">
        <f>SUM(D$2:D800)</f>
        <v>51</v>
      </c>
      <c r="M800" s="145">
        <f>SUM(E$2:E800)</f>
        <v>7</v>
      </c>
      <c r="N800" s="145">
        <f>SUM(F$2:F800)</f>
        <v>0</v>
      </c>
      <c r="O800" s="145">
        <f>SUM(G$2:G800)</f>
        <v>0</v>
      </c>
    </row>
    <row r="801" spans="1:15" x14ac:dyDescent="0.25">
      <c r="A801">
        <v>800</v>
      </c>
      <c r="B801" s="145" t="str">
        <f>IF(COUNTIF('Listing Competitieven'!AN$2:AN$479,$A801)=0,"",COUNTIF('Listing Competitieven'!AN$2:AN$479,$A801))</f>
        <v/>
      </c>
      <c r="C801" s="145" t="str">
        <f>IF(COUNTIF('Listing Competitieven'!AO$2:AO$479,$A801)=0,"",COUNTIF('Listing Competitieven'!AO$2:AO$479,$A801))</f>
        <v/>
      </c>
      <c r="D801" s="145" t="str">
        <f>IF(COUNTIF('Listing Competitieven'!AP$2:AP$479,$A801)=0,"",COUNTIF('Listing Competitieven'!AP$2:AP$479,$A801))</f>
        <v/>
      </c>
      <c r="E801" s="145" t="str">
        <f>IF(COUNTIF('Listing Competitieven'!AQ$2:AQ$479,$A801)=0,"",COUNTIF('Listing Competitieven'!AQ$2:AQ$479,$A801))</f>
        <v/>
      </c>
      <c r="F801" s="145" t="str">
        <f>IF(COUNTIF('Listing Competitieven'!AR$2:AR$479,$A801)=0,"",COUNTIF('Listing Competitieven'!AR$2:AR$479,$A801))</f>
        <v/>
      </c>
      <c r="G801" s="145" t="str">
        <f>IF(COUNTIF('Listing Competitieven'!AS$2:AS$479,$A801)=0,"",COUNTIF('Listing Competitieven'!AS$2:AS$479,$A801))</f>
        <v/>
      </c>
      <c r="I801">
        <v>800</v>
      </c>
      <c r="J801" s="145">
        <f>SUM(B$2:B801)</f>
        <v>149</v>
      </c>
      <c r="K801" s="145">
        <f>SUM(C$2:C801)</f>
        <v>99</v>
      </c>
      <c r="L801" s="145">
        <f>SUM(D$2:D801)</f>
        <v>51</v>
      </c>
      <c r="M801" s="145">
        <f>SUM(E$2:E801)</f>
        <v>7</v>
      </c>
      <c r="N801" s="145">
        <f>SUM(F$2:F801)</f>
        <v>0</v>
      </c>
      <c r="O801" s="145">
        <f>SUM(G$2:G801)</f>
        <v>0</v>
      </c>
    </row>
    <row r="802" spans="1:15" x14ac:dyDescent="0.25">
      <c r="A802">
        <v>801</v>
      </c>
      <c r="B802" s="145" t="str">
        <f>IF(COUNTIF('Listing Competitieven'!AN$2:AN$479,$A802)=0,"",COUNTIF('Listing Competitieven'!AN$2:AN$479,$A802))</f>
        <v/>
      </c>
      <c r="C802" s="145" t="str">
        <f>IF(COUNTIF('Listing Competitieven'!AO$2:AO$479,$A802)=0,"",COUNTIF('Listing Competitieven'!AO$2:AO$479,$A802))</f>
        <v/>
      </c>
      <c r="D802" s="145" t="str">
        <f>IF(COUNTIF('Listing Competitieven'!AP$2:AP$479,$A802)=0,"",COUNTIF('Listing Competitieven'!AP$2:AP$479,$A802))</f>
        <v/>
      </c>
      <c r="E802" s="145" t="str">
        <f>IF(COUNTIF('Listing Competitieven'!AQ$2:AQ$479,$A802)=0,"",COUNTIF('Listing Competitieven'!AQ$2:AQ$479,$A802))</f>
        <v/>
      </c>
      <c r="F802" s="145" t="str">
        <f>IF(COUNTIF('Listing Competitieven'!AR$2:AR$479,$A802)=0,"",COUNTIF('Listing Competitieven'!AR$2:AR$479,$A802))</f>
        <v/>
      </c>
      <c r="G802" s="145" t="str">
        <f>IF(COUNTIF('Listing Competitieven'!AS$2:AS$479,$A802)=0,"",COUNTIF('Listing Competitieven'!AS$2:AS$479,$A802))</f>
        <v/>
      </c>
      <c r="I802">
        <v>801</v>
      </c>
      <c r="J802" s="145">
        <f>SUM(B$2:B802)</f>
        <v>149</v>
      </c>
      <c r="K802" s="145">
        <f>SUM(C$2:C802)</f>
        <v>99</v>
      </c>
      <c r="L802" s="145">
        <f>SUM(D$2:D802)</f>
        <v>51</v>
      </c>
      <c r="M802" s="145">
        <f>SUM(E$2:E802)</f>
        <v>7</v>
      </c>
      <c r="N802" s="145">
        <f>SUM(F$2:F802)</f>
        <v>0</v>
      </c>
      <c r="O802" s="145">
        <f>SUM(G$2:G802)</f>
        <v>0</v>
      </c>
    </row>
    <row r="803" spans="1:15" x14ac:dyDescent="0.25">
      <c r="A803">
        <v>802</v>
      </c>
      <c r="B803" s="145" t="str">
        <f>IF(COUNTIF('Listing Competitieven'!AN$2:AN$479,$A803)=0,"",COUNTIF('Listing Competitieven'!AN$2:AN$479,$A803))</f>
        <v/>
      </c>
      <c r="C803" s="145" t="str">
        <f>IF(COUNTIF('Listing Competitieven'!AO$2:AO$479,$A803)=0,"",COUNTIF('Listing Competitieven'!AO$2:AO$479,$A803))</f>
        <v/>
      </c>
      <c r="D803" s="145" t="str">
        <f>IF(COUNTIF('Listing Competitieven'!AP$2:AP$479,$A803)=0,"",COUNTIF('Listing Competitieven'!AP$2:AP$479,$A803))</f>
        <v/>
      </c>
      <c r="E803" s="145" t="str">
        <f>IF(COUNTIF('Listing Competitieven'!AQ$2:AQ$479,$A803)=0,"",COUNTIF('Listing Competitieven'!AQ$2:AQ$479,$A803))</f>
        <v/>
      </c>
      <c r="F803" s="145" t="str">
        <f>IF(COUNTIF('Listing Competitieven'!AR$2:AR$479,$A803)=0,"",COUNTIF('Listing Competitieven'!AR$2:AR$479,$A803))</f>
        <v/>
      </c>
      <c r="G803" s="145" t="str">
        <f>IF(COUNTIF('Listing Competitieven'!AS$2:AS$479,$A803)=0,"",COUNTIF('Listing Competitieven'!AS$2:AS$479,$A803))</f>
        <v/>
      </c>
      <c r="I803">
        <v>802</v>
      </c>
      <c r="J803" s="145">
        <f>SUM(B$2:B803)</f>
        <v>149</v>
      </c>
      <c r="K803" s="145">
        <f>SUM(C$2:C803)</f>
        <v>99</v>
      </c>
      <c r="L803" s="145">
        <f>SUM(D$2:D803)</f>
        <v>51</v>
      </c>
      <c r="M803" s="145">
        <f>SUM(E$2:E803)</f>
        <v>7</v>
      </c>
      <c r="N803" s="145">
        <f>SUM(F$2:F803)</f>
        <v>0</v>
      </c>
      <c r="O803" s="145">
        <f>SUM(G$2:G803)</f>
        <v>0</v>
      </c>
    </row>
    <row r="804" spans="1:15" x14ac:dyDescent="0.25">
      <c r="A804">
        <v>803</v>
      </c>
      <c r="B804" s="145" t="str">
        <f>IF(COUNTIF('Listing Competitieven'!AN$2:AN$479,$A804)=0,"",COUNTIF('Listing Competitieven'!AN$2:AN$479,$A804))</f>
        <v/>
      </c>
      <c r="C804" s="145" t="str">
        <f>IF(COUNTIF('Listing Competitieven'!AO$2:AO$479,$A804)=0,"",COUNTIF('Listing Competitieven'!AO$2:AO$479,$A804))</f>
        <v/>
      </c>
      <c r="D804" s="145" t="str">
        <f>IF(COUNTIF('Listing Competitieven'!AP$2:AP$479,$A804)=0,"",COUNTIF('Listing Competitieven'!AP$2:AP$479,$A804))</f>
        <v/>
      </c>
      <c r="E804" s="145" t="str">
        <f>IF(COUNTIF('Listing Competitieven'!AQ$2:AQ$479,$A804)=0,"",COUNTIF('Listing Competitieven'!AQ$2:AQ$479,$A804))</f>
        <v/>
      </c>
      <c r="F804" s="145" t="str">
        <f>IF(COUNTIF('Listing Competitieven'!AR$2:AR$479,$A804)=0,"",COUNTIF('Listing Competitieven'!AR$2:AR$479,$A804))</f>
        <v/>
      </c>
      <c r="G804" s="145" t="str">
        <f>IF(COUNTIF('Listing Competitieven'!AS$2:AS$479,$A804)=0,"",COUNTIF('Listing Competitieven'!AS$2:AS$479,$A804))</f>
        <v/>
      </c>
      <c r="I804">
        <v>803</v>
      </c>
      <c r="J804" s="145">
        <f>SUM(B$2:B804)</f>
        <v>149</v>
      </c>
      <c r="K804" s="145">
        <f>SUM(C$2:C804)</f>
        <v>99</v>
      </c>
      <c r="L804" s="145">
        <f>SUM(D$2:D804)</f>
        <v>51</v>
      </c>
      <c r="M804" s="145">
        <f>SUM(E$2:E804)</f>
        <v>7</v>
      </c>
      <c r="N804" s="145">
        <f>SUM(F$2:F804)</f>
        <v>0</v>
      </c>
      <c r="O804" s="145">
        <f>SUM(G$2:G804)</f>
        <v>0</v>
      </c>
    </row>
    <row r="805" spans="1:15" x14ac:dyDescent="0.25">
      <c r="A805">
        <v>804</v>
      </c>
      <c r="B805" s="145" t="str">
        <f>IF(COUNTIF('Listing Competitieven'!AN$2:AN$479,$A805)=0,"",COUNTIF('Listing Competitieven'!AN$2:AN$479,$A805))</f>
        <v/>
      </c>
      <c r="C805" s="145" t="str">
        <f>IF(COUNTIF('Listing Competitieven'!AO$2:AO$479,$A805)=0,"",COUNTIF('Listing Competitieven'!AO$2:AO$479,$A805))</f>
        <v/>
      </c>
      <c r="D805" s="145" t="str">
        <f>IF(COUNTIF('Listing Competitieven'!AP$2:AP$479,$A805)=0,"",COUNTIF('Listing Competitieven'!AP$2:AP$479,$A805))</f>
        <v/>
      </c>
      <c r="E805" s="145" t="str">
        <f>IF(COUNTIF('Listing Competitieven'!AQ$2:AQ$479,$A805)=0,"",COUNTIF('Listing Competitieven'!AQ$2:AQ$479,$A805))</f>
        <v/>
      </c>
      <c r="F805" s="145" t="str">
        <f>IF(COUNTIF('Listing Competitieven'!AR$2:AR$479,$A805)=0,"",COUNTIF('Listing Competitieven'!AR$2:AR$479,$A805))</f>
        <v/>
      </c>
      <c r="G805" s="145" t="str">
        <f>IF(COUNTIF('Listing Competitieven'!AS$2:AS$479,$A805)=0,"",COUNTIF('Listing Competitieven'!AS$2:AS$479,$A805))</f>
        <v/>
      </c>
      <c r="I805">
        <v>804</v>
      </c>
      <c r="J805" s="145">
        <f>SUM(B$2:B805)</f>
        <v>149</v>
      </c>
      <c r="K805" s="145">
        <f>SUM(C$2:C805)</f>
        <v>99</v>
      </c>
      <c r="L805" s="145">
        <f>SUM(D$2:D805)</f>
        <v>51</v>
      </c>
      <c r="M805" s="145">
        <f>SUM(E$2:E805)</f>
        <v>7</v>
      </c>
      <c r="N805" s="145">
        <f>SUM(F$2:F805)</f>
        <v>0</v>
      </c>
      <c r="O805" s="145">
        <f>SUM(G$2:G805)</f>
        <v>0</v>
      </c>
    </row>
    <row r="806" spans="1:15" x14ac:dyDescent="0.25">
      <c r="A806">
        <v>805</v>
      </c>
      <c r="B806" s="145" t="str">
        <f>IF(COUNTIF('Listing Competitieven'!AN$2:AN$479,$A806)=0,"",COUNTIF('Listing Competitieven'!AN$2:AN$479,$A806))</f>
        <v/>
      </c>
      <c r="C806" s="145" t="str">
        <f>IF(COUNTIF('Listing Competitieven'!AO$2:AO$479,$A806)=0,"",COUNTIF('Listing Competitieven'!AO$2:AO$479,$A806))</f>
        <v/>
      </c>
      <c r="D806" s="145" t="str">
        <f>IF(COUNTIF('Listing Competitieven'!AP$2:AP$479,$A806)=0,"",COUNTIF('Listing Competitieven'!AP$2:AP$479,$A806))</f>
        <v/>
      </c>
      <c r="E806" s="145" t="str">
        <f>IF(COUNTIF('Listing Competitieven'!AQ$2:AQ$479,$A806)=0,"",COUNTIF('Listing Competitieven'!AQ$2:AQ$479,$A806))</f>
        <v/>
      </c>
      <c r="F806" s="145" t="str">
        <f>IF(COUNTIF('Listing Competitieven'!AR$2:AR$479,$A806)=0,"",COUNTIF('Listing Competitieven'!AR$2:AR$479,$A806))</f>
        <v/>
      </c>
      <c r="G806" s="145" t="str">
        <f>IF(COUNTIF('Listing Competitieven'!AS$2:AS$479,$A806)=0,"",COUNTIF('Listing Competitieven'!AS$2:AS$479,$A806))</f>
        <v/>
      </c>
      <c r="I806">
        <v>805</v>
      </c>
      <c r="J806" s="145">
        <f>SUM(B$2:B806)</f>
        <v>149</v>
      </c>
      <c r="K806" s="145">
        <f>SUM(C$2:C806)</f>
        <v>99</v>
      </c>
      <c r="L806" s="145">
        <f>SUM(D$2:D806)</f>
        <v>51</v>
      </c>
      <c r="M806" s="145">
        <f>SUM(E$2:E806)</f>
        <v>7</v>
      </c>
      <c r="N806" s="145">
        <f>SUM(F$2:F806)</f>
        <v>0</v>
      </c>
      <c r="O806" s="145">
        <f>SUM(G$2:G806)</f>
        <v>0</v>
      </c>
    </row>
    <row r="807" spans="1:15" x14ac:dyDescent="0.25">
      <c r="A807">
        <v>806</v>
      </c>
      <c r="B807" s="145" t="str">
        <f>IF(COUNTIF('Listing Competitieven'!AN$2:AN$479,$A807)=0,"",COUNTIF('Listing Competitieven'!AN$2:AN$479,$A807))</f>
        <v/>
      </c>
      <c r="C807" s="145" t="str">
        <f>IF(COUNTIF('Listing Competitieven'!AO$2:AO$479,$A807)=0,"",COUNTIF('Listing Competitieven'!AO$2:AO$479,$A807))</f>
        <v/>
      </c>
      <c r="D807" s="145" t="str">
        <f>IF(COUNTIF('Listing Competitieven'!AP$2:AP$479,$A807)=0,"",COUNTIF('Listing Competitieven'!AP$2:AP$479,$A807))</f>
        <v/>
      </c>
      <c r="E807" s="145" t="str">
        <f>IF(COUNTIF('Listing Competitieven'!AQ$2:AQ$479,$A807)=0,"",COUNTIF('Listing Competitieven'!AQ$2:AQ$479,$A807))</f>
        <v/>
      </c>
      <c r="F807" s="145" t="str">
        <f>IF(COUNTIF('Listing Competitieven'!AR$2:AR$479,$A807)=0,"",COUNTIF('Listing Competitieven'!AR$2:AR$479,$A807))</f>
        <v/>
      </c>
      <c r="G807" s="145" t="str">
        <f>IF(COUNTIF('Listing Competitieven'!AS$2:AS$479,$A807)=0,"",COUNTIF('Listing Competitieven'!AS$2:AS$479,$A807))</f>
        <v/>
      </c>
      <c r="I807">
        <v>806</v>
      </c>
      <c r="J807" s="145">
        <f>SUM(B$2:B807)</f>
        <v>149</v>
      </c>
      <c r="K807" s="145">
        <f>SUM(C$2:C807)</f>
        <v>99</v>
      </c>
      <c r="L807" s="145">
        <f>SUM(D$2:D807)</f>
        <v>51</v>
      </c>
      <c r="M807" s="145">
        <f>SUM(E$2:E807)</f>
        <v>7</v>
      </c>
      <c r="N807" s="145">
        <f>SUM(F$2:F807)</f>
        <v>0</v>
      </c>
      <c r="O807" s="145">
        <f>SUM(G$2:G807)</f>
        <v>0</v>
      </c>
    </row>
    <row r="808" spans="1:15" x14ac:dyDescent="0.25">
      <c r="A808">
        <v>807</v>
      </c>
      <c r="B808" s="145" t="str">
        <f>IF(COUNTIF('Listing Competitieven'!AN$2:AN$479,$A808)=0,"",COUNTIF('Listing Competitieven'!AN$2:AN$479,$A808))</f>
        <v/>
      </c>
      <c r="C808" s="145" t="str">
        <f>IF(COUNTIF('Listing Competitieven'!AO$2:AO$479,$A808)=0,"",COUNTIF('Listing Competitieven'!AO$2:AO$479,$A808))</f>
        <v/>
      </c>
      <c r="D808" s="145" t="str">
        <f>IF(COUNTIF('Listing Competitieven'!AP$2:AP$479,$A808)=0,"",COUNTIF('Listing Competitieven'!AP$2:AP$479,$A808))</f>
        <v/>
      </c>
      <c r="E808" s="145" t="str">
        <f>IF(COUNTIF('Listing Competitieven'!AQ$2:AQ$479,$A808)=0,"",COUNTIF('Listing Competitieven'!AQ$2:AQ$479,$A808))</f>
        <v/>
      </c>
      <c r="F808" s="145" t="str">
        <f>IF(COUNTIF('Listing Competitieven'!AR$2:AR$479,$A808)=0,"",COUNTIF('Listing Competitieven'!AR$2:AR$479,$A808))</f>
        <v/>
      </c>
      <c r="G808" s="145" t="str">
        <f>IF(COUNTIF('Listing Competitieven'!AS$2:AS$479,$A808)=0,"",COUNTIF('Listing Competitieven'!AS$2:AS$479,$A808))</f>
        <v/>
      </c>
      <c r="I808">
        <v>807</v>
      </c>
      <c r="J808" s="145">
        <f>SUM(B$2:B808)</f>
        <v>149</v>
      </c>
      <c r="K808" s="145">
        <f>SUM(C$2:C808)</f>
        <v>99</v>
      </c>
      <c r="L808" s="145">
        <f>SUM(D$2:D808)</f>
        <v>51</v>
      </c>
      <c r="M808" s="145">
        <f>SUM(E$2:E808)</f>
        <v>7</v>
      </c>
      <c r="N808" s="145">
        <f>SUM(F$2:F808)</f>
        <v>0</v>
      </c>
      <c r="O808" s="145">
        <f>SUM(G$2:G808)</f>
        <v>0</v>
      </c>
    </row>
    <row r="809" spans="1:15" x14ac:dyDescent="0.25">
      <c r="A809">
        <v>808</v>
      </c>
      <c r="B809" s="145" t="str">
        <f>IF(COUNTIF('Listing Competitieven'!AN$2:AN$479,$A809)=0,"",COUNTIF('Listing Competitieven'!AN$2:AN$479,$A809))</f>
        <v/>
      </c>
      <c r="C809" s="145" t="str">
        <f>IF(COUNTIF('Listing Competitieven'!AO$2:AO$479,$A809)=0,"",COUNTIF('Listing Competitieven'!AO$2:AO$479,$A809))</f>
        <v/>
      </c>
      <c r="D809" s="145" t="str">
        <f>IF(COUNTIF('Listing Competitieven'!AP$2:AP$479,$A809)=0,"",COUNTIF('Listing Competitieven'!AP$2:AP$479,$A809))</f>
        <v/>
      </c>
      <c r="E809" s="145" t="str">
        <f>IF(COUNTIF('Listing Competitieven'!AQ$2:AQ$479,$A809)=0,"",COUNTIF('Listing Competitieven'!AQ$2:AQ$479,$A809))</f>
        <v/>
      </c>
      <c r="F809" s="145" t="str">
        <f>IF(COUNTIF('Listing Competitieven'!AR$2:AR$479,$A809)=0,"",COUNTIF('Listing Competitieven'!AR$2:AR$479,$A809))</f>
        <v/>
      </c>
      <c r="G809" s="145" t="str">
        <f>IF(COUNTIF('Listing Competitieven'!AS$2:AS$479,$A809)=0,"",COUNTIF('Listing Competitieven'!AS$2:AS$479,$A809))</f>
        <v/>
      </c>
      <c r="I809">
        <v>808</v>
      </c>
      <c r="J809" s="145">
        <f>SUM(B$2:B809)</f>
        <v>149</v>
      </c>
      <c r="K809" s="145">
        <f>SUM(C$2:C809)</f>
        <v>99</v>
      </c>
      <c r="L809" s="145">
        <f>SUM(D$2:D809)</f>
        <v>51</v>
      </c>
      <c r="M809" s="145">
        <f>SUM(E$2:E809)</f>
        <v>7</v>
      </c>
      <c r="N809" s="145">
        <f>SUM(F$2:F809)</f>
        <v>0</v>
      </c>
      <c r="O809" s="145">
        <f>SUM(G$2:G809)</f>
        <v>0</v>
      </c>
    </row>
    <row r="810" spans="1:15" x14ac:dyDescent="0.25">
      <c r="A810">
        <v>809</v>
      </c>
      <c r="B810" s="145" t="str">
        <f>IF(COUNTIF('Listing Competitieven'!AN$2:AN$479,$A810)=0,"",COUNTIF('Listing Competitieven'!AN$2:AN$479,$A810))</f>
        <v/>
      </c>
      <c r="C810" s="145" t="str">
        <f>IF(COUNTIF('Listing Competitieven'!AO$2:AO$479,$A810)=0,"",COUNTIF('Listing Competitieven'!AO$2:AO$479,$A810))</f>
        <v/>
      </c>
      <c r="D810" s="145" t="str">
        <f>IF(COUNTIF('Listing Competitieven'!AP$2:AP$479,$A810)=0,"",COUNTIF('Listing Competitieven'!AP$2:AP$479,$A810))</f>
        <v/>
      </c>
      <c r="E810" s="145" t="str">
        <f>IF(COUNTIF('Listing Competitieven'!AQ$2:AQ$479,$A810)=0,"",COUNTIF('Listing Competitieven'!AQ$2:AQ$479,$A810))</f>
        <v/>
      </c>
      <c r="F810" s="145" t="str">
        <f>IF(COUNTIF('Listing Competitieven'!AR$2:AR$479,$A810)=0,"",COUNTIF('Listing Competitieven'!AR$2:AR$479,$A810))</f>
        <v/>
      </c>
      <c r="G810" s="145" t="str">
        <f>IF(COUNTIF('Listing Competitieven'!AS$2:AS$479,$A810)=0,"",COUNTIF('Listing Competitieven'!AS$2:AS$479,$A810))</f>
        <v/>
      </c>
      <c r="I810">
        <v>809</v>
      </c>
      <c r="J810" s="145">
        <f>SUM(B$2:B810)</f>
        <v>149</v>
      </c>
      <c r="K810" s="145">
        <f>SUM(C$2:C810)</f>
        <v>99</v>
      </c>
      <c r="L810" s="145">
        <f>SUM(D$2:D810)</f>
        <v>51</v>
      </c>
      <c r="M810" s="145">
        <f>SUM(E$2:E810)</f>
        <v>7</v>
      </c>
      <c r="N810" s="145">
        <f>SUM(F$2:F810)</f>
        <v>0</v>
      </c>
      <c r="O810" s="145">
        <f>SUM(G$2:G810)</f>
        <v>0</v>
      </c>
    </row>
    <row r="811" spans="1:15" x14ac:dyDescent="0.25">
      <c r="A811">
        <v>810</v>
      </c>
      <c r="B811" s="145" t="str">
        <f>IF(COUNTIF('Listing Competitieven'!AN$2:AN$479,$A811)=0,"",COUNTIF('Listing Competitieven'!AN$2:AN$479,$A811))</f>
        <v/>
      </c>
      <c r="C811" s="145" t="str">
        <f>IF(COUNTIF('Listing Competitieven'!AO$2:AO$479,$A811)=0,"",COUNTIF('Listing Competitieven'!AO$2:AO$479,$A811))</f>
        <v/>
      </c>
      <c r="D811" s="145" t="str">
        <f>IF(COUNTIF('Listing Competitieven'!AP$2:AP$479,$A811)=0,"",COUNTIF('Listing Competitieven'!AP$2:AP$479,$A811))</f>
        <v/>
      </c>
      <c r="E811" s="145" t="str">
        <f>IF(COUNTIF('Listing Competitieven'!AQ$2:AQ$479,$A811)=0,"",COUNTIF('Listing Competitieven'!AQ$2:AQ$479,$A811))</f>
        <v/>
      </c>
      <c r="F811" s="145" t="str">
        <f>IF(COUNTIF('Listing Competitieven'!AR$2:AR$479,$A811)=0,"",COUNTIF('Listing Competitieven'!AR$2:AR$479,$A811))</f>
        <v/>
      </c>
      <c r="G811" s="145" t="str">
        <f>IF(COUNTIF('Listing Competitieven'!AS$2:AS$479,$A811)=0,"",COUNTIF('Listing Competitieven'!AS$2:AS$479,$A811))</f>
        <v/>
      </c>
      <c r="I811">
        <v>810</v>
      </c>
      <c r="J811" s="145">
        <f>SUM(B$2:B811)</f>
        <v>149</v>
      </c>
      <c r="K811" s="145">
        <f>SUM(C$2:C811)</f>
        <v>99</v>
      </c>
      <c r="L811" s="145">
        <f>SUM(D$2:D811)</f>
        <v>51</v>
      </c>
      <c r="M811" s="145">
        <f>SUM(E$2:E811)</f>
        <v>7</v>
      </c>
      <c r="N811" s="145">
        <f>SUM(F$2:F811)</f>
        <v>0</v>
      </c>
      <c r="O811" s="145">
        <f>SUM(G$2:G811)</f>
        <v>0</v>
      </c>
    </row>
    <row r="812" spans="1:15" x14ac:dyDescent="0.25">
      <c r="A812">
        <v>811</v>
      </c>
      <c r="B812" s="145" t="str">
        <f>IF(COUNTIF('Listing Competitieven'!AN$2:AN$479,$A812)=0,"",COUNTIF('Listing Competitieven'!AN$2:AN$479,$A812))</f>
        <v/>
      </c>
      <c r="C812" s="145" t="str">
        <f>IF(COUNTIF('Listing Competitieven'!AO$2:AO$479,$A812)=0,"",COUNTIF('Listing Competitieven'!AO$2:AO$479,$A812))</f>
        <v/>
      </c>
      <c r="D812" s="145" t="str">
        <f>IF(COUNTIF('Listing Competitieven'!AP$2:AP$479,$A812)=0,"",COUNTIF('Listing Competitieven'!AP$2:AP$479,$A812))</f>
        <v/>
      </c>
      <c r="E812" s="145" t="str">
        <f>IF(COUNTIF('Listing Competitieven'!AQ$2:AQ$479,$A812)=0,"",COUNTIF('Listing Competitieven'!AQ$2:AQ$479,$A812))</f>
        <v/>
      </c>
      <c r="F812" s="145" t="str">
        <f>IF(COUNTIF('Listing Competitieven'!AR$2:AR$479,$A812)=0,"",COUNTIF('Listing Competitieven'!AR$2:AR$479,$A812))</f>
        <v/>
      </c>
      <c r="G812" s="145" t="str">
        <f>IF(COUNTIF('Listing Competitieven'!AS$2:AS$479,$A812)=0,"",COUNTIF('Listing Competitieven'!AS$2:AS$479,$A812))</f>
        <v/>
      </c>
      <c r="I812">
        <v>811</v>
      </c>
      <c r="J812" s="145">
        <f>SUM(B$2:B812)</f>
        <v>149</v>
      </c>
      <c r="K812" s="145">
        <f>SUM(C$2:C812)</f>
        <v>99</v>
      </c>
      <c r="L812" s="145">
        <f>SUM(D$2:D812)</f>
        <v>51</v>
      </c>
      <c r="M812" s="145">
        <f>SUM(E$2:E812)</f>
        <v>7</v>
      </c>
      <c r="N812" s="145">
        <f>SUM(F$2:F812)</f>
        <v>0</v>
      </c>
      <c r="O812" s="145">
        <f>SUM(G$2:G812)</f>
        <v>0</v>
      </c>
    </row>
    <row r="813" spans="1:15" x14ac:dyDescent="0.25">
      <c r="A813">
        <v>812</v>
      </c>
      <c r="B813" s="145" t="str">
        <f>IF(COUNTIF('Listing Competitieven'!AN$2:AN$479,$A813)=0,"",COUNTIF('Listing Competitieven'!AN$2:AN$479,$A813))</f>
        <v/>
      </c>
      <c r="C813" s="145" t="str">
        <f>IF(COUNTIF('Listing Competitieven'!AO$2:AO$479,$A813)=0,"",COUNTIF('Listing Competitieven'!AO$2:AO$479,$A813))</f>
        <v/>
      </c>
      <c r="D813" s="145" t="str">
        <f>IF(COUNTIF('Listing Competitieven'!AP$2:AP$479,$A813)=0,"",COUNTIF('Listing Competitieven'!AP$2:AP$479,$A813))</f>
        <v/>
      </c>
      <c r="E813" s="145" t="str">
        <f>IF(COUNTIF('Listing Competitieven'!AQ$2:AQ$479,$A813)=0,"",COUNTIF('Listing Competitieven'!AQ$2:AQ$479,$A813))</f>
        <v/>
      </c>
      <c r="F813" s="145">
        <f>IF(COUNTIF('Listing Competitieven'!AR$2:AR$479,$A813)=0,"",COUNTIF('Listing Competitieven'!AR$2:AR$479,$A813))</f>
        <v>1</v>
      </c>
      <c r="G813" s="145" t="str">
        <f>IF(COUNTIF('Listing Competitieven'!AS$2:AS$479,$A813)=0,"",COUNTIF('Listing Competitieven'!AS$2:AS$479,$A813))</f>
        <v/>
      </c>
      <c r="I813">
        <v>812</v>
      </c>
      <c r="J813" s="145">
        <f>SUM(B$2:B813)</f>
        <v>149</v>
      </c>
      <c r="K813" s="145">
        <f>SUM(C$2:C813)</f>
        <v>99</v>
      </c>
      <c r="L813" s="145">
        <f>SUM(D$2:D813)</f>
        <v>51</v>
      </c>
      <c r="M813" s="145">
        <f>SUM(E$2:E813)</f>
        <v>7</v>
      </c>
      <c r="N813" s="145">
        <f>SUM(F$2:F813)</f>
        <v>1</v>
      </c>
      <c r="O813" s="145">
        <f>SUM(G$2:G813)</f>
        <v>0</v>
      </c>
    </row>
    <row r="814" spans="1:15" x14ac:dyDescent="0.25">
      <c r="A814">
        <v>813</v>
      </c>
      <c r="B814" s="145" t="str">
        <f>IF(COUNTIF('Listing Competitieven'!AN$2:AN$479,$A814)=0,"",COUNTIF('Listing Competitieven'!AN$2:AN$479,$A814))</f>
        <v/>
      </c>
      <c r="C814" s="145" t="str">
        <f>IF(COUNTIF('Listing Competitieven'!AO$2:AO$479,$A814)=0,"",COUNTIF('Listing Competitieven'!AO$2:AO$479,$A814))</f>
        <v/>
      </c>
      <c r="D814" s="145" t="str">
        <f>IF(COUNTIF('Listing Competitieven'!AP$2:AP$479,$A814)=0,"",COUNTIF('Listing Competitieven'!AP$2:AP$479,$A814))</f>
        <v/>
      </c>
      <c r="E814" s="145" t="str">
        <f>IF(COUNTIF('Listing Competitieven'!AQ$2:AQ$479,$A814)=0,"",COUNTIF('Listing Competitieven'!AQ$2:AQ$479,$A814))</f>
        <v/>
      </c>
      <c r="F814" s="145" t="str">
        <f>IF(COUNTIF('Listing Competitieven'!AR$2:AR$479,$A814)=0,"",COUNTIF('Listing Competitieven'!AR$2:AR$479,$A814))</f>
        <v/>
      </c>
      <c r="G814" s="145" t="str">
        <f>IF(COUNTIF('Listing Competitieven'!AS$2:AS$479,$A814)=0,"",COUNTIF('Listing Competitieven'!AS$2:AS$479,$A814))</f>
        <v/>
      </c>
      <c r="I814">
        <v>813</v>
      </c>
      <c r="J814" s="145">
        <f>SUM(B$2:B814)</f>
        <v>149</v>
      </c>
      <c r="K814" s="145">
        <f>SUM(C$2:C814)</f>
        <v>99</v>
      </c>
      <c r="L814" s="145">
        <f>SUM(D$2:D814)</f>
        <v>51</v>
      </c>
      <c r="M814" s="145">
        <f>SUM(E$2:E814)</f>
        <v>7</v>
      </c>
      <c r="N814" s="145">
        <f>SUM(F$2:F814)</f>
        <v>1</v>
      </c>
      <c r="O814" s="145">
        <f>SUM(G$2:G814)</f>
        <v>0</v>
      </c>
    </row>
    <row r="815" spans="1:15" x14ac:dyDescent="0.25">
      <c r="A815">
        <v>814</v>
      </c>
      <c r="B815" s="145" t="str">
        <f>IF(COUNTIF('Listing Competitieven'!AN$2:AN$479,$A815)=0,"",COUNTIF('Listing Competitieven'!AN$2:AN$479,$A815))</f>
        <v/>
      </c>
      <c r="C815" s="145" t="str">
        <f>IF(COUNTIF('Listing Competitieven'!AO$2:AO$479,$A815)=0,"",COUNTIF('Listing Competitieven'!AO$2:AO$479,$A815))</f>
        <v/>
      </c>
      <c r="D815" s="145" t="str">
        <f>IF(COUNTIF('Listing Competitieven'!AP$2:AP$479,$A815)=0,"",COUNTIF('Listing Competitieven'!AP$2:AP$479,$A815))</f>
        <v/>
      </c>
      <c r="E815" s="145" t="str">
        <f>IF(COUNTIF('Listing Competitieven'!AQ$2:AQ$479,$A815)=0,"",COUNTIF('Listing Competitieven'!AQ$2:AQ$479,$A815))</f>
        <v/>
      </c>
      <c r="F815" s="145" t="str">
        <f>IF(COUNTIF('Listing Competitieven'!AR$2:AR$479,$A815)=0,"",COUNTIF('Listing Competitieven'!AR$2:AR$479,$A815))</f>
        <v/>
      </c>
      <c r="G815" s="145" t="str">
        <f>IF(COUNTIF('Listing Competitieven'!AS$2:AS$479,$A815)=0,"",COUNTIF('Listing Competitieven'!AS$2:AS$479,$A815))</f>
        <v/>
      </c>
      <c r="I815">
        <v>814</v>
      </c>
      <c r="J815" s="145">
        <f>SUM(B$2:B815)</f>
        <v>149</v>
      </c>
      <c r="K815" s="145">
        <f>SUM(C$2:C815)</f>
        <v>99</v>
      </c>
      <c r="L815" s="145">
        <f>SUM(D$2:D815)</f>
        <v>51</v>
      </c>
      <c r="M815" s="145">
        <f>SUM(E$2:E815)</f>
        <v>7</v>
      </c>
      <c r="N815" s="145">
        <f>SUM(F$2:F815)</f>
        <v>1</v>
      </c>
      <c r="O815" s="145">
        <f>SUM(G$2:G815)</f>
        <v>0</v>
      </c>
    </row>
    <row r="816" spans="1:15" x14ac:dyDescent="0.25">
      <c r="A816">
        <v>815</v>
      </c>
      <c r="B816" s="145" t="str">
        <f>IF(COUNTIF('Listing Competitieven'!AN$2:AN$479,$A816)=0,"",COUNTIF('Listing Competitieven'!AN$2:AN$479,$A816))</f>
        <v/>
      </c>
      <c r="C816" s="145" t="str">
        <f>IF(COUNTIF('Listing Competitieven'!AO$2:AO$479,$A816)=0,"",COUNTIF('Listing Competitieven'!AO$2:AO$479,$A816))</f>
        <v/>
      </c>
      <c r="D816" s="145" t="str">
        <f>IF(COUNTIF('Listing Competitieven'!AP$2:AP$479,$A816)=0,"",COUNTIF('Listing Competitieven'!AP$2:AP$479,$A816))</f>
        <v/>
      </c>
      <c r="E816" s="145" t="str">
        <f>IF(COUNTIF('Listing Competitieven'!AQ$2:AQ$479,$A816)=0,"",COUNTIF('Listing Competitieven'!AQ$2:AQ$479,$A816))</f>
        <v/>
      </c>
      <c r="F816" s="145" t="str">
        <f>IF(COUNTIF('Listing Competitieven'!AR$2:AR$479,$A816)=0,"",COUNTIF('Listing Competitieven'!AR$2:AR$479,$A816))</f>
        <v/>
      </c>
      <c r="G816" s="145" t="str">
        <f>IF(COUNTIF('Listing Competitieven'!AS$2:AS$479,$A816)=0,"",COUNTIF('Listing Competitieven'!AS$2:AS$479,$A816))</f>
        <v/>
      </c>
      <c r="I816">
        <v>815</v>
      </c>
      <c r="J816" s="145">
        <f>SUM(B$2:B816)</f>
        <v>149</v>
      </c>
      <c r="K816" s="145">
        <f>SUM(C$2:C816)</f>
        <v>99</v>
      </c>
      <c r="L816" s="145">
        <f>SUM(D$2:D816)</f>
        <v>51</v>
      </c>
      <c r="M816" s="145">
        <f>SUM(E$2:E816)</f>
        <v>7</v>
      </c>
      <c r="N816" s="145">
        <f>SUM(F$2:F816)</f>
        <v>1</v>
      </c>
      <c r="O816" s="145">
        <f>SUM(G$2:G816)</f>
        <v>0</v>
      </c>
    </row>
    <row r="817" spans="1:15" x14ac:dyDescent="0.25">
      <c r="A817">
        <v>816</v>
      </c>
      <c r="B817" s="145" t="str">
        <f>IF(COUNTIF('Listing Competitieven'!AN$2:AN$479,$A817)=0,"",COUNTIF('Listing Competitieven'!AN$2:AN$479,$A817))</f>
        <v/>
      </c>
      <c r="C817" s="145" t="str">
        <f>IF(COUNTIF('Listing Competitieven'!AO$2:AO$479,$A817)=0,"",COUNTIF('Listing Competitieven'!AO$2:AO$479,$A817))</f>
        <v/>
      </c>
      <c r="D817" s="145" t="str">
        <f>IF(COUNTIF('Listing Competitieven'!AP$2:AP$479,$A817)=0,"",COUNTIF('Listing Competitieven'!AP$2:AP$479,$A817))</f>
        <v/>
      </c>
      <c r="E817" s="145" t="str">
        <f>IF(COUNTIF('Listing Competitieven'!AQ$2:AQ$479,$A817)=0,"",COUNTIF('Listing Competitieven'!AQ$2:AQ$479,$A817))</f>
        <v/>
      </c>
      <c r="F817" s="145" t="str">
        <f>IF(COUNTIF('Listing Competitieven'!AR$2:AR$479,$A817)=0,"",COUNTIF('Listing Competitieven'!AR$2:AR$479,$A817))</f>
        <v/>
      </c>
      <c r="G817" s="145" t="str">
        <f>IF(COUNTIF('Listing Competitieven'!AS$2:AS$479,$A817)=0,"",COUNTIF('Listing Competitieven'!AS$2:AS$479,$A817))</f>
        <v/>
      </c>
      <c r="I817">
        <v>816</v>
      </c>
      <c r="J817" s="145">
        <f>SUM(B$2:B817)</f>
        <v>149</v>
      </c>
      <c r="K817" s="145">
        <f>SUM(C$2:C817)</f>
        <v>99</v>
      </c>
      <c r="L817" s="145">
        <f>SUM(D$2:D817)</f>
        <v>51</v>
      </c>
      <c r="M817" s="145">
        <f>SUM(E$2:E817)</f>
        <v>7</v>
      </c>
      <c r="N817" s="145">
        <f>SUM(F$2:F817)</f>
        <v>1</v>
      </c>
      <c r="O817" s="145">
        <f>SUM(G$2:G817)</f>
        <v>0</v>
      </c>
    </row>
    <row r="818" spans="1:15" x14ac:dyDescent="0.25">
      <c r="A818">
        <v>817</v>
      </c>
      <c r="B818" s="145" t="str">
        <f>IF(COUNTIF('Listing Competitieven'!AN$2:AN$479,$A818)=0,"",COUNTIF('Listing Competitieven'!AN$2:AN$479,$A818))</f>
        <v/>
      </c>
      <c r="C818" s="145" t="str">
        <f>IF(COUNTIF('Listing Competitieven'!AO$2:AO$479,$A818)=0,"",COUNTIF('Listing Competitieven'!AO$2:AO$479,$A818))</f>
        <v/>
      </c>
      <c r="D818" s="145" t="str">
        <f>IF(COUNTIF('Listing Competitieven'!AP$2:AP$479,$A818)=0,"",COUNTIF('Listing Competitieven'!AP$2:AP$479,$A818))</f>
        <v/>
      </c>
      <c r="E818" s="145" t="str">
        <f>IF(COUNTIF('Listing Competitieven'!AQ$2:AQ$479,$A818)=0,"",COUNTIF('Listing Competitieven'!AQ$2:AQ$479,$A818))</f>
        <v/>
      </c>
      <c r="F818" s="145" t="str">
        <f>IF(COUNTIF('Listing Competitieven'!AR$2:AR$479,$A818)=0,"",COUNTIF('Listing Competitieven'!AR$2:AR$479,$A818))</f>
        <v/>
      </c>
      <c r="G818" s="145" t="str">
        <f>IF(COUNTIF('Listing Competitieven'!AS$2:AS$479,$A818)=0,"",COUNTIF('Listing Competitieven'!AS$2:AS$479,$A818))</f>
        <v/>
      </c>
      <c r="I818">
        <v>817</v>
      </c>
      <c r="J818" s="145">
        <f>SUM(B$2:B818)</f>
        <v>149</v>
      </c>
      <c r="K818" s="145">
        <f>SUM(C$2:C818)</f>
        <v>99</v>
      </c>
      <c r="L818" s="145">
        <f>SUM(D$2:D818)</f>
        <v>51</v>
      </c>
      <c r="M818" s="145">
        <f>SUM(E$2:E818)</f>
        <v>7</v>
      </c>
      <c r="N818" s="145">
        <f>SUM(F$2:F818)</f>
        <v>1</v>
      </c>
      <c r="O818" s="145">
        <f>SUM(G$2:G818)</f>
        <v>0</v>
      </c>
    </row>
    <row r="819" spans="1:15" x14ac:dyDescent="0.25">
      <c r="A819">
        <v>818</v>
      </c>
      <c r="B819" s="145" t="str">
        <f>IF(COUNTIF('Listing Competitieven'!AN$2:AN$479,$A819)=0,"",COUNTIF('Listing Competitieven'!AN$2:AN$479,$A819))</f>
        <v/>
      </c>
      <c r="C819" s="145" t="str">
        <f>IF(COUNTIF('Listing Competitieven'!AO$2:AO$479,$A819)=0,"",COUNTIF('Listing Competitieven'!AO$2:AO$479,$A819))</f>
        <v/>
      </c>
      <c r="D819" s="145" t="str">
        <f>IF(COUNTIF('Listing Competitieven'!AP$2:AP$479,$A819)=0,"",COUNTIF('Listing Competitieven'!AP$2:AP$479,$A819))</f>
        <v/>
      </c>
      <c r="E819" s="145" t="str">
        <f>IF(COUNTIF('Listing Competitieven'!AQ$2:AQ$479,$A819)=0,"",COUNTIF('Listing Competitieven'!AQ$2:AQ$479,$A819))</f>
        <v/>
      </c>
      <c r="F819" s="145" t="str">
        <f>IF(COUNTIF('Listing Competitieven'!AR$2:AR$479,$A819)=0,"",COUNTIF('Listing Competitieven'!AR$2:AR$479,$A819))</f>
        <v/>
      </c>
      <c r="G819" s="145" t="str">
        <f>IF(COUNTIF('Listing Competitieven'!AS$2:AS$479,$A819)=0,"",COUNTIF('Listing Competitieven'!AS$2:AS$479,$A819))</f>
        <v/>
      </c>
      <c r="I819">
        <v>818</v>
      </c>
      <c r="J819" s="145">
        <f>SUM(B$2:B819)</f>
        <v>149</v>
      </c>
      <c r="K819" s="145">
        <f>SUM(C$2:C819)</f>
        <v>99</v>
      </c>
      <c r="L819" s="145">
        <f>SUM(D$2:D819)</f>
        <v>51</v>
      </c>
      <c r="M819" s="145">
        <f>SUM(E$2:E819)</f>
        <v>7</v>
      </c>
      <c r="N819" s="145">
        <f>SUM(F$2:F819)</f>
        <v>1</v>
      </c>
      <c r="O819" s="145">
        <f>SUM(G$2:G819)</f>
        <v>0</v>
      </c>
    </row>
    <row r="820" spans="1:15" x14ac:dyDescent="0.25">
      <c r="A820">
        <v>819</v>
      </c>
      <c r="B820" s="145" t="str">
        <f>IF(COUNTIF('Listing Competitieven'!AN$2:AN$479,$A820)=0,"",COUNTIF('Listing Competitieven'!AN$2:AN$479,$A820))</f>
        <v/>
      </c>
      <c r="C820" s="145" t="str">
        <f>IF(COUNTIF('Listing Competitieven'!AO$2:AO$479,$A820)=0,"",COUNTIF('Listing Competitieven'!AO$2:AO$479,$A820))</f>
        <v/>
      </c>
      <c r="D820" s="145" t="str">
        <f>IF(COUNTIF('Listing Competitieven'!AP$2:AP$479,$A820)=0,"",COUNTIF('Listing Competitieven'!AP$2:AP$479,$A820))</f>
        <v/>
      </c>
      <c r="E820" s="145" t="str">
        <f>IF(COUNTIF('Listing Competitieven'!AQ$2:AQ$479,$A820)=0,"",COUNTIF('Listing Competitieven'!AQ$2:AQ$479,$A820))</f>
        <v/>
      </c>
      <c r="F820" s="145" t="str">
        <f>IF(COUNTIF('Listing Competitieven'!AR$2:AR$479,$A820)=0,"",COUNTIF('Listing Competitieven'!AR$2:AR$479,$A820))</f>
        <v/>
      </c>
      <c r="G820" s="145" t="str">
        <f>IF(COUNTIF('Listing Competitieven'!AS$2:AS$479,$A820)=0,"",COUNTIF('Listing Competitieven'!AS$2:AS$479,$A820))</f>
        <v/>
      </c>
      <c r="I820">
        <v>819</v>
      </c>
      <c r="J820" s="145">
        <f>SUM(B$2:B820)</f>
        <v>149</v>
      </c>
      <c r="K820" s="145">
        <f>SUM(C$2:C820)</f>
        <v>99</v>
      </c>
      <c r="L820" s="145">
        <f>SUM(D$2:D820)</f>
        <v>51</v>
      </c>
      <c r="M820" s="145">
        <f>SUM(E$2:E820)</f>
        <v>7</v>
      </c>
      <c r="N820" s="145">
        <f>SUM(F$2:F820)</f>
        <v>1</v>
      </c>
      <c r="O820" s="145">
        <f>SUM(G$2:G820)</f>
        <v>0</v>
      </c>
    </row>
    <row r="821" spans="1:15" x14ac:dyDescent="0.25">
      <c r="A821">
        <v>820</v>
      </c>
      <c r="B821" s="145" t="str">
        <f>IF(COUNTIF('Listing Competitieven'!AN$2:AN$479,$A821)=0,"",COUNTIF('Listing Competitieven'!AN$2:AN$479,$A821))</f>
        <v/>
      </c>
      <c r="C821" s="145" t="str">
        <f>IF(COUNTIF('Listing Competitieven'!AO$2:AO$479,$A821)=0,"",COUNTIF('Listing Competitieven'!AO$2:AO$479,$A821))</f>
        <v/>
      </c>
      <c r="D821" s="145" t="str">
        <f>IF(COUNTIF('Listing Competitieven'!AP$2:AP$479,$A821)=0,"",COUNTIF('Listing Competitieven'!AP$2:AP$479,$A821))</f>
        <v/>
      </c>
      <c r="E821" s="145" t="str">
        <f>IF(COUNTIF('Listing Competitieven'!AQ$2:AQ$479,$A821)=0,"",COUNTIF('Listing Competitieven'!AQ$2:AQ$479,$A821))</f>
        <v/>
      </c>
      <c r="F821" s="145" t="str">
        <f>IF(COUNTIF('Listing Competitieven'!AR$2:AR$479,$A821)=0,"",COUNTIF('Listing Competitieven'!AR$2:AR$479,$A821))</f>
        <v/>
      </c>
      <c r="G821" s="145" t="str">
        <f>IF(COUNTIF('Listing Competitieven'!AS$2:AS$479,$A821)=0,"",COUNTIF('Listing Competitieven'!AS$2:AS$479,$A821))</f>
        <v/>
      </c>
      <c r="I821">
        <v>820</v>
      </c>
      <c r="J821" s="145">
        <f>SUM(B$2:B821)</f>
        <v>149</v>
      </c>
      <c r="K821" s="145">
        <f>SUM(C$2:C821)</f>
        <v>99</v>
      </c>
      <c r="L821" s="145">
        <f>SUM(D$2:D821)</f>
        <v>51</v>
      </c>
      <c r="M821" s="145">
        <f>SUM(E$2:E821)</f>
        <v>7</v>
      </c>
      <c r="N821" s="145">
        <f>SUM(F$2:F821)</f>
        <v>1</v>
      </c>
      <c r="O821" s="145">
        <f>SUM(G$2:G821)</f>
        <v>0</v>
      </c>
    </row>
    <row r="822" spans="1:15" x14ac:dyDescent="0.25">
      <c r="A822">
        <v>821</v>
      </c>
      <c r="B822" s="145" t="str">
        <f>IF(COUNTIF('Listing Competitieven'!AN$2:AN$479,$A822)=0,"",COUNTIF('Listing Competitieven'!AN$2:AN$479,$A822))</f>
        <v/>
      </c>
      <c r="C822" s="145" t="str">
        <f>IF(COUNTIF('Listing Competitieven'!AO$2:AO$479,$A822)=0,"",COUNTIF('Listing Competitieven'!AO$2:AO$479,$A822))</f>
        <v/>
      </c>
      <c r="D822" s="145" t="str">
        <f>IF(COUNTIF('Listing Competitieven'!AP$2:AP$479,$A822)=0,"",COUNTIF('Listing Competitieven'!AP$2:AP$479,$A822))</f>
        <v/>
      </c>
      <c r="E822" s="145" t="str">
        <f>IF(COUNTIF('Listing Competitieven'!AQ$2:AQ$479,$A822)=0,"",COUNTIF('Listing Competitieven'!AQ$2:AQ$479,$A822))</f>
        <v/>
      </c>
      <c r="F822" s="145" t="str">
        <f>IF(COUNTIF('Listing Competitieven'!AR$2:AR$479,$A822)=0,"",COUNTIF('Listing Competitieven'!AR$2:AR$479,$A822))</f>
        <v/>
      </c>
      <c r="G822" s="145" t="str">
        <f>IF(COUNTIF('Listing Competitieven'!AS$2:AS$479,$A822)=0,"",COUNTIF('Listing Competitieven'!AS$2:AS$479,$A822))</f>
        <v/>
      </c>
      <c r="I822">
        <v>821</v>
      </c>
      <c r="J822" s="145">
        <f>SUM(B$2:B822)</f>
        <v>149</v>
      </c>
      <c r="K822" s="145">
        <f>SUM(C$2:C822)</f>
        <v>99</v>
      </c>
      <c r="L822" s="145">
        <f>SUM(D$2:D822)</f>
        <v>51</v>
      </c>
      <c r="M822" s="145">
        <f>SUM(E$2:E822)</f>
        <v>7</v>
      </c>
      <c r="N822" s="145">
        <f>SUM(F$2:F822)</f>
        <v>1</v>
      </c>
      <c r="O822" s="145">
        <f>SUM(G$2:G822)</f>
        <v>0</v>
      </c>
    </row>
    <row r="823" spans="1:15" x14ac:dyDescent="0.25">
      <c r="A823">
        <v>822</v>
      </c>
      <c r="B823" s="145" t="str">
        <f>IF(COUNTIF('Listing Competitieven'!AN$2:AN$479,$A823)=0,"",COUNTIF('Listing Competitieven'!AN$2:AN$479,$A823))</f>
        <v/>
      </c>
      <c r="C823" s="145" t="str">
        <f>IF(COUNTIF('Listing Competitieven'!AO$2:AO$479,$A823)=0,"",COUNTIF('Listing Competitieven'!AO$2:AO$479,$A823))</f>
        <v/>
      </c>
      <c r="D823" s="145" t="str">
        <f>IF(COUNTIF('Listing Competitieven'!AP$2:AP$479,$A823)=0,"",COUNTIF('Listing Competitieven'!AP$2:AP$479,$A823))</f>
        <v/>
      </c>
      <c r="E823" s="145" t="str">
        <f>IF(COUNTIF('Listing Competitieven'!AQ$2:AQ$479,$A823)=0,"",COUNTIF('Listing Competitieven'!AQ$2:AQ$479,$A823))</f>
        <v/>
      </c>
      <c r="F823" s="145" t="str">
        <f>IF(COUNTIF('Listing Competitieven'!AR$2:AR$479,$A823)=0,"",COUNTIF('Listing Competitieven'!AR$2:AR$479,$A823))</f>
        <v/>
      </c>
      <c r="G823" s="145" t="str">
        <f>IF(COUNTIF('Listing Competitieven'!AS$2:AS$479,$A823)=0,"",COUNTIF('Listing Competitieven'!AS$2:AS$479,$A823))</f>
        <v/>
      </c>
      <c r="I823">
        <v>822</v>
      </c>
      <c r="J823" s="145">
        <f>SUM(B$2:B823)</f>
        <v>149</v>
      </c>
      <c r="K823" s="145">
        <f>SUM(C$2:C823)</f>
        <v>99</v>
      </c>
      <c r="L823" s="145">
        <f>SUM(D$2:D823)</f>
        <v>51</v>
      </c>
      <c r="M823" s="145">
        <f>SUM(E$2:E823)</f>
        <v>7</v>
      </c>
      <c r="N823" s="145">
        <f>SUM(F$2:F823)</f>
        <v>1</v>
      </c>
      <c r="O823" s="145">
        <f>SUM(G$2:G823)</f>
        <v>0</v>
      </c>
    </row>
    <row r="824" spans="1:15" x14ac:dyDescent="0.25">
      <c r="A824">
        <v>823</v>
      </c>
      <c r="B824" s="145" t="str">
        <f>IF(COUNTIF('Listing Competitieven'!AN$2:AN$479,$A824)=0,"",COUNTIF('Listing Competitieven'!AN$2:AN$479,$A824))</f>
        <v/>
      </c>
      <c r="C824" s="145" t="str">
        <f>IF(COUNTIF('Listing Competitieven'!AO$2:AO$479,$A824)=0,"",COUNTIF('Listing Competitieven'!AO$2:AO$479,$A824))</f>
        <v/>
      </c>
      <c r="D824" s="145" t="str">
        <f>IF(COUNTIF('Listing Competitieven'!AP$2:AP$479,$A824)=0,"",COUNTIF('Listing Competitieven'!AP$2:AP$479,$A824))</f>
        <v/>
      </c>
      <c r="E824" s="145" t="str">
        <f>IF(COUNTIF('Listing Competitieven'!AQ$2:AQ$479,$A824)=0,"",COUNTIF('Listing Competitieven'!AQ$2:AQ$479,$A824))</f>
        <v/>
      </c>
      <c r="F824" s="145" t="str">
        <f>IF(COUNTIF('Listing Competitieven'!AR$2:AR$479,$A824)=0,"",COUNTIF('Listing Competitieven'!AR$2:AR$479,$A824))</f>
        <v/>
      </c>
      <c r="G824" s="145" t="str">
        <f>IF(COUNTIF('Listing Competitieven'!AS$2:AS$479,$A824)=0,"",COUNTIF('Listing Competitieven'!AS$2:AS$479,$A824))</f>
        <v/>
      </c>
      <c r="I824">
        <v>823</v>
      </c>
      <c r="J824" s="145">
        <f>SUM(B$2:B824)</f>
        <v>149</v>
      </c>
      <c r="K824" s="145">
        <f>SUM(C$2:C824)</f>
        <v>99</v>
      </c>
      <c r="L824" s="145">
        <f>SUM(D$2:D824)</f>
        <v>51</v>
      </c>
      <c r="M824" s="145">
        <f>SUM(E$2:E824)</f>
        <v>7</v>
      </c>
      <c r="N824" s="145">
        <f>SUM(F$2:F824)</f>
        <v>1</v>
      </c>
      <c r="O824" s="145">
        <f>SUM(G$2:G824)</f>
        <v>0</v>
      </c>
    </row>
    <row r="825" spans="1:15" x14ac:dyDescent="0.25">
      <c r="A825">
        <v>824</v>
      </c>
      <c r="B825" s="145" t="str">
        <f>IF(COUNTIF('Listing Competitieven'!AN$2:AN$479,$A825)=0,"",COUNTIF('Listing Competitieven'!AN$2:AN$479,$A825))</f>
        <v/>
      </c>
      <c r="C825" s="145" t="str">
        <f>IF(COUNTIF('Listing Competitieven'!AO$2:AO$479,$A825)=0,"",COUNTIF('Listing Competitieven'!AO$2:AO$479,$A825))</f>
        <v/>
      </c>
      <c r="D825" s="145" t="str">
        <f>IF(COUNTIF('Listing Competitieven'!AP$2:AP$479,$A825)=0,"",COUNTIF('Listing Competitieven'!AP$2:AP$479,$A825))</f>
        <v/>
      </c>
      <c r="E825" s="145" t="str">
        <f>IF(COUNTIF('Listing Competitieven'!AQ$2:AQ$479,$A825)=0,"",COUNTIF('Listing Competitieven'!AQ$2:AQ$479,$A825))</f>
        <v/>
      </c>
      <c r="F825" s="145" t="str">
        <f>IF(COUNTIF('Listing Competitieven'!AR$2:AR$479,$A825)=0,"",COUNTIF('Listing Competitieven'!AR$2:AR$479,$A825))</f>
        <v/>
      </c>
      <c r="G825" s="145" t="str">
        <f>IF(COUNTIF('Listing Competitieven'!AS$2:AS$479,$A825)=0,"",COUNTIF('Listing Competitieven'!AS$2:AS$479,$A825))</f>
        <v/>
      </c>
      <c r="I825">
        <v>824</v>
      </c>
      <c r="J825" s="145">
        <f>SUM(B$2:B825)</f>
        <v>149</v>
      </c>
      <c r="K825" s="145">
        <f>SUM(C$2:C825)</f>
        <v>99</v>
      </c>
      <c r="L825" s="145">
        <f>SUM(D$2:D825)</f>
        <v>51</v>
      </c>
      <c r="M825" s="145">
        <f>SUM(E$2:E825)</f>
        <v>7</v>
      </c>
      <c r="N825" s="145">
        <f>SUM(F$2:F825)</f>
        <v>1</v>
      </c>
      <c r="O825" s="145">
        <f>SUM(G$2:G825)</f>
        <v>0</v>
      </c>
    </row>
    <row r="826" spans="1:15" x14ac:dyDescent="0.25">
      <c r="A826">
        <v>825</v>
      </c>
      <c r="B826" s="145" t="str">
        <f>IF(COUNTIF('Listing Competitieven'!AN$2:AN$479,$A826)=0,"",COUNTIF('Listing Competitieven'!AN$2:AN$479,$A826))</f>
        <v/>
      </c>
      <c r="C826" s="145" t="str">
        <f>IF(COUNTIF('Listing Competitieven'!AO$2:AO$479,$A826)=0,"",COUNTIF('Listing Competitieven'!AO$2:AO$479,$A826))</f>
        <v/>
      </c>
      <c r="D826" s="145" t="str">
        <f>IF(COUNTIF('Listing Competitieven'!AP$2:AP$479,$A826)=0,"",COUNTIF('Listing Competitieven'!AP$2:AP$479,$A826))</f>
        <v/>
      </c>
      <c r="E826" s="145" t="str">
        <f>IF(COUNTIF('Listing Competitieven'!AQ$2:AQ$479,$A826)=0,"",COUNTIF('Listing Competitieven'!AQ$2:AQ$479,$A826))</f>
        <v/>
      </c>
      <c r="F826" s="145" t="str">
        <f>IF(COUNTIF('Listing Competitieven'!AR$2:AR$479,$A826)=0,"",COUNTIF('Listing Competitieven'!AR$2:AR$479,$A826))</f>
        <v/>
      </c>
      <c r="G826" s="145" t="str">
        <f>IF(COUNTIF('Listing Competitieven'!AS$2:AS$479,$A826)=0,"",COUNTIF('Listing Competitieven'!AS$2:AS$479,$A826))</f>
        <v/>
      </c>
      <c r="I826">
        <v>825</v>
      </c>
      <c r="J826" s="145">
        <f>SUM(B$2:B826)</f>
        <v>149</v>
      </c>
      <c r="K826" s="145">
        <f>SUM(C$2:C826)</f>
        <v>99</v>
      </c>
      <c r="L826" s="145">
        <f>SUM(D$2:D826)</f>
        <v>51</v>
      </c>
      <c r="M826" s="145">
        <f>SUM(E$2:E826)</f>
        <v>7</v>
      </c>
      <c r="N826" s="145">
        <f>SUM(F$2:F826)</f>
        <v>1</v>
      </c>
      <c r="O826" s="145">
        <f>SUM(G$2:G826)</f>
        <v>0</v>
      </c>
    </row>
    <row r="827" spans="1:15" x14ac:dyDescent="0.25">
      <c r="A827">
        <v>826</v>
      </c>
      <c r="B827" s="145" t="str">
        <f>IF(COUNTIF('Listing Competitieven'!AN$2:AN$479,$A827)=0,"",COUNTIF('Listing Competitieven'!AN$2:AN$479,$A827))</f>
        <v/>
      </c>
      <c r="C827" s="145" t="str">
        <f>IF(COUNTIF('Listing Competitieven'!AO$2:AO$479,$A827)=0,"",COUNTIF('Listing Competitieven'!AO$2:AO$479,$A827))</f>
        <v/>
      </c>
      <c r="D827" s="145" t="str">
        <f>IF(COUNTIF('Listing Competitieven'!AP$2:AP$479,$A827)=0,"",COUNTIF('Listing Competitieven'!AP$2:AP$479,$A827))</f>
        <v/>
      </c>
      <c r="E827" s="145" t="str">
        <f>IF(COUNTIF('Listing Competitieven'!AQ$2:AQ$479,$A827)=0,"",COUNTIF('Listing Competitieven'!AQ$2:AQ$479,$A827))</f>
        <v/>
      </c>
      <c r="F827" s="145" t="str">
        <f>IF(COUNTIF('Listing Competitieven'!AR$2:AR$479,$A827)=0,"",COUNTIF('Listing Competitieven'!AR$2:AR$479,$A827))</f>
        <v/>
      </c>
      <c r="G827" s="145" t="str">
        <f>IF(COUNTIF('Listing Competitieven'!AS$2:AS$479,$A827)=0,"",COUNTIF('Listing Competitieven'!AS$2:AS$479,$A827))</f>
        <v/>
      </c>
      <c r="I827">
        <v>826</v>
      </c>
      <c r="J827" s="145">
        <f>SUM(B$2:B827)</f>
        <v>149</v>
      </c>
      <c r="K827" s="145">
        <f>SUM(C$2:C827)</f>
        <v>99</v>
      </c>
      <c r="L827" s="145">
        <f>SUM(D$2:D827)</f>
        <v>51</v>
      </c>
      <c r="M827" s="145">
        <f>SUM(E$2:E827)</f>
        <v>7</v>
      </c>
      <c r="N827" s="145">
        <f>SUM(F$2:F827)</f>
        <v>1</v>
      </c>
      <c r="O827" s="145">
        <f>SUM(G$2:G827)</f>
        <v>0</v>
      </c>
    </row>
    <row r="828" spans="1:15" x14ac:dyDescent="0.25">
      <c r="A828">
        <v>827</v>
      </c>
      <c r="B828" s="145" t="str">
        <f>IF(COUNTIF('Listing Competitieven'!AN$2:AN$479,$A828)=0,"",COUNTIF('Listing Competitieven'!AN$2:AN$479,$A828))</f>
        <v/>
      </c>
      <c r="C828" s="145" t="str">
        <f>IF(COUNTIF('Listing Competitieven'!AO$2:AO$479,$A828)=0,"",COUNTIF('Listing Competitieven'!AO$2:AO$479,$A828))</f>
        <v/>
      </c>
      <c r="D828" s="145" t="str">
        <f>IF(COUNTIF('Listing Competitieven'!AP$2:AP$479,$A828)=0,"",COUNTIF('Listing Competitieven'!AP$2:AP$479,$A828))</f>
        <v/>
      </c>
      <c r="E828" s="145" t="str">
        <f>IF(COUNTIF('Listing Competitieven'!AQ$2:AQ$479,$A828)=0,"",COUNTIF('Listing Competitieven'!AQ$2:AQ$479,$A828))</f>
        <v/>
      </c>
      <c r="F828" s="145" t="str">
        <f>IF(COUNTIF('Listing Competitieven'!AR$2:AR$479,$A828)=0,"",COUNTIF('Listing Competitieven'!AR$2:AR$479,$A828))</f>
        <v/>
      </c>
      <c r="G828" s="145" t="str">
        <f>IF(COUNTIF('Listing Competitieven'!AS$2:AS$479,$A828)=0,"",COUNTIF('Listing Competitieven'!AS$2:AS$479,$A828))</f>
        <v/>
      </c>
      <c r="I828">
        <v>827</v>
      </c>
      <c r="J828" s="145">
        <f>SUM(B$2:B828)</f>
        <v>149</v>
      </c>
      <c r="K828" s="145">
        <f>SUM(C$2:C828)</f>
        <v>99</v>
      </c>
      <c r="L828" s="145">
        <f>SUM(D$2:D828)</f>
        <v>51</v>
      </c>
      <c r="M828" s="145">
        <f>SUM(E$2:E828)</f>
        <v>7</v>
      </c>
      <c r="N828" s="145">
        <f>SUM(F$2:F828)</f>
        <v>1</v>
      </c>
      <c r="O828" s="145">
        <f>SUM(G$2:G828)</f>
        <v>0</v>
      </c>
    </row>
    <row r="829" spans="1:15" x14ac:dyDescent="0.25">
      <c r="A829">
        <v>828</v>
      </c>
      <c r="B829" s="145" t="str">
        <f>IF(COUNTIF('Listing Competitieven'!AN$2:AN$479,$A829)=0,"",COUNTIF('Listing Competitieven'!AN$2:AN$479,$A829))</f>
        <v/>
      </c>
      <c r="C829" s="145" t="str">
        <f>IF(COUNTIF('Listing Competitieven'!AO$2:AO$479,$A829)=0,"",COUNTIF('Listing Competitieven'!AO$2:AO$479,$A829))</f>
        <v/>
      </c>
      <c r="D829" s="145" t="str">
        <f>IF(COUNTIF('Listing Competitieven'!AP$2:AP$479,$A829)=0,"",COUNTIF('Listing Competitieven'!AP$2:AP$479,$A829))</f>
        <v/>
      </c>
      <c r="E829" s="145" t="str">
        <f>IF(COUNTIF('Listing Competitieven'!AQ$2:AQ$479,$A829)=0,"",COUNTIF('Listing Competitieven'!AQ$2:AQ$479,$A829))</f>
        <v/>
      </c>
      <c r="F829" s="145" t="str">
        <f>IF(COUNTIF('Listing Competitieven'!AR$2:AR$479,$A829)=0,"",COUNTIF('Listing Competitieven'!AR$2:AR$479,$A829))</f>
        <v/>
      </c>
      <c r="G829" s="145" t="str">
        <f>IF(COUNTIF('Listing Competitieven'!AS$2:AS$479,$A829)=0,"",COUNTIF('Listing Competitieven'!AS$2:AS$479,$A829))</f>
        <v/>
      </c>
      <c r="I829">
        <v>828</v>
      </c>
      <c r="J829" s="145">
        <f>SUM(B$2:B829)</f>
        <v>149</v>
      </c>
      <c r="K829" s="145">
        <f>SUM(C$2:C829)</f>
        <v>99</v>
      </c>
      <c r="L829" s="145">
        <f>SUM(D$2:D829)</f>
        <v>51</v>
      </c>
      <c r="M829" s="145">
        <f>SUM(E$2:E829)</f>
        <v>7</v>
      </c>
      <c r="N829" s="145">
        <f>SUM(F$2:F829)</f>
        <v>1</v>
      </c>
      <c r="O829" s="145">
        <f>SUM(G$2:G829)</f>
        <v>0</v>
      </c>
    </row>
    <row r="830" spans="1:15" x14ac:dyDescent="0.25">
      <c r="A830">
        <v>829</v>
      </c>
      <c r="B830" s="145" t="str">
        <f>IF(COUNTIF('Listing Competitieven'!AN$2:AN$479,$A830)=0,"",COUNTIF('Listing Competitieven'!AN$2:AN$479,$A830))</f>
        <v/>
      </c>
      <c r="C830" s="145" t="str">
        <f>IF(COUNTIF('Listing Competitieven'!AO$2:AO$479,$A830)=0,"",COUNTIF('Listing Competitieven'!AO$2:AO$479,$A830))</f>
        <v/>
      </c>
      <c r="D830" s="145" t="str">
        <f>IF(COUNTIF('Listing Competitieven'!AP$2:AP$479,$A830)=0,"",COUNTIF('Listing Competitieven'!AP$2:AP$479,$A830))</f>
        <v/>
      </c>
      <c r="E830" s="145" t="str">
        <f>IF(COUNTIF('Listing Competitieven'!AQ$2:AQ$479,$A830)=0,"",COUNTIF('Listing Competitieven'!AQ$2:AQ$479,$A830))</f>
        <v/>
      </c>
      <c r="F830" s="145" t="str">
        <f>IF(COUNTIF('Listing Competitieven'!AR$2:AR$479,$A830)=0,"",COUNTIF('Listing Competitieven'!AR$2:AR$479,$A830))</f>
        <v/>
      </c>
      <c r="G830" s="145" t="str">
        <f>IF(COUNTIF('Listing Competitieven'!AS$2:AS$479,$A830)=0,"",COUNTIF('Listing Competitieven'!AS$2:AS$479,$A830))</f>
        <v/>
      </c>
      <c r="I830">
        <v>829</v>
      </c>
      <c r="J830" s="145">
        <f>SUM(B$2:B830)</f>
        <v>149</v>
      </c>
      <c r="K830" s="145">
        <f>SUM(C$2:C830)</f>
        <v>99</v>
      </c>
      <c r="L830" s="145">
        <f>SUM(D$2:D830)</f>
        <v>51</v>
      </c>
      <c r="M830" s="145">
        <f>SUM(E$2:E830)</f>
        <v>7</v>
      </c>
      <c r="N830" s="145">
        <f>SUM(F$2:F830)</f>
        <v>1</v>
      </c>
      <c r="O830" s="145">
        <f>SUM(G$2:G830)</f>
        <v>0</v>
      </c>
    </row>
    <row r="831" spans="1:15" x14ac:dyDescent="0.25">
      <c r="A831">
        <v>830</v>
      </c>
      <c r="B831" s="145" t="str">
        <f>IF(COUNTIF('Listing Competitieven'!AN$2:AN$479,$A831)=0,"",COUNTIF('Listing Competitieven'!AN$2:AN$479,$A831))</f>
        <v/>
      </c>
      <c r="C831" s="145" t="str">
        <f>IF(COUNTIF('Listing Competitieven'!AO$2:AO$479,$A831)=0,"",COUNTIF('Listing Competitieven'!AO$2:AO$479,$A831))</f>
        <v/>
      </c>
      <c r="D831" s="145" t="str">
        <f>IF(COUNTIF('Listing Competitieven'!AP$2:AP$479,$A831)=0,"",COUNTIF('Listing Competitieven'!AP$2:AP$479,$A831))</f>
        <v/>
      </c>
      <c r="E831" s="145" t="str">
        <f>IF(COUNTIF('Listing Competitieven'!AQ$2:AQ$479,$A831)=0,"",COUNTIF('Listing Competitieven'!AQ$2:AQ$479,$A831))</f>
        <v/>
      </c>
      <c r="F831" s="145" t="str">
        <f>IF(COUNTIF('Listing Competitieven'!AR$2:AR$479,$A831)=0,"",COUNTIF('Listing Competitieven'!AR$2:AR$479,$A831))</f>
        <v/>
      </c>
      <c r="G831" s="145" t="str">
        <f>IF(COUNTIF('Listing Competitieven'!AS$2:AS$479,$A831)=0,"",COUNTIF('Listing Competitieven'!AS$2:AS$479,$A831))</f>
        <v/>
      </c>
      <c r="I831">
        <v>830</v>
      </c>
      <c r="J831" s="145">
        <f>SUM(B$2:B831)</f>
        <v>149</v>
      </c>
      <c r="K831" s="145">
        <f>SUM(C$2:C831)</f>
        <v>99</v>
      </c>
      <c r="L831" s="145">
        <f>SUM(D$2:D831)</f>
        <v>51</v>
      </c>
      <c r="M831" s="145">
        <f>SUM(E$2:E831)</f>
        <v>7</v>
      </c>
      <c r="N831" s="145">
        <f>SUM(F$2:F831)</f>
        <v>1</v>
      </c>
      <c r="O831" s="145">
        <f>SUM(G$2:G831)</f>
        <v>0</v>
      </c>
    </row>
    <row r="832" spans="1:15" x14ac:dyDescent="0.25">
      <c r="A832">
        <v>831</v>
      </c>
      <c r="B832" s="145" t="str">
        <f>IF(COUNTIF('Listing Competitieven'!AN$2:AN$479,$A832)=0,"",COUNTIF('Listing Competitieven'!AN$2:AN$479,$A832))</f>
        <v/>
      </c>
      <c r="C832" s="145" t="str">
        <f>IF(COUNTIF('Listing Competitieven'!AO$2:AO$479,$A832)=0,"",COUNTIF('Listing Competitieven'!AO$2:AO$479,$A832))</f>
        <v/>
      </c>
      <c r="D832" s="145" t="str">
        <f>IF(COUNTIF('Listing Competitieven'!AP$2:AP$479,$A832)=0,"",COUNTIF('Listing Competitieven'!AP$2:AP$479,$A832))</f>
        <v/>
      </c>
      <c r="E832" s="145" t="str">
        <f>IF(COUNTIF('Listing Competitieven'!AQ$2:AQ$479,$A832)=0,"",COUNTIF('Listing Competitieven'!AQ$2:AQ$479,$A832))</f>
        <v/>
      </c>
      <c r="F832" s="145" t="str">
        <f>IF(COUNTIF('Listing Competitieven'!AR$2:AR$479,$A832)=0,"",COUNTIF('Listing Competitieven'!AR$2:AR$479,$A832))</f>
        <v/>
      </c>
      <c r="G832" s="145" t="str">
        <f>IF(COUNTIF('Listing Competitieven'!AS$2:AS$479,$A832)=0,"",COUNTIF('Listing Competitieven'!AS$2:AS$479,$A832))</f>
        <v/>
      </c>
      <c r="I832">
        <v>831</v>
      </c>
      <c r="J832" s="145">
        <f>SUM(B$2:B832)</f>
        <v>149</v>
      </c>
      <c r="K832" s="145">
        <f>SUM(C$2:C832)</f>
        <v>99</v>
      </c>
      <c r="L832" s="145">
        <f>SUM(D$2:D832)</f>
        <v>51</v>
      </c>
      <c r="M832" s="145">
        <f>SUM(E$2:E832)</f>
        <v>7</v>
      </c>
      <c r="N832" s="145">
        <f>SUM(F$2:F832)</f>
        <v>1</v>
      </c>
      <c r="O832" s="145">
        <f>SUM(G$2:G832)</f>
        <v>0</v>
      </c>
    </row>
    <row r="833" spans="1:15" x14ac:dyDescent="0.25">
      <c r="A833">
        <v>832</v>
      </c>
      <c r="B833" s="145" t="str">
        <f>IF(COUNTIF('Listing Competitieven'!AN$2:AN$479,$A833)=0,"",COUNTIF('Listing Competitieven'!AN$2:AN$479,$A833))</f>
        <v/>
      </c>
      <c r="C833" s="145" t="str">
        <f>IF(COUNTIF('Listing Competitieven'!AO$2:AO$479,$A833)=0,"",COUNTIF('Listing Competitieven'!AO$2:AO$479,$A833))</f>
        <v/>
      </c>
      <c r="D833" s="145" t="str">
        <f>IF(COUNTIF('Listing Competitieven'!AP$2:AP$479,$A833)=0,"",COUNTIF('Listing Competitieven'!AP$2:AP$479,$A833))</f>
        <v/>
      </c>
      <c r="E833" s="145" t="str">
        <f>IF(COUNTIF('Listing Competitieven'!AQ$2:AQ$479,$A833)=0,"",COUNTIF('Listing Competitieven'!AQ$2:AQ$479,$A833))</f>
        <v/>
      </c>
      <c r="F833" s="145" t="str">
        <f>IF(COUNTIF('Listing Competitieven'!AR$2:AR$479,$A833)=0,"",COUNTIF('Listing Competitieven'!AR$2:AR$479,$A833))</f>
        <v/>
      </c>
      <c r="G833" s="145" t="str">
        <f>IF(COUNTIF('Listing Competitieven'!AS$2:AS$479,$A833)=0,"",COUNTIF('Listing Competitieven'!AS$2:AS$479,$A833))</f>
        <v/>
      </c>
      <c r="I833">
        <v>832</v>
      </c>
      <c r="J833" s="145">
        <f>SUM(B$2:B833)</f>
        <v>149</v>
      </c>
      <c r="K833" s="145">
        <f>SUM(C$2:C833)</f>
        <v>99</v>
      </c>
      <c r="L833" s="145">
        <f>SUM(D$2:D833)</f>
        <v>51</v>
      </c>
      <c r="M833" s="145">
        <f>SUM(E$2:E833)</f>
        <v>7</v>
      </c>
      <c r="N833" s="145">
        <f>SUM(F$2:F833)</f>
        <v>1</v>
      </c>
      <c r="O833" s="145">
        <f>SUM(G$2:G833)</f>
        <v>0</v>
      </c>
    </row>
    <row r="834" spans="1:15" x14ac:dyDescent="0.25">
      <c r="A834">
        <v>833</v>
      </c>
      <c r="B834" s="145" t="str">
        <f>IF(COUNTIF('Listing Competitieven'!AN$2:AN$479,$A834)=0,"",COUNTIF('Listing Competitieven'!AN$2:AN$479,$A834))</f>
        <v/>
      </c>
      <c r="C834" s="145" t="str">
        <f>IF(COUNTIF('Listing Competitieven'!AO$2:AO$479,$A834)=0,"",COUNTIF('Listing Competitieven'!AO$2:AO$479,$A834))</f>
        <v/>
      </c>
      <c r="D834" s="145" t="str">
        <f>IF(COUNTIF('Listing Competitieven'!AP$2:AP$479,$A834)=0,"",COUNTIF('Listing Competitieven'!AP$2:AP$479,$A834))</f>
        <v/>
      </c>
      <c r="E834" s="145" t="str">
        <f>IF(COUNTIF('Listing Competitieven'!AQ$2:AQ$479,$A834)=0,"",COUNTIF('Listing Competitieven'!AQ$2:AQ$479,$A834))</f>
        <v/>
      </c>
      <c r="F834" s="145" t="str">
        <f>IF(COUNTIF('Listing Competitieven'!AR$2:AR$479,$A834)=0,"",COUNTIF('Listing Competitieven'!AR$2:AR$479,$A834))</f>
        <v/>
      </c>
      <c r="G834" s="145" t="str">
        <f>IF(COUNTIF('Listing Competitieven'!AS$2:AS$479,$A834)=0,"",COUNTIF('Listing Competitieven'!AS$2:AS$479,$A834))</f>
        <v/>
      </c>
      <c r="I834">
        <v>833</v>
      </c>
      <c r="J834" s="145">
        <f>SUM(B$2:B834)</f>
        <v>149</v>
      </c>
      <c r="K834" s="145">
        <f>SUM(C$2:C834)</f>
        <v>99</v>
      </c>
      <c r="L834" s="145">
        <f>SUM(D$2:D834)</f>
        <v>51</v>
      </c>
      <c r="M834" s="145">
        <f>SUM(E$2:E834)</f>
        <v>7</v>
      </c>
      <c r="N834" s="145">
        <f>SUM(F$2:F834)</f>
        <v>1</v>
      </c>
      <c r="O834" s="145">
        <f>SUM(G$2:G834)</f>
        <v>0</v>
      </c>
    </row>
    <row r="835" spans="1:15" x14ac:dyDescent="0.25">
      <c r="A835">
        <v>834</v>
      </c>
      <c r="B835" s="145" t="str">
        <f>IF(COUNTIF('Listing Competitieven'!AN$2:AN$479,$A835)=0,"",COUNTIF('Listing Competitieven'!AN$2:AN$479,$A835))</f>
        <v/>
      </c>
      <c r="C835" s="145" t="str">
        <f>IF(COUNTIF('Listing Competitieven'!AO$2:AO$479,$A835)=0,"",COUNTIF('Listing Competitieven'!AO$2:AO$479,$A835))</f>
        <v/>
      </c>
      <c r="D835" s="145" t="str">
        <f>IF(COUNTIF('Listing Competitieven'!AP$2:AP$479,$A835)=0,"",COUNTIF('Listing Competitieven'!AP$2:AP$479,$A835))</f>
        <v/>
      </c>
      <c r="E835" s="145" t="str">
        <f>IF(COUNTIF('Listing Competitieven'!AQ$2:AQ$479,$A835)=0,"",COUNTIF('Listing Competitieven'!AQ$2:AQ$479,$A835))</f>
        <v/>
      </c>
      <c r="F835" s="145" t="str">
        <f>IF(COUNTIF('Listing Competitieven'!AR$2:AR$479,$A835)=0,"",COUNTIF('Listing Competitieven'!AR$2:AR$479,$A835))</f>
        <v/>
      </c>
      <c r="G835" s="145" t="str">
        <f>IF(COUNTIF('Listing Competitieven'!AS$2:AS$479,$A835)=0,"",COUNTIF('Listing Competitieven'!AS$2:AS$479,$A835))</f>
        <v/>
      </c>
      <c r="I835">
        <v>834</v>
      </c>
      <c r="J835" s="145">
        <f>SUM(B$2:B835)</f>
        <v>149</v>
      </c>
      <c r="K835" s="145">
        <f>SUM(C$2:C835)</f>
        <v>99</v>
      </c>
      <c r="L835" s="145">
        <f>SUM(D$2:D835)</f>
        <v>51</v>
      </c>
      <c r="M835" s="145">
        <f>SUM(E$2:E835)</f>
        <v>7</v>
      </c>
      <c r="N835" s="145">
        <f>SUM(F$2:F835)</f>
        <v>1</v>
      </c>
      <c r="O835" s="145">
        <f>SUM(G$2:G835)</f>
        <v>0</v>
      </c>
    </row>
    <row r="836" spans="1:15" x14ac:dyDescent="0.25">
      <c r="A836">
        <v>835</v>
      </c>
      <c r="B836" s="145" t="str">
        <f>IF(COUNTIF('Listing Competitieven'!AN$2:AN$479,$A836)=0,"",COUNTIF('Listing Competitieven'!AN$2:AN$479,$A836))</f>
        <v/>
      </c>
      <c r="C836" s="145" t="str">
        <f>IF(COUNTIF('Listing Competitieven'!AO$2:AO$479,$A836)=0,"",COUNTIF('Listing Competitieven'!AO$2:AO$479,$A836))</f>
        <v/>
      </c>
      <c r="D836" s="145" t="str">
        <f>IF(COUNTIF('Listing Competitieven'!AP$2:AP$479,$A836)=0,"",COUNTIF('Listing Competitieven'!AP$2:AP$479,$A836))</f>
        <v/>
      </c>
      <c r="E836" s="145" t="str">
        <f>IF(COUNTIF('Listing Competitieven'!AQ$2:AQ$479,$A836)=0,"",COUNTIF('Listing Competitieven'!AQ$2:AQ$479,$A836))</f>
        <v/>
      </c>
      <c r="F836" s="145" t="str">
        <f>IF(COUNTIF('Listing Competitieven'!AR$2:AR$479,$A836)=0,"",COUNTIF('Listing Competitieven'!AR$2:AR$479,$A836))</f>
        <v/>
      </c>
      <c r="G836" s="145" t="str">
        <f>IF(COUNTIF('Listing Competitieven'!AS$2:AS$479,$A836)=0,"",COUNTIF('Listing Competitieven'!AS$2:AS$479,$A836))</f>
        <v/>
      </c>
      <c r="I836">
        <v>835</v>
      </c>
      <c r="J836" s="145">
        <f>SUM(B$2:B836)</f>
        <v>149</v>
      </c>
      <c r="K836" s="145">
        <f>SUM(C$2:C836)</f>
        <v>99</v>
      </c>
      <c r="L836" s="145">
        <f>SUM(D$2:D836)</f>
        <v>51</v>
      </c>
      <c r="M836" s="145">
        <f>SUM(E$2:E836)</f>
        <v>7</v>
      </c>
      <c r="N836" s="145">
        <f>SUM(F$2:F836)</f>
        <v>1</v>
      </c>
      <c r="O836" s="145">
        <f>SUM(G$2:G836)</f>
        <v>0</v>
      </c>
    </row>
    <row r="837" spans="1:15" x14ac:dyDescent="0.25">
      <c r="A837">
        <v>836</v>
      </c>
      <c r="B837" s="145" t="str">
        <f>IF(COUNTIF('Listing Competitieven'!AN$2:AN$479,$A837)=0,"",COUNTIF('Listing Competitieven'!AN$2:AN$479,$A837))</f>
        <v/>
      </c>
      <c r="C837" s="145" t="str">
        <f>IF(COUNTIF('Listing Competitieven'!AO$2:AO$479,$A837)=0,"",COUNTIF('Listing Competitieven'!AO$2:AO$479,$A837))</f>
        <v/>
      </c>
      <c r="D837" s="145" t="str">
        <f>IF(COUNTIF('Listing Competitieven'!AP$2:AP$479,$A837)=0,"",COUNTIF('Listing Competitieven'!AP$2:AP$479,$A837))</f>
        <v/>
      </c>
      <c r="E837" s="145" t="str">
        <f>IF(COUNTIF('Listing Competitieven'!AQ$2:AQ$479,$A837)=0,"",COUNTIF('Listing Competitieven'!AQ$2:AQ$479,$A837))</f>
        <v/>
      </c>
      <c r="F837" s="145" t="str">
        <f>IF(COUNTIF('Listing Competitieven'!AR$2:AR$479,$A837)=0,"",COUNTIF('Listing Competitieven'!AR$2:AR$479,$A837))</f>
        <v/>
      </c>
      <c r="G837" s="145" t="str">
        <f>IF(COUNTIF('Listing Competitieven'!AS$2:AS$479,$A837)=0,"",COUNTIF('Listing Competitieven'!AS$2:AS$479,$A837))</f>
        <v/>
      </c>
      <c r="I837">
        <v>836</v>
      </c>
      <c r="J837" s="145">
        <f>SUM(B$2:B837)</f>
        <v>149</v>
      </c>
      <c r="K837" s="145">
        <f>SUM(C$2:C837)</f>
        <v>99</v>
      </c>
      <c r="L837" s="145">
        <f>SUM(D$2:D837)</f>
        <v>51</v>
      </c>
      <c r="M837" s="145">
        <f>SUM(E$2:E837)</f>
        <v>7</v>
      </c>
      <c r="N837" s="145">
        <f>SUM(F$2:F837)</f>
        <v>1</v>
      </c>
      <c r="O837" s="145">
        <f>SUM(G$2:G837)</f>
        <v>0</v>
      </c>
    </row>
    <row r="838" spans="1:15" x14ac:dyDescent="0.25">
      <c r="A838">
        <v>837</v>
      </c>
      <c r="B838" s="145" t="str">
        <f>IF(COUNTIF('Listing Competitieven'!AN$2:AN$479,$A838)=0,"",COUNTIF('Listing Competitieven'!AN$2:AN$479,$A838))</f>
        <v/>
      </c>
      <c r="C838" s="145" t="str">
        <f>IF(COUNTIF('Listing Competitieven'!AO$2:AO$479,$A838)=0,"",COUNTIF('Listing Competitieven'!AO$2:AO$479,$A838))</f>
        <v/>
      </c>
      <c r="D838" s="145" t="str">
        <f>IF(COUNTIF('Listing Competitieven'!AP$2:AP$479,$A838)=0,"",COUNTIF('Listing Competitieven'!AP$2:AP$479,$A838))</f>
        <v/>
      </c>
      <c r="E838" s="145" t="str">
        <f>IF(COUNTIF('Listing Competitieven'!AQ$2:AQ$479,$A838)=0,"",COUNTIF('Listing Competitieven'!AQ$2:AQ$479,$A838))</f>
        <v/>
      </c>
      <c r="F838" s="145" t="str">
        <f>IF(COUNTIF('Listing Competitieven'!AR$2:AR$479,$A838)=0,"",COUNTIF('Listing Competitieven'!AR$2:AR$479,$A838))</f>
        <v/>
      </c>
      <c r="G838" s="145" t="str">
        <f>IF(COUNTIF('Listing Competitieven'!AS$2:AS$479,$A838)=0,"",COUNTIF('Listing Competitieven'!AS$2:AS$479,$A838))</f>
        <v/>
      </c>
      <c r="I838">
        <v>837</v>
      </c>
      <c r="J838" s="145">
        <f>SUM(B$2:B838)</f>
        <v>149</v>
      </c>
      <c r="K838" s="145">
        <f>SUM(C$2:C838)</f>
        <v>99</v>
      </c>
      <c r="L838" s="145">
        <f>SUM(D$2:D838)</f>
        <v>51</v>
      </c>
      <c r="M838" s="145">
        <f>SUM(E$2:E838)</f>
        <v>7</v>
      </c>
      <c r="N838" s="145">
        <f>SUM(F$2:F838)</f>
        <v>1</v>
      </c>
      <c r="O838" s="145">
        <f>SUM(G$2:G838)</f>
        <v>0</v>
      </c>
    </row>
    <row r="839" spans="1:15" x14ac:dyDescent="0.25">
      <c r="A839">
        <v>838</v>
      </c>
      <c r="B839" s="145" t="str">
        <f>IF(COUNTIF('Listing Competitieven'!AN$2:AN$479,$A839)=0,"",COUNTIF('Listing Competitieven'!AN$2:AN$479,$A839))</f>
        <v/>
      </c>
      <c r="C839" s="145" t="str">
        <f>IF(COUNTIF('Listing Competitieven'!AO$2:AO$479,$A839)=0,"",COUNTIF('Listing Competitieven'!AO$2:AO$479,$A839))</f>
        <v/>
      </c>
      <c r="D839" s="145" t="str">
        <f>IF(COUNTIF('Listing Competitieven'!AP$2:AP$479,$A839)=0,"",COUNTIF('Listing Competitieven'!AP$2:AP$479,$A839))</f>
        <v/>
      </c>
      <c r="E839" s="145" t="str">
        <f>IF(COUNTIF('Listing Competitieven'!AQ$2:AQ$479,$A839)=0,"",COUNTIF('Listing Competitieven'!AQ$2:AQ$479,$A839))</f>
        <v/>
      </c>
      <c r="F839" s="145" t="str">
        <f>IF(COUNTIF('Listing Competitieven'!AR$2:AR$479,$A839)=0,"",COUNTIF('Listing Competitieven'!AR$2:AR$479,$A839))</f>
        <v/>
      </c>
      <c r="G839" s="145" t="str">
        <f>IF(COUNTIF('Listing Competitieven'!AS$2:AS$479,$A839)=0,"",COUNTIF('Listing Competitieven'!AS$2:AS$479,$A839))</f>
        <v/>
      </c>
      <c r="I839">
        <v>838</v>
      </c>
      <c r="J839" s="145">
        <f>SUM(B$2:B839)</f>
        <v>149</v>
      </c>
      <c r="K839" s="145">
        <f>SUM(C$2:C839)</f>
        <v>99</v>
      </c>
      <c r="L839" s="145">
        <f>SUM(D$2:D839)</f>
        <v>51</v>
      </c>
      <c r="M839" s="145">
        <f>SUM(E$2:E839)</f>
        <v>7</v>
      </c>
      <c r="N839" s="145">
        <f>SUM(F$2:F839)</f>
        <v>1</v>
      </c>
      <c r="O839" s="145">
        <f>SUM(G$2:G839)</f>
        <v>0</v>
      </c>
    </row>
    <row r="840" spans="1:15" x14ac:dyDescent="0.25">
      <c r="A840">
        <v>839</v>
      </c>
      <c r="B840" s="145" t="str">
        <f>IF(COUNTIF('Listing Competitieven'!AN$2:AN$479,$A840)=0,"",COUNTIF('Listing Competitieven'!AN$2:AN$479,$A840))</f>
        <v/>
      </c>
      <c r="C840" s="145" t="str">
        <f>IF(COUNTIF('Listing Competitieven'!AO$2:AO$479,$A840)=0,"",COUNTIF('Listing Competitieven'!AO$2:AO$479,$A840))</f>
        <v/>
      </c>
      <c r="D840" s="145" t="str">
        <f>IF(COUNTIF('Listing Competitieven'!AP$2:AP$479,$A840)=0,"",COUNTIF('Listing Competitieven'!AP$2:AP$479,$A840))</f>
        <v/>
      </c>
      <c r="E840" s="145" t="str">
        <f>IF(COUNTIF('Listing Competitieven'!AQ$2:AQ$479,$A840)=0,"",COUNTIF('Listing Competitieven'!AQ$2:AQ$479,$A840))</f>
        <v/>
      </c>
      <c r="F840" s="145" t="str">
        <f>IF(COUNTIF('Listing Competitieven'!AR$2:AR$479,$A840)=0,"",COUNTIF('Listing Competitieven'!AR$2:AR$479,$A840))</f>
        <v/>
      </c>
      <c r="G840" s="145" t="str">
        <f>IF(COUNTIF('Listing Competitieven'!AS$2:AS$479,$A840)=0,"",COUNTIF('Listing Competitieven'!AS$2:AS$479,$A840))</f>
        <v/>
      </c>
      <c r="I840">
        <v>839</v>
      </c>
      <c r="J840" s="145">
        <f>SUM(B$2:B840)</f>
        <v>149</v>
      </c>
      <c r="K840" s="145">
        <f>SUM(C$2:C840)</f>
        <v>99</v>
      </c>
      <c r="L840" s="145">
        <f>SUM(D$2:D840)</f>
        <v>51</v>
      </c>
      <c r="M840" s="145">
        <f>SUM(E$2:E840)</f>
        <v>7</v>
      </c>
      <c r="N840" s="145">
        <f>SUM(F$2:F840)</f>
        <v>1</v>
      </c>
      <c r="O840" s="145">
        <f>SUM(G$2:G840)</f>
        <v>0</v>
      </c>
    </row>
    <row r="841" spans="1:15" x14ac:dyDescent="0.25">
      <c r="A841">
        <v>840</v>
      </c>
      <c r="B841" s="145" t="str">
        <f>IF(COUNTIF('Listing Competitieven'!AN$2:AN$479,$A841)=0,"",COUNTIF('Listing Competitieven'!AN$2:AN$479,$A841))</f>
        <v/>
      </c>
      <c r="C841" s="145" t="str">
        <f>IF(COUNTIF('Listing Competitieven'!AO$2:AO$479,$A841)=0,"",COUNTIF('Listing Competitieven'!AO$2:AO$479,$A841))</f>
        <v/>
      </c>
      <c r="D841" s="145" t="str">
        <f>IF(COUNTIF('Listing Competitieven'!AP$2:AP$479,$A841)=0,"",COUNTIF('Listing Competitieven'!AP$2:AP$479,$A841))</f>
        <v/>
      </c>
      <c r="E841" s="145" t="str">
        <f>IF(COUNTIF('Listing Competitieven'!AQ$2:AQ$479,$A841)=0,"",COUNTIF('Listing Competitieven'!AQ$2:AQ$479,$A841))</f>
        <v/>
      </c>
      <c r="F841" s="145" t="str">
        <f>IF(COUNTIF('Listing Competitieven'!AR$2:AR$479,$A841)=0,"",COUNTIF('Listing Competitieven'!AR$2:AR$479,$A841))</f>
        <v/>
      </c>
      <c r="G841" s="145" t="str">
        <f>IF(COUNTIF('Listing Competitieven'!AS$2:AS$479,$A841)=0,"",COUNTIF('Listing Competitieven'!AS$2:AS$479,$A841))</f>
        <v/>
      </c>
      <c r="I841">
        <v>840</v>
      </c>
      <c r="J841" s="145">
        <f>SUM(B$2:B841)</f>
        <v>149</v>
      </c>
      <c r="K841" s="145">
        <f>SUM(C$2:C841)</f>
        <v>99</v>
      </c>
      <c r="L841" s="145">
        <f>SUM(D$2:D841)</f>
        <v>51</v>
      </c>
      <c r="M841" s="145">
        <f>SUM(E$2:E841)</f>
        <v>7</v>
      </c>
      <c r="N841" s="145">
        <f>SUM(F$2:F841)</f>
        <v>1</v>
      </c>
      <c r="O841" s="145">
        <f>SUM(G$2:G841)</f>
        <v>0</v>
      </c>
    </row>
    <row r="842" spans="1:15" x14ac:dyDescent="0.25">
      <c r="A842">
        <v>841</v>
      </c>
      <c r="B842" s="145" t="str">
        <f>IF(COUNTIF('Listing Competitieven'!AN$2:AN$479,$A842)=0,"",COUNTIF('Listing Competitieven'!AN$2:AN$479,$A842))</f>
        <v/>
      </c>
      <c r="C842" s="145" t="str">
        <f>IF(COUNTIF('Listing Competitieven'!AO$2:AO$479,$A842)=0,"",COUNTIF('Listing Competitieven'!AO$2:AO$479,$A842))</f>
        <v/>
      </c>
      <c r="D842" s="145" t="str">
        <f>IF(COUNTIF('Listing Competitieven'!AP$2:AP$479,$A842)=0,"",COUNTIF('Listing Competitieven'!AP$2:AP$479,$A842))</f>
        <v/>
      </c>
      <c r="E842" s="145" t="str">
        <f>IF(COUNTIF('Listing Competitieven'!AQ$2:AQ$479,$A842)=0,"",COUNTIF('Listing Competitieven'!AQ$2:AQ$479,$A842))</f>
        <v/>
      </c>
      <c r="F842" s="145" t="str">
        <f>IF(COUNTIF('Listing Competitieven'!AR$2:AR$479,$A842)=0,"",COUNTIF('Listing Competitieven'!AR$2:AR$479,$A842))</f>
        <v/>
      </c>
      <c r="G842" s="145" t="str">
        <f>IF(COUNTIF('Listing Competitieven'!AS$2:AS$479,$A842)=0,"",COUNTIF('Listing Competitieven'!AS$2:AS$479,$A842))</f>
        <v/>
      </c>
      <c r="I842">
        <v>841</v>
      </c>
      <c r="J842" s="145">
        <f>SUM(B$2:B842)</f>
        <v>149</v>
      </c>
      <c r="K842" s="145">
        <f>SUM(C$2:C842)</f>
        <v>99</v>
      </c>
      <c r="L842" s="145">
        <f>SUM(D$2:D842)</f>
        <v>51</v>
      </c>
      <c r="M842" s="145">
        <f>SUM(E$2:E842)</f>
        <v>7</v>
      </c>
      <c r="N842" s="145">
        <f>SUM(F$2:F842)</f>
        <v>1</v>
      </c>
      <c r="O842" s="145">
        <f>SUM(G$2:G842)</f>
        <v>0</v>
      </c>
    </row>
    <row r="843" spans="1:15" x14ac:dyDescent="0.25">
      <c r="A843">
        <v>842</v>
      </c>
      <c r="B843" s="145" t="str">
        <f>IF(COUNTIF('Listing Competitieven'!AN$2:AN$479,$A843)=0,"",COUNTIF('Listing Competitieven'!AN$2:AN$479,$A843))</f>
        <v/>
      </c>
      <c r="C843" s="145" t="str">
        <f>IF(COUNTIF('Listing Competitieven'!AO$2:AO$479,$A843)=0,"",COUNTIF('Listing Competitieven'!AO$2:AO$479,$A843))</f>
        <v/>
      </c>
      <c r="D843" s="145" t="str">
        <f>IF(COUNTIF('Listing Competitieven'!AP$2:AP$479,$A843)=0,"",COUNTIF('Listing Competitieven'!AP$2:AP$479,$A843))</f>
        <v/>
      </c>
      <c r="E843" s="145" t="str">
        <f>IF(COUNTIF('Listing Competitieven'!AQ$2:AQ$479,$A843)=0,"",COUNTIF('Listing Competitieven'!AQ$2:AQ$479,$A843))</f>
        <v/>
      </c>
      <c r="F843" s="145" t="str">
        <f>IF(COUNTIF('Listing Competitieven'!AR$2:AR$479,$A843)=0,"",COUNTIF('Listing Competitieven'!AR$2:AR$479,$A843))</f>
        <v/>
      </c>
      <c r="G843" s="145" t="str">
        <f>IF(COUNTIF('Listing Competitieven'!AS$2:AS$479,$A843)=0,"",COUNTIF('Listing Competitieven'!AS$2:AS$479,$A843))</f>
        <v/>
      </c>
      <c r="I843">
        <v>842</v>
      </c>
      <c r="J843" s="145">
        <f>SUM(B$2:B843)</f>
        <v>149</v>
      </c>
      <c r="K843" s="145">
        <f>SUM(C$2:C843)</f>
        <v>99</v>
      </c>
      <c r="L843" s="145">
        <f>SUM(D$2:D843)</f>
        <v>51</v>
      </c>
      <c r="M843" s="145">
        <f>SUM(E$2:E843)</f>
        <v>7</v>
      </c>
      <c r="N843" s="145">
        <f>SUM(F$2:F843)</f>
        <v>1</v>
      </c>
      <c r="O843" s="145">
        <f>SUM(G$2:G843)</f>
        <v>0</v>
      </c>
    </row>
    <row r="844" spans="1:15" x14ac:dyDescent="0.25">
      <c r="A844">
        <v>843</v>
      </c>
      <c r="B844" s="145" t="str">
        <f>IF(COUNTIF('Listing Competitieven'!AN$2:AN$479,$A844)=0,"",COUNTIF('Listing Competitieven'!AN$2:AN$479,$A844))</f>
        <v/>
      </c>
      <c r="C844" s="145" t="str">
        <f>IF(COUNTIF('Listing Competitieven'!AO$2:AO$479,$A844)=0,"",COUNTIF('Listing Competitieven'!AO$2:AO$479,$A844))</f>
        <v/>
      </c>
      <c r="D844" s="145" t="str">
        <f>IF(COUNTIF('Listing Competitieven'!AP$2:AP$479,$A844)=0,"",COUNTIF('Listing Competitieven'!AP$2:AP$479,$A844))</f>
        <v/>
      </c>
      <c r="E844" s="145" t="str">
        <f>IF(COUNTIF('Listing Competitieven'!AQ$2:AQ$479,$A844)=0,"",COUNTIF('Listing Competitieven'!AQ$2:AQ$479,$A844))</f>
        <v/>
      </c>
      <c r="F844" s="145" t="str">
        <f>IF(COUNTIF('Listing Competitieven'!AR$2:AR$479,$A844)=0,"",COUNTIF('Listing Competitieven'!AR$2:AR$479,$A844))</f>
        <v/>
      </c>
      <c r="G844" s="145" t="str">
        <f>IF(COUNTIF('Listing Competitieven'!AS$2:AS$479,$A844)=0,"",COUNTIF('Listing Competitieven'!AS$2:AS$479,$A844))</f>
        <v/>
      </c>
      <c r="I844">
        <v>843</v>
      </c>
      <c r="J844" s="145">
        <f>SUM(B$2:B844)</f>
        <v>149</v>
      </c>
      <c r="K844" s="145">
        <f>SUM(C$2:C844)</f>
        <v>99</v>
      </c>
      <c r="L844" s="145">
        <f>SUM(D$2:D844)</f>
        <v>51</v>
      </c>
      <c r="M844" s="145">
        <f>SUM(E$2:E844)</f>
        <v>7</v>
      </c>
      <c r="N844" s="145">
        <f>SUM(F$2:F844)</f>
        <v>1</v>
      </c>
      <c r="O844" s="145">
        <f>SUM(G$2:G844)</f>
        <v>0</v>
      </c>
    </row>
    <row r="845" spans="1:15" x14ac:dyDescent="0.25">
      <c r="A845">
        <v>844</v>
      </c>
      <c r="B845" s="145" t="str">
        <f>IF(COUNTIF('Listing Competitieven'!AN$2:AN$479,$A845)=0,"",COUNTIF('Listing Competitieven'!AN$2:AN$479,$A845))</f>
        <v/>
      </c>
      <c r="C845" s="145" t="str">
        <f>IF(COUNTIF('Listing Competitieven'!AO$2:AO$479,$A845)=0,"",COUNTIF('Listing Competitieven'!AO$2:AO$479,$A845))</f>
        <v/>
      </c>
      <c r="D845" s="145" t="str">
        <f>IF(COUNTIF('Listing Competitieven'!AP$2:AP$479,$A845)=0,"",COUNTIF('Listing Competitieven'!AP$2:AP$479,$A845))</f>
        <v/>
      </c>
      <c r="E845" s="145" t="str">
        <f>IF(COUNTIF('Listing Competitieven'!AQ$2:AQ$479,$A845)=0,"",COUNTIF('Listing Competitieven'!AQ$2:AQ$479,$A845))</f>
        <v/>
      </c>
      <c r="F845" s="145" t="str">
        <f>IF(COUNTIF('Listing Competitieven'!AR$2:AR$479,$A845)=0,"",COUNTIF('Listing Competitieven'!AR$2:AR$479,$A845))</f>
        <v/>
      </c>
      <c r="G845" s="145" t="str">
        <f>IF(COUNTIF('Listing Competitieven'!AS$2:AS$479,$A845)=0,"",COUNTIF('Listing Competitieven'!AS$2:AS$479,$A845))</f>
        <v/>
      </c>
      <c r="I845">
        <v>844</v>
      </c>
      <c r="J845" s="145">
        <f>SUM(B$2:B845)</f>
        <v>149</v>
      </c>
      <c r="K845" s="145">
        <f>SUM(C$2:C845)</f>
        <v>99</v>
      </c>
      <c r="L845" s="145">
        <f>SUM(D$2:D845)</f>
        <v>51</v>
      </c>
      <c r="M845" s="145">
        <f>SUM(E$2:E845)</f>
        <v>7</v>
      </c>
      <c r="N845" s="145">
        <f>SUM(F$2:F845)</f>
        <v>1</v>
      </c>
      <c r="O845" s="145">
        <f>SUM(G$2:G845)</f>
        <v>0</v>
      </c>
    </row>
    <row r="846" spans="1:15" x14ac:dyDescent="0.25">
      <c r="A846">
        <v>845</v>
      </c>
      <c r="B846" s="145" t="str">
        <f>IF(COUNTIF('Listing Competitieven'!AN$2:AN$479,$A846)=0,"",COUNTIF('Listing Competitieven'!AN$2:AN$479,$A846))</f>
        <v/>
      </c>
      <c r="C846" s="145" t="str">
        <f>IF(COUNTIF('Listing Competitieven'!AO$2:AO$479,$A846)=0,"",COUNTIF('Listing Competitieven'!AO$2:AO$479,$A846))</f>
        <v/>
      </c>
      <c r="D846" s="145" t="str">
        <f>IF(COUNTIF('Listing Competitieven'!AP$2:AP$479,$A846)=0,"",COUNTIF('Listing Competitieven'!AP$2:AP$479,$A846))</f>
        <v/>
      </c>
      <c r="E846" s="145" t="str">
        <f>IF(COUNTIF('Listing Competitieven'!AQ$2:AQ$479,$A846)=0,"",COUNTIF('Listing Competitieven'!AQ$2:AQ$479,$A846))</f>
        <v/>
      </c>
      <c r="F846" s="145" t="str">
        <f>IF(COUNTIF('Listing Competitieven'!AR$2:AR$479,$A846)=0,"",COUNTIF('Listing Competitieven'!AR$2:AR$479,$A846))</f>
        <v/>
      </c>
      <c r="G846" s="145" t="str">
        <f>IF(COUNTIF('Listing Competitieven'!AS$2:AS$479,$A846)=0,"",COUNTIF('Listing Competitieven'!AS$2:AS$479,$A846))</f>
        <v/>
      </c>
      <c r="I846">
        <v>845</v>
      </c>
      <c r="J846" s="145">
        <f>SUM(B$2:B846)</f>
        <v>149</v>
      </c>
      <c r="K846" s="145">
        <f>SUM(C$2:C846)</f>
        <v>99</v>
      </c>
      <c r="L846" s="145">
        <f>SUM(D$2:D846)</f>
        <v>51</v>
      </c>
      <c r="M846" s="145">
        <f>SUM(E$2:E846)</f>
        <v>7</v>
      </c>
      <c r="N846" s="145">
        <f>SUM(F$2:F846)</f>
        <v>1</v>
      </c>
      <c r="O846" s="145">
        <f>SUM(G$2:G846)</f>
        <v>0</v>
      </c>
    </row>
    <row r="847" spans="1:15" x14ac:dyDescent="0.25">
      <c r="A847">
        <v>846</v>
      </c>
      <c r="B847" s="145" t="str">
        <f>IF(COUNTIF('Listing Competitieven'!AN$2:AN$479,$A847)=0,"",COUNTIF('Listing Competitieven'!AN$2:AN$479,$A847))</f>
        <v/>
      </c>
      <c r="C847" s="145" t="str">
        <f>IF(COUNTIF('Listing Competitieven'!AO$2:AO$479,$A847)=0,"",COUNTIF('Listing Competitieven'!AO$2:AO$479,$A847))</f>
        <v/>
      </c>
      <c r="D847" s="145" t="str">
        <f>IF(COUNTIF('Listing Competitieven'!AP$2:AP$479,$A847)=0,"",COUNTIF('Listing Competitieven'!AP$2:AP$479,$A847))</f>
        <v/>
      </c>
      <c r="E847" s="145" t="str">
        <f>IF(COUNTIF('Listing Competitieven'!AQ$2:AQ$479,$A847)=0,"",COUNTIF('Listing Competitieven'!AQ$2:AQ$479,$A847))</f>
        <v/>
      </c>
      <c r="F847" s="145" t="str">
        <f>IF(COUNTIF('Listing Competitieven'!AR$2:AR$479,$A847)=0,"",COUNTIF('Listing Competitieven'!AR$2:AR$479,$A847))</f>
        <v/>
      </c>
      <c r="G847" s="145" t="str">
        <f>IF(COUNTIF('Listing Competitieven'!AS$2:AS$479,$A847)=0,"",COUNTIF('Listing Competitieven'!AS$2:AS$479,$A847))</f>
        <v/>
      </c>
      <c r="I847">
        <v>846</v>
      </c>
      <c r="J847" s="145">
        <f>SUM(B$2:B847)</f>
        <v>149</v>
      </c>
      <c r="K847" s="145">
        <f>SUM(C$2:C847)</f>
        <v>99</v>
      </c>
      <c r="L847" s="145">
        <f>SUM(D$2:D847)</f>
        <v>51</v>
      </c>
      <c r="M847" s="145">
        <f>SUM(E$2:E847)</f>
        <v>7</v>
      </c>
      <c r="N847" s="145">
        <f>SUM(F$2:F847)</f>
        <v>1</v>
      </c>
      <c r="O847" s="145">
        <f>SUM(G$2:G847)</f>
        <v>0</v>
      </c>
    </row>
    <row r="848" spans="1:15" x14ac:dyDescent="0.25">
      <c r="A848">
        <v>847</v>
      </c>
      <c r="B848" s="145" t="str">
        <f>IF(COUNTIF('Listing Competitieven'!AN$2:AN$479,$A848)=0,"",COUNTIF('Listing Competitieven'!AN$2:AN$479,$A848))</f>
        <v/>
      </c>
      <c r="C848" s="145" t="str">
        <f>IF(COUNTIF('Listing Competitieven'!AO$2:AO$479,$A848)=0,"",COUNTIF('Listing Competitieven'!AO$2:AO$479,$A848))</f>
        <v/>
      </c>
      <c r="D848" s="145" t="str">
        <f>IF(COUNTIF('Listing Competitieven'!AP$2:AP$479,$A848)=0,"",COUNTIF('Listing Competitieven'!AP$2:AP$479,$A848))</f>
        <v/>
      </c>
      <c r="E848" s="145" t="str">
        <f>IF(COUNTIF('Listing Competitieven'!AQ$2:AQ$479,$A848)=0,"",COUNTIF('Listing Competitieven'!AQ$2:AQ$479,$A848))</f>
        <v/>
      </c>
      <c r="F848" s="145" t="str">
        <f>IF(COUNTIF('Listing Competitieven'!AR$2:AR$479,$A848)=0,"",COUNTIF('Listing Competitieven'!AR$2:AR$479,$A848))</f>
        <v/>
      </c>
      <c r="G848" s="145" t="str">
        <f>IF(COUNTIF('Listing Competitieven'!AS$2:AS$479,$A848)=0,"",COUNTIF('Listing Competitieven'!AS$2:AS$479,$A848))</f>
        <v/>
      </c>
      <c r="I848">
        <v>847</v>
      </c>
      <c r="J848" s="145">
        <f>SUM(B$2:B848)</f>
        <v>149</v>
      </c>
      <c r="K848" s="145">
        <f>SUM(C$2:C848)</f>
        <v>99</v>
      </c>
      <c r="L848" s="145">
        <f>SUM(D$2:D848)</f>
        <v>51</v>
      </c>
      <c r="M848" s="145">
        <f>SUM(E$2:E848)</f>
        <v>7</v>
      </c>
      <c r="N848" s="145">
        <f>SUM(F$2:F848)</f>
        <v>1</v>
      </c>
      <c r="O848" s="145">
        <f>SUM(G$2:G848)</f>
        <v>0</v>
      </c>
    </row>
    <row r="849" spans="1:15" x14ac:dyDescent="0.25">
      <c r="A849">
        <v>848</v>
      </c>
      <c r="B849" s="145" t="str">
        <f>IF(COUNTIF('Listing Competitieven'!AN$2:AN$479,$A849)=0,"",COUNTIF('Listing Competitieven'!AN$2:AN$479,$A849))</f>
        <v/>
      </c>
      <c r="C849" s="145" t="str">
        <f>IF(COUNTIF('Listing Competitieven'!AO$2:AO$479,$A849)=0,"",COUNTIF('Listing Competitieven'!AO$2:AO$479,$A849))</f>
        <v/>
      </c>
      <c r="D849" s="145" t="str">
        <f>IF(COUNTIF('Listing Competitieven'!AP$2:AP$479,$A849)=0,"",COUNTIF('Listing Competitieven'!AP$2:AP$479,$A849))</f>
        <v/>
      </c>
      <c r="E849" s="145" t="str">
        <f>IF(COUNTIF('Listing Competitieven'!AQ$2:AQ$479,$A849)=0,"",COUNTIF('Listing Competitieven'!AQ$2:AQ$479,$A849))</f>
        <v/>
      </c>
      <c r="F849" s="145" t="str">
        <f>IF(COUNTIF('Listing Competitieven'!AR$2:AR$479,$A849)=0,"",COUNTIF('Listing Competitieven'!AR$2:AR$479,$A849))</f>
        <v/>
      </c>
      <c r="G849" s="145" t="str">
        <f>IF(COUNTIF('Listing Competitieven'!AS$2:AS$479,$A849)=0,"",COUNTIF('Listing Competitieven'!AS$2:AS$479,$A849))</f>
        <v/>
      </c>
      <c r="I849">
        <v>848</v>
      </c>
      <c r="J849" s="145">
        <f>SUM(B$2:B849)</f>
        <v>149</v>
      </c>
      <c r="K849" s="145">
        <f>SUM(C$2:C849)</f>
        <v>99</v>
      </c>
      <c r="L849" s="145">
        <f>SUM(D$2:D849)</f>
        <v>51</v>
      </c>
      <c r="M849" s="145">
        <f>SUM(E$2:E849)</f>
        <v>7</v>
      </c>
      <c r="N849" s="145">
        <f>SUM(F$2:F849)</f>
        <v>1</v>
      </c>
      <c r="O849" s="145">
        <f>SUM(G$2:G849)</f>
        <v>0</v>
      </c>
    </row>
    <row r="850" spans="1:15" x14ac:dyDescent="0.25">
      <c r="A850">
        <v>849</v>
      </c>
      <c r="B850" s="145" t="str">
        <f>IF(COUNTIF('Listing Competitieven'!AN$2:AN$479,$A850)=0,"",COUNTIF('Listing Competitieven'!AN$2:AN$479,$A850))</f>
        <v/>
      </c>
      <c r="C850" s="145" t="str">
        <f>IF(COUNTIF('Listing Competitieven'!AO$2:AO$479,$A850)=0,"",COUNTIF('Listing Competitieven'!AO$2:AO$479,$A850))</f>
        <v/>
      </c>
      <c r="D850" s="145" t="str">
        <f>IF(COUNTIF('Listing Competitieven'!AP$2:AP$479,$A850)=0,"",COUNTIF('Listing Competitieven'!AP$2:AP$479,$A850))</f>
        <v/>
      </c>
      <c r="E850" s="145" t="str">
        <f>IF(COUNTIF('Listing Competitieven'!AQ$2:AQ$479,$A850)=0,"",COUNTIF('Listing Competitieven'!AQ$2:AQ$479,$A850))</f>
        <v/>
      </c>
      <c r="F850" s="145" t="str">
        <f>IF(COUNTIF('Listing Competitieven'!AR$2:AR$479,$A850)=0,"",COUNTIF('Listing Competitieven'!AR$2:AR$479,$A850))</f>
        <v/>
      </c>
      <c r="G850" s="145" t="str">
        <f>IF(COUNTIF('Listing Competitieven'!AS$2:AS$479,$A850)=0,"",COUNTIF('Listing Competitieven'!AS$2:AS$479,$A850))</f>
        <v/>
      </c>
      <c r="I850">
        <v>849</v>
      </c>
      <c r="J850" s="145">
        <f>SUM(B$2:B850)</f>
        <v>149</v>
      </c>
      <c r="K850" s="145">
        <f>SUM(C$2:C850)</f>
        <v>99</v>
      </c>
      <c r="L850" s="145">
        <f>SUM(D$2:D850)</f>
        <v>51</v>
      </c>
      <c r="M850" s="145">
        <f>SUM(E$2:E850)</f>
        <v>7</v>
      </c>
      <c r="N850" s="145">
        <f>SUM(F$2:F850)</f>
        <v>1</v>
      </c>
      <c r="O850" s="145">
        <f>SUM(G$2:G850)</f>
        <v>0</v>
      </c>
    </row>
    <row r="851" spans="1:15" x14ac:dyDescent="0.25">
      <c r="A851">
        <v>850</v>
      </c>
      <c r="B851" s="145" t="str">
        <f>IF(COUNTIF('Listing Competitieven'!AN$2:AN$479,$A851)=0,"",COUNTIF('Listing Competitieven'!AN$2:AN$479,$A851))</f>
        <v/>
      </c>
      <c r="C851" s="145" t="str">
        <f>IF(COUNTIF('Listing Competitieven'!AO$2:AO$479,$A851)=0,"",COUNTIF('Listing Competitieven'!AO$2:AO$479,$A851))</f>
        <v/>
      </c>
      <c r="D851" s="145" t="str">
        <f>IF(COUNTIF('Listing Competitieven'!AP$2:AP$479,$A851)=0,"",COUNTIF('Listing Competitieven'!AP$2:AP$479,$A851))</f>
        <v/>
      </c>
      <c r="E851" s="145" t="str">
        <f>IF(COUNTIF('Listing Competitieven'!AQ$2:AQ$479,$A851)=0,"",COUNTIF('Listing Competitieven'!AQ$2:AQ$479,$A851))</f>
        <v/>
      </c>
      <c r="F851" s="145" t="str">
        <f>IF(COUNTIF('Listing Competitieven'!AR$2:AR$479,$A851)=0,"",COUNTIF('Listing Competitieven'!AR$2:AR$479,$A851))</f>
        <v/>
      </c>
      <c r="G851" s="145" t="str">
        <f>IF(COUNTIF('Listing Competitieven'!AS$2:AS$479,$A851)=0,"",COUNTIF('Listing Competitieven'!AS$2:AS$479,$A851))</f>
        <v/>
      </c>
      <c r="I851">
        <v>850</v>
      </c>
      <c r="J851" s="145">
        <f>SUM(B$2:B851)</f>
        <v>149</v>
      </c>
      <c r="K851" s="145">
        <f>SUM(C$2:C851)</f>
        <v>99</v>
      </c>
      <c r="L851" s="145">
        <f>SUM(D$2:D851)</f>
        <v>51</v>
      </c>
      <c r="M851" s="145">
        <f>SUM(E$2:E851)</f>
        <v>7</v>
      </c>
      <c r="N851" s="145">
        <f>SUM(F$2:F851)</f>
        <v>1</v>
      </c>
      <c r="O851" s="145">
        <f>SUM(G$2:G851)</f>
        <v>0</v>
      </c>
    </row>
    <row r="852" spans="1:15" x14ac:dyDescent="0.25">
      <c r="A852">
        <v>851</v>
      </c>
      <c r="B852" s="145" t="str">
        <f>IF(COUNTIF('Listing Competitieven'!AN$2:AN$479,$A852)=0,"",COUNTIF('Listing Competitieven'!AN$2:AN$479,$A852))</f>
        <v/>
      </c>
      <c r="C852" s="145" t="str">
        <f>IF(COUNTIF('Listing Competitieven'!AO$2:AO$479,$A852)=0,"",COUNTIF('Listing Competitieven'!AO$2:AO$479,$A852))</f>
        <v/>
      </c>
      <c r="D852" s="145" t="str">
        <f>IF(COUNTIF('Listing Competitieven'!AP$2:AP$479,$A852)=0,"",COUNTIF('Listing Competitieven'!AP$2:AP$479,$A852))</f>
        <v/>
      </c>
      <c r="E852" s="145" t="str">
        <f>IF(COUNTIF('Listing Competitieven'!AQ$2:AQ$479,$A852)=0,"",COUNTIF('Listing Competitieven'!AQ$2:AQ$479,$A852))</f>
        <v/>
      </c>
      <c r="F852" s="145" t="str">
        <f>IF(COUNTIF('Listing Competitieven'!AR$2:AR$479,$A852)=0,"",COUNTIF('Listing Competitieven'!AR$2:AR$479,$A852))</f>
        <v/>
      </c>
      <c r="G852" s="145" t="str">
        <f>IF(COUNTIF('Listing Competitieven'!AS$2:AS$479,$A852)=0,"",COUNTIF('Listing Competitieven'!AS$2:AS$479,$A852))</f>
        <v/>
      </c>
      <c r="I852">
        <v>851</v>
      </c>
      <c r="J852" s="145">
        <f>SUM(B$2:B852)</f>
        <v>149</v>
      </c>
      <c r="K852" s="145">
        <f>SUM(C$2:C852)</f>
        <v>99</v>
      </c>
      <c r="L852" s="145">
        <f>SUM(D$2:D852)</f>
        <v>51</v>
      </c>
      <c r="M852" s="145">
        <f>SUM(E$2:E852)</f>
        <v>7</v>
      </c>
      <c r="N852" s="145">
        <f>SUM(F$2:F852)</f>
        <v>1</v>
      </c>
      <c r="O852" s="145">
        <f>SUM(G$2:G852)</f>
        <v>0</v>
      </c>
    </row>
    <row r="853" spans="1:15" x14ac:dyDescent="0.25">
      <c r="A853">
        <v>852</v>
      </c>
      <c r="B853" s="145" t="str">
        <f>IF(COUNTIF('Listing Competitieven'!AN$2:AN$479,$A853)=0,"",COUNTIF('Listing Competitieven'!AN$2:AN$479,$A853))</f>
        <v/>
      </c>
      <c r="C853" s="145" t="str">
        <f>IF(COUNTIF('Listing Competitieven'!AO$2:AO$479,$A853)=0,"",COUNTIF('Listing Competitieven'!AO$2:AO$479,$A853))</f>
        <v/>
      </c>
      <c r="D853" s="145" t="str">
        <f>IF(COUNTIF('Listing Competitieven'!AP$2:AP$479,$A853)=0,"",COUNTIF('Listing Competitieven'!AP$2:AP$479,$A853))</f>
        <v/>
      </c>
      <c r="E853" s="145" t="str">
        <f>IF(COUNTIF('Listing Competitieven'!AQ$2:AQ$479,$A853)=0,"",COUNTIF('Listing Competitieven'!AQ$2:AQ$479,$A853))</f>
        <v/>
      </c>
      <c r="F853" s="145" t="str">
        <f>IF(COUNTIF('Listing Competitieven'!AR$2:AR$479,$A853)=0,"",COUNTIF('Listing Competitieven'!AR$2:AR$479,$A853))</f>
        <v/>
      </c>
      <c r="G853" s="145" t="str">
        <f>IF(COUNTIF('Listing Competitieven'!AS$2:AS$479,$A853)=0,"",COUNTIF('Listing Competitieven'!AS$2:AS$479,$A853))</f>
        <v/>
      </c>
      <c r="I853">
        <v>852</v>
      </c>
      <c r="J853" s="145">
        <f>SUM(B$2:B853)</f>
        <v>149</v>
      </c>
      <c r="K853" s="145">
        <f>SUM(C$2:C853)</f>
        <v>99</v>
      </c>
      <c r="L853" s="145">
        <f>SUM(D$2:D853)</f>
        <v>51</v>
      </c>
      <c r="M853" s="145">
        <f>SUM(E$2:E853)</f>
        <v>7</v>
      </c>
      <c r="N853" s="145">
        <f>SUM(F$2:F853)</f>
        <v>1</v>
      </c>
      <c r="O853" s="145">
        <f>SUM(G$2:G853)</f>
        <v>0</v>
      </c>
    </row>
    <row r="854" spans="1:15" x14ac:dyDescent="0.25">
      <c r="A854">
        <v>853</v>
      </c>
      <c r="B854" s="145" t="str">
        <f>IF(COUNTIF('Listing Competitieven'!AN$2:AN$479,$A854)=0,"",COUNTIF('Listing Competitieven'!AN$2:AN$479,$A854))</f>
        <v/>
      </c>
      <c r="C854" s="145" t="str">
        <f>IF(COUNTIF('Listing Competitieven'!AO$2:AO$479,$A854)=0,"",COUNTIF('Listing Competitieven'!AO$2:AO$479,$A854))</f>
        <v/>
      </c>
      <c r="D854" s="145" t="str">
        <f>IF(COUNTIF('Listing Competitieven'!AP$2:AP$479,$A854)=0,"",COUNTIF('Listing Competitieven'!AP$2:AP$479,$A854))</f>
        <v/>
      </c>
      <c r="E854" s="145" t="str">
        <f>IF(COUNTIF('Listing Competitieven'!AQ$2:AQ$479,$A854)=0,"",COUNTIF('Listing Competitieven'!AQ$2:AQ$479,$A854))</f>
        <v/>
      </c>
      <c r="F854" s="145" t="str">
        <f>IF(COUNTIF('Listing Competitieven'!AR$2:AR$479,$A854)=0,"",COUNTIF('Listing Competitieven'!AR$2:AR$479,$A854))</f>
        <v/>
      </c>
      <c r="G854" s="145" t="str">
        <f>IF(COUNTIF('Listing Competitieven'!AS$2:AS$479,$A854)=0,"",COUNTIF('Listing Competitieven'!AS$2:AS$479,$A854))</f>
        <v/>
      </c>
      <c r="I854">
        <v>853</v>
      </c>
      <c r="J854" s="145">
        <f>SUM(B$2:B854)</f>
        <v>149</v>
      </c>
      <c r="K854" s="145">
        <f>SUM(C$2:C854)</f>
        <v>99</v>
      </c>
      <c r="L854" s="145">
        <f>SUM(D$2:D854)</f>
        <v>51</v>
      </c>
      <c r="M854" s="145">
        <f>SUM(E$2:E854)</f>
        <v>7</v>
      </c>
      <c r="N854" s="145">
        <f>SUM(F$2:F854)</f>
        <v>1</v>
      </c>
      <c r="O854" s="145">
        <f>SUM(G$2:G854)</f>
        <v>0</v>
      </c>
    </row>
    <row r="855" spans="1:15" x14ac:dyDescent="0.25">
      <c r="A855">
        <v>854</v>
      </c>
      <c r="B855" s="145" t="str">
        <f>IF(COUNTIF('Listing Competitieven'!AN$2:AN$479,$A855)=0,"",COUNTIF('Listing Competitieven'!AN$2:AN$479,$A855))</f>
        <v/>
      </c>
      <c r="C855" s="145" t="str">
        <f>IF(COUNTIF('Listing Competitieven'!AO$2:AO$479,$A855)=0,"",COUNTIF('Listing Competitieven'!AO$2:AO$479,$A855))</f>
        <v/>
      </c>
      <c r="D855" s="145" t="str">
        <f>IF(COUNTIF('Listing Competitieven'!AP$2:AP$479,$A855)=0,"",COUNTIF('Listing Competitieven'!AP$2:AP$479,$A855))</f>
        <v/>
      </c>
      <c r="E855" s="145" t="str">
        <f>IF(COUNTIF('Listing Competitieven'!AQ$2:AQ$479,$A855)=0,"",COUNTIF('Listing Competitieven'!AQ$2:AQ$479,$A855))</f>
        <v/>
      </c>
      <c r="F855" s="145">
        <f>IF(COUNTIF('Listing Competitieven'!AR$2:AR$479,$A855)=0,"",COUNTIF('Listing Competitieven'!AR$2:AR$479,$A855))</f>
        <v>1</v>
      </c>
      <c r="G855" s="145" t="str">
        <f>IF(COUNTIF('Listing Competitieven'!AS$2:AS$479,$A855)=0,"",COUNTIF('Listing Competitieven'!AS$2:AS$479,$A855))</f>
        <v/>
      </c>
      <c r="I855">
        <v>854</v>
      </c>
      <c r="J855" s="145">
        <f>SUM(B$2:B855)</f>
        <v>149</v>
      </c>
      <c r="K855" s="145">
        <f>SUM(C$2:C855)</f>
        <v>99</v>
      </c>
      <c r="L855" s="145">
        <f>SUM(D$2:D855)</f>
        <v>51</v>
      </c>
      <c r="M855" s="145">
        <f>SUM(E$2:E855)</f>
        <v>7</v>
      </c>
      <c r="N855" s="145">
        <f>SUM(F$2:F855)</f>
        <v>2</v>
      </c>
      <c r="O855" s="145">
        <f>SUM(G$2:G855)</f>
        <v>0</v>
      </c>
    </row>
    <row r="856" spans="1:15" x14ac:dyDescent="0.25">
      <c r="A856">
        <v>855</v>
      </c>
      <c r="B856" s="145" t="str">
        <f>IF(COUNTIF('Listing Competitieven'!AN$2:AN$479,$A856)=0,"",COUNTIF('Listing Competitieven'!AN$2:AN$479,$A856))</f>
        <v/>
      </c>
      <c r="C856" s="145" t="str">
        <f>IF(COUNTIF('Listing Competitieven'!AO$2:AO$479,$A856)=0,"",COUNTIF('Listing Competitieven'!AO$2:AO$479,$A856))</f>
        <v/>
      </c>
      <c r="D856" s="145" t="str">
        <f>IF(COUNTIF('Listing Competitieven'!AP$2:AP$479,$A856)=0,"",COUNTIF('Listing Competitieven'!AP$2:AP$479,$A856))</f>
        <v/>
      </c>
      <c r="E856" s="145" t="str">
        <f>IF(COUNTIF('Listing Competitieven'!AQ$2:AQ$479,$A856)=0,"",COUNTIF('Listing Competitieven'!AQ$2:AQ$479,$A856))</f>
        <v/>
      </c>
      <c r="F856" s="145" t="str">
        <f>IF(COUNTIF('Listing Competitieven'!AR$2:AR$479,$A856)=0,"",COUNTIF('Listing Competitieven'!AR$2:AR$479,$A856))</f>
        <v/>
      </c>
      <c r="G856" s="145" t="str">
        <f>IF(COUNTIF('Listing Competitieven'!AS$2:AS$479,$A856)=0,"",COUNTIF('Listing Competitieven'!AS$2:AS$479,$A856))</f>
        <v/>
      </c>
      <c r="I856">
        <v>855</v>
      </c>
      <c r="J856" s="145">
        <f>SUM(B$2:B856)</f>
        <v>149</v>
      </c>
      <c r="K856" s="145">
        <f>SUM(C$2:C856)</f>
        <v>99</v>
      </c>
      <c r="L856" s="145">
        <f>SUM(D$2:D856)</f>
        <v>51</v>
      </c>
      <c r="M856" s="145">
        <f>SUM(E$2:E856)</f>
        <v>7</v>
      </c>
      <c r="N856" s="145">
        <f>SUM(F$2:F856)</f>
        <v>2</v>
      </c>
      <c r="O856" s="145">
        <f>SUM(G$2:G856)</f>
        <v>0</v>
      </c>
    </row>
    <row r="857" spans="1:15" x14ac:dyDescent="0.25">
      <c r="A857">
        <v>856</v>
      </c>
      <c r="B857" s="145" t="str">
        <f>IF(COUNTIF('Listing Competitieven'!AN$2:AN$479,$A857)=0,"",COUNTIF('Listing Competitieven'!AN$2:AN$479,$A857))</f>
        <v/>
      </c>
      <c r="C857" s="145" t="str">
        <f>IF(COUNTIF('Listing Competitieven'!AO$2:AO$479,$A857)=0,"",COUNTIF('Listing Competitieven'!AO$2:AO$479,$A857))</f>
        <v/>
      </c>
      <c r="D857" s="145" t="str">
        <f>IF(COUNTIF('Listing Competitieven'!AP$2:AP$479,$A857)=0,"",COUNTIF('Listing Competitieven'!AP$2:AP$479,$A857))</f>
        <v/>
      </c>
      <c r="E857" s="145" t="str">
        <f>IF(COUNTIF('Listing Competitieven'!AQ$2:AQ$479,$A857)=0,"",COUNTIF('Listing Competitieven'!AQ$2:AQ$479,$A857))</f>
        <v/>
      </c>
      <c r="F857" s="145" t="str">
        <f>IF(COUNTIF('Listing Competitieven'!AR$2:AR$479,$A857)=0,"",COUNTIF('Listing Competitieven'!AR$2:AR$479,$A857))</f>
        <v/>
      </c>
      <c r="G857" s="145" t="str">
        <f>IF(COUNTIF('Listing Competitieven'!AS$2:AS$479,$A857)=0,"",COUNTIF('Listing Competitieven'!AS$2:AS$479,$A857))</f>
        <v/>
      </c>
      <c r="I857">
        <v>856</v>
      </c>
      <c r="J857" s="145">
        <f>SUM(B$2:B857)</f>
        <v>149</v>
      </c>
      <c r="K857" s="145">
        <f>SUM(C$2:C857)</f>
        <v>99</v>
      </c>
      <c r="L857" s="145">
        <f>SUM(D$2:D857)</f>
        <v>51</v>
      </c>
      <c r="M857" s="145">
        <f>SUM(E$2:E857)</f>
        <v>7</v>
      </c>
      <c r="N857" s="145">
        <f>SUM(F$2:F857)</f>
        <v>2</v>
      </c>
      <c r="O857" s="145">
        <f>SUM(G$2:G857)</f>
        <v>0</v>
      </c>
    </row>
    <row r="858" spans="1:15" x14ac:dyDescent="0.25">
      <c r="A858">
        <v>857</v>
      </c>
      <c r="B858" s="145" t="str">
        <f>IF(COUNTIF('Listing Competitieven'!AN$2:AN$479,$A858)=0,"",COUNTIF('Listing Competitieven'!AN$2:AN$479,$A858))</f>
        <v/>
      </c>
      <c r="C858" s="145" t="str">
        <f>IF(COUNTIF('Listing Competitieven'!AO$2:AO$479,$A858)=0,"",COUNTIF('Listing Competitieven'!AO$2:AO$479,$A858))</f>
        <v/>
      </c>
      <c r="D858" s="145" t="str">
        <f>IF(COUNTIF('Listing Competitieven'!AP$2:AP$479,$A858)=0,"",COUNTIF('Listing Competitieven'!AP$2:AP$479,$A858))</f>
        <v/>
      </c>
      <c r="E858" s="145" t="str">
        <f>IF(COUNTIF('Listing Competitieven'!AQ$2:AQ$479,$A858)=0,"",COUNTIF('Listing Competitieven'!AQ$2:AQ$479,$A858))</f>
        <v/>
      </c>
      <c r="F858" s="145" t="str">
        <f>IF(COUNTIF('Listing Competitieven'!AR$2:AR$479,$A858)=0,"",COUNTIF('Listing Competitieven'!AR$2:AR$479,$A858))</f>
        <v/>
      </c>
      <c r="G858" s="145" t="str">
        <f>IF(COUNTIF('Listing Competitieven'!AS$2:AS$479,$A858)=0,"",COUNTIF('Listing Competitieven'!AS$2:AS$479,$A858))</f>
        <v/>
      </c>
      <c r="I858">
        <v>857</v>
      </c>
      <c r="J858" s="145">
        <f>SUM(B$2:B858)</f>
        <v>149</v>
      </c>
      <c r="K858" s="145">
        <f>SUM(C$2:C858)</f>
        <v>99</v>
      </c>
      <c r="L858" s="145">
        <f>SUM(D$2:D858)</f>
        <v>51</v>
      </c>
      <c r="M858" s="145">
        <f>SUM(E$2:E858)</f>
        <v>7</v>
      </c>
      <c r="N858" s="145">
        <f>SUM(F$2:F858)</f>
        <v>2</v>
      </c>
      <c r="O858" s="145">
        <f>SUM(G$2:G858)</f>
        <v>0</v>
      </c>
    </row>
    <row r="859" spans="1:15" x14ac:dyDescent="0.25">
      <c r="A859">
        <v>858</v>
      </c>
      <c r="B859" s="145" t="str">
        <f>IF(COUNTIF('Listing Competitieven'!AN$2:AN$479,$A859)=0,"",COUNTIF('Listing Competitieven'!AN$2:AN$479,$A859))</f>
        <v/>
      </c>
      <c r="C859" s="145" t="str">
        <f>IF(COUNTIF('Listing Competitieven'!AO$2:AO$479,$A859)=0,"",COUNTIF('Listing Competitieven'!AO$2:AO$479,$A859))</f>
        <v/>
      </c>
      <c r="D859" s="145" t="str">
        <f>IF(COUNTIF('Listing Competitieven'!AP$2:AP$479,$A859)=0,"",COUNTIF('Listing Competitieven'!AP$2:AP$479,$A859))</f>
        <v/>
      </c>
      <c r="E859" s="145" t="str">
        <f>IF(COUNTIF('Listing Competitieven'!AQ$2:AQ$479,$A859)=0,"",COUNTIF('Listing Competitieven'!AQ$2:AQ$479,$A859))</f>
        <v/>
      </c>
      <c r="F859" s="145" t="str">
        <f>IF(COUNTIF('Listing Competitieven'!AR$2:AR$479,$A859)=0,"",COUNTIF('Listing Competitieven'!AR$2:AR$479,$A859))</f>
        <v/>
      </c>
      <c r="G859" s="145" t="str">
        <f>IF(COUNTIF('Listing Competitieven'!AS$2:AS$479,$A859)=0,"",COUNTIF('Listing Competitieven'!AS$2:AS$479,$A859))</f>
        <v/>
      </c>
      <c r="I859">
        <v>858</v>
      </c>
      <c r="J859" s="145">
        <f>SUM(B$2:B859)</f>
        <v>149</v>
      </c>
      <c r="K859" s="145">
        <f>SUM(C$2:C859)</f>
        <v>99</v>
      </c>
      <c r="L859" s="145">
        <f>SUM(D$2:D859)</f>
        <v>51</v>
      </c>
      <c r="M859" s="145">
        <f>SUM(E$2:E859)</f>
        <v>7</v>
      </c>
      <c r="N859" s="145">
        <f>SUM(F$2:F859)</f>
        <v>2</v>
      </c>
      <c r="O859" s="145">
        <f>SUM(G$2:G859)</f>
        <v>0</v>
      </c>
    </row>
    <row r="860" spans="1:15" x14ac:dyDescent="0.25">
      <c r="A860">
        <v>859</v>
      </c>
      <c r="B860" s="145" t="str">
        <f>IF(COUNTIF('Listing Competitieven'!AN$2:AN$479,$A860)=0,"",COUNTIF('Listing Competitieven'!AN$2:AN$479,$A860))</f>
        <v/>
      </c>
      <c r="C860" s="145" t="str">
        <f>IF(COUNTIF('Listing Competitieven'!AO$2:AO$479,$A860)=0,"",COUNTIF('Listing Competitieven'!AO$2:AO$479,$A860))</f>
        <v/>
      </c>
      <c r="D860" s="145" t="str">
        <f>IF(COUNTIF('Listing Competitieven'!AP$2:AP$479,$A860)=0,"",COUNTIF('Listing Competitieven'!AP$2:AP$479,$A860))</f>
        <v/>
      </c>
      <c r="E860" s="145" t="str">
        <f>IF(COUNTIF('Listing Competitieven'!AQ$2:AQ$479,$A860)=0,"",COUNTIF('Listing Competitieven'!AQ$2:AQ$479,$A860))</f>
        <v/>
      </c>
      <c r="F860" s="145" t="str">
        <f>IF(COUNTIF('Listing Competitieven'!AR$2:AR$479,$A860)=0,"",COUNTIF('Listing Competitieven'!AR$2:AR$479,$A860))</f>
        <v/>
      </c>
      <c r="G860" s="145" t="str">
        <f>IF(COUNTIF('Listing Competitieven'!AS$2:AS$479,$A860)=0,"",COUNTIF('Listing Competitieven'!AS$2:AS$479,$A860))</f>
        <v/>
      </c>
      <c r="I860">
        <v>859</v>
      </c>
      <c r="J860" s="145">
        <f>SUM(B$2:B860)</f>
        <v>149</v>
      </c>
      <c r="K860" s="145">
        <f>SUM(C$2:C860)</f>
        <v>99</v>
      </c>
      <c r="L860" s="145">
        <f>SUM(D$2:D860)</f>
        <v>51</v>
      </c>
      <c r="M860" s="145">
        <f>SUM(E$2:E860)</f>
        <v>7</v>
      </c>
      <c r="N860" s="145">
        <f>SUM(F$2:F860)</f>
        <v>2</v>
      </c>
      <c r="O860" s="145">
        <f>SUM(G$2:G860)</f>
        <v>0</v>
      </c>
    </row>
    <row r="861" spans="1:15" x14ac:dyDescent="0.25">
      <c r="A861">
        <v>860</v>
      </c>
      <c r="B861" s="145" t="str">
        <f>IF(COUNTIF('Listing Competitieven'!AN$2:AN$479,$A861)=0,"",COUNTIF('Listing Competitieven'!AN$2:AN$479,$A861))</f>
        <v/>
      </c>
      <c r="C861" s="145" t="str">
        <f>IF(COUNTIF('Listing Competitieven'!AO$2:AO$479,$A861)=0,"",COUNTIF('Listing Competitieven'!AO$2:AO$479,$A861))</f>
        <v/>
      </c>
      <c r="D861" s="145" t="str">
        <f>IF(COUNTIF('Listing Competitieven'!AP$2:AP$479,$A861)=0,"",COUNTIF('Listing Competitieven'!AP$2:AP$479,$A861))</f>
        <v/>
      </c>
      <c r="E861" s="145" t="str">
        <f>IF(COUNTIF('Listing Competitieven'!AQ$2:AQ$479,$A861)=0,"",COUNTIF('Listing Competitieven'!AQ$2:AQ$479,$A861))</f>
        <v/>
      </c>
      <c r="F861" s="145" t="str">
        <f>IF(COUNTIF('Listing Competitieven'!AR$2:AR$479,$A861)=0,"",COUNTIF('Listing Competitieven'!AR$2:AR$479,$A861))</f>
        <v/>
      </c>
      <c r="G861" s="145" t="str">
        <f>IF(COUNTIF('Listing Competitieven'!AS$2:AS$479,$A861)=0,"",COUNTIF('Listing Competitieven'!AS$2:AS$479,$A861))</f>
        <v/>
      </c>
      <c r="I861">
        <v>860</v>
      </c>
      <c r="J861" s="145">
        <f>SUM(B$2:B861)</f>
        <v>149</v>
      </c>
      <c r="K861" s="145">
        <f>SUM(C$2:C861)</f>
        <v>99</v>
      </c>
      <c r="L861" s="145">
        <f>SUM(D$2:D861)</f>
        <v>51</v>
      </c>
      <c r="M861" s="145">
        <f>SUM(E$2:E861)</f>
        <v>7</v>
      </c>
      <c r="N861" s="145">
        <f>SUM(F$2:F861)</f>
        <v>2</v>
      </c>
      <c r="O861" s="145">
        <f>SUM(G$2:G861)</f>
        <v>0</v>
      </c>
    </row>
    <row r="862" spans="1:15" x14ac:dyDescent="0.25">
      <c r="A862">
        <v>861</v>
      </c>
      <c r="B862" s="145" t="str">
        <f>IF(COUNTIF('Listing Competitieven'!AN$2:AN$479,$A862)=0,"",COUNTIF('Listing Competitieven'!AN$2:AN$479,$A862))</f>
        <v/>
      </c>
      <c r="C862" s="145" t="str">
        <f>IF(COUNTIF('Listing Competitieven'!AO$2:AO$479,$A862)=0,"",COUNTIF('Listing Competitieven'!AO$2:AO$479,$A862))</f>
        <v/>
      </c>
      <c r="D862" s="145" t="str">
        <f>IF(COUNTIF('Listing Competitieven'!AP$2:AP$479,$A862)=0,"",COUNTIF('Listing Competitieven'!AP$2:AP$479,$A862))</f>
        <v/>
      </c>
      <c r="E862" s="145" t="str">
        <f>IF(COUNTIF('Listing Competitieven'!AQ$2:AQ$479,$A862)=0,"",COUNTIF('Listing Competitieven'!AQ$2:AQ$479,$A862))</f>
        <v/>
      </c>
      <c r="F862" s="145" t="str">
        <f>IF(COUNTIF('Listing Competitieven'!AR$2:AR$479,$A862)=0,"",COUNTIF('Listing Competitieven'!AR$2:AR$479,$A862))</f>
        <v/>
      </c>
      <c r="G862" s="145" t="str">
        <f>IF(COUNTIF('Listing Competitieven'!AS$2:AS$479,$A862)=0,"",COUNTIF('Listing Competitieven'!AS$2:AS$479,$A862))</f>
        <v/>
      </c>
      <c r="I862">
        <v>861</v>
      </c>
      <c r="J862" s="145">
        <f>SUM(B$2:B862)</f>
        <v>149</v>
      </c>
      <c r="K862" s="145">
        <f>SUM(C$2:C862)</f>
        <v>99</v>
      </c>
      <c r="L862" s="145">
        <f>SUM(D$2:D862)</f>
        <v>51</v>
      </c>
      <c r="M862" s="145">
        <f>SUM(E$2:E862)</f>
        <v>7</v>
      </c>
      <c r="N862" s="145">
        <f>SUM(F$2:F862)</f>
        <v>2</v>
      </c>
      <c r="O862" s="145">
        <f>SUM(G$2:G862)</f>
        <v>0</v>
      </c>
    </row>
    <row r="863" spans="1:15" x14ac:dyDescent="0.25">
      <c r="A863">
        <v>862</v>
      </c>
      <c r="B863" s="145" t="str">
        <f>IF(COUNTIF('Listing Competitieven'!AN$2:AN$479,$A863)=0,"",COUNTIF('Listing Competitieven'!AN$2:AN$479,$A863))</f>
        <v/>
      </c>
      <c r="C863" s="145" t="str">
        <f>IF(COUNTIF('Listing Competitieven'!AO$2:AO$479,$A863)=0,"",COUNTIF('Listing Competitieven'!AO$2:AO$479,$A863))</f>
        <v/>
      </c>
      <c r="D863" s="145" t="str">
        <f>IF(COUNTIF('Listing Competitieven'!AP$2:AP$479,$A863)=0,"",COUNTIF('Listing Competitieven'!AP$2:AP$479,$A863))</f>
        <v/>
      </c>
      <c r="E863" s="145" t="str">
        <f>IF(COUNTIF('Listing Competitieven'!AQ$2:AQ$479,$A863)=0,"",COUNTIF('Listing Competitieven'!AQ$2:AQ$479,$A863))</f>
        <v/>
      </c>
      <c r="F863" s="145" t="str">
        <f>IF(COUNTIF('Listing Competitieven'!AR$2:AR$479,$A863)=0,"",COUNTIF('Listing Competitieven'!AR$2:AR$479,$A863))</f>
        <v/>
      </c>
      <c r="G863" s="145" t="str">
        <f>IF(COUNTIF('Listing Competitieven'!AS$2:AS$479,$A863)=0,"",COUNTIF('Listing Competitieven'!AS$2:AS$479,$A863))</f>
        <v/>
      </c>
      <c r="I863">
        <v>862</v>
      </c>
      <c r="J863" s="145">
        <f>SUM(B$2:B863)</f>
        <v>149</v>
      </c>
      <c r="K863" s="145">
        <f>SUM(C$2:C863)</f>
        <v>99</v>
      </c>
      <c r="L863" s="145">
        <f>SUM(D$2:D863)</f>
        <v>51</v>
      </c>
      <c r="M863" s="145">
        <f>SUM(E$2:E863)</f>
        <v>7</v>
      </c>
      <c r="N863" s="145">
        <f>SUM(F$2:F863)</f>
        <v>2</v>
      </c>
      <c r="O863" s="145">
        <f>SUM(G$2:G863)</f>
        <v>0</v>
      </c>
    </row>
    <row r="864" spans="1:15" x14ac:dyDescent="0.25">
      <c r="A864">
        <v>863</v>
      </c>
      <c r="B864" s="145" t="str">
        <f>IF(COUNTIF('Listing Competitieven'!AN$2:AN$479,$A864)=0,"",COUNTIF('Listing Competitieven'!AN$2:AN$479,$A864))</f>
        <v/>
      </c>
      <c r="C864" s="145" t="str">
        <f>IF(COUNTIF('Listing Competitieven'!AO$2:AO$479,$A864)=0,"",COUNTIF('Listing Competitieven'!AO$2:AO$479,$A864))</f>
        <v/>
      </c>
      <c r="D864" s="145" t="str">
        <f>IF(COUNTIF('Listing Competitieven'!AP$2:AP$479,$A864)=0,"",COUNTIF('Listing Competitieven'!AP$2:AP$479,$A864))</f>
        <v/>
      </c>
      <c r="E864" s="145" t="str">
        <f>IF(COUNTIF('Listing Competitieven'!AQ$2:AQ$479,$A864)=0,"",COUNTIF('Listing Competitieven'!AQ$2:AQ$479,$A864))</f>
        <v/>
      </c>
      <c r="F864" s="145" t="str">
        <f>IF(COUNTIF('Listing Competitieven'!AR$2:AR$479,$A864)=0,"",COUNTIF('Listing Competitieven'!AR$2:AR$479,$A864))</f>
        <v/>
      </c>
      <c r="G864" s="145" t="str">
        <f>IF(COUNTIF('Listing Competitieven'!AS$2:AS$479,$A864)=0,"",COUNTIF('Listing Competitieven'!AS$2:AS$479,$A864))</f>
        <v/>
      </c>
      <c r="I864">
        <v>863</v>
      </c>
      <c r="J864" s="145">
        <f>SUM(B$2:B864)</f>
        <v>149</v>
      </c>
      <c r="K864" s="145">
        <f>SUM(C$2:C864)</f>
        <v>99</v>
      </c>
      <c r="L864" s="145">
        <f>SUM(D$2:D864)</f>
        <v>51</v>
      </c>
      <c r="M864" s="145">
        <f>SUM(E$2:E864)</f>
        <v>7</v>
      </c>
      <c r="N864" s="145">
        <f>SUM(F$2:F864)</f>
        <v>2</v>
      </c>
      <c r="O864" s="145">
        <f>SUM(G$2:G864)</f>
        <v>0</v>
      </c>
    </row>
    <row r="865" spans="1:15" x14ac:dyDescent="0.25">
      <c r="A865">
        <v>864</v>
      </c>
      <c r="B865" s="145" t="str">
        <f>IF(COUNTIF('Listing Competitieven'!AN$2:AN$479,$A865)=0,"",COUNTIF('Listing Competitieven'!AN$2:AN$479,$A865))</f>
        <v/>
      </c>
      <c r="C865" s="145" t="str">
        <f>IF(COUNTIF('Listing Competitieven'!AO$2:AO$479,$A865)=0,"",COUNTIF('Listing Competitieven'!AO$2:AO$479,$A865))</f>
        <v/>
      </c>
      <c r="D865" s="145" t="str">
        <f>IF(COUNTIF('Listing Competitieven'!AP$2:AP$479,$A865)=0,"",COUNTIF('Listing Competitieven'!AP$2:AP$479,$A865))</f>
        <v/>
      </c>
      <c r="E865" s="145" t="str">
        <f>IF(COUNTIF('Listing Competitieven'!AQ$2:AQ$479,$A865)=0,"",COUNTIF('Listing Competitieven'!AQ$2:AQ$479,$A865))</f>
        <v/>
      </c>
      <c r="F865" s="145" t="str">
        <f>IF(COUNTIF('Listing Competitieven'!AR$2:AR$479,$A865)=0,"",COUNTIF('Listing Competitieven'!AR$2:AR$479,$A865))</f>
        <v/>
      </c>
      <c r="G865" s="145" t="str">
        <f>IF(COUNTIF('Listing Competitieven'!AS$2:AS$479,$A865)=0,"",COUNTIF('Listing Competitieven'!AS$2:AS$479,$A865))</f>
        <v/>
      </c>
      <c r="I865">
        <v>864</v>
      </c>
      <c r="J865" s="145">
        <f>SUM(B$2:B865)</f>
        <v>149</v>
      </c>
      <c r="K865" s="145">
        <f>SUM(C$2:C865)</f>
        <v>99</v>
      </c>
      <c r="L865" s="145">
        <f>SUM(D$2:D865)</f>
        <v>51</v>
      </c>
      <c r="M865" s="145">
        <f>SUM(E$2:E865)</f>
        <v>7</v>
      </c>
      <c r="N865" s="145">
        <f>SUM(F$2:F865)</f>
        <v>2</v>
      </c>
      <c r="O865" s="145">
        <f>SUM(G$2:G865)</f>
        <v>0</v>
      </c>
    </row>
    <row r="866" spans="1:15" x14ac:dyDescent="0.25">
      <c r="A866">
        <v>865</v>
      </c>
      <c r="B866" s="145" t="str">
        <f>IF(COUNTIF('Listing Competitieven'!AN$2:AN$479,$A866)=0,"",COUNTIF('Listing Competitieven'!AN$2:AN$479,$A866))</f>
        <v/>
      </c>
      <c r="C866" s="145" t="str">
        <f>IF(COUNTIF('Listing Competitieven'!AO$2:AO$479,$A866)=0,"",COUNTIF('Listing Competitieven'!AO$2:AO$479,$A866))</f>
        <v/>
      </c>
      <c r="D866" s="145" t="str">
        <f>IF(COUNTIF('Listing Competitieven'!AP$2:AP$479,$A866)=0,"",COUNTIF('Listing Competitieven'!AP$2:AP$479,$A866))</f>
        <v/>
      </c>
      <c r="E866" s="145" t="str">
        <f>IF(COUNTIF('Listing Competitieven'!AQ$2:AQ$479,$A866)=0,"",COUNTIF('Listing Competitieven'!AQ$2:AQ$479,$A866))</f>
        <v/>
      </c>
      <c r="F866" s="145" t="str">
        <f>IF(COUNTIF('Listing Competitieven'!AR$2:AR$479,$A866)=0,"",COUNTIF('Listing Competitieven'!AR$2:AR$479,$A866))</f>
        <v/>
      </c>
      <c r="G866" s="145" t="str">
        <f>IF(COUNTIF('Listing Competitieven'!AS$2:AS$479,$A866)=0,"",COUNTIF('Listing Competitieven'!AS$2:AS$479,$A866))</f>
        <v/>
      </c>
      <c r="I866">
        <v>865</v>
      </c>
      <c r="J866" s="145">
        <f>SUM(B$2:B866)</f>
        <v>149</v>
      </c>
      <c r="K866" s="145">
        <f>SUM(C$2:C866)</f>
        <v>99</v>
      </c>
      <c r="L866" s="145">
        <f>SUM(D$2:D866)</f>
        <v>51</v>
      </c>
      <c r="M866" s="145">
        <f>SUM(E$2:E866)</f>
        <v>7</v>
      </c>
      <c r="N866" s="145">
        <f>SUM(F$2:F866)</f>
        <v>2</v>
      </c>
      <c r="O866" s="145">
        <f>SUM(G$2:G866)</f>
        <v>0</v>
      </c>
    </row>
    <row r="867" spans="1:15" x14ac:dyDescent="0.25">
      <c r="A867">
        <v>866</v>
      </c>
      <c r="B867" s="145" t="str">
        <f>IF(COUNTIF('Listing Competitieven'!AN$2:AN$479,$A867)=0,"",COUNTIF('Listing Competitieven'!AN$2:AN$479,$A867))</f>
        <v/>
      </c>
      <c r="C867" s="145" t="str">
        <f>IF(COUNTIF('Listing Competitieven'!AO$2:AO$479,$A867)=0,"",COUNTIF('Listing Competitieven'!AO$2:AO$479,$A867))</f>
        <v/>
      </c>
      <c r="D867" s="145" t="str">
        <f>IF(COUNTIF('Listing Competitieven'!AP$2:AP$479,$A867)=0,"",COUNTIF('Listing Competitieven'!AP$2:AP$479,$A867))</f>
        <v/>
      </c>
      <c r="E867" s="145" t="str">
        <f>IF(COUNTIF('Listing Competitieven'!AQ$2:AQ$479,$A867)=0,"",COUNTIF('Listing Competitieven'!AQ$2:AQ$479,$A867))</f>
        <v/>
      </c>
      <c r="F867" s="145" t="str">
        <f>IF(COUNTIF('Listing Competitieven'!AR$2:AR$479,$A867)=0,"",COUNTIF('Listing Competitieven'!AR$2:AR$479,$A867))</f>
        <v/>
      </c>
      <c r="G867" s="145" t="str">
        <f>IF(COUNTIF('Listing Competitieven'!AS$2:AS$479,$A867)=0,"",COUNTIF('Listing Competitieven'!AS$2:AS$479,$A867))</f>
        <v/>
      </c>
      <c r="I867">
        <v>866</v>
      </c>
      <c r="J867" s="145">
        <f>SUM(B$2:B867)</f>
        <v>149</v>
      </c>
      <c r="K867" s="145">
        <f>SUM(C$2:C867)</f>
        <v>99</v>
      </c>
      <c r="L867" s="145">
        <f>SUM(D$2:D867)</f>
        <v>51</v>
      </c>
      <c r="M867" s="145">
        <f>SUM(E$2:E867)</f>
        <v>7</v>
      </c>
      <c r="N867" s="145">
        <f>SUM(F$2:F867)</f>
        <v>2</v>
      </c>
      <c r="O867" s="145">
        <f>SUM(G$2:G867)</f>
        <v>0</v>
      </c>
    </row>
    <row r="868" spans="1:15" x14ac:dyDescent="0.25">
      <c r="A868">
        <v>867</v>
      </c>
      <c r="B868" s="145" t="str">
        <f>IF(COUNTIF('Listing Competitieven'!AN$2:AN$479,$A868)=0,"",COUNTIF('Listing Competitieven'!AN$2:AN$479,$A868))</f>
        <v/>
      </c>
      <c r="C868" s="145" t="str">
        <f>IF(COUNTIF('Listing Competitieven'!AO$2:AO$479,$A868)=0,"",COUNTIF('Listing Competitieven'!AO$2:AO$479,$A868))</f>
        <v/>
      </c>
      <c r="D868" s="145" t="str">
        <f>IF(COUNTIF('Listing Competitieven'!AP$2:AP$479,$A868)=0,"",COUNTIF('Listing Competitieven'!AP$2:AP$479,$A868))</f>
        <v/>
      </c>
      <c r="E868" s="145" t="str">
        <f>IF(COUNTIF('Listing Competitieven'!AQ$2:AQ$479,$A868)=0,"",COUNTIF('Listing Competitieven'!AQ$2:AQ$479,$A868))</f>
        <v/>
      </c>
      <c r="F868" s="145" t="str">
        <f>IF(COUNTIF('Listing Competitieven'!AR$2:AR$479,$A868)=0,"",COUNTIF('Listing Competitieven'!AR$2:AR$479,$A868))</f>
        <v/>
      </c>
      <c r="G868" s="145" t="str">
        <f>IF(COUNTIF('Listing Competitieven'!AS$2:AS$479,$A868)=0,"",COUNTIF('Listing Competitieven'!AS$2:AS$479,$A868))</f>
        <v/>
      </c>
      <c r="I868">
        <v>867</v>
      </c>
      <c r="J868" s="145">
        <f>SUM(B$2:B868)</f>
        <v>149</v>
      </c>
      <c r="K868" s="145">
        <f>SUM(C$2:C868)</f>
        <v>99</v>
      </c>
      <c r="L868" s="145">
        <f>SUM(D$2:D868)</f>
        <v>51</v>
      </c>
      <c r="M868" s="145">
        <f>SUM(E$2:E868)</f>
        <v>7</v>
      </c>
      <c r="N868" s="145">
        <f>SUM(F$2:F868)</f>
        <v>2</v>
      </c>
      <c r="O868" s="145">
        <f>SUM(G$2:G868)</f>
        <v>0</v>
      </c>
    </row>
    <row r="869" spans="1:15" x14ac:dyDescent="0.25">
      <c r="A869">
        <v>868</v>
      </c>
      <c r="B869" s="145" t="str">
        <f>IF(COUNTIF('Listing Competitieven'!AN$2:AN$479,$A869)=0,"",COUNTIF('Listing Competitieven'!AN$2:AN$479,$A869))</f>
        <v/>
      </c>
      <c r="C869" s="145" t="str">
        <f>IF(COUNTIF('Listing Competitieven'!AO$2:AO$479,$A869)=0,"",COUNTIF('Listing Competitieven'!AO$2:AO$479,$A869))</f>
        <v/>
      </c>
      <c r="D869" s="145" t="str">
        <f>IF(COUNTIF('Listing Competitieven'!AP$2:AP$479,$A869)=0,"",COUNTIF('Listing Competitieven'!AP$2:AP$479,$A869))</f>
        <v/>
      </c>
      <c r="E869" s="145" t="str">
        <f>IF(COUNTIF('Listing Competitieven'!AQ$2:AQ$479,$A869)=0,"",COUNTIF('Listing Competitieven'!AQ$2:AQ$479,$A869))</f>
        <v/>
      </c>
      <c r="F869" s="145" t="str">
        <f>IF(COUNTIF('Listing Competitieven'!AR$2:AR$479,$A869)=0,"",COUNTIF('Listing Competitieven'!AR$2:AR$479,$A869))</f>
        <v/>
      </c>
      <c r="G869" s="145" t="str">
        <f>IF(COUNTIF('Listing Competitieven'!AS$2:AS$479,$A869)=0,"",COUNTIF('Listing Competitieven'!AS$2:AS$479,$A869))</f>
        <v/>
      </c>
      <c r="I869">
        <v>868</v>
      </c>
      <c r="J869" s="145">
        <f>SUM(B$2:B869)</f>
        <v>149</v>
      </c>
      <c r="K869" s="145">
        <f>SUM(C$2:C869)</f>
        <v>99</v>
      </c>
      <c r="L869" s="145">
        <f>SUM(D$2:D869)</f>
        <v>51</v>
      </c>
      <c r="M869" s="145">
        <f>SUM(E$2:E869)</f>
        <v>7</v>
      </c>
      <c r="N869" s="145">
        <f>SUM(F$2:F869)</f>
        <v>2</v>
      </c>
      <c r="O869" s="145">
        <f>SUM(G$2:G869)</f>
        <v>0</v>
      </c>
    </row>
    <row r="870" spans="1:15" x14ac:dyDescent="0.25">
      <c r="A870">
        <v>869</v>
      </c>
      <c r="B870" s="145" t="str">
        <f>IF(COUNTIF('Listing Competitieven'!AN$2:AN$479,$A870)=0,"",COUNTIF('Listing Competitieven'!AN$2:AN$479,$A870))</f>
        <v/>
      </c>
      <c r="C870" s="145" t="str">
        <f>IF(COUNTIF('Listing Competitieven'!AO$2:AO$479,$A870)=0,"",COUNTIF('Listing Competitieven'!AO$2:AO$479,$A870))</f>
        <v/>
      </c>
      <c r="D870" s="145" t="str">
        <f>IF(COUNTIF('Listing Competitieven'!AP$2:AP$479,$A870)=0,"",COUNTIF('Listing Competitieven'!AP$2:AP$479,$A870))</f>
        <v/>
      </c>
      <c r="E870" s="145" t="str">
        <f>IF(COUNTIF('Listing Competitieven'!AQ$2:AQ$479,$A870)=0,"",COUNTIF('Listing Competitieven'!AQ$2:AQ$479,$A870))</f>
        <v/>
      </c>
      <c r="F870" s="145" t="str">
        <f>IF(COUNTIF('Listing Competitieven'!AR$2:AR$479,$A870)=0,"",COUNTIF('Listing Competitieven'!AR$2:AR$479,$A870))</f>
        <v/>
      </c>
      <c r="G870" s="145" t="str">
        <f>IF(COUNTIF('Listing Competitieven'!AS$2:AS$479,$A870)=0,"",COUNTIF('Listing Competitieven'!AS$2:AS$479,$A870))</f>
        <v/>
      </c>
      <c r="I870">
        <v>869</v>
      </c>
      <c r="J870" s="145">
        <f>SUM(B$2:B870)</f>
        <v>149</v>
      </c>
      <c r="K870" s="145">
        <f>SUM(C$2:C870)</f>
        <v>99</v>
      </c>
      <c r="L870" s="145">
        <f>SUM(D$2:D870)</f>
        <v>51</v>
      </c>
      <c r="M870" s="145">
        <f>SUM(E$2:E870)</f>
        <v>7</v>
      </c>
      <c r="N870" s="145">
        <f>SUM(F$2:F870)</f>
        <v>2</v>
      </c>
      <c r="O870" s="145">
        <f>SUM(G$2:G870)</f>
        <v>0</v>
      </c>
    </row>
    <row r="871" spans="1:15" x14ac:dyDescent="0.25">
      <c r="A871">
        <v>870</v>
      </c>
      <c r="B871" s="145" t="str">
        <f>IF(COUNTIF('Listing Competitieven'!AN$2:AN$479,$A871)=0,"",COUNTIF('Listing Competitieven'!AN$2:AN$479,$A871))</f>
        <v/>
      </c>
      <c r="C871" s="145" t="str">
        <f>IF(COUNTIF('Listing Competitieven'!AO$2:AO$479,$A871)=0,"",COUNTIF('Listing Competitieven'!AO$2:AO$479,$A871))</f>
        <v/>
      </c>
      <c r="D871" s="145" t="str">
        <f>IF(COUNTIF('Listing Competitieven'!AP$2:AP$479,$A871)=0,"",COUNTIF('Listing Competitieven'!AP$2:AP$479,$A871))</f>
        <v/>
      </c>
      <c r="E871" s="145" t="str">
        <f>IF(COUNTIF('Listing Competitieven'!AQ$2:AQ$479,$A871)=0,"",COUNTIF('Listing Competitieven'!AQ$2:AQ$479,$A871))</f>
        <v/>
      </c>
      <c r="F871" s="145" t="str">
        <f>IF(COUNTIF('Listing Competitieven'!AR$2:AR$479,$A871)=0,"",COUNTIF('Listing Competitieven'!AR$2:AR$479,$A871))</f>
        <v/>
      </c>
      <c r="G871" s="145" t="str">
        <f>IF(COUNTIF('Listing Competitieven'!AS$2:AS$479,$A871)=0,"",COUNTIF('Listing Competitieven'!AS$2:AS$479,$A871))</f>
        <v/>
      </c>
      <c r="I871">
        <v>870</v>
      </c>
      <c r="J871" s="145">
        <f>SUM(B$2:B871)</f>
        <v>149</v>
      </c>
      <c r="K871" s="145">
        <f>SUM(C$2:C871)</f>
        <v>99</v>
      </c>
      <c r="L871" s="145">
        <f>SUM(D$2:D871)</f>
        <v>51</v>
      </c>
      <c r="M871" s="145">
        <f>SUM(E$2:E871)</f>
        <v>7</v>
      </c>
      <c r="N871" s="145">
        <f>SUM(F$2:F871)</f>
        <v>2</v>
      </c>
      <c r="O871" s="145">
        <f>SUM(G$2:G871)</f>
        <v>0</v>
      </c>
    </row>
    <row r="872" spans="1:15" x14ac:dyDescent="0.25">
      <c r="A872">
        <v>871</v>
      </c>
      <c r="B872" s="145" t="str">
        <f>IF(COUNTIF('Listing Competitieven'!AN$2:AN$479,$A872)=0,"",COUNTIF('Listing Competitieven'!AN$2:AN$479,$A872))</f>
        <v/>
      </c>
      <c r="C872" s="145" t="str">
        <f>IF(COUNTIF('Listing Competitieven'!AO$2:AO$479,$A872)=0,"",COUNTIF('Listing Competitieven'!AO$2:AO$479,$A872))</f>
        <v/>
      </c>
      <c r="D872" s="145" t="str">
        <f>IF(COUNTIF('Listing Competitieven'!AP$2:AP$479,$A872)=0,"",COUNTIF('Listing Competitieven'!AP$2:AP$479,$A872))</f>
        <v/>
      </c>
      <c r="E872" s="145" t="str">
        <f>IF(COUNTIF('Listing Competitieven'!AQ$2:AQ$479,$A872)=0,"",COUNTIF('Listing Competitieven'!AQ$2:AQ$479,$A872))</f>
        <v/>
      </c>
      <c r="F872" s="145" t="str">
        <f>IF(COUNTIF('Listing Competitieven'!AR$2:AR$479,$A872)=0,"",COUNTIF('Listing Competitieven'!AR$2:AR$479,$A872))</f>
        <v/>
      </c>
      <c r="G872" s="145" t="str">
        <f>IF(COUNTIF('Listing Competitieven'!AS$2:AS$479,$A872)=0,"",COUNTIF('Listing Competitieven'!AS$2:AS$479,$A872))</f>
        <v/>
      </c>
      <c r="I872">
        <v>871</v>
      </c>
      <c r="J872" s="145">
        <f>SUM(B$2:B872)</f>
        <v>149</v>
      </c>
      <c r="K872" s="145">
        <f>SUM(C$2:C872)</f>
        <v>99</v>
      </c>
      <c r="L872" s="145">
        <f>SUM(D$2:D872)</f>
        <v>51</v>
      </c>
      <c r="M872" s="145">
        <f>SUM(E$2:E872)</f>
        <v>7</v>
      </c>
      <c r="N872" s="145">
        <f>SUM(F$2:F872)</f>
        <v>2</v>
      </c>
      <c r="O872" s="145">
        <f>SUM(G$2:G872)</f>
        <v>0</v>
      </c>
    </row>
    <row r="873" spans="1:15" x14ac:dyDescent="0.25">
      <c r="A873">
        <v>872</v>
      </c>
      <c r="B873" s="145" t="str">
        <f>IF(COUNTIF('Listing Competitieven'!AN$2:AN$479,$A873)=0,"",COUNTIF('Listing Competitieven'!AN$2:AN$479,$A873))</f>
        <v/>
      </c>
      <c r="C873" s="145" t="str">
        <f>IF(COUNTIF('Listing Competitieven'!AO$2:AO$479,$A873)=0,"",COUNTIF('Listing Competitieven'!AO$2:AO$479,$A873))</f>
        <v/>
      </c>
      <c r="D873" s="145" t="str">
        <f>IF(COUNTIF('Listing Competitieven'!AP$2:AP$479,$A873)=0,"",COUNTIF('Listing Competitieven'!AP$2:AP$479,$A873))</f>
        <v/>
      </c>
      <c r="E873" s="145" t="str">
        <f>IF(COUNTIF('Listing Competitieven'!AQ$2:AQ$479,$A873)=0,"",COUNTIF('Listing Competitieven'!AQ$2:AQ$479,$A873))</f>
        <v/>
      </c>
      <c r="F873" s="145" t="str">
        <f>IF(COUNTIF('Listing Competitieven'!AR$2:AR$479,$A873)=0,"",COUNTIF('Listing Competitieven'!AR$2:AR$479,$A873))</f>
        <v/>
      </c>
      <c r="G873" s="145" t="str">
        <f>IF(COUNTIF('Listing Competitieven'!AS$2:AS$479,$A873)=0,"",COUNTIF('Listing Competitieven'!AS$2:AS$479,$A873))</f>
        <v/>
      </c>
      <c r="I873">
        <v>872</v>
      </c>
      <c r="J873" s="145">
        <f>SUM(B$2:B873)</f>
        <v>149</v>
      </c>
      <c r="K873" s="145">
        <f>SUM(C$2:C873)</f>
        <v>99</v>
      </c>
      <c r="L873" s="145">
        <f>SUM(D$2:D873)</f>
        <v>51</v>
      </c>
      <c r="M873" s="145">
        <f>SUM(E$2:E873)</f>
        <v>7</v>
      </c>
      <c r="N873" s="145">
        <f>SUM(F$2:F873)</f>
        <v>2</v>
      </c>
      <c r="O873" s="145">
        <f>SUM(G$2:G873)</f>
        <v>0</v>
      </c>
    </row>
    <row r="874" spans="1:15" x14ac:dyDescent="0.25">
      <c r="A874">
        <v>873</v>
      </c>
      <c r="B874" s="145" t="str">
        <f>IF(COUNTIF('Listing Competitieven'!AN$2:AN$479,$A874)=0,"",COUNTIF('Listing Competitieven'!AN$2:AN$479,$A874))</f>
        <v/>
      </c>
      <c r="C874" s="145" t="str">
        <f>IF(COUNTIF('Listing Competitieven'!AO$2:AO$479,$A874)=0,"",COUNTIF('Listing Competitieven'!AO$2:AO$479,$A874))</f>
        <v/>
      </c>
      <c r="D874" s="145" t="str">
        <f>IF(COUNTIF('Listing Competitieven'!AP$2:AP$479,$A874)=0,"",COUNTIF('Listing Competitieven'!AP$2:AP$479,$A874))</f>
        <v/>
      </c>
      <c r="E874" s="145" t="str">
        <f>IF(COUNTIF('Listing Competitieven'!AQ$2:AQ$479,$A874)=0,"",COUNTIF('Listing Competitieven'!AQ$2:AQ$479,$A874))</f>
        <v/>
      </c>
      <c r="F874" s="145" t="str">
        <f>IF(COUNTIF('Listing Competitieven'!AR$2:AR$479,$A874)=0,"",COUNTIF('Listing Competitieven'!AR$2:AR$479,$A874))</f>
        <v/>
      </c>
      <c r="G874" s="145" t="str">
        <f>IF(COUNTIF('Listing Competitieven'!AS$2:AS$479,$A874)=0,"",COUNTIF('Listing Competitieven'!AS$2:AS$479,$A874))</f>
        <v/>
      </c>
      <c r="I874">
        <v>873</v>
      </c>
      <c r="J874" s="145">
        <f>SUM(B$2:B874)</f>
        <v>149</v>
      </c>
      <c r="K874" s="145">
        <f>SUM(C$2:C874)</f>
        <v>99</v>
      </c>
      <c r="L874" s="145">
        <f>SUM(D$2:D874)</f>
        <v>51</v>
      </c>
      <c r="M874" s="145">
        <f>SUM(E$2:E874)</f>
        <v>7</v>
      </c>
      <c r="N874" s="145">
        <f>SUM(F$2:F874)</f>
        <v>2</v>
      </c>
      <c r="O874" s="145">
        <f>SUM(G$2:G874)</f>
        <v>0</v>
      </c>
    </row>
    <row r="875" spans="1:15" x14ac:dyDescent="0.25">
      <c r="A875">
        <v>874</v>
      </c>
      <c r="B875" s="145" t="str">
        <f>IF(COUNTIF('Listing Competitieven'!AN$2:AN$479,$A875)=0,"",COUNTIF('Listing Competitieven'!AN$2:AN$479,$A875))</f>
        <v/>
      </c>
      <c r="C875" s="145" t="str">
        <f>IF(COUNTIF('Listing Competitieven'!AO$2:AO$479,$A875)=0,"",COUNTIF('Listing Competitieven'!AO$2:AO$479,$A875))</f>
        <v/>
      </c>
      <c r="D875" s="145" t="str">
        <f>IF(COUNTIF('Listing Competitieven'!AP$2:AP$479,$A875)=0,"",COUNTIF('Listing Competitieven'!AP$2:AP$479,$A875))</f>
        <v/>
      </c>
      <c r="E875" s="145" t="str">
        <f>IF(COUNTIF('Listing Competitieven'!AQ$2:AQ$479,$A875)=0,"",COUNTIF('Listing Competitieven'!AQ$2:AQ$479,$A875))</f>
        <v/>
      </c>
      <c r="F875" s="145" t="str">
        <f>IF(COUNTIF('Listing Competitieven'!AR$2:AR$479,$A875)=0,"",COUNTIF('Listing Competitieven'!AR$2:AR$479,$A875))</f>
        <v/>
      </c>
      <c r="G875" s="145" t="str">
        <f>IF(COUNTIF('Listing Competitieven'!AS$2:AS$479,$A875)=0,"",COUNTIF('Listing Competitieven'!AS$2:AS$479,$A875))</f>
        <v/>
      </c>
      <c r="I875">
        <v>874</v>
      </c>
      <c r="J875" s="145">
        <f>SUM(B$2:B875)</f>
        <v>149</v>
      </c>
      <c r="K875" s="145">
        <f>SUM(C$2:C875)</f>
        <v>99</v>
      </c>
      <c r="L875" s="145">
        <f>SUM(D$2:D875)</f>
        <v>51</v>
      </c>
      <c r="M875" s="145">
        <f>SUM(E$2:E875)</f>
        <v>7</v>
      </c>
      <c r="N875" s="145">
        <f>SUM(F$2:F875)</f>
        <v>2</v>
      </c>
      <c r="O875" s="145">
        <f>SUM(G$2:G875)</f>
        <v>0</v>
      </c>
    </row>
    <row r="876" spans="1:15" x14ac:dyDescent="0.25">
      <c r="A876">
        <v>875</v>
      </c>
      <c r="B876" s="145" t="str">
        <f>IF(COUNTIF('Listing Competitieven'!AN$2:AN$479,$A876)=0,"",COUNTIF('Listing Competitieven'!AN$2:AN$479,$A876))</f>
        <v/>
      </c>
      <c r="C876" s="145" t="str">
        <f>IF(COUNTIF('Listing Competitieven'!AO$2:AO$479,$A876)=0,"",COUNTIF('Listing Competitieven'!AO$2:AO$479,$A876))</f>
        <v/>
      </c>
      <c r="D876" s="145" t="str">
        <f>IF(COUNTIF('Listing Competitieven'!AP$2:AP$479,$A876)=0,"",COUNTIF('Listing Competitieven'!AP$2:AP$479,$A876))</f>
        <v/>
      </c>
      <c r="E876" s="145" t="str">
        <f>IF(COUNTIF('Listing Competitieven'!AQ$2:AQ$479,$A876)=0,"",COUNTIF('Listing Competitieven'!AQ$2:AQ$479,$A876))</f>
        <v/>
      </c>
      <c r="F876" s="145" t="str">
        <f>IF(COUNTIF('Listing Competitieven'!AR$2:AR$479,$A876)=0,"",COUNTIF('Listing Competitieven'!AR$2:AR$479,$A876))</f>
        <v/>
      </c>
      <c r="G876" s="145" t="str">
        <f>IF(COUNTIF('Listing Competitieven'!AS$2:AS$479,$A876)=0,"",COUNTIF('Listing Competitieven'!AS$2:AS$479,$A876))</f>
        <v/>
      </c>
      <c r="I876">
        <v>875</v>
      </c>
      <c r="J876" s="145">
        <f>SUM(B$2:B876)</f>
        <v>149</v>
      </c>
      <c r="K876" s="145">
        <f>SUM(C$2:C876)</f>
        <v>99</v>
      </c>
      <c r="L876" s="145">
        <f>SUM(D$2:D876)</f>
        <v>51</v>
      </c>
      <c r="M876" s="145">
        <f>SUM(E$2:E876)</f>
        <v>7</v>
      </c>
      <c r="N876" s="145">
        <f>SUM(F$2:F876)</f>
        <v>2</v>
      </c>
      <c r="O876" s="145">
        <f>SUM(G$2:G876)</f>
        <v>0</v>
      </c>
    </row>
    <row r="877" spans="1:15" x14ac:dyDescent="0.25">
      <c r="A877">
        <v>876</v>
      </c>
      <c r="B877" s="145" t="str">
        <f>IF(COUNTIF('Listing Competitieven'!AN$2:AN$479,$A877)=0,"",COUNTIF('Listing Competitieven'!AN$2:AN$479,$A877))</f>
        <v/>
      </c>
      <c r="C877" s="145" t="str">
        <f>IF(COUNTIF('Listing Competitieven'!AO$2:AO$479,$A877)=0,"",COUNTIF('Listing Competitieven'!AO$2:AO$479,$A877))</f>
        <v/>
      </c>
      <c r="D877" s="145" t="str">
        <f>IF(COUNTIF('Listing Competitieven'!AP$2:AP$479,$A877)=0,"",COUNTIF('Listing Competitieven'!AP$2:AP$479,$A877))</f>
        <v/>
      </c>
      <c r="E877" s="145" t="str">
        <f>IF(COUNTIF('Listing Competitieven'!AQ$2:AQ$479,$A877)=0,"",COUNTIF('Listing Competitieven'!AQ$2:AQ$479,$A877))</f>
        <v/>
      </c>
      <c r="F877" s="145" t="str">
        <f>IF(COUNTIF('Listing Competitieven'!AR$2:AR$479,$A877)=0,"",COUNTIF('Listing Competitieven'!AR$2:AR$479,$A877))</f>
        <v/>
      </c>
      <c r="G877" s="145" t="str">
        <f>IF(COUNTIF('Listing Competitieven'!AS$2:AS$479,$A877)=0,"",COUNTIF('Listing Competitieven'!AS$2:AS$479,$A877))</f>
        <v/>
      </c>
      <c r="I877">
        <v>876</v>
      </c>
      <c r="J877" s="145">
        <f>SUM(B$2:B877)</f>
        <v>149</v>
      </c>
      <c r="K877" s="145">
        <f>SUM(C$2:C877)</f>
        <v>99</v>
      </c>
      <c r="L877" s="145">
        <f>SUM(D$2:D877)</f>
        <v>51</v>
      </c>
      <c r="M877" s="145">
        <f>SUM(E$2:E877)</f>
        <v>7</v>
      </c>
      <c r="N877" s="145">
        <f>SUM(F$2:F877)</f>
        <v>2</v>
      </c>
      <c r="O877" s="145">
        <f>SUM(G$2:G877)</f>
        <v>0</v>
      </c>
    </row>
    <row r="878" spans="1:15" x14ac:dyDescent="0.25">
      <c r="A878">
        <v>877</v>
      </c>
      <c r="B878" s="145" t="str">
        <f>IF(COUNTIF('Listing Competitieven'!AN$2:AN$479,$A878)=0,"",COUNTIF('Listing Competitieven'!AN$2:AN$479,$A878))</f>
        <v/>
      </c>
      <c r="C878" s="145" t="str">
        <f>IF(COUNTIF('Listing Competitieven'!AO$2:AO$479,$A878)=0,"",COUNTIF('Listing Competitieven'!AO$2:AO$479,$A878))</f>
        <v/>
      </c>
      <c r="D878" s="145" t="str">
        <f>IF(COUNTIF('Listing Competitieven'!AP$2:AP$479,$A878)=0,"",COUNTIF('Listing Competitieven'!AP$2:AP$479,$A878))</f>
        <v/>
      </c>
      <c r="E878" s="145" t="str">
        <f>IF(COUNTIF('Listing Competitieven'!AQ$2:AQ$479,$A878)=0,"",COUNTIF('Listing Competitieven'!AQ$2:AQ$479,$A878))</f>
        <v/>
      </c>
      <c r="F878" s="145" t="str">
        <f>IF(COUNTIF('Listing Competitieven'!AR$2:AR$479,$A878)=0,"",COUNTIF('Listing Competitieven'!AR$2:AR$479,$A878))</f>
        <v/>
      </c>
      <c r="G878" s="145" t="str">
        <f>IF(COUNTIF('Listing Competitieven'!AS$2:AS$479,$A878)=0,"",COUNTIF('Listing Competitieven'!AS$2:AS$479,$A878))</f>
        <v/>
      </c>
      <c r="I878">
        <v>877</v>
      </c>
      <c r="J878" s="145">
        <f>SUM(B$2:B878)</f>
        <v>149</v>
      </c>
      <c r="K878" s="145">
        <f>SUM(C$2:C878)</f>
        <v>99</v>
      </c>
      <c r="L878" s="145">
        <f>SUM(D$2:D878)</f>
        <v>51</v>
      </c>
      <c r="M878" s="145">
        <f>SUM(E$2:E878)</f>
        <v>7</v>
      </c>
      <c r="N878" s="145">
        <f>SUM(F$2:F878)</f>
        <v>2</v>
      </c>
      <c r="O878" s="145">
        <f>SUM(G$2:G878)</f>
        <v>0</v>
      </c>
    </row>
    <row r="879" spans="1:15" x14ac:dyDescent="0.25">
      <c r="A879">
        <v>878</v>
      </c>
      <c r="B879" s="145" t="str">
        <f>IF(COUNTIF('Listing Competitieven'!AN$2:AN$479,$A879)=0,"",COUNTIF('Listing Competitieven'!AN$2:AN$479,$A879))</f>
        <v/>
      </c>
      <c r="C879" s="145" t="str">
        <f>IF(COUNTIF('Listing Competitieven'!AO$2:AO$479,$A879)=0,"",COUNTIF('Listing Competitieven'!AO$2:AO$479,$A879))</f>
        <v/>
      </c>
      <c r="D879" s="145" t="str">
        <f>IF(COUNTIF('Listing Competitieven'!AP$2:AP$479,$A879)=0,"",COUNTIF('Listing Competitieven'!AP$2:AP$479,$A879))</f>
        <v/>
      </c>
      <c r="E879" s="145" t="str">
        <f>IF(COUNTIF('Listing Competitieven'!AQ$2:AQ$479,$A879)=0,"",COUNTIF('Listing Competitieven'!AQ$2:AQ$479,$A879))</f>
        <v/>
      </c>
      <c r="F879" s="145" t="str">
        <f>IF(COUNTIF('Listing Competitieven'!AR$2:AR$479,$A879)=0,"",COUNTIF('Listing Competitieven'!AR$2:AR$479,$A879))</f>
        <v/>
      </c>
      <c r="G879" s="145" t="str">
        <f>IF(COUNTIF('Listing Competitieven'!AS$2:AS$479,$A879)=0,"",COUNTIF('Listing Competitieven'!AS$2:AS$479,$A879))</f>
        <v/>
      </c>
      <c r="I879">
        <v>878</v>
      </c>
      <c r="J879" s="145">
        <f>SUM(B$2:B879)</f>
        <v>149</v>
      </c>
      <c r="K879" s="145">
        <f>SUM(C$2:C879)</f>
        <v>99</v>
      </c>
      <c r="L879" s="145">
        <f>SUM(D$2:D879)</f>
        <v>51</v>
      </c>
      <c r="M879" s="145">
        <f>SUM(E$2:E879)</f>
        <v>7</v>
      </c>
      <c r="N879" s="145">
        <f>SUM(F$2:F879)</f>
        <v>2</v>
      </c>
      <c r="O879" s="145">
        <f>SUM(G$2:G879)</f>
        <v>0</v>
      </c>
    </row>
    <row r="880" spans="1:15" x14ac:dyDescent="0.25">
      <c r="A880">
        <v>879</v>
      </c>
      <c r="B880" s="145" t="str">
        <f>IF(COUNTIF('Listing Competitieven'!AN$2:AN$479,$A880)=0,"",COUNTIF('Listing Competitieven'!AN$2:AN$479,$A880))</f>
        <v/>
      </c>
      <c r="C880" s="145" t="str">
        <f>IF(COUNTIF('Listing Competitieven'!AO$2:AO$479,$A880)=0,"",COUNTIF('Listing Competitieven'!AO$2:AO$479,$A880))</f>
        <v/>
      </c>
      <c r="D880" s="145" t="str">
        <f>IF(COUNTIF('Listing Competitieven'!AP$2:AP$479,$A880)=0,"",COUNTIF('Listing Competitieven'!AP$2:AP$479,$A880))</f>
        <v/>
      </c>
      <c r="E880" s="145" t="str">
        <f>IF(COUNTIF('Listing Competitieven'!AQ$2:AQ$479,$A880)=0,"",COUNTIF('Listing Competitieven'!AQ$2:AQ$479,$A880))</f>
        <v/>
      </c>
      <c r="F880" s="145" t="str">
        <f>IF(COUNTIF('Listing Competitieven'!AR$2:AR$479,$A880)=0,"",COUNTIF('Listing Competitieven'!AR$2:AR$479,$A880))</f>
        <v/>
      </c>
      <c r="G880" s="145" t="str">
        <f>IF(COUNTIF('Listing Competitieven'!AS$2:AS$479,$A880)=0,"",COUNTIF('Listing Competitieven'!AS$2:AS$479,$A880))</f>
        <v/>
      </c>
      <c r="I880">
        <v>879</v>
      </c>
      <c r="J880" s="145">
        <f>SUM(B$2:B880)</f>
        <v>149</v>
      </c>
      <c r="K880" s="145">
        <f>SUM(C$2:C880)</f>
        <v>99</v>
      </c>
      <c r="L880" s="145">
        <f>SUM(D$2:D880)</f>
        <v>51</v>
      </c>
      <c r="M880" s="145">
        <f>SUM(E$2:E880)</f>
        <v>7</v>
      </c>
      <c r="N880" s="145">
        <f>SUM(F$2:F880)</f>
        <v>2</v>
      </c>
      <c r="O880" s="145">
        <f>SUM(G$2:G880)</f>
        <v>0</v>
      </c>
    </row>
    <row r="881" spans="1:15" x14ac:dyDescent="0.25">
      <c r="A881">
        <v>880</v>
      </c>
      <c r="B881" s="145" t="str">
        <f>IF(COUNTIF('Listing Competitieven'!AN$2:AN$479,$A881)=0,"",COUNTIF('Listing Competitieven'!AN$2:AN$479,$A881))</f>
        <v/>
      </c>
      <c r="C881" s="145" t="str">
        <f>IF(COUNTIF('Listing Competitieven'!AO$2:AO$479,$A881)=0,"",COUNTIF('Listing Competitieven'!AO$2:AO$479,$A881))</f>
        <v/>
      </c>
      <c r="D881" s="145" t="str">
        <f>IF(COUNTIF('Listing Competitieven'!AP$2:AP$479,$A881)=0,"",COUNTIF('Listing Competitieven'!AP$2:AP$479,$A881))</f>
        <v/>
      </c>
      <c r="E881" s="145" t="str">
        <f>IF(COUNTIF('Listing Competitieven'!AQ$2:AQ$479,$A881)=0,"",COUNTIF('Listing Competitieven'!AQ$2:AQ$479,$A881))</f>
        <v/>
      </c>
      <c r="F881" s="145" t="str">
        <f>IF(COUNTIF('Listing Competitieven'!AR$2:AR$479,$A881)=0,"",COUNTIF('Listing Competitieven'!AR$2:AR$479,$A881))</f>
        <v/>
      </c>
      <c r="G881" s="145" t="str">
        <f>IF(COUNTIF('Listing Competitieven'!AS$2:AS$479,$A881)=0,"",COUNTIF('Listing Competitieven'!AS$2:AS$479,$A881))</f>
        <v/>
      </c>
      <c r="I881">
        <v>880</v>
      </c>
      <c r="J881" s="145">
        <f>SUM(B$2:B881)</f>
        <v>149</v>
      </c>
      <c r="K881" s="145">
        <f>SUM(C$2:C881)</f>
        <v>99</v>
      </c>
      <c r="L881" s="145">
        <f>SUM(D$2:D881)</f>
        <v>51</v>
      </c>
      <c r="M881" s="145">
        <f>SUM(E$2:E881)</f>
        <v>7</v>
      </c>
      <c r="N881" s="145">
        <f>SUM(F$2:F881)</f>
        <v>2</v>
      </c>
      <c r="O881" s="145">
        <f>SUM(G$2:G881)</f>
        <v>0</v>
      </c>
    </row>
    <row r="882" spans="1:15" x14ac:dyDescent="0.25">
      <c r="A882">
        <v>881</v>
      </c>
      <c r="B882" s="145" t="str">
        <f>IF(COUNTIF('Listing Competitieven'!AN$2:AN$479,$A882)=0,"",COUNTIF('Listing Competitieven'!AN$2:AN$479,$A882))</f>
        <v/>
      </c>
      <c r="C882" s="145" t="str">
        <f>IF(COUNTIF('Listing Competitieven'!AO$2:AO$479,$A882)=0,"",COUNTIF('Listing Competitieven'!AO$2:AO$479,$A882))</f>
        <v/>
      </c>
      <c r="D882" s="145" t="str">
        <f>IF(COUNTIF('Listing Competitieven'!AP$2:AP$479,$A882)=0,"",COUNTIF('Listing Competitieven'!AP$2:AP$479,$A882))</f>
        <v/>
      </c>
      <c r="E882" s="145" t="str">
        <f>IF(COUNTIF('Listing Competitieven'!AQ$2:AQ$479,$A882)=0,"",COUNTIF('Listing Competitieven'!AQ$2:AQ$479,$A882))</f>
        <v/>
      </c>
      <c r="F882" s="145">
        <f>IF(COUNTIF('Listing Competitieven'!AR$2:AR$479,$A882)=0,"",COUNTIF('Listing Competitieven'!AR$2:AR$479,$A882))</f>
        <v>1</v>
      </c>
      <c r="G882" s="145" t="str">
        <f>IF(COUNTIF('Listing Competitieven'!AS$2:AS$479,$A882)=0,"",COUNTIF('Listing Competitieven'!AS$2:AS$479,$A882))</f>
        <v/>
      </c>
      <c r="I882">
        <v>881</v>
      </c>
      <c r="J882" s="145">
        <f>SUM(B$2:B882)</f>
        <v>149</v>
      </c>
      <c r="K882" s="145">
        <f>SUM(C$2:C882)</f>
        <v>99</v>
      </c>
      <c r="L882" s="145">
        <f>SUM(D$2:D882)</f>
        <v>51</v>
      </c>
      <c r="M882" s="145">
        <f>SUM(E$2:E882)</f>
        <v>7</v>
      </c>
      <c r="N882" s="145">
        <f>SUM(F$2:F882)</f>
        <v>3</v>
      </c>
      <c r="O882" s="145">
        <f>SUM(G$2:G882)</f>
        <v>0</v>
      </c>
    </row>
    <row r="883" spans="1:15" x14ac:dyDescent="0.25">
      <c r="A883">
        <v>882</v>
      </c>
      <c r="B883" s="145" t="str">
        <f>IF(COUNTIF('Listing Competitieven'!AN$2:AN$479,$A883)=0,"",COUNTIF('Listing Competitieven'!AN$2:AN$479,$A883))</f>
        <v/>
      </c>
      <c r="C883" s="145" t="str">
        <f>IF(COUNTIF('Listing Competitieven'!AO$2:AO$479,$A883)=0,"",COUNTIF('Listing Competitieven'!AO$2:AO$479,$A883))</f>
        <v/>
      </c>
      <c r="D883" s="145" t="str">
        <f>IF(COUNTIF('Listing Competitieven'!AP$2:AP$479,$A883)=0,"",COUNTIF('Listing Competitieven'!AP$2:AP$479,$A883))</f>
        <v/>
      </c>
      <c r="E883" s="145" t="str">
        <f>IF(COUNTIF('Listing Competitieven'!AQ$2:AQ$479,$A883)=0,"",COUNTIF('Listing Competitieven'!AQ$2:AQ$479,$A883))</f>
        <v/>
      </c>
      <c r="F883" s="145" t="str">
        <f>IF(COUNTIF('Listing Competitieven'!AR$2:AR$479,$A883)=0,"",COUNTIF('Listing Competitieven'!AR$2:AR$479,$A883))</f>
        <v/>
      </c>
      <c r="G883" s="145" t="str">
        <f>IF(COUNTIF('Listing Competitieven'!AS$2:AS$479,$A883)=0,"",COUNTIF('Listing Competitieven'!AS$2:AS$479,$A883))</f>
        <v/>
      </c>
      <c r="I883">
        <v>882</v>
      </c>
      <c r="J883" s="145">
        <f>SUM(B$2:B883)</f>
        <v>149</v>
      </c>
      <c r="K883" s="145">
        <f>SUM(C$2:C883)</f>
        <v>99</v>
      </c>
      <c r="L883" s="145">
        <f>SUM(D$2:D883)</f>
        <v>51</v>
      </c>
      <c r="M883" s="145">
        <f>SUM(E$2:E883)</f>
        <v>7</v>
      </c>
      <c r="N883" s="145">
        <f>SUM(F$2:F883)</f>
        <v>3</v>
      </c>
      <c r="O883" s="145">
        <f>SUM(G$2:G883)</f>
        <v>0</v>
      </c>
    </row>
    <row r="884" spans="1:15" x14ac:dyDescent="0.25">
      <c r="A884">
        <v>883</v>
      </c>
      <c r="B884" s="145" t="str">
        <f>IF(COUNTIF('Listing Competitieven'!AN$2:AN$479,$A884)=0,"",COUNTIF('Listing Competitieven'!AN$2:AN$479,$A884))</f>
        <v/>
      </c>
      <c r="C884" s="145" t="str">
        <f>IF(COUNTIF('Listing Competitieven'!AO$2:AO$479,$A884)=0,"",COUNTIF('Listing Competitieven'!AO$2:AO$479,$A884))</f>
        <v/>
      </c>
      <c r="D884" s="145" t="str">
        <f>IF(COUNTIF('Listing Competitieven'!AP$2:AP$479,$A884)=0,"",COUNTIF('Listing Competitieven'!AP$2:AP$479,$A884))</f>
        <v/>
      </c>
      <c r="E884" s="145" t="str">
        <f>IF(COUNTIF('Listing Competitieven'!AQ$2:AQ$479,$A884)=0,"",COUNTIF('Listing Competitieven'!AQ$2:AQ$479,$A884))</f>
        <v/>
      </c>
      <c r="F884" s="145" t="str">
        <f>IF(COUNTIF('Listing Competitieven'!AR$2:AR$479,$A884)=0,"",COUNTIF('Listing Competitieven'!AR$2:AR$479,$A884))</f>
        <v/>
      </c>
      <c r="G884" s="145" t="str">
        <f>IF(COUNTIF('Listing Competitieven'!AS$2:AS$479,$A884)=0,"",COUNTIF('Listing Competitieven'!AS$2:AS$479,$A884))</f>
        <v/>
      </c>
      <c r="I884">
        <v>883</v>
      </c>
      <c r="J884" s="145">
        <f>SUM(B$2:B884)</f>
        <v>149</v>
      </c>
      <c r="K884" s="145">
        <f>SUM(C$2:C884)</f>
        <v>99</v>
      </c>
      <c r="L884" s="145">
        <f>SUM(D$2:D884)</f>
        <v>51</v>
      </c>
      <c r="M884" s="145">
        <f>SUM(E$2:E884)</f>
        <v>7</v>
      </c>
      <c r="N884" s="145">
        <f>SUM(F$2:F884)</f>
        <v>3</v>
      </c>
      <c r="O884" s="145">
        <f>SUM(G$2:G884)</f>
        <v>0</v>
      </c>
    </row>
    <row r="885" spans="1:15" x14ac:dyDescent="0.25">
      <c r="A885">
        <v>884</v>
      </c>
      <c r="B885" s="145" t="str">
        <f>IF(COUNTIF('Listing Competitieven'!AN$2:AN$479,$A885)=0,"",COUNTIF('Listing Competitieven'!AN$2:AN$479,$A885))</f>
        <v/>
      </c>
      <c r="C885" s="145" t="str">
        <f>IF(COUNTIF('Listing Competitieven'!AO$2:AO$479,$A885)=0,"",COUNTIF('Listing Competitieven'!AO$2:AO$479,$A885))</f>
        <v/>
      </c>
      <c r="D885" s="145" t="str">
        <f>IF(COUNTIF('Listing Competitieven'!AP$2:AP$479,$A885)=0,"",COUNTIF('Listing Competitieven'!AP$2:AP$479,$A885))</f>
        <v/>
      </c>
      <c r="E885" s="145" t="str">
        <f>IF(COUNTIF('Listing Competitieven'!AQ$2:AQ$479,$A885)=0,"",COUNTIF('Listing Competitieven'!AQ$2:AQ$479,$A885))</f>
        <v/>
      </c>
      <c r="F885" s="145" t="str">
        <f>IF(COUNTIF('Listing Competitieven'!AR$2:AR$479,$A885)=0,"",COUNTIF('Listing Competitieven'!AR$2:AR$479,$A885))</f>
        <v/>
      </c>
      <c r="G885" s="145" t="str">
        <f>IF(COUNTIF('Listing Competitieven'!AS$2:AS$479,$A885)=0,"",COUNTIF('Listing Competitieven'!AS$2:AS$479,$A885))</f>
        <v/>
      </c>
      <c r="I885">
        <v>884</v>
      </c>
      <c r="J885" s="145">
        <f>SUM(B$2:B885)</f>
        <v>149</v>
      </c>
      <c r="K885" s="145">
        <f>SUM(C$2:C885)</f>
        <v>99</v>
      </c>
      <c r="L885" s="145">
        <f>SUM(D$2:D885)</f>
        <v>51</v>
      </c>
      <c r="M885" s="145">
        <f>SUM(E$2:E885)</f>
        <v>7</v>
      </c>
      <c r="N885" s="145">
        <f>SUM(F$2:F885)</f>
        <v>3</v>
      </c>
      <c r="O885" s="145">
        <f>SUM(G$2:G885)</f>
        <v>0</v>
      </c>
    </row>
    <row r="886" spans="1:15" x14ac:dyDescent="0.25">
      <c r="A886">
        <v>885</v>
      </c>
      <c r="B886" s="145" t="str">
        <f>IF(COUNTIF('Listing Competitieven'!AN$2:AN$479,$A886)=0,"",COUNTIF('Listing Competitieven'!AN$2:AN$479,$A886))</f>
        <v/>
      </c>
      <c r="C886" s="145" t="str">
        <f>IF(COUNTIF('Listing Competitieven'!AO$2:AO$479,$A886)=0,"",COUNTIF('Listing Competitieven'!AO$2:AO$479,$A886))</f>
        <v/>
      </c>
      <c r="D886" s="145" t="str">
        <f>IF(COUNTIF('Listing Competitieven'!AP$2:AP$479,$A886)=0,"",COUNTIF('Listing Competitieven'!AP$2:AP$479,$A886))</f>
        <v/>
      </c>
      <c r="E886" s="145" t="str">
        <f>IF(COUNTIF('Listing Competitieven'!AQ$2:AQ$479,$A886)=0,"",COUNTIF('Listing Competitieven'!AQ$2:AQ$479,$A886))</f>
        <v/>
      </c>
      <c r="F886" s="145" t="str">
        <f>IF(COUNTIF('Listing Competitieven'!AR$2:AR$479,$A886)=0,"",COUNTIF('Listing Competitieven'!AR$2:AR$479,$A886))</f>
        <v/>
      </c>
      <c r="G886" s="145" t="str">
        <f>IF(COUNTIF('Listing Competitieven'!AS$2:AS$479,$A886)=0,"",COUNTIF('Listing Competitieven'!AS$2:AS$479,$A886))</f>
        <v/>
      </c>
      <c r="I886">
        <v>885</v>
      </c>
      <c r="J886" s="145">
        <f>SUM(B$2:B886)</f>
        <v>149</v>
      </c>
      <c r="K886" s="145">
        <f>SUM(C$2:C886)</f>
        <v>99</v>
      </c>
      <c r="L886" s="145">
        <f>SUM(D$2:D886)</f>
        <v>51</v>
      </c>
      <c r="M886" s="145">
        <f>SUM(E$2:E886)</f>
        <v>7</v>
      </c>
      <c r="N886" s="145">
        <f>SUM(F$2:F886)</f>
        <v>3</v>
      </c>
      <c r="O886" s="145">
        <f>SUM(G$2:G886)</f>
        <v>0</v>
      </c>
    </row>
    <row r="887" spans="1:15" x14ac:dyDescent="0.25">
      <c r="A887">
        <v>886</v>
      </c>
      <c r="B887" s="145" t="str">
        <f>IF(COUNTIF('Listing Competitieven'!AN$2:AN$479,$A887)=0,"",COUNTIF('Listing Competitieven'!AN$2:AN$479,$A887))</f>
        <v/>
      </c>
      <c r="C887" s="145" t="str">
        <f>IF(COUNTIF('Listing Competitieven'!AO$2:AO$479,$A887)=0,"",COUNTIF('Listing Competitieven'!AO$2:AO$479,$A887))</f>
        <v/>
      </c>
      <c r="D887" s="145" t="str">
        <f>IF(COUNTIF('Listing Competitieven'!AP$2:AP$479,$A887)=0,"",COUNTIF('Listing Competitieven'!AP$2:AP$479,$A887))</f>
        <v/>
      </c>
      <c r="E887" s="145" t="str">
        <f>IF(COUNTIF('Listing Competitieven'!AQ$2:AQ$479,$A887)=0,"",COUNTIF('Listing Competitieven'!AQ$2:AQ$479,$A887))</f>
        <v/>
      </c>
      <c r="F887" s="145" t="str">
        <f>IF(COUNTIF('Listing Competitieven'!AR$2:AR$479,$A887)=0,"",COUNTIF('Listing Competitieven'!AR$2:AR$479,$A887))</f>
        <v/>
      </c>
      <c r="G887" s="145" t="str">
        <f>IF(COUNTIF('Listing Competitieven'!AS$2:AS$479,$A887)=0,"",COUNTIF('Listing Competitieven'!AS$2:AS$479,$A887))</f>
        <v/>
      </c>
      <c r="I887">
        <v>886</v>
      </c>
      <c r="J887" s="145">
        <f>SUM(B$2:B887)</f>
        <v>149</v>
      </c>
      <c r="K887" s="145">
        <f>SUM(C$2:C887)</f>
        <v>99</v>
      </c>
      <c r="L887" s="145">
        <f>SUM(D$2:D887)</f>
        <v>51</v>
      </c>
      <c r="M887" s="145">
        <f>SUM(E$2:E887)</f>
        <v>7</v>
      </c>
      <c r="N887" s="145">
        <f>SUM(F$2:F887)</f>
        <v>3</v>
      </c>
      <c r="O887" s="145">
        <f>SUM(G$2:G887)</f>
        <v>0</v>
      </c>
    </row>
    <row r="888" spans="1:15" x14ac:dyDescent="0.25">
      <c r="A888">
        <v>887</v>
      </c>
      <c r="B888" s="145" t="str">
        <f>IF(COUNTIF('Listing Competitieven'!AN$2:AN$479,$A888)=0,"",COUNTIF('Listing Competitieven'!AN$2:AN$479,$A888))</f>
        <v/>
      </c>
      <c r="C888" s="145" t="str">
        <f>IF(COUNTIF('Listing Competitieven'!AO$2:AO$479,$A888)=0,"",COUNTIF('Listing Competitieven'!AO$2:AO$479,$A888))</f>
        <v/>
      </c>
      <c r="D888" s="145" t="str">
        <f>IF(COUNTIF('Listing Competitieven'!AP$2:AP$479,$A888)=0,"",COUNTIF('Listing Competitieven'!AP$2:AP$479,$A888))</f>
        <v/>
      </c>
      <c r="E888" s="145" t="str">
        <f>IF(COUNTIF('Listing Competitieven'!AQ$2:AQ$479,$A888)=0,"",COUNTIF('Listing Competitieven'!AQ$2:AQ$479,$A888))</f>
        <v/>
      </c>
      <c r="F888" s="145" t="str">
        <f>IF(COUNTIF('Listing Competitieven'!AR$2:AR$479,$A888)=0,"",COUNTIF('Listing Competitieven'!AR$2:AR$479,$A888))</f>
        <v/>
      </c>
      <c r="G888" s="145" t="str">
        <f>IF(COUNTIF('Listing Competitieven'!AS$2:AS$479,$A888)=0,"",COUNTIF('Listing Competitieven'!AS$2:AS$479,$A888))</f>
        <v/>
      </c>
      <c r="I888">
        <v>887</v>
      </c>
      <c r="J888" s="145">
        <f>SUM(B$2:B888)</f>
        <v>149</v>
      </c>
      <c r="K888" s="145">
        <f>SUM(C$2:C888)</f>
        <v>99</v>
      </c>
      <c r="L888" s="145">
        <f>SUM(D$2:D888)</f>
        <v>51</v>
      </c>
      <c r="M888" s="145">
        <f>SUM(E$2:E888)</f>
        <v>7</v>
      </c>
      <c r="N888" s="145">
        <f>SUM(F$2:F888)</f>
        <v>3</v>
      </c>
      <c r="O888" s="145">
        <f>SUM(G$2:G888)</f>
        <v>0</v>
      </c>
    </row>
    <row r="889" spans="1:15" x14ac:dyDescent="0.25">
      <c r="A889">
        <v>888</v>
      </c>
      <c r="B889" s="145" t="str">
        <f>IF(COUNTIF('Listing Competitieven'!AN$2:AN$479,$A889)=0,"",COUNTIF('Listing Competitieven'!AN$2:AN$479,$A889))</f>
        <v/>
      </c>
      <c r="C889" s="145" t="str">
        <f>IF(COUNTIF('Listing Competitieven'!AO$2:AO$479,$A889)=0,"",COUNTIF('Listing Competitieven'!AO$2:AO$479,$A889))</f>
        <v/>
      </c>
      <c r="D889" s="145" t="str">
        <f>IF(COUNTIF('Listing Competitieven'!AP$2:AP$479,$A889)=0,"",COUNTIF('Listing Competitieven'!AP$2:AP$479,$A889))</f>
        <v/>
      </c>
      <c r="E889" s="145" t="str">
        <f>IF(COUNTIF('Listing Competitieven'!AQ$2:AQ$479,$A889)=0,"",COUNTIF('Listing Competitieven'!AQ$2:AQ$479,$A889))</f>
        <v/>
      </c>
      <c r="F889" s="145" t="str">
        <f>IF(COUNTIF('Listing Competitieven'!AR$2:AR$479,$A889)=0,"",COUNTIF('Listing Competitieven'!AR$2:AR$479,$A889))</f>
        <v/>
      </c>
      <c r="G889" s="145" t="str">
        <f>IF(COUNTIF('Listing Competitieven'!AS$2:AS$479,$A889)=0,"",COUNTIF('Listing Competitieven'!AS$2:AS$479,$A889))</f>
        <v/>
      </c>
      <c r="I889">
        <v>888</v>
      </c>
      <c r="J889" s="145">
        <f>SUM(B$2:B889)</f>
        <v>149</v>
      </c>
      <c r="K889" s="145">
        <f>SUM(C$2:C889)</f>
        <v>99</v>
      </c>
      <c r="L889" s="145">
        <f>SUM(D$2:D889)</f>
        <v>51</v>
      </c>
      <c r="M889" s="145">
        <f>SUM(E$2:E889)</f>
        <v>7</v>
      </c>
      <c r="N889" s="145">
        <f>SUM(F$2:F889)</f>
        <v>3</v>
      </c>
      <c r="O889" s="145">
        <f>SUM(G$2:G889)</f>
        <v>0</v>
      </c>
    </row>
    <row r="890" spans="1:15" x14ac:dyDescent="0.25">
      <c r="A890">
        <v>889</v>
      </c>
      <c r="B890" s="145" t="str">
        <f>IF(COUNTIF('Listing Competitieven'!AN$2:AN$479,$A890)=0,"",COUNTIF('Listing Competitieven'!AN$2:AN$479,$A890))</f>
        <v/>
      </c>
      <c r="C890" s="145" t="str">
        <f>IF(COUNTIF('Listing Competitieven'!AO$2:AO$479,$A890)=0,"",COUNTIF('Listing Competitieven'!AO$2:AO$479,$A890))</f>
        <v/>
      </c>
      <c r="D890" s="145" t="str">
        <f>IF(COUNTIF('Listing Competitieven'!AP$2:AP$479,$A890)=0,"",COUNTIF('Listing Competitieven'!AP$2:AP$479,$A890))</f>
        <v/>
      </c>
      <c r="E890" s="145" t="str">
        <f>IF(COUNTIF('Listing Competitieven'!AQ$2:AQ$479,$A890)=0,"",COUNTIF('Listing Competitieven'!AQ$2:AQ$479,$A890))</f>
        <v/>
      </c>
      <c r="F890" s="145" t="str">
        <f>IF(COUNTIF('Listing Competitieven'!AR$2:AR$479,$A890)=0,"",COUNTIF('Listing Competitieven'!AR$2:AR$479,$A890))</f>
        <v/>
      </c>
      <c r="G890" s="145" t="str">
        <f>IF(COUNTIF('Listing Competitieven'!AS$2:AS$479,$A890)=0,"",COUNTIF('Listing Competitieven'!AS$2:AS$479,$A890))</f>
        <v/>
      </c>
      <c r="I890">
        <v>889</v>
      </c>
      <c r="J890" s="145">
        <f>SUM(B$2:B890)</f>
        <v>149</v>
      </c>
      <c r="K890" s="145">
        <f>SUM(C$2:C890)</f>
        <v>99</v>
      </c>
      <c r="L890" s="145">
        <f>SUM(D$2:D890)</f>
        <v>51</v>
      </c>
      <c r="M890" s="145">
        <f>SUM(E$2:E890)</f>
        <v>7</v>
      </c>
      <c r="N890" s="145">
        <f>SUM(F$2:F890)</f>
        <v>3</v>
      </c>
      <c r="O890" s="145">
        <f>SUM(G$2:G890)</f>
        <v>0</v>
      </c>
    </row>
    <row r="891" spans="1:15" x14ac:dyDescent="0.25">
      <c r="A891">
        <v>890</v>
      </c>
      <c r="B891" s="145" t="str">
        <f>IF(COUNTIF('Listing Competitieven'!AN$2:AN$479,$A891)=0,"",COUNTIF('Listing Competitieven'!AN$2:AN$479,$A891))</f>
        <v/>
      </c>
      <c r="C891" s="145" t="str">
        <f>IF(COUNTIF('Listing Competitieven'!AO$2:AO$479,$A891)=0,"",COUNTIF('Listing Competitieven'!AO$2:AO$479,$A891))</f>
        <v/>
      </c>
      <c r="D891" s="145" t="str">
        <f>IF(COUNTIF('Listing Competitieven'!AP$2:AP$479,$A891)=0,"",COUNTIF('Listing Competitieven'!AP$2:AP$479,$A891))</f>
        <v/>
      </c>
      <c r="E891" s="145" t="str">
        <f>IF(COUNTIF('Listing Competitieven'!AQ$2:AQ$479,$A891)=0,"",COUNTIF('Listing Competitieven'!AQ$2:AQ$479,$A891))</f>
        <v/>
      </c>
      <c r="F891" s="145" t="str">
        <f>IF(COUNTIF('Listing Competitieven'!AR$2:AR$479,$A891)=0,"",COUNTIF('Listing Competitieven'!AR$2:AR$479,$A891))</f>
        <v/>
      </c>
      <c r="G891" s="145" t="str">
        <f>IF(COUNTIF('Listing Competitieven'!AS$2:AS$479,$A891)=0,"",COUNTIF('Listing Competitieven'!AS$2:AS$479,$A891))</f>
        <v/>
      </c>
      <c r="I891">
        <v>890</v>
      </c>
      <c r="J891" s="145">
        <f>SUM(B$2:B891)</f>
        <v>149</v>
      </c>
      <c r="K891" s="145">
        <f>SUM(C$2:C891)</f>
        <v>99</v>
      </c>
      <c r="L891" s="145">
        <f>SUM(D$2:D891)</f>
        <v>51</v>
      </c>
      <c r="M891" s="145">
        <f>SUM(E$2:E891)</f>
        <v>7</v>
      </c>
      <c r="N891" s="145">
        <f>SUM(F$2:F891)</f>
        <v>3</v>
      </c>
      <c r="O891" s="145">
        <f>SUM(G$2:G891)</f>
        <v>0</v>
      </c>
    </row>
    <row r="892" spans="1:15" x14ac:dyDescent="0.25">
      <c r="A892">
        <v>891</v>
      </c>
      <c r="B892" s="145" t="str">
        <f>IF(COUNTIF('Listing Competitieven'!AN$2:AN$479,$A892)=0,"",COUNTIF('Listing Competitieven'!AN$2:AN$479,$A892))</f>
        <v/>
      </c>
      <c r="C892" s="145" t="str">
        <f>IF(COUNTIF('Listing Competitieven'!AO$2:AO$479,$A892)=0,"",COUNTIF('Listing Competitieven'!AO$2:AO$479,$A892))</f>
        <v/>
      </c>
      <c r="D892" s="145" t="str">
        <f>IF(COUNTIF('Listing Competitieven'!AP$2:AP$479,$A892)=0,"",COUNTIF('Listing Competitieven'!AP$2:AP$479,$A892))</f>
        <v/>
      </c>
      <c r="E892" s="145" t="str">
        <f>IF(COUNTIF('Listing Competitieven'!AQ$2:AQ$479,$A892)=0,"",COUNTIF('Listing Competitieven'!AQ$2:AQ$479,$A892))</f>
        <v/>
      </c>
      <c r="F892" s="145" t="str">
        <f>IF(COUNTIF('Listing Competitieven'!AR$2:AR$479,$A892)=0,"",COUNTIF('Listing Competitieven'!AR$2:AR$479,$A892))</f>
        <v/>
      </c>
      <c r="G892" s="145" t="str">
        <f>IF(COUNTIF('Listing Competitieven'!AS$2:AS$479,$A892)=0,"",COUNTIF('Listing Competitieven'!AS$2:AS$479,$A892))</f>
        <v/>
      </c>
      <c r="I892">
        <v>891</v>
      </c>
      <c r="J892" s="145">
        <f>SUM(B$2:B892)</f>
        <v>149</v>
      </c>
      <c r="K892" s="145">
        <f>SUM(C$2:C892)</f>
        <v>99</v>
      </c>
      <c r="L892" s="145">
        <f>SUM(D$2:D892)</f>
        <v>51</v>
      </c>
      <c r="M892" s="145">
        <f>SUM(E$2:E892)</f>
        <v>7</v>
      </c>
      <c r="N892" s="145">
        <f>SUM(F$2:F892)</f>
        <v>3</v>
      </c>
      <c r="O892" s="145">
        <f>SUM(G$2:G892)</f>
        <v>0</v>
      </c>
    </row>
    <row r="893" spans="1:15" x14ac:dyDescent="0.25">
      <c r="A893">
        <v>892</v>
      </c>
      <c r="B893" s="145" t="str">
        <f>IF(COUNTIF('Listing Competitieven'!AN$2:AN$479,$A893)=0,"",COUNTIF('Listing Competitieven'!AN$2:AN$479,$A893))</f>
        <v/>
      </c>
      <c r="C893" s="145" t="str">
        <f>IF(COUNTIF('Listing Competitieven'!AO$2:AO$479,$A893)=0,"",COUNTIF('Listing Competitieven'!AO$2:AO$479,$A893))</f>
        <v/>
      </c>
      <c r="D893" s="145" t="str">
        <f>IF(COUNTIF('Listing Competitieven'!AP$2:AP$479,$A893)=0,"",COUNTIF('Listing Competitieven'!AP$2:AP$479,$A893))</f>
        <v/>
      </c>
      <c r="E893" s="145" t="str">
        <f>IF(COUNTIF('Listing Competitieven'!AQ$2:AQ$479,$A893)=0,"",COUNTIF('Listing Competitieven'!AQ$2:AQ$479,$A893))</f>
        <v/>
      </c>
      <c r="F893" s="145" t="str">
        <f>IF(COUNTIF('Listing Competitieven'!AR$2:AR$479,$A893)=0,"",COUNTIF('Listing Competitieven'!AR$2:AR$479,$A893))</f>
        <v/>
      </c>
      <c r="G893" s="145" t="str">
        <f>IF(COUNTIF('Listing Competitieven'!AS$2:AS$479,$A893)=0,"",COUNTIF('Listing Competitieven'!AS$2:AS$479,$A893))</f>
        <v/>
      </c>
      <c r="I893">
        <v>892</v>
      </c>
      <c r="J893" s="145">
        <f>SUM(B$2:B893)</f>
        <v>149</v>
      </c>
      <c r="K893" s="145">
        <f>SUM(C$2:C893)</f>
        <v>99</v>
      </c>
      <c r="L893" s="145">
        <f>SUM(D$2:D893)</f>
        <v>51</v>
      </c>
      <c r="M893" s="145">
        <f>SUM(E$2:E893)</f>
        <v>7</v>
      </c>
      <c r="N893" s="145">
        <f>SUM(F$2:F893)</f>
        <v>3</v>
      </c>
      <c r="O893" s="145">
        <f>SUM(G$2:G893)</f>
        <v>0</v>
      </c>
    </row>
    <row r="894" spans="1:15" x14ac:dyDescent="0.25">
      <c r="A894">
        <v>893</v>
      </c>
      <c r="B894" s="145" t="str">
        <f>IF(COUNTIF('Listing Competitieven'!AN$2:AN$479,$A894)=0,"",COUNTIF('Listing Competitieven'!AN$2:AN$479,$A894))</f>
        <v/>
      </c>
      <c r="C894" s="145" t="str">
        <f>IF(COUNTIF('Listing Competitieven'!AO$2:AO$479,$A894)=0,"",COUNTIF('Listing Competitieven'!AO$2:AO$479,$A894))</f>
        <v/>
      </c>
      <c r="D894" s="145" t="str">
        <f>IF(COUNTIF('Listing Competitieven'!AP$2:AP$479,$A894)=0,"",COUNTIF('Listing Competitieven'!AP$2:AP$479,$A894))</f>
        <v/>
      </c>
      <c r="E894" s="145" t="str">
        <f>IF(COUNTIF('Listing Competitieven'!AQ$2:AQ$479,$A894)=0,"",COUNTIF('Listing Competitieven'!AQ$2:AQ$479,$A894))</f>
        <v/>
      </c>
      <c r="F894" s="145" t="str">
        <f>IF(COUNTIF('Listing Competitieven'!AR$2:AR$479,$A894)=0,"",COUNTIF('Listing Competitieven'!AR$2:AR$479,$A894))</f>
        <v/>
      </c>
      <c r="G894" s="145" t="str">
        <f>IF(COUNTIF('Listing Competitieven'!AS$2:AS$479,$A894)=0,"",COUNTIF('Listing Competitieven'!AS$2:AS$479,$A894))</f>
        <v/>
      </c>
      <c r="I894">
        <v>893</v>
      </c>
      <c r="J894" s="145">
        <f>SUM(B$2:B894)</f>
        <v>149</v>
      </c>
      <c r="K894" s="145">
        <f>SUM(C$2:C894)</f>
        <v>99</v>
      </c>
      <c r="L894" s="145">
        <f>SUM(D$2:D894)</f>
        <v>51</v>
      </c>
      <c r="M894" s="145">
        <f>SUM(E$2:E894)</f>
        <v>7</v>
      </c>
      <c r="N894" s="145">
        <f>SUM(F$2:F894)</f>
        <v>3</v>
      </c>
      <c r="O894" s="145">
        <f>SUM(G$2:G894)</f>
        <v>0</v>
      </c>
    </row>
    <row r="895" spans="1:15" x14ac:dyDescent="0.25">
      <c r="A895">
        <v>894</v>
      </c>
      <c r="B895" s="145" t="str">
        <f>IF(COUNTIF('Listing Competitieven'!AN$2:AN$479,$A895)=0,"",COUNTIF('Listing Competitieven'!AN$2:AN$479,$A895))</f>
        <v/>
      </c>
      <c r="C895" s="145" t="str">
        <f>IF(COUNTIF('Listing Competitieven'!AO$2:AO$479,$A895)=0,"",COUNTIF('Listing Competitieven'!AO$2:AO$479,$A895))</f>
        <v/>
      </c>
      <c r="D895" s="145" t="str">
        <f>IF(COUNTIF('Listing Competitieven'!AP$2:AP$479,$A895)=0,"",COUNTIF('Listing Competitieven'!AP$2:AP$479,$A895))</f>
        <v/>
      </c>
      <c r="E895" s="145" t="str">
        <f>IF(COUNTIF('Listing Competitieven'!AQ$2:AQ$479,$A895)=0,"",COUNTIF('Listing Competitieven'!AQ$2:AQ$479,$A895))</f>
        <v/>
      </c>
      <c r="F895" s="145" t="str">
        <f>IF(COUNTIF('Listing Competitieven'!AR$2:AR$479,$A895)=0,"",COUNTIF('Listing Competitieven'!AR$2:AR$479,$A895))</f>
        <v/>
      </c>
      <c r="G895" s="145" t="str">
        <f>IF(COUNTIF('Listing Competitieven'!AS$2:AS$479,$A895)=0,"",COUNTIF('Listing Competitieven'!AS$2:AS$479,$A895))</f>
        <v/>
      </c>
      <c r="I895">
        <v>894</v>
      </c>
      <c r="J895" s="145">
        <f>SUM(B$2:B895)</f>
        <v>149</v>
      </c>
      <c r="K895" s="145">
        <f>SUM(C$2:C895)</f>
        <v>99</v>
      </c>
      <c r="L895" s="145">
        <f>SUM(D$2:D895)</f>
        <v>51</v>
      </c>
      <c r="M895" s="145">
        <f>SUM(E$2:E895)</f>
        <v>7</v>
      </c>
      <c r="N895" s="145">
        <f>SUM(F$2:F895)</f>
        <v>3</v>
      </c>
      <c r="O895" s="145">
        <f>SUM(G$2:G895)</f>
        <v>0</v>
      </c>
    </row>
    <row r="896" spans="1:15" x14ac:dyDescent="0.25">
      <c r="A896">
        <v>895</v>
      </c>
      <c r="B896" s="145" t="str">
        <f>IF(COUNTIF('Listing Competitieven'!AN$2:AN$479,$A896)=0,"",COUNTIF('Listing Competitieven'!AN$2:AN$479,$A896))</f>
        <v/>
      </c>
      <c r="C896" s="145" t="str">
        <f>IF(COUNTIF('Listing Competitieven'!AO$2:AO$479,$A896)=0,"",COUNTIF('Listing Competitieven'!AO$2:AO$479,$A896))</f>
        <v/>
      </c>
      <c r="D896" s="145" t="str">
        <f>IF(COUNTIF('Listing Competitieven'!AP$2:AP$479,$A896)=0,"",COUNTIF('Listing Competitieven'!AP$2:AP$479,$A896))</f>
        <v/>
      </c>
      <c r="E896" s="145" t="str">
        <f>IF(COUNTIF('Listing Competitieven'!AQ$2:AQ$479,$A896)=0,"",COUNTIF('Listing Competitieven'!AQ$2:AQ$479,$A896))</f>
        <v/>
      </c>
      <c r="F896" s="145" t="str">
        <f>IF(COUNTIF('Listing Competitieven'!AR$2:AR$479,$A896)=0,"",COUNTIF('Listing Competitieven'!AR$2:AR$479,$A896))</f>
        <v/>
      </c>
      <c r="G896" s="145" t="str">
        <f>IF(COUNTIF('Listing Competitieven'!AS$2:AS$479,$A896)=0,"",COUNTIF('Listing Competitieven'!AS$2:AS$479,$A896))</f>
        <v/>
      </c>
      <c r="I896">
        <v>895</v>
      </c>
      <c r="J896" s="145">
        <f>SUM(B$2:B896)</f>
        <v>149</v>
      </c>
      <c r="K896" s="145">
        <f>SUM(C$2:C896)</f>
        <v>99</v>
      </c>
      <c r="L896" s="145">
        <f>SUM(D$2:D896)</f>
        <v>51</v>
      </c>
      <c r="M896" s="145">
        <f>SUM(E$2:E896)</f>
        <v>7</v>
      </c>
      <c r="N896" s="145">
        <f>SUM(F$2:F896)</f>
        <v>3</v>
      </c>
      <c r="O896" s="145">
        <f>SUM(G$2:G896)</f>
        <v>0</v>
      </c>
    </row>
    <row r="897" spans="1:15" x14ac:dyDescent="0.25">
      <c r="A897">
        <v>896</v>
      </c>
      <c r="B897" s="145" t="str">
        <f>IF(COUNTIF('Listing Competitieven'!AN$2:AN$479,$A897)=0,"",COUNTIF('Listing Competitieven'!AN$2:AN$479,$A897))</f>
        <v/>
      </c>
      <c r="C897" s="145" t="str">
        <f>IF(COUNTIF('Listing Competitieven'!AO$2:AO$479,$A897)=0,"",COUNTIF('Listing Competitieven'!AO$2:AO$479,$A897))</f>
        <v/>
      </c>
      <c r="D897" s="145" t="str">
        <f>IF(COUNTIF('Listing Competitieven'!AP$2:AP$479,$A897)=0,"",COUNTIF('Listing Competitieven'!AP$2:AP$479,$A897))</f>
        <v/>
      </c>
      <c r="E897" s="145" t="str">
        <f>IF(COUNTIF('Listing Competitieven'!AQ$2:AQ$479,$A897)=0,"",COUNTIF('Listing Competitieven'!AQ$2:AQ$479,$A897))</f>
        <v/>
      </c>
      <c r="F897" s="145" t="str">
        <f>IF(COUNTIF('Listing Competitieven'!AR$2:AR$479,$A897)=0,"",COUNTIF('Listing Competitieven'!AR$2:AR$479,$A897))</f>
        <v/>
      </c>
      <c r="G897" s="145" t="str">
        <f>IF(COUNTIF('Listing Competitieven'!AS$2:AS$479,$A897)=0,"",COUNTIF('Listing Competitieven'!AS$2:AS$479,$A897))</f>
        <v/>
      </c>
      <c r="I897">
        <v>896</v>
      </c>
      <c r="J897" s="145">
        <f>SUM(B$2:B897)</f>
        <v>149</v>
      </c>
      <c r="K897" s="145">
        <f>SUM(C$2:C897)</f>
        <v>99</v>
      </c>
      <c r="L897" s="145">
        <f>SUM(D$2:D897)</f>
        <v>51</v>
      </c>
      <c r="M897" s="145">
        <f>SUM(E$2:E897)</f>
        <v>7</v>
      </c>
      <c r="N897" s="145">
        <f>SUM(F$2:F897)</f>
        <v>3</v>
      </c>
      <c r="O897" s="145">
        <f>SUM(G$2:G897)</f>
        <v>0</v>
      </c>
    </row>
    <row r="898" spans="1:15" x14ac:dyDescent="0.25">
      <c r="A898">
        <v>897</v>
      </c>
      <c r="B898" s="145" t="str">
        <f>IF(COUNTIF('Listing Competitieven'!AN$2:AN$479,$A898)=0,"",COUNTIF('Listing Competitieven'!AN$2:AN$479,$A898))</f>
        <v/>
      </c>
      <c r="C898" s="145" t="str">
        <f>IF(COUNTIF('Listing Competitieven'!AO$2:AO$479,$A898)=0,"",COUNTIF('Listing Competitieven'!AO$2:AO$479,$A898))</f>
        <v/>
      </c>
      <c r="D898" s="145" t="str">
        <f>IF(COUNTIF('Listing Competitieven'!AP$2:AP$479,$A898)=0,"",COUNTIF('Listing Competitieven'!AP$2:AP$479,$A898))</f>
        <v/>
      </c>
      <c r="E898" s="145" t="str">
        <f>IF(COUNTIF('Listing Competitieven'!AQ$2:AQ$479,$A898)=0,"",COUNTIF('Listing Competitieven'!AQ$2:AQ$479,$A898))</f>
        <v/>
      </c>
      <c r="F898" s="145" t="str">
        <f>IF(COUNTIF('Listing Competitieven'!AR$2:AR$479,$A898)=0,"",COUNTIF('Listing Competitieven'!AR$2:AR$479,$A898))</f>
        <v/>
      </c>
      <c r="G898" s="145" t="str">
        <f>IF(COUNTIF('Listing Competitieven'!AS$2:AS$479,$A898)=0,"",COUNTIF('Listing Competitieven'!AS$2:AS$479,$A898))</f>
        <v/>
      </c>
      <c r="I898">
        <v>897</v>
      </c>
      <c r="J898" s="145">
        <f>SUM(B$2:B898)</f>
        <v>149</v>
      </c>
      <c r="K898" s="145">
        <f>SUM(C$2:C898)</f>
        <v>99</v>
      </c>
      <c r="L898" s="145">
        <f>SUM(D$2:D898)</f>
        <v>51</v>
      </c>
      <c r="M898" s="145">
        <f>SUM(E$2:E898)</f>
        <v>7</v>
      </c>
      <c r="N898" s="145">
        <f>SUM(F$2:F898)</f>
        <v>3</v>
      </c>
      <c r="O898" s="145">
        <f>SUM(G$2:G898)</f>
        <v>0</v>
      </c>
    </row>
    <row r="899" spans="1:15" x14ac:dyDescent="0.25">
      <c r="A899">
        <v>898</v>
      </c>
      <c r="B899" s="145" t="str">
        <f>IF(COUNTIF('Listing Competitieven'!AN$2:AN$479,$A899)=0,"",COUNTIF('Listing Competitieven'!AN$2:AN$479,$A899))</f>
        <v/>
      </c>
      <c r="C899" s="145" t="str">
        <f>IF(COUNTIF('Listing Competitieven'!AO$2:AO$479,$A899)=0,"",COUNTIF('Listing Competitieven'!AO$2:AO$479,$A899))</f>
        <v/>
      </c>
      <c r="D899" s="145" t="str">
        <f>IF(COUNTIF('Listing Competitieven'!AP$2:AP$479,$A899)=0,"",COUNTIF('Listing Competitieven'!AP$2:AP$479,$A899))</f>
        <v/>
      </c>
      <c r="E899" s="145" t="str">
        <f>IF(COUNTIF('Listing Competitieven'!AQ$2:AQ$479,$A899)=0,"",COUNTIF('Listing Competitieven'!AQ$2:AQ$479,$A899))</f>
        <v/>
      </c>
      <c r="F899" s="145" t="str">
        <f>IF(COUNTIF('Listing Competitieven'!AR$2:AR$479,$A899)=0,"",COUNTIF('Listing Competitieven'!AR$2:AR$479,$A899))</f>
        <v/>
      </c>
      <c r="G899" s="145" t="str">
        <f>IF(COUNTIF('Listing Competitieven'!AS$2:AS$479,$A899)=0,"",COUNTIF('Listing Competitieven'!AS$2:AS$479,$A899))</f>
        <v/>
      </c>
      <c r="I899">
        <v>898</v>
      </c>
      <c r="J899" s="145">
        <f>SUM(B$2:B899)</f>
        <v>149</v>
      </c>
      <c r="K899" s="145">
        <f>SUM(C$2:C899)</f>
        <v>99</v>
      </c>
      <c r="L899" s="145">
        <f>SUM(D$2:D899)</f>
        <v>51</v>
      </c>
      <c r="M899" s="145">
        <f>SUM(E$2:E899)</f>
        <v>7</v>
      </c>
      <c r="N899" s="145">
        <f>SUM(F$2:F899)</f>
        <v>3</v>
      </c>
      <c r="O899" s="145">
        <f>SUM(G$2:G899)</f>
        <v>0</v>
      </c>
    </row>
    <row r="900" spans="1:15" x14ac:dyDescent="0.25">
      <c r="A900">
        <v>899</v>
      </c>
      <c r="B900" s="145" t="str">
        <f>IF(COUNTIF('Listing Competitieven'!AN$2:AN$479,$A900)=0,"",COUNTIF('Listing Competitieven'!AN$2:AN$479,$A900))</f>
        <v/>
      </c>
      <c r="C900" s="145" t="str">
        <f>IF(COUNTIF('Listing Competitieven'!AO$2:AO$479,$A900)=0,"",COUNTIF('Listing Competitieven'!AO$2:AO$479,$A900))</f>
        <v/>
      </c>
      <c r="D900" s="145" t="str">
        <f>IF(COUNTIF('Listing Competitieven'!AP$2:AP$479,$A900)=0,"",COUNTIF('Listing Competitieven'!AP$2:AP$479,$A900))</f>
        <v/>
      </c>
      <c r="E900" s="145" t="str">
        <f>IF(COUNTIF('Listing Competitieven'!AQ$2:AQ$479,$A900)=0,"",COUNTIF('Listing Competitieven'!AQ$2:AQ$479,$A900))</f>
        <v/>
      </c>
      <c r="F900" s="145" t="str">
        <f>IF(COUNTIF('Listing Competitieven'!AR$2:AR$479,$A900)=0,"",COUNTIF('Listing Competitieven'!AR$2:AR$479,$A900))</f>
        <v/>
      </c>
      <c r="G900" s="145" t="str">
        <f>IF(COUNTIF('Listing Competitieven'!AS$2:AS$479,$A900)=0,"",COUNTIF('Listing Competitieven'!AS$2:AS$479,$A900))</f>
        <v/>
      </c>
      <c r="I900">
        <v>899</v>
      </c>
      <c r="J900" s="145">
        <f>SUM(B$2:B900)</f>
        <v>149</v>
      </c>
      <c r="K900" s="145">
        <f>SUM(C$2:C900)</f>
        <v>99</v>
      </c>
      <c r="L900" s="145">
        <f>SUM(D$2:D900)</f>
        <v>51</v>
      </c>
      <c r="M900" s="145">
        <f>SUM(E$2:E900)</f>
        <v>7</v>
      </c>
      <c r="N900" s="145">
        <f>SUM(F$2:F900)</f>
        <v>3</v>
      </c>
      <c r="O900" s="145">
        <f>SUM(G$2:G900)</f>
        <v>0</v>
      </c>
    </row>
    <row r="901" spans="1:15" x14ac:dyDescent="0.25">
      <c r="A901">
        <v>900</v>
      </c>
      <c r="B901" s="145" t="str">
        <f>IF(COUNTIF('Listing Competitieven'!AN$2:AN$479,$A901)=0,"",COUNTIF('Listing Competitieven'!AN$2:AN$479,$A901))</f>
        <v/>
      </c>
      <c r="C901" s="145" t="str">
        <f>IF(COUNTIF('Listing Competitieven'!AO$2:AO$479,$A901)=0,"",COUNTIF('Listing Competitieven'!AO$2:AO$479,$A901))</f>
        <v/>
      </c>
      <c r="D901" s="145" t="str">
        <f>IF(COUNTIF('Listing Competitieven'!AP$2:AP$479,$A901)=0,"",COUNTIF('Listing Competitieven'!AP$2:AP$479,$A901))</f>
        <v/>
      </c>
      <c r="E901" s="145" t="str">
        <f>IF(COUNTIF('Listing Competitieven'!AQ$2:AQ$479,$A901)=0,"",COUNTIF('Listing Competitieven'!AQ$2:AQ$479,$A901))</f>
        <v/>
      </c>
      <c r="F901" s="145" t="str">
        <f>IF(COUNTIF('Listing Competitieven'!AR$2:AR$479,$A901)=0,"",COUNTIF('Listing Competitieven'!AR$2:AR$479,$A901))</f>
        <v/>
      </c>
      <c r="G901" s="145" t="str">
        <f>IF(COUNTIF('Listing Competitieven'!AS$2:AS$479,$A901)=0,"",COUNTIF('Listing Competitieven'!AS$2:AS$479,$A901))</f>
        <v/>
      </c>
      <c r="I901">
        <v>900</v>
      </c>
      <c r="J901" s="145">
        <f>SUM(B$2:B901)</f>
        <v>149</v>
      </c>
      <c r="K901" s="145">
        <f>SUM(C$2:C901)</f>
        <v>99</v>
      </c>
      <c r="L901" s="145">
        <f>SUM(D$2:D901)</f>
        <v>51</v>
      </c>
      <c r="M901" s="145">
        <f>SUM(E$2:E901)</f>
        <v>7</v>
      </c>
      <c r="N901" s="145">
        <f>SUM(F$2:F901)</f>
        <v>3</v>
      </c>
      <c r="O901" s="145">
        <f>SUM(G$2:G901)</f>
        <v>0</v>
      </c>
    </row>
    <row r="902" spans="1:15" x14ac:dyDescent="0.25">
      <c r="A902">
        <v>901</v>
      </c>
      <c r="B902" s="145" t="str">
        <f>IF(COUNTIF('Listing Competitieven'!AN$2:AN$479,$A902)=0,"",COUNTIF('Listing Competitieven'!AN$2:AN$479,$A902))</f>
        <v/>
      </c>
      <c r="C902" s="145" t="str">
        <f>IF(COUNTIF('Listing Competitieven'!AO$2:AO$479,$A902)=0,"",COUNTIF('Listing Competitieven'!AO$2:AO$479,$A902))</f>
        <v/>
      </c>
      <c r="D902" s="145" t="str">
        <f>IF(COUNTIF('Listing Competitieven'!AP$2:AP$479,$A902)=0,"",COUNTIF('Listing Competitieven'!AP$2:AP$479,$A902))</f>
        <v/>
      </c>
      <c r="E902" s="145" t="str">
        <f>IF(COUNTIF('Listing Competitieven'!AQ$2:AQ$479,$A902)=0,"",COUNTIF('Listing Competitieven'!AQ$2:AQ$479,$A902))</f>
        <v/>
      </c>
      <c r="F902" s="145" t="str">
        <f>IF(COUNTIF('Listing Competitieven'!AR$2:AR$479,$A902)=0,"",COUNTIF('Listing Competitieven'!AR$2:AR$479,$A902))</f>
        <v/>
      </c>
      <c r="G902" s="145" t="str">
        <f>IF(COUNTIF('Listing Competitieven'!AS$2:AS$479,$A902)=0,"",COUNTIF('Listing Competitieven'!AS$2:AS$479,$A902))</f>
        <v/>
      </c>
      <c r="I902">
        <v>901</v>
      </c>
      <c r="J902" s="145">
        <f>SUM(B$2:B902)</f>
        <v>149</v>
      </c>
      <c r="K902" s="145">
        <f>SUM(C$2:C902)</f>
        <v>99</v>
      </c>
      <c r="L902" s="145">
        <f>SUM(D$2:D902)</f>
        <v>51</v>
      </c>
      <c r="M902" s="145">
        <f>SUM(E$2:E902)</f>
        <v>7</v>
      </c>
      <c r="N902" s="145">
        <f>SUM(F$2:F902)</f>
        <v>3</v>
      </c>
      <c r="O902" s="145">
        <f>SUM(G$2:G902)</f>
        <v>0</v>
      </c>
    </row>
    <row r="903" spans="1:15" x14ac:dyDescent="0.25">
      <c r="A903">
        <v>902</v>
      </c>
      <c r="B903" s="145" t="str">
        <f>IF(COUNTIF('Listing Competitieven'!AN$2:AN$479,$A903)=0,"",COUNTIF('Listing Competitieven'!AN$2:AN$479,$A903))</f>
        <v/>
      </c>
      <c r="C903" s="145" t="str">
        <f>IF(COUNTIF('Listing Competitieven'!AO$2:AO$479,$A903)=0,"",COUNTIF('Listing Competitieven'!AO$2:AO$479,$A903))</f>
        <v/>
      </c>
      <c r="D903" s="145" t="str">
        <f>IF(COUNTIF('Listing Competitieven'!AP$2:AP$479,$A903)=0,"",COUNTIF('Listing Competitieven'!AP$2:AP$479,$A903))</f>
        <v/>
      </c>
      <c r="E903" s="145" t="str">
        <f>IF(COUNTIF('Listing Competitieven'!AQ$2:AQ$479,$A903)=0,"",COUNTIF('Listing Competitieven'!AQ$2:AQ$479,$A903))</f>
        <v/>
      </c>
      <c r="F903" s="145" t="str">
        <f>IF(COUNTIF('Listing Competitieven'!AR$2:AR$479,$A903)=0,"",COUNTIF('Listing Competitieven'!AR$2:AR$479,$A903))</f>
        <v/>
      </c>
      <c r="G903" s="145" t="str">
        <f>IF(COUNTIF('Listing Competitieven'!AS$2:AS$479,$A903)=0,"",COUNTIF('Listing Competitieven'!AS$2:AS$479,$A903))</f>
        <v/>
      </c>
      <c r="I903">
        <v>902</v>
      </c>
      <c r="J903" s="145">
        <f>SUM(B$2:B903)</f>
        <v>149</v>
      </c>
      <c r="K903" s="145">
        <f>SUM(C$2:C903)</f>
        <v>99</v>
      </c>
      <c r="L903" s="145">
        <f>SUM(D$2:D903)</f>
        <v>51</v>
      </c>
      <c r="M903" s="145">
        <f>SUM(E$2:E903)</f>
        <v>7</v>
      </c>
      <c r="N903" s="145">
        <f>SUM(F$2:F903)</f>
        <v>3</v>
      </c>
      <c r="O903" s="145">
        <f>SUM(G$2:G903)</f>
        <v>0</v>
      </c>
    </row>
    <row r="904" spans="1:15" x14ac:dyDescent="0.25">
      <c r="A904">
        <v>903</v>
      </c>
      <c r="B904" s="145" t="str">
        <f>IF(COUNTIF('Listing Competitieven'!AN$2:AN$479,$A904)=0,"",COUNTIF('Listing Competitieven'!AN$2:AN$479,$A904))</f>
        <v/>
      </c>
      <c r="C904" s="145" t="str">
        <f>IF(COUNTIF('Listing Competitieven'!AO$2:AO$479,$A904)=0,"",COUNTIF('Listing Competitieven'!AO$2:AO$479,$A904))</f>
        <v/>
      </c>
      <c r="D904" s="145" t="str">
        <f>IF(COUNTIF('Listing Competitieven'!AP$2:AP$479,$A904)=0,"",COUNTIF('Listing Competitieven'!AP$2:AP$479,$A904))</f>
        <v/>
      </c>
      <c r="E904" s="145" t="str">
        <f>IF(COUNTIF('Listing Competitieven'!AQ$2:AQ$479,$A904)=0,"",COUNTIF('Listing Competitieven'!AQ$2:AQ$479,$A904))</f>
        <v/>
      </c>
      <c r="F904" s="145" t="str">
        <f>IF(COUNTIF('Listing Competitieven'!AR$2:AR$479,$A904)=0,"",COUNTIF('Listing Competitieven'!AR$2:AR$479,$A904))</f>
        <v/>
      </c>
      <c r="G904" s="145" t="str">
        <f>IF(COUNTIF('Listing Competitieven'!AS$2:AS$479,$A904)=0,"",COUNTIF('Listing Competitieven'!AS$2:AS$479,$A904))</f>
        <v/>
      </c>
      <c r="I904">
        <v>903</v>
      </c>
      <c r="J904" s="145">
        <f>SUM(B$2:B904)</f>
        <v>149</v>
      </c>
      <c r="K904" s="145">
        <f>SUM(C$2:C904)</f>
        <v>99</v>
      </c>
      <c r="L904" s="145">
        <f>SUM(D$2:D904)</f>
        <v>51</v>
      </c>
      <c r="M904" s="145">
        <f>SUM(E$2:E904)</f>
        <v>7</v>
      </c>
      <c r="N904" s="145">
        <f>SUM(F$2:F904)</f>
        <v>3</v>
      </c>
      <c r="O904" s="145">
        <f>SUM(G$2:G904)</f>
        <v>0</v>
      </c>
    </row>
    <row r="905" spans="1:15" x14ac:dyDescent="0.25">
      <c r="A905">
        <v>904</v>
      </c>
      <c r="B905" s="145" t="str">
        <f>IF(COUNTIF('Listing Competitieven'!AN$2:AN$479,$A905)=0,"",COUNTIF('Listing Competitieven'!AN$2:AN$479,$A905))</f>
        <v/>
      </c>
      <c r="C905" s="145" t="str">
        <f>IF(COUNTIF('Listing Competitieven'!AO$2:AO$479,$A905)=0,"",COUNTIF('Listing Competitieven'!AO$2:AO$479,$A905))</f>
        <v/>
      </c>
      <c r="D905" s="145" t="str">
        <f>IF(COUNTIF('Listing Competitieven'!AP$2:AP$479,$A905)=0,"",COUNTIF('Listing Competitieven'!AP$2:AP$479,$A905))</f>
        <v/>
      </c>
      <c r="E905" s="145" t="str">
        <f>IF(COUNTIF('Listing Competitieven'!AQ$2:AQ$479,$A905)=0,"",COUNTIF('Listing Competitieven'!AQ$2:AQ$479,$A905))</f>
        <v/>
      </c>
      <c r="F905" s="145" t="str">
        <f>IF(COUNTIF('Listing Competitieven'!AR$2:AR$479,$A905)=0,"",COUNTIF('Listing Competitieven'!AR$2:AR$479,$A905))</f>
        <v/>
      </c>
      <c r="G905" s="145" t="str">
        <f>IF(COUNTIF('Listing Competitieven'!AS$2:AS$479,$A905)=0,"",COUNTIF('Listing Competitieven'!AS$2:AS$479,$A905))</f>
        <v/>
      </c>
      <c r="I905">
        <v>904</v>
      </c>
      <c r="J905" s="145">
        <f>SUM(B$2:B905)</f>
        <v>149</v>
      </c>
      <c r="K905" s="145">
        <f>SUM(C$2:C905)</f>
        <v>99</v>
      </c>
      <c r="L905" s="145">
        <f>SUM(D$2:D905)</f>
        <v>51</v>
      </c>
      <c r="M905" s="145">
        <f>SUM(E$2:E905)</f>
        <v>7</v>
      </c>
      <c r="N905" s="145">
        <f>SUM(F$2:F905)</f>
        <v>3</v>
      </c>
      <c r="O905" s="145">
        <f>SUM(G$2:G905)</f>
        <v>0</v>
      </c>
    </row>
    <row r="906" spans="1:15" x14ac:dyDescent="0.25">
      <c r="A906">
        <v>905</v>
      </c>
      <c r="B906" s="145" t="str">
        <f>IF(COUNTIF('Listing Competitieven'!AN$2:AN$479,$A906)=0,"",COUNTIF('Listing Competitieven'!AN$2:AN$479,$A906))</f>
        <v/>
      </c>
      <c r="C906" s="145" t="str">
        <f>IF(COUNTIF('Listing Competitieven'!AO$2:AO$479,$A906)=0,"",COUNTIF('Listing Competitieven'!AO$2:AO$479,$A906))</f>
        <v/>
      </c>
      <c r="D906" s="145" t="str">
        <f>IF(COUNTIF('Listing Competitieven'!AP$2:AP$479,$A906)=0,"",COUNTIF('Listing Competitieven'!AP$2:AP$479,$A906))</f>
        <v/>
      </c>
      <c r="E906" s="145" t="str">
        <f>IF(COUNTIF('Listing Competitieven'!AQ$2:AQ$479,$A906)=0,"",COUNTIF('Listing Competitieven'!AQ$2:AQ$479,$A906))</f>
        <v/>
      </c>
      <c r="F906" s="145" t="str">
        <f>IF(COUNTIF('Listing Competitieven'!AR$2:AR$479,$A906)=0,"",COUNTIF('Listing Competitieven'!AR$2:AR$479,$A906))</f>
        <v/>
      </c>
      <c r="G906" s="145" t="str">
        <f>IF(COUNTIF('Listing Competitieven'!AS$2:AS$479,$A906)=0,"",COUNTIF('Listing Competitieven'!AS$2:AS$479,$A906))</f>
        <v/>
      </c>
      <c r="I906">
        <v>905</v>
      </c>
      <c r="J906" s="145">
        <f>SUM(B$2:B906)</f>
        <v>149</v>
      </c>
      <c r="K906" s="145">
        <f>SUM(C$2:C906)</f>
        <v>99</v>
      </c>
      <c r="L906" s="145">
        <f>SUM(D$2:D906)</f>
        <v>51</v>
      </c>
      <c r="M906" s="145">
        <f>SUM(E$2:E906)</f>
        <v>7</v>
      </c>
      <c r="N906" s="145">
        <f>SUM(F$2:F906)</f>
        <v>3</v>
      </c>
      <c r="O906" s="145">
        <f>SUM(G$2:G906)</f>
        <v>0</v>
      </c>
    </row>
    <row r="907" spans="1:15" x14ac:dyDescent="0.25">
      <c r="A907">
        <v>906</v>
      </c>
      <c r="B907" s="145" t="str">
        <f>IF(COUNTIF('Listing Competitieven'!AN$2:AN$479,$A907)=0,"",COUNTIF('Listing Competitieven'!AN$2:AN$479,$A907))</f>
        <v/>
      </c>
      <c r="C907" s="145" t="str">
        <f>IF(COUNTIF('Listing Competitieven'!AO$2:AO$479,$A907)=0,"",COUNTIF('Listing Competitieven'!AO$2:AO$479,$A907))</f>
        <v/>
      </c>
      <c r="D907" s="145" t="str">
        <f>IF(COUNTIF('Listing Competitieven'!AP$2:AP$479,$A907)=0,"",COUNTIF('Listing Competitieven'!AP$2:AP$479,$A907))</f>
        <v/>
      </c>
      <c r="E907" s="145" t="str">
        <f>IF(COUNTIF('Listing Competitieven'!AQ$2:AQ$479,$A907)=0,"",COUNTIF('Listing Competitieven'!AQ$2:AQ$479,$A907))</f>
        <v/>
      </c>
      <c r="F907" s="145" t="str">
        <f>IF(COUNTIF('Listing Competitieven'!AR$2:AR$479,$A907)=0,"",COUNTIF('Listing Competitieven'!AR$2:AR$479,$A907))</f>
        <v/>
      </c>
      <c r="G907" s="145" t="str">
        <f>IF(COUNTIF('Listing Competitieven'!AS$2:AS$479,$A907)=0,"",COUNTIF('Listing Competitieven'!AS$2:AS$479,$A907))</f>
        <v/>
      </c>
      <c r="I907">
        <v>906</v>
      </c>
      <c r="J907" s="145">
        <f>SUM(B$2:B907)</f>
        <v>149</v>
      </c>
      <c r="K907" s="145">
        <f>SUM(C$2:C907)</f>
        <v>99</v>
      </c>
      <c r="L907" s="145">
        <f>SUM(D$2:D907)</f>
        <v>51</v>
      </c>
      <c r="M907" s="145">
        <f>SUM(E$2:E907)</f>
        <v>7</v>
      </c>
      <c r="N907" s="145">
        <f>SUM(F$2:F907)</f>
        <v>3</v>
      </c>
      <c r="O907" s="145">
        <f>SUM(G$2:G907)</f>
        <v>0</v>
      </c>
    </row>
    <row r="908" spans="1:15" x14ac:dyDescent="0.25">
      <c r="A908">
        <v>907</v>
      </c>
      <c r="B908" s="145" t="str">
        <f>IF(COUNTIF('Listing Competitieven'!AN$2:AN$479,$A908)=0,"",COUNTIF('Listing Competitieven'!AN$2:AN$479,$A908))</f>
        <v/>
      </c>
      <c r="C908" s="145" t="str">
        <f>IF(COUNTIF('Listing Competitieven'!AO$2:AO$479,$A908)=0,"",COUNTIF('Listing Competitieven'!AO$2:AO$479,$A908))</f>
        <v/>
      </c>
      <c r="D908" s="145" t="str">
        <f>IF(COUNTIF('Listing Competitieven'!AP$2:AP$479,$A908)=0,"",COUNTIF('Listing Competitieven'!AP$2:AP$479,$A908))</f>
        <v/>
      </c>
      <c r="E908" s="145" t="str">
        <f>IF(COUNTIF('Listing Competitieven'!AQ$2:AQ$479,$A908)=0,"",COUNTIF('Listing Competitieven'!AQ$2:AQ$479,$A908))</f>
        <v/>
      </c>
      <c r="F908" s="145" t="str">
        <f>IF(COUNTIF('Listing Competitieven'!AR$2:AR$479,$A908)=0,"",COUNTIF('Listing Competitieven'!AR$2:AR$479,$A908))</f>
        <v/>
      </c>
      <c r="G908" s="145" t="str">
        <f>IF(COUNTIF('Listing Competitieven'!AS$2:AS$479,$A908)=0,"",COUNTIF('Listing Competitieven'!AS$2:AS$479,$A908))</f>
        <v/>
      </c>
      <c r="I908">
        <v>907</v>
      </c>
      <c r="J908" s="145">
        <f>SUM(B$2:B908)</f>
        <v>149</v>
      </c>
      <c r="K908" s="145">
        <f>SUM(C$2:C908)</f>
        <v>99</v>
      </c>
      <c r="L908" s="145">
        <f>SUM(D$2:D908)</f>
        <v>51</v>
      </c>
      <c r="M908" s="145">
        <f>SUM(E$2:E908)</f>
        <v>7</v>
      </c>
      <c r="N908" s="145">
        <f>SUM(F$2:F908)</f>
        <v>3</v>
      </c>
      <c r="O908" s="145">
        <f>SUM(G$2:G908)</f>
        <v>0</v>
      </c>
    </row>
    <row r="909" spans="1:15" x14ac:dyDescent="0.25">
      <c r="A909">
        <v>908</v>
      </c>
      <c r="B909" s="145" t="str">
        <f>IF(COUNTIF('Listing Competitieven'!AN$2:AN$479,$A909)=0,"",COUNTIF('Listing Competitieven'!AN$2:AN$479,$A909))</f>
        <v/>
      </c>
      <c r="C909" s="145" t="str">
        <f>IF(COUNTIF('Listing Competitieven'!AO$2:AO$479,$A909)=0,"",COUNTIF('Listing Competitieven'!AO$2:AO$479,$A909))</f>
        <v/>
      </c>
      <c r="D909" s="145" t="str">
        <f>IF(COUNTIF('Listing Competitieven'!AP$2:AP$479,$A909)=0,"",COUNTIF('Listing Competitieven'!AP$2:AP$479,$A909))</f>
        <v/>
      </c>
      <c r="E909" s="145" t="str">
        <f>IF(COUNTIF('Listing Competitieven'!AQ$2:AQ$479,$A909)=0,"",COUNTIF('Listing Competitieven'!AQ$2:AQ$479,$A909))</f>
        <v/>
      </c>
      <c r="F909" s="145" t="str">
        <f>IF(COUNTIF('Listing Competitieven'!AR$2:AR$479,$A909)=0,"",COUNTIF('Listing Competitieven'!AR$2:AR$479,$A909))</f>
        <v/>
      </c>
      <c r="G909" s="145" t="str">
        <f>IF(COUNTIF('Listing Competitieven'!AS$2:AS$479,$A909)=0,"",COUNTIF('Listing Competitieven'!AS$2:AS$479,$A909))</f>
        <v/>
      </c>
      <c r="I909">
        <v>908</v>
      </c>
      <c r="J909" s="145">
        <f>SUM(B$2:B909)</f>
        <v>149</v>
      </c>
      <c r="K909" s="145">
        <f>SUM(C$2:C909)</f>
        <v>99</v>
      </c>
      <c r="L909" s="145">
        <f>SUM(D$2:D909)</f>
        <v>51</v>
      </c>
      <c r="M909" s="145">
        <f>SUM(E$2:E909)</f>
        <v>7</v>
      </c>
      <c r="N909" s="145">
        <f>SUM(F$2:F909)</f>
        <v>3</v>
      </c>
      <c r="O909" s="145">
        <f>SUM(G$2:G909)</f>
        <v>0</v>
      </c>
    </row>
    <row r="910" spans="1:15" x14ac:dyDescent="0.25">
      <c r="A910">
        <v>909</v>
      </c>
      <c r="B910" s="145" t="str">
        <f>IF(COUNTIF('Listing Competitieven'!AN$2:AN$479,$A910)=0,"",COUNTIF('Listing Competitieven'!AN$2:AN$479,$A910))</f>
        <v/>
      </c>
      <c r="C910" s="145" t="str">
        <f>IF(COUNTIF('Listing Competitieven'!AO$2:AO$479,$A910)=0,"",COUNTIF('Listing Competitieven'!AO$2:AO$479,$A910))</f>
        <v/>
      </c>
      <c r="D910" s="145" t="str">
        <f>IF(COUNTIF('Listing Competitieven'!AP$2:AP$479,$A910)=0,"",COUNTIF('Listing Competitieven'!AP$2:AP$479,$A910))</f>
        <v/>
      </c>
      <c r="E910" s="145" t="str">
        <f>IF(COUNTIF('Listing Competitieven'!AQ$2:AQ$479,$A910)=0,"",COUNTIF('Listing Competitieven'!AQ$2:AQ$479,$A910))</f>
        <v/>
      </c>
      <c r="F910" s="145" t="str">
        <f>IF(COUNTIF('Listing Competitieven'!AR$2:AR$479,$A910)=0,"",COUNTIF('Listing Competitieven'!AR$2:AR$479,$A910))</f>
        <v/>
      </c>
      <c r="G910" s="145" t="str">
        <f>IF(COUNTIF('Listing Competitieven'!AS$2:AS$479,$A910)=0,"",COUNTIF('Listing Competitieven'!AS$2:AS$479,$A910))</f>
        <v/>
      </c>
      <c r="I910">
        <v>909</v>
      </c>
      <c r="J910" s="145">
        <f>SUM(B$2:B910)</f>
        <v>149</v>
      </c>
      <c r="K910" s="145">
        <f>SUM(C$2:C910)</f>
        <v>99</v>
      </c>
      <c r="L910" s="145">
        <f>SUM(D$2:D910)</f>
        <v>51</v>
      </c>
      <c r="M910" s="145">
        <f>SUM(E$2:E910)</f>
        <v>7</v>
      </c>
      <c r="N910" s="145">
        <f>SUM(F$2:F910)</f>
        <v>3</v>
      </c>
      <c r="O910" s="145">
        <f>SUM(G$2:G910)</f>
        <v>0</v>
      </c>
    </row>
    <row r="911" spans="1:15" x14ac:dyDescent="0.25">
      <c r="A911">
        <v>910</v>
      </c>
      <c r="B911" s="145" t="str">
        <f>IF(COUNTIF('Listing Competitieven'!AN$2:AN$479,$A911)=0,"",COUNTIF('Listing Competitieven'!AN$2:AN$479,$A911))</f>
        <v/>
      </c>
      <c r="C911" s="145" t="str">
        <f>IF(COUNTIF('Listing Competitieven'!AO$2:AO$479,$A911)=0,"",COUNTIF('Listing Competitieven'!AO$2:AO$479,$A911))</f>
        <v/>
      </c>
      <c r="D911" s="145" t="str">
        <f>IF(COUNTIF('Listing Competitieven'!AP$2:AP$479,$A911)=0,"",COUNTIF('Listing Competitieven'!AP$2:AP$479,$A911))</f>
        <v/>
      </c>
      <c r="E911" s="145" t="str">
        <f>IF(COUNTIF('Listing Competitieven'!AQ$2:AQ$479,$A911)=0,"",COUNTIF('Listing Competitieven'!AQ$2:AQ$479,$A911))</f>
        <v/>
      </c>
      <c r="F911" s="145" t="str">
        <f>IF(COUNTIF('Listing Competitieven'!AR$2:AR$479,$A911)=0,"",COUNTIF('Listing Competitieven'!AR$2:AR$479,$A911))</f>
        <v/>
      </c>
      <c r="G911" s="145" t="str">
        <f>IF(COUNTIF('Listing Competitieven'!AS$2:AS$479,$A911)=0,"",COUNTIF('Listing Competitieven'!AS$2:AS$479,$A911))</f>
        <v/>
      </c>
      <c r="I911">
        <v>910</v>
      </c>
      <c r="J911" s="145">
        <f>SUM(B$2:B911)</f>
        <v>149</v>
      </c>
      <c r="K911" s="145">
        <f>SUM(C$2:C911)</f>
        <v>99</v>
      </c>
      <c r="L911" s="145">
        <f>SUM(D$2:D911)</f>
        <v>51</v>
      </c>
      <c r="M911" s="145">
        <f>SUM(E$2:E911)</f>
        <v>7</v>
      </c>
      <c r="N911" s="145">
        <f>SUM(F$2:F911)</f>
        <v>3</v>
      </c>
      <c r="O911" s="145">
        <f>SUM(G$2:G911)</f>
        <v>0</v>
      </c>
    </row>
    <row r="912" spans="1:15" x14ac:dyDescent="0.25">
      <c r="A912">
        <v>911</v>
      </c>
      <c r="B912" s="145" t="str">
        <f>IF(COUNTIF('Listing Competitieven'!AN$2:AN$479,$A912)=0,"",COUNTIF('Listing Competitieven'!AN$2:AN$479,$A912))</f>
        <v/>
      </c>
      <c r="C912" s="145" t="str">
        <f>IF(COUNTIF('Listing Competitieven'!AO$2:AO$479,$A912)=0,"",COUNTIF('Listing Competitieven'!AO$2:AO$479,$A912))</f>
        <v/>
      </c>
      <c r="D912" s="145" t="str">
        <f>IF(COUNTIF('Listing Competitieven'!AP$2:AP$479,$A912)=0,"",COUNTIF('Listing Competitieven'!AP$2:AP$479,$A912))</f>
        <v/>
      </c>
      <c r="E912" s="145" t="str">
        <f>IF(COUNTIF('Listing Competitieven'!AQ$2:AQ$479,$A912)=0,"",COUNTIF('Listing Competitieven'!AQ$2:AQ$479,$A912))</f>
        <v/>
      </c>
      <c r="F912" s="145" t="str">
        <f>IF(COUNTIF('Listing Competitieven'!AR$2:AR$479,$A912)=0,"",COUNTIF('Listing Competitieven'!AR$2:AR$479,$A912))</f>
        <v/>
      </c>
      <c r="G912" s="145" t="str">
        <f>IF(COUNTIF('Listing Competitieven'!AS$2:AS$479,$A912)=0,"",COUNTIF('Listing Competitieven'!AS$2:AS$479,$A912))</f>
        <v/>
      </c>
      <c r="I912">
        <v>911</v>
      </c>
      <c r="J912" s="145">
        <f>SUM(B$2:B912)</f>
        <v>149</v>
      </c>
      <c r="K912" s="145">
        <f>SUM(C$2:C912)</f>
        <v>99</v>
      </c>
      <c r="L912" s="145">
        <f>SUM(D$2:D912)</f>
        <v>51</v>
      </c>
      <c r="M912" s="145">
        <f>SUM(E$2:E912)</f>
        <v>7</v>
      </c>
      <c r="N912" s="145">
        <f>SUM(F$2:F912)</f>
        <v>3</v>
      </c>
      <c r="O912" s="145">
        <f>SUM(G$2:G912)</f>
        <v>0</v>
      </c>
    </row>
    <row r="913" spans="1:15" x14ac:dyDescent="0.25">
      <c r="A913">
        <v>912</v>
      </c>
      <c r="B913" s="145" t="str">
        <f>IF(COUNTIF('Listing Competitieven'!AN$2:AN$479,$A913)=0,"",COUNTIF('Listing Competitieven'!AN$2:AN$479,$A913))</f>
        <v/>
      </c>
      <c r="C913" s="145" t="str">
        <f>IF(COUNTIF('Listing Competitieven'!AO$2:AO$479,$A913)=0,"",COUNTIF('Listing Competitieven'!AO$2:AO$479,$A913))</f>
        <v/>
      </c>
      <c r="D913" s="145" t="str">
        <f>IF(COUNTIF('Listing Competitieven'!AP$2:AP$479,$A913)=0,"",COUNTIF('Listing Competitieven'!AP$2:AP$479,$A913))</f>
        <v/>
      </c>
      <c r="E913" s="145" t="str">
        <f>IF(COUNTIF('Listing Competitieven'!AQ$2:AQ$479,$A913)=0,"",COUNTIF('Listing Competitieven'!AQ$2:AQ$479,$A913))</f>
        <v/>
      </c>
      <c r="F913" s="145" t="str">
        <f>IF(COUNTIF('Listing Competitieven'!AR$2:AR$479,$A913)=0,"",COUNTIF('Listing Competitieven'!AR$2:AR$479,$A913))</f>
        <v/>
      </c>
      <c r="G913" s="145" t="str">
        <f>IF(COUNTIF('Listing Competitieven'!AS$2:AS$479,$A913)=0,"",COUNTIF('Listing Competitieven'!AS$2:AS$479,$A913))</f>
        <v/>
      </c>
      <c r="I913">
        <v>912</v>
      </c>
      <c r="J913" s="145">
        <f>SUM(B$2:B913)</f>
        <v>149</v>
      </c>
      <c r="K913" s="145">
        <f>SUM(C$2:C913)</f>
        <v>99</v>
      </c>
      <c r="L913" s="145">
        <f>SUM(D$2:D913)</f>
        <v>51</v>
      </c>
      <c r="M913" s="145">
        <f>SUM(E$2:E913)</f>
        <v>7</v>
      </c>
      <c r="N913" s="145">
        <f>SUM(F$2:F913)</f>
        <v>3</v>
      </c>
      <c r="O913" s="145">
        <f>SUM(G$2:G913)</f>
        <v>0</v>
      </c>
    </row>
    <row r="914" spans="1:15" x14ac:dyDescent="0.25">
      <c r="A914">
        <v>913</v>
      </c>
      <c r="B914" s="145" t="str">
        <f>IF(COUNTIF('Listing Competitieven'!AN$2:AN$479,$A914)=0,"",COUNTIF('Listing Competitieven'!AN$2:AN$479,$A914))</f>
        <v/>
      </c>
      <c r="C914" s="145" t="str">
        <f>IF(COUNTIF('Listing Competitieven'!AO$2:AO$479,$A914)=0,"",COUNTIF('Listing Competitieven'!AO$2:AO$479,$A914))</f>
        <v/>
      </c>
      <c r="D914" s="145" t="str">
        <f>IF(COUNTIF('Listing Competitieven'!AP$2:AP$479,$A914)=0,"",COUNTIF('Listing Competitieven'!AP$2:AP$479,$A914))</f>
        <v/>
      </c>
      <c r="E914" s="145" t="str">
        <f>IF(COUNTIF('Listing Competitieven'!AQ$2:AQ$479,$A914)=0,"",COUNTIF('Listing Competitieven'!AQ$2:AQ$479,$A914))</f>
        <v/>
      </c>
      <c r="F914" s="145" t="str">
        <f>IF(COUNTIF('Listing Competitieven'!AR$2:AR$479,$A914)=0,"",COUNTIF('Listing Competitieven'!AR$2:AR$479,$A914))</f>
        <v/>
      </c>
      <c r="G914" s="145" t="str">
        <f>IF(COUNTIF('Listing Competitieven'!AS$2:AS$479,$A914)=0,"",COUNTIF('Listing Competitieven'!AS$2:AS$479,$A914))</f>
        <v/>
      </c>
      <c r="I914">
        <v>913</v>
      </c>
      <c r="J914" s="145">
        <f>SUM(B$2:B914)</f>
        <v>149</v>
      </c>
      <c r="K914" s="145">
        <f>SUM(C$2:C914)</f>
        <v>99</v>
      </c>
      <c r="L914" s="145">
        <f>SUM(D$2:D914)</f>
        <v>51</v>
      </c>
      <c r="M914" s="145">
        <f>SUM(E$2:E914)</f>
        <v>7</v>
      </c>
      <c r="N914" s="145">
        <f>SUM(F$2:F914)</f>
        <v>3</v>
      </c>
      <c r="O914" s="145">
        <f>SUM(G$2:G914)</f>
        <v>0</v>
      </c>
    </row>
    <row r="915" spans="1:15" x14ac:dyDescent="0.25">
      <c r="A915">
        <v>914</v>
      </c>
      <c r="B915" s="145" t="str">
        <f>IF(COUNTIF('Listing Competitieven'!AN$2:AN$479,$A915)=0,"",COUNTIF('Listing Competitieven'!AN$2:AN$479,$A915))</f>
        <v/>
      </c>
      <c r="C915" s="145" t="str">
        <f>IF(COUNTIF('Listing Competitieven'!AO$2:AO$479,$A915)=0,"",COUNTIF('Listing Competitieven'!AO$2:AO$479,$A915))</f>
        <v/>
      </c>
      <c r="D915" s="145" t="str">
        <f>IF(COUNTIF('Listing Competitieven'!AP$2:AP$479,$A915)=0,"",COUNTIF('Listing Competitieven'!AP$2:AP$479,$A915))</f>
        <v/>
      </c>
      <c r="E915" s="145" t="str">
        <f>IF(COUNTIF('Listing Competitieven'!AQ$2:AQ$479,$A915)=0,"",COUNTIF('Listing Competitieven'!AQ$2:AQ$479,$A915))</f>
        <v/>
      </c>
      <c r="F915" s="145" t="str">
        <f>IF(COUNTIF('Listing Competitieven'!AR$2:AR$479,$A915)=0,"",COUNTIF('Listing Competitieven'!AR$2:AR$479,$A915))</f>
        <v/>
      </c>
      <c r="G915" s="145" t="str">
        <f>IF(COUNTIF('Listing Competitieven'!AS$2:AS$479,$A915)=0,"",COUNTIF('Listing Competitieven'!AS$2:AS$479,$A915))</f>
        <v/>
      </c>
      <c r="I915">
        <v>914</v>
      </c>
      <c r="J915" s="145">
        <f>SUM(B$2:B915)</f>
        <v>149</v>
      </c>
      <c r="K915" s="145">
        <f>SUM(C$2:C915)</f>
        <v>99</v>
      </c>
      <c r="L915" s="145">
        <f>SUM(D$2:D915)</f>
        <v>51</v>
      </c>
      <c r="M915" s="145">
        <f>SUM(E$2:E915)</f>
        <v>7</v>
      </c>
      <c r="N915" s="145">
        <f>SUM(F$2:F915)</f>
        <v>3</v>
      </c>
      <c r="O915" s="145">
        <f>SUM(G$2:G915)</f>
        <v>0</v>
      </c>
    </row>
    <row r="916" spans="1:15" x14ac:dyDescent="0.25">
      <c r="A916">
        <v>915</v>
      </c>
      <c r="B916" s="145" t="str">
        <f>IF(COUNTIF('Listing Competitieven'!AN$2:AN$479,$A916)=0,"",COUNTIF('Listing Competitieven'!AN$2:AN$479,$A916))</f>
        <v/>
      </c>
      <c r="C916" s="145" t="str">
        <f>IF(COUNTIF('Listing Competitieven'!AO$2:AO$479,$A916)=0,"",COUNTIF('Listing Competitieven'!AO$2:AO$479,$A916))</f>
        <v/>
      </c>
      <c r="D916" s="145" t="str">
        <f>IF(COUNTIF('Listing Competitieven'!AP$2:AP$479,$A916)=0,"",COUNTIF('Listing Competitieven'!AP$2:AP$479,$A916))</f>
        <v/>
      </c>
      <c r="E916" s="145" t="str">
        <f>IF(COUNTIF('Listing Competitieven'!AQ$2:AQ$479,$A916)=0,"",COUNTIF('Listing Competitieven'!AQ$2:AQ$479,$A916))</f>
        <v/>
      </c>
      <c r="F916" s="145" t="str">
        <f>IF(COUNTIF('Listing Competitieven'!AR$2:AR$479,$A916)=0,"",COUNTIF('Listing Competitieven'!AR$2:AR$479,$A916))</f>
        <v/>
      </c>
      <c r="G916" s="145" t="str">
        <f>IF(COUNTIF('Listing Competitieven'!AS$2:AS$479,$A916)=0,"",COUNTIF('Listing Competitieven'!AS$2:AS$479,$A916))</f>
        <v/>
      </c>
      <c r="I916">
        <v>915</v>
      </c>
      <c r="J916" s="145">
        <f>SUM(B$2:B916)</f>
        <v>149</v>
      </c>
      <c r="K916" s="145">
        <f>SUM(C$2:C916)</f>
        <v>99</v>
      </c>
      <c r="L916" s="145">
        <f>SUM(D$2:D916)</f>
        <v>51</v>
      </c>
      <c r="M916" s="145">
        <f>SUM(E$2:E916)</f>
        <v>7</v>
      </c>
      <c r="N916" s="145">
        <f>SUM(F$2:F916)</f>
        <v>3</v>
      </c>
      <c r="O916" s="145">
        <f>SUM(G$2:G916)</f>
        <v>0</v>
      </c>
    </row>
    <row r="917" spans="1:15" x14ac:dyDescent="0.25">
      <c r="A917">
        <v>916</v>
      </c>
      <c r="B917" s="145" t="str">
        <f>IF(COUNTIF('Listing Competitieven'!AN$2:AN$479,$A917)=0,"",COUNTIF('Listing Competitieven'!AN$2:AN$479,$A917))</f>
        <v/>
      </c>
      <c r="C917" s="145" t="str">
        <f>IF(COUNTIF('Listing Competitieven'!AO$2:AO$479,$A917)=0,"",COUNTIF('Listing Competitieven'!AO$2:AO$479,$A917))</f>
        <v/>
      </c>
      <c r="D917" s="145" t="str">
        <f>IF(COUNTIF('Listing Competitieven'!AP$2:AP$479,$A917)=0,"",COUNTIF('Listing Competitieven'!AP$2:AP$479,$A917))</f>
        <v/>
      </c>
      <c r="E917" s="145" t="str">
        <f>IF(COUNTIF('Listing Competitieven'!AQ$2:AQ$479,$A917)=0,"",COUNTIF('Listing Competitieven'!AQ$2:AQ$479,$A917))</f>
        <v/>
      </c>
      <c r="F917" s="145" t="str">
        <f>IF(COUNTIF('Listing Competitieven'!AR$2:AR$479,$A917)=0,"",COUNTIF('Listing Competitieven'!AR$2:AR$479,$A917))</f>
        <v/>
      </c>
      <c r="G917" s="145" t="str">
        <f>IF(COUNTIF('Listing Competitieven'!AS$2:AS$479,$A917)=0,"",COUNTIF('Listing Competitieven'!AS$2:AS$479,$A917))</f>
        <v/>
      </c>
      <c r="I917">
        <v>916</v>
      </c>
      <c r="J917" s="145">
        <f>SUM(B$2:B917)</f>
        <v>149</v>
      </c>
      <c r="K917" s="145">
        <f>SUM(C$2:C917)</f>
        <v>99</v>
      </c>
      <c r="L917" s="145">
        <f>SUM(D$2:D917)</f>
        <v>51</v>
      </c>
      <c r="M917" s="145">
        <f>SUM(E$2:E917)</f>
        <v>7</v>
      </c>
      <c r="N917" s="145">
        <f>SUM(F$2:F917)</f>
        <v>3</v>
      </c>
      <c r="O917" s="145">
        <f>SUM(G$2:G917)</f>
        <v>0</v>
      </c>
    </row>
    <row r="918" spans="1:15" x14ac:dyDescent="0.25">
      <c r="A918">
        <v>917</v>
      </c>
      <c r="B918" s="145" t="str">
        <f>IF(COUNTIF('Listing Competitieven'!AN$2:AN$479,$A918)=0,"",COUNTIF('Listing Competitieven'!AN$2:AN$479,$A918))</f>
        <v/>
      </c>
      <c r="C918" s="145" t="str">
        <f>IF(COUNTIF('Listing Competitieven'!AO$2:AO$479,$A918)=0,"",COUNTIF('Listing Competitieven'!AO$2:AO$479,$A918))</f>
        <v/>
      </c>
      <c r="D918" s="145">
        <f>IF(COUNTIF('Listing Competitieven'!AP$2:AP$479,$A918)=0,"",COUNTIF('Listing Competitieven'!AP$2:AP$479,$A918))</f>
        <v>1</v>
      </c>
      <c r="E918" s="145" t="str">
        <f>IF(COUNTIF('Listing Competitieven'!AQ$2:AQ$479,$A918)=0,"",COUNTIF('Listing Competitieven'!AQ$2:AQ$479,$A918))</f>
        <v/>
      </c>
      <c r="F918" s="145" t="str">
        <f>IF(COUNTIF('Listing Competitieven'!AR$2:AR$479,$A918)=0,"",COUNTIF('Listing Competitieven'!AR$2:AR$479,$A918))</f>
        <v/>
      </c>
      <c r="G918" s="145" t="str">
        <f>IF(COUNTIF('Listing Competitieven'!AS$2:AS$479,$A918)=0,"",COUNTIF('Listing Competitieven'!AS$2:AS$479,$A918))</f>
        <v/>
      </c>
      <c r="I918">
        <v>917</v>
      </c>
      <c r="J918" s="145">
        <f>SUM(B$2:B918)</f>
        <v>149</v>
      </c>
      <c r="K918" s="145">
        <f>SUM(C$2:C918)</f>
        <v>99</v>
      </c>
      <c r="L918" s="145">
        <f>SUM(D$2:D918)</f>
        <v>52</v>
      </c>
      <c r="M918" s="145">
        <f>SUM(E$2:E918)</f>
        <v>7</v>
      </c>
      <c r="N918" s="145">
        <f>SUM(F$2:F918)</f>
        <v>3</v>
      </c>
      <c r="O918" s="145">
        <f>SUM(G$2:G918)</f>
        <v>0</v>
      </c>
    </row>
    <row r="919" spans="1:15" x14ac:dyDescent="0.25">
      <c r="A919">
        <v>918</v>
      </c>
      <c r="B919" s="145" t="str">
        <f>IF(COUNTIF('Listing Competitieven'!AN$2:AN$479,$A919)=0,"",COUNTIF('Listing Competitieven'!AN$2:AN$479,$A919))</f>
        <v/>
      </c>
      <c r="C919" s="145" t="str">
        <f>IF(COUNTIF('Listing Competitieven'!AO$2:AO$479,$A919)=0,"",COUNTIF('Listing Competitieven'!AO$2:AO$479,$A919))</f>
        <v/>
      </c>
      <c r="D919" s="145" t="str">
        <f>IF(COUNTIF('Listing Competitieven'!AP$2:AP$479,$A919)=0,"",COUNTIF('Listing Competitieven'!AP$2:AP$479,$A919))</f>
        <v/>
      </c>
      <c r="E919" s="145" t="str">
        <f>IF(COUNTIF('Listing Competitieven'!AQ$2:AQ$479,$A919)=0,"",COUNTIF('Listing Competitieven'!AQ$2:AQ$479,$A919))</f>
        <v/>
      </c>
      <c r="F919" s="145" t="str">
        <f>IF(COUNTIF('Listing Competitieven'!AR$2:AR$479,$A919)=0,"",COUNTIF('Listing Competitieven'!AR$2:AR$479,$A919))</f>
        <v/>
      </c>
      <c r="G919" s="145" t="str">
        <f>IF(COUNTIF('Listing Competitieven'!AS$2:AS$479,$A919)=0,"",COUNTIF('Listing Competitieven'!AS$2:AS$479,$A919))</f>
        <v/>
      </c>
      <c r="I919">
        <v>918</v>
      </c>
      <c r="J919" s="145">
        <f>SUM(B$2:B919)</f>
        <v>149</v>
      </c>
      <c r="K919" s="145">
        <f>SUM(C$2:C919)</f>
        <v>99</v>
      </c>
      <c r="L919" s="145">
        <f>SUM(D$2:D919)</f>
        <v>52</v>
      </c>
      <c r="M919" s="145">
        <f>SUM(E$2:E919)</f>
        <v>7</v>
      </c>
      <c r="N919" s="145">
        <f>SUM(F$2:F919)</f>
        <v>3</v>
      </c>
      <c r="O919" s="145">
        <f>SUM(G$2:G919)</f>
        <v>0</v>
      </c>
    </row>
    <row r="920" spans="1:15" x14ac:dyDescent="0.25">
      <c r="A920">
        <v>919</v>
      </c>
      <c r="B920" s="145" t="str">
        <f>IF(COUNTIF('Listing Competitieven'!AN$2:AN$479,$A920)=0,"",COUNTIF('Listing Competitieven'!AN$2:AN$479,$A920))</f>
        <v/>
      </c>
      <c r="C920" s="145" t="str">
        <f>IF(COUNTIF('Listing Competitieven'!AO$2:AO$479,$A920)=0,"",COUNTIF('Listing Competitieven'!AO$2:AO$479,$A920))</f>
        <v/>
      </c>
      <c r="D920" s="145" t="str">
        <f>IF(COUNTIF('Listing Competitieven'!AP$2:AP$479,$A920)=0,"",COUNTIF('Listing Competitieven'!AP$2:AP$479,$A920))</f>
        <v/>
      </c>
      <c r="E920" s="145" t="str">
        <f>IF(COUNTIF('Listing Competitieven'!AQ$2:AQ$479,$A920)=0,"",COUNTIF('Listing Competitieven'!AQ$2:AQ$479,$A920))</f>
        <v/>
      </c>
      <c r="F920" s="145" t="str">
        <f>IF(COUNTIF('Listing Competitieven'!AR$2:AR$479,$A920)=0,"",COUNTIF('Listing Competitieven'!AR$2:AR$479,$A920))</f>
        <v/>
      </c>
      <c r="G920" s="145" t="str">
        <f>IF(COUNTIF('Listing Competitieven'!AS$2:AS$479,$A920)=0,"",COUNTIF('Listing Competitieven'!AS$2:AS$479,$A920))</f>
        <v/>
      </c>
      <c r="I920">
        <v>919</v>
      </c>
      <c r="J920" s="145">
        <f>SUM(B$2:B920)</f>
        <v>149</v>
      </c>
      <c r="K920" s="145">
        <f>SUM(C$2:C920)</f>
        <v>99</v>
      </c>
      <c r="L920" s="145">
        <f>SUM(D$2:D920)</f>
        <v>52</v>
      </c>
      <c r="M920" s="145">
        <f>SUM(E$2:E920)</f>
        <v>7</v>
      </c>
      <c r="N920" s="145">
        <f>SUM(F$2:F920)</f>
        <v>3</v>
      </c>
      <c r="O920" s="145">
        <f>SUM(G$2:G920)</f>
        <v>0</v>
      </c>
    </row>
    <row r="921" spans="1:15" x14ac:dyDescent="0.25">
      <c r="A921">
        <v>920</v>
      </c>
      <c r="B921" s="145" t="str">
        <f>IF(COUNTIF('Listing Competitieven'!AN$2:AN$479,$A921)=0,"",COUNTIF('Listing Competitieven'!AN$2:AN$479,$A921))</f>
        <v/>
      </c>
      <c r="C921" s="145" t="str">
        <f>IF(COUNTIF('Listing Competitieven'!AO$2:AO$479,$A921)=0,"",COUNTIF('Listing Competitieven'!AO$2:AO$479,$A921))</f>
        <v/>
      </c>
      <c r="D921" s="145" t="str">
        <f>IF(COUNTIF('Listing Competitieven'!AP$2:AP$479,$A921)=0,"",COUNTIF('Listing Competitieven'!AP$2:AP$479,$A921))</f>
        <v/>
      </c>
      <c r="E921" s="145" t="str">
        <f>IF(COUNTIF('Listing Competitieven'!AQ$2:AQ$479,$A921)=0,"",COUNTIF('Listing Competitieven'!AQ$2:AQ$479,$A921))</f>
        <v/>
      </c>
      <c r="F921" s="145" t="str">
        <f>IF(COUNTIF('Listing Competitieven'!AR$2:AR$479,$A921)=0,"",COUNTIF('Listing Competitieven'!AR$2:AR$479,$A921))</f>
        <v/>
      </c>
      <c r="G921" s="145" t="str">
        <f>IF(COUNTIF('Listing Competitieven'!AS$2:AS$479,$A921)=0,"",COUNTIF('Listing Competitieven'!AS$2:AS$479,$A921))</f>
        <v/>
      </c>
      <c r="I921">
        <v>920</v>
      </c>
      <c r="J921" s="145">
        <f>SUM(B$2:B921)</f>
        <v>149</v>
      </c>
      <c r="K921" s="145">
        <f>SUM(C$2:C921)</f>
        <v>99</v>
      </c>
      <c r="L921" s="145">
        <f>SUM(D$2:D921)</f>
        <v>52</v>
      </c>
      <c r="M921" s="145">
        <f>SUM(E$2:E921)</f>
        <v>7</v>
      </c>
      <c r="N921" s="145">
        <f>SUM(F$2:F921)</f>
        <v>3</v>
      </c>
      <c r="O921" s="145">
        <f>SUM(G$2:G921)</f>
        <v>0</v>
      </c>
    </row>
    <row r="922" spans="1:15" x14ac:dyDescent="0.25">
      <c r="A922">
        <v>921</v>
      </c>
      <c r="B922" s="145" t="str">
        <f>IF(COUNTIF('Listing Competitieven'!AN$2:AN$479,$A922)=0,"",COUNTIF('Listing Competitieven'!AN$2:AN$479,$A922))</f>
        <v/>
      </c>
      <c r="C922" s="145" t="str">
        <f>IF(COUNTIF('Listing Competitieven'!AO$2:AO$479,$A922)=0,"",COUNTIF('Listing Competitieven'!AO$2:AO$479,$A922))</f>
        <v/>
      </c>
      <c r="D922" s="145" t="str">
        <f>IF(COUNTIF('Listing Competitieven'!AP$2:AP$479,$A922)=0,"",COUNTIF('Listing Competitieven'!AP$2:AP$479,$A922))</f>
        <v/>
      </c>
      <c r="E922" s="145" t="str">
        <f>IF(COUNTIF('Listing Competitieven'!AQ$2:AQ$479,$A922)=0,"",COUNTIF('Listing Competitieven'!AQ$2:AQ$479,$A922))</f>
        <v/>
      </c>
      <c r="F922" s="145" t="str">
        <f>IF(COUNTIF('Listing Competitieven'!AR$2:AR$479,$A922)=0,"",COUNTIF('Listing Competitieven'!AR$2:AR$479,$A922))</f>
        <v/>
      </c>
      <c r="G922" s="145" t="str">
        <f>IF(COUNTIF('Listing Competitieven'!AS$2:AS$479,$A922)=0,"",COUNTIF('Listing Competitieven'!AS$2:AS$479,$A922))</f>
        <v/>
      </c>
      <c r="I922">
        <v>921</v>
      </c>
      <c r="J922" s="145">
        <f>SUM(B$2:B922)</f>
        <v>149</v>
      </c>
      <c r="K922" s="145">
        <f>SUM(C$2:C922)</f>
        <v>99</v>
      </c>
      <c r="L922" s="145">
        <f>SUM(D$2:D922)</f>
        <v>52</v>
      </c>
      <c r="M922" s="145">
        <f>SUM(E$2:E922)</f>
        <v>7</v>
      </c>
      <c r="N922" s="145">
        <f>SUM(F$2:F922)</f>
        <v>3</v>
      </c>
      <c r="O922" s="145">
        <f>SUM(G$2:G922)</f>
        <v>0</v>
      </c>
    </row>
    <row r="923" spans="1:15" x14ac:dyDescent="0.25">
      <c r="A923">
        <v>922</v>
      </c>
      <c r="B923" s="145" t="str">
        <f>IF(COUNTIF('Listing Competitieven'!AN$2:AN$479,$A923)=0,"",COUNTIF('Listing Competitieven'!AN$2:AN$479,$A923))</f>
        <v/>
      </c>
      <c r="C923" s="145" t="str">
        <f>IF(COUNTIF('Listing Competitieven'!AO$2:AO$479,$A923)=0,"",COUNTIF('Listing Competitieven'!AO$2:AO$479,$A923))</f>
        <v/>
      </c>
      <c r="D923" s="145" t="str">
        <f>IF(COUNTIF('Listing Competitieven'!AP$2:AP$479,$A923)=0,"",COUNTIF('Listing Competitieven'!AP$2:AP$479,$A923))</f>
        <v/>
      </c>
      <c r="E923" s="145" t="str">
        <f>IF(COUNTIF('Listing Competitieven'!AQ$2:AQ$479,$A923)=0,"",COUNTIF('Listing Competitieven'!AQ$2:AQ$479,$A923))</f>
        <v/>
      </c>
      <c r="F923" s="145" t="str">
        <f>IF(COUNTIF('Listing Competitieven'!AR$2:AR$479,$A923)=0,"",COUNTIF('Listing Competitieven'!AR$2:AR$479,$A923))</f>
        <v/>
      </c>
      <c r="G923" s="145" t="str">
        <f>IF(COUNTIF('Listing Competitieven'!AS$2:AS$479,$A923)=0,"",COUNTIF('Listing Competitieven'!AS$2:AS$479,$A923))</f>
        <v/>
      </c>
      <c r="I923">
        <v>922</v>
      </c>
      <c r="J923" s="145">
        <f>SUM(B$2:B923)</f>
        <v>149</v>
      </c>
      <c r="K923" s="145">
        <f>SUM(C$2:C923)</f>
        <v>99</v>
      </c>
      <c r="L923" s="145">
        <f>SUM(D$2:D923)</f>
        <v>52</v>
      </c>
      <c r="M923" s="145">
        <f>SUM(E$2:E923)</f>
        <v>7</v>
      </c>
      <c r="N923" s="145">
        <f>SUM(F$2:F923)</f>
        <v>3</v>
      </c>
      <c r="O923" s="145">
        <f>SUM(G$2:G923)</f>
        <v>0</v>
      </c>
    </row>
    <row r="924" spans="1:15" x14ac:dyDescent="0.25">
      <c r="A924">
        <v>923</v>
      </c>
      <c r="B924" s="145" t="str">
        <f>IF(COUNTIF('Listing Competitieven'!AN$2:AN$479,$A924)=0,"",COUNTIF('Listing Competitieven'!AN$2:AN$479,$A924))</f>
        <v/>
      </c>
      <c r="C924" s="145" t="str">
        <f>IF(COUNTIF('Listing Competitieven'!AO$2:AO$479,$A924)=0,"",COUNTIF('Listing Competitieven'!AO$2:AO$479,$A924))</f>
        <v/>
      </c>
      <c r="D924" s="145" t="str">
        <f>IF(COUNTIF('Listing Competitieven'!AP$2:AP$479,$A924)=0,"",COUNTIF('Listing Competitieven'!AP$2:AP$479,$A924))</f>
        <v/>
      </c>
      <c r="E924" s="145" t="str">
        <f>IF(COUNTIF('Listing Competitieven'!AQ$2:AQ$479,$A924)=0,"",COUNTIF('Listing Competitieven'!AQ$2:AQ$479,$A924))</f>
        <v/>
      </c>
      <c r="F924" s="145" t="str">
        <f>IF(COUNTIF('Listing Competitieven'!AR$2:AR$479,$A924)=0,"",COUNTIF('Listing Competitieven'!AR$2:AR$479,$A924))</f>
        <v/>
      </c>
      <c r="G924" s="145" t="str">
        <f>IF(COUNTIF('Listing Competitieven'!AS$2:AS$479,$A924)=0,"",COUNTIF('Listing Competitieven'!AS$2:AS$479,$A924))</f>
        <v/>
      </c>
      <c r="I924">
        <v>923</v>
      </c>
      <c r="J924" s="145">
        <f>SUM(B$2:B924)</f>
        <v>149</v>
      </c>
      <c r="K924" s="145">
        <f>SUM(C$2:C924)</f>
        <v>99</v>
      </c>
      <c r="L924" s="145">
        <f>SUM(D$2:D924)</f>
        <v>52</v>
      </c>
      <c r="M924" s="145">
        <f>SUM(E$2:E924)</f>
        <v>7</v>
      </c>
      <c r="N924" s="145">
        <f>SUM(F$2:F924)</f>
        <v>3</v>
      </c>
      <c r="O924" s="145">
        <f>SUM(G$2:G924)</f>
        <v>0</v>
      </c>
    </row>
    <row r="925" spans="1:15" x14ac:dyDescent="0.25">
      <c r="A925">
        <v>924</v>
      </c>
      <c r="B925" s="145" t="str">
        <f>IF(COUNTIF('Listing Competitieven'!AN$2:AN$479,$A925)=0,"",COUNTIF('Listing Competitieven'!AN$2:AN$479,$A925))</f>
        <v/>
      </c>
      <c r="C925" s="145" t="str">
        <f>IF(COUNTIF('Listing Competitieven'!AO$2:AO$479,$A925)=0,"",COUNTIF('Listing Competitieven'!AO$2:AO$479,$A925))</f>
        <v/>
      </c>
      <c r="D925" s="145" t="str">
        <f>IF(COUNTIF('Listing Competitieven'!AP$2:AP$479,$A925)=0,"",COUNTIF('Listing Competitieven'!AP$2:AP$479,$A925))</f>
        <v/>
      </c>
      <c r="E925" s="145" t="str">
        <f>IF(COUNTIF('Listing Competitieven'!AQ$2:AQ$479,$A925)=0,"",COUNTIF('Listing Competitieven'!AQ$2:AQ$479,$A925))</f>
        <v/>
      </c>
      <c r="F925" s="145" t="str">
        <f>IF(COUNTIF('Listing Competitieven'!AR$2:AR$479,$A925)=0,"",COUNTIF('Listing Competitieven'!AR$2:AR$479,$A925))</f>
        <v/>
      </c>
      <c r="G925" s="145" t="str">
        <f>IF(COUNTIF('Listing Competitieven'!AS$2:AS$479,$A925)=0,"",COUNTIF('Listing Competitieven'!AS$2:AS$479,$A925))</f>
        <v/>
      </c>
      <c r="I925">
        <v>924</v>
      </c>
      <c r="J925" s="145">
        <f>SUM(B$2:B925)</f>
        <v>149</v>
      </c>
      <c r="K925" s="145">
        <f>SUM(C$2:C925)</f>
        <v>99</v>
      </c>
      <c r="L925" s="145">
        <f>SUM(D$2:D925)</f>
        <v>52</v>
      </c>
      <c r="M925" s="145">
        <f>SUM(E$2:E925)</f>
        <v>7</v>
      </c>
      <c r="N925" s="145">
        <f>SUM(F$2:F925)</f>
        <v>3</v>
      </c>
      <c r="O925" s="145">
        <f>SUM(G$2:G925)</f>
        <v>0</v>
      </c>
    </row>
    <row r="926" spans="1:15" x14ac:dyDescent="0.25">
      <c r="A926">
        <v>925</v>
      </c>
      <c r="B926" s="145" t="str">
        <f>IF(COUNTIF('Listing Competitieven'!AN$2:AN$479,$A926)=0,"",COUNTIF('Listing Competitieven'!AN$2:AN$479,$A926))</f>
        <v/>
      </c>
      <c r="C926" s="145" t="str">
        <f>IF(COUNTIF('Listing Competitieven'!AO$2:AO$479,$A926)=0,"",COUNTIF('Listing Competitieven'!AO$2:AO$479,$A926))</f>
        <v/>
      </c>
      <c r="D926" s="145" t="str">
        <f>IF(COUNTIF('Listing Competitieven'!AP$2:AP$479,$A926)=0,"",COUNTIF('Listing Competitieven'!AP$2:AP$479,$A926))</f>
        <v/>
      </c>
      <c r="E926" s="145" t="str">
        <f>IF(COUNTIF('Listing Competitieven'!AQ$2:AQ$479,$A926)=0,"",COUNTIF('Listing Competitieven'!AQ$2:AQ$479,$A926))</f>
        <v/>
      </c>
      <c r="F926" s="145" t="str">
        <f>IF(COUNTIF('Listing Competitieven'!AR$2:AR$479,$A926)=0,"",COUNTIF('Listing Competitieven'!AR$2:AR$479,$A926))</f>
        <v/>
      </c>
      <c r="G926" s="145" t="str">
        <f>IF(COUNTIF('Listing Competitieven'!AS$2:AS$479,$A926)=0,"",COUNTIF('Listing Competitieven'!AS$2:AS$479,$A926))</f>
        <v/>
      </c>
      <c r="I926">
        <v>925</v>
      </c>
      <c r="J926" s="145">
        <f>SUM(B$2:B926)</f>
        <v>149</v>
      </c>
      <c r="K926" s="145">
        <f>SUM(C$2:C926)</f>
        <v>99</v>
      </c>
      <c r="L926" s="145">
        <f>SUM(D$2:D926)</f>
        <v>52</v>
      </c>
      <c r="M926" s="145">
        <f>SUM(E$2:E926)</f>
        <v>7</v>
      </c>
      <c r="N926" s="145">
        <f>SUM(F$2:F926)</f>
        <v>3</v>
      </c>
      <c r="O926" s="145">
        <f>SUM(G$2:G926)</f>
        <v>0</v>
      </c>
    </row>
    <row r="927" spans="1:15" x14ac:dyDescent="0.25">
      <c r="A927">
        <v>926</v>
      </c>
      <c r="B927" s="145" t="str">
        <f>IF(COUNTIF('Listing Competitieven'!AN$2:AN$479,$A927)=0,"",COUNTIF('Listing Competitieven'!AN$2:AN$479,$A927))</f>
        <v/>
      </c>
      <c r="C927" s="145" t="str">
        <f>IF(COUNTIF('Listing Competitieven'!AO$2:AO$479,$A927)=0,"",COUNTIF('Listing Competitieven'!AO$2:AO$479,$A927))</f>
        <v/>
      </c>
      <c r="D927" s="145" t="str">
        <f>IF(COUNTIF('Listing Competitieven'!AP$2:AP$479,$A927)=0,"",COUNTIF('Listing Competitieven'!AP$2:AP$479,$A927))</f>
        <v/>
      </c>
      <c r="E927" s="145" t="str">
        <f>IF(COUNTIF('Listing Competitieven'!AQ$2:AQ$479,$A927)=0,"",COUNTIF('Listing Competitieven'!AQ$2:AQ$479,$A927))</f>
        <v/>
      </c>
      <c r="F927" s="145" t="str">
        <f>IF(COUNTIF('Listing Competitieven'!AR$2:AR$479,$A927)=0,"",COUNTIF('Listing Competitieven'!AR$2:AR$479,$A927))</f>
        <v/>
      </c>
      <c r="G927" s="145" t="str">
        <f>IF(COUNTIF('Listing Competitieven'!AS$2:AS$479,$A927)=0,"",COUNTIF('Listing Competitieven'!AS$2:AS$479,$A927))</f>
        <v/>
      </c>
      <c r="I927">
        <v>926</v>
      </c>
      <c r="J927" s="145">
        <f>SUM(B$2:B927)</f>
        <v>149</v>
      </c>
      <c r="K927" s="145">
        <f>SUM(C$2:C927)</f>
        <v>99</v>
      </c>
      <c r="L927" s="145">
        <f>SUM(D$2:D927)</f>
        <v>52</v>
      </c>
      <c r="M927" s="145">
        <f>SUM(E$2:E927)</f>
        <v>7</v>
      </c>
      <c r="N927" s="145">
        <f>SUM(F$2:F927)</f>
        <v>3</v>
      </c>
      <c r="O927" s="145">
        <f>SUM(G$2:G927)</f>
        <v>0</v>
      </c>
    </row>
    <row r="928" spans="1:15" x14ac:dyDescent="0.25">
      <c r="A928">
        <v>927</v>
      </c>
      <c r="B928" s="145" t="str">
        <f>IF(COUNTIF('Listing Competitieven'!AN$2:AN$479,$A928)=0,"",COUNTIF('Listing Competitieven'!AN$2:AN$479,$A928))</f>
        <v/>
      </c>
      <c r="C928" s="145" t="str">
        <f>IF(COUNTIF('Listing Competitieven'!AO$2:AO$479,$A928)=0,"",COUNTIF('Listing Competitieven'!AO$2:AO$479,$A928))</f>
        <v/>
      </c>
      <c r="D928" s="145" t="str">
        <f>IF(COUNTIF('Listing Competitieven'!AP$2:AP$479,$A928)=0,"",COUNTIF('Listing Competitieven'!AP$2:AP$479,$A928))</f>
        <v/>
      </c>
      <c r="E928" s="145" t="str">
        <f>IF(COUNTIF('Listing Competitieven'!AQ$2:AQ$479,$A928)=0,"",COUNTIF('Listing Competitieven'!AQ$2:AQ$479,$A928))</f>
        <v/>
      </c>
      <c r="F928" s="145" t="str">
        <f>IF(COUNTIF('Listing Competitieven'!AR$2:AR$479,$A928)=0,"",COUNTIF('Listing Competitieven'!AR$2:AR$479,$A928))</f>
        <v/>
      </c>
      <c r="G928" s="145" t="str">
        <f>IF(COUNTIF('Listing Competitieven'!AS$2:AS$479,$A928)=0,"",COUNTIF('Listing Competitieven'!AS$2:AS$479,$A928))</f>
        <v/>
      </c>
      <c r="I928">
        <v>927</v>
      </c>
      <c r="J928" s="145">
        <f>SUM(B$2:B928)</f>
        <v>149</v>
      </c>
      <c r="K928" s="145">
        <f>SUM(C$2:C928)</f>
        <v>99</v>
      </c>
      <c r="L928" s="145">
        <f>SUM(D$2:D928)</f>
        <v>52</v>
      </c>
      <c r="M928" s="145">
        <f>SUM(E$2:E928)</f>
        <v>7</v>
      </c>
      <c r="N928" s="145">
        <f>SUM(F$2:F928)</f>
        <v>3</v>
      </c>
      <c r="O928" s="145">
        <f>SUM(G$2:G928)</f>
        <v>0</v>
      </c>
    </row>
    <row r="929" spans="1:15" x14ac:dyDescent="0.25">
      <c r="A929">
        <v>928</v>
      </c>
      <c r="B929" s="145" t="str">
        <f>IF(COUNTIF('Listing Competitieven'!AN$2:AN$479,$A929)=0,"",COUNTIF('Listing Competitieven'!AN$2:AN$479,$A929))</f>
        <v/>
      </c>
      <c r="C929" s="145" t="str">
        <f>IF(COUNTIF('Listing Competitieven'!AO$2:AO$479,$A929)=0,"",COUNTIF('Listing Competitieven'!AO$2:AO$479,$A929))</f>
        <v/>
      </c>
      <c r="D929" s="145" t="str">
        <f>IF(COUNTIF('Listing Competitieven'!AP$2:AP$479,$A929)=0,"",COUNTIF('Listing Competitieven'!AP$2:AP$479,$A929))</f>
        <v/>
      </c>
      <c r="E929" s="145" t="str">
        <f>IF(COUNTIF('Listing Competitieven'!AQ$2:AQ$479,$A929)=0,"",COUNTIF('Listing Competitieven'!AQ$2:AQ$479,$A929))</f>
        <v/>
      </c>
      <c r="F929" s="145" t="str">
        <f>IF(COUNTIF('Listing Competitieven'!AR$2:AR$479,$A929)=0,"",COUNTIF('Listing Competitieven'!AR$2:AR$479,$A929))</f>
        <v/>
      </c>
      <c r="G929" s="145" t="str">
        <f>IF(COUNTIF('Listing Competitieven'!AS$2:AS$479,$A929)=0,"",COUNTIF('Listing Competitieven'!AS$2:AS$479,$A929))</f>
        <v/>
      </c>
      <c r="I929">
        <v>928</v>
      </c>
      <c r="J929" s="145">
        <f>SUM(B$2:B929)</f>
        <v>149</v>
      </c>
      <c r="K929" s="145">
        <f>SUM(C$2:C929)</f>
        <v>99</v>
      </c>
      <c r="L929" s="145">
        <f>SUM(D$2:D929)</f>
        <v>52</v>
      </c>
      <c r="M929" s="145">
        <f>SUM(E$2:E929)</f>
        <v>7</v>
      </c>
      <c r="N929" s="145">
        <f>SUM(F$2:F929)</f>
        <v>3</v>
      </c>
      <c r="O929" s="145">
        <f>SUM(G$2:G929)</f>
        <v>0</v>
      </c>
    </row>
    <row r="930" spans="1:15" x14ac:dyDescent="0.25">
      <c r="A930">
        <v>929</v>
      </c>
      <c r="B930" s="145" t="str">
        <f>IF(COUNTIF('Listing Competitieven'!AN$2:AN$479,$A930)=0,"",COUNTIF('Listing Competitieven'!AN$2:AN$479,$A930))</f>
        <v/>
      </c>
      <c r="C930" s="145" t="str">
        <f>IF(COUNTIF('Listing Competitieven'!AO$2:AO$479,$A930)=0,"",COUNTIF('Listing Competitieven'!AO$2:AO$479,$A930))</f>
        <v/>
      </c>
      <c r="D930" s="145" t="str">
        <f>IF(COUNTIF('Listing Competitieven'!AP$2:AP$479,$A930)=0,"",COUNTIF('Listing Competitieven'!AP$2:AP$479,$A930))</f>
        <v/>
      </c>
      <c r="E930" s="145" t="str">
        <f>IF(COUNTIF('Listing Competitieven'!AQ$2:AQ$479,$A930)=0,"",COUNTIF('Listing Competitieven'!AQ$2:AQ$479,$A930))</f>
        <v/>
      </c>
      <c r="F930" s="145" t="str">
        <f>IF(COUNTIF('Listing Competitieven'!AR$2:AR$479,$A930)=0,"",COUNTIF('Listing Competitieven'!AR$2:AR$479,$A930))</f>
        <v/>
      </c>
      <c r="G930" s="145" t="str">
        <f>IF(COUNTIF('Listing Competitieven'!AS$2:AS$479,$A930)=0,"",COUNTIF('Listing Competitieven'!AS$2:AS$479,$A930))</f>
        <v/>
      </c>
      <c r="I930">
        <v>929</v>
      </c>
      <c r="J930" s="145">
        <f>SUM(B$2:B930)</f>
        <v>149</v>
      </c>
      <c r="K930" s="145">
        <f>SUM(C$2:C930)</f>
        <v>99</v>
      </c>
      <c r="L930" s="145">
        <f>SUM(D$2:D930)</f>
        <v>52</v>
      </c>
      <c r="M930" s="145">
        <f>SUM(E$2:E930)</f>
        <v>7</v>
      </c>
      <c r="N930" s="145">
        <f>SUM(F$2:F930)</f>
        <v>3</v>
      </c>
      <c r="O930" s="145">
        <f>SUM(G$2:G930)</f>
        <v>0</v>
      </c>
    </row>
    <row r="931" spans="1:15" x14ac:dyDescent="0.25">
      <c r="A931">
        <v>930</v>
      </c>
      <c r="B931" s="145" t="str">
        <f>IF(COUNTIF('Listing Competitieven'!AN$2:AN$479,$A931)=0,"",COUNTIF('Listing Competitieven'!AN$2:AN$479,$A931))</f>
        <v/>
      </c>
      <c r="C931" s="145" t="str">
        <f>IF(COUNTIF('Listing Competitieven'!AO$2:AO$479,$A931)=0,"",COUNTIF('Listing Competitieven'!AO$2:AO$479,$A931))</f>
        <v/>
      </c>
      <c r="D931" s="145" t="str">
        <f>IF(COUNTIF('Listing Competitieven'!AP$2:AP$479,$A931)=0,"",COUNTIF('Listing Competitieven'!AP$2:AP$479,$A931))</f>
        <v/>
      </c>
      <c r="E931" s="145" t="str">
        <f>IF(COUNTIF('Listing Competitieven'!AQ$2:AQ$479,$A931)=0,"",COUNTIF('Listing Competitieven'!AQ$2:AQ$479,$A931))</f>
        <v/>
      </c>
      <c r="F931" s="145" t="str">
        <f>IF(COUNTIF('Listing Competitieven'!AR$2:AR$479,$A931)=0,"",COUNTIF('Listing Competitieven'!AR$2:AR$479,$A931))</f>
        <v/>
      </c>
      <c r="G931" s="145" t="str">
        <f>IF(COUNTIF('Listing Competitieven'!AS$2:AS$479,$A931)=0,"",COUNTIF('Listing Competitieven'!AS$2:AS$479,$A931))</f>
        <v/>
      </c>
      <c r="I931">
        <v>930</v>
      </c>
      <c r="J931" s="145">
        <f>SUM(B$2:B931)</f>
        <v>149</v>
      </c>
      <c r="K931" s="145">
        <f>SUM(C$2:C931)</f>
        <v>99</v>
      </c>
      <c r="L931" s="145">
        <f>SUM(D$2:D931)</f>
        <v>52</v>
      </c>
      <c r="M931" s="145">
        <f>SUM(E$2:E931)</f>
        <v>7</v>
      </c>
      <c r="N931" s="145">
        <f>SUM(F$2:F931)</f>
        <v>3</v>
      </c>
      <c r="O931" s="145">
        <f>SUM(G$2:G931)</f>
        <v>0</v>
      </c>
    </row>
    <row r="932" spans="1:15" x14ac:dyDescent="0.25">
      <c r="A932">
        <v>931</v>
      </c>
      <c r="B932" s="145" t="str">
        <f>IF(COUNTIF('Listing Competitieven'!AN$2:AN$479,$A932)=0,"",COUNTIF('Listing Competitieven'!AN$2:AN$479,$A932))</f>
        <v/>
      </c>
      <c r="C932" s="145" t="str">
        <f>IF(COUNTIF('Listing Competitieven'!AO$2:AO$479,$A932)=0,"",COUNTIF('Listing Competitieven'!AO$2:AO$479,$A932))</f>
        <v/>
      </c>
      <c r="D932" s="145" t="str">
        <f>IF(COUNTIF('Listing Competitieven'!AP$2:AP$479,$A932)=0,"",COUNTIF('Listing Competitieven'!AP$2:AP$479,$A932))</f>
        <v/>
      </c>
      <c r="E932" s="145" t="str">
        <f>IF(COUNTIF('Listing Competitieven'!AQ$2:AQ$479,$A932)=0,"",COUNTIF('Listing Competitieven'!AQ$2:AQ$479,$A932))</f>
        <v/>
      </c>
      <c r="F932" s="145" t="str">
        <f>IF(COUNTIF('Listing Competitieven'!AR$2:AR$479,$A932)=0,"",COUNTIF('Listing Competitieven'!AR$2:AR$479,$A932))</f>
        <v/>
      </c>
      <c r="G932" s="145" t="str">
        <f>IF(COUNTIF('Listing Competitieven'!AS$2:AS$479,$A932)=0,"",COUNTIF('Listing Competitieven'!AS$2:AS$479,$A932))</f>
        <v/>
      </c>
      <c r="I932">
        <v>931</v>
      </c>
      <c r="J932" s="145">
        <f>SUM(B$2:B932)</f>
        <v>149</v>
      </c>
      <c r="K932" s="145">
        <f>SUM(C$2:C932)</f>
        <v>99</v>
      </c>
      <c r="L932" s="145">
        <f>SUM(D$2:D932)</f>
        <v>52</v>
      </c>
      <c r="M932" s="145">
        <f>SUM(E$2:E932)</f>
        <v>7</v>
      </c>
      <c r="N932" s="145">
        <f>SUM(F$2:F932)</f>
        <v>3</v>
      </c>
      <c r="O932" s="145">
        <f>SUM(G$2:G932)</f>
        <v>0</v>
      </c>
    </row>
    <row r="933" spans="1:15" x14ac:dyDescent="0.25">
      <c r="A933">
        <v>932</v>
      </c>
      <c r="B933" s="145" t="str">
        <f>IF(COUNTIF('Listing Competitieven'!AN$2:AN$479,$A933)=0,"",COUNTIF('Listing Competitieven'!AN$2:AN$479,$A933))</f>
        <v/>
      </c>
      <c r="C933" s="145" t="str">
        <f>IF(COUNTIF('Listing Competitieven'!AO$2:AO$479,$A933)=0,"",COUNTIF('Listing Competitieven'!AO$2:AO$479,$A933))</f>
        <v/>
      </c>
      <c r="D933" s="145" t="str">
        <f>IF(COUNTIF('Listing Competitieven'!AP$2:AP$479,$A933)=0,"",COUNTIF('Listing Competitieven'!AP$2:AP$479,$A933))</f>
        <v/>
      </c>
      <c r="E933" s="145" t="str">
        <f>IF(COUNTIF('Listing Competitieven'!AQ$2:AQ$479,$A933)=0,"",COUNTIF('Listing Competitieven'!AQ$2:AQ$479,$A933))</f>
        <v/>
      </c>
      <c r="F933" s="145" t="str">
        <f>IF(COUNTIF('Listing Competitieven'!AR$2:AR$479,$A933)=0,"",COUNTIF('Listing Competitieven'!AR$2:AR$479,$A933))</f>
        <v/>
      </c>
      <c r="G933" s="145" t="str">
        <f>IF(COUNTIF('Listing Competitieven'!AS$2:AS$479,$A933)=0,"",COUNTIF('Listing Competitieven'!AS$2:AS$479,$A933))</f>
        <v/>
      </c>
      <c r="I933">
        <v>932</v>
      </c>
      <c r="J933" s="145">
        <f>SUM(B$2:B933)</f>
        <v>149</v>
      </c>
      <c r="K933" s="145">
        <f>SUM(C$2:C933)</f>
        <v>99</v>
      </c>
      <c r="L933" s="145">
        <f>SUM(D$2:D933)</f>
        <v>52</v>
      </c>
      <c r="M933" s="145">
        <f>SUM(E$2:E933)</f>
        <v>7</v>
      </c>
      <c r="N933" s="145">
        <f>SUM(F$2:F933)</f>
        <v>3</v>
      </c>
      <c r="O933" s="145">
        <f>SUM(G$2:G933)</f>
        <v>0</v>
      </c>
    </row>
    <row r="934" spans="1:15" x14ac:dyDescent="0.25">
      <c r="A934">
        <v>933</v>
      </c>
      <c r="B934" s="145" t="str">
        <f>IF(COUNTIF('Listing Competitieven'!AN$2:AN$479,$A934)=0,"",COUNTIF('Listing Competitieven'!AN$2:AN$479,$A934))</f>
        <v/>
      </c>
      <c r="C934" s="145" t="str">
        <f>IF(COUNTIF('Listing Competitieven'!AO$2:AO$479,$A934)=0,"",COUNTIF('Listing Competitieven'!AO$2:AO$479,$A934))</f>
        <v/>
      </c>
      <c r="D934" s="145" t="str">
        <f>IF(COUNTIF('Listing Competitieven'!AP$2:AP$479,$A934)=0,"",COUNTIF('Listing Competitieven'!AP$2:AP$479,$A934))</f>
        <v/>
      </c>
      <c r="E934" s="145" t="str">
        <f>IF(COUNTIF('Listing Competitieven'!AQ$2:AQ$479,$A934)=0,"",COUNTIF('Listing Competitieven'!AQ$2:AQ$479,$A934))</f>
        <v/>
      </c>
      <c r="F934" s="145" t="str">
        <f>IF(COUNTIF('Listing Competitieven'!AR$2:AR$479,$A934)=0,"",COUNTIF('Listing Competitieven'!AR$2:AR$479,$A934))</f>
        <v/>
      </c>
      <c r="G934" s="145" t="str">
        <f>IF(COUNTIF('Listing Competitieven'!AS$2:AS$479,$A934)=0,"",COUNTIF('Listing Competitieven'!AS$2:AS$479,$A934))</f>
        <v/>
      </c>
      <c r="I934">
        <v>933</v>
      </c>
      <c r="J934" s="145">
        <f>SUM(B$2:B934)</f>
        <v>149</v>
      </c>
      <c r="K934" s="145">
        <f>SUM(C$2:C934)</f>
        <v>99</v>
      </c>
      <c r="L934" s="145">
        <f>SUM(D$2:D934)</f>
        <v>52</v>
      </c>
      <c r="M934" s="145">
        <f>SUM(E$2:E934)</f>
        <v>7</v>
      </c>
      <c r="N934" s="145">
        <f>SUM(F$2:F934)</f>
        <v>3</v>
      </c>
      <c r="O934" s="145">
        <f>SUM(G$2:G934)</f>
        <v>0</v>
      </c>
    </row>
    <row r="935" spans="1:15" x14ac:dyDescent="0.25">
      <c r="A935">
        <v>934</v>
      </c>
      <c r="B935" s="145" t="str">
        <f>IF(COUNTIF('Listing Competitieven'!AN$2:AN$479,$A935)=0,"",COUNTIF('Listing Competitieven'!AN$2:AN$479,$A935))</f>
        <v/>
      </c>
      <c r="C935" s="145" t="str">
        <f>IF(COUNTIF('Listing Competitieven'!AO$2:AO$479,$A935)=0,"",COUNTIF('Listing Competitieven'!AO$2:AO$479,$A935))</f>
        <v/>
      </c>
      <c r="D935" s="145" t="str">
        <f>IF(COUNTIF('Listing Competitieven'!AP$2:AP$479,$A935)=0,"",COUNTIF('Listing Competitieven'!AP$2:AP$479,$A935))</f>
        <v/>
      </c>
      <c r="E935" s="145" t="str">
        <f>IF(COUNTIF('Listing Competitieven'!AQ$2:AQ$479,$A935)=0,"",COUNTIF('Listing Competitieven'!AQ$2:AQ$479,$A935))</f>
        <v/>
      </c>
      <c r="F935" s="145" t="str">
        <f>IF(COUNTIF('Listing Competitieven'!AR$2:AR$479,$A935)=0,"",COUNTIF('Listing Competitieven'!AR$2:AR$479,$A935))</f>
        <v/>
      </c>
      <c r="G935" s="145" t="str">
        <f>IF(COUNTIF('Listing Competitieven'!AS$2:AS$479,$A935)=0,"",COUNTIF('Listing Competitieven'!AS$2:AS$479,$A935))</f>
        <v/>
      </c>
      <c r="I935">
        <v>934</v>
      </c>
      <c r="J935" s="145">
        <f>SUM(B$2:B935)</f>
        <v>149</v>
      </c>
      <c r="K935" s="145">
        <f>SUM(C$2:C935)</f>
        <v>99</v>
      </c>
      <c r="L935" s="145">
        <f>SUM(D$2:D935)</f>
        <v>52</v>
      </c>
      <c r="M935" s="145">
        <f>SUM(E$2:E935)</f>
        <v>7</v>
      </c>
      <c r="N935" s="145">
        <f>SUM(F$2:F935)</f>
        <v>3</v>
      </c>
      <c r="O935" s="145">
        <f>SUM(G$2:G935)</f>
        <v>0</v>
      </c>
    </row>
    <row r="936" spans="1:15" x14ac:dyDescent="0.25">
      <c r="A936">
        <v>935</v>
      </c>
      <c r="B936" s="145" t="str">
        <f>IF(COUNTIF('Listing Competitieven'!AN$2:AN$479,$A936)=0,"",COUNTIF('Listing Competitieven'!AN$2:AN$479,$A936))</f>
        <v/>
      </c>
      <c r="C936" s="145" t="str">
        <f>IF(COUNTIF('Listing Competitieven'!AO$2:AO$479,$A936)=0,"",COUNTIF('Listing Competitieven'!AO$2:AO$479,$A936))</f>
        <v/>
      </c>
      <c r="D936" s="145" t="str">
        <f>IF(COUNTIF('Listing Competitieven'!AP$2:AP$479,$A936)=0,"",COUNTIF('Listing Competitieven'!AP$2:AP$479,$A936))</f>
        <v/>
      </c>
      <c r="E936" s="145" t="str">
        <f>IF(COUNTIF('Listing Competitieven'!AQ$2:AQ$479,$A936)=0,"",COUNTIF('Listing Competitieven'!AQ$2:AQ$479,$A936))</f>
        <v/>
      </c>
      <c r="F936" s="145" t="str">
        <f>IF(COUNTIF('Listing Competitieven'!AR$2:AR$479,$A936)=0,"",COUNTIF('Listing Competitieven'!AR$2:AR$479,$A936))</f>
        <v/>
      </c>
      <c r="G936" s="145" t="str">
        <f>IF(COUNTIF('Listing Competitieven'!AS$2:AS$479,$A936)=0,"",COUNTIF('Listing Competitieven'!AS$2:AS$479,$A936))</f>
        <v/>
      </c>
      <c r="I936">
        <v>935</v>
      </c>
      <c r="J936" s="145">
        <f>SUM(B$2:B936)</f>
        <v>149</v>
      </c>
      <c r="K936" s="145">
        <f>SUM(C$2:C936)</f>
        <v>99</v>
      </c>
      <c r="L936" s="145">
        <f>SUM(D$2:D936)</f>
        <v>52</v>
      </c>
      <c r="M936" s="145">
        <f>SUM(E$2:E936)</f>
        <v>7</v>
      </c>
      <c r="N936" s="145">
        <f>SUM(F$2:F936)</f>
        <v>3</v>
      </c>
      <c r="O936" s="145">
        <f>SUM(G$2:G936)</f>
        <v>0</v>
      </c>
    </row>
    <row r="937" spans="1:15" x14ac:dyDescent="0.25">
      <c r="A937">
        <v>936</v>
      </c>
      <c r="B937" s="145" t="str">
        <f>IF(COUNTIF('Listing Competitieven'!AN$2:AN$479,$A937)=0,"",COUNTIF('Listing Competitieven'!AN$2:AN$479,$A937))</f>
        <v/>
      </c>
      <c r="C937" s="145" t="str">
        <f>IF(COUNTIF('Listing Competitieven'!AO$2:AO$479,$A937)=0,"",COUNTIF('Listing Competitieven'!AO$2:AO$479,$A937))</f>
        <v/>
      </c>
      <c r="D937" s="145" t="str">
        <f>IF(COUNTIF('Listing Competitieven'!AP$2:AP$479,$A937)=0,"",COUNTIF('Listing Competitieven'!AP$2:AP$479,$A937))</f>
        <v/>
      </c>
      <c r="E937" s="145" t="str">
        <f>IF(COUNTIF('Listing Competitieven'!AQ$2:AQ$479,$A937)=0,"",COUNTIF('Listing Competitieven'!AQ$2:AQ$479,$A937))</f>
        <v/>
      </c>
      <c r="F937" s="145" t="str">
        <f>IF(COUNTIF('Listing Competitieven'!AR$2:AR$479,$A937)=0,"",COUNTIF('Listing Competitieven'!AR$2:AR$479,$A937))</f>
        <v/>
      </c>
      <c r="G937" s="145" t="str">
        <f>IF(COUNTIF('Listing Competitieven'!AS$2:AS$479,$A937)=0,"",COUNTIF('Listing Competitieven'!AS$2:AS$479,$A937))</f>
        <v/>
      </c>
      <c r="I937">
        <v>936</v>
      </c>
      <c r="J937" s="145">
        <f>SUM(B$2:B937)</f>
        <v>149</v>
      </c>
      <c r="K937" s="145">
        <f>SUM(C$2:C937)</f>
        <v>99</v>
      </c>
      <c r="L937" s="145">
        <f>SUM(D$2:D937)</f>
        <v>52</v>
      </c>
      <c r="M937" s="145">
        <f>SUM(E$2:E937)</f>
        <v>7</v>
      </c>
      <c r="N937" s="145">
        <f>SUM(F$2:F937)</f>
        <v>3</v>
      </c>
      <c r="O937" s="145">
        <f>SUM(G$2:G937)</f>
        <v>0</v>
      </c>
    </row>
    <row r="938" spans="1:15" x14ac:dyDescent="0.25">
      <c r="A938">
        <v>937</v>
      </c>
      <c r="B938" s="145" t="str">
        <f>IF(COUNTIF('Listing Competitieven'!AN$2:AN$479,$A938)=0,"",COUNTIF('Listing Competitieven'!AN$2:AN$479,$A938))</f>
        <v/>
      </c>
      <c r="C938" s="145" t="str">
        <f>IF(COUNTIF('Listing Competitieven'!AO$2:AO$479,$A938)=0,"",COUNTIF('Listing Competitieven'!AO$2:AO$479,$A938))</f>
        <v/>
      </c>
      <c r="D938" s="145" t="str">
        <f>IF(COUNTIF('Listing Competitieven'!AP$2:AP$479,$A938)=0,"",COUNTIF('Listing Competitieven'!AP$2:AP$479,$A938))</f>
        <v/>
      </c>
      <c r="E938" s="145" t="str">
        <f>IF(COUNTIF('Listing Competitieven'!AQ$2:AQ$479,$A938)=0,"",COUNTIF('Listing Competitieven'!AQ$2:AQ$479,$A938))</f>
        <v/>
      </c>
      <c r="F938" s="145" t="str">
        <f>IF(COUNTIF('Listing Competitieven'!AR$2:AR$479,$A938)=0,"",COUNTIF('Listing Competitieven'!AR$2:AR$479,$A938))</f>
        <v/>
      </c>
      <c r="G938" s="145" t="str">
        <f>IF(COUNTIF('Listing Competitieven'!AS$2:AS$479,$A938)=0,"",COUNTIF('Listing Competitieven'!AS$2:AS$479,$A938))</f>
        <v/>
      </c>
      <c r="I938">
        <v>937</v>
      </c>
      <c r="J938" s="145">
        <f>SUM(B$2:B938)</f>
        <v>149</v>
      </c>
      <c r="K938" s="145">
        <f>SUM(C$2:C938)</f>
        <v>99</v>
      </c>
      <c r="L938" s="145">
        <f>SUM(D$2:D938)</f>
        <v>52</v>
      </c>
      <c r="M938" s="145">
        <f>SUM(E$2:E938)</f>
        <v>7</v>
      </c>
      <c r="N938" s="145">
        <f>SUM(F$2:F938)</f>
        <v>3</v>
      </c>
      <c r="O938" s="145">
        <f>SUM(G$2:G938)</f>
        <v>0</v>
      </c>
    </row>
    <row r="939" spans="1:15" x14ac:dyDescent="0.25">
      <c r="A939">
        <v>938</v>
      </c>
      <c r="B939" s="145" t="str">
        <f>IF(COUNTIF('Listing Competitieven'!AN$2:AN$479,$A939)=0,"",COUNTIF('Listing Competitieven'!AN$2:AN$479,$A939))</f>
        <v/>
      </c>
      <c r="C939" s="145" t="str">
        <f>IF(COUNTIF('Listing Competitieven'!AO$2:AO$479,$A939)=0,"",COUNTIF('Listing Competitieven'!AO$2:AO$479,$A939))</f>
        <v/>
      </c>
      <c r="D939" s="145">
        <f>IF(COUNTIF('Listing Competitieven'!AP$2:AP$479,$A939)=0,"",COUNTIF('Listing Competitieven'!AP$2:AP$479,$A939))</f>
        <v>2</v>
      </c>
      <c r="E939" s="145">
        <f>IF(COUNTIF('Listing Competitieven'!AQ$2:AQ$479,$A939)=0,"",COUNTIF('Listing Competitieven'!AQ$2:AQ$479,$A939))</f>
        <v>1</v>
      </c>
      <c r="F939" s="145" t="str">
        <f>IF(COUNTIF('Listing Competitieven'!AR$2:AR$479,$A939)=0,"",COUNTIF('Listing Competitieven'!AR$2:AR$479,$A939))</f>
        <v/>
      </c>
      <c r="G939" s="145" t="str">
        <f>IF(COUNTIF('Listing Competitieven'!AS$2:AS$479,$A939)=0,"",COUNTIF('Listing Competitieven'!AS$2:AS$479,$A939))</f>
        <v/>
      </c>
      <c r="I939">
        <v>938</v>
      </c>
      <c r="J939" s="145">
        <f>SUM(B$2:B939)</f>
        <v>149</v>
      </c>
      <c r="K939" s="145">
        <f>SUM(C$2:C939)</f>
        <v>99</v>
      </c>
      <c r="L939" s="145">
        <f>SUM(D$2:D939)</f>
        <v>54</v>
      </c>
      <c r="M939" s="145">
        <f>SUM(E$2:E939)</f>
        <v>8</v>
      </c>
      <c r="N939" s="145">
        <f>SUM(F$2:F939)</f>
        <v>3</v>
      </c>
      <c r="O939" s="145">
        <f>SUM(G$2:G939)</f>
        <v>0</v>
      </c>
    </row>
    <row r="940" spans="1:15" x14ac:dyDescent="0.25">
      <c r="A940">
        <v>939</v>
      </c>
      <c r="B940" s="145" t="str">
        <f>IF(COUNTIF('Listing Competitieven'!AN$2:AN$479,$A940)=0,"",COUNTIF('Listing Competitieven'!AN$2:AN$479,$A940))</f>
        <v/>
      </c>
      <c r="C940" s="145" t="str">
        <f>IF(COUNTIF('Listing Competitieven'!AO$2:AO$479,$A940)=0,"",COUNTIF('Listing Competitieven'!AO$2:AO$479,$A940))</f>
        <v/>
      </c>
      <c r="D940" s="145" t="str">
        <f>IF(COUNTIF('Listing Competitieven'!AP$2:AP$479,$A940)=0,"",COUNTIF('Listing Competitieven'!AP$2:AP$479,$A940))</f>
        <v/>
      </c>
      <c r="E940" s="145" t="str">
        <f>IF(COUNTIF('Listing Competitieven'!AQ$2:AQ$479,$A940)=0,"",COUNTIF('Listing Competitieven'!AQ$2:AQ$479,$A940))</f>
        <v/>
      </c>
      <c r="F940" s="145" t="str">
        <f>IF(COUNTIF('Listing Competitieven'!AR$2:AR$479,$A940)=0,"",COUNTIF('Listing Competitieven'!AR$2:AR$479,$A940))</f>
        <v/>
      </c>
      <c r="G940" s="145" t="str">
        <f>IF(COUNTIF('Listing Competitieven'!AS$2:AS$479,$A940)=0,"",COUNTIF('Listing Competitieven'!AS$2:AS$479,$A940))</f>
        <v/>
      </c>
      <c r="I940">
        <v>939</v>
      </c>
      <c r="J940" s="145">
        <f>SUM(B$2:B940)</f>
        <v>149</v>
      </c>
      <c r="K940" s="145">
        <f>SUM(C$2:C940)</f>
        <v>99</v>
      </c>
      <c r="L940" s="145">
        <f>SUM(D$2:D940)</f>
        <v>54</v>
      </c>
      <c r="M940" s="145">
        <f>SUM(E$2:E940)</f>
        <v>8</v>
      </c>
      <c r="N940" s="145">
        <f>SUM(F$2:F940)</f>
        <v>3</v>
      </c>
      <c r="O940" s="145">
        <f>SUM(G$2:G940)</f>
        <v>0</v>
      </c>
    </row>
    <row r="941" spans="1:15" x14ac:dyDescent="0.25">
      <c r="A941">
        <v>940</v>
      </c>
      <c r="B941" s="145" t="str">
        <f>IF(COUNTIF('Listing Competitieven'!AN$2:AN$479,$A941)=0,"",COUNTIF('Listing Competitieven'!AN$2:AN$479,$A941))</f>
        <v/>
      </c>
      <c r="C941" s="145" t="str">
        <f>IF(COUNTIF('Listing Competitieven'!AO$2:AO$479,$A941)=0,"",COUNTIF('Listing Competitieven'!AO$2:AO$479,$A941))</f>
        <v/>
      </c>
      <c r="D941" s="145" t="str">
        <f>IF(COUNTIF('Listing Competitieven'!AP$2:AP$479,$A941)=0,"",COUNTIF('Listing Competitieven'!AP$2:AP$479,$A941))</f>
        <v/>
      </c>
      <c r="E941" s="145" t="str">
        <f>IF(COUNTIF('Listing Competitieven'!AQ$2:AQ$479,$A941)=0,"",COUNTIF('Listing Competitieven'!AQ$2:AQ$479,$A941))</f>
        <v/>
      </c>
      <c r="F941" s="145" t="str">
        <f>IF(COUNTIF('Listing Competitieven'!AR$2:AR$479,$A941)=0,"",COUNTIF('Listing Competitieven'!AR$2:AR$479,$A941))</f>
        <v/>
      </c>
      <c r="G941" s="145" t="str">
        <f>IF(COUNTIF('Listing Competitieven'!AS$2:AS$479,$A941)=0,"",COUNTIF('Listing Competitieven'!AS$2:AS$479,$A941))</f>
        <v/>
      </c>
      <c r="I941">
        <v>940</v>
      </c>
      <c r="J941" s="145">
        <f>SUM(B$2:B941)</f>
        <v>149</v>
      </c>
      <c r="K941" s="145">
        <f>SUM(C$2:C941)</f>
        <v>99</v>
      </c>
      <c r="L941" s="145">
        <f>SUM(D$2:D941)</f>
        <v>54</v>
      </c>
      <c r="M941" s="145">
        <f>SUM(E$2:E941)</f>
        <v>8</v>
      </c>
      <c r="N941" s="145">
        <f>SUM(F$2:F941)</f>
        <v>3</v>
      </c>
      <c r="O941" s="145">
        <f>SUM(G$2:G941)</f>
        <v>0</v>
      </c>
    </row>
    <row r="942" spans="1:15" x14ac:dyDescent="0.25">
      <c r="A942">
        <v>941</v>
      </c>
      <c r="B942" s="145" t="str">
        <f>IF(COUNTIF('Listing Competitieven'!AN$2:AN$479,$A942)=0,"",COUNTIF('Listing Competitieven'!AN$2:AN$479,$A942))</f>
        <v/>
      </c>
      <c r="C942" s="145" t="str">
        <f>IF(COUNTIF('Listing Competitieven'!AO$2:AO$479,$A942)=0,"",COUNTIF('Listing Competitieven'!AO$2:AO$479,$A942))</f>
        <v/>
      </c>
      <c r="D942" s="145" t="str">
        <f>IF(COUNTIF('Listing Competitieven'!AP$2:AP$479,$A942)=0,"",COUNTIF('Listing Competitieven'!AP$2:AP$479,$A942))</f>
        <v/>
      </c>
      <c r="E942" s="145" t="str">
        <f>IF(COUNTIF('Listing Competitieven'!AQ$2:AQ$479,$A942)=0,"",COUNTIF('Listing Competitieven'!AQ$2:AQ$479,$A942))</f>
        <v/>
      </c>
      <c r="F942" s="145" t="str">
        <f>IF(COUNTIF('Listing Competitieven'!AR$2:AR$479,$A942)=0,"",COUNTIF('Listing Competitieven'!AR$2:AR$479,$A942))</f>
        <v/>
      </c>
      <c r="G942" s="145" t="str">
        <f>IF(COUNTIF('Listing Competitieven'!AS$2:AS$479,$A942)=0,"",COUNTIF('Listing Competitieven'!AS$2:AS$479,$A942))</f>
        <v/>
      </c>
      <c r="I942">
        <v>941</v>
      </c>
      <c r="J942" s="145">
        <f>SUM(B$2:B942)</f>
        <v>149</v>
      </c>
      <c r="K942" s="145">
        <f>SUM(C$2:C942)</f>
        <v>99</v>
      </c>
      <c r="L942" s="145">
        <f>SUM(D$2:D942)</f>
        <v>54</v>
      </c>
      <c r="M942" s="145">
        <f>SUM(E$2:E942)</f>
        <v>8</v>
      </c>
      <c r="N942" s="145">
        <f>SUM(F$2:F942)</f>
        <v>3</v>
      </c>
      <c r="O942" s="145">
        <f>SUM(G$2:G942)</f>
        <v>0</v>
      </c>
    </row>
    <row r="943" spans="1:15" x14ac:dyDescent="0.25">
      <c r="A943">
        <v>942</v>
      </c>
      <c r="B943" s="145" t="str">
        <f>IF(COUNTIF('Listing Competitieven'!AN$2:AN$479,$A943)=0,"",COUNTIF('Listing Competitieven'!AN$2:AN$479,$A943))</f>
        <v/>
      </c>
      <c r="C943" s="145" t="str">
        <f>IF(COUNTIF('Listing Competitieven'!AO$2:AO$479,$A943)=0,"",COUNTIF('Listing Competitieven'!AO$2:AO$479,$A943))</f>
        <v/>
      </c>
      <c r="D943" s="145" t="str">
        <f>IF(COUNTIF('Listing Competitieven'!AP$2:AP$479,$A943)=0,"",COUNTIF('Listing Competitieven'!AP$2:AP$479,$A943))</f>
        <v/>
      </c>
      <c r="E943" s="145" t="str">
        <f>IF(COUNTIF('Listing Competitieven'!AQ$2:AQ$479,$A943)=0,"",COUNTIF('Listing Competitieven'!AQ$2:AQ$479,$A943))</f>
        <v/>
      </c>
      <c r="F943" s="145" t="str">
        <f>IF(COUNTIF('Listing Competitieven'!AR$2:AR$479,$A943)=0,"",COUNTIF('Listing Competitieven'!AR$2:AR$479,$A943))</f>
        <v/>
      </c>
      <c r="G943" s="145" t="str">
        <f>IF(COUNTIF('Listing Competitieven'!AS$2:AS$479,$A943)=0,"",COUNTIF('Listing Competitieven'!AS$2:AS$479,$A943))</f>
        <v/>
      </c>
      <c r="I943">
        <v>942</v>
      </c>
      <c r="J943" s="145">
        <f>SUM(B$2:B943)</f>
        <v>149</v>
      </c>
      <c r="K943" s="145">
        <f>SUM(C$2:C943)</f>
        <v>99</v>
      </c>
      <c r="L943" s="145">
        <f>SUM(D$2:D943)</f>
        <v>54</v>
      </c>
      <c r="M943" s="145">
        <f>SUM(E$2:E943)</f>
        <v>8</v>
      </c>
      <c r="N943" s="145">
        <f>SUM(F$2:F943)</f>
        <v>3</v>
      </c>
      <c r="O943" s="145">
        <f>SUM(G$2:G943)</f>
        <v>0</v>
      </c>
    </row>
    <row r="944" spans="1:15" x14ac:dyDescent="0.25">
      <c r="A944">
        <v>943</v>
      </c>
      <c r="B944" s="145" t="str">
        <f>IF(COUNTIF('Listing Competitieven'!AN$2:AN$479,$A944)=0,"",COUNTIF('Listing Competitieven'!AN$2:AN$479,$A944))</f>
        <v/>
      </c>
      <c r="C944" s="145" t="str">
        <f>IF(COUNTIF('Listing Competitieven'!AO$2:AO$479,$A944)=0,"",COUNTIF('Listing Competitieven'!AO$2:AO$479,$A944))</f>
        <v/>
      </c>
      <c r="D944" s="145" t="str">
        <f>IF(COUNTIF('Listing Competitieven'!AP$2:AP$479,$A944)=0,"",COUNTIF('Listing Competitieven'!AP$2:AP$479,$A944))</f>
        <v/>
      </c>
      <c r="E944" s="145" t="str">
        <f>IF(COUNTIF('Listing Competitieven'!AQ$2:AQ$479,$A944)=0,"",COUNTIF('Listing Competitieven'!AQ$2:AQ$479,$A944))</f>
        <v/>
      </c>
      <c r="F944" s="145" t="str">
        <f>IF(COUNTIF('Listing Competitieven'!AR$2:AR$479,$A944)=0,"",COUNTIF('Listing Competitieven'!AR$2:AR$479,$A944))</f>
        <v/>
      </c>
      <c r="G944" s="145" t="str">
        <f>IF(COUNTIF('Listing Competitieven'!AS$2:AS$479,$A944)=0,"",COUNTIF('Listing Competitieven'!AS$2:AS$479,$A944))</f>
        <v/>
      </c>
      <c r="I944">
        <v>943</v>
      </c>
      <c r="J944" s="145">
        <f>SUM(B$2:B944)</f>
        <v>149</v>
      </c>
      <c r="K944" s="145">
        <f>SUM(C$2:C944)</f>
        <v>99</v>
      </c>
      <c r="L944" s="145">
        <f>SUM(D$2:D944)</f>
        <v>54</v>
      </c>
      <c r="M944" s="145">
        <f>SUM(E$2:E944)</f>
        <v>8</v>
      </c>
      <c r="N944" s="145">
        <f>SUM(F$2:F944)</f>
        <v>3</v>
      </c>
      <c r="O944" s="145">
        <f>SUM(G$2:G944)</f>
        <v>0</v>
      </c>
    </row>
    <row r="945" spans="1:15" x14ac:dyDescent="0.25">
      <c r="A945">
        <v>944</v>
      </c>
      <c r="B945" s="145" t="str">
        <f>IF(COUNTIF('Listing Competitieven'!AN$2:AN$479,$A945)=0,"",COUNTIF('Listing Competitieven'!AN$2:AN$479,$A945))</f>
        <v/>
      </c>
      <c r="C945" s="145" t="str">
        <f>IF(COUNTIF('Listing Competitieven'!AO$2:AO$479,$A945)=0,"",COUNTIF('Listing Competitieven'!AO$2:AO$479,$A945))</f>
        <v/>
      </c>
      <c r="D945" s="145" t="str">
        <f>IF(COUNTIF('Listing Competitieven'!AP$2:AP$479,$A945)=0,"",COUNTIF('Listing Competitieven'!AP$2:AP$479,$A945))</f>
        <v/>
      </c>
      <c r="E945" s="145" t="str">
        <f>IF(COUNTIF('Listing Competitieven'!AQ$2:AQ$479,$A945)=0,"",COUNTIF('Listing Competitieven'!AQ$2:AQ$479,$A945))</f>
        <v/>
      </c>
      <c r="F945" s="145" t="str">
        <f>IF(COUNTIF('Listing Competitieven'!AR$2:AR$479,$A945)=0,"",COUNTIF('Listing Competitieven'!AR$2:AR$479,$A945))</f>
        <v/>
      </c>
      <c r="G945" s="145" t="str">
        <f>IF(COUNTIF('Listing Competitieven'!AS$2:AS$479,$A945)=0,"",COUNTIF('Listing Competitieven'!AS$2:AS$479,$A945))</f>
        <v/>
      </c>
      <c r="I945">
        <v>944</v>
      </c>
      <c r="J945" s="145">
        <f>SUM(B$2:B945)</f>
        <v>149</v>
      </c>
      <c r="K945" s="145">
        <f>SUM(C$2:C945)</f>
        <v>99</v>
      </c>
      <c r="L945" s="145">
        <f>SUM(D$2:D945)</f>
        <v>54</v>
      </c>
      <c r="M945" s="145">
        <f>SUM(E$2:E945)</f>
        <v>8</v>
      </c>
      <c r="N945" s="145">
        <f>SUM(F$2:F945)</f>
        <v>3</v>
      </c>
      <c r="O945" s="145">
        <f>SUM(G$2:G945)</f>
        <v>0</v>
      </c>
    </row>
    <row r="946" spans="1:15" x14ac:dyDescent="0.25">
      <c r="A946">
        <v>945</v>
      </c>
      <c r="B946" s="145" t="str">
        <f>IF(COUNTIF('Listing Competitieven'!AN$2:AN$479,$A946)=0,"",COUNTIF('Listing Competitieven'!AN$2:AN$479,$A946))</f>
        <v/>
      </c>
      <c r="C946" s="145" t="str">
        <f>IF(COUNTIF('Listing Competitieven'!AO$2:AO$479,$A946)=0,"",COUNTIF('Listing Competitieven'!AO$2:AO$479,$A946))</f>
        <v/>
      </c>
      <c r="D946" s="145">
        <f>IF(COUNTIF('Listing Competitieven'!AP$2:AP$479,$A946)=0,"",COUNTIF('Listing Competitieven'!AP$2:AP$479,$A946))</f>
        <v>2</v>
      </c>
      <c r="E946" s="145">
        <f>IF(COUNTIF('Listing Competitieven'!AQ$2:AQ$479,$A946)=0,"",COUNTIF('Listing Competitieven'!AQ$2:AQ$479,$A946))</f>
        <v>2</v>
      </c>
      <c r="F946" s="145" t="str">
        <f>IF(COUNTIF('Listing Competitieven'!AR$2:AR$479,$A946)=0,"",COUNTIF('Listing Competitieven'!AR$2:AR$479,$A946))</f>
        <v/>
      </c>
      <c r="G946" s="145" t="str">
        <f>IF(COUNTIF('Listing Competitieven'!AS$2:AS$479,$A946)=0,"",COUNTIF('Listing Competitieven'!AS$2:AS$479,$A946))</f>
        <v/>
      </c>
      <c r="I946">
        <v>945</v>
      </c>
      <c r="J946" s="145">
        <f>SUM(B$2:B946)</f>
        <v>149</v>
      </c>
      <c r="K946" s="145">
        <f>SUM(C$2:C946)</f>
        <v>99</v>
      </c>
      <c r="L946" s="145">
        <f>SUM(D$2:D946)</f>
        <v>56</v>
      </c>
      <c r="M946" s="145">
        <f>SUM(E$2:E946)</f>
        <v>10</v>
      </c>
      <c r="N946" s="145">
        <f>SUM(F$2:F946)</f>
        <v>3</v>
      </c>
      <c r="O946" s="145">
        <f>SUM(G$2:G946)</f>
        <v>0</v>
      </c>
    </row>
    <row r="947" spans="1:15" x14ac:dyDescent="0.25">
      <c r="A947">
        <v>946</v>
      </c>
      <c r="B947" s="145" t="str">
        <f>IF(COUNTIF('Listing Competitieven'!AN$2:AN$479,$A947)=0,"",COUNTIF('Listing Competitieven'!AN$2:AN$479,$A947))</f>
        <v/>
      </c>
      <c r="C947" s="145" t="str">
        <f>IF(COUNTIF('Listing Competitieven'!AO$2:AO$479,$A947)=0,"",COUNTIF('Listing Competitieven'!AO$2:AO$479,$A947))</f>
        <v/>
      </c>
      <c r="D947" s="145" t="str">
        <f>IF(COUNTIF('Listing Competitieven'!AP$2:AP$479,$A947)=0,"",COUNTIF('Listing Competitieven'!AP$2:AP$479,$A947))</f>
        <v/>
      </c>
      <c r="E947" s="145" t="str">
        <f>IF(COUNTIF('Listing Competitieven'!AQ$2:AQ$479,$A947)=0,"",COUNTIF('Listing Competitieven'!AQ$2:AQ$479,$A947))</f>
        <v/>
      </c>
      <c r="F947" s="145" t="str">
        <f>IF(COUNTIF('Listing Competitieven'!AR$2:AR$479,$A947)=0,"",COUNTIF('Listing Competitieven'!AR$2:AR$479,$A947))</f>
        <v/>
      </c>
      <c r="G947" s="145" t="str">
        <f>IF(COUNTIF('Listing Competitieven'!AS$2:AS$479,$A947)=0,"",COUNTIF('Listing Competitieven'!AS$2:AS$479,$A947))</f>
        <v/>
      </c>
      <c r="I947">
        <v>946</v>
      </c>
      <c r="J947" s="145">
        <f>SUM(B$2:B947)</f>
        <v>149</v>
      </c>
      <c r="K947" s="145">
        <f>SUM(C$2:C947)</f>
        <v>99</v>
      </c>
      <c r="L947" s="145">
        <f>SUM(D$2:D947)</f>
        <v>56</v>
      </c>
      <c r="M947" s="145">
        <f>SUM(E$2:E947)</f>
        <v>10</v>
      </c>
      <c r="N947" s="145">
        <f>SUM(F$2:F947)</f>
        <v>3</v>
      </c>
      <c r="O947" s="145">
        <f>SUM(G$2:G947)</f>
        <v>0</v>
      </c>
    </row>
    <row r="948" spans="1:15" x14ac:dyDescent="0.25">
      <c r="A948">
        <v>947</v>
      </c>
      <c r="B948" s="145" t="str">
        <f>IF(COUNTIF('Listing Competitieven'!AN$2:AN$479,$A948)=0,"",COUNTIF('Listing Competitieven'!AN$2:AN$479,$A948))</f>
        <v/>
      </c>
      <c r="C948" s="145" t="str">
        <f>IF(COUNTIF('Listing Competitieven'!AO$2:AO$479,$A948)=0,"",COUNTIF('Listing Competitieven'!AO$2:AO$479,$A948))</f>
        <v/>
      </c>
      <c r="D948" s="145" t="str">
        <f>IF(COUNTIF('Listing Competitieven'!AP$2:AP$479,$A948)=0,"",COUNTIF('Listing Competitieven'!AP$2:AP$479,$A948))</f>
        <v/>
      </c>
      <c r="E948" s="145" t="str">
        <f>IF(COUNTIF('Listing Competitieven'!AQ$2:AQ$479,$A948)=0,"",COUNTIF('Listing Competitieven'!AQ$2:AQ$479,$A948))</f>
        <v/>
      </c>
      <c r="F948" s="145" t="str">
        <f>IF(COUNTIF('Listing Competitieven'!AR$2:AR$479,$A948)=0,"",COUNTIF('Listing Competitieven'!AR$2:AR$479,$A948))</f>
        <v/>
      </c>
      <c r="G948" s="145" t="str">
        <f>IF(COUNTIF('Listing Competitieven'!AS$2:AS$479,$A948)=0,"",COUNTIF('Listing Competitieven'!AS$2:AS$479,$A948))</f>
        <v/>
      </c>
      <c r="I948">
        <v>947</v>
      </c>
      <c r="J948" s="145">
        <f>SUM(B$2:B948)</f>
        <v>149</v>
      </c>
      <c r="K948" s="145">
        <f>SUM(C$2:C948)</f>
        <v>99</v>
      </c>
      <c r="L948" s="145">
        <f>SUM(D$2:D948)</f>
        <v>56</v>
      </c>
      <c r="M948" s="145">
        <f>SUM(E$2:E948)</f>
        <v>10</v>
      </c>
      <c r="N948" s="145">
        <f>SUM(F$2:F948)</f>
        <v>3</v>
      </c>
      <c r="O948" s="145">
        <f>SUM(G$2:G948)</f>
        <v>0</v>
      </c>
    </row>
    <row r="949" spans="1:15" x14ac:dyDescent="0.25">
      <c r="A949">
        <v>948</v>
      </c>
      <c r="B949" s="145" t="str">
        <f>IF(COUNTIF('Listing Competitieven'!AN$2:AN$479,$A949)=0,"",COUNTIF('Listing Competitieven'!AN$2:AN$479,$A949))</f>
        <v/>
      </c>
      <c r="C949" s="145" t="str">
        <f>IF(COUNTIF('Listing Competitieven'!AO$2:AO$479,$A949)=0,"",COUNTIF('Listing Competitieven'!AO$2:AO$479,$A949))</f>
        <v/>
      </c>
      <c r="D949" s="145" t="str">
        <f>IF(COUNTIF('Listing Competitieven'!AP$2:AP$479,$A949)=0,"",COUNTIF('Listing Competitieven'!AP$2:AP$479,$A949))</f>
        <v/>
      </c>
      <c r="E949" s="145" t="str">
        <f>IF(COUNTIF('Listing Competitieven'!AQ$2:AQ$479,$A949)=0,"",COUNTIF('Listing Competitieven'!AQ$2:AQ$479,$A949))</f>
        <v/>
      </c>
      <c r="F949" s="145" t="str">
        <f>IF(COUNTIF('Listing Competitieven'!AR$2:AR$479,$A949)=0,"",COUNTIF('Listing Competitieven'!AR$2:AR$479,$A949))</f>
        <v/>
      </c>
      <c r="G949" s="145" t="str">
        <f>IF(COUNTIF('Listing Competitieven'!AS$2:AS$479,$A949)=0,"",COUNTIF('Listing Competitieven'!AS$2:AS$479,$A949))</f>
        <v/>
      </c>
      <c r="I949">
        <v>948</v>
      </c>
      <c r="J949" s="145">
        <f>SUM(B$2:B949)</f>
        <v>149</v>
      </c>
      <c r="K949" s="145">
        <f>SUM(C$2:C949)</f>
        <v>99</v>
      </c>
      <c r="L949" s="145">
        <f>SUM(D$2:D949)</f>
        <v>56</v>
      </c>
      <c r="M949" s="145">
        <f>SUM(E$2:E949)</f>
        <v>10</v>
      </c>
      <c r="N949" s="145">
        <f>SUM(F$2:F949)</f>
        <v>3</v>
      </c>
      <c r="O949" s="145">
        <f>SUM(G$2:G949)</f>
        <v>0</v>
      </c>
    </row>
    <row r="950" spans="1:15" x14ac:dyDescent="0.25">
      <c r="A950">
        <v>949</v>
      </c>
      <c r="B950" s="145" t="str">
        <f>IF(COUNTIF('Listing Competitieven'!AN$2:AN$479,$A950)=0,"",COUNTIF('Listing Competitieven'!AN$2:AN$479,$A950))</f>
        <v/>
      </c>
      <c r="C950" s="145" t="str">
        <f>IF(COUNTIF('Listing Competitieven'!AO$2:AO$479,$A950)=0,"",COUNTIF('Listing Competitieven'!AO$2:AO$479,$A950))</f>
        <v/>
      </c>
      <c r="D950" s="145" t="str">
        <f>IF(COUNTIF('Listing Competitieven'!AP$2:AP$479,$A950)=0,"",COUNTIF('Listing Competitieven'!AP$2:AP$479,$A950))</f>
        <v/>
      </c>
      <c r="E950" s="145" t="str">
        <f>IF(COUNTIF('Listing Competitieven'!AQ$2:AQ$479,$A950)=0,"",COUNTIF('Listing Competitieven'!AQ$2:AQ$479,$A950))</f>
        <v/>
      </c>
      <c r="F950" s="145" t="str">
        <f>IF(COUNTIF('Listing Competitieven'!AR$2:AR$479,$A950)=0,"",COUNTIF('Listing Competitieven'!AR$2:AR$479,$A950))</f>
        <v/>
      </c>
      <c r="G950" s="145" t="str">
        <f>IF(COUNTIF('Listing Competitieven'!AS$2:AS$479,$A950)=0,"",COUNTIF('Listing Competitieven'!AS$2:AS$479,$A950))</f>
        <v/>
      </c>
      <c r="I950">
        <v>949</v>
      </c>
      <c r="J950" s="145">
        <f>SUM(B$2:B950)</f>
        <v>149</v>
      </c>
      <c r="K950" s="145">
        <f>SUM(C$2:C950)</f>
        <v>99</v>
      </c>
      <c r="L950" s="145">
        <f>SUM(D$2:D950)</f>
        <v>56</v>
      </c>
      <c r="M950" s="145">
        <f>SUM(E$2:E950)</f>
        <v>10</v>
      </c>
      <c r="N950" s="145">
        <f>SUM(F$2:F950)</f>
        <v>3</v>
      </c>
      <c r="O950" s="145">
        <f>SUM(G$2:G950)</f>
        <v>0</v>
      </c>
    </row>
    <row r="951" spans="1:15" x14ac:dyDescent="0.25">
      <c r="A951">
        <v>950</v>
      </c>
      <c r="B951" s="145" t="str">
        <f>IF(COUNTIF('Listing Competitieven'!AN$2:AN$479,$A951)=0,"",COUNTIF('Listing Competitieven'!AN$2:AN$479,$A951))</f>
        <v/>
      </c>
      <c r="C951" s="145" t="str">
        <f>IF(COUNTIF('Listing Competitieven'!AO$2:AO$479,$A951)=0,"",COUNTIF('Listing Competitieven'!AO$2:AO$479,$A951))</f>
        <v/>
      </c>
      <c r="D951" s="145" t="str">
        <f>IF(COUNTIF('Listing Competitieven'!AP$2:AP$479,$A951)=0,"",COUNTIF('Listing Competitieven'!AP$2:AP$479,$A951))</f>
        <v/>
      </c>
      <c r="E951" s="145" t="str">
        <f>IF(COUNTIF('Listing Competitieven'!AQ$2:AQ$479,$A951)=0,"",COUNTIF('Listing Competitieven'!AQ$2:AQ$479,$A951))</f>
        <v/>
      </c>
      <c r="F951" s="145" t="str">
        <f>IF(COUNTIF('Listing Competitieven'!AR$2:AR$479,$A951)=0,"",COUNTIF('Listing Competitieven'!AR$2:AR$479,$A951))</f>
        <v/>
      </c>
      <c r="G951" s="145" t="str">
        <f>IF(COUNTIF('Listing Competitieven'!AS$2:AS$479,$A951)=0,"",COUNTIF('Listing Competitieven'!AS$2:AS$479,$A951))</f>
        <v/>
      </c>
      <c r="I951">
        <v>950</v>
      </c>
      <c r="J951" s="145">
        <f>SUM(B$2:B951)</f>
        <v>149</v>
      </c>
      <c r="K951" s="145">
        <f>SUM(C$2:C951)</f>
        <v>99</v>
      </c>
      <c r="L951" s="145">
        <f>SUM(D$2:D951)</f>
        <v>56</v>
      </c>
      <c r="M951" s="145">
        <f>SUM(E$2:E951)</f>
        <v>10</v>
      </c>
      <c r="N951" s="145">
        <f>SUM(F$2:F951)</f>
        <v>3</v>
      </c>
      <c r="O951" s="145">
        <f>SUM(G$2:G951)</f>
        <v>0</v>
      </c>
    </row>
    <row r="952" spans="1:15" x14ac:dyDescent="0.25">
      <c r="A952">
        <v>951</v>
      </c>
      <c r="B952" s="145" t="str">
        <f>IF(COUNTIF('Listing Competitieven'!AN$2:AN$479,$A952)=0,"",COUNTIF('Listing Competitieven'!AN$2:AN$479,$A952))</f>
        <v/>
      </c>
      <c r="C952" s="145" t="str">
        <f>IF(COUNTIF('Listing Competitieven'!AO$2:AO$479,$A952)=0,"",COUNTIF('Listing Competitieven'!AO$2:AO$479,$A952))</f>
        <v/>
      </c>
      <c r="D952" s="145" t="str">
        <f>IF(COUNTIF('Listing Competitieven'!AP$2:AP$479,$A952)=0,"",COUNTIF('Listing Competitieven'!AP$2:AP$479,$A952))</f>
        <v/>
      </c>
      <c r="E952" s="145" t="str">
        <f>IF(COUNTIF('Listing Competitieven'!AQ$2:AQ$479,$A952)=0,"",COUNTIF('Listing Competitieven'!AQ$2:AQ$479,$A952))</f>
        <v/>
      </c>
      <c r="F952" s="145" t="str">
        <f>IF(COUNTIF('Listing Competitieven'!AR$2:AR$479,$A952)=0,"",COUNTIF('Listing Competitieven'!AR$2:AR$479,$A952))</f>
        <v/>
      </c>
      <c r="G952" s="145" t="str">
        <f>IF(COUNTIF('Listing Competitieven'!AS$2:AS$479,$A952)=0,"",COUNTIF('Listing Competitieven'!AS$2:AS$479,$A952))</f>
        <v/>
      </c>
      <c r="I952">
        <v>951</v>
      </c>
      <c r="J952" s="145">
        <f>SUM(B$2:B952)</f>
        <v>149</v>
      </c>
      <c r="K952" s="145">
        <f>SUM(C$2:C952)</f>
        <v>99</v>
      </c>
      <c r="L952" s="145">
        <f>SUM(D$2:D952)</f>
        <v>56</v>
      </c>
      <c r="M952" s="145">
        <f>SUM(E$2:E952)</f>
        <v>10</v>
      </c>
      <c r="N952" s="145">
        <f>SUM(F$2:F952)</f>
        <v>3</v>
      </c>
      <c r="O952" s="145">
        <f>SUM(G$2:G952)</f>
        <v>0</v>
      </c>
    </row>
    <row r="953" spans="1:15" x14ac:dyDescent="0.25">
      <c r="A953">
        <v>952</v>
      </c>
      <c r="B953" s="145" t="str">
        <f>IF(COUNTIF('Listing Competitieven'!AN$2:AN$479,$A953)=0,"",COUNTIF('Listing Competitieven'!AN$2:AN$479,$A953))</f>
        <v/>
      </c>
      <c r="C953" s="145" t="str">
        <f>IF(COUNTIF('Listing Competitieven'!AO$2:AO$479,$A953)=0,"",COUNTIF('Listing Competitieven'!AO$2:AO$479,$A953))</f>
        <v/>
      </c>
      <c r="D953" s="145" t="str">
        <f>IF(COUNTIF('Listing Competitieven'!AP$2:AP$479,$A953)=0,"",COUNTIF('Listing Competitieven'!AP$2:AP$479,$A953))</f>
        <v/>
      </c>
      <c r="E953" s="145" t="str">
        <f>IF(COUNTIF('Listing Competitieven'!AQ$2:AQ$479,$A953)=0,"",COUNTIF('Listing Competitieven'!AQ$2:AQ$479,$A953))</f>
        <v/>
      </c>
      <c r="F953" s="145" t="str">
        <f>IF(COUNTIF('Listing Competitieven'!AR$2:AR$479,$A953)=0,"",COUNTIF('Listing Competitieven'!AR$2:AR$479,$A953))</f>
        <v/>
      </c>
      <c r="G953" s="145" t="str">
        <f>IF(COUNTIF('Listing Competitieven'!AS$2:AS$479,$A953)=0,"",COUNTIF('Listing Competitieven'!AS$2:AS$479,$A953))</f>
        <v/>
      </c>
      <c r="I953">
        <v>952</v>
      </c>
      <c r="J953" s="145">
        <f>SUM(B$2:B953)</f>
        <v>149</v>
      </c>
      <c r="K953" s="145">
        <f>SUM(C$2:C953)</f>
        <v>99</v>
      </c>
      <c r="L953" s="145">
        <f>SUM(D$2:D953)</f>
        <v>56</v>
      </c>
      <c r="M953" s="145">
        <f>SUM(E$2:E953)</f>
        <v>10</v>
      </c>
      <c r="N953" s="145">
        <f>SUM(F$2:F953)</f>
        <v>3</v>
      </c>
      <c r="O953" s="145">
        <f>SUM(G$2:G953)</f>
        <v>0</v>
      </c>
    </row>
    <row r="954" spans="1:15" x14ac:dyDescent="0.25">
      <c r="A954">
        <v>953</v>
      </c>
      <c r="B954" s="145" t="str">
        <f>IF(COUNTIF('Listing Competitieven'!AN$2:AN$479,$A954)=0,"",COUNTIF('Listing Competitieven'!AN$2:AN$479,$A954))</f>
        <v/>
      </c>
      <c r="C954" s="145" t="str">
        <f>IF(COUNTIF('Listing Competitieven'!AO$2:AO$479,$A954)=0,"",COUNTIF('Listing Competitieven'!AO$2:AO$479,$A954))</f>
        <v/>
      </c>
      <c r="D954" s="145" t="str">
        <f>IF(COUNTIF('Listing Competitieven'!AP$2:AP$479,$A954)=0,"",COUNTIF('Listing Competitieven'!AP$2:AP$479,$A954))</f>
        <v/>
      </c>
      <c r="E954" s="145" t="str">
        <f>IF(COUNTIF('Listing Competitieven'!AQ$2:AQ$479,$A954)=0,"",COUNTIF('Listing Competitieven'!AQ$2:AQ$479,$A954))</f>
        <v/>
      </c>
      <c r="F954" s="145" t="str">
        <f>IF(COUNTIF('Listing Competitieven'!AR$2:AR$479,$A954)=0,"",COUNTIF('Listing Competitieven'!AR$2:AR$479,$A954))</f>
        <v/>
      </c>
      <c r="G954" s="145" t="str">
        <f>IF(COUNTIF('Listing Competitieven'!AS$2:AS$479,$A954)=0,"",COUNTIF('Listing Competitieven'!AS$2:AS$479,$A954))</f>
        <v/>
      </c>
      <c r="I954">
        <v>953</v>
      </c>
      <c r="J954" s="145">
        <f>SUM(B$2:B954)</f>
        <v>149</v>
      </c>
      <c r="K954" s="145">
        <f>SUM(C$2:C954)</f>
        <v>99</v>
      </c>
      <c r="L954" s="145">
        <f>SUM(D$2:D954)</f>
        <v>56</v>
      </c>
      <c r="M954" s="145">
        <f>SUM(E$2:E954)</f>
        <v>10</v>
      </c>
      <c r="N954" s="145">
        <f>SUM(F$2:F954)</f>
        <v>3</v>
      </c>
      <c r="O954" s="145">
        <f>SUM(G$2:G954)</f>
        <v>0</v>
      </c>
    </row>
    <row r="955" spans="1:15" x14ac:dyDescent="0.25">
      <c r="A955">
        <v>954</v>
      </c>
      <c r="B955" s="145" t="str">
        <f>IF(COUNTIF('Listing Competitieven'!AN$2:AN$479,$A955)=0,"",COUNTIF('Listing Competitieven'!AN$2:AN$479,$A955))</f>
        <v/>
      </c>
      <c r="C955" s="145" t="str">
        <f>IF(COUNTIF('Listing Competitieven'!AO$2:AO$479,$A955)=0,"",COUNTIF('Listing Competitieven'!AO$2:AO$479,$A955))</f>
        <v/>
      </c>
      <c r="D955" s="145" t="str">
        <f>IF(COUNTIF('Listing Competitieven'!AP$2:AP$479,$A955)=0,"",COUNTIF('Listing Competitieven'!AP$2:AP$479,$A955))</f>
        <v/>
      </c>
      <c r="E955" s="145" t="str">
        <f>IF(COUNTIF('Listing Competitieven'!AQ$2:AQ$479,$A955)=0,"",COUNTIF('Listing Competitieven'!AQ$2:AQ$479,$A955))</f>
        <v/>
      </c>
      <c r="F955" s="145" t="str">
        <f>IF(COUNTIF('Listing Competitieven'!AR$2:AR$479,$A955)=0,"",COUNTIF('Listing Competitieven'!AR$2:AR$479,$A955))</f>
        <v/>
      </c>
      <c r="G955" s="145" t="str">
        <f>IF(COUNTIF('Listing Competitieven'!AS$2:AS$479,$A955)=0,"",COUNTIF('Listing Competitieven'!AS$2:AS$479,$A955))</f>
        <v/>
      </c>
      <c r="I955">
        <v>954</v>
      </c>
      <c r="J955" s="145">
        <f>SUM(B$2:B955)</f>
        <v>149</v>
      </c>
      <c r="K955" s="145">
        <f>SUM(C$2:C955)</f>
        <v>99</v>
      </c>
      <c r="L955" s="145">
        <f>SUM(D$2:D955)</f>
        <v>56</v>
      </c>
      <c r="M955" s="145">
        <f>SUM(E$2:E955)</f>
        <v>10</v>
      </c>
      <c r="N955" s="145">
        <f>SUM(F$2:F955)</f>
        <v>3</v>
      </c>
      <c r="O955" s="145">
        <f>SUM(G$2:G955)</f>
        <v>0</v>
      </c>
    </row>
    <row r="956" spans="1:15" x14ac:dyDescent="0.25">
      <c r="A956">
        <v>955</v>
      </c>
      <c r="B956" s="145" t="str">
        <f>IF(COUNTIF('Listing Competitieven'!AN$2:AN$479,$A956)=0,"",COUNTIF('Listing Competitieven'!AN$2:AN$479,$A956))</f>
        <v/>
      </c>
      <c r="C956" s="145" t="str">
        <f>IF(COUNTIF('Listing Competitieven'!AO$2:AO$479,$A956)=0,"",COUNTIF('Listing Competitieven'!AO$2:AO$479,$A956))</f>
        <v/>
      </c>
      <c r="D956" s="145" t="str">
        <f>IF(COUNTIF('Listing Competitieven'!AP$2:AP$479,$A956)=0,"",COUNTIF('Listing Competitieven'!AP$2:AP$479,$A956))</f>
        <v/>
      </c>
      <c r="E956" s="145" t="str">
        <f>IF(COUNTIF('Listing Competitieven'!AQ$2:AQ$479,$A956)=0,"",COUNTIF('Listing Competitieven'!AQ$2:AQ$479,$A956))</f>
        <v/>
      </c>
      <c r="F956" s="145" t="str">
        <f>IF(COUNTIF('Listing Competitieven'!AR$2:AR$479,$A956)=0,"",COUNTIF('Listing Competitieven'!AR$2:AR$479,$A956))</f>
        <v/>
      </c>
      <c r="G956" s="145" t="str">
        <f>IF(COUNTIF('Listing Competitieven'!AS$2:AS$479,$A956)=0,"",COUNTIF('Listing Competitieven'!AS$2:AS$479,$A956))</f>
        <v/>
      </c>
      <c r="I956">
        <v>955</v>
      </c>
      <c r="J956" s="145">
        <f>SUM(B$2:B956)</f>
        <v>149</v>
      </c>
      <c r="K956" s="145">
        <f>SUM(C$2:C956)</f>
        <v>99</v>
      </c>
      <c r="L956" s="145">
        <f>SUM(D$2:D956)</f>
        <v>56</v>
      </c>
      <c r="M956" s="145">
        <f>SUM(E$2:E956)</f>
        <v>10</v>
      </c>
      <c r="N956" s="145">
        <f>SUM(F$2:F956)</f>
        <v>3</v>
      </c>
      <c r="O956" s="145">
        <f>SUM(G$2:G956)</f>
        <v>0</v>
      </c>
    </row>
    <row r="957" spans="1:15" x14ac:dyDescent="0.25">
      <c r="A957">
        <v>956</v>
      </c>
      <c r="B957" s="145" t="str">
        <f>IF(COUNTIF('Listing Competitieven'!AN$2:AN$479,$A957)=0,"",COUNTIF('Listing Competitieven'!AN$2:AN$479,$A957))</f>
        <v/>
      </c>
      <c r="C957" s="145" t="str">
        <f>IF(COUNTIF('Listing Competitieven'!AO$2:AO$479,$A957)=0,"",COUNTIF('Listing Competitieven'!AO$2:AO$479,$A957))</f>
        <v/>
      </c>
      <c r="D957" s="145" t="str">
        <f>IF(COUNTIF('Listing Competitieven'!AP$2:AP$479,$A957)=0,"",COUNTIF('Listing Competitieven'!AP$2:AP$479,$A957))</f>
        <v/>
      </c>
      <c r="E957" s="145" t="str">
        <f>IF(COUNTIF('Listing Competitieven'!AQ$2:AQ$479,$A957)=0,"",COUNTIF('Listing Competitieven'!AQ$2:AQ$479,$A957))</f>
        <v/>
      </c>
      <c r="F957" s="145" t="str">
        <f>IF(COUNTIF('Listing Competitieven'!AR$2:AR$479,$A957)=0,"",COUNTIF('Listing Competitieven'!AR$2:AR$479,$A957))</f>
        <v/>
      </c>
      <c r="G957" s="145" t="str">
        <f>IF(COUNTIF('Listing Competitieven'!AS$2:AS$479,$A957)=0,"",COUNTIF('Listing Competitieven'!AS$2:AS$479,$A957))</f>
        <v/>
      </c>
      <c r="I957">
        <v>956</v>
      </c>
      <c r="J957" s="145">
        <f>SUM(B$2:B957)</f>
        <v>149</v>
      </c>
      <c r="K957" s="145">
        <f>SUM(C$2:C957)</f>
        <v>99</v>
      </c>
      <c r="L957" s="145">
        <f>SUM(D$2:D957)</f>
        <v>56</v>
      </c>
      <c r="M957" s="145">
        <f>SUM(E$2:E957)</f>
        <v>10</v>
      </c>
      <c r="N957" s="145">
        <f>SUM(F$2:F957)</f>
        <v>3</v>
      </c>
      <c r="O957" s="145">
        <f>SUM(G$2:G957)</f>
        <v>0</v>
      </c>
    </row>
    <row r="958" spans="1:15" x14ac:dyDescent="0.25">
      <c r="A958">
        <v>957</v>
      </c>
      <c r="B958" s="145" t="str">
        <f>IF(COUNTIF('Listing Competitieven'!AN$2:AN$479,$A958)=0,"",COUNTIF('Listing Competitieven'!AN$2:AN$479,$A958))</f>
        <v/>
      </c>
      <c r="C958" s="145" t="str">
        <f>IF(COUNTIF('Listing Competitieven'!AO$2:AO$479,$A958)=0,"",COUNTIF('Listing Competitieven'!AO$2:AO$479,$A958))</f>
        <v/>
      </c>
      <c r="D958" s="145" t="str">
        <f>IF(COUNTIF('Listing Competitieven'!AP$2:AP$479,$A958)=0,"",COUNTIF('Listing Competitieven'!AP$2:AP$479,$A958))</f>
        <v/>
      </c>
      <c r="E958" s="145" t="str">
        <f>IF(COUNTIF('Listing Competitieven'!AQ$2:AQ$479,$A958)=0,"",COUNTIF('Listing Competitieven'!AQ$2:AQ$479,$A958))</f>
        <v/>
      </c>
      <c r="F958" s="145" t="str">
        <f>IF(COUNTIF('Listing Competitieven'!AR$2:AR$479,$A958)=0,"",COUNTIF('Listing Competitieven'!AR$2:AR$479,$A958))</f>
        <v/>
      </c>
      <c r="G958" s="145" t="str">
        <f>IF(COUNTIF('Listing Competitieven'!AS$2:AS$479,$A958)=0,"",COUNTIF('Listing Competitieven'!AS$2:AS$479,$A958))</f>
        <v/>
      </c>
      <c r="I958">
        <v>957</v>
      </c>
      <c r="J958" s="145">
        <f>SUM(B$2:B958)</f>
        <v>149</v>
      </c>
      <c r="K958" s="145">
        <f>SUM(C$2:C958)</f>
        <v>99</v>
      </c>
      <c r="L958" s="145">
        <f>SUM(D$2:D958)</f>
        <v>56</v>
      </c>
      <c r="M958" s="145">
        <f>SUM(E$2:E958)</f>
        <v>10</v>
      </c>
      <c r="N958" s="145">
        <f>SUM(F$2:F958)</f>
        <v>3</v>
      </c>
      <c r="O958" s="145">
        <f>SUM(G$2:G958)</f>
        <v>0</v>
      </c>
    </row>
    <row r="959" spans="1:15" x14ac:dyDescent="0.25">
      <c r="A959">
        <v>958</v>
      </c>
      <c r="B959" s="145" t="str">
        <f>IF(COUNTIF('Listing Competitieven'!AN$2:AN$479,$A959)=0,"",COUNTIF('Listing Competitieven'!AN$2:AN$479,$A959))</f>
        <v/>
      </c>
      <c r="C959" s="145" t="str">
        <f>IF(COUNTIF('Listing Competitieven'!AO$2:AO$479,$A959)=0,"",COUNTIF('Listing Competitieven'!AO$2:AO$479,$A959))</f>
        <v/>
      </c>
      <c r="D959" s="145" t="str">
        <f>IF(COUNTIF('Listing Competitieven'!AP$2:AP$479,$A959)=0,"",COUNTIF('Listing Competitieven'!AP$2:AP$479,$A959))</f>
        <v/>
      </c>
      <c r="E959" s="145" t="str">
        <f>IF(COUNTIF('Listing Competitieven'!AQ$2:AQ$479,$A959)=0,"",COUNTIF('Listing Competitieven'!AQ$2:AQ$479,$A959))</f>
        <v/>
      </c>
      <c r="F959" s="145" t="str">
        <f>IF(COUNTIF('Listing Competitieven'!AR$2:AR$479,$A959)=0,"",COUNTIF('Listing Competitieven'!AR$2:AR$479,$A959))</f>
        <v/>
      </c>
      <c r="G959" s="145" t="str">
        <f>IF(COUNTIF('Listing Competitieven'!AS$2:AS$479,$A959)=0,"",COUNTIF('Listing Competitieven'!AS$2:AS$479,$A959))</f>
        <v/>
      </c>
      <c r="I959">
        <v>958</v>
      </c>
      <c r="J959" s="145">
        <f>SUM(B$2:B959)</f>
        <v>149</v>
      </c>
      <c r="K959" s="145">
        <f>SUM(C$2:C959)</f>
        <v>99</v>
      </c>
      <c r="L959" s="145">
        <f>SUM(D$2:D959)</f>
        <v>56</v>
      </c>
      <c r="M959" s="145">
        <f>SUM(E$2:E959)</f>
        <v>10</v>
      </c>
      <c r="N959" s="145">
        <f>SUM(F$2:F959)</f>
        <v>3</v>
      </c>
      <c r="O959" s="145">
        <f>SUM(G$2:G959)</f>
        <v>0</v>
      </c>
    </row>
    <row r="960" spans="1:15" x14ac:dyDescent="0.25">
      <c r="A960">
        <v>959</v>
      </c>
      <c r="B960" s="145" t="str">
        <f>IF(COUNTIF('Listing Competitieven'!AN$2:AN$479,$A960)=0,"",COUNTIF('Listing Competitieven'!AN$2:AN$479,$A960))</f>
        <v/>
      </c>
      <c r="C960" s="145" t="str">
        <f>IF(COUNTIF('Listing Competitieven'!AO$2:AO$479,$A960)=0,"",COUNTIF('Listing Competitieven'!AO$2:AO$479,$A960))</f>
        <v/>
      </c>
      <c r="D960" s="145" t="str">
        <f>IF(COUNTIF('Listing Competitieven'!AP$2:AP$479,$A960)=0,"",COUNTIF('Listing Competitieven'!AP$2:AP$479,$A960))</f>
        <v/>
      </c>
      <c r="E960" s="145" t="str">
        <f>IF(COUNTIF('Listing Competitieven'!AQ$2:AQ$479,$A960)=0,"",COUNTIF('Listing Competitieven'!AQ$2:AQ$479,$A960))</f>
        <v/>
      </c>
      <c r="F960" s="145" t="str">
        <f>IF(COUNTIF('Listing Competitieven'!AR$2:AR$479,$A960)=0,"",COUNTIF('Listing Competitieven'!AR$2:AR$479,$A960))</f>
        <v/>
      </c>
      <c r="G960" s="145" t="str">
        <f>IF(COUNTIF('Listing Competitieven'!AS$2:AS$479,$A960)=0,"",COUNTIF('Listing Competitieven'!AS$2:AS$479,$A960))</f>
        <v/>
      </c>
      <c r="I960">
        <v>959</v>
      </c>
      <c r="J960" s="145">
        <f>SUM(B$2:B960)</f>
        <v>149</v>
      </c>
      <c r="K960" s="145">
        <f>SUM(C$2:C960)</f>
        <v>99</v>
      </c>
      <c r="L960" s="145">
        <f>SUM(D$2:D960)</f>
        <v>56</v>
      </c>
      <c r="M960" s="145">
        <f>SUM(E$2:E960)</f>
        <v>10</v>
      </c>
      <c r="N960" s="145">
        <f>SUM(F$2:F960)</f>
        <v>3</v>
      </c>
      <c r="O960" s="145">
        <f>SUM(G$2:G960)</f>
        <v>0</v>
      </c>
    </row>
    <row r="961" spans="1:15" x14ac:dyDescent="0.25">
      <c r="A961">
        <v>960</v>
      </c>
      <c r="B961" s="145" t="str">
        <f>IF(COUNTIF('Listing Competitieven'!AN$2:AN$479,$A961)=0,"",COUNTIF('Listing Competitieven'!AN$2:AN$479,$A961))</f>
        <v/>
      </c>
      <c r="C961" s="145" t="str">
        <f>IF(COUNTIF('Listing Competitieven'!AO$2:AO$479,$A961)=0,"",COUNTIF('Listing Competitieven'!AO$2:AO$479,$A961))</f>
        <v/>
      </c>
      <c r="D961" s="145" t="str">
        <f>IF(COUNTIF('Listing Competitieven'!AP$2:AP$479,$A961)=0,"",COUNTIF('Listing Competitieven'!AP$2:AP$479,$A961))</f>
        <v/>
      </c>
      <c r="E961" s="145" t="str">
        <f>IF(COUNTIF('Listing Competitieven'!AQ$2:AQ$479,$A961)=0,"",COUNTIF('Listing Competitieven'!AQ$2:AQ$479,$A961))</f>
        <v/>
      </c>
      <c r="F961" s="145" t="str">
        <f>IF(COUNTIF('Listing Competitieven'!AR$2:AR$479,$A961)=0,"",COUNTIF('Listing Competitieven'!AR$2:AR$479,$A961))</f>
        <v/>
      </c>
      <c r="G961" s="145" t="str">
        <f>IF(COUNTIF('Listing Competitieven'!AS$2:AS$479,$A961)=0,"",COUNTIF('Listing Competitieven'!AS$2:AS$479,$A961))</f>
        <v/>
      </c>
      <c r="I961">
        <v>960</v>
      </c>
      <c r="J961" s="145">
        <f>SUM(B$2:B961)</f>
        <v>149</v>
      </c>
      <c r="K961" s="145">
        <f>SUM(C$2:C961)</f>
        <v>99</v>
      </c>
      <c r="L961" s="145">
        <f>SUM(D$2:D961)</f>
        <v>56</v>
      </c>
      <c r="M961" s="145">
        <f>SUM(E$2:E961)</f>
        <v>10</v>
      </c>
      <c r="N961" s="145">
        <f>SUM(F$2:F961)</f>
        <v>3</v>
      </c>
      <c r="O961" s="145">
        <f>SUM(G$2:G961)</f>
        <v>0</v>
      </c>
    </row>
    <row r="962" spans="1:15" x14ac:dyDescent="0.25">
      <c r="A962">
        <v>961</v>
      </c>
      <c r="B962" s="145" t="str">
        <f>IF(COUNTIF('Listing Competitieven'!AN$2:AN$479,$A962)=0,"",COUNTIF('Listing Competitieven'!AN$2:AN$479,$A962))</f>
        <v/>
      </c>
      <c r="C962" s="145" t="str">
        <f>IF(COUNTIF('Listing Competitieven'!AO$2:AO$479,$A962)=0,"",COUNTIF('Listing Competitieven'!AO$2:AO$479,$A962))</f>
        <v/>
      </c>
      <c r="D962" s="145" t="str">
        <f>IF(COUNTIF('Listing Competitieven'!AP$2:AP$479,$A962)=0,"",COUNTIF('Listing Competitieven'!AP$2:AP$479,$A962))</f>
        <v/>
      </c>
      <c r="E962" s="145" t="str">
        <f>IF(COUNTIF('Listing Competitieven'!AQ$2:AQ$479,$A962)=0,"",COUNTIF('Listing Competitieven'!AQ$2:AQ$479,$A962))</f>
        <v/>
      </c>
      <c r="F962" s="145" t="str">
        <f>IF(COUNTIF('Listing Competitieven'!AR$2:AR$479,$A962)=0,"",COUNTIF('Listing Competitieven'!AR$2:AR$479,$A962))</f>
        <v/>
      </c>
      <c r="G962" s="145" t="str">
        <f>IF(COUNTIF('Listing Competitieven'!AS$2:AS$479,$A962)=0,"",COUNTIF('Listing Competitieven'!AS$2:AS$479,$A962))</f>
        <v/>
      </c>
      <c r="I962">
        <v>961</v>
      </c>
      <c r="J962" s="145">
        <f>SUM(B$2:B962)</f>
        <v>149</v>
      </c>
      <c r="K962" s="145">
        <f>SUM(C$2:C962)</f>
        <v>99</v>
      </c>
      <c r="L962" s="145">
        <f>SUM(D$2:D962)</f>
        <v>56</v>
      </c>
      <c r="M962" s="145">
        <f>SUM(E$2:E962)</f>
        <v>10</v>
      </c>
      <c r="N962" s="145">
        <f>SUM(F$2:F962)</f>
        <v>3</v>
      </c>
      <c r="O962" s="145">
        <f>SUM(G$2:G962)</f>
        <v>0</v>
      </c>
    </row>
    <row r="963" spans="1:15" x14ac:dyDescent="0.25">
      <c r="A963">
        <v>962</v>
      </c>
      <c r="B963" s="145" t="str">
        <f>IF(COUNTIF('Listing Competitieven'!AN$2:AN$479,$A963)=0,"",COUNTIF('Listing Competitieven'!AN$2:AN$479,$A963))</f>
        <v/>
      </c>
      <c r="C963" s="145" t="str">
        <f>IF(COUNTIF('Listing Competitieven'!AO$2:AO$479,$A963)=0,"",COUNTIF('Listing Competitieven'!AO$2:AO$479,$A963))</f>
        <v/>
      </c>
      <c r="D963" s="145" t="str">
        <f>IF(COUNTIF('Listing Competitieven'!AP$2:AP$479,$A963)=0,"",COUNTIF('Listing Competitieven'!AP$2:AP$479,$A963))</f>
        <v/>
      </c>
      <c r="E963" s="145" t="str">
        <f>IF(COUNTIF('Listing Competitieven'!AQ$2:AQ$479,$A963)=0,"",COUNTIF('Listing Competitieven'!AQ$2:AQ$479,$A963))</f>
        <v/>
      </c>
      <c r="F963" s="145" t="str">
        <f>IF(COUNTIF('Listing Competitieven'!AR$2:AR$479,$A963)=0,"",COUNTIF('Listing Competitieven'!AR$2:AR$479,$A963))</f>
        <v/>
      </c>
      <c r="G963" s="145" t="str">
        <f>IF(COUNTIF('Listing Competitieven'!AS$2:AS$479,$A963)=0,"",COUNTIF('Listing Competitieven'!AS$2:AS$479,$A963))</f>
        <v/>
      </c>
      <c r="I963">
        <v>962</v>
      </c>
      <c r="J963" s="145">
        <f>SUM(B$2:B963)</f>
        <v>149</v>
      </c>
      <c r="K963" s="145">
        <f>SUM(C$2:C963)</f>
        <v>99</v>
      </c>
      <c r="L963" s="145">
        <f>SUM(D$2:D963)</f>
        <v>56</v>
      </c>
      <c r="M963" s="145">
        <f>SUM(E$2:E963)</f>
        <v>10</v>
      </c>
      <c r="N963" s="145">
        <f>SUM(F$2:F963)</f>
        <v>3</v>
      </c>
      <c r="O963" s="145">
        <f>SUM(G$2:G963)</f>
        <v>0</v>
      </c>
    </row>
    <row r="964" spans="1:15" x14ac:dyDescent="0.25">
      <c r="A964">
        <v>963</v>
      </c>
      <c r="B964" s="145" t="str">
        <f>IF(COUNTIF('Listing Competitieven'!AN$2:AN$479,$A964)=0,"",COUNTIF('Listing Competitieven'!AN$2:AN$479,$A964))</f>
        <v/>
      </c>
      <c r="C964" s="145" t="str">
        <f>IF(COUNTIF('Listing Competitieven'!AO$2:AO$479,$A964)=0,"",COUNTIF('Listing Competitieven'!AO$2:AO$479,$A964))</f>
        <v/>
      </c>
      <c r="D964" s="145" t="str">
        <f>IF(COUNTIF('Listing Competitieven'!AP$2:AP$479,$A964)=0,"",COUNTIF('Listing Competitieven'!AP$2:AP$479,$A964))</f>
        <v/>
      </c>
      <c r="E964" s="145" t="str">
        <f>IF(COUNTIF('Listing Competitieven'!AQ$2:AQ$479,$A964)=0,"",COUNTIF('Listing Competitieven'!AQ$2:AQ$479,$A964))</f>
        <v/>
      </c>
      <c r="F964" s="145" t="str">
        <f>IF(COUNTIF('Listing Competitieven'!AR$2:AR$479,$A964)=0,"",COUNTIF('Listing Competitieven'!AR$2:AR$479,$A964))</f>
        <v/>
      </c>
      <c r="G964" s="145" t="str">
        <f>IF(COUNTIF('Listing Competitieven'!AS$2:AS$479,$A964)=0,"",COUNTIF('Listing Competitieven'!AS$2:AS$479,$A964))</f>
        <v/>
      </c>
      <c r="I964">
        <v>963</v>
      </c>
      <c r="J964" s="145">
        <f>SUM(B$2:B964)</f>
        <v>149</v>
      </c>
      <c r="K964" s="145">
        <f>SUM(C$2:C964)</f>
        <v>99</v>
      </c>
      <c r="L964" s="145">
        <f>SUM(D$2:D964)</f>
        <v>56</v>
      </c>
      <c r="M964" s="145">
        <f>SUM(E$2:E964)</f>
        <v>10</v>
      </c>
      <c r="N964" s="145">
        <f>SUM(F$2:F964)</f>
        <v>3</v>
      </c>
      <c r="O964" s="145">
        <f>SUM(G$2:G964)</f>
        <v>0</v>
      </c>
    </row>
    <row r="965" spans="1:15" x14ac:dyDescent="0.25">
      <c r="A965">
        <v>964</v>
      </c>
      <c r="B965" s="145" t="str">
        <f>IF(COUNTIF('Listing Competitieven'!AN$2:AN$479,$A965)=0,"",COUNTIF('Listing Competitieven'!AN$2:AN$479,$A965))</f>
        <v/>
      </c>
      <c r="C965" s="145" t="str">
        <f>IF(COUNTIF('Listing Competitieven'!AO$2:AO$479,$A965)=0,"",COUNTIF('Listing Competitieven'!AO$2:AO$479,$A965))</f>
        <v/>
      </c>
      <c r="D965" s="145" t="str">
        <f>IF(COUNTIF('Listing Competitieven'!AP$2:AP$479,$A965)=0,"",COUNTIF('Listing Competitieven'!AP$2:AP$479,$A965))</f>
        <v/>
      </c>
      <c r="E965" s="145" t="str">
        <f>IF(COUNTIF('Listing Competitieven'!AQ$2:AQ$479,$A965)=0,"",COUNTIF('Listing Competitieven'!AQ$2:AQ$479,$A965))</f>
        <v/>
      </c>
      <c r="F965" s="145" t="str">
        <f>IF(COUNTIF('Listing Competitieven'!AR$2:AR$479,$A965)=0,"",COUNTIF('Listing Competitieven'!AR$2:AR$479,$A965))</f>
        <v/>
      </c>
      <c r="G965" s="145" t="str">
        <f>IF(COUNTIF('Listing Competitieven'!AS$2:AS$479,$A965)=0,"",COUNTIF('Listing Competitieven'!AS$2:AS$479,$A965))</f>
        <v/>
      </c>
      <c r="I965">
        <v>964</v>
      </c>
      <c r="J965" s="145">
        <f>SUM(B$2:B965)</f>
        <v>149</v>
      </c>
      <c r="K965" s="145">
        <f>SUM(C$2:C965)</f>
        <v>99</v>
      </c>
      <c r="L965" s="145">
        <f>SUM(D$2:D965)</f>
        <v>56</v>
      </c>
      <c r="M965" s="145">
        <f>SUM(E$2:E965)</f>
        <v>10</v>
      </c>
      <c r="N965" s="145">
        <f>SUM(F$2:F965)</f>
        <v>3</v>
      </c>
      <c r="O965" s="145">
        <f>SUM(G$2:G965)</f>
        <v>0</v>
      </c>
    </row>
    <row r="966" spans="1:15" x14ac:dyDescent="0.25">
      <c r="A966">
        <v>965</v>
      </c>
      <c r="B966" s="145" t="str">
        <f>IF(COUNTIF('Listing Competitieven'!AN$2:AN$479,$A966)=0,"",COUNTIF('Listing Competitieven'!AN$2:AN$479,$A966))</f>
        <v/>
      </c>
      <c r="C966" s="145" t="str">
        <f>IF(COUNTIF('Listing Competitieven'!AO$2:AO$479,$A966)=0,"",COUNTIF('Listing Competitieven'!AO$2:AO$479,$A966))</f>
        <v/>
      </c>
      <c r="D966" s="145" t="str">
        <f>IF(COUNTIF('Listing Competitieven'!AP$2:AP$479,$A966)=0,"",COUNTIF('Listing Competitieven'!AP$2:AP$479,$A966))</f>
        <v/>
      </c>
      <c r="E966" s="145" t="str">
        <f>IF(COUNTIF('Listing Competitieven'!AQ$2:AQ$479,$A966)=0,"",COUNTIF('Listing Competitieven'!AQ$2:AQ$479,$A966))</f>
        <v/>
      </c>
      <c r="F966" s="145" t="str">
        <f>IF(COUNTIF('Listing Competitieven'!AR$2:AR$479,$A966)=0,"",COUNTIF('Listing Competitieven'!AR$2:AR$479,$A966))</f>
        <v/>
      </c>
      <c r="G966" s="145" t="str">
        <f>IF(COUNTIF('Listing Competitieven'!AS$2:AS$479,$A966)=0,"",COUNTIF('Listing Competitieven'!AS$2:AS$479,$A966))</f>
        <v/>
      </c>
      <c r="I966">
        <v>965</v>
      </c>
      <c r="J966" s="145">
        <f>SUM(B$2:B966)</f>
        <v>149</v>
      </c>
      <c r="K966" s="145">
        <f>SUM(C$2:C966)</f>
        <v>99</v>
      </c>
      <c r="L966" s="145">
        <f>SUM(D$2:D966)</f>
        <v>56</v>
      </c>
      <c r="M966" s="145">
        <f>SUM(E$2:E966)</f>
        <v>10</v>
      </c>
      <c r="N966" s="145">
        <f>SUM(F$2:F966)</f>
        <v>3</v>
      </c>
      <c r="O966" s="145">
        <f>SUM(G$2:G966)</f>
        <v>0</v>
      </c>
    </row>
    <row r="967" spans="1:15" x14ac:dyDescent="0.25">
      <c r="A967">
        <v>966</v>
      </c>
      <c r="B967" s="145" t="str">
        <f>IF(COUNTIF('Listing Competitieven'!AN$2:AN$479,$A967)=0,"",COUNTIF('Listing Competitieven'!AN$2:AN$479,$A967))</f>
        <v/>
      </c>
      <c r="C967" s="145">
        <f>IF(COUNTIF('Listing Competitieven'!AO$2:AO$479,$A967)=0,"",COUNTIF('Listing Competitieven'!AO$2:AO$479,$A967))</f>
        <v>1</v>
      </c>
      <c r="D967" s="145">
        <f>IF(COUNTIF('Listing Competitieven'!AP$2:AP$479,$A967)=0,"",COUNTIF('Listing Competitieven'!AP$2:AP$479,$A967))</f>
        <v>1</v>
      </c>
      <c r="E967" s="145" t="str">
        <f>IF(COUNTIF('Listing Competitieven'!AQ$2:AQ$479,$A967)=0,"",COUNTIF('Listing Competitieven'!AQ$2:AQ$479,$A967))</f>
        <v/>
      </c>
      <c r="F967" s="145">
        <f>IF(COUNTIF('Listing Competitieven'!AR$2:AR$479,$A967)=0,"",COUNTIF('Listing Competitieven'!AR$2:AR$479,$A967))</f>
        <v>1</v>
      </c>
      <c r="G967" s="145" t="str">
        <f>IF(COUNTIF('Listing Competitieven'!AS$2:AS$479,$A967)=0,"",COUNTIF('Listing Competitieven'!AS$2:AS$479,$A967))</f>
        <v/>
      </c>
      <c r="I967">
        <v>966</v>
      </c>
      <c r="J967" s="145">
        <f>SUM(B$2:B967)</f>
        <v>149</v>
      </c>
      <c r="K967" s="145">
        <f>SUM(C$2:C967)</f>
        <v>100</v>
      </c>
      <c r="L967" s="145">
        <f>SUM(D$2:D967)</f>
        <v>57</v>
      </c>
      <c r="M967" s="145">
        <f>SUM(E$2:E967)</f>
        <v>10</v>
      </c>
      <c r="N967" s="145">
        <f>SUM(F$2:F967)</f>
        <v>4</v>
      </c>
      <c r="O967" s="145">
        <f>SUM(G$2:G967)</f>
        <v>0</v>
      </c>
    </row>
    <row r="968" spans="1:15" x14ac:dyDescent="0.25">
      <c r="A968">
        <v>967</v>
      </c>
      <c r="B968" s="145" t="str">
        <f>IF(COUNTIF('Listing Competitieven'!AN$2:AN$479,$A968)=0,"",COUNTIF('Listing Competitieven'!AN$2:AN$479,$A968))</f>
        <v/>
      </c>
      <c r="C968" s="145" t="str">
        <f>IF(COUNTIF('Listing Competitieven'!AO$2:AO$479,$A968)=0,"",COUNTIF('Listing Competitieven'!AO$2:AO$479,$A968))</f>
        <v/>
      </c>
      <c r="D968" s="145" t="str">
        <f>IF(COUNTIF('Listing Competitieven'!AP$2:AP$479,$A968)=0,"",COUNTIF('Listing Competitieven'!AP$2:AP$479,$A968))</f>
        <v/>
      </c>
      <c r="E968" s="145" t="str">
        <f>IF(COUNTIF('Listing Competitieven'!AQ$2:AQ$479,$A968)=0,"",COUNTIF('Listing Competitieven'!AQ$2:AQ$479,$A968))</f>
        <v/>
      </c>
      <c r="F968" s="145" t="str">
        <f>IF(COUNTIF('Listing Competitieven'!AR$2:AR$479,$A968)=0,"",COUNTIF('Listing Competitieven'!AR$2:AR$479,$A968))</f>
        <v/>
      </c>
      <c r="G968" s="145" t="str">
        <f>IF(COUNTIF('Listing Competitieven'!AS$2:AS$479,$A968)=0,"",COUNTIF('Listing Competitieven'!AS$2:AS$479,$A968))</f>
        <v/>
      </c>
      <c r="I968">
        <v>967</v>
      </c>
      <c r="J968" s="145">
        <f>SUM(B$2:B968)</f>
        <v>149</v>
      </c>
      <c r="K968" s="145">
        <f>SUM(C$2:C968)</f>
        <v>100</v>
      </c>
      <c r="L968" s="145">
        <f>SUM(D$2:D968)</f>
        <v>57</v>
      </c>
      <c r="M968" s="145">
        <f>SUM(E$2:E968)</f>
        <v>10</v>
      </c>
      <c r="N968" s="145">
        <f>SUM(F$2:F968)</f>
        <v>4</v>
      </c>
      <c r="O968" s="145">
        <f>SUM(G$2:G968)</f>
        <v>0</v>
      </c>
    </row>
    <row r="969" spans="1:15" x14ac:dyDescent="0.25">
      <c r="A969">
        <v>968</v>
      </c>
      <c r="B969" s="145" t="str">
        <f>IF(COUNTIF('Listing Competitieven'!AN$2:AN$479,$A969)=0,"",COUNTIF('Listing Competitieven'!AN$2:AN$479,$A969))</f>
        <v/>
      </c>
      <c r="C969" s="145" t="str">
        <f>IF(COUNTIF('Listing Competitieven'!AO$2:AO$479,$A969)=0,"",COUNTIF('Listing Competitieven'!AO$2:AO$479,$A969))</f>
        <v/>
      </c>
      <c r="D969" s="145" t="str">
        <f>IF(COUNTIF('Listing Competitieven'!AP$2:AP$479,$A969)=0,"",COUNTIF('Listing Competitieven'!AP$2:AP$479,$A969))</f>
        <v/>
      </c>
      <c r="E969" s="145" t="str">
        <f>IF(COUNTIF('Listing Competitieven'!AQ$2:AQ$479,$A969)=0,"",COUNTIF('Listing Competitieven'!AQ$2:AQ$479,$A969))</f>
        <v/>
      </c>
      <c r="F969" s="145" t="str">
        <f>IF(COUNTIF('Listing Competitieven'!AR$2:AR$479,$A969)=0,"",COUNTIF('Listing Competitieven'!AR$2:AR$479,$A969))</f>
        <v/>
      </c>
      <c r="G969" s="145" t="str">
        <f>IF(COUNTIF('Listing Competitieven'!AS$2:AS$479,$A969)=0,"",COUNTIF('Listing Competitieven'!AS$2:AS$479,$A969))</f>
        <v/>
      </c>
      <c r="I969">
        <v>968</v>
      </c>
      <c r="J969" s="145">
        <f>SUM(B$2:B969)</f>
        <v>149</v>
      </c>
      <c r="K969" s="145">
        <f>SUM(C$2:C969)</f>
        <v>100</v>
      </c>
      <c r="L969" s="145">
        <f>SUM(D$2:D969)</f>
        <v>57</v>
      </c>
      <c r="M969" s="145">
        <f>SUM(E$2:E969)</f>
        <v>10</v>
      </c>
      <c r="N969" s="145">
        <f>SUM(F$2:F969)</f>
        <v>4</v>
      </c>
      <c r="O969" s="145">
        <f>SUM(G$2:G969)</f>
        <v>0</v>
      </c>
    </row>
    <row r="970" spans="1:15" x14ac:dyDescent="0.25">
      <c r="A970">
        <v>969</v>
      </c>
      <c r="B970" s="145" t="str">
        <f>IF(COUNTIF('Listing Competitieven'!AN$2:AN$479,$A970)=0,"",COUNTIF('Listing Competitieven'!AN$2:AN$479,$A970))</f>
        <v/>
      </c>
      <c r="C970" s="145" t="str">
        <f>IF(COUNTIF('Listing Competitieven'!AO$2:AO$479,$A970)=0,"",COUNTIF('Listing Competitieven'!AO$2:AO$479,$A970))</f>
        <v/>
      </c>
      <c r="D970" s="145" t="str">
        <f>IF(COUNTIF('Listing Competitieven'!AP$2:AP$479,$A970)=0,"",COUNTIF('Listing Competitieven'!AP$2:AP$479,$A970))</f>
        <v/>
      </c>
      <c r="E970" s="145" t="str">
        <f>IF(COUNTIF('Listing Competitieven'!AQ$2:AQ$479,$A970)=0,"",COUNTIF('Listing Competitieven'!AQ$2:AQ$479,$A970))</f>
        <v/>
      </c>
      <c r="F970" s="145" t="str">
        <f>IF(COUNTIF('Listing Competitieven'!AR$2:AR$479,$A970)=0,"",COUNTIF('Listing Competitieven'!AR$2:AR$479,$A970))</f>
        <v/>
      </c>
      <c r="G970" s="145" t="str">
        <f>IF(COUNTIF('Listing Competitieven'!AS$2:AS$479,$A970)=0,"",COUNTIF('Listing Competitieven'!AS$2:AS$479,$A970))</f>
        <v/>
      </c>
      <c r="I970">
        <v>969</v>
      </c>
      <c r="J970" s="145">
        <f>SUM(B$2:B970)</f>
        <v>149</v>
      </c>
      <c r="K970" s="145">
        <f>SUM(C$2:C970)</f>
        <v>100</v>
      </c>
      <c r="L970" s="145">
        <f>SUM(D$2:D970)</f>
        <v>57</v>
      </c>
      <c r="M970" s="145">
        <f>SUM(E$2:E970)</f>
        <v>10</v>
      </c>
      <c r="N970" s="145">
        <f>SUM(F$2:F970)</f>
        <v>4</v>
      </c>
      <c r="O970" s="145">
        <f>SUM(G$2:G970)</f>
        <v>0</v>
      </c>
    </row>
    <row r="971" spans="1:15" x14ac:dyDescent="0.25">
      <c r="A971">
        <v>970</v>
      </c>
      <c r="B971" s="145" t="str">
        <f>IF(COUNTIF('Listing Competitieven'!AN$2:AN$479,$A971)=0,"",COUNTIF('Listing Competitieven'!AN$2:AN$479,$A971))</f>
        <v/>
      </c>
      <c r="C971" s="145" t="str">
        <f>IF(COUNTIF('Listing Competitieven'!AO$2:AO$479,$A971)=0,"",COUNTIF('Listing Competitieven'!AO$2:AO$479,$A971))</f>
        <v/>
      </c>
      <c r="D971" s="145" t="str">
        <f>IF(COUNTIF('Listing Competitieven'!AP$2:AP$479,$A971)=0,"",COUNTIF('Listing Competitieven'!AP$2:AP$479,$A971))</f>
        <v/>
      </c>
      <c r="E971" s="145" t="str">
        <f>IF(COUNTIF('Listing Competitieven'!AQ$2:AQ$479,$A971)=0,"",COUNTIF('Listing Competitieven'!AQ$2:AQ$479,$A971))</f>
        <v/>
      </c>
      <c r="F971" s="145" t="str">
        <f>IF(COUNTIF('Listing Competitieven'!AR$2:AR$479,$A971)=0,"",COUNTIF('Listing Competitieven'!AR$2:AR$479,$A971))</f>
        <v/>
      </c>
      <c r="G971" s="145" t="str">
        <f>IF(COUNTIF('Listing Competitieven'!AS$2:AS$479,$A971)=0,"",COUNTIF('Listing Competitieven'!AS$2:AS$479,$A971))</f>
        <v/>
      </c>
      <c r="I971">
        <v>970</v>
      </c>
      <c r="J971" s="145">
        <f>SUM(B$2:B971)</f>
        <v>149</v>
      </c>
      <c r="K971" s="145">
        <f>SUM(C$2:C971)</f>
        <v>100</v>
      </c>
      <c r="L971" s="145">
        <f>SUM(D$2:D971)</f>
        <v>57</v>
      </c>
      <c r="M971" s="145">
        <f>SUM(E$2:E971)</f>
        <v>10</v>
      </c>
      <c r="N971" s="145">
        <f>SUM(F$2:F971)</f>
        <v>4</v>
      </c>
      <c r="O971" s="145">
        <f>SUM(G$2:G971)</f>
        <v>0</v>
      </c>
    </row>
    <row r="972" spans="1:15" x14ac:dyDescent="0.25">
      <c r="A972">
        <v>971</v>
      </c>
      <c r="B972" s="145" t="str">
        <f>IF(COUNTIF('Listing Competitieven'!AN$2:AN$479,$A972)=0,"",COUNTIF('Listing Competitieven'!AN$2:AN$479,$A972))</f>
        <v/>
      </c>
      <c r="C972" s="145" t="str">
        <f>IF(COUNTIF('Listing Competitieven'!AO$2:AO$479,$A972)=0,"",COUNTIF('Listing Competitieven'!AO$2:AO$479,$A972))</f>
        <v/>
      </c>
      <c r="D972" s="145" t="str">
        <f>IF(COUNTIF('Listing Competitieven'!AP$2:AP$479,$A972)=0,"",COUNTIF('Listing Competitieven'!AP$2:AP$479,$A972))</f>
        <v/>
      </c>
      <c r="E972" s="145" t="str">
        <f>IF(COUNTIF('Listing Competitieven'!AQ$2:AQ$479,$A972)=0,"",COUNTIF('Listing Competitieven'!AQ$2:AQ$479,$A972))</f>
        <v/>
      </c>
      <c r="F972" s="145" t="str">
        <f>IF(COUNTIF('Listing Competitieven'!AR$2:AR$479,$A972)=0,"",COUNTIF('Listing Competitieven'!AR$2:AR$479,$A972))</f>
        <v/>
      </c>
      <c r="G972" s="145" t="str">
        <f>IF(COUNTIF('Listing Competitieven'!AS$2:AS$479,$A972)=0,"",COUNTIF('Listing Competitieven'!AS$2:AS$479,$A972))</f>
        <v/>
      </c>
      <c r="I972">
        <v>971</v>
      </c>
      <c r="J972" s="145">
        <f>SUM(B$2:B972)</f>
        <v>149</v>
      </c>
      <c r="K972" s="145">
        <f>SUM(C$2:C972)</f>
        <v>100</v>
      </c>
      <c r="L972" s="145">
        <f>SUM(D$2:D972)</f>
        <v>57</v>
      </c>
      <c r="M972" s="145">
        <f>SUM(E$2:E972)</f>
        <v>10</v>
      </c>
      <c r="N972" s="145">
        <f>SUM(F$2:F972)</f>
        <v>4</v>
      </c>
      <c r="O972" s="145">
        <f>SUM(G$2:G972)</f>
        <v>0</v>
      </c>
    </row>
    <row r="973" spans="1:15" x14ac:dyDescent="0.25">
      <c r="A973">
        <v>972</v>
      </c>
      <c r="B973" s="145" t="str">
        <f>IF(COUNTIF('Listing Competitieven'!AN$2:AN$479,$A973)=0,"",COUNTIF('Listing Competitieven'!AN$2:AN$479,$A973))</f>
        <v/>
      </c>
      <c r="C973" s="145" t="str">
        <f>IF(COUNTIF('Listing Competitieven'!AO$2:AO$479,$A973)=0,"",COUNTIF('Listing Competitieven'!AO$2:AO$479,$A973))</f>
        <v/>
      </c>
      <c r="D973" s="145" t="str">
        <f>IF(COUNTIF('Listing Competitieven'!AP$2:AP$479,$A973)=0,"",COUNTIF('Listing Competitieven'!AP$2:AP$479,$A973))</f>
        <v/>
      </c>
      <c r="E973" s="145" t="str">
        <f>IF(COUNTIF('Listing Competitieven'!AQ$2:AQ$479,$A973)=0,"",COUNTIF('Listing Competitieven'!AQ$2:AQ$479,$A973))</f>
        <v/>
      </c>
      <c r="F973" s="145" t="str">
        <f>IF(COUNTIF('Listing Competitieven'!AR$2:AR$479,$A973)=0,"",COUNTIF('Listing Competitieven'!AR$2:AR$479,$A973))</f>
        <v/>
      </c>
      <c r="G973" s="145" t="str">
        <f>IF(COUNTIF('Listing Competitieven'!AS$2:AS$479,$A973)=0,"",COUNTIF('Listing Competitieven'!AS$2:AS$479,$A973))</f>
        <v/>
      </c>
      <c r="I973">
        <v>972</v>
      </c>
      <c r="J973" s="145">
        <f>SUM(B$2:B973)</f>
        <v>149</v>
      </c>
      <c r="K973" s="145">
        <f>SUM(C$2:C973)</f>
        <v>100</v>
      </c>
      <c r="L973" s="145">
        <f>SUM(D$2:D973)</f>
        <v>57</v>
      </c>
      <c r="M973" s="145">
        <f>SUM(E$2:E973)</f>
        <v>10</v>
      </c>
      <c r="N973" s="145">
        <f>SUM(F$2:F973)</f>
        <v>4</v>
      </c>
      <c r="O973" s="145">
        <f>SUM(G$2:G973)</f>
        <v>0</v>
      </c>
    </row>
    <row r="974" spans="1:15" x14ac:dyDescent="0.25">
      <c r="A974">
        <v>973</v>
      </c>
      <c r="B974" s="145" t="str">
        <f>IF(COUNTIF('Listing Competitieven'!AN$2:AN$479,$A974)=0,"",COUNTIF('Listing Competitieven'!AN$2:AN$479,$A974))</f>
        <v/>
      </c>
      <c r="C974" s="145" t="str">
        <f>IF(COUNTIF('Listing Competitieven'!AO$2:AO$479,$A974)=0,"",COUNTIF('Listing Competitieven'!AO$2:AO$479,$A974))</f>
        <v/>
      </c>
      <c r="D974" s="145" t="str">
        <f>IF(COUNTIF('Listing Competitieven'!AP$2:AP$479,$A974)=0,"",COUNTIF('Listing Competitieven'!AP$2:AP$479,$A974))</f>
        <v/>
      </c>
      <c r="E974" s="145" t="str">
        <f>IF(COUNTIF('Listing Competitieven'!AQ$2:AQ$479,$A974)=0,"",COUNTIF('Listing Competitieven'!AQ$2:AQ$479,$A974))</f>
        <v/>
      </c>
      <c r="F974" s="145" t="str">
        <f>IF(COUNTIF('Listing Competitieven'!AR$2:AR$479,$A974)=0,"",COUNTIF('Listing Competitieven'!AR$2:AR$479,$A974))</f>
        <v/>
      </c>
      <c r="G974" s="145" t="str">
        <f>IF(COUNTIF('Listing Competitieven'!AS$2:AS$479,$A974)=0,"",COUNTIF('Listing Competitieven'!AS$2:AS$479,$A974))</f>
        <v/>
      </c>
      <c r="I974">
        <v>973</v>
      </c>
      <c r="J974" s="145">
        <f>SUM(B$2:B974)</f>
        <v>149</v>
      </c>
      <c r="K974" s="145">
        <f>SUM(C$2:C974)</f>
        <v>100</v>
      </c>
      <c r="L974" s="145">
        <f>SUM(D$2:D974)</f>
        <v>57</v>
      </c>
      <c r="M974" s="145">
        <f>SUM(E$2:E974)</f>
        <v>10</v>
      </c>
      <c r="N974" s="145">
        <f>SUM(F$2:F974)</f>
        <v>4</v>
      </c>
      <c r="O974" s="145">
        <f>SUM(G$2:G974)</f>
        <v>0</v>
      </c>
    </row>
    <row r="975" spans="1:15" x14ac:dyDescent="0.25">
      <c r="A975">
        <v>974</v>
      </c>
      <c r="B975" s="145" t="str">
        <f>IF(COUNTIF('Listing Competitieven'!AN$2:AN$479,$A975)=0,"",COUNTIF('Listing Competitieven'!AN$2:AN$479,$A975))</f>
        <v/>
      </c>
      <c r="C975" s="145" t="str">
        <f>IF(COUNTIF('Listing Competitieven'!AO$2:AO$479,$A975)=0,"",COUNTIF('Listing Competitieven'!AO$2:AO$479,$A975))</f>
        <v/>
      </c>
      <c r="D975" s="145" t="str">
        <f>IF(COUNTIF('Listing Competitieven'!AP$2:AP$479,$A975)=0,"",COUNTIF('Listing Competitieven'!AP$2:AP$479,$A975))</f>
        <v/>
      </c>
      <c r="E975" s="145" t="str">
        <f>IF(COUNTIF('Listing Competitieven'!AQ$2:AQ$479,$A975)=0,"",COUNTIF('Listing Competitieven'!AQ$2:AQ$479,$A975))</f>
        <v/>
      </c>
      <c r="F975" s="145" t="str">
        <f>IF(COUNTIF('Listing Competitieven'!AR$2:AR$479,$A975)=0,"",COUNTIF('Listing Competitieven'!AR$2:AR$479,$A975))</f>
        <v/>
      </c>
      <c r="G975" s="145" t="str">
        <f>IF(COUNTIF('Listing Competitieven'!AS$2:AS$479,$A975)=0,"",COUNTIF('Listing Competitieven'!AS$2:AS$479,$A975))</f>
        <v/>
      </c>
      <c r="I975">
        <v>974</v>
      </c>
      <c r="J975" s="145">
        <f>SUM(B$2:B975)</f>
        <v>149</v>
      </c>
      <c r="K975" s="145">
        <f>SUM(C$2:C975)</f>
        <v>100</v>
      </c>
      <c r="L975" s="145">
        <f>SUM(D$2:D975)</f>
        <v>57</v>
      </c>
      <c r="M975" s="145">
        <f>SUM(E$2:E975)</f>
        <v>10</v>
      </c>
      <c r="N975" s="145">
        <f>SUM(F$2:F975)</f>
        <v>4</v>
      </c>
      <c r="O975" s="145">
        <f>SUM(G$2:G975)</f>
        <v>0</v>
      </c>
    </row>
    <row r="976" spans="1:15" x14ac:dyDescent="0.25">
      <c r="A976">
        <v>975</v>
      </c>
      <c r="B976" s="145" t="str">
        <f>IF(COUNTIF('Listing Competitieven'!AN$2:AN$479,$A976)=0,"",COUNTIF('Listing Competitieven'!AN$2:AN$479,$A976))</f>
        <v/>
      </c>
      <c r="C976" s="145" t="str">
        <f>IF(COUNTIF('Listing Competitieven'!AO$2:AO$479,$A976)=0,"",COUNTIF('Listing Competitieven'!AO$2:AO$479,$A976))</f>
        <v/>
      </c>
      <c r="D976" s="145" t="str">
        <f>IF(COUNTIF('Listing Competitieven'!AP$2:AP$479,$A976)=0,"",COUNTIF('Listing Competitieven'!AP$2:AP$479,$A976))</f>
        <v/>
      </c>
      <c r="E976" s="145" t="str">
        <f>IF(COUNTIF('Listing Competitieven'!AQ$2:AQ$479,$A976)=0,"",COUNTIF('Listing Competitieven'!AQ$2:AQ$479,$A976))</f>
        <v/>
      </c>
      <c r="F976" s="145" t="str">
        <f>IF(COUNTIF('Listing Competitieven'!AR$2:AR$479,$A976)=0,"",COUNTIF('Listing Competitieven'!AR$2:AR$479,$A976))</f>
        <v/>
      </c>
      <c r="G976" s="145" t="str">
        <f>IF(COUNTIF('Listing Competitieven'!AS$2:AS$479,$A976)=0,"",COUNTIF('Listing Competitieven'!AS$2:AS$479,$A976))</f>
        <v/>
      </c>
      <c r="I976">
        <v>975</v>
      </c>
      <c r="J976" s="145">
        <f>SUM(B$2:B976)</f>
        <v>149</v>
      </c>
      <c r="K976" s="145">
        <f>SUM(C$2:C976)</f>
        <v>100</v>
      </c>
      <c r="L976" s="145">
        <f>SUM(D$2:D976)</f>
        <v>57</v>
      </c>
      <c r="M976" s="145">
        <f>SUM(E$2:E976)</f>
        <v>10</v>
      </c>
      <c r="N976" s="145">
        <f>SUM(F$2:F976)</f>
        <v>4</v>
      </c>
      <c r="O976" s="145">
        <f>SUM(G$2:G976)</f>
        <v>0</v>
      </c>
    </row>
    <row r="977" spans="1:15" x14ac:dyDescent="0.25">
      <c r="A977">
        <v>976</v>
      </c>
      <c r="B977" s="145" t="str">
        <f>IF(COUNTIF('Listing Competitieven'!AN$2:AN$479,$A977)=0,"",COUNTIF('Listing Competitieven'!AN$2:AN$479,$A977))</f>
        <v/>
      </c>
      <c r="C977" s="145" t="str">
        <f>IF(COUNTIF('Listing Competitieven'!AO$2:AO$479,$A977)=0,"",COUNTIF('Listing Competitieven'!AO$2:AO$479,$A977))</f>
        <v/>
      </c>
      <c r="D977" s="145" t="str">
        <f>IF(COUNTIF('Listing Competitieven'!AP$2:AP$479,$A977)=0,"",COUNTIF('Listing Competitieven'!AP$2:AP$479,$A977))</f>
        <v/>
      </c>
      <c r="E977" s="145" t="str">
        <f>IF(COUNTIF('Listing Competitieven'!AQ$2:AQ$479,$A977)=0,"",COUNTIF('Listing Competitieven'!AQ$2:AQ$479,$A977))</f>
        <v/>
      </c>
      <c r="F977" s="145" t="str">
        <f>IF(COUNTIF('Listing Competitieven'!AR$2:AR$479,$A977)=0,"",COUNTIF('Listing Competitieven'!AR$2:AR$479,$A977))</f>
        <v/>
      </c>
      <c r="G977" s="145" t="str">
        <f>IF(COUNTIF('Listing Competitieven'!AS$2:AS$479,$A977)=0,"",COUNTIF('Listing Competitieven'!AS$2:AS$479,$A977))</f>
        <v/>
      </c>
      <c r="I977">
        <v>976</v>
      </c>
      <c r="J977" s="145">
        <f>SUM(B$2:B977)</f>
        <v>149</v>
      </c>
      <c r="K977" s="145">
        <f>SUM(C$2:C977)</f>
        <v>100</v>
      </c>
      <c r="L977" s="145">
        <f>SUM(D$2:D977)</f>
        <v>57</v>
      </c>
      <c r="M977" s="145">
        <f>SUM(E$2:E977)</f>
        <v>10</v>
      </c>
      <c r="N977" s="145">
        <f>SUM(F$2:F977)</f>
        <v>4</v>
      </c>
      <c r="O977" s="145">
        <f>SUM(G$2:G977)</f>
        <v>0</v>
      </c>
    </row>
    <row r="978" spans="1:15" x14ac:dyDescent="0.25">
      <c r="A978">
        <v>977</v>
      </c>
      <c r="B978" s="145" t="str">
        <f>IF(COUNTIF('Listing Competitieven'!AN$2:AN$479,$A978)=0,"",COUNTIF('Listing Competitieven'!AN$2:AN$479,$A978))</f>
        <v/>
      </c>
      <c r="C978" s="145" t="str">
        <f>IF(COUNTIF('Listing Competitieven'!AO$2:AO$479,$A978)=0,"",COUNTIF('Listing Competitieven'!AO$2:AO$479,$A978))</f>
        <v/>
      </c>
      <c r="D978" s="145" t="str">
        <f>IF(COUNTIF('Listing Competitieven'!AP$2:AP$479,$A978)=0,"",COUNTIF('Listing Competitieven'!AP$2:AP$479,$A978))</f>
        <v/>
      </c>
      <c r="E978" s="145" t="str">
        <f>IF(COUNTIF('Listing Competitieven'!AQ$2:AQ$479,$A978)=0,"",COUNTIF('Listing Competitieven'!AQ$2:AQ$479,$A978))</f>
        <v/>
      </c>
      <c r="F978" s="145" t="str">
        <f>IF(COUNTIF('Listing Competitieven'!AR$2:AR$479,$A978)=0,"",COUNTIF('Listing Competitieven'!AR$2:AR$479,$A978))</f>
        <v/>
      </c>
      <c r="G978" s="145" t="str">
        <f>IF(COUNTIF('Listing Competitieven'!AS$2:AS$479,$A978)=0,"",COUNTIF('Listing Competitieven'!AS$2:AS$479,$A978))</f>
        <v/>
      </c>
      <c r="I978">
        <v>977</v>
      </c>
      <c r="J978" s="145">
        <f>SUM(B$2:B978)</f>
        <v>149</v>
      </c>
      <c r="K978" s="145">
        <f>SUM(C$2:C978)</f>
        <v>100</v>
      </c>
      <c r="L978" s="145">
        <f>SUM(D$2:D978)</f>
        <v>57</v>
      </c>
      <c r="M978" s="145">
        <f>SUM(E$2:E978)</f>
        <v>10</v>
      </c>
      <c r="N978" s="145">
        <f>SUM(F$2:F978)</f>
        <v>4</v>
      </c>
      <c r="O978" s="145">
        <f>SUM(G$2:G978)</f>
        <v>0</v>
      </c>
    </row>
    <row r="979" spans="1:15" x14ac:dyDescent="0.25">
      <c r="A979">
        <v>978</v>
      </c>
      <c r="B979" s="145" t="str">
        <f>IF(COUNTIF('Listing Competitieven'!AN$2:AN$479,$A979)=0,"",COUNTIF('Listing Competitieven'!AN$2:AN$479,$A979))</f>
        <v/>
      </c>
      <c r="C979" s="145" t="str">
        <f>IF(COUNTIF('Listing Competitieven'!AO$2:AO$479,$A979)=0,"",COUNTIF('Listing Competitieven'!AO$2:AO$479,$A979))</f>
        <v/>
      </c>
      <c r="D979" s="145" t="str">
        <f>IF(COUNTIF('Listing Competitieven'!AP$2:AP$479,$A979)=0,"",COUNTIF('Listing Competitieven'!AP$2:AP$479,$A979))</f>
        <v/>
      </c>
      <c r="E979" s="145" t="str">
        <f>IF(COUNTIF('Listing Competitieven'!AQ$2:AQ$479,$A979)=0,"",COUNTIF('Listing Competitieven'!AQ$2:AQ$479,$A979))</f>
        <v/>
      </c>
      <c r="F979" s="145" t="str">
        <f>IF(COUNTIF('Listing Competitieven'!AR$2:AR$479,$A979)=0,"",COUNTIF('Listing Competitieven'!AR$2:AR$479,$A979))</f>
        <v/>
      </c>
      <c r="G979" s="145" t="str">
        <f>IF(COUNTIF('Listing Competitieven'!AS$2:AS$479,$A979)=0,"",COUNTIF('Listing Competitieven'!AS$2:AS$479,$A979))</f>
        <v/>
      </c>
      <c r="I979">
        <v>978</v>
      </c>
      <c r="J979" s="145">
        <f>SUM(B$2:B979)</f>
        <v>149</v>
      </c>
      <c r="K979" s="145">
        <f>SUM(C$2:C979)</f>
        <v>100</v>
      </c>
      <c r="L979" s="145">
        <f>SUM(D$2:D979)</f>
        <v>57</v>
      </c>
      <c r="M979" s="145">
        <f>SUM(E$2:E979)</f>
        <v>10</v>
      </c>
      <c r="N979" s="145">
        <f>SUM(F$2:F979)</f>
        <v>4</v>
      </c>
      <c r="O979" s="145">
        <f>SUM(G$2:G979)</f>
        <v>0</v>
      </c>
    </row>
    <row r="980" spans="1:15" x14ac:dyDescent="0.25">
      <c r="A980">
        <v>979</v>
      </c>
      <c r="B980" s="145" t="str">
        <f>IF(COUNTIF('Listing Competitieven'!AN$2:AN$479,$A980)=0,"",COUNTIF('Listing Competitieven'!AN$2:AN$479,$A980))</f>
        <v/>
      </c>
      <c r="C980" s="145" t="str">
        <f>IF(COUNTIF('Listing Competitieven'!AO$2:AO$479,$A980)=0,"",COUNTIF('Listing Competitieven'!AO$2:AO$479,$A980))</f>
        <v/>
      </c>
      <c r="D980" s="145" t="str">
        <f>IF(COUNTIF('Listing Competitieven'!AP$2:AP$479,$A980)=0,"",COUNTIF('Listing Competitieven'!AP$2:AP$479,$A980))</f>
        <v/>
      </c>
      <c r="E980" s="145" t="str">
        <f>IF(COUNTIF('Listing Competitieven'!AQ$2:AQ$479,$A980)=0,"",COUNTIF('Listing Competitieven'!AQ$2:AQ$479,$A980))</f>
        <v/>
      </c>
      <c r="F980" s="145">
        <f>IF(COUNTIF('Listing Competitieven'!AR$2:AR$479,$A980)=0,"",COUNTIF('Listing Competitieven'!AR$2:AR$479,$A980))</f>
        <v>1</v>
      </c>
      <c r="G980" s="145" t="str">
        <f>IF(COUNTIF('Listing Competitieven'!AS$2:AS$479,$A980)=0,"",COUNTIF('Listing Competitieven'!AS$2:AS$479,$A980))</f>
        <v/>
      </c>
      <c r="I980">
        <v>979</v>
      </c>
      <c r="J980" s="145">
        <f>SUM(B$2:B980)</f>
        <v>149</v>
      </c>
      <c r="K980" s="145">
        <f>SUM(C$2:C980)</f>
        <v>100</v>
      </c>
      <c r="L980" s="145">
        <f>SUM(D$2:D980)</f>
        <v>57</v>
      </c>
      <c r="M980" s="145">
        <f>SUM(E$2:E980)</f>
        <v>10</v>
      </c>
      <c r="N980" s="145">
        <f>SUM(F$2:F980)</f>
        <v>5</v>
      </c>
      <c r="O980" s="145">
        <f>SUM(G$2:G980)</f>
        <v>0</v>
      </c>
    </row>
    <row r="981" spans="1:15" x14ac:dyDescent="0.25">
      <c r="A981">
        <v>980</v>
      </c>
      <c r="B981" s="145" t="str">
        <f>IF(COUNTIF('Listing Competitieven'!AN$2:AN$479,$A981)=0,"",COUNTIF('Listing Competitieven'!AN$2:AN$479,$A981))</f>
        <v/>
      </c>
      <c r="C981" s="145" t="str">
        <f>IF(COUNTIF('Listing Competitieven'!AO$2:AO$479,$A981)=0,"",COUNTIF('Listing Competitieven'!AO$2:AO$479,$A981))</f>
        <v/>
      </c>
      <c r="D981" s="145" t="str">
        <f>IF(COUNTIF('Listing Competitieven'!AP$2:AP$479,$A981)=0,"",COUNTIF('Listing Competitieven'!AP$2:AP$479,$A981))</f>
        <v/>
      </c>
      <c r="E981" s="145" t="str">
        <f>IF(COUNTIF('Listing Competitieven'!AQ$2:AQ$479,$A981)=0,"",COUNTIF('Listing Competitieven'!AQ$2:AQ$479,$A981))</f>
        <v/>
      </c>
      <c r="F981" s="145" t="str">
        <f>IF(COUNTIF('Listing Competitieven'!AR$2:AR$479,$A981)=0,"",COUNTIF('Listing Competitieven'!AR$2:AR$479,$A981))</f>
        <v/>
      </c>
      <c r="G981" s="145" t="str">
        <f>IF(COUNTIF('Listing Competitieven'!AS$2:AS$479,$A981)=0,"",COUNTIF('Listing Competitieven'!AS$2:AS$479,$A981))</f>
        <v/>
      </c>
      <c r="I981">
        <v>980</v>
      </c>
      <c r="J981" s="145">
        <f>SUM(B$2:B981)</f>
        <v>149</v>
      </c>
      <c r="K981" s="145">
        <f>SUM(C$2:C981)</f>
        <v>100</v>
      </c>
      <c r="L981" s="145">
        <f>SUM(D$2:D981)</f>
        <v>57</v>
      </c>
      <c r="M981" s="145">
        <f>SUM(E$2:E981)</f>
        <v>10</v>
      </c>
      <c r="N981" s="145">
        <f>SUM(F$2:F981)</f>
        <v>5</v>
      </c>
      <c r="O981" s="145">
        <f>SUM(G$2:G981)</f>
        <v>0</v>
      </c>
    </row>
    <row r="982" spans="1:15" x14ac:dyDescent="0.25">
      <c r="A982">
        <v>981</v>
      </c>
      <c r="B982" s="145" t="str">
        <f>IF(COUNTIF('Listing Competitieven'!AN$2:AN$479,$A982)=0,"",COUNTIF('Listing Competitieven'!AN$2:AN$479,$A982))</f>
        <v/>
      </c>
      <c r="C982" s="145" t="str">
        <f>IF(COUNTIF('Listing Competitieven'!AO$2:AO$479,$A982)=0,"",COUNTIF('Listing Competitieven'!AO$2:AO$479,$A982))</f>
        <v/>
      </c>
      <c r="D982" s="145" t="str">
        <f>IF(COUNTIF('Listing Competitieven'!AP$2:AP$479,$A982)=0,"",COUNTIF('Listing Competitieven'!AP$2:AP$479,$A982))</f>
        <v/>
      </c>
      <c r="E982" s="145" t="str">
        <f>IF(COUNTIF('Listing Competitieven'!AQ$2:AQ$479,$A982)=0,"",COUNTIF('Listing Competitieven'!AQ$2:AQ$479,$A982))</f>
        <v/>
      </c>
      <c r="F982" s="145" t="str">
        <f>IF(COUNTIF('Listing Competitieven'!AR$2:AR$479,$A982)=0,"",COUNTIF('Listing Competitieven'!AR$2:AR$479,$A982))</f>
        <v/>
      </c>
      <c r="G982" s="145" t="str">
        <f>IF(COUNTIF('Listing Competitieven'!AS$2:AS$479,$A982)=0,"",COUNTIF('Listing Competitieven'!AS$2:AS$479,$A982))</f>
        <v/>
      </c>
      <c r="I982">
        <v>981</v>
      </c>
      <c r="J982" s="145">
        <f>SUM(B$2:B982)</f>
        <v>149</v>
      </c>
      <c r="K982" s="145">
        <f>SUM(C$2:C982)</f>
        <v>100</v>
      </c>
      <c r="L982" s="145">
        <f>SUM(D$2:D982)</f>
        <v>57</v>
      </c>
      <c r="M982" s="145">
        <f>SUM(E$2:E982)</f>
        <v>10</v>
      </c>
      <c r="N982" s="145">
        <f>SUM(F$2:F982)</f>
        <v>5</v>
      </c>
      <c r="O982" s="145">
        <f>SUM(G$2:G982)</f>
        <v>0</v>
      </c>
    </row>
    <row r="983" spans="1:15" x14ac:dyDescent="0.25">
      <c r="A983">
        <v>982</v>
      </c>
      <c r="B983" s="145" t="str">
        <f>IF(COUNTIF('Listing Competitieven'!AN$2:AN$479,$A983)=0,"",COUNTIF('Listing Competitieven'!AN$2:AN$479,$A983))</f>
        <v/>
      </c>
      <c r="C983" s="145" t="str">
        <f>IF(COUNTIF('Listing Competitieven'!AO$2:AO$479,$A983)=0,"",COUNTIF('Listing Competitieven'!AO$2:AO$479,$A983))</f>
        <v/>
      </c>
      <c r="D983" s="145" t="str">
        <f>IF(COUNTIF('Listing Competitieven'!AP$2:AP$479,$A983)=0,"",COUNTIF('Listing Competitieven'!AP$2:AP$479,$A983))</f>
        <v/>
      </c>
      <c r="E983" s="145" t="str">
        <f>IF(COUNTIF('Listing Competitieven'!AQ$2:AQ$479,$A983)=0,"",COUNTIF('Listing Competitieven'!AQ$2:AQ$479,$A983))</f>
        <v/>
      </c>
      <c r="F983" s="145" t="str">
        <f>IF(COUNTIF('Listing Competitieven'!AR$2:AR$479,$A983)=0,"",COUNTIF('Listing Competitieven'!AR$2:AR$479,$A983))</f>
        <v/>
      </c>
      <c r="G983" s="145" t="str">
        <f>IF(COUNTIF('Listing Competitieven'!AS$2:AS$479,$A983)=0,"",COUNTIF('Listing Competitieven'!AS$2:AS$479,$A983))</f>
        <v/>
      </c>
      <c r="I983">
        <v>982</v>
      </c>
      <c r="J983" s="145">
        <f>SUM(B$2:B983)</f>
        <v>149</v>
      </c>
      <c r="K983" s="145">
        <f>SUM(C$2:C983)</f>
        <v>100</v>
      </c>
      <c r="L983" s="145">
        <f>SUM(D$2:D983)</f>
        <v>57</v>
      </c>
      <c r="M983" s="145">
        <f>SUM(E$2:E983)</f>
        <v>10</v>
      </c>
      <c r="N983" s="145">
        <f>SUM(F$2:F983)</f>
        <v>5</v>
      </c>
      <c r="O983" s="145">
        <f>SUM(G$2:G983)</f>
        <v>0</v>
      </c>
    </row>
    <row r="984" spans="1:15" x14ac:dyDescent="0.25">
      <c r="A984">
        <v>983</v>
      </c>
      <c r="B984" s="145" t="str">
        <f>IF(COUNTIF('Listing Competitieven'!AN$2:AN$479,$A984)=0,"",COUNTIF('Listing Competitieven'!AN$2:AN$479,$A984))</f>
        <v/>
      </c>
      <c r="C984" s="145" t="str">
        <f>IF(COUNTIF('Listing Competitieven'!AO$2:AO$479,$A984)=0,"",COUNTIF('Listing Competitieven'!AO$2:AO$479,$A984))</f>
        <v/>
      </c>
      <c r="D984" s="145" t="str">
        <f>IF(COUNTIF('Listing Competitieven'!AP$2:AP$479,$A984)=0,"",COUNTIF('Listing Competitieven'!AP$2:AP$479,$A984))</f>
        <v/>
      </c>
      <c r="E984" s="145" t="str">
        <f>IF(COUNTIF('Listing Competitieven'!AQ$2:AQ$479,$A984)=0,"",COUNTIF('Listing Competitieven'!AQ$2:AQ$479,$A984))</f>
        <v/>
      </c>
      <c r="F984" s="145" t="str">
        <f>IF(COUNTIF('Listing Competitieven'!AR$2:AR$479,$A984)=0,"",COUNTIF('Listing Competitieven'!AR$2:AR$479,$A984))</f>
        <v/>
      </c>
      <c r="G984" s="145" t="str">
        <f>IF(COUNTIF('Listing Competitieven'!AS$2:AS$479,$A984)=0,"",COUNTIF('Listing Competitieven'!AS$2:AS$479,$A984))</f>
        <v/>
      </c>
      <c r="I984">
        <v>983</v>
      </c>
      <c r="J984" s="145">
        <f>SUM(B$2:B984)</f>
        <v>149</v>
      </c>
      <c r="K984" s="145">
        <f>SUM(C$2:C984)</f>
        <v>100</v>
      </c>
      <c r="L984" s="145">
        <f>SUM(D$2:D984)</f>
        <v>57</v>
      </c>
      <c r="M984" s="145">
        <f>SUM(E$2:E984)</f>
        <v>10</v>
      </c>
      <c r="N984" s="145">
        <f>SUM(F$2:F984)</f>
        <v>5</v>
      </c>
      <c r="O984" s="145">
        <f>SUM(G$2:G984)</f>
        <v>0</v>
      </c>
    </row>
    <row r="985" spans="1:15" x14ac:dyDescent="0.25">
      <c r="A985">
        <v>984</v>
      </c>
      <c r="B985" s="145" t="str">
        <f>IF(COUNTIF('Listing Competitieven'!AN$2:AN$479,$A985)=0,"",COUNTIF('Listing Competitieven'!AN$2:AN$479,$A985))</f>
        <v/>
      </c>
      <c r="C985" s="145" t="str">
        <f>IF(COUNTIF('Listing Competitieven'!AO$2:AO$479,$A985)=0,"",COUNTIF('Listing Competitieven'!AO$2:AO$479,$A985))</f>
        <v/>
      </c>
      <c r="D985" s="145" t="str">
        <f>IF(COUNTIF('Listing Competitieven'!AP$2:AP$479,$A985)=0,"",COUNTIF('Listing Competitieven'!AP$2:AP$479,$A985))</f>
        <v/>
      </c>
      <c r="E985" s="145" t="str">
        <f>IF(COUNTIF('Listing Competitieven'!AQ$2:AQ$479,$A985)=0,"",COUNTIF('Listing Competitieven'!AQ$2:AQ$479,$A985))</f>
        <v/>
      </c>
      <c r="F985" s="145" t="str">
        <f>IF(COUNTIF('Listing Competitieven'!AR$2:AR$479,$A985)=0,"",COUNTIF('Listing Competitieven'!AR$2:AR$479,$A985))</f>
        <v/>
      </c>
      <c r="G985" s="145" t="str">
        <f>IF(COUNTIF('Listing Competitieven'!AS$2:AS$479,$A985)=0,"",COUNTIF('Listing Competitieven'!AS$2:AS$479,$A985))</f>
        <v/>
      </c>
      <c r="I985">
        <v>984</v>
      </c>
      <c r="J985" s="145">
        <f>SUM(B$2:B985)</f>
        <v>149</v>
      </c>
      <c r="K985" s="145">
        <f>SUM(C$2:C985)</f>
        <v>100</v>
      </c>
      <c r="L985" s="145">
        <f>SUM(D$2:D985)</f>
        <v>57</v>
      </c>
      <c r="M985" s="145">
        <f>SUM(E$2:E985)</f>
        <v>10</v>
      </c>
      <c r="N985" s="145">
        <f>SUM(F$2:F985)</f>
        <v>5</v>
      </c>
      <c r="O985" s="145">
        <f>SUM(G$2:G985)</f>
        <v>0</v>
      </c>
    </row>
    <row r="986" spans="1:15" x14ac:dyDescent="0.25">
      <c r="A986">
        <v>985</v>
      </c>
      <c r="B986" s="145" t="str">
        <f>IF(COUNTIF('Listing Competitieven'!AN$2:AN$479,$A986)=0,"",COUNTIF('Listing Competitieven'!AN$2:AN$479,$A986))</f>
        <v/>
      </c>
      <c r="C986" s="145" t="str">
        <f>IF(COUNTIF('Listing Competitieven'!AO$2:AO$479,$A986)=0,"",COUNTIF('Listing Competitieven'!AO$2:AO$479,$A986))</f>
        <v/>
      </c>
      <c r="D986" s="145" t="str">
        <f>IF(COUNTIF('Listing Competitieven'!AP$2:AP$479,$A986)=0,"",COUNTIF('Listing Competitieven'!AP$2:AP$479,$A986))</f>
        <v/>
      </c>
      <c r="E986" s="145" t="str">
        <f>IF(COUNTIF('Listing Competitieven'!AQ$2:AQ$479,$A986)=0,"",COUNTIF('Listing Competitieven'!AQ$2:AQ$479,$A986))</f>
        <v/>
      </c>
      <c r="F986" s="145" t="str">
        <f>IF(COUNTIF('Listing Competitieven'!AR$2:AR$479,$A986)=0,"",COUNTIF('Listing Competitieven'!AR$2:AR$479,$A986))</f>
        <v/>
      </c>
      <c r="G986" s="145" t="str">
        <f>IF(COUNTIF('Listing Competitieven'!AS$2:AS$479,$A986)=0,"",COUNTIF('Listing Competitieven'!AS$2:AS$479,$A986))</f>
        <v/>
      </c>
      <c r="I986">
        <v>985</v>
      </c>
      <c r="J986" s="145">
        <f>SUM(B$2:B986)</f>
        <v>149</v>
      </c>
      <c r="K986" s="145">
        <f>SUM(C$2:C986)</f>
        <v>100</v>
      </c>
      <c r="L986" s="145">
        <f>SUM(D$2:D986)</f>
        <v>57</v>
      </c>
      <c r="M986" s="145">
        <f>SUM(E$2:E986)</f>
        <v>10</v>
      </c>
      <c r="N986" s="145">
        <f>SUM(F$2:F986)</f>
        <v>5</v>
      </c>
      <c r="O986" s="145">
        <f>SUM(G$2:G986)</f>
        <v>0</v>
      </c>
    </row>
    <row r="987" spans="1:15" x14ac:dyDescent="0.25">
      <c r="A987">
        <v>986</v>
      </c>
      <c r="B987" s="145" t="str">
        <f>IF(COUNTIF('Listing Competitieven'!AN$2:AN$479,$A987)=0,"",COUNTIF('Listing Competitieven'!AN$2:AN$479,$A987))</f>
        <v/>
      </c>
      <c r="C987" s="145" t="str">
        <f>IF(COUNTIF('Listing Competitieven'!AO$2:AO$479,$A987)=0,"",COUNTIF('Listing Competitieven'!AO$2:AO$479,$A987))</f>
        <v/>
      </c>
      <c r="D987" s="145" t="str">
        <f>IF(COUNTIF('Listing Competitieven'!AP$2:AP$479,$A987)=0,"",COUNTIF('Listing Competitieven'!AP$2:AP$479,$A987))</f>
        <v/>
      </c>
      <c r="E987" s="145" t="str">
        <f>IF(COUNTIF('Listing Competitieven'!AQ$2:AQ$479,$A987)=0,"",COUNTIF('Listing Competitieven'!AQ$2:AQ$479,$A987))</f>
        <v/>
      </c>
      <c r="F987" s="145" t="str">
        <f>IF(COUNTIF('Listing Competitieven'!AR$2:AR$479,$A987)=0,"",COUNTIF('Listing Competitieven'!AR$2:AR$479,$A987))</f>
        <v/>
      </c>
      <c r="G987" s="145" t="str">
        <f>IF(COUNTIF('Listing Competitieven'!AS$2:AS$479,$A987)=0,"",COUNTIF('Listing Competitieven'!AS$2:AS$479,$A987))</f>
        <v/>
      </c>
      <c r="I987">
        <v>986</v>
      </c>
      <c r="J987" s="145">
        <f>SUM(B$2:B987)</f>
        <v>149</v>
      </c>
      <c r="K987" s="145">
        <f>SUM(C$2:C987)</f>
        <v>100</v>
      </c>
      <c r="L987" s="145">
        <f>SUM(D$2:D987)</f>
        <v>57</v>
      </c>
      <c r="M987" s="145">
        <f>SUM(E$2:E987)</f>
        <v>10</v>
      </c>
      <c r="N987" s="145">
        <f>SUM(F$2:F987)</f>
        <v>5</v>
      </c>
      <c r="O987" s="145">
        <f>SUM(G$2:G987)</f>
        <v>0</v>
      </c>
    </row>
    <row r="988" spans="1:15" x14ac:dyDescent="0.25">
      <c r="A988">
        <v>987</v>
      </c>
      <c r="B988" s="145" t="str">
        <f>IF(COUNTIF('Listing Competitieven'!AN$2:AN$479,$A988)=0,"",COUNTIF('Listing Competitieven'!AN$2:AN$479,$A988))</f>
        <v/>
      </c>
      <c r="C988" s="145" t="str">
        <f>IF(COUNTIF('Listing Competitieven'!AO$2:AO$479,$A988)=0,"",COUNTIF('Listing Competitieven'!AO$2:AO$479,$A988))</f>
        <v/>
      </c>
      <c r="D988" s="145" t="str">
        <f>IF(COUNTIF('Listing Competitieven'!AP$2:AP$479,$A988)=0,"",COUNTIF('Listing Competitieven'!AP$2:AP$479,$A988))</f>
        <v/>
      </c>
      <c r="E988" s="145" t="str">
        <f>IF(COUNTIF('Listing Competitieven'!AQ$2:AQ$479,$A988)=0,"",COUNTIF('Listing Competitieven'!AQ$2:AQ$479,$A988))</f>
        <v/>
      </c>
      <c r="F988" s="145" t="str">
        <f>IF(COUNTIF('Listing Competitieven'!AR$2:AR$479,$A988)=0,"",COUNTIF('Listing Competitieven'!AR$2:AR$479,$A988))</f>
        <v/>
      </c>
      <c r="G988" s="145" t="str">
        <f>IF(COUNTIF('Listing Competitieven'!AS$2:AS$479,$A988)=0,"",COUNTIF('Listing Competitieven'!AS$2:AS$479,$A988))</f>
        <v/>
      </c>
      <c r="I988">
        <v>987</v>
      </c>
      <c r="J988" s="145">
        <f>SUM(B$2:B988)</f>
        <v>149</v>
      </c>
      <c r="K988" s="145">
        <f>SUM(C$2:C988)</f>
        <v>100</v>
      </c>
      <c r="L988" s="145">
        <f>SUM(D$2:D988)</f>
        <v>57</v>
      </c>
      <c r="M988" s="145">
        <f>SUM(E$2:E988)</f>
        <v>10</v>
      </c>
      <c r="N988" s="145">
        <f>SUM(F$2:F988)</f>
        <v>5</v>
      </c>
      <c r="O988" s="145">
        <f>SUM(G$2:G988)</f>
        <v>0</v>
      </c>
    </row>
    <row r="989" spans="1:15" x14ac:dyDescent="0.25">
      <c r="A989">
        <v>988</v>
      </c>
      <c r="B989" s="145" t="str">
        <f>IF(COUNTIF('Listing Competitieven'!AN$2:AN$479,$A989)=0,"",COUNTIF('Listing Competitieven'!AN$2:AN$479,$A989))</f>
        <v/>
      </c>
      <c r="C989" s="145" t="str">
        <f>IF(COUNTIF('Listing Competitieven'!AO$2:AO$479,$A989)=0,"",COUNTIF('Listing Competitieven'!AO$2:AO$479,$A989))</f>
        <v/>
      </c>
      <c r="D989" s="145" t="str">
        <f>IF(COUNTIF('Listing Competitieven'!AP$2:AP$479,$A989)=0,"",COUNTIF('Listing Competitieven'!AP$2:AP$479,$A989))</f>
        <v/>
      </c>
      <c r="E989" s="145" t="str">
        <f>IF(COUNTIF('Listing Competitieven'!AQ$2:AQ$479,$A989)=0,"",COUNTIF('Listing Competitieven'!AQ$2:AQ$479,$A989))</f>
        <v/>
      </c>
      <c r="F989" s="145" t="str">
        <f>IF(COUNTIF('Listing Competitieven'!AR$2:AR$479,$A989)=0,"",COUNTIF('Listing Competitieven'!AR$2:AR$479,$A989))</f>
        <v/>
      </c>
      <c r="G989" s="145" t="str">
        <f>IF(COUNTIF('Listing Competitieven'!AS$2:AS$479,$A989)=0,"",COUNTIF('Listing Competitieven'!AS$2:AS$479,$A989))</f>
        <v/>
      </c>
      <c r="I989">
        <v>988</v>
      </c>
      <c r="J989" s="145">
        <f>SUM(B$2:B989)</f>
        <v>149</v>
      </c>
      <c r="K989" s="145">
        <f>SUM(C$2:C989)</f>
        <v>100</v>
      </c>
      <c r="L989" s="145">
        <f>SUM(D$2:D989)</f>
        <v>57</v>
      </c>
      <c r="M989" s="145">
        <f>SUM(E$2:E989)</f>
        <v>10</v>
      </c>
      <c r="N989" s="145">
        <f>SUM(F$2:F989)</f>
        <v>5</v>
      </c>
      <c r="O989" s="145">
        <f>SUM(G$2:G989)</f>
        <v>0</v>
      </c>
    </row>
    <row r="990" spans="1:15" x14ac:dyDescent="0.25">
      <c r="A990">
        <v>989</v>
      </c>
      <c r="B990" s="145" t="str">
        <f>IF(COUNTIF('Listing Competitieven'!AN$2:AN$479,$A990)=0,"",COUNTIF('Listing Competitieven'!AN$2:AN$479,$A990))</f>
        <v/>
      </c>
      <c r="C990" s="145" t="str">
        <f>IF(COUNTIF('Listing Competitieven'!AO$2:AO$479,$A990)=0,"",COUNTIF('Listing Competitieven'!AO$2:AO$479,$A990))</f>
        <v/>
      </c>
      <c r="D990" s="145" t="str">
        <f>IF(COUNTIF('Listing Competitieven'!AP$2:AP$479,$A990)=0,"",COUNTIF('Listing Competitieven'!AP$2:AP$479,$A990))</f>
        <v/>
      </c>
      <c r="E990" s="145" t="str">
        <f>IF(COUNTIF('Listing Competitieven'!AQ$2:AQ$479,$A990)=0,"",COUNTIF('Listing Competitieven'!AQ$2:AQ$479,$A990))</f>
        <v/>
      </c>
      <c r="F990" s="145" t="str">
        <f>IF(COUNTIF('Listing Competitieven'!AR$2:AR$479,$A990)=0,"",COUNTIF('Listing Competitieven'!AR$2:AR$479,$A990))</f>
        <v/>
      </c>
      <c r="G990" s="145" t="str">
        <f>IF(COUNTIF('Listing Competitieven'!AS$2:AS$479,$A990)=0,"",COUNTIF('Listing Competitieven'!AS$2:AS$479,$A990))</f>
        <v/>
      </c>
      <c r="I990">
        <v>989</v>
      </c>
      <c r="J990" s="145">
        <f>SUM(B$2:B990)</f>
        <v>149</v>
      </c>
      <c r="K990" s="145">
        <f>SUM(C$2:C990)</f>
        <v>100</v>
      </c>
      <c r="L990" s="145">
        <f>SUM(D$2:D990)</f>
        <v>57</v>
      </c>
      <c r="M990" s="145">
        <f>SUM(E$2:E990)</f>
        <v>10</v>
      </c>
      <c r="N990" s="145">
        <f>SUM(F$2:F990)</f>
        <v>5</v>
      </c>
      <c r="O990" s="145">
        <f>SUM(G$2:G990)</f>
        <v>0</v>
      </c>
    </row>
    <row r="991" spans="1:15" x14ac:dyDescent="0.25">
      <c r="A991">
        <v>990</v>
      </c>
      <c r="B991" s="145" t="str">
        <f>IF(COUNTIF('Listing Competitieven'!AN$2:AN$479,$A991)=0,"",COUNTIF('Listing Competitieven'!AN$2:AN$479,$A991))</f>
        <v/>
      </c>
      <c r="C991" s="145" t="str">
        <f>IF(COUNTIF('Listing Competitieven'!AO$2:AO$479,$A991)=0,"",COUNTIF('Listing Competitieven'!AO$2:AO$479,$A991))</f>
        <v/>
      </c>
      <c r="D991" s="145" t="str">
        <f>IF(COUNTIF('Listing Competitieven'!AP$2:AP$479,$A991)=0,"",COUNTIF('Listing Competitieven'!AP$2:AP$479,$A991))</f>
        <v/>
      </c>
      <c r="E991" s="145" t="str">
        <f>IF(COUNTIF('Listing Competitieven'!AQ$2:AQ$479,$A991)=0,"",COUNTIF('Listing Competitieven'!AQ$2:AQ$479,$A991))</f>
        <v/>
      </c>
      <c r="F991" s="145" t="str">
        <f>IF(COUNTIF('Listing Competitieven'!AR$2:AR$479,$A991)=0,"",COUNTIF('Listing Competitieven'!AR$2:AR$479,$A991))</f>
        <v/>
      </c>
      <c r="G991" s="145" t="str">
        <f>IF(COUNTIF('Listing Competitieven'!AS$2:AS$479,$A991)=0,"",COUNTIF('Listing Competitieven'!AS$2:AS$479,$A991))</f>
        <v/>
      </c>
      <c r="I991">
        <v>990</v>
      </c>
      <c r="J991" s="145">
        <f>SUM(B$2:B991)</f>
        <v>149</v>
      </c>
      <c r="K991" s="145">
        <f>SUM(C$2:C991)</f>
        <v>100</v>
      </c>
      <c r="L991" s="145">
        <f>SUM(D$2:D991)</f>
        <v>57</v>
      </c>
      <c r="M991" s="145">
        <f>SUM(E$2:E991)</f>
        <v>10</v>
      </c>
      <c r="N991" s="145">
        <f>SUM(F$2:F991)</f>
        <v>5</v>
      </c>
      <c r="O991" s="145">
        <f>SUM(G$2:G991)</f>
        <v>0</v>
      </c>
    </row>
    <row r="992" spans="1:15" x14ac:dyDescent="0.25">
      <c r="A992">
        <v>991</v>
      </c>
      <c r="B992" s="145" t="str">
        <f>IF(COUNTIF('Listing Competitieven'!AN$2:AN$479,$A992)=0,"",COUNTIF('Listing Competitieven'!AN$2:AN$479,$A992))</f>
        <v/>
      </c>
      <c r="C992" s="145" t="str">
        <f>IF(COUNTIF('Listing Competitieven'!AO$2:AO$479,$A992)=0,"",COUNTIF('Listing Competitieven'!AO$2:AO$479,$A992))</f>
        <v/>
      </c>
      <c r="D992" s="145" t="str">
        <f>IF(COUNTIF('Listing Competitieven'!AP$2:AP$479,$A992)=0,"",COUNTIF('Listing Competitieven'!AP$2:AP$479,$A992))</f>
        <v/>
      </c>
      <c r="E992" s="145" t="str">
        <f>IF(COUNTIF('Listing Competitieven'!AQ$2:AQ$479,$A992)=0,"",COUNTIF('Listing Competitieven'!AQ$2:AQ$479,$A992))</f>
        <v/>
      </c>
      <c r="F992" s="145" t="str">
        <f>IF(COUNTIF('Listing Competitieven'!AR$2:AR$479,$A992)=0,"",COUNTIF('Listing Competitieven'!AR$2:AR$479,$A992))</f>
        <v/>
      </c>
      <c r="G992" s="145" t="str">
        <f>IF(COUNTIF('Listing Competitieven'!AS$2:AS$479,$A992)=0,"",COUNTIF('Listing Competitieven'!AS$2:AS$479,$A992))</f>
        <v/>
      </c>
      <c r="I992">
        <v>991</v>
      </c>
      <c r="J992" s="145">
        <f>SUM(B$2:B992)</f>
        <v>149</v>
      </c>
      <c r="K992" s="145">
        <f>SUM(C$2:C992)</f>
        <v>100</v>
      </c>
      <c r="L992" s="145">
        <f>SUM(D$2:D992)</f>
        <v>57</v>
      </c>
      <c r="M992" s="145">
        <f>SUM(E$2:E992)</f>
        <v>10</v>
      </c>
      <c r="N992" s="145">
        <f>SUM(F$2:F992)</f>
        <v>5</v>
      </c>
      <c r="O992" s="145">
        <f>SUM(G$2:G992)</f>
        <v>0</v>
      </c>
    </row>
    <row r="993" spans="1:15" x14ac:dyDescent="0.25">
      <c r="A993">
        <v>992</v>
      </c>
      <c r="B993" s="145" t="str">
        <f>IF(COUNTIF('Listing Competitieven'!AN$2:AN$479,$A993)=0,"",COUNTIF('Listing Competitieven'!AN$2:AN$479,$A993))</f>
        <v/>
      </c>
      <c r="C993" s="145" t="str">
        <f>IF(COUNTIF('Listing Competitieven'!AO$2:AO$479,$A993)=0,"",COUNTIF('Listing Competitieven'!AO$2:AO$479,$A993))</f>
        <v/>
      </c>
      <c r="D993" s="145" t="str">
        <f>IF(COUNTIF('Listing Competitieven'!AP$2:AP$479,$A993)=0,"",COUNTIF('Listing Competitieven'!AP$2:AP$479,$A993))</f>
        <v/>
      </c>
      <c r="E993" s="145" t="str">
        <f>IF(COUNTIF('Listing Competitieven'!AQ$2:AQ$479,$A993)=0,"",COUNTIF('Listing Competitieven'!AQ$2:AQ$479,$A993))</f>
        <v/>
      </c>
      <c r="F993" s="145" t="str">
        <f>IF(COUNTIF('Listing Competitieven'!AR$2:AR$479,$A993)=0,"",COUNTIF('Listing Competitieven'!AR$2:AR$479,$A993))</f>
        <v/>
      </c>
      <c r="G993" s="145" t="str">
        <f>IF(COUNTIF('Listing Competitieven'!AS$2:AS$479,$A993)=0,"",COUNTIF('Listing Competitieven'!AS$2:AS$479,$A993))</f>
        <v/>
      </c>
      <c r="I993">
        <v>992</v>
      </c>
      <c r="J993" s="145">
        <f>SUM(B$2:B993)</f>
        <v>149</v>
      </c>
      <c r="K993" s="145">
        <f>SUM(C$2:C993)</f>
        <v>100</v>
      </c>
      <c r="L993" s="145">
        <f>SUM(D$2:D993)</f>
        <v>57</v>
      </c>
      <c r="M993" s="145">
        <f>SUM(E$2:E993)</f>
        <v>10</v>
      </c>
      <c r="N993" s="145">
        <f>SUM(F$2:F993)</f>
        <v>5</v>
      </c>
      <c r="O993" s="145">
        <f>SUM(G$2:G993)</f>
        <v>0</v>
      </c>
    </row>
    <row r="994" spans="1:15" x14ac:dyDescent="0.25">
      <c r="A994">
        <v>993</v>
      </c>
      <c r="B994" s="145" t="str">
        <f>IF(COUNTIF('Listing Competitieven'!AN$2:AN$479,$A994)=0,"",COUNTIF('Listing Competitieven'!AN$2:AN$479,$A994))</f>
        <v/>
      </c>
      <c r="C994" s="145" t="str">
        <f>IF(COUNTIF('Listing Competitieven'!AO$2:AO$479,$A994)=0,"",COUNTIF('Listing Competitieven'!AO$2:AO$479,$A994))</f>
        <v/>
      </c>
      <c r="D994" s="145" t="str">
        <f>IF(COUNTIF('Listing Competitieven'!AP$2:AP$479,$A994)=0,"",COUNTIF('Listing Competitieven'!AP$2:AP$479,$A994))</f>
        <v/>
      </c>
      <c r="E994" s="145" t="str">
        <f>IF(COUNTIF('Listing Competitieven'!AQ$2:AQ$479,$A994)=0,"",COUNTIF('Listing Competitieven'!AQ$2:AQ$479,$A994))</f>
        <v/>
      </c>
      <c r="F994" s="145" t="str">
        <f>IF(COUNTIF('Listing Competitieven'!AR$2:AR$479,$A994)=0,"",COUNTIF('Listing Competitieven'!AR$2:AR$479,$A994))</f>
        <v/>
      </c>
      <c r="G994" s="145" t="str">
        <f>IF(COUNTIF('Listing Competitieven'!AS$2:AS$479,$A994)=0,"",COUNTIF('Listing Competitieven'!AS$2:AS$479,$A994))</f>
        <v/>
      </c>
      <c r="I994">
        <v>993</v>
      </c>
      <c r="J994" s="145">
        <f>SUM(B$2:B994)</f>
        <v>149</v>
      </c>
      <c r="K994" s="145">
        <f>SUM(C$2:C994)</f>
        <v>100</v>
      </c>
      <c r="L994" s="145">
        <f>SUM(D$2:D994)</f>
        <v>57</v>
      </c>
      <c r="M994" s="145">
        <f>SUM(E$2:E994)</f>
        <v>10</v>
      </c>
      <c r="N994" s="145">
        <f>SUM(F$2:F994)</f>
        <v>5</v>
      </c>
      <c r="O994" s="145">
        <f>SUM(G$2:G994)</f>
        <v>0</v>
      </c>
    </row>
    <row r="995" spans="1:15" x14ac:dyDescent="0.25">
      <c r="A995">
        <v>994</v>
      </c>
      <c r="B995" s="145" t="str">
        <f>IF(COUNTIF('Listing Competitieven'!AN$2:AN$479,$A995)=0,"",COUNTIF('Listing Competitieven'!AN$2:AN$479,$A995))</f>
        <v/>
      </c>
      <c r="C995" s="145" t="str">
        <f>IF(COUNTIF('Listing Competitieven'!AO$2:AO$479,$A995)=0,"",COUNTIF('Listing Competitieven'!AO$2:AO$479,$A995))</f>
        <v/>
      </c>
      <c r="D995" s="145" t="str">
        <f>IF(COUNTIF('Listing Competitieven'!AP$2:AP$479,$A995)=0,"",COUNTIF('Listing Competitieven'!AP$2:AP$479,$A995))</f>
        <v/>
      </c>
      <c r="E995" s="145" t="str">
        <f>IF(COUNTIF('Listing Competitieven'!AQ$2:AQ$479,$A995)=0,"",COUNTIF('Listing Competitieven'!AQ$2:AQ$479,$A995))</f>
        <v/>
      </c>
      <c r="F995" s="145" t="str">
        <f>IF(COUNTIF('Listing Competitieven'!AR$2:AR$479,$A995)=0,"",COUNTIF('Listing Competitieven'!AR$2:AR$479,$A995))</f>
        <v/>
      </c>
      <c r="G995" s="145" t="str">
        <f>IF(COUNTIF('Listing Competitieven'!AS$2:AS$479,$A995)=0,"",COUNTIF('Listing Competitieven'!AS$2:AS$479,$A995))</f>
        <v/>
      </c>
      <c r="I995">
        <v>994</v>
      </c>
      <c r="J995" s="145">
        <f>SUM(B$2:B995)</f>
        <v>149</v>
      </c>
      <c r="K995" s="145">
        <f>SUM(C$2:C995)</f>
        <v>100</v>
      </c>
      <c r="L995" s="145">
        <f>SUM(D$2:D995)</f>
        <v>57</v>
      </c>
      <c r="M995" s="145">
        <f>SUM(E$2:E995)</f>
        <v>10</v>
      </c>
      <c r="N995" s="145">
        <f>SUM(F$2:F995)</f>
        <v>5</v>
      </c>
      <c r="O995" s="145">
        <f>SUM(G$2:G995)</f>
        <v>0</v>
      </c>
    </row>
    <row r="996" spans="1:15" x14ac:dyDescent="0.25">
      <c r="A996">
        <v>995</v>
      </c>
      <c r="B996" s="145" t="str">
        <f>IF(COUNTIF('Listing Competitieven'!AN$2:AN$479,$A996)=0,"",COUNTIF('Listing Competitieven'!AN$2:AN$479,$A996))</f>
        <v/>
      </c>
      <c r="C996" s="145" t="str">
        <f>IF(COUNTIF('Listing Competitieven'!AO$2:AO$479,$A996)=0,"",COUNTIF('Listing Competitieven'!AO$2:AO$479,$A996))</f>
        <v/>
      </c>
      <c r="D996" s="145" t="str">
        <f>IF(COUNTIF('Listing Competitieven'!AP$2:AP$479,$A996)=0,"",COUNTIF('Listing Competitieven'!AP$2:AP$479,$A996))</f>
        <v/>
      </c>
      <c r="E996" s="145" t="str">
        <f>IF(COUNTIF('Listing Competitieven'!AQ$2:AQ$479,$A996)=0,"",COUNTIF('Listing Competitieven'!AQ$2:AQ$479,$A996))</f>
        <v/>
      </c>
      <c r="F996" s="145" t="str">
        <f>IF(COUNTIF('Listing Competitieven'!AR$2:AR$479,$A996)=0,"",COUNTIF('Listing Competitieven'!AR$2:AR$479,$A996))</f>
        <v/>
      </c>
      <c r="G996" s="145" t="str">
        <f>IF(COUNTIF('Listing Competitieven'!AS$2:AS$479,$A996)=0,"",COUNTIF('Listing Competitieven'!AS$2:AS$479,$A996))</f>
        <v/>
      </c>
      <c r="I996">
        <v>995</v>
      </c>
      <c r="J996" s="145">
        <f>SUM(B$2:B996)</f>
        <v>149</v>
      </c>
      <c r="K996" s="145">
        <f>SUM(C$2:C996)</f>
        <v>100</v>
      </c>
      <c r="L996" s="145">
        <f>SUM(D$2:D996)</f>
        <v>57</v>
      </c>
      <c r="M996" s="145">
        <f>SUM(E$2:E996)</f>
        <v>10</v>
      </c>
      <c r="N996" s="145">
        <f>SUM(F$2:F996)</f>
        <v>5</v>
      </c>
      <c r="O996" s="145">
        <f>SUM(G$2:G996)</f>
        <v>0</v>
      </c>
    </row>
    <row r="997" spans="1:15" x14ac:dyDescent="0.25">
      <c r="A997">
        <v>996</v>
      </c>
      <c r="B997" s="145" t="str">
        <f>IF(COUNTIF('Listing Competitieven'!AN$2:AN$479,$A997)=0,"",COUNTIF('Listing Competitieven'!AN$2:AN$479,$A997))</f>
        <v/>
      </c>
      <c r="C997" s="145" t="str">
        <f>IF(COUNTIF('Listing Competitieven'!AO$2:AO$479,$A997)=0,"",COUNTIF('Listing Competitieven'!AO$2:AO$479,$A997))</f>
        <v/>
      </c>
      <c r="D997" s="145" t="str">
        <f>IF(COUNTIF('Listing Competitieven'!AP$2:AP$479,$A997)=0,"",COUNTIF('Listing Competitieven'!AP$2:AP$479,$A997))</f>
        <v/>
      </c>
      <c r="E997" s="145" t="str">
        <f>IF(COUNTIF('Listing Competitieven'!AQ$2:AQ$479,$A997)=0,"",COUNTIF('Listing Competitieven'!AQ$2:AQ$479,$A997))</f>
        <v/>
      </c>
      <c r="F997" s="145" t="str">
        <f>IF(COUNTIF('Listing Competitieven'!AR$2:AR$479,$A997)=0,"",COUNTIF('Listing Competitieven'!AR$2:AR$479,$A997))</f>
        <v/>
      </c>
      <c r="G997" s="145" t="str">
        <f>IF(COUNTIF('Listing Competitieven'!AS$2:AS$479,$A997)=0,"",COUNTIF('Listing Competitieven'!AS$2:AS$479,$A997))</f>
        <v/>
      </c>
      <c r="I997">
        <v>996</v>
      </c>
      <c r="J997" s="145">
        <f>SUM(B$2:B997)</f>
        <v>149</v>
      </c>
      <c r="K997" s="145">
        <f>SUM(C$2:C997)</f>
        <v>100</v>
      </c>
      <c r="L997" s="145">
        <f>SUM(D$2:D997)</f>
        <v>57</v>
      </c>
      <c r="M997" s="145">
        <f>SUM(E$2:E997)</f>
        <v>10</v>
      </c>
      <c r="N997" s="145">
        <f>SUM(F$2:F997)</f>
        <v>5</v>
      </c>
      <c r="O997" s="145">
        <f>SUM(G$2:G997)</f>
        <v>0</v>
      </c>
    </row>
    <row r="998" spans="1:15" x14ac:dyDescent="0.25">
      <c r="A998">
        <v>997</v>
      </c>
      <c r="B998" s="145" t="str">
        <f>IF(COUNTIF('Listing Competitieven'!AN$2:AN$479,$A998)=0,"",COUNTIF('Listing Competitieven'!AN$2:AN$479,$A998))</f>
        <v/>
      </c>
      <c r="C998" s="145" t="str">
        <f>IF(COUNTIF('Listing Competitieven'!AO$2:AO$479,$A998)=0,"",COUNTIF('Listing Competitieven'!AO$2:AO$479,$A998))</f>
        <v/>
      </c>
      <c r="D998" s="145" t="str">
        <f>IF(COUNTIF('Listing Competitieven'!AP$2:AP$479,$A998)=0,"",COUNTIF('Listing Competitieven'!AP$2:AP$479,$A998))</f>
        <v/>
      </c>
      <c r="E998" s="145" t="str">
        <f>IF(COUNTIF('Listing Competitieven'!AQ$2:AQ$479,$A998)=0,"",COUNTIF('Listing Competitieven'!AQ$2:AQ$479,$A998))</f>
        <v/>
      </c>
      <c r="F998" s="145" t="str">
        <f>IF(COUNTIF('Listing Competitieven'!AR$2:AR$479,$A998)=0,"",COUNTIF('Listing Competitieven'!AR$2:AR$479,$A998))</f>
        <v/>
      </c>
      <c r="G998" s="145" t="str">
        <f>IF(COUNTIF('Listing Competitieven'!AS$2:AS$479,$A998)=0,"",COUNTIF('Listing Competitieven'!AS$2:AS$479,$A998))</f>
        <v/>
      </c>
      <c r="I998">
        <v>997</v>
      </c>
      <c r="J998" s="145">
        <f>SUM(B$2:B998)</f>
        <v>149</v>
      </c>
      <c r="K998" s="145">
        <f>SUM(C$2:C998)</f>
        <v>100</v>
      </c>
      <c r="L998" s="145">
        <f>SUM(D$2:D998)</f>
        <v>57</v>
      </c>
      <c r="M998" s="145">
        <f>SUM(E$2:E998)</f>
        <v>10</v>
      </c>
      <c r="N998" s="145">
        <f>SUM(F$2:F998)</f>
        <v>5</v>
      </c>
      <c r="O998" s="145">
        <f>SUM(G$2:G998)</f>
        <v>0</v>
      </c>
    </row>
    <row r="999" spans="1:15" x14ac:dyDescent="0.25">
      <c r="A999">
        <v>998</v>
      </c>
      <c r="B999" s="145" t="str">
        <f>IF(COUNTIF('Listing Competitieven'!AN$2:AN$479,$A999)=0,"",COUNTIF('Listing Competitieven'!AN$2:AN$479,$A999))</f>
        <v/>
      </c>
      <c r="C999" s="145" t="str">
        <f>IF(COUNTIF('Listing Competitieven'!AO$2:AO$479,$A999)=0,"",COUNTIF('Listing Competitieven'!AO$2:AO$479,$A999))</f>
        <v/>
      </c>
      <c r="D999" s="145" t="str">
        <f>IF(COUNTIF('Listing Competitieven'!AP$2:AP$479,$A999)=0,"",COUNTIF('Listing Competitieven'!AP$2:AP$479,$A999))</f>
        <v/>
      </c>
      <c r="E999" s="145" t="str">
        <f>IF(COUNTIF('Listing Competitieven'!AQ$2:AQ$479,$A999)=0,"",COUNTIF('Listing Competitieven'!AQ$2:AQ$479,$A999))</f>
        <v/>
      </c>
      <c r="F999" s="145" t="str">
        <f>IF(COUNTIF('Listing Competitieven'!AR$2:AR$479,$A999)=0,"",COUNTIF('Listing Competitieven'!AR$2:AR$479,$A999))</f>
        <v/>
      </c>
      <c r="G999" s="145" t="str">
        <f>IF(COUNTIF('Listing Competitieven'!AS$2:AS$479,$A999)=0,"",COUNTIF('Listing Competitieven'!AS$2:AS$479,$A999))</f>
        <v/>
      </c>
      <c r="I999">
        <v>998</v>
      </c>
      <c r="J999" s="145">
        <f>SUM(B$2:B999)</f>
        <v>149</v>
      </c>
      <c r="K999" s="145">
        <f>SUM(C$2:C999)</f>
        <v>100</v>
      </c>
      <c r="L999" s="145">
        <f>SUM(D$2:D999)</f>
        <v>57</v>
      </c>
      <c r="M999" s="145">
        <f>SUM(E$2:E999)</f>
        <v>10</v>
      </c>
      <c r="N999" s="145">
        <f>SUM(F$2:F999)</f>
        <v>5</v>
      </c>
      <c r="O999" s="145">
        <f>SUM(G$2:G999)</f>
        <v>0</v>
      </c>
    </row>
    <row r="1000" spans="1:15" x14ac:dyDescent="0.25">
      <c r="A1000">
        <v>999</v>
      </c>
      <c r="B1000" s="145" t="str">
        <f>IF(COUNTIF('Listing Competitieven'!AN$2:AN$479,$A1000)=0,"",COUNTIF('Listing Competitieven'!AN$2:AN$479,$A1000))</f>
        <v/>
      </c>
      <c r="C1000" s="145" t="str">
        <f>IF(COUNTIF('Listing Competitieven'!AO$2:AO$479,$A1000)=0,"",COUNTIF('Listing Competitieven'!AO$2:AO$479,$A1000))</f>
        <v/>
      </c>
      <c r="D1000" s="145" t="str">
        <f>IF(COUNTIF('Listing Competitieven'!AP$2:AP$479,$A1000)=0,"",COUNTIF('Listing Competitieven'!AP$2:AP$479,$A1000))</f>
        <v/>
      </c>
      <c r="E1000" s="145" t="str">
        <f>IF(COUNTIF('Listing Competitieven'!AQ$2:AQ$479,$A1000)=0,"",COUNTIF('Listing Competitieven'!AQ$2:AQ$479,$A1000))</f>
        <v/>
      </c>
      <c r="F1000" s="145" t="str">
        <f>IF(COUNTIF('Listing Competitieven'!AR$2:AR$479,$A1000)=0,"",COUNTIF('Listing Competitieven'!AR$2:AR$479,$A1000))</f>
        <v/>
      </c>
      <c r="G1000" s="145" t="str">
        <f>IF(COUNTIF('Listing Competitieven'!AS$2:AS$479,$A1000)=0,"",COUNTIF('Listing Competitieven'!AS$2:AS$479,$A1000))</f>
        <v/>
      </c>
      <c r="I1000">
        <v>999</v>
      </c>
      <c r="J1000" s="145">
        <f>SUM(B$2:B1000)</f>
        <v>149</v>
      </c>
      <c r="K1000" s="145">
        <f>SUM(C$2:C1000)</f>
        <v>100</v>
      </c>
      <c r="L1000" s="145">
        <f>SUM(D$2:D1000)</f>
        <v>57</v>
      </c>
      <c r="M1000" s="145">
        <f>SUM(E$2:E1000)</f>
        <v>10</v>
      </c>
      <c r="N1000" s="145">
        <f>SUM(F$2:F1000)</f>
        <v>5</v>
      </c>
      <c r="O1000" s="145">
        <f>SUM(G$2:G1000)</f>
        <v>0</v>
      </c>
    </row>
    <row r="1001" spans="1:15" x14ac:dyDescent="0.25">
      <c r="A1001">
        <v>1000</v>
      </c>
      <c r="B1001" s="145" t="str">
        <f>IF(COUNTIF('Listing Competitieven'!AN$2:AN$479,$A1001)=0,"",COUNTIF('Listing Competitieven'!AN$2:AN$479,$A1001))</f>
        <v/>
      </c>
      <c r="C1001" s="145" t="str">
        <f>IF(COUNTIF('Listing Competitieven'!AO$2:AO$479,$A1001)=0,"",COUNTIF('Listing Competitieven'!AO$2:AO$479,$A1001))</f>
        <v/>
      </c>
      <c r="D1001" s="145" t="str">
        <f>IF(COUNTIF('Listing Competitieven'!AP$2:AP$479,$A1001)=0,"",COUNTIF('Listing Competitieven'!AP$2:AP$479,$A1001))</f>
        <v/>
      </c>
      <c r="E1001" s="145" t="str">
        <f>IF(COUNTIF('Listing Competitieven'!AQ$2:AQ$479,$A1001)=0,"",COUNTIF('Listing Competitieven'!AQ$2:AQ$479,$A1001))</f>
        <v/>
      </c>
      <c r="F1001" s="145" t="str">
        <f>IF(COUNTIF('Listing Competitieven'!AR$2:AR$479,$A1001)=0,"",COUNTIF('Listing Competitieven'!AR$2:AR$479,$A1001))</f>
        <v/>
      </c>
      <c r="G1001" s="145" t="str">
        <f>IF(COUNTIF('Listing Competitieven'!AS$2:AS$479,$A1001)=0,"",COUNTIF('Listing Competitieven'!AS$2:AS$479,$A1001))</f>
        <v/>
      </c>
      <c r="I1001">
        <v>1000</v>
      </c>
      <c r="J1001" s="145">
        <f>SUM(B$2:B1001)</f>
        <v>149</v>
      </c>
      <c r="K1001" s="145">
        <f>SUM(C$2:C1001)</f>
        <v>100</v>
      </c>
      <c r="L1001" s="145">
        <f>SUM(D$2:D1001)</f>
        <v>57</v>
      </c>
      <c r="M1001" s="145">
        <f>SUM(E$2:E1001)</f>
        <v>10</v>
      </c>
      <c r="N1001" s="145">
        <f>SUM(F$2:F1001)</f>
        <v>5</v>
      </c>
      <c r="O1001" s="145">
        <f>SUM(G$2:G1001)</f>
        <v>0</v>
      </c>
    </row>
    <row r="1002" spans="1:15" x14ac:dyDescent="0.25">
      <c r="A1002">
        <v>1001</v>
      </c>
      <c r="B1002" s="145" t="str">
        <f>IF(COUNTIF('Listing Competitieven'!AN$2:AN$479,$A1002)=0,"",COUNTIF('Listing Competitieven'!AN$2:AN$479,$A1002))</f>
        <v/>
      </c>
      <c r="C1002" s="145" t="str">
        <f>IF(COUNTIF('Listing Competitieven'!AO$2:AO$479,$A1002)=0,"",COUNTIF('Listing Competitieven'!AO$2:AO$479,$A1002))</f>
        <v/>
      </c>
      <c r="D1002" s="145" t="str">
        <f>IF(COUNTIF('Listing Competitieven'!AP$2:AP$479,$A1002)=0,"",COUNTIF('Listing Competitieven'!AP$2:AP$479,$A1002))</f>
        <v/>
      </c>
      <c r="E1002" s="145" t="str">
        <f>IF(COUNTIF('Listing Competitieven'!AQ$2:AQ$479,$A1002)=0,"",COUNTIF('Listing Competitieven'!AQ$2:AQ$479,$A1002))</f>
        <v/>
      </c>
      <c r="F1002" s="145" t="str">
        <f>IF(COUNTIF('Listing Competitieven'!AR$2:AR$479,$A1002)=0,"",COUNTIF('Listing Competitieven'!AR$2:AR$479,$A1002))</f>
        <v/>
      </c>
      <c r="G1002" s="145" t="str">
        <f>IF(COUNTIF('Listing Competitieven'!AS$2:AS$479,$A1002)=0,"",COUNTIF('Listing Competitieven'!AS$2:AS$479,$A1002))</f>
        <v/>
      </c>
      <c r="I1002">
        <v>1001</v>
      </c>
      <c r="J1002" s="145">
        <f>SUM(B$2:B1002)</f>
        <v>149</v>
      </c>
      <c r="K1002" s="145">
        <f>SUM(C$2:C1002)</f>
        <v>100</v>
      </c>
      <c r="L1002" s="145">
        <f>SUM(D$2:D1002)</f>
        <v>57</v>
      </c>
      <c r="M1002" s="145">
        <f>SUM(E$2:E1002)</f>
        <v>10</v>
      </c>
      <c r="N1002" s="145">
        <f>SUM(F$2:F1002)</f>
        <v>5</v>
      </c>
      <c r="O1002" s="145">
        <f>SUM(G$2:G1002)</f>
        <v>0</v>
      </c>
    </row>
    <row r="1003" spans="1:15" x14ac:dyDescent="0.25">
      <c r="A1003">
        <v>1002</v>
      </c>
      <c r="B1003" s="145" t="str">
        <f>IF(COUNTIF('Listing Competitieven'!AN$2:AN$479,$A1003)=0,"",COUNTIF('Listing Competitieven'!AN$2:AN$479,$A1003))</f>
        <v/>
      </c>
      <c r="C1003" s="145" t="str">
        <f>IF(COUNTIF('Listing Competitieven'!AO$2:AO$479,$A1003)=0,"",COUNTIF('Listing Competitieven'!AO$2:AO$479,$A1003))</f>
        <v/>
      </c>
      <c r="D1003" s="145" t="str">
        <f>IF(COUNTIF('Listing Competitieven'!AP$2:AP$479,$A1003)=0,"",COUNTIF('Listing Competitieven'!AP$2:AP$479,$A1003))</f>
        <v/>
      </c>
      <c r="E1003" s="145" t="str">
        <f>IF(COUNTIF('Listing Competitieven'!AQ$2:AQ$479,$A1003)=0,"",COUNTIF('Listing Competitieven'!AQ$2:AQ$479,$A1003))</f>
        <v/>
      </c>
      <c r="F1003" s="145" t="str">
        <f>IF(COUNTIF('Listing Competitieven'!AR$2:AR$479,$A1003)=0,"",COUNTIF('Listing Competitieven'!AR$2:AR$479,$A1003))</f>
        <v/>
      </c>
      <c r="G1003" s="145" t="str">
        <f>IF(COUNTIF('Listing Competitieven'!AS$2:AS$479,$A1003)=0,"",COUNTIF('Listing Competitieven'!AS$2:AS$479,$A1003))</f>
        <v/>
      </c>
      <c r="I1003">
        <v>1002</v>
      </c>
      <c r="J1003" s="145">
        <f>SUM(B$2:B1003)</f>
        <v>149</v>
      </c>
      <c r="K1003" s="145">
        <f>SUM(C$2:C1003)</f>
        <v>100</v>
      </c>
      <c r="L1003" s="145">
        <f>SUM(D$2:D1003)</f>
        <v>57</v>
      </c>
      <c r="M1003" s="145">
        <f>SUM(E$2:E1003)</f>
        <v>10</v>
      </c>
      <c r="N1003" s="145">
        <f>SUM(F$2:F1003)</f>
        <v>5</v>
      </c>
      <c r="O1003" s="145">
        <f>SUM(G$2:G1003)</f>
        <v>0</v>
      </c>
    </row>
    <row r="1004" spans="1:15" x14ac:dyDescent="0.25">
      <c r="A1004">
        <v>1003</v>
      </c>
      <c r="B1004" s="145" t="str">
        <f>IF(COUNTIF('Listing Competitieven'!AN$2:AN$479,$A1004)=0,"",COUNTIF('Listing Competitieven'!AN$2:AN$479,$A1004))</f>
        <v/>
      </c>
      <c r="C1004" s="145" t="str">
        <f>IF(COUNTIF('Listing Competitieven'!AO$2:AO$479,$A1004)=0,"",COUNTIF('Listing Competitieven'!AO$2:AO$479,$A1004))</f>
        <v/>
      </c>
      <c r="D1004" s="145" t="str">
        <f>IF(COUNTIF('Listing Competitieven'!AP$2:AP$479,$A1004)=0,"",COUNTIF('Listing Competitieven'!AP$2:AP$479,$A1004))</f>
        <v/>
      </c>
      <c r="E1004" s="145" t="str">
        <f>IF(COUNTIF('Listing Competitieven'!AQ$2:AQ$479,$A1004)=0,"",COUNTIF('Listing Competitieven'!AQ$2:AQ$479,$A1004))</f>
        <v/>
      </c>
      <c r="F1004" s="145" t="str">
        <f>IF(COUNTIF('Listing Competitieven'!AR$2:AR$479,$A1004)=0,"",COUNTIF('Listing Competitieven'!AR$2:AR$479,$A1004))</f>
        <v/>
      </c>
      <c r="G1004" s="145" t="str">
        <f>IF(COUNTIF('Listing Competitieven'!AS$2:AS$479,$A1004)=0,"",COUNTIF('Listing Competitieven'!AS$2:AS$479,$A1004))</f>
        <v/>
      </c>
      <c r="I1004">
        <v>1003</v>
      </c>
      <c r="J1004" s="145">
        <f>SUM(B$2:B1004)</f>
        <v>149</v>
      </c>
      <c r="K1004" s="145">
        <f>SUM(C$2:C1004)</f>
        <v>100</v>
      </c>
      <c r="L1004" s="145">
        <f>SUM(D$2:D1004)</f>
        <v>57</v>
      </c>
      <c r="M1004" s="145">
        <f>SUM(E$2:E1004)</f>
        <v>10</v>
      </c>
      <c r="N1004" s="145">
        <f>SUM(F$2:F1004)</f>
        <v>5</v>
      </c>
      <c r="O1004" s="145">
        <f>SUM(G$2:G1004)</f>
        <v>0</v>
      </c>
    </row>
    <row r="1005" spans="1:15" x14ac:dyDescent="0.25">
      <c r="A1005">
        <v>1004</v>
      </c>
      <c r="B1005" s="145" t="str">
        <f>IF(COUNTIF('Listing Competitieven'!AN$2:AN$479,$A1005)=0,"",COUNTIF('Listing Competitieven'!AN$2:AN$479,$A1005))</f>
        <v/>
      </c>
      <c r="C1005" s="145" t="str">
        <f>IF(COUNTIF('Listing Competitieven'!AO$2:AO$479,$A1005)=0,"",COUNTIF('Listing Competitieven'!AO$2:AO$479,$A1005))</f>
        <v/>
      </c>
      <c r="D1005" s="145" t="str">
        <f>IF(COUNTIF('Listing Competitieven'!AP$2:AP$479,$A1005)=0,"",COUNTIF('Listing Competitieven'!AP$2:AP$479,$A1005))</f>
        <v/>
      </c>
      <c r="E1005" s="145" t="str">
        <f>IF(COUNTIF('Listing Competitieven'!AQ$2:AQ$479,$A1005)=0,"",COUNTIF('Listing Competitieven'!AQ$2:AQ$479,$A1005))</f>
        <v/>
      </c>
      <c r="F1005" s="145" t="str">
        <f>IF(COUNTIF('Listing Competitieven'!AR$2:AR$479,$A1005)=0,"",COUNTIF('Listing Competitieven'!AR$2:AR$479,$A1005))</f>
        <v/>
      </c>
      <c r="G1005" s="145" t="str">
        <f>IF(COUNTIF('Listing Competitieven'!AS$2:AS$479,$A1005)=0,"",COUNTIF('Listing Competitieven'!AS$2:AS$479,$A1005))</f>
        <v/>
      </c>
      <c r="I1005">
        <v>1004</v>
      </c>
      <c r="J1005" s="145">
        <f>SUM(B$2:B1005)</f>
        <v>149</v>
      </c>
      <c r="K1005" s="145">
        <f>SUM(C$2:C1005)</f>
        <v>100</v>
      </c>
      <c r="L1005" s="145">
        <f>SUM(D$2:D1005)</f>
        <v>57</v>
      </c>
      <c r="M1005" s="145">
        <f>SUM(E$2:E1005)</f>
        <v>10</v>
      </c>
      <c r="N1005" s="145">
        <f>SUM(F$2:F1005)</f>
        <v>5</v>
      </c>
      <c r="O1005" s="145">
        <f>SUM(G$2:G1005)</f>
        <v>0</v>
      </c>
    </row>
    <row r="1006" spans="1:15" x14ac:dyDescent="0.25">
      <c r="A1006">
        <v>1005</v>
      </c>
      <c r="B1006" s="145" t="str">
        <f>IF(COUNTIF('Listing Competitieven'!AN$2:AN$479,$A1006)=0,"",COUNTIF('Listing Competitieven'!AN$2:AN$479,$A1006))</f>
        <v/>
      </c>
      <c r="C1006" s="145" t="str">
        <f>IF(COUNTIF('Listing Competitieven'!AO$2:AO$479,$A1006)=0,"",COUNTIF('Listing Competitieven'!AO$2:AO$479,$A1006))</f>
        <v/>
      </c>
      <c r="D1006" s="145" t="str">
        <f>IF(COUNTIF('Listing Competitieven'!AP$2:AP$479,$A1006)=0,"",COUNTIF('Listing Competitieven'!AP$2:AP$479,$A1006))</f>
        <v/>
      </c>
      <c r="E1006" s="145" t="str">
        <f>IF(COUNTIF('Listing Competitieven'!AQ$2:AQ$479,$A1006)=0,"",COUNTIF('Listing Competitieven'!AQ$2:AQ$479,$A1006))</f>
        <v/>
      </c>
      <c r="F1006" s="145" t="str">
        <f>IF(COUNTIF('Listing Competitieven'!AR$2:AR$479,$A1006)=0,"",COUNTIF('Listing Competitieven'!AR$2:AR$479,$A1006))</f>
        <v/>
      </c>
      <c r="G1006" s="145" t="str">
        <f>IF(COUNTIF('Listing Competitieven'!AS$2:AS$479,$A1006)=0,"",COUNTIF('Listing Competitieven'!AS$2:AS$479,$A1006))</f>
        <v/>
      </c>
      <c r="I1006">
        <v>1005</v>
      </c>
      <c r="J1006" s="145">
        <f>SUM(B$2:B1006)</f>
        <v>149</v>
      </c>
      <c r="K1006" s="145">
        <f>SUM(C$2:C1006)</f>
        <v>100</v>
      </c>
      <c r="L1006" s="145">
        <f>SUM(D$2:D1006)</f>
        <v>57</v>
      </c>
      <c r="M1006" s="145">
        <f>SUM(E$2:E1006)</f>
        <v>10</v>
      </c>
      <c r="N1006" s="145">
        <f>SUM(F$2:F1006)</f>
        <v>5</v>
      </c>
      <c r="O1006" s="145">
        <f>SUM(G$2:G1006)</f>
        <v>0</v>
      </c>
    </row>
    <row r="1007" spans="1:15" x14ac:dyDescent="0.25">
      <c r="A1007">
        <v>1006</v>
      </c>
      <c r="B1007" s="145" t="str">
        <f>IF(COUNTIF('Listing Competitieven'!AN$2:AN$479,$A1007)=0,"",COUNTIF('Listing Competitieven'!AN$2:AN$479,$A1007))</f>
        <v/>
      </c>
      <c r="C1007" s="145" t="str">
        <f>IF(COUNTIF('Listing Competitieven'!AO$2:AO$479,$A1007)=0,"",COUNTIF('Listing Competitieven'!AO$2:AO$479,$A1007))</f>
        <v/>
      </c>
      <c r="D1007" s="145" t="str">
        <f>IF(COUNTIF('Listing Competitieven'!AP$2:AP$479,$A1007)=0,"",COUNTIF('Listing Competitieven'!AP$2:AP$479,$A1007))</f>
        <v/>
      </c>
      <c r="E1007" s="145" t="str">
        <f>IF(COUNTIF('Listing Competitieven'!AQ$2:AQ$479,$A1007)=0,"",COUNTIF('Listing Competitieven'!AQ$2:AQ$479,$A1007))</f>
        <v/>
      </c>
      <c r="F1007" s="145" t="str">
        <f>IF(COUNTIF('Listing Competitieven'!AR$2:AR$479,$A1007)=0,"",COUNTIF('Listing Competitieven'!AR$2:AR$479,$A1007))</f>
        <v/>
      </c>
      <c r="G1007" s="145" t="str">
        <f>IF(COUNTIF('Listing Competitieven'!AS$2:AS$479,$A1007)=0,"",COUNTIF('Listing Competitieven'!AS$2:AS$479,$A1007))</f>
        <v/>
      </c>
      <c r="I1007">
        <v>1006</v>
      </c>
      <c r="J1007" s="145">
        <f>SUM(B$2:B1007)</f>
        <v>149</v>
      </c>
      <c r="K1007" s="145">
        <f>SUM(C$2:C1007)</f>
        <v>100</v>
      </c>
      <c r="L1007" s="145">
        <f>SUM(D$2:D1007)</f>
        <v>57</v>
      </c>
      <c r="M1007" s="145">
        <f>SUM(E$2:E1007)</f>
        <v>10</v>
      </c>
      <c r="N1007" s="145">
        <f>SUM(F$2:F1007)</f>
        <v>5</v>
      </c>
      <c r="O1007" s="145">
        <f>SUM(G$2:G1007)</f>
        <v>0</v>
      </c>
    </row>
    <row r="1008" spans="1:15" x14ac:dyDescent="0.25">
      <c r="A1008">
        <v>1007</v>
      </c>
      <c r="B1008" s="145" t="str">
        <f>IF(COUNTIF('Listing Competitieven'!AN$2:AN$479,$A1008)=0,"",COUNTIF('Listing Competitieven'!AN$2:AN$479,$A1008))</f>
        <v/>
      </c>
      <c r="C1008" s="145" t="str">
        <f>IF(COUNTIF('Listing Competitieven'!AO$2:AO$479,$A1008)=0,"",COUNTIF('Listing Competitieven'!AO$2:AO$479,$A1008))</f>
        <v/>
      </c>
      <c r="D1008" s="145" t="str">
        <f>IF(COUNTIF('Listing Competitieven'!AP$2:AP$479,$A1008)=0,"",COUNTIF('Listing Competitieven'!AP$2:AP$479,$A1008))</f>
        <v/>
      </c>
      <c r="E1008" s="145" t="str">
        <f>IF(COUNTIF('Listing Competitieven'!AQ$2:AQ$479,$A1008)=0,"",COUNTIF('Listing Competitieven'!AQ$2:AQ$479,$A1008))</f>
        <v/>
      </c>
      <c r="F1008" s="145" t="str">
        <f>IF(COUNTIF('Listing Competitieven'!AR$2:AR$479,$A1008)=0,"",COUNTIF('Listing Competitieven'!AR$2:AR$479,$A1008))</f>
        <v/>
      </c>
      <c r="G1008" s="145" t="str">
        <f>IF(COUNTIF('Listing Competitieven'!AS$2:AS$479,$A1008)=0,"",COUNTIF('Listing Competitieven'!AS$2:AS$479,$A1008))</f>
        <v/>
      </c>
      <c r="I1008">
        <v>1007</v>
      </c>
      <c r="J1008" s="145">
        <f>SUM(B$2:B1008)</f>
        <v>149</v>
      </c>
      <c r="K1008" s="145">
        <f>SUM(C$2:C1008)</f>
        <v>100</v>
      </c>
      <c r="L1008" s="145">
        <f>SUM(D$2:D1008)</f>
        <v>57</v>
      </c>
      <c r="M1008" s="145">
        <f>SUM(E$2:E1008)</f>
        <v>10</v>
      </c>
      <c r="N1008" s="145">
        <f>SUM(F$2:F1008)</f>
        <v>5</v>
      </c>
      <c r="O1008" s="145">
        <f>SUM(G$2:G1008)</f>
        <v>0</v>
      </c>
    </row>
    <row r="1009" spans="1:15" x14ac:dyDescent="0.25">
      <c r="A1009">
        <v>1008</v>
      </c>
      <c r="B1009" s="145" t="str">
        <f>IF(COUNTIF('Listing Competitieven'!AN$2:AN$479,$A1009)=0,"",COUNTIF('Listing Competitieven'!AN$2:AN$479,$A1009))</f>
        <v/>
      </c>
      <c r="C1009" s="145" t="str">
        <f>IF(COUNTIF('Listing Competitieven'!AO$2:AO$479,$A1009)=0,"",COUNTIF('Listing Competitieven'!AO$2:AO$479,$A1009))</f>
        <v/>
      </c>
      <c r="D1009" s="145" t="str">
        <f>IF(COUNTIF('Listing Competitieven'!AP$2:AP$479,$A1009)=0,"",COUNTIF('Listing Competitieven'!AP$2:AP$479,$A1009))</f>
        <v/>
      </c>
      <c r="E1009" s="145" t="str">
        <f>IF(COUNTIF('Listing Competitieven'!AQ$2:AQ$479,$A1009)=0,"",COUNTIF('Listing Competitieven'!AQ$2:AQ$479,$A1009))</f>
        <v/>
      </c>
      <c r="F1009" s="145" t="str">
        <f>IF(COUNTIF('Listing Competitieven'!AR$2:AR$479,$A1009)=0,"",COUNTIF('Listing Competitieven'!AR$2:AR$479,$A1009))</f>
        <v/>
      </c>
      <c r="G1009" s="145" t="str">
        <f>IF(COUNTIF('Listing Competitieven'!AS$2:AS$479,$A1009)=0,"",COUNTIF('Listing Competitieven'!AS$2:AS$479,$A1009))</f>
        <v/>
      </c>
      <c r="I1009">
        <v>1008</v>
      </c>
      <c r="J1009" s="145">
        <f>SUM(B$2:B1009)</f>
        <v>149</v>
      </c>
      <c r="K1009" s="145">
        <f>SUM(C$2:C1009)</f>
        <v>100</v>
      </c>
      <c r="L1009" s="145">
        <f>SUM(D$2:D1009)</f>
        <v>57</v>
      </c>
      <c r="M1009" s="145">
        <f>SUM(E$2:E1009)</f>
        <v>10</v>
      </c>
      <c r="N1009" s="145">
        <f>SUM(F$2:F1009)</f>
        <v>5</v>
      </c>
      <c r="O1009" s="145">
        <f>SUM(G$2:G1009)</f>
        <v>0</v>
      </c>
    </row>
    <row r="1010" spans="1:15" x14ac:dyDescent="0.25">
      <c r="A1010">
        <v>1009</v>
      </c>
      <c r="B1010" s="145" t="str">
        <f>IF(COUNTIF('Listing Competitieven'!AN$2:AN$479,$A1010)=0,"",COUNTIF('Listing Competitieven'!AN$2:AN$479,$A1010))</f>
        <v/>
      </c>
      <c r="C1010" s="145" t="str">
        <f>IF(COUNTIF('Listing Competitieven'!AO$2:AO$479,$A1010)=0,"",COUNTIF('Listing Competitieven'!AO$2:AO$479,$A1010))</f>
        <v/>
      </c>
      <c r="D1010" s="145" t="str">
        <f>IF(COUNTIF('Listing Competitieven'!AP$2:AP$479,$A1010)=0,"",COUNTIF('Listing Competitieven'!AP$2:AP$479,$A1010))</f>
        <v/>
      </c>
      <c r="E1010" s="145" t="str">
        <f>IF(COUNTIF('Listing Competitieven'!AQ$2:AQ$479,$A1010)=0,"",COUNTIF('Listing Competitieven'!AQ$2:AQ$479,$A1010))</f>
        <v/>
      </c>
      <c r="F1010" s="145" t="str">
        <f>IF(COUNTIF('Listing Competitieven'!AR$2:AR$479,$A1010)=0,"",COUNTIF('Listing Competitieven'!AR$2:AR$479,$A1010))</f>
        <v/>
      </c>
      <c r="G1010" s="145" t="str">
        <f>IF(COUNTIF('Listing Competitieven'!AS$2:AS$479,$A1010)=0,"",COUNTIF('Listing Competitieven'!AS$2:AS$479,$A1010))</f>
        <v/>
      </c>
      <c r="I1010">
        <v>1009</v>
      </c>
      <c r="J1010" s="145">
        <f>SUM(B$2:B1010)</f>
        <v>149</v>
      </c>
      <c r="K1010" s="145">
        <f>SUM(C$2:C1010)</f>
        <v>100</v>
      </c>
      <c r="L1010" s="145">
        <f>SUM(D$2:D1010)</f>
        <v>57</v>
      </c>
      <c r="M1010" s="145">
        <f>SUM(E$2:E1010)</f>
        <v>10</v>
      </c>
      <c r="N1010" s="145">
        <f>SUM(F$2:F1010)</f>
        <v>5</v>
      </c>
      <c r="O1010" s="145">
        <f>SUM(G$2:G1010)</f>
        <v>0</v>
      </c>
    </row>
    <row r="1011" spans="1:15" x14ac:dyDescent="0.25">
      <c r="A1011">
        <v>1010</v>
      </c>
      <c r="B1011" s="145" t="str">
        <f>IF(COUNTIF('Listing Competitieven'!AN$2:AN$479,$A1011)=0,"",COUNTIF('Listing Competitieven'!AN$2:AN$479,$A1011))</f>
        <v/>
      </c>
      <c r="C1011" s="145" t="str">
        <f>IF(COUNTIF('Listing Competitieven'!AO$2:AO$479,$A1011)=0,"",COUNTIF('Listing Competitieven'!AO$2:AO$479,$A1011))</f>
        <v/>
      </c>
      <c r="D1011" s="145" t="str">
        <f>IF(COUNTIF('Listing Competitieven'!AP$2:AP$479,$A1011)=0,"",COUNTIF('Listing Competitieven'!AP$2:AP$479,$A1011))</f>
        <v/>
      </c>
      <c r="E1011" s="145" t="str">
        <f>IF(COUNTIF('Listing Competitieven'!AQ$2:AQ$479,$A1011)=0,"",COUNTIF('Listing Competitieven'!AQ$2:AQ$479,$A1011))</f>
        <v/>
      </c>
      <c r="F1011" s="145" t="str">
        <f>IF(COUNTIF('Listing Competitieven'!AR$2:AR$479,$A1011)=0,"",COUNTIF('Listing Competitieven'!AR$2:AR$479,$A1011))</f>
        <v/>
      </c>
      <c r="G1011" s="145" t="str">
        <f>IF(COUNTIF('Listing Competitieven'!AS$2:AS$479,$A1011)=0,"",COUNTIF('Listing Competitieven'!AS$2:AS$479,$A1011))</f>
        <v/>
      </c>
      <c r="I1011">
        <v>1010</v>
      </c>
      <c r="J1011" s="145">
        <f>SUM(B$2:B1011)</f>
        <v>149</v>
      </c>
      <c r="K1011" s="145">
        <f>SUM(C$2:C1011)</f>
        <v>100</v>
      </c>
      <c r="L1011" s="145">
        <f>SUM(D$2:D1011)</f>
        <v>57</v>
      </c>
      <c r="M1011" s="145">
        <f>SUM(E$2:E1011)</f>
        <v>10</v>
      </c>
      <c r="N1011" s="145">
        <f>SUM(F$2:F1011)</f>
        <v>5</v>
      </c>
      <c r="O1011" s="145">
        <f>SUM(G$2:G1011)</f>
        <v>0</v>
      </c>
    </row>
    <row r="1012" spans="1:15" x14ac:dyDescent="0.25">
      <c r="A1012">
        <v>1011</v>
      </c>
      <c r="B1012" s="145" t="str">
        <f>IF(COUNTIF('Listing Competitieven'!AN$2:AN$479,$A1012)=0,"",COUNTIF('Listing Competitieven'!AN$2:AN$479,$A1012))</f>
        <v/>
      </c>
      <c r="C1012" s="145" t="str">
        <f>IF(COUNTIF('Listing Competitieven'!AO$2:AO$479,$A1012)=0,"",COUNTIF('Listing Competitieven'!AO$2:AO$479,$A1012))</f>
        <v/>
      </c>
      <c r="D1012" s="145" t="str">
        <f>IF(COUNTIF('Listing Competitieven'!AP$2:AP$479,$A1012)=0,"",COUNTIF('Listing Competitieven'!AP$2:AP$479,$A1012))</f>
        <v/>
      </c>
      <c r="E1012" s="145" t="str">
        <f>IF(COUNTIF('Listing Competitieven'!AQ$2:AQ$479,$A1012)=0,"",COUNTIF('Listing Competitieven'!AQ$2:AQ$479,$A1012))</f>
        <v/>
      </c>
      <c r="F1012" s="145" t="str">
        <f>IF(COUNTIF('Listing Competitieven'!AR$2:AR$479,$A1012)=0,"",COUNTIF('Listing Competitieven'!AR$2:AR$479,$A1012))</f>
        <v/>
      </c>
      <c r="G1012" s="145" t="str">
        <f>IF(COUNTIF('Listing Competitieven'!AS$2:AS$479,$A1012)=0,"",COUNTIF('Listing Competitieven'!AS$2:AS$479,$A1012))</f>
        <v/>
      </c>
      <c r="I1012">
        <v>1011</v>
      </c>
      <c r="J1012" s="145">
        <f>SUM(B$2:B1012)</f>
        <v>149</v>
      </c>
      <c r="K1012" s="145">
        <f>SUM(C$2:C1012)</f>
        <v>100</v>
      </c>
      <c r="L1012" s="145">
        <f>SUM(D$2:D1012)</f>
        <v>57</v>
      </c>
      <c r="M1012" s="145">
        <f>SUM(E$2:E1012)</f>
        <v>10</v>
      </c>
      <c r="N1012" s="145">
        <f>SUM(F$2:F1012)</f>
        <v>5</v>
      </c>
      <c r="O1012" s="145">
        <f>SUM(G$2:G1012)</f>
        <v>0</v>
      </c>
    </row>
    <row r="1013" spans="1:15" x14ac:dyDescent="0.25">
      <c r="A1013">
        <v>1012</v>
      </c>
      <c r="B1013" s="145" t="str">
        <f>IF(COUNTIF('Listing Competitieven'!AN$2:AN$479,$A1013)=0,"",COUNTIF('Listing Competitieven'!AN$2:AN$479,$A1013))</f>
        <v/>
      </c>
      <c r="C1013" s="145" t="str">
        <f>IF(COUNTIF('Listing Competitieven'!AO$2:AO$479,$A1013)=0,"",COUNTIF('Listing Competitieven'!AO$2:AO$479,$A1013))</f>
        <v/>
      </c>
      <c r="D1013" s="145" t="str">
        <f>IF(COUNTIF('Listing Competitieven'!AP$2:AP$479,$A1013)=0,"",COUNTIF('Listing Competitieven'!AP$2:AP$479,$A1013))</f>
        <v/>
      </c>
      <c r="E1013" s="145" t="str">
        <f>IF(COUNTIF('Listing Competitieven'!AQ$2:AQ$479,$A1013)=0,"",COUNTIF('Listing Competitieven'!AQ$2:AQ$479,$A1013))</f>
        <v/>
      </c>
      <c r="F1013" s="145" t="str">
        <f>IF(COUNTIF('Listing Competitieven'!AR$2:AR$479,$A1013)=0,"",COUNTIF('Listing Competitieven'!AR$2:AR$479,$A1013))</f>
        <v/>
      </c>
      <c r="G1013" s="145" t="str">
        <f>IF(COUNTIF('Listing Competitieven'!AS$2:AS$479,$A1013)=0,"",COUNTIF('Listing Competitieven'!AS$2:AS$479,$A1013))</f>
        <v/>
      </c>
      <c r="I1013">
        <v>1012</v>
      </c>
      <c r="J1013" s="145">
        <f>SUM(B$2:B1013)</f>
        <v>149</v>
      </c>
      <c r="K1013" s="145">
        <f>SUM(C$2:C1013)</f>
        <v>100</v>
      </c>
      <c r="L1013" s="145">
        <f>SUM(D$2:D1013)</f>
        <v>57</v>
      </c>
      <c r="M1013" s="145">
        <f>SUM(E$2:E1013)</f>
        <v>10</v>
      </c>
      <c r="N1013" s="145">
        <f>SUM(F$2:F1013)</f>
        <v>5</v>
      </c>
      <c r="O1013" s="145">
        <f>SUM(G$2:G1013)</f>
        <v>0</v>
      </c>
    </row>
    <row r="1014" spans="1:15" x14ac:dyDescent="0.25">
      <c r="A1014">
        <v>1013</v>
      </c>
      <c r="B1014" s="145" t="str">
        <f>IF(COUNTIF('Listing Competitieven'!AN$2:AN$479,$A1014)=0,"",COUNTIF('Listing Competitieven'!AN$2:AN$479,$A1014))</f>
        <v/>
      </c>
      <c r="C1014" s="145" t="str">
        <f>IF(COUNTIF('Listing Competitieven'!AO$2:AO$479,$A1014)=0,"",COUNTIF('Listing Competitieven'!AO$2:AO$479,$A1014))</f>
        <v/>
      </c>
      <c r="D1014" s="145" t="str">
        <f>IF(COUNTIF('Listing Competitieven'!AP$2:AP$479,$A1014)=0,"",COUNTIF('Listing Competitieven'!AP$2:AP$479,$A1014))</f>
        <v/>
      </c>
      <c r="E1014" s="145" t="str">
        <f>IF(COUNTIF('Listing Competitieven'!AQ$2:AQ$479,$A1014)=0,"",COUNTIF('Listing Competitieven'!AQ$2:AQ$479,$A1014))</f>
        <v/>
      </c>
      <c r="F1014" s="145" t="str">
        <f>IF(COUNTIF('Listing Competitieven'!AR$2:AR$479,$A1014)=0,"",COUNTIF('Listing Competitieven'!AR$2:AR$479,$A1014))</f>
        <v/>
      </c>
      <c r="G1014" s="145" t="str">
        <f>IF(COUNTIF('Listing Competitieven'!AS$2:AS$479,$A1014)=0,"",COUNTIF('Listing Competitieven'!AS$2:AS$479,$A1014))</f>
        <v/>
      </c>
      <c r="I1014">
        <v>1013</v>
      </c>
      <c r="J1014" s="145">
        <f>SUM(B$2:B1014)</f>
        <v>149</v>
      </c>
      <c r="K1014" s="145">
        <f>SUM(C$2:C1014)</f>
        <v>100</v>
      </c>
      <c r="L1014" s="145">
        <f>SUM(D$2:D1014)</f>
        <v>57</v>
      </c>
      <c r="M1014" s="145">
        <f>SUM(E$2:E1014)</f>
        <v>10</v>
      </c>
      <c r="N1014" s="145">
        <f>SUM(F$2:F1014)</f>
        <v>5</v>
      </c>
      <c r="O1014" s="145">
        <f>SUM(G$2:G1014)</f>
        <v>0</v>
      </c>
    </row>
    <row r="1015" spans="1:15" x14ac:dyDescent="0.25">
      <c r="A1015">
        <v>1014</v>
      </c>
      <c r="B1015" s="145" t="str">
        <f>IF(COUNTIF('Listing Competitieven'!AN$2:AN$479,$A1015)=0,"",COUNTIF('Listing Competitieven'!AN$2:AN$479,$A1015))</f>
        <v/>
      </c>
      <c r="C1015" s="145" t="str">
        <f>IF(COUNTIF('Listing Competitieven'!AO$2:AO$479,$A1015)=0,"",COUNTIF('Listing Competitieven'!AO$2:AO$479,$A1015))</f>
        <v/>
      </c>
      <c r="D1015" s="145" t="str">
        <f>IF(COUNTIF('Listing Competitieven'!AP$2:AP$479,$A1015)=0,"",COUNTIF('Listing Competitieven'!AP$2:AP$479,$A1015))</f>
        <v/>
      </c>
      <c r="E1015" s="145" t="str">
        <f>IF(COUNTIF('Listing Competitieven'!AQ$2:AQ$479,$A1015)=0,"",COUNTIF('Listing Competitieven'!AQ$2:AQ$479,$A1015))</f>
        <v/>
      </c>
      <c r="F1015" s="145" t="str">
        <f>IF(COUNTIF('Listing Competitieven'!AR$2:AR$479,$A1015)=0,"",COUNTIF('Listing Competitieven'!AR$2:AR$479,$A1015))</f>
        <v/>
      </c>
      <c r="G1015" s="145" t="str">
        <f>IF(COUNTIF('Listing Competitieven'!AS$2:AS$479,$A1015)=0,"",COUNTIF('Listing Competitieven'!AS$2:AS$479,$A1015))</f>
        <v/>
      </c>
      <c r="I1015">
        <v>1014</v>
      </c>
      <c r="J1015" s="145">
        <f>SUM(B$2:B1015)</f>
        <v>149</v>
      </c>
      <c r="K1015" s="145">
        <f>SUM(C$2:C1015)</f>
        <v>100</v>
      </c>
      <c r="L1015" s="145">
        <f>SUM(D$2:D1015)</f>
        <v>57</v>
      </c>
      <c r="M1015" s="145">
        <f>SUM(E$2:E1015)</f>
        <v>10</v>
      </c>
      <c r="N1015" s="145">
        <f>SUM(F$2:F1015)</f>
        <v>5</v>
      </c>
      <c r="O1015" s="145">
        <f>SUM(G$2:G1015)</f>
        <v>0</v>
      </c>
    </row>
    <row r="1016" spans="1:15" x14ac:dyDescent="0.25">
      <c r="A1016">
        <v>1015</v>
      </c>
      <c r="B1016" s="145" t="str">
        <f>IF(COUNTIF('Listing Competitieven'!AN$2:AN$479,$A1016)=0,"",COUNTIF('Listing Competitieven'!AN$2:AN$479,$A1016))</f>
        <v/>
      </c>
      <c r="C1016" s="145" t="str">
        <f>IF(COUNTIF('Listing Competitieven'!AO$2:AO$479,$A1016)=0,"",COUNTIF('Listing Competitieven'!AO$2:AO$479,$A1016))</f>
        <v/>
      </c>
      <c r="D1016" s="145" t="str">
        <f>IF(COUNTIF('Listing Competitieven'!AP$2:AP$479,$A1016)=0,"",COUNTIF('Listing Competitieven'!AP$2:AP$479,$A1016))</f>
        <v/>
      </c>
      <c r="E1016" s="145" t="str">
        <f>IF(COUNTIF('Listing Competitieven'!AQ$2:AQ$479,$A1016)=0,"",COUNTIF('Listing Competitieven'!AQ$2:AQ$479,$A1016))</f>
        <v/>
      </c>
      <c r="F1016" s="145" t="str">
        <f>IF(COUNTIF('Listing Competitieven'!AR$2:AR$479,$A1016)=0,"",COUNTIF('Listing Competitieven'!AR$2:AR$479,$A1016))</f>
        <v/>
      </c>
      <c r="G1016" s="145" t="str">
        <f>IF(COUNTIF('Listing Competitieven'!AS$2:AS$479,$A1016)=0,"",COUNTIF('Listing Competitieven'!AS$2:AS$479,$A1016))</f>
        <v/>
      </c>
      <c r="I1016">
        <v>1015</v>
      </c>
      <c r="J1016" s="145">
        <f>SUM(B$2:B1016)</f>
        <v>149</v>
      </c>
      <c r="K1016" s="145">
        <f>SUM(C$2:C1016)</f>
        <v>100</v>
      </c>
      <c r="L1016" s="145">
        <f>SUM(D$2:D1016)</f>
        <v>57</v>
      </c>
      <c r="M1016" s="145">
        <f>SUM(E$2:E1016)</f>
        <v>10</v>
      </c>
      <c r="N1016" s="145">
        <f>SUM(F$2:F1016)</f>
        <v>5</v>
      </c>
      <c r="O1016" s="145">
        <f>SUM(G$2:G1016)</f>
        <v>0</v>
      </c>
    </row>
    <row r="1017" spans="1:15" x14ac:dyDescent="0.25">
      <c r="A1017">
        <v>1016</v>
      </c>
      <c r="B1017" s="145" t="str">
        <f>IF(COUNTIF('Listing Competitieven'!AN$2:AN$479,$A1017)=0,"",COUNTIF('Listing Competitieven'!AN$2:AN$479,$A1017))</f>
        <v/>
      </c>
      <c r="C1017" s="145" t="str">
        <f>IF(COUNTIF('Listing Competitieven'!AO$2:AO$479,$A1017)=0,"",COUNTIF('Listing Competitieven'!AO$2:AO$479,$A1017))</f>
        <v/>
      </c>
      <c r="D1017" s="145" t="str">
        <f>IF(COUNTIF('Listing Competitieven'!AP$2:AP$479,$A1017)=0,"",COUNTIF('Listing Competitieven'!AP$2:AP$479,$A1017))</f>
        <v/>
      </c>
      <c r="E1017" s="145" t="str">
        <f>IF(COUNTIF('Listing Competitieven'!AQ$2:AQ$479,$A1017)=0,"",COUNTIF('Listing Competitieven'!AQ$2:AQ$479,$A1017))</f>
        <v/>
      </c>
      <c r="F1017" s="145" t="str">
        <f>IF(COUNTIF('Listing Competitieven'!AR$2:AR$479,$A1017)=0,"",COUNTIF('Listing Competitieven'!AR$2:AR$479,$A1017))</f>
        <v/>
      </c>
      <c r="G1017" s="145" t="str">
        <f>IF(COUNTIF('Listing Competitieven'!AS$2:AS$479,$A1017)=0,"",COUNTIF('Listing Competitieven'!AS$2:AS$479,$A1017))</f>
        <v/>
      </c>
      <c r="I1017">
        <v>1016</v>
      </c>
      <c r="J1017" s="145">
        <f>SUM(B$2:B1017)</f>
        <v>149</v>
      </c>
      <c r="K1017" s="145">
        <f>SUM(C$2:C1017)</f>
        <v>100</v>
      </c>
      <c r="L1017" s="145">
        <f>SUM(D$2:D1017)</f>
        <v>57</v>
      </c>
      <c r="M1017" s="145">
        <f>SUM(E$2:E1017)</f>
        <v>10</v>
      </c>
      <c r="N1017" s="145">
        <f>SUM(F$2:F1017)</f>
        <v>5</v>
      </c>
      <c r="O1017" s="145">
        <f>SUM(G$2:G1017)</f>
        <v>0</v>
      </c>
    </row>
    <row r="1018" spans="1:15" x14ac:dyDescent="0.25">
      <c r="A1018">
        <v>1017</v>
      </c>
      <c r="B1018" s="145" t="str">
        <f>IF(COUNTIF('Listing Competitieven'!AN$2:AN$479,$A1018)=0,"",COUNTIF('Listing Competitieven'!AN$2:AN$479,$A1018))</f>
        <v/>
      </c>
      <c r="C1018" s="145" t="str">
        <f>IF(COUNTIF('Listing Competitieven'!AO$2:AO$479,$A1018)=0,"",COUNTIF('Listing Competitieven'!AO$2:AO$479,$A1018))</f>
        <v/>
      </c>
      <c r="D1018" s="145" t="str">
        <f>IF(COUNTIF('Listing Competitieven'!AP$2:AP$479,$A1018)=0,"",COUNTIF('Listing Competitieven'!AP$2:AP$479,$A1018))</f>
        <v/>
      </c>
      <c r="E1018" s="145" t="str">
        <f>IF(COUNTIF('Listing Competitieven'!AQ$2:AQ$479,$A1018)=0,"",COUNTIF('Listing Competitieven'!AQ$2:AQ$479,$A1018))</f>
        <v/>
      </c>
      <c r="F1018" s="145" t="str">
        <f>IF(COUNTIF('Listing Competitieven'!AR$2:AR$479,$A1018)=0,"",COUNTIF('Listing Competitieven'!AR$2:AR$479,$A1018))</f>
        <v/>
      </c>
      <c r="G1018" s="145" t="str">
        <f>IF(COUNTIF('Listing Competitieven'!AS$2:AS$479,$A1018)=0,"",COUNTIF('Listing Competitieven'!AS$2:AS$479,$A1018))</f>
        <v/>
      </c>
      <c r="I1018">
        <v>1017</v>
      </c>
      <c r="J1018" s="145">
        <f>SUM(B$2:B1018)</f>
        <v>149</v>
      </c>
      <c r="K1018" s="145">
        <f>SUM(C$2:C1018)</f>
        <v>100</v>
      </c>
      <c r="L1018" s="145">
        <f>SUM(D$2:D1018)</f>
        <v>57</v>
      </c>
      <c r="M1018" s="145">
        <f>SUM(E$2:E1018)</f>
        <v>10</v>
      </c>
      <c r="N1018" s="145">
        <f>SUM(F$2:F1018)</f>
        <v>5</v>
      </c>
      <c r="O1018" s="145">
        <f>SUM(G$2:G1018)</f>
        <v>0</v>
      </c>
    </row>
    <row r="1019" spans="1:15" x14ac:dyDescent="0.25">
      <c r="A1019">
        <v>1018</v>
      </c>
      <c r="B1019" s="145" t="str">
        <f>IF(COUNTIF('Listing Competitieven'!AN$2:AN$479,$A1019)=0,"",COUNTIF('Listing Competitieven'!AN$2:AN$479,$A1019))</f>
        <v/>
      </c>
      <c r="C1019" s="145" t="str">
        <f>IF(COUNTIF('Listing Competitieven'!AO$2:AO$479,$A1019)=0,"",COUNTIF('Listing Competitieven'!AO$2:AO$479,$A1019))</f>
        <v/>
      </c>
      <c r="D1019" s="145" t="str">
        <f>IF(COUNTIF('Listing Competitieven'!AP$2:AP$479,$A1019)=0,"",COUNTIF('Listing Competitieven'!AP$2:AP$479,$A1019))</f>
        <v/>
      </c>
      <c r="E1019" s="145" t="str">
        <f>IF(COUNTIF('Listing Competitieven'!AQ$2:AQ$479,$A1019)=0,"",COUNTIF('Listing Competitieven'!AQ$2:AQ$479,$A1019))</f>
        <v/>
      </c>
      <c r="F1019" s="145" t="str">
        <f>IF(COUNTIF('Listing Competitieven'!AR$2:AR$479,$A1019)=0,"",COUNTIF('Listing Competitieven'!AR$2:AR$479,$A1019))</f>
        <v/>
      </c>
      <c r="G1019" s="145" t="str">
        <f>IF(COUNTIF('Listing Competitieven'!AS$2:AS$479,$A1019)=0,"",COUNTIF('Listing Competitieven'!AS$2:AS$479,$A1019))</f>
        <v/>
      </c>
      <c r="I1019">
        <v>1018</v>
      </c>
      <c r="J1019" s="145">
        <f>SUM(B$2:B1019)</f>
        <v>149</v>
      </c>
      <c r="K1019" s="145">
        <f>SUM(C$2:C1019)</f>
        <v>100</v>
      </c>
      <c r="L1019" s="145">
        <f>SUM(D$2:D1019)</f>
        <v>57</v>
      </c>
      <c r="M1019" s="145">
        <f>SUM(E$2:E1019)</f>
        <v>10</v>
      </c>
      <c r="N1019" s="145">
        <f>SUM(F$2:F1019)</f>
        <v>5</v>
      </c>
      <c r="O1019" s="145">
        <f>SUM(G$2:G1019)</f>
        <v>0</v>
      </c>
    </row>
    <row r="1020" spans="1:15" x14ac:dyDescent="0.25">
      <c r="A1020">
        <v>1019</v>
      </c>
      <c r="B1020" s="145" t="str">
        <f>IF(COUNTIF('Listing Competitieven'!AN$2:AN$479,$A1020)=0,"",COUNTIF('Listing Competitieven'!AN$2:AN$479,$A1020))</f>
        <v/>
      </c>
      <c r="C1020" s="145" t="str">
        <f>IF(COUNTIF('Listing Competitieven'!AO$2:AO$479,$A1020)=0,"",COUNTIF('Listing Competitieven'!AO$2:AO$479,$A1020))</f>
        <v/>
      </c>
      <c r="D1020" s="145" t="str">
        <f>IF(COUNTIF('Listing Competitieven'!AP$2:AP$479,$A1020)=0,"",COUNTIF('Listing Competitieven'!AP$2:AP$479,$A1020))</f>
        <v/>
      </c>
      <c r="E1020" s="145" t="str">
        <f>IF(COUNTIF('Listing Competitieven'!AQ$2:AQ$479,$A1020)=0,"",COUNTIF('Listing Competitieven'!AQ$2:AQ$479,$A1020))</f>
        <v/>
      </c>
      <c r="F1020" s="145" t="str">
        <f>IF(COUNTIF('Listing Competitieven'!AR$2:AR$479,$A1020)=0,"",COUNTIF('Listing Competitieven'!AR$2:AR$479,$A1020))</f>
        <v/>
      </c>
      <c r="G1020" s="145" t="str">
        <f>IF(COUNTIF('Listing Competitieven'!AS$2:AS$479,$A1020)=0,"",COUNTIF('Listing Competitieven'!AS$2:AS$479,$A1020))</f>
        <v/>
      </c>
      <c r="I1020">
        <v>1019</v>
      </c>
      <c r="J1020" s="145">
        <f>SUM(B$2:B1020)</f>
        <v>149</v>
      </c>
      <c r="K1020" s="145">
        <f>SUM(C$2:C1020)</f>
        <v>100</v>
      </c>
      <c r="L1020" s="145">
        <f>SUM(D$2:D1020)</f>
        <v>57</v>
      </c>
      <c r="M1020" s="145">
        <f>SUM(E$2:E1020)</f>
        <v>10</v>
      </c>
      <c r="N1020" s="145">
        <f>SUM(F$2:F1020)</f>
        <v>5</v>
      </c>
      <c r="O1020" s="145">
        <f>SUM(G$2:G1020)</f>
        <v>0</v>
      </c>
    </row>
    <row r="1021" spans="1:15" x14ac:dyDescent="0.25">
      <c r="A1021">
        <v>1020</v>
      </c>
      <c r="B1021" s="145" t="str">
        <f>IF(COUNTIF('Listing Competitieven'!AN$2:AN$479,$A1021)=0,"",COUNTIF('Listing Competitieven'!AN$2:AN$479,$A1021))</f>
        <v/>
      </c>
      <c r="C1021" s="145" t="str">
        <f>IF(COUNTIF('Listing Competitieven'!AO$2:AO$479,$A1021)=0,"",COUNTIF('Listing Competitieven'!AO$2:AO$479,$A1021))</f>
        <v/>
      </c>
      <c r="D1021" s="145" t="str">
        <f>IF(COUNTIF('Listing Competitieven'!AP$2:AP$479,$A1021)=0,"",COUNTIF('Listing Competitieven'!AP$2:AP$479,$A1021))</f>
        <v/>
      </c>
      <c r="E1021" s="145" t="str">
        <f>IF(COUNTIF('Listing Competitieven'!AQ$2:AQ$479,$A1021)=0,"",COUNTIF('Listing Competitieven'!AQ$2:AQ$479,$A1021))</f>
        <v/>
      </c>
      <c r="F1021" s="145" t="str">
        <f>IF(COUNTIF('Listing Competitieven'!AR$2:AR$479,$A1021)=0,"",COUNTIF('Listing Competitieven'!AR$2:AR$479,$A1021))</f>
        <v/>
      </c>
      <c r="G1021" s="145" t="str">
        <f>IF(COUNTIF('Listing Competitieven'!AS$2:AS$479,$A1021)=0,"",COUNTIF('Listing Competitieven'!AS$2:AS$479,$A1021))</f>
        <v/>
      </c>
      <c r="I1021">
        <v>1020</v>
      </c>
      <c r="J1021" s="145">
        <f>SUM(B$2:B1021)</f>
        <v>149</v>
      </c>
      <c r="K1021" s="145">
        <f>SUM(C$2:C1021)</f>
        <v>100</v>
      </c>
      <c r="L1021" s="145">
        <f>SUM(D$2:D1021)</f>
        <v>57</v>
      </c>
      <c r="M1021" s="145">
        <f>SUM(E$2:E1021)</f>
        <v>10</v>
      </c>
      <c r="N1021" s="145">
        <f>SUM(F$2:F1021)</f>
        <v>5</v>
      </c>
      <c r="O1021" s="145">
        <f>SUM(G$2:G1021)</f>
        <v>0</v>
      </c>
    </row>
    <row r="1022" spans="1:15" x14ac:dyDescent="0.25">
      <c r="A1022">
        <v>1021</v>
      </c>
      <c r="B1022" s="145" t="str">
        <f>IF(COUNTIF('Listing Competitieven'!AN$2:AN$479,$A1022)=0,"",COUNTIF('Listing Competitieven'!AN$2:AN$479,$A1022))</f>
        <v/>
      </c>
      <c r="C1022" s="145" t="str">
        <f>IF(COUNTIF('Listing Competitieven'!AO$2:AO$479,$A1022)=0,"",COUNTIF('Listing Competitieven'!AO$2:AO$479,$A1022))</f>
        <v/>
      </c>
      <c r="D1022" s="145" t="str">
        <f>IF(COUNTIF('Listing Competitieven'!AP$2:AP$479,$A1022)=0,"",COUNTIF('Listing Competitieven'!AP$2:AP$479,$A1022))</f>
        <v/>
      </c>
      <c r="E1022" s="145" t="str">
        <f>IF(COUNTIF('Listing Competitieven'!AQ$2:AQ$479,$A1022)=0,"",COUNTIF('Listing Competitieven'!AQ$2:AQ$479,$A1022))</f>
        <v/>
      </c>
      <c r="F1022" s="145" t="str">
        <f>IF(COUNTIF('Listing Competitieven'!AR$2:AR$479,$A1022)=0,"",COUNTIF('Listing Competitieven'!AR$2:AR$479,$A1022))</f>
        <v/>
      </c>
      <c r="G1022" s="145" t="str">
        <f>IF(COUNTIF('Listing Competitieven'!AS$2:AS$479,$A1022)=0,"",COUNTIF('Listing Competitieven'!AS$2:AS$479,$A1022))</f>
        <v/>
      </c>
      <c r="I1022">
        <v>1021</v>
      </c>
      <c r="J1022" s="145">
        <f>SUM(B$2:B1022)</f>
        <v>149</v>
      </c>
      <c r="K1022" s="145">
        <f>SUM(C$2:C1022)</f>
        <v>100</v>
      </c>
      <c r="L1022" s="145">
        <f>SUM(D$2:D1022)</f>
        <v>57</v>
      </c>
      <c r="M1022" s="145">
        <f>SUM(E$2:E1022)</f>
        <v>10</v>
      </c>
      <c r="N1022" s="145">
        <f>SUM(F$2:F1022)</f>
        <v>5</v>
      </c>
      <c r="O1022" s="145">
        <f>SUM(G$2:G1022)</f>
        <v>0</v>
      </c>
    </row>
    <row r="1023" spans="1:15" x14ac:dyDescent="0.25">
      <c r="A1023">
        <v>1022</v>
      </c>
      <c r="B1023" s="145" t="str">
        <f>IF(COUNTIF('Listing Competitieven'!AN$2:AN$479,$A1023)=0,"",COUNTIF('Listing Competitieven'!AN$2:AN$479,$A1023))</f>
        <v/>
      </c>
      <c r="C1023" s="145" t="str">
        <f>IF(COUNTIF('Listing Competitieven'!AO$2:AO$479,$A1023)=0,"",COUNTIF('Listing Competitieven'!AO$2:AO$479,$A1023))</f>
        <v/>
      </c>
      <c r="D1023" s="145" t="str">
        <f>IF(COUNTIF('Listing Competitieven'!AP$2:AP$479,$A1023)=0,"",COUNTIF('Listing Competitieven'!AP$2:AP$479,$A1023))</f>
        <v/>
      </c>
      <c r="E1023" s="145" t="str">
        <f>IF(COUNTIF('Listing Competitieven'!AQ$2:AQ$479,$A1023)=0,"",COUNTIF('Listing Competitieven'!AQ$2:AQ$479,$A1023))</f>
        <v/>
      </c>
      <c r="F1023" s="145" t="str">
        <f>IF(COUNTIF('Listing Competitieven'!AR$2:AR$479,$A1023)=0,"",COUNTIF('Listing Competitieven'!AR$2:AR$479,$A1023))</f>
        <v/>
      </c>
      <c r="G1023" s="145" t="str">
        <f>IF(COUNTIF('Listing Competitieven'!AS$2:AS$479,$A1023)=0,"",COUNTIF('Listing Competitieven'!AS$2:AS$479,$A1023))</f>
        <v/>
      </c>
      <c r="I1023">
        <v>1022</v>
      </c>
      <c r="J1023" s="145">
        <f>SUM(B$2:B1023)</f>
        <v>149</v>
      </c>
      <c r="K1023" s="145">
        <f>SUM(C$2:C1023)</f>
        <v>100</v>
      </c>
      <c r="L1023" s="145">
        <f>SUM(D$2:D1023)</f>
        <v>57</v>
      </c>
      <c r="M1023" s="145">
        <f>SUM(E$2:E1023)</f>
        <v>10</v>
      </c>
      <c r="N1023" s="145">
        <f>SUM(F$2:F1023)</f>
        <v>5</v>
      </c>
      <c r="O1023" s="145">
        <f>SUM(G$2:G1023)</f>
        <v>0</v>
      </c>
    </row>
    <row r="1024" spans="1:15" x14ac:dyDescent="0.25">
      <c r="A1024">
        <v>1023</v>
      </c>
      <c r="B1024" s="145" t="str">
        <f>IF(COUNTIF('Listing Competitieven'!AN$2:AN$479,$A1024)=0,"",COUNTIF('Listing Competitieven'!AN$2:AN$479,$A1024))</f>
        <v/>
      </c>
      <c r="C1024" s="145" t="str">
        <f>IF(COUNTIF('Listing Competitieven'!AO$2:AO$479,$A1024)=0,"",COUNTIF('Listing Competitieven'!AO$2:AO$479,$A1024))</f>
        <v/>
      </c>
      <c r="D1024" s="145" t="str">
        <f>IF(COUNTIF('Listing Competitieven'!AP$2:AP$479,$A1024)=0,"",COUNTIF('Listing Competitieven'!AP$2:AP$479,$A1024))</f>
        <v/>
      </c>
      <c r="E1024" s="145" t="str">
        <f>IF(COUNTIF('Listing Competitieven'!AQ$2:AQ$479,$A1024)=0,"",COUNTIF('Listing Competitieven'!AQ$2:AQ$479,$A1024))</f>
        <v/>
      </c>
      <c r="F1024" s="145" t="str">
        <f>IF(COUNTIF('Listing Competitieven'!AR$2:AR$479,$A1024)=0,"",COUNTIF('Listing Competitieven'!AR$2:AR$479,$A1024))</f>
        <v/>
      </c>
      <c r="G1024" s="145" t="str">
        <f>IF(COUNTIF('Listing Competitieven'!AS$2:AS$479,$A1024)=0,"",COUNTIF('Listing Competitieven'!AS$2:AS$479,$A1024))</f>
        <v/>
      </c>
      <c r="I1024">
        <v>1023</v>
      </c>
      <c r="J1024" s="145">
        <f>SUM(B$2:B1024)</f>
        <v>149</v>
      </c>
      <c r="K1024" s="145">
        <f>SUM(C$2:C1024)</f>
        <v>100</v>
      </c>
      <c r="L1024" s="145">
        <f>SUM(D$2:D1024)</f>
        <v>57</v>
      </c>
      <c r="M1024" s="145">
        <f>SUM(E$2:E1024)</f>
        <v>10</v>
      </c>
      <c r="N1024" s="145">
        <f>SUM(F$2:F1024)</f>
        <v>5</v>
      </c>
      <c r="O1024" s="145">
        <f>SUM(G$2:G1024)</f>
        <v>0</v>
      </c>
    </row>
    <row r="1025" spans="1:15" x14ac:dyDescent="0.25">
      <c r="A1025">
        <v>1024</v>
      </c>
      <c r="B1025" s="145" t="str">
        <f>IF(COUNTIF('Listing Competitieven'!AN$2:AN$479,$A1025)=0,"",COUNTIF('Listing Competitieven'!AN$2:AN$479,$A1025))</f>
        <v/>
      </c>
      <c r="C1025" s="145" t="str">
        <f>IF(COUNTIF('Listing Competitieven'!AO$2:AO$479,$A1025)=0,"",COUNTIF('Listing Competitieven'!AO$2:AO$479,$A1025))</f>
        <v/>
      </c>
      <c r="D1025" s="145" t="str">
        <f>IF(COUNTIF('Listing Competitieven'!AP$2:AP$479,$A1025)=0,"",COUNTIF('Listing Competitieven'!AP$2:AP$479,$A1025))</f>
        <v/>
      </c>
      <c r="E1025" s="145" t="str">
        <f>IF(COUNTIF('Listing Competitieven'!AQ$2:AQ$479,$A1025)=0,"",COUNTIF('Listing Competitieven'!AQ$2:AQ$479,$A1025))</f>
        <v/>
      </c>
      <c r="F1025" s="145" t="str">
        <f>IF(COUNTIF('Listing Competitieven'!AR$2:AR$479,$A1025)=0,"",COUNTIF('Listing Competitieven'!AR$2:AR$479,$A1025))</f>
        <v/>
      </c>
      <c r="G1025" s="145" t="str">
        <f>IF(COUNTIF('Listing Competitieven'!AS$2:AS$479,$A1025)=0,"",COUNTIF('Listing Competitieven'!AS$2:AS$479,$A1025))</f>
        <v/>
      </c>
      <c r="I1025">
        <v>1024</v>
      </c>
      <c r="J1025" s="145">
        <f>SUM(B$2:B1025)</f>
        <v>149</v>
      </c>
      <c r="K1025" s="145">
        <f>SUM(C$2:C1025)</f>
        <v>100</v>
      </c>
      <c r="L1025" s="145">
        <f>SUM(D$2:D1025)</f>
        <v>57</v>
      </c>
      <c r="M1025" s="145">
        <f>SUM(E$2:E1025)</f>
        <v>10</v>
      </c>
      <c r="N1025" s="145">
        <f>SUM(F$2:F1025)</f>
        <v>5</v>
      </c>
      <c r="O1025" s="145">
        <f>SUM(G$2:G1025)</f>
        <v>0</v>
      </c>
    </row>
    <row r="1026" spans="1:15" x14ac:dyDescent="0.25">
      <c r="A1026">
        <v>1025</v>
      </c>
      <c r="B1026" s="145" t="str">
        <f>IF(COUNTIF('Listing Competitieven'!AN$2:AN$479,$A1026)=0,"",COUNTIF('Listing Competitieven'!AN$2:AN$479,$A1026))</f>
        <v/>
      </c>
      <c r="C1026" s="145" t="str">
        <f>IF(COUNTIF('Listing Competitieven'!AO$2:AO$479,$A1026)=0,"",COUNTIF('Listing Competitieven'!AO$2:AO$479,$A1026))</f>
        <v/>
      </c>
      <c r="D1026" s="145" t="str">
        <f>IF(COUNTIF('Listing Competitieven'!AP$2:AP$479,$A1026)=0,"",COUNTIF('Listing Competitieven'!AP$2:AP$479,$A1026))</f>
        <v/>
      </c>
      <c r="E1026" s="145" t="str">
        <f>IF(COUNTIF('Listing Competitieven'!AQ$2:AQ$479,$A1026)=0,"",COUNTIF('Listing Competitieven'!AQ$2:AQ$479,$A1026))</f>
        <v/>
      </c>
      <c r="F1026" s="145" t="str">
        <f>IF(COUNTIF('Listing Competitieven'!AR$2:AR$479,$A1026)=0,"",COUNTIF('Listing Competitieven'!AR$2:AR$479,$A1026))</f>
        <v/>
      </c>
      <c r="G1026" s="145" t="str">
        <f>IF(COUNTIF('Listing Competitieven'!AS$2:AS$479,$A1026)=0,"",COUNTIF('Listing Competitieven'!AS$2:AS$479,$A1026))</f>
        <v/>
      </c>
      <c r="I1026">
        <v>1025</v>
      </c>
      <c r="J1026" s="145">
        <f>SUM(B$2:B1026)</f>
        <v>149</v>
      </c>
      <c r="K1026" s="145">
        <f>SUM(C$2:C1026)</f>
        <v>100</v>
      </c>
      <c r="L1026" s="145">
        <f>SUM(D$2:D1026)</f>
        <v>57</v>
      </c>
      <c r="M1026" s="145">
        <f>SUM(E$2:E1026)</f>
        <v>10</v>
      </c>
      <c r="N1026" s="145">
        <f>SUM(F$2:F1026)</f>
        <v>5</v>
      </c>
      <c r="O1026" s="145">
        <f>SUM(G$2:G1026)</f>
        <v>0</v>
      </c>
    </row>
    <row r="1027" spans="1:15" x14ac:dyDescent="0.25">
      <c r="A1027">
        <v>1026</v>
      </c>
      <c r="B1027" s="145" t="str">
        <f>IF(COUNTIF('Listing Competitieven'!AN$2:AN$479,$A1027)=0,"",COUNTIF('Listing Competitieven'!AN$2:AN$479,$A1027))</f>
        <v/>
      </c>
      <c r="C1027" s="145" t="str">
        <f>IF(COUNTIF('Listing Competitieven'!AO$2:AO$479,$A1027)=0,"",COUNTIF('Listing Competitieven'!AO$2:AO$479,$A1027))</f>
        <v/>
      </c>
      <c r="D1027" s="145" t="str">
        <f>IF(COUNTIF('Listing Competitieven'!AP$2:AP$479,$A1027)=0,"",COUNTIF('Listing Competitieven'!AP$2:AP$479,$A1027))</f>
        <v/>
      </c>
      <c r="E1027" s="145" t="str">
        <f>IF(COUNTIF('Listing Competitieven'!AQ$2:AQ$479,$A1027)=0,"",COUNTIF('Listing Competitieven'!AQ$2:AQ$479,$A1027))</f>
        <v/>
      </c>
      <c r="F1027" s="145" t="str">
        <f>IF(COUNTIF('Listing Competitieven'!AR$2:AR$479,$A1027)=0,"",COUNTIF('Listing Competitieven'!AR$2:AR$479,$A1027))</f>
        <v/>
      </c>
      <c r="G1027" s="145" t="str">
        <f>IF(COUNTIF('Listing Competitieven'!AS$2:AS$479,$A1027)=0,"",COUNTIF('Listing Competitieven'!AS$2:AS$479,$A1027))</f>
        <v/>
      </c>
      <c r="I1027">
        <v>1026</v>
      </c>
      <c r="J1027" s="145">
        <f>SUM(B$2:B1027)</f>
        <v>149</v>
      </c>
      <c r="K1027" s="145">
        <f>SUM(C$2:C1027)</f>
        <v>100</v>
      </c>
      <c r="L1027" s="145">
        <f>SUM(D$2:D1027)</f>
        <v>57</v>
      </c>
      <c r="M1027" s="145">
        <f>SUM(E$2:E1027)</f>
        <v>10</v>
      </c>
      <c r="N1027" s="145">
        <f>SUM(F$2:F1027)</f>
        <v>5</v>
      </c>
      <c r="O1027" s="145">
        <f>SUM(G$2:G1027)</f>
        <v>0</v>
      </c>
    </row>
    <row r="1028" spans="1:15" x14ac:dyDescent="0.25">
      <c r="A1028">
        <v>1027</v>
      </c>
      <c r="B1028" s="145" t="str">
        <f>IF(COUNTIF('Listing Competitieven'!AN$2:AN$479,$A1028)=0,"",COUNTIF('Listing Competitieven'!AN$2:AN$479,$A1028))</f>
        <v/>
      </c>
      <c r="C1028" s="145" t="str">
        <f>IF(COUNTIF('Listing Competitieven'!AO$2:AO$479,$A1028)=0,"",COUNTIF('Listing Competitieven'!AO$2:AO$479,$A1028))</f>
        <v/>
      </c>
      <c r="D1028" s="145" t="str">
        <f>IF(COUNTIF('Listing Competitieven'!AP$2:AP$479,$A1028)=0,"",COUNTIF('Listing Competitieven'!AP$2:AP$479,$A1028))</f>
        <v/>
      </c>
      <c r="E1028" s="145" t="str">
        <f>IF(COUNTIF('Listing Competitieven'!AQ$2:AQ$479,$A1028)=0,"",COUNTIF('Listing Competitieven'!AQ$2:AQ$479,$A1028))</f>
        <v/>
      </c>
      <c r="F1028" s="145" t="str">
        <f>IF(COUNTIF('Listing Competitieven'!AR$2:AR$479,$A1028)=0,"",COUNTIF('Listing Competitieven'!AR$2:AR$479,$A1028))</f>
        <v/>
      </c>
      <c r="G1028" s="145" t="str">
        <f>IF(COUNTIF('Listing Competitieven'!AS$2:AS$479,$A1028)=0,"",COUNTIF('Listing Competitieven'!AS$2:AS$479,$A1028))</f>
        <v/>
      </c>
      <c r="I1028">
        <v>1027</v>
      </c>
      <c r="J1028" s="145">
        <f>SUM(B$2:B1028)</f>
        <v>149</v>
      </c>
      <c r="K1028" s="145">
        <f>SUM(C$2:C1028)</f>
        <v>100</v>
      </c>
      <c r="L1028" s="145">
        <f>SUM(D$2:D1028)</f>
        <v>57</v>
      </c>
      <c r="M1028" s="145">
        <f>SUM(E$2:E1028)</f>
        <v>10</v>
      </c>
      <c r="N1028" s="145">
        <f>SUM(F$2:F1028)</f>
        <v>5</v>
      </c>
      <c r="O1028" s="145">
        <f>SUM(G$2:G1028)</f>
        <v>0</v>
      </c>
    </row>
    <row r="1029" spans="1:15" x14ac:dyDescent="0.25">
      <c r="A1029">
        <v>1028</v>
      </c>
      <c r="B1029" s="145" t="str">
        <f>IF(COUNTIF('Listing Competitieven'!AN$2:AN$479,$A1029)=0,"",COUNTIF('Listing Competitieven'!AN$2:AN$479,$A1029))</f>
        <v/>
      </c>
      <c r="C1029" s="145" t="str">
        <f>IF(COUNTIF('Listing Competitieven'!AO$2:AO$479,$A1029)=0,"",COUNTIF('Listing Competitieven'!AO$2:AO$479,$A1029))</f>
        <v/>
      </c>
      <c r="D1029" s="145" t="str">
        <f>IF(COUNTIF('Listing Competitieven'!AP$2:AP$479,$A1029)=0,"",COUNTIF('Listing Competitieven'!AP$2:AP$479,$A1029))</f>
        <v/>
      </c>
      <c r="E1029" s="145" t="str">
        <f>IF(COUNTIF('Listing Competitieven'!AQ$2:AQ$479,$A1029)=0,"",COUNTIF('Listing Competitieven'!AQ$2:AQ$479,$A1029))</f>
        <v/>
      </c>
      <c r="F1029" s="145" t="str">
        <f>IF(COUNTIF('Listing Competitieven'!AR$2:AR$479,$A1029)=0,"",COUNTIF('Listing Competitieven'!AR$2:AR$479,$A1029))</f>
        <v/>
      </c>
      <c r="G1029" s="145" t="str">
        <f>IF(COUNTIF('Listing Competitieven'!AS$2:AS$479,$A1029)=0,"",COUNTIF('Listing Competitieven'!AS$2:AS$479,$A1029))</f>
        <v/>
      </c>
      <c r="I1029">
        <v>1028</v>
      </c>
      <c r="J1029" s="145">
        <f>SUM(B$2:B1029)</f>
        <v>149</v>
      </c>
      <c r="K1029" s="145">
        <f>SUM(C$2:C1029)</f>
        <v>100</v>
      </c>
      <c r="L1029" s="145">
        <f>SUM(D$2:D1029)</f>
        <v>57</v>
      </c>
      <c r="M1029" s="145">
        <f>SUM(E$2:E1029)</f>
        <v>10</v>
      </c>
      <c r="N1029" s="145">
        <f>SUM(F$2:F1029)</f>
        <v>5</v>
      </c>
      <c r="O1029" s="145">
        <f>SUM(G$2:G1029)</f>
        <v>0</v>
      </c>
    </row>
    <row r="1030" spans="1:15" x14ac:dyDescent="0.25">
      <c r="A1030">
        <v>1029</v>
      </c>
      <c r="B1030" s="145" t="str">
        <f>IF(COUNTIF('Listing Competitieven'!AN$2:AN$479,$A1030)=0,"",COUNTIF('Listing Competitieven'!AN$2:AN$479,$A1030))</f>
        <v/>
      </c>
      <c r="C1030" s="145" t="str">
        <f>IF(COUNTIF('Listing Competitieven'!AO$2:AO$479,$A1030)=0,"",COUNTIF('Listing Competitieven'!AO$2:AO$479,$A1030))</f>
        <v/>
      </c>
      <c r="D1030" s="145" t="str">
        <f>IF(COUNTIF('Listing Competitieven'!AP$2:AP$479,$A1030)=0,"",COUNTIF('Listing Competitieven'!AP$2:AP$479,$A1030))</f>
        <v/>
      </c>
      <c r="E1030" s="145" t="str">
        <f>IF(COUNTIF('Listing Competitieven'!AQ$2:AQ$479,$A1030)=0,"",COUNTIF('Listing Competitieven'!AQ$2:AQ$479,$A1030))</f>
        <v/>
      </c>
      <c r="F1030" s="145" t="str">
        <f>IF(COUNTIF('Listing Competitieven'!AR$2:AR$479,$A1030)=0,"",COUNTIF('Listing Competitieven'!AR$2:AR$479,$A1030))</f>
        <v/>
      </c>
      <c r="G1030" s="145" t="str">
        <f>IF(COUNTIF('Listing Competitieven'!AS$2:AS$479,$A1030)=0,"",COUNTIF('Listing Competitieven'!AS$2:AS$479,$A1030))</f>
        <v/>
      </c>
      <c r="I1030">
        <v>1029</v>
      </c>
      <c r="J1030" s="145">
        <f>SUM(B$2:B1030)</f>
        <v>149</v>
      </c>
      <c r="K1030" s="145">
        <f>SUM(C$2:C1030)</f>
        <v>100</v>
      </c>
      <c r="L1030" s="145">
        <f>SUM(D$2:D1030)</f>
        <v>57</v>
      </c>
      <c r="M1030" s="145">
        <f>SUM(E$2:E1030)</f>
        <v>10</v>
      </c>
      <c r="N1030" s="145">
        <f>SUM(F$2:F1030)</f>
        <v>5</v>
      </c>
      <c r="O1030" s="145">
        <f>SUM(G$2:G1030)</f>
        <v>0</v>
      </c>
    </row>
    <row r="1031" spans="1:15" x14ac:dyDescent="0.25">
      <c r="A1031">
        <v>1030</v>
      </c>
      <c r="B1031" s="145" t="str">
        <f>IF(COUNTIF('Listing Competitieven'!AN$2:AN$479,$A1031)=0,"",COUNTIF('Listing Competitieven'!AN$2:AN$479,$A1031))</f>
        <v/>
      </c>
      <c r="C1031" s="145" t="str">
        <f>IF(COUNTIF('Listing Competitieven'!AO$2:AO$479,$A1031)=0,"",COUNTIF('Listing Competitieven'!AO$2:AO$479,$A1031))</f>
        <v/>
      </c>
      <c r="D1031" s="145" t="str">
        <f>IF(COUNTIF('Listing Competitieven'!AP$2:AP$479,$A1031)=0,"",COUNTIF('Listing Competitieven'!AP$2:AP$479,$A1031))</f>
        <v/>
      </c>
      <c r="E1031" s="145" t="str">
        <f>IF(COUNTIF('Listing Competitieven'!AQ$2:AQ$479,$A1031)=0,"",COUNTIF('Listing Competitieven'!AQ$2:AQ$479,$A1031))</f>
        <v/>
      </c>
      <c r="F1031" s="145" t="str">
        <f>IF(COUNTIF('Listing Competitieven'!AR$2:AR$479,$A1031)=0,"",COUNTIF('Listing Competitieven'!AR$2:AR$479,$A1031))</f>
        <v/>
      </c>
      <c r="G1031" s="145" t="str">
        <f>IF(COUNTIF('Listing Competitieven'!AS$2:AS$479,$A1031)=0,"",COUNTIF('Listing Competitieven'!AS$2:AS$479,$A1031))</f>
        <v/>
      </c>
      <c r="I1031">
        <v>1030</v>
      </c>
      <c r="J1031" s="145">
        <f>SUM(B$2:B1031)</f>
        <v>149</v>
      </c>
      <c r="K1031" s="145">
        <f>SUM(C$2:C1031)</f>
        <v>100</v>
      </c>
      <c r="L1031" s="145">
        <f>SUM(D$2:D1031)</f>
        <v>57</v>
      </c>
      <c r="M1031" s="145">
        <f>SUM(E$2:E1031)</f>
        <v>10</v>
      </c>
      <c r="N1031" s="145">
        <f>SUM(F$2:F1031)</f>
        <v>5</v>
      </c>
      <c r="O1031" s="145">
        <f>SUM(G$2:G1031)</f>
        <v>0</v>
      </c>
    </row>
    <row r="1032" spans="1:15" x14ac:dyDescent="0.25">
      <c r="A1032">
        <v>1031</v>
      </c>
      <c r="B1032" s="145" t="str">
        <f>IF(COUNTIF('Listing Competitieven'!AN$2:AN$479,$A1032)=0,"",COUNTIF('Listing Competitieven'!AN$2:AN$479,$A1032))</f>
        <v/>
      </c>
      <c r="C1032" s="145" t="str">
        <f>IF(COUNTIF('Listing Competitieven'!AO$2:AO$479,$A1032)=0,"",COUNTIF('Listing Competitieven'!AO$2:AO$479,$A1032))</f>
        <v/>
      </c>
      <c r="D1032" s="145" t="str">
        <f>IF(COUNTIF('Listing Competitieven'!AP$2:AP$479,$A1032)=0,"",COUNTIF('Listing Competitieven'!AP$2:AP$479,$A1032))</f>
        <v/>
      </c>
      <c r="E1032" s="145" t="str">
        <f>IF(COUNTIF('Listing Competitieven'!AQ$2:AQ$479,$A1032)=0,"",COUNTIF('Listing Competitieven'!AQ$2:AQ$479,$A1032))</f>
        <v/>
      </c>
      <c r="F1032" s="145" t="str">
        <f>IF(COUNTIF('Listing Competitieven'!AR$2:AR$479,$A1032)=0,"",COUNTIF('Listing Competitieven'!AR$2:AR$479,$A1032))</f>
        <v/>
      </c>
      <c r="G1032" s="145" t="str">
        <f>IF(COUNTIF('Listing Competitieven'!AS$2:AS$479,$A1032)=0,"",COUNTIF('Listing Competitieven'!AS$2:AS$479,$A1032))</f>
        <v/>
      </c>
      <c r="I1032">
        <v>1031</v>
      </c>
      <c r="J1032" s="145">
        <f>SUM(B$2:B1032)</f>
        <v>149</v>
      </c>
      <c r="K1032" s="145">
        <f>SUM(C$2:C1032)</f>
        <v>100</v>
      </c>
      <c r="L1032" s="145">
        <f>SUM(D$2:D1032)</f>
        <v>57</v>
      </c>
      <c r="M1032" s="145">
        <f>SUM(E$2:E1032)</f>
        <v>10</v>
      </c>
      <c r="N1032" s="145">
        <f>SUM(F$2:F1032)</f>
        <v>5</v>
      </c>
      <c r="O1032" s="145">
        <f>SUM(G$2:G1032)</f>
        <v>0</v>
      </c>
    </row>
    <row r="1033" spans="1:15" x14ac:dyDescent="0.25">
      <c r="A1033">
        <v>1032</v>
      </c>
      <c r="B1033" s="145" t="str">
        <f>IF(COUNTIF('Listing Competitieven'!AN$2:AN$479,$A1033)=0,"",COUNTIF('Listing Competitieven'!AN$2:AN$479,$A1033))</f>
        <v/>
      </c>
      <c r="C1033" s="145" t="str">
        <f>IF(COUNTIF('Listing Competitieven'!AO$2:AO$479,$A1033)=0,"",COUNTIF('Listing Competitieven'!AO$2:AO$479,$A1033))</f>
        <v/>
      </c>
      <c r="D1033" s="145" t="str">
        <f>IF(COUNTIF('Listing Competitieven'!AP$2:AP$479,$A1033)=0,"",COUNTIF('Listing Competitieven'!AP$2:AP$479,$A1033))</f>
        <v/>
      </c>
      <c r="E1033" s="145" t="str">
        <f>IF(COUNTIF('Listing Competitieven'!AQ$2:AQ$479,$A1033)=0,"",COUNTIF('Listing Competitieven'!AQ$2:AQ$479,$A1033))</f>
        <v/>
      </c>
      <c r="F1033" s="145" t="str">
        <f>IF(COUNTIF('Listing Competitieven'!AR$2:AR$479,$A1033)=0,"",COUNTIF('Listing Competitieven'!AR$2:AR$479,$A1033))</f>
        <v/>
      </c>
      <c r="G1033" s="145" t="str">
        <f>IF(COUNTIF('Listing Competitieven'!AS$2:AS$479,$A1033)=0,"",COUNTIF('Listing Competitieven'!AS$2:AS$479,$A1033))</f>
        <v/>
      </c>
      <c r="I1033">
        <v>1032</v>
      </c>
      <c r="J1033" s="145">
        <f>SUM(B$2:B1033)</f>
        <v>149</v>
      </c>
      <c r="K1033" s="145">
        <f>SUM(C$2:C1033)</f>
        <v>100</v>
      </c>
      <c r="L1033" s="145">
        <f>SUM(D$2:D1033)</f>
        <v>57</v>
      </c>
      <c r="M1033" s="145">
        <f>SUM(E$2:E1033)</f>
        <v>10</v>
      </c>
      <c r="N1033" s="145">
        <f>SUM(F$2:F1033)</f>
        <v>5</v>
      </c>
      <c r="O1033" s="145">
        <f>SUM(G$2:G1033)</f>
        <v>0</v>
      </c>
    </row>
    <row r="1034" spans="1:15" x14ac:dyDescent="0.25">
      <c r="A1034">
        <v>1033</v>
      </c>
      <c r="B1034" s="145" t="str">
        <f>IF(COUNTIF('Listing Competitieven'!AN$2:AN$479,$A1034)=0,"",COUNTIF('Listing Competitieven'!AN$2:AN$479,$A1034))</f>
        <v/>
      </c>
      <c r="C1034" s="145" t="str">
        <f>IF(COUNTIF('Listing Competitieven'!AO$2:AO$479,$A1034)=0,"",COUNTIF('Listing Competitieven'!AO$2:AO$479,$A1034))</f>
        <v/>
      </c>
      <c r="D1034" s="145" t="str">
        <f>IF(COUNTIF('Listing Competitieven'!AP$2:AP$479,$A1034)=0,"",COUNTIF('Listing Competitieven'!AP$2:AP$479,$A1034))</f>
        <v/>
      </c>
      <c r="E1034" s="145" t="str">
        <f>IF(COUNTIF('Listing Competitieven'!AQ$2:AQ$479,$A1034)=0,"",COUNTIF('Listing Competitieven'!AQ$2:AQ$479,$A1034))</f>
        <v/>
      </c>
      <c r="F1034" s="145" t="str">
        <f>IF(COUNTIF('Listing Competitieven'!AR$2:AR$479,$A1034)=0,"",COUNTIF('Listing Competitieven'!AR$2:AR$479,$A1034))</f>
        <v/>
      </c>
      <c r="G1034" s="145" t="str">
        <f>IF(COUNTIF('Listing Competitieven'!AS$2:AS$479,$A1034)=0,"",COUNTIF('Listing Competitieven'!AS$2:AS$479,$A1034))</f>
        <v/>
      </c>
      <c r="I1034">
        <v>1033</v>
      </c>
      <c r="J1034" s="145">
        <f>SUM(B$2:B1034)</f>
        <v>149</v>
      </c>
      <c r="K1034" s="145">
        <f>SUM(C$2:C1034)</f>
        <v>100</v>
      </c>
      <c r="L1034" s="145">
        <f>SUM(D$2:D1034)</f>
        <v>57</v>
      </c>
      <c r="M1034" s="145">
        <f>SUM(E$2:E1034)</f>
        <v>10</v>
      </c>
      <c r="N1034" s="145">
        <f>SUM(F$2:F1034)</f>
        <v>5</v>
      </c>
      <c r="O1034" s="145">
        <f>SUM(G$2:G1034)</f>
        <v>0</v>
      </c>
    </row>
    <row r="1035" spans="1:15" x14ac:dyDescent="0.25">
      <c r="A1035">
        <v>1034</v>
      </c>
      <c r="B1035" s="145" t="str">
        <f>IF(COUNTIF('Listing Competitieven'!AN$2:AN$479,$A1035)=0,"",COUNTIF('Listing Competitieven'!AN$2:AN$479,$A1035))</f>
        <v/>
      </c>
      <c r="C1035" s="145" t="str">
        <f>IF(COUNTIF('Listing Competitieven'!AO$2:AO$479,$A1035)=0,"",COUNTIF('Listing Competitieven'!AO$2:AO$479,$A1035))</f>
        <v/>
      </c>
      <c r="D1035" s="145" t="str">
        <f>IF(COUNTIF('Listing Competitieven'!AP$2:AP$479,$A1035)=0,"",COUNTIF('Listing Competitieven'!AP$2:AP$479,$A1035))</f>
        <v/>
      </c>
      <c r="E1035" s="145" t="str">
        <f>IF(COUNTIF('Listing Competitieven'!AQ$2:AQ$479,$A1035)=0,"",COUNTIF('Listing Competitieven'!AQ$2:AQ$479,$A1035))</f>
        <v/>
      </c>
      <c r="F1035" s="145" t="str">
        <f>IF(COUNTIF('Listing Competitieven'!AR$2:AR$479,$A1035)=0,"",COUNTIF('Listing Competitieven'!AR$2:AR$479,$A1035))</f>
        <v/>
      </c>
      <c r="G1035" s="145" t="str">
        <f>IF(COUNTIF('Listing Competitieven'!AS$2:AS$479,$A1035)=0,"",COUNTIF('Listing Competitieven'!AS$2:AS$479,$A1035))</f>
        <v/>
      </c>
      <c r="I1035">
        <v>1034</v>
      </c>
      <c r="J1035" s="145">
        <f>SUM(B$2:B1035)</f>
        <v>149</v>
      </c>
      <c r="K1035" s="145">
        <f>SUM(C$2:C1035)</f>
        <v>100</v>
      </c>
      <c r="L1035" s="145">
        <f>SUM(D$2:D1035)</f>
        <v>57</v>
      </c>
      <c r="M1035" s="145">
        <f>SUM(E$2:E1035)</f>
        <v>10</v>
      </c>
      <c r="N1035" s="145">
        <f>SUM(F$2:F1035)</f>
        <v>5</v>
      </c>
      <c r="O1035" s="145">
        <f>SUM(G$2:G1035)</f>
        <v>0</v>
      </c>
    </row>
    <row r="1036" spans="1:15" x14ac:dyDescent="0.25">
      <c r="A1036">
        <v>1035</v>
      </c>
      <c r="B1036" s="145" t="str">
        <f>IF(COUNTIF('Listing Competitieven'!AN$2:AN$479,$A1036)=0,"",COUNTIF('Listing Competitieven'!AN$2:AN$479,$A1036))</f>
        <v/>
      </c>
      <c r="C1036" s="145" t="str">
        <f>IF(COUNTIF('Listing Competitieven'!AO$2:AO$479,$A1036)=0,"",COUNTIF('Listing Competitieven'!AO$2:AO$479,$A1036))</f>
        <v/>
      </c>
      <c r="D1036" s="145" t="str">
        <f>IF(COUNTIF('Listing Competitieven'!AP$2:AP$479,$A1036)=0,"",COUNTIF('Listing Competitieven'!AP$2:AP$479,$A1036))</f>
        <v/>
      </c>
      <c r="E1036" s="145" t="str">
        <f>IF(COUNTIF('Listing Competitieven'!AQ$2:AQ$479,$A1036)=0,"",COUNTIF('Listing Competitieven'!AQ$2:AQ$479,$A1036))</f>
        <v/>
      </c>
      <c r="F1036" s="145" t="str">
        <f>IF(COUNTIF('Listing Competitieven'!AR$2:AR$479,$A1036)=0,"",COUNTIF('Listing Competitieven'!AR$2:AR$479,$A1036))</f>
        <v/>
      </c>
      <c r="G1036" s="145" t="str">
        <f>IF(COUNTIF('Listing Competitieven'!AS$2:AS$479,$A1036)=0,"",COUNTIF('Listing Competitieven'!AS$2:AS$479,$A1036))</f>
        <v/>
      </c>
      <c r="I1036">
        <v>1035</v>
      </c>
      <c r="J1036" s="145">
        <f>SUM(B$2:B1036)</f>
        <v>149</v>
      </c>
      <c r="K1036" s="145">
        <f>SUM(C$2:C1036)</f>
        <v>100</v>
      </c>
      <c r="L1036" s="145">
        <f>SUM(D$2:D1036)</f>
        <v>57</v>
      </c>
      <c r="M1036" s="145">
        <f>SUM(E$2:E1036)</f>
        <v>10</v>
      </c>
      <c r="N1036" s="145">
        <f>SUM(F$2:F1036)</f>
        <v>5</v>
      </c>
      <c r="O1036" s="145">
        <f>SUM(G$2:G1036)</f>
        <v>0</v>
      </c>
    </row>
    <row r="1037" spans="1:15" x14ac:dyDescent="0.25">
      <c r="A1037">
        <v>1036</v>
      </c>
      <c r="B1037" s="145" t="str">
        <f>IF(COUNTIF('Listing Competitieven'!AN$2:AN$479,$A1037)=0,"",COUNTIF('Listing Competitieven'!AN$2:AN$479,$A1037))</f>
        <v/>
      </c>
      <c r="C1037" s="145" t="str">
        <f>IF(COUNTIF('Listing Competitieven'!AO$2:AO$479,$A1037)=0,"",COUNTIF('Listing Competitieven'!AO$2:AO$479,$A1037))</f>
        <v/>
      </c>
      <c r="D1037" s="145" t="str">
        <f>IF(COUNTIF('Listing Competitieven'!AP$2:AP$479,$A1037)=0,"",COUNTIF('Listing Competitieven'!AP$2:AP$479,$A1037))</f>
        <v/>
      </c>
      <c r="E1037" s="145" t="str">
        <f>IF(COUNTIF('Listing Competitieven'!AQ$2:AQ$479,$A1037)=0,"",COUNTIF('Listing Competitieven'!AQ$2:AQ$479,$A1037))</f>
        <v/>
      </c>
      <c r="F1037" s="145" t="str">
        <f>IF(COUNTIF('Listing Competitieven'!AR$2:AR$479,$A1037)=0,"",COUNTIF('Listing Competitieven'!AR$2:AR$479,$A1037))</f>
        <v/>
      </c>
      <c r="G1037" s="145" t="str">
        <f>IF(COUNTIF('Listing Competitieven'!AS$2:AS$479,$A1037)=0,"",COUNTIF('Listing Competitieven'!AS$2:AS$479,$A1037))</f>
        <v/>
      </c>
      <c r="I1037">
        <v>1036</v>
      </c>
      <c r="J1037" s="145">
        <f>SUM(B$2:B1037)</f>
        <v>149</v>
      </c>
      <c r="K1037" s="145">
        <f>SUM(C$2:C1037)</f>
        <v>100</v>
      </c>
      <c r="L1037" s="145">
        <f>SUM(D$2:D1037)</f>
        <v>57</v>
      </c>
      <c r="M1037" s="145">
        <f>SUM(E$2:E1037)</f>
        <v>10</v>
      </c>
      <c r="N1037" s="145">
        <f>SUM(F$2:F1037)</f>
        <v>5</v>
      </c>
      <c r="O1037" s="145">
        <f>SUM(G$2:G1037)</f>
        <v>0</v>
      </c>
    </row>
    <row r="1038" spans="1:15" x14ac:dyDescent="0.25">
      <c r="A1038">
        <v>1037</v>
      </c>
      <c r="B1038" s="145" t="str">
        <f>IF(COUNTIF('Listing Competitieven'!AN$2:AN$479,$A1038)=0,"",COUNTIF('Listing Competitieven'!AN$2:AN$479,$A1038))</f>
        <v/>
      </c>
      <c r="C1038" s="145" t="str">
        <f>IF(COUNTIF('Listing Competitieven'!AO$2:AO$479,$A1038)=0,"",COUNTIF('Listing Competitieven'!AO$2:AO$479,$A1038))</f>
        <v/>
      </c>
      <c r="D1038" s="145" t="str">
        <f>IF(COUNTIF('Listing Competitieven'!AP$2:AP$479,$A1038)=0,"",COUNTIF('Listing Competitieven'!AP$2:AP$479,$A1038))</f>
        <v/>
      </c>
      <c r="E1038" s="145" t="str">
        <f>IF(COUNTIF('Listing Competitieven'!AQ$2:AQ$479,$A1038)=0,"",COUNTIF('Listing Competitieven'!AQ$2:AQ$479,$A1038))</f>
        <v/>
      </c>
      <c r="F1038" s="145" t="str">
        <f>IF(COUNTIF('Listing Competitieven'!AR$2:AR$479,$A1038)=0,"",COUNTIF('Listing Competitieven'!AR$2:AR$479,$A1038))</f>
        <v/>
      </c>
      <c r="G1038" s="145" t="str">
        <f>IF(COUNTIF('Listing Competitieven'!AS$2:AS$479,$A1038)=0,"",COUNTIF('Listing Competitieven'!AS$2:AS$479,$A1038))</f>
        <v/>
      </c>
      <c r="I1038">
        <v>1037</v>
      </c>
      <c r="J1038" s="145">
        <f>SUM(B$2:B1038)</f>
        <v>149</v>
      </c>
      <c r="K1038" s="145">
        <f>SUM(C$2:C1038)</f>
        <v>100</v>
      </c>
      <c r="L1038" s="145">
        <f>SUM(D$2:D1038)</f>
        <v>57</v>
      </c>
      <c r="M1038" s="145">
        <f>SUM(E$2:E1038)</f>
        <v>10</v>
      </c>
      <c r="N1038" s="145">
        <f>SUM(F$2:F1038)</f>
        <v>5</v>
      </c>
      <c r="O1038" s="145">
        <f>SUM(G$2:G1038)</f>
        <v>0</v>
      </c>
    </row>
    <row r="1039" spans="1:15" x14ac:dyDescent="0.25">
      <c r="A1039">
        <v>1038</v>
      </c>
      <c r="B1039" s="145" t="str">
        <f>IF(COUNTIF('Listing Competitieven'!AN$2:AN$479,$A1039)=0,"",COUNTIF('Listing Competitieven'!AN$2:AN$479,$A1039))</f>
        <v/>
      </c>
      <c r="C1039" s="145" t="str">
        <f>IF(COUNTIF('Listing Competitieven'!AO$2:AO$479,$A1039)=0,"",COUNTIF('Listing Competitieven'!AO$2:AO$479,$A1039))</f>
        <v/>
      </c>
      <c r="D1039" s="145" t="str">
        <f>IF(COUNTIF('Listing Competitieven'!AP$2:AP$479,$A1039)=0,"",COUNTIF('Listing Competitieven'!AP$2:AP$479,$A1039))</f>
        <v/>
      </c>
      <c r="E1039" s="145" t="str">
        <f>IF(COUNTIF('Listing Competitieven'!AQ$2:AQ$479,$A1039)=0,"",COUNTIF('Listing Competitieven'!AQ$2:AQ$479,$A1039))</f>
        <v/>
      </c>
      <c r="F1039" s="145" t="str">
        <f>IF(COUNTIF('Listing Competitieven'!AR$2:AR$479,$A1039)=0,"",COUNTIF('Listing Competitieven'!AR$2:AR$479,$A1039))</f>
        <v/>
      </c>
      <c r="G1039" s="145" t="str">
        <f>IF(COUNTIF('Listing Competitieven'!AS$2:AS$479,$A1039)=0,"",COUNTIF('Listing Competitieven'!AS$2:AS$479,$A1039))</f>
        <v/>
      </c>
      <c r="I1039">
        <v>1038</v>
      </c>
      <c r="J1039" s="145">
        <f>SUM(B$2:B1039)</f>
        <v>149</v>
      </c>
      <c r="K1039" s="145">
        <f>SUM(C$2:C1039)</f>
        <v>100</v>
      </c>
      <c r="L1039" s="145">
        <f>SUM(D$2:D1039)</f>
        <v>57</v>
      </c>
      <c r="M1039" s="145">
        <f>SUM(E$2:E1039)</f>
        <v>10</v>
      </c>
      <c r="N1039" s="145">
        <f>SUM(F$2:F1039)</f>
        <v>5</v>
      </c>
      <c r="O1039" s="145">
        <f>SUM(G$2:G1039)</f>
        <v>0</v>
      </c>
    </row>
    <row r="1040" spans="1:15" x14ac:dyDescent="0.25">
      <c r="A1040">
        <v>1039</v>
      </c>
      <c r="B1040" s="145" t="str">
        <f>IF(COUNTIF('Listing Competitieven'!AN$2:AN$479,$A1040)=0,"",COUNTIF('Listing Competitieven'!AN$2:AN$479,$A1040))</f>
        <v/>
      </c>
      <c r="C1040" s="145" t="str">
        <f>IF(COUNTIF('Listing Competitieven'!AO$2:AO$479,$A1040)=0,"",COUNTIF('Listing Competitieven'!AO$2:AO$479,$A1040))</f>
        <v/>
      </c>
      <c r="D1040" s="145" t="str">
        <f>IF(COUNTIF('Listing Competitieven'!AP$2:AP$479,$A1040)=0,"",COUNTIF('Listing Competitieven'!AP$2:AP$479,$A1040))</f>
        <v/>
      </c>
      <c r="E1040" s="145" t="str">
        <f>IF(COUNTIF('Listing Competitieven'!AQ$2:AQ$479,$A1040)=0,"",COUNTIF('Listing Competitieven'!AQ$2:AQ$479,$A1040))</f>
        <v/>
      </c>
      <c r="F1040" s="145" t="str">
        <f>IF(COUNTIF('Listing Competitieven'!AR$2:AR$479,$A1040)=0,"",COUNTIF('Listing Competitieven'!AR$2:AR$479,$A1040))</f>
        <v/>
      </c>
      <c r="G1040" s="145" t="str">
        <f>IF(COUNTIF('Listing Competitieven'!AS$2:AS$479,$A1040)=0,"",COUNTIF('Listing Competitieven'!AS$2:AS$479,$A1040))</f>
        <v/>
      </c>
      <c r="I1040">
        <v>1039</v>
      </c>
      <c r="J1040" s="145">
        <f>SUM(B$2:B1040)</f>
        <v>149</v>
      </c>
      <c r="K1040" s="145">
        <f>SUM(C$2:C1040)</f>
        <v>100</v>
      </c>
      <c r="L1040" s="145">
        <f>SUM(D$2:D1040)</f>
        <v>57</v>
      </c>
      <c r="M1040" s="145">
        <f>SUM(E$2:E1040)</f>
        <v>10</v>
      </c>
      <c r="N1040" s="145">
        <f>SUM(F$2:F1040)</f>
        <v>5</v>
      </c>
      <c r="O1040" s="145">
        <f>SUM(G$2:G1040)</f>
        <v>0</v>
      </c>
    </row>
    <row r="1041" spans="1:15" x14ac:dyDescent="0.25">
      <c r="A1041">
        <v>1040</v>
      </c>
      <c r="B1041" s="145" t="str">
        <f>IF(COUNTIF('Listing Competitieven'!AN$2:AN$479,$A1041)=0,"",COUNTIF('Listing Competitieven'!AN$2:AN$479,$A1041))</f>
        <v/>
      </c>
      <c r="C1041" s="145" t="str">
        <f>IF(COUNTIF('Listing Competitieven'!AO$2:AO$479,$A1041)=0,"",COUNTIF('Listing Competitieven'!AO$2:AO$479,$A1041))</f>
        <v/>
      </c>
      <c r="D1041" s="145" t="str">
        <f>IF(COUNTIF('Listing Competitieven'!AP$2:AP$479,$A1041)=0,"",COUNTIF('Listing Competitieven'!AP$2:AP$479,$A1041))</f>
        <v/>
      </c>
      <c r="E1041" s="145" t="str">
        <f>IF(COUNTIF('Listing Competitieven'!AQ$2:AQ$479,$A1041)=0,"",COUNTIF('Listing Competitieven'!AQ$2:AQ$479,$A1041))</f>
        <v/>
      </c>
      <c r="F1041" s="145" t="str">
        <f>IF(COUNTIF('Listing Competitieven'!AR$2:AR$479,$A1041)=0,"",COUNTIF('Listing Competitieven'!AR$2:AR$479,$A1041))</f>
        <v/>
      </c>
      <c r="G1041" s="145" t="str">
        <f>IF(COUNTIF('Listing Competitieven'!AS$2:AS$479,$A1041)=0,"",COUNTIF('Listing Competitieven'!AS$2:AS$479,$A1041))</f>
        <v/>
      </c>
      <c r="I1041">
        <v>1040</v>
      </c>
      <c r="J1041" s="145">
        <f>SUM(B$2:B1041)</f>
        <v>149</v>
      </c>
      <c r="K1041" s="145">
        <f>SUM(C$2:C1041)</f>
        <v>100</v>
      </c>
      <c r="L1041" s="145">
        <f>SUM(D$2:D1041)</f>
        <v>57</v>
      </c>
      <c r="M1041" s="145">
        <f>SUM(E$2:E1041)</f>
        <v>10</v>
      </c>
      <c r="N1041" s="145">
        <f>SUM(F$2:F1041)</f>
        <v>5</v>
      </c>
      <c r="O1041" s="145">
        <f>SUM(G$2:G1041)</f>
        <v>0</v>
      </c>
    </row>
    <row r="1042" spans="1:15" x14ac:dyDescent="0.25">
      <c r="A1042">
        <v>1041</v>
      </c>
      <c r="B1042" s="145" t="str">
        <f>IF(COUNTIF('Listing Competitieven'!AN$2:AN$479,$A1042)=0,"",COUNTIF('Listing Competitieven'!AN$2:AN$479,$A1042))</f>
        <v/>
      </c>
      <c r="C1042" s="145" t="str">
        <f>IF(COUNTIF('Listing Competitieven'!AO$2:AO$479,$A1042)=0,"",COUNTIF('Listing Competitieven'!AO$2:AO$479,$A1042))</f>
        <v/>
      </c>
      <c r="D1042" s="145" t="str">
        <f>IF(COUNTIF('Listing Competitieven'!AP$2:AP$479,$A1042)=0,"",COUNTIF('Listing Competitieven'!AP$2:AP$479,$A1042))</f>
        <v/>
      </c>
      <c r="E1042" s="145" t="str">
        <f>IF(COUNTIF('Listing Competitieven'!AQ$2:AQ$479,$A1042)=0,"",COUNTIF('Listing Competitieven'!AQ$2:AQ$479,$A1042))</f>
        <v/>
      </c>
      <c r="F1042" s="145" t="str">
        <f>IF(COUNTIF('Listing Competitieven'!AR$2:AR$479,$A1042)=0,"",COUNTIF('Listing Competitieven'!AR$2:AR$479,$A1042))</f>
        <v/>
      </c>
      <c r="G1042" s="145" t="str">
        <f>IF(COUNTIF('Listing Competitieven'!AS$2:AS$479,$A1042)=0,"",COUNTIF('Listing Competitieven'!AS$2:AS$479,$A1042))</f>
        <v/>
      </c>
      <c r="I1042">
        <v>1041</v>
      </c>
      <c r="J1042" s="145">
        <f>SUM(B$2:B1042)</f>
        <v>149</v>
      </c>
      <c r="K1042" s="145">
        <f>SUM(C$2:C1042)</f>
        <v>100</v>
      </c>
      <c r="L1042" s="145">
        <f>SUM(D$2:D1042)</f>
        <v>57</v>
      </c>
      <c r="M1042" s="145">
        <f>SUM(E$2:E1042)</f>
        <v>10</v>
      </c>
      <c r="N1042" s="145">
        <f>SUM(F$2:F1042)</f>
        <v>5</v>
      </c>
      <c r="O1042" s="145">
        <f>SUM(G$2:G1042)</f>
        <v>0</v>
      </c>
    </row>
    <row r="1043" spans="1:15" x14ac:dyDescent="0.25">
      <c r="A1043">
        <v>1042</v>
      </c>
      <c r="B1043" s="145" t="str">
        <f>IF(COUNTIF('Listing Competitieven'!AN$2:AN$479,$A1043)=0,"",COUNTIF('Listing Competitieven'!AN$2:AN$479,$A1043))</f>
        <v/>
      </c>
      <c r="C1043" s="145" t="str">
        <f>IF(COUNTIF('Listing Competitieven'!AO$2:AO$479,$A1043)=0,"",COUNTIF('Listing Competitieven'!AO$2:AO$479,$A1043))</f>
        <v/>
      </c>
      <c r="D1043" s="145" t="str">
        <f>IF(COUNTIF('Listing Competitieven'!AP$2:AP$479,$A1043)=0,"",COUNTIF('Listing Competitieven'!AP$2:AP$479,$A1043))</f>
        <v/>
      </c>
      <c r="E1043" s="145" t="str">
        <f>IF(COUNTIF('Listing Competitieven'!AQ$2:AQ$479,$A1043)=0,"",COUNTIF('Listing Competitieven'!AQ$2:AQ$479,$A1043))</f>
        <v/>
      </c>
      <c r="F1043" s="145" t="str">
        <f>IF(COUNTIF('Listing Competitieven'!AR$2:AR$479,$A1043)=0,"",COUNTIF('Listing Competitieven'!AR$2:AR$479,$A1043))</f>
        <v/>
      </c>
      <c r="G1043" s="145" t="str">
        <f>IF(COUNTIF('Listing Competitieven'!AS$2:AS$479,$A1043)=0,"",COUNTIF('Listing Competitieven'!AS$2:AS$479,$A1043))</f>
        <v/>
      </c>
      <c r="I1043">
        <v>1042</v>
      </c>
      <c r="J1043" s="145">
        <f>SUM(B$2:B1043)</f>
        <v>149</v>
      </c>
      <c r="K1043" s="145">
        <f>SUM(C$2:C1043)</f>
        <v>100</v>
      </c>
      <c r="L1043" s="145">
        <f>SUM(D$2:D1043)</f>
        <v>57</v>
      </c>
      <c r="M1043" s="145">
        <f>SUM(E$2:E1043)</f>
        <v>10</v>
      </c>
      <c r="N1043" s="145">
        <f>SUM(F$2:F1043)</f>
        <v>5</v>
      </c>
      <c r="O1043" s="145">
        <f>SUM(G$2:G1043)</f>
        <v>0</v>
      </c>
    </row>
    <row r="1044" spans="1:15" x14ac:dyDescent="0.25">
      <c r="A1044">
        <v>1043</v>
      </c>
      <c r="B1044" s="145" t="str">
        <f>IF(COUNTIF('Listing Competitieven'!AN$2:AN$479,$A1044)=0,"",COUNTIF('Listing Competitieven'!AN$2:AN$479,$A1044))</f>
        <v/>
      </c>
      <c r="C1044" s="145" t="str">
        <f>IF(COUNTIF('Listing Competitieven'!AO$2:AO$479,$A1044)=0,"",COUNTIF('Listing Competitieven'!AO$2:AO$479,$A1044))</f>
        <v/>
      </c>
      <c r="D1044" s="145" t="str">
        <f>IF(COUNTIF('Listing Competitieven'!AP$2:AP$479,$A1044)=0,"",COUNTIF('Listing Competitieven'!AP$2:AP$479,$A1044))</f>
        <v/>
      </c>
      <c r="E1044" s="145" t="str">
        <f>IF(COUNTIF('Listing Competitieven'!AQ$2:AQ$479,$A1044)=0,"",COUNTIF('Listing Competitieven'!AQ$2:AQ$479,$A1044))</f>
        <v/>
      </c>
      <c r="F1044" s="145" t="str">
        <f>IF(COUNTIF('Listing Competitieven'!AR$2:AR$479,$A1044)=0,"",COUNTIF('Listing Competitieven'!AR$2:AR$479,$A1044))</f>
        <v/>
      </c>
      <c r="G1044" s="145" t="str">
        <f>IF(COUNTIF('Listing Competitieven'!AS$2:AS$479,$A1044)=0,"",COUNTIF('Listing Competitieven'!AS$2:AS$479,$A1044))</f>
        <v/>
      </c>
      <c r="I1044">
        <v>1043</v>
      </c>
      <c r="J1044" s="145">
        <f>SUM(B$2:B1044)</f>
        <v>149</v>
      </c>
      <c r="K1044" s="145">
        <f>SUM(C$2:C1044)</f>
        <v>100</v>
      </c>
      <c r="L1044" s="145">
        <f>SUM(D$2:D1044)</f>
        <v>57</v>
      </c>
      <c r="M1044" s="145">
        <f>SUM(E$2:E1044)</f>
        <v>10</v>
      </c>
      <c r="N1044" s="145">
        <f>SUM(F$2:F1044)</f>
        <v>5</v>
      </c>
      <c r="O1044" s="145">
        <f>SUM(G$2:G1044)</f>
        <v>0</v>
      </c>
    </row>
    <row r="1045" spans="1:15" x14ac:dyDescent="0.25">
      <c r="A1045">
        <v>1044</v>
      </c>
      <c r="B1045" s="145" t="str">
        <f>IF(COUNTIF('Listing Competitieven'!AN$2:AN$479,$A1045)=0,"",COUNTIF('Listing Competitieven'!AN$2:AN$479,$A1045))</f>
        <v/>
      </c>
      <c r="C1045" s="145" t="str">
        <f>IF(COUNTIF('Listing Competitieven'!AO$2:AO$479,$A1045)=0,"",COUNTIF('Listing Competitieven'!AO$2:AO$479,$A1045))</f>
        <v/>
      </c>
      <c r="D1045" s="145" t="str">
        <f>IF(COUNTIF('Listing Competitieven'!AP$2:AP$479,$A1045)=0,"",COUNTIF('Listing Competitieven'!AP$2:AP$479,$A1045))</f>
        <v/>
      </c>
      <c r="E1045" s="145" t="str">
        <f>IF(COUNTIF('Listing Competitieven'!AQ$2:AQ$479,$A1045)=0,"",COUNTIF('Listing Competitieven'!AQ$2:AQ$479,$A1045))</f>
        <v/>
      </c>
      <c r="F1045" s="145" t="str">
        <f>IF(COUNTIF('Listing Competitieven'!AR$2:AR$479,$A1045)=0,"",COUNTIF('Listing Competitieven'!AR$2:AR$479,$A1045))</f>
        <v/>
      </c>
      <c r="G1045" s="145" t="str">
        <f>IF(COUNTIF('Listing Competitieven'!AS$2:AS$479,$A1045)=0,"",COUNTIF('Listing Competitieven'!AS$2:AS$479,$A1045))</f>
        <v/>
      </c>
      <c r="I1045">
        <v>1044</v>
      </c>
      <c r="J1045" s="145">
        <f>SUM(B$2:B1045)</f>
        <v>149</v>
      </c>
      <c r="K1045" s="145">
        <f>SUM(C$2:C1045)</f>
        <v>100</v>
      </c>
      <c r="L1045" s="145">
        <f>SUM(D$2:D1045)</f>
        <v>57</v>
      </c>
      <c r="M1045" s="145">
        <f>SUM(E$2:E1045)</f>
        <v>10</v>
      </c>
      <c r="N1045" s="145">
        <f>SUM(F$2:F1045)</f>
        <v>5</v>
      </c>
      <c r="O1045" s="145">
        <f>SUM(G$2:G1045)</f>
        <v>0</v>
      </c>
    </row>
    <row r="1046" spans="1:15" x14ac:dyDescent="0.25">
      <c r="A1046">
        <v>1045</v>
      </c>
      <c r="B1046" s="145" t="str">
        <f>IF(COUNTIF('Listing Competitieven'!AN$2:AN$479,$A1046)=0,"",COUNTIF('Listing Competitieven'!AN$2:AN$479,$A1046))</f>
        <v/>
      </c>
      <c r="C1046" s="145" t="str">
        <f>IF(COUNTIF('Listing Competitieven'!AO$2:AO$479,$A1046)=0,"",COUNTIF('Listing Competitieven'!AO$2:AO$479,$A1046))</f>
        <v/>
      </c>
      <c r="D1046" s="145" t="str">
        <f>IF(COUNTIF('Listing Competitieven'!AP$2:AP$479,$A1046)=0,"",COUNTIF('Listing Competitieven'!AP$2:AP$479,$A1046))</f>
        <v/>
      </c>
      <c r="E1046" s="145" t="str">
        <f>IF(COUNTIF('Listing Competitieven'!AQ$2:AQ$479,$A1046)=0,"",COUNTIF('Listing Competitieven'!AQ$2:AQ$479,$A1046))</f>
        <v/>
      </c>
      <c r="F1046" s="145" t="str">
        <f>IF(COUNTIF('Listing Competitieven'!AR$2:AR$479,$A1046)=0,"",COUNTIF('Listing Competitieven'!AR$2:AR$479,$A1046))</f>
        <v/>
      </c>
      <c r="G1046" s="145" t="str">
        <f>IF(COUNTIF('Listing Competitieven'!AS$2:AS$479,$A1046)=0,"",COUNTIF('Listing Competitieven'!AS$2:AS$479,$A1046))</f>
        <v/>
      </c>
      <c r="I1046">
        <v>1045</v>
      </c>
      <c r="J1046" s="145">
        <f>SUM(B$2:B1046)</f>
        <v>149</v>
      </c>
      <c r="K1046" s="145">
        <f>SUM(C$2:C1046)</f>
        <v>100</v>
      </c>
      <c r="L1046" s="145">
        <f>SUM(D$2:D1046)</f>
        <v>57</v>
      </c>
      <c r="M1046" s="145">
        <f>SUM(E$2:E1046)</f>
        <v>10</v>
      </c>
      <c r="N1046" s="145">
        <f>SUM(F$2:F1046)</f>
        <v>5</v>
      </c>
      <c r="O1046" s="145">
        <f>SUM(G$2:G1046)</f>
        <v>0</v>
      </c>
    </row>
    <row r="1047" spans="1:15" x14ac:dyDescent="0.25">
      <c r="A1047">
        <v>1046</v>
      </c>
      <c r="B1047" s="145" t="str">
        <f>IF(COUNTIF('Listing Competitieven'!AN$2:AN$479,$A1047)=0,"",COUNTIF('Listing Competitieven'!AN$2:AN$479,$A1047))</f>
        <v/>
      </c>
      <c r="C1047" s="145" t="str">
        <f>IF(COUNTIF('Listing Competitieven'!AO$2:AO$479,$A1047)=0,"",COUNTIF('Listing Competitieven'!AO$2:AO$479,$A1047))</f>
        <v/>
      </c>
      <c r="D1047" s="145" t="str">
        <f>IF(COUNTIF('Listing Competitieven'!AP$2:AP$479,$A1047)=0,"",COUNTIF('Listing Competitieven'!AP$2:AP$479,$A1047))</f>
        <v/>
      </c>
      <c r="E1047" s="145" t="str">
        <f>IF(COUNTIF('Listing Competitieven'!AQ$2:AQ$479,$A1047)=0,"",COUNTIF('Listing Competitieven'!AQ$2:AQ$479,$A1047))</f>
        <v/>
      </c>
      <c r="F1047" s="145" t="str">
        <f>IF(COUNTIF('Listing Competitieven'!AR$2:AR$479,$A1047)=0,"",COUNTIF('Listing Competitieven'!AR$2:AR$479,$A1047))</f>
        <v/>
      </c>
      <c r="G1047" s="145" t="str">
        <f>IF(COUNTIF('Listing Competitieven'!AS$2:AS$479,$A1047)=0,"",COUNTIF('Listing Competitieven'!AS$2:AS$479,$A1047))</f>
        <v/>
      </c>
      <c r="I1047">
        <v>1046</v>
      </c>
      <c r="J1047" s="145">
        <f>SUM(B$2:B1047)</f>
        <v>149</v>
      </c>
      <c r="K1047" s="145">
        <f>SUM(C$2:C1047)</f>
        <v>100</v>
      </c>
      <c r="L1047" s="145">
        <f>SUM(D$2:D1047)</f>
        <v>57</v>
      </c>
      <c r="M1047" s="145">
        <f>SUM(E$2:E1047)</f>
        <v>10</v>
      </c>
      <c r="N1047" s="145">
        <f>SUM(F$2:F1047)</f>
        <v>5</v>
      </c>
      <c r="O1047" s="145">
        <f>SUM(G$2:G1047)</f>
        <v>0</v>
      </c>
    </row>
    <row r="1048" spans="1:15" x14ac:dyDescent="0.25">
      <c r="A1048">
        <v>1047</v>
      </c>
      <c r="B1048" s="145" t="str">
        <f>IF(COUNTIF('Listing Competitieven'!AN$2:AN$479,$A1048)=0,"",COUNTIF('Listing Competitieven'!AN$2:AN$479,$A1048))</f>
        <v/>
      </c>
      <c r="C1048" s="145" t="str">
        <f>IF(COUNTIF('Listing Competitieven'!AO$2:AO$479,$A1048)=0,"",COUNTIF('Listing Competitieven'!AO$2:AO$479,$A1048))</f>
        <v/>
      </c>
      <c r="D1048" s="145" t="str">
        <f>IF(COUNTIF('Listing Competitieven'!AP$2:AP$479,$A1048)=0,"",COUNTIF('Listing Competitieven'!AP$2:AP$479,$A1048))</f>
        <v/>
      </c>
      <c r="E1048" s="145" t="str">
        <f>IF(COUNTIF('Listing Competitieven'!AQ$2:AQ$479,$A1048)=0,"",COUNTIF('Listing Competitieven'!AQ$2:AQ$479,$A1048))</f>
        <v/>
      </c>
      <c r="F1048" s="145" t="str">
        <f>IF(COUNTIF('Listing Competitieven'!AR$2:AR$479,$A1048)=0,"",COUNTIF('Listing Competitieven'!AR$2:AR$479,$A1048))</f>
        <v/>
      </c>
      <c r="G1048" s="145" t="str">
        <f>IF(COUNTIF('Listing Competitieven'!AS$2:AS$479,$A1048)=0,"",COUNTIF('Listing Competitieven'!AS$2:AS$479,$A1048))</f>
        <v/>
      </c>
      <c r="I1048">
        <v>1047</v>
      </c>
      <c r="J1048" s="145">
        <f>SUM(B$2:B1048)</f>
        <v>149</v>
      </c>
      <c r="K1048" s="145">
        <f>SUM(C$2:C1048)</f>
        <v>100</v>
      </c>
      <c r="L1048" s="145">
        <f>SUM(D$2:D1048)</f>
        <v>57</v>
      </c>
      <c r="M1048" s="145">
        <f>SUM(E$2:E1048)</f>
        <v>10</v>
      </c>
      <c r="N1048" s="145">
        <f>SUM(F$2:F1048)</f>
        <v>5</v>
      </c>
      <c r="O1048" s="145">
        <f>SUM(G$2:G1048)</f>
        <v>0</v>
      </c>
    </row>
    <row r="1049" spans="1:15" x14ac:dyDescent="0.25">
      <c r="A1049">
        <v>1048</v>
      </c>
      <c r="B1049" s="145" t="str">
        <f>IF(COUNTIF('Listing Competitieven'!AN$2:AN$479,$A1049)=0,"",COUNTIF('Listing Competitieven'!AN$2:AN$479,$A1049))</f>
        <v/>
      </c>
      <c r="C1049" s="145" t="str">
        <f>IF(COUNTIF('Listing Competitieven'!AO$2:AO$479,$A1049)=0,"",COUNTIF('Listing Competitieven'!AO$2:AO$479,$A1049))</f>
        <v/>
      </c>
      <c r="D1049" s="145" t="str">
        <f>IF(COUNTIF('Listing Competitieven'!AP$2:AP$479,$A1049)=0,"",COUNTIF('Listing Competitieven'!AP$2:AP$479,$A1049))</f>
        <v/>
      </c>
      <c r="E1049" s="145" t="str">
        <f>IF(COUNTIF('Listing Competitieven'!AQ$2:AQ$479,$A1049)=0,"",COUNTIF('Listing Competitieven'!AQ$2:AQ$479,$A1049))</f>
        <v/>
      </c>
      <c r="F1049" s="145" t="str">
        <f>IF(COUNTIF('Listing Competitieven'!AR$2:AR$479,$A1049)=0,"",COUNTIF('Listing Competitieven'!AR$2:AR$479,$A1049))</f>
        <v/>
      </c>
      <c r="G1049" s="145" t="str">
        <f>IF(COUNTIF('Listing Competitieven'!AS$2:AS$479,$A1049)=0,"",COUNTIF('Listing Competitieven'!AS$2:AS$479,$A1049))</f>
        <v/>
      </c>
      <c r="I1049">
        <v>1048</v>
      </c>
      <c r="J1049" s="145">
        <f>SUM(B$2:B1049)</f>
        <v>149</v>
      </c>
      <c r="K1049" s="145">
        <f>SUM(C$2:C1049)</f>
        <v>100</v>
      </c>
      <c r="L1049" s="145">
        <f>SUM(D$2:D1049)</f>
        <v>57</v>
      </c>
      <c r="M1049" s="145">
        <f>SUM(E$2:E1049)</f>
        <v>10</v>
      </c>
      <c r="N1049" s="145">
        <f>SUM(F$2:F1049)</f>
        <v>5</v>
      </c>
      <c r="O1049" s="145">
        <f>SUM(G$2:G1049)</f>
        <v>0</v>
      </c>
    </row>
    <row r="1050" spans="1:15" x14ac:dyDescent="0.25">
      <c r="A1050">
        <v>1049</v>
      </c>
      <c r="B1050" s="145" t="str">
        <f>IF(COUNTIF('Listing Competitieven'!AN$2:AN$479,$A1050)=0,"",COUNTIF('Listing Competitieven'!AN$2:AN$479,$A1050))</f>
        <v/>
      </c>
      <c r="C1050" s="145" t="str">
        <f>IF(COUNTIF('Listing Competitieven'!AO$2:AO$479,$A1050)=0,"",COUNTIF('Listing Competitieven'!AO$2:AO$479,$A1050))</f>
        <v/>
      </c>
      <c r="D1050" s="145" t="str">
        <f>IF(COUNTIF('Listing Competitieven'!AP$2:AP$479,$A1050)=0,"",COUNTIF('Listing Competitieven'!AP$2:AP$479,$A1050))</f>
        <v/>
      </c>
      <c r="E1050" s="145" t="str">
        <f>IF(COUNTIF('Listing Competitieven'!AQ$2:AQ$479,$A1050)=0,"",COUNTIF('Listing Competitieven'!AQ$2:AQ$479,$A1050))</f>
        <v/>
      </c>
      <c r="F1050" s="145" t="str">
        <f>IF(COUNTIF('Listing Competitieven'!AR$2:AR$479,$A1050)=0,"",COUNTIF('Listing Competitieven'!AR$2:AR$479,$A1050))</f>
        <v/>
      </c>
      <c r="G1050" s="145" t="str">
        <f>IF(COUNTIF('Listing Competitieven'!AS$2:AS$479,$A1050)=0,"",COUNTIF('Listing Competitieven'!AS$2:AS$479,$A1050))</f>
        <v/>
      </c>
      <c r="I1050">
        <v>1049</v>
      </c>
      <c r="J1050" s="145">
        <f>SUM(B$2:B1050)</f>
        <v>149</v>
      </c>
      <c r="K1050" s="145">
        <f>SUM(C$2:C1050)</f>
        <v>100</v>
      </c>
      <c r="L1050" s="145">
        <f>SUM(D$2:D1050)</f>
        <v>57</v>
      </c>
      <c r="M1050" s="145">
        <f>SUM(E$2:E1050)</f>
        <v>10</v>
      </c>
      <c r="N1050" s="145">
        <f>SUM(F$2:F1050)</f>
        <v>5</v>
      </c>
      <c r="O1050" s="145">
        <f>SUM(G$2:G1050)</f>
        <v>0</v>
      </c>
    </row>
    <row r="1051" spans="1:15" x14ac:dyDescent="0.25">
      <c r="A1051">
        <v>1050</v>
      </c>
      <c r="B1051" s="145" t="str">
        <f>IF(COUNTIF('Listing Competitieven'!AN$2:AN$479,$A1051)=0,"",COUNTIF('Listing Competitieven'!AN$2:AN$479,$A1051))</f>
        <v/>
      </c>
      <c r="C1051" s="145" t="str">
        <f>IF(COUNTIF('Listing Competitieven'!AO$2:AO$479,$A1051)=0,"",COUNTIF('Listing Competitieven'!AO$2:AO$479,$A1051))</f>
        <v/>
      </c>
      <c r="D1051" s="145" t="str">
        <f>IF(COUNTIF('Listing Competitieven'!AP$2:AP$479,$A1051)=0,"",COUNTIF('Listing Competitieven'!AP$2:AP$479,$A1051))</f>
        <v/>
      </c>
      <c r="E1051" s="145" t="str">
        <f>IF(COUNTIF('Listing Competitieven'!AQ$2:AQ$479,$A1051)=0,"",COUNTIF('Listing Competitieven'!AQ$2:AQ$479,$A1051))</f>
        <v/>
      </c>
      <c r="F1051" s="145" t="str">
        <f>IF(COUNTIF('Listing Competitieven'!AR$2:AR$479,$A1051)=0,"",COUNTIF('Listing Competitieven'!AR$2:AR$479,$A1051))</f>
        <v/>
      </c>
      <c r="G1051" s="145" t="str">
        <f>IF(COUNTIF('Listing Competitieven'!AS$2:AS$479,$A1051)=0,"",COUNTIF('Listing Competitieven'!AS$2:AS$479,$A1051))</f>
        <v/>
      </c>
      <c r="I1051">
        <v>1050</v>
      </c>
      <c r="J1051" s="145">
        <f>SUM(B$2:B1051)</f>
        <v>149</v>
      </c>
      <c r="K1051" s="145">
        <f>SUM(C$2:C1051)</f>
        <v>100</v>
      </c>
      <c r="L1051" s="145">
        <f>SUM(D$2:D1051)</f>
        <v>57</v>
      </c>
      <c r="M1051" s="145">
        <f>SUM(E$2:E1051)</f>
        <v>10</v>
      </c>
      <c r="N1051" s="145">
        <f>SUM(F$2:F1051)</f>
        <v>5</v>
      </c>
      <c r="O1051" s="145">
        <f>SUM(G$2:G1051)</f>
        <v>0</v>
      </c>
    </row>
    <row r="1052" spans="1:15" x14ac:dyDescent="0.25">
      <c r="A1052">
        <v>1051</v>
      </c>
      <c r="B1052" s="145" t="str">
        <f>IF(COUNTIF('Listing Competitieven'!AN$2:AN$479,$A1052)=0,"",COUNTIF('Listing Competitieven'!AN$2:AN$479,$A1052))</f>
        <v/>
      </c>
      <c r="C1052" s="145" t="str">
        <f>IF(COUNTIF('Listing Competitieven'!AO$2:AO$479,$A1052)=0,"",COUNTIF('Listing Competitieven'!AO$2:AO$479,$A1052))</f>
        <v/>
      </c>
      <c r="D1052" s="145" t="str">
        <f>IF(COUNTIF('Listing Competitieven'!AP$2:AP$479,$A1052)=0,"",COUNTIF('Listing Competitieven'!AP$2:AP$479,$A1052))</f>
        <v/>
      </c>
      <c r="E1052" s="145" t="str">
        <f>IF(COUNTIF('Listing Competitieven'!AQ$2:AQ$479,$A1052)=0,"",COUNTIF('Listing Competitieven'!AQ$2:AQ$479,$A1052))</f>
        <v/>
      </c>
      <c r="F1052" s="145" t="str">
        <f>IF(COUNTIF('Listing Competitieven'!AR$2:AR$479,$A1052)=0,"",COUNTIF('Listing Competitieven'!AR$2:AR$479,$A1052))</f>
        <v/>
      </c>
      <c r="G1052" s="145" t="str">
        <f>IF(COUNTIF('Listing Competitieven'!AS$2:AS$479,$A1052)=0,"",COUNTIF('Listing Competitieven'!AS$2:AS$479,$A1052))</f>
        <v/>
      </c>
      <c r="I1052">
        <v>1051</v>
      </c>
      <c r="J1052" s="145">
        <f>SUM(B$2:B1052)</f>
        <v>149</v>
      </c>
      <c r="K1052" s="145">
        <f>SUM(C$2:C1052)</f>
        <v>100</v>
      </c>
      <c r="L1052" s="145">
        <f>SUM(D$2:D1052)</f>
        <v>57</v>
      </c>
      <c r="M1052" s="145">
        <f>SUM(E$2:E1052)</f>
        <v>10</v>
      </c>
      <c r="N1052" s="145">
        <f>SUM(F$2:F1052)</f>
        <v>5</v>
      </c>
      <c r="O1052" s="145">
        <f>SUM(G$2:G1052)</f>
        <v>0</v>
      </c>
    </row>
    <row r="1053" spans="1:15" x14ac:dyDescent="0.25">
      <c r="A1053">
        <v>1052</v>
      </c>
      <c r="B1053" s="145" t="str">
        <f>IF(COUNTIF('Listing Competitieven'!AN$2:AN$479,$A1053)=0,"",COUNTIF('Listing Competitieven'!AN$2:AN$479,$A1053))</f>
        <v/>
      </c>
      <c r="C1053" s="145" t="str">
        <f>IF(COUNTIF('Listing Competitieven'!AO$2:AO$479,$A1053)=0,"",COUNTIF('Listing Competitieven'!AO$2:AO$479,$A1053))</f>
        <v/>
      </c>
      <c r="D1053" s="145" t="str">
        <f>IF(COUNTIF('Listing Competitieven'!AP$2:AP$479,$A1053)=0,"",COUNTIF('Listing Competitieven'!AP$2:AP$479,$A1053))</f>
        <v/>
      </c>
      <c r="E1053" s="145" t="str">
        <f>IF(COUNTIF('Listing Competitieven'!AQ$2:AQ$479,$A1053)=0,"",COUNTIF('Listing Competitieven'!AQ$2:AQ$479,$A1053))</f>
        <v/>
      </c>
      <c r="F1053" s="145" t="str">
        <f>IF(COUNTIF('Listing Competitieven'!AR$2:AR$479,$A1053)=0,"",COUNTIF('Listing Competitieven'!AR$2:AR$479,$A1053))</f>
        <v/>
      </c>
      <c r="G1053" s="145" t="str">
        <f>IF(COUNTIF('Listing Competitieven'!AS$2:AS$479,$A1053)=0,"",COUNTIF('Listing Competitieven'!AS$2:AS$479,$A1053))</f>
        <v/>
      </c>
      <c r="I1053">
        <v>1052</v>
      </c>
      <c r="J1053" s="145">
        <f>SUM(B$2:B1053)</f>
        <v>149</v>
      </c>
      <c r="K1053" s="145">
        <f>SUM(C$2:C1053)</f>
        <v>100</v>
      </c>
      <c r="L1053" s="145">
        <f>SUM(D$2:D1053)</f>
        <v>57</v>
      </c>
      <c r="M1053" s="145">
        <f>SUM(E$2:E1053)</f>
        <v>10</v>
      </c>
      <c r="N1053" s="145">
        <f>SUM(F$2:F1053)</f>
        <v>5</v>
      </c>
      <c r="O1053" s="145">
        <f>SUM(G$2:G1053)</f>
        <v>0</v>
      </c>
    </row>
    <row r="1054" spans="1:15" x14ac:dyDescent="0.25">
      <c r="A1054">
        <v>1053</v>
      </c>
      <c r="B1054" s="145" t="str">
        <f>IF(COUNTIF('Listing Competitieven'!AN$2:AN$479,$A1054)=0,"",COUNTIF('Listing Competitieven'!AN$2:AN$479,$A1054))</f>
        <v/>
      </c>
      <c r="C1054" s="145" t="str">
        <f>IF(COUNTIF('Listing Competitieven'!AO$2:AO$479,$A1054)=0,"",COUNTIF('Listing Competitieven'!AO$2:AO$479,$A1054))</f>
        <v/>
      </c>
      <c r="D1054" s="145" t="str">
        <f>IF(COUNTIF('Listing Competitieven'!AP$2:AP$479,$A1054)=0,"",COUNTIF('Listing Competitieven'!AP$2:AP$479,$A1054))</f>
        <v/>
      </c>
      <c r="E1054" s="145" t="str">
        <f>IF(COUNTIF('Listing Competitieven'!AQ$2:AQ$479,$A1054)=0,"",COUNTIF('Listing Competitieven'!AQ$2:AQ$479,$A1054))</f>
        <v/>
      </c>
      <c r="F1054" s="145" t="str">
        <f>IF(COUNTIF('Listing Competitieven'!AR$2:AR$479,$A1054)=0,"",COUNTIF('Listing Competitieven'!AR$2:AR$479,$A1054))</f>
        <v/>
      </c>
      <c r="G1054" s="145" t="str">
        <f>IF(COUNTIF('Listing Competitieven'!AS$2:AS$479,$A1054)=0,"",COUNTIF('Listing Competitieven'!AS$2:AS$479,$A1054))</f>
        <v/>
      </c>
      <c r="I1054">
        <v>1053</v>
      </c>
      <c r="J1054" s="145">
        <f>SUM(B$2:B1054)</f>
        <v>149</v>
      </c>
      <c r="K1054" s="145">
        <f>SUM(C$2:C1054)</f>
        <v>100</v>
      </c>
      <c r="L1054" s="145">
        <f>SUM(D$2:D1054)</f>
        <v>57</v>
      </c>
      <c r="M1054" s="145">
        <f>SUM(E$2:E1054)</f>
        <v>10</v>
      </c>
      <c r="N1054" s="145">
        <f>SUM(F$2:F1054)</f>
        <v>5</v>
      </c>
      <c r="O1054" s="145">
        <f>SUM(G$2:G1054)</f>
        <v>0</v>
      </c>
    </row>
    <row r="1055" spans="1:15" x14ac:dyDescent="0.25">
      <c r="A1055">
        <v>1054</v>
      </c>
      <c r="B1055" s="145" t="str">
        <f>IF(COUNTIF('Listing Competitieven'!AN$2:AN$479,$A1055)=0,"",COUNTIF('Listing Competitieven'!AN$2:AN$479,$A1055))</f>
        <v/>
      </c>
      <c r="C1055" s="145" t="str">
        <f>IF(COUNTIF('Listing Competitieven'!AO$2:AO$479,$A1055)=0,"",COUNTIF('Listing Competitieven'!AO$2:AO$479,$A1055))</f>
        <v/>
      </c>
      <c r="D1055" s="145" t="str">
        <f>IF(COUNTIF('Listing Competitieven'!AP$2:AP$479,$A1055)=0,"",COUNTIF('Listing Competitieven'!AP$2:AP$479,$A1055))</f>
        <v/>
      </c>
      <c r="E1055" s="145" t="str">
        <f>IF(COUNTIF('Listing Competitieven'!AQ$2:AQ$479,$A1055)=0,"",COUNTIF('Listing Competitieven'!AQ$2:AQ$479,$A1055))</f>
        <v/>
      </c>
      <c r="F1055" s="145" t="str">
        <f>IF(COUNTIF('Listing Competitieven'!AR$2:AR$479,$A1055)=0,"",COUNTIF('Listing Competitieven'!AR$2:AR$479,$A1055))</f>
        <v/>
      </c>
      <c r="G1055" s="145" t="str">
        <f>IF(COUNTIF('Listing Competitieven'!AS$2:AS$479,$A1055)=0,"",COUNTIF('Listing Competitieven'!AS$2:AS$479,$A1055))</f>
        <v/>
      </c>
      <c r="I1055">
        <v>1054</v>
      </c>
      <c r="J1055" s="145">
        <f>SUM(B$2:B1055)</f>
        <v>149</v>
      </c>
      <c r="K1055" s="145">
        <f>SUM(C$2:C1055)</f>
        <v>100</v>
      </c>
      <c r="L1055" s="145">
        <f>SUM(D$2:D1055)</f>
        <v>57</v>
      </c>
      <c r="M1055" s="145">
        <f>SUM(E$2:E1055)</f>
        <v>10</v>
      </c>
      <c r="N1055" s="145">
        <f>SUM(F$2:F1055)</f>
        <v>5</v>
      </c>
      <c r="O1055" s="145">
        <f>SUM(G$2:G1055)</f>
        <v>0</v>
      </c>
    </row>
    <row r="1056" spans="1:15" x14ac:dyDescent="0.25">
      <c r="A1056">
        <v>1055</v>
      </c>
      <c r="B1056" s="145" t="str">
        <f>IF(COUNTIF('Listing Competitieven'!AN$2:AN$479,$A1056)=0,"",COUNTIF('Listing Competitieven'!AN$2:AN$479,$A1056))</f>
        <v/>
      </c>
      <c r="C1056" s="145" t="str">
        <f>IF(COUNTIF('Listing Competitieven'!AO$2:AO$479,$A1056)=0,"",COUNTIF('Listing Competitieven'!AO$2:AO$479,$A1056))</f>
        <v/>
      </c>
      <c r="D1056" s="145" t="str">
        <f>IF(COUNTIF('Listing Competitieven'!AP$2:AP$479,$A1056)=0,"",COUNTIF('Listing Competitieven'!AP$2:AP$479,$A1056))</f>
        <v/>
      </c>
      <c r="E1056" s="145" t="str">
        <f>IF(COUNTIF('Listing Competitieven'!AQ$2:AQ$479,$A1056)=0,"",COUNTIF('Listing Competitieven'!AQ$2:AQ$479,$A1056))</f>
        <v/>
      </c>
      <c r="F1056" s="145" t="str">
        <f>IF(COUNTIF('Listing Competitieven'!AR$2:AR$479,$A1056)=0,"",COUNTIF('Listing Competitieven'!AR$2:AR$479,$A1056))</f>
        <v/>
      </c>
      <c r="G1056" s="145" t="str">
        <f>IF(COUNTIF('Listing Competitieven'!AS$2:AS$479,$A1056)=0,"",COUNTIF('Listing Competitieven'!AS$2:AS$479,$A1056))</f>
        <v/>
      </c>
      <c r="I1056">
        <v>1055</v>
      </c>
      <c r="J1056" s="145">
        <f>SUM(B$2:B1056)</f>
        <v>149</v>
      </c>
      <c r="K1056" s="145">
        <f>SUM(C$2:C1056)</f>
        <v>100</v>
      </c>
      <c r="L1056" s="145">
        <f>SUM(D$2:D1056)</f>
        <v>57</v>
      </c>
      <c r="M1056" s="145">
        <f>SUM(E$2:E1056)</f>
        <v>10</v>
      </c>
      <c r="N1056" s="145">
        <f>SUM(F$2:F1056)</f>
        <v>5</v>
      </c>
      <c r="O1056" s="145">
        <f>SUM(G$2:G1056)</f>
        <v>0</v>
      </c>
    </row>
    <row r="1057" spans="1:15" x14ac:dyDescent="0.25">
      <c r="A1057">
        <v>1056</v>
      </c>
      <c r="B1057" s="145" t="str">
        <f>IF(COUNTIF('Listing Competitieven'!AN$2:AN$479,$A1057)=0,"",COUNTIF('Listing Competitieven'!AN$2:AN$479,$A1057))</f>
        <v/>
      </c>
      <c r="C1057" s="145" t="str">
        <f>IF(COUNTIF('Listing Competitieven'!AO$2:AO$479,$A1057)=0,"",COUNTIF('Listing Competitieven'!AO$2:AO$479,$A1057))</f>
        <v/>
      </c>
      <c r="D1057" s="145" t="str">
        <f>IF(COUNTIF('Listing Competitieven'!AP$2:AP$479,$A1057)=0,"",COUNTIF('Listing Competitieven'!AP$2:AP$479,$A1057))</f>
        <v/>
      </c>
      <c r="E1057" s="145" t="str">
        <f>IF(COUNTIF('Listing Competitieven'!AQ$2:AQ$479,$A1057)=0,"",COUNTIF('Listing Competitieven'!AQ$2:AQ$479,$A1057))</f>
        <v/>
      </c>
      <c r="F1057" s="145" t="str">
        <f>IF(COUNTIF('Listing Competitieven'!AR$2:AR$479,$A1057)=0,"",COUNTIF('Listing Competitieven'!AR$2:AR$479,$A1057))</f>
        <v/>
      </c>
      <c r="G1057" s="145" t="str">
        <f>IF(COUNTIF('Listing Competitieven'!AS$2:AS$479,$A1057)=0,"",COUNTIF('Listing Competitieven'!AS$2:AS$479,$A1057))</f>
        <v/>
      </c>
      <c r="I1057">
        <v>1056</v>
      </c>
      <c r="J1057" s="145">
        <f>SUM(B$2:B1057)</f>
        <v>149</v>
      </c>
      <c r="K1057" s="145">
        <f>SUM(C$2:C1057)</f>
        <v>100</v>
      </c>
      <c r="L1057" s="145">
        <f>SUM(D$2:D1057)</f>
        <v>57</v>
      </c>
      <c r="M1057" s="145">
        <f>SUM(E$2:E1057)</f>
        <v>10</v>
      </c>
      <c r="N1057" s="145">
        <f>SUM(F$2:F1057)</f>
        <v>5</v>
      </c>
      <c r="O1057" s="145">
        <f>SUM(G$2:G1057)</f>
        <v>0</v>
      </c>
    </row>
    <row r="1058" spans="1:15" x14ac:dyDescent="0.25">
      <c r="A1058">
        <v>1057</v>
      </c>
      <c r="B1058" s="145" t="str">
        <f>IF(COUNTIF('Listing Competitieven'!AN$2:AN$479,$A1058)=0,"",COUNTIF('Listing Competitieven'!AN$2:AN$479,$A1058))</f>
        <v/>
      </c>
      <c r="C1058" s="145" t="str">
        <f>IF(COUNTIF('Listing Competitieven'!AO$2:AO$479,$A1058)=0,"",COUNTIF('Listing Competitieven'!AO$2:AO$479,$A1058))</f>
        <v/>
      </c>
      <c r="D1058" s="145" t="str">
        <f>IF(COUNTIF('Listing Competitieven'!AP$2:AP$479,$A1058)=0,"",COUNTIF('Listing Competitieven'!AP$2:AP$479,$A1058))</f>
        <v/>
      </c>
      <c r="E1058" s="145" t="str">
        <f>IF(COUNTIF('Listing Competitieven'!AQ$2:AQ$479,$A1058)=0,"",COUNTIF('Listing Competitieven'!AQ$2:AQ$479,$A1058))</f>
        <v/>
      </c>
      <c r="F1058" s="145" t="str">
        <f>IF(COUNTIF('Listing Competitieven'!AR$2:AR$479,$A1058)=0,"",COUNTIF('Listing Competitieven'!AR$2:AR$479,$A1058))</f>
        <v/>
      </c>
      <c r="G1058" s="145" t="str">
        <f>IF(COUNTIF('Listing Competitieven'!AS$2:AS$479,$A1058)=0,"",COUNTIF('Listing Competitieven'!AS$2:AS$479,$A1058))</f>
        <v/>
      </c>
      <c r="I1058">
        <v>1057</v>
      </c>
      <c r="J1058" s="145">
        <f>SUM(B$2:B1058)</f>
        <v>149</v>
      </c>
      <c r="K1058" s="145">
        <f>SUM(C$2:C1058)</f>
        <v>100</v>
      </c>
      <c r="L1058" s="145">
        <f>SUM(D$2:D1058)</f>
        <v>57</v>
      </c>
      <c r="M1058" s="145">
        <f>SUM(E$2:E1058)</f>
        <v>10</v>
      </c>
      <c r="N1058" s="145">
        <f>SUM(F$2:F1058)</f>
        <v>5</v>
      </c>
      <c r="O1058" s="145">
        <f>SUM(G$2:G1058)</f>
        <v>0</v>
      </c>
    </row>
    <row r="1059" spans="1:15" x14ac:dyDescent="0.25">
      <c r="A1059">
        <v>1058</v>
      </c>
      <c r="B1059" s="145" t="str">
        <f>IF(COUNTIF('Listing Competitieven'!AN$2:AN$479,$A1059)=0,"",COUNTIF('Listing Competitieven'!AN$2:AN$479,$A1059))</f>
        <v/>
      </c>
      <c r="C1059" s="145" t="str">
        <f>IF(COUNTIF('Listing Competitieven'!AO$2:AO$479,$A1059)=0,"",COUNTIF('Listing Competitieven'!AO$2:AO$479,$A1059))</f>
        <v/>
      </c>
      <c r="D1059" s="145" t="str">
        <f>IF(COUNTIF('Listing Competitieven'!AP$2:AP$479,$A1059)=0,"",COUNTIF('Listing Competitieven'!AP$2:AP$479,$A1059))</f>
        <v/>
      </c>
      <c r="E1059" s="145" t="str">
        <f>IF(COUNTIF('Listing Competitieven'!AQ$2:AQ$479,$A1059)=0,"",COUNTIF('Listing Competitieven'!AQ$2:AQ$479,$A1059))</f>
        <v/>
      </c>
      <c r="F1059" s="145" t="str">
        <f>IF(COUNTIF('Listing Competitieven'!AR$2:AR$479,$A1059)=0,"",COUNTIF('Listing Competitieven'!AR$2:AR$479,$A1059))</f>
        <v/>
      </c>
      <c r="G1059" s="145" t="str">
        <f>IF(COUNTIF('Listing Competitieven'!AS$2:AS$479,$A1059)=0,"",COUNTIF('Listing Competitieven'!AS$2:AS$479,$A1059))</f>
        <v/>
      </c>
      <c r="I1059">
        <v>1058</v>
      </c>
      <c r="J1059" s="145">
        <f>SUM(B$2:B1059)</f>
        <v>149</v>
      </c>
      <c r="K1059" s="145">
        <f>SUM(C$2:C1059)</f>
        <v>100</v>
      </c>
      <c r="L1059" s="145">
        <f>SUM(D$2:D1059)</f>
        <v>57</v>
      </c>
      <c r="M1059" s="145">
        <f>SUM(E$2:E1059)</f>
        <v>10</v>
      </c>
      <c r="N1059" s="145">
        <f>SUM(F$2:F1059)</f>
        <v>5</v>
      </c>
      <c r="O1059" s="145">
        <f>SUM(G$2:G1059)</f>
        <v>0</v>
      </c>
    </row>
    <row r="1060" spans="1:15" x14ac:dyDescent="0.25">
      <c r="A1060">
        <v>1059</v>
      </c>
      <c r="B1060" s="145" t="str">
        <f>IF(COUNTIF('Listing Competitieven'!AN$2:AN$479,$A1060)=0,"",COUNTIF('Listing Competitieven'!AN$2:AN$479,$A1060))</f>
        <v/>
      </c>
      <c r="C1060" s="145" t="str">
        <f>IF(COUNTIF('Listing Competitieven'!AO$2:AO$479,$A1060)=0,"",COUNTIF('Listing Competitieven'!AO$2:AO$479,$A1060))</f>
        <v/>
      </c>
      <c r="D1060" s="145" t="str">
        <f>IF(COUNTIF('Listing Competitieven'!AP$2:AP$479,$A1060)=0,"",COUNTIF('Listing Competitieven'!AP$2:AP$479,$A1060))</f>
        <v/>
      </c>
      <c r="E1060" s="145" t="str">
        <f>IF(COUNTIF('Listing Competitieven'!AQ$2:AQ$479,$A1060)=0,"",COUNTIF('Listing Competitieven'!AQ$2:AQ$479,$A1060))</f>
        <v/>
      </c>
      <c r="F1060" s="145" t="str">
        <f>IF(COUNTIF('Listing Competitieven'!AR$2:AR$479,$A1060)=0,"",COUNTIF('Listing Competitieven'!AR$2:AR$479,$A1060))</f>
        <v/>
      </c>
      <c r="G1060" s="145" t="str">
        <f>IF(COUNTIF('Listing Competitieven'!AS$2:AS$479,$A1060)=0,"",COUNTIF('Listing Competitieven'!AS$2:AS$479,$A1060))</f>
        <v/>
      </c>
      <c r="I1060">
        <v>1059</v>
      </c>
      <c r="J1060" s="145">
        <f>SUM(B$2:B1060)</f>
        <v>149</v>
      </c>
      <c r="K1060" s="145">
        <f>SUM(C$2:C1060)</f>
        <v>100</v>
      </c>
      <c r="L1060" s="145">
        <f>SUM(D$2:D1060)</f>
        <v>57</v>
      </c>
      <c r="M1060" s="145">
        <f>SUM(E$2:E1060)</f>
        <v>10</v>
      </c>
      <c r="N1060" s="145">
        <f>SUM(F$2:F1060)</f>
        <v>5</v>
      </c>
      <c r="O1060" s="145">
        <f>SUM(G$2:G1060)</f>
        <v>0</v>
      </c>
    </row>
    <row r="1061" spans="1:15" x14ac:dyDescent="0.25">
      <c r="A1061">
        <v>1060</v>
      </c>
      <c r="B1061" s="145" t="str">
        <f>IF(COUNTIF('Listing Competitieven'!AN$2:AN$479,$A1061)=0,"",COUNTIF('Listing Competitieven'!AN$2:AN$479,$A1061))</f>
        <v/>
      </c>
      <c r="C1061" s="145" t="str">
        <f>IF(COUNTIF('Listing Competitieven'!AO$2:AO$479,$A1061)=0,"",COUNTIF('Listing Competitieven'!AO$2:AO$479,$A1061))</f>
        <v/>
      </c>
      <c r="D1061" s="145" t="str">
        <f>IF(COUNTIF('Listing Competitieven'!AP$2:AP$479,$A1061)=0,"",COUNTIF('Listing Competitieven'!AP$2:AP$479,$A1061))</f>
        <v/>
      </c>
      <c r="E1061" s="145" t="str">
        <f>IF(COUNTIF('Listing Competitieven'!AQ$2:AQ$479,$A1061)=0,"",COUNTIF('Listing Competitieven'!AQ$2:AQ$479,$A1061))</f>
        <v/>
      </c>
      <c r="F1061" s="145" t="str">
        <f>IF(COUNTIF('Listing Competitieven'!AR$2:AR$479,$A1061)=0,"",COUNTIF('Listing Competitieven'!AR$2:AR$479,$A1061))</f>
        <v/>
      </c>
      <c r="G1061" s="145" t="str">
        <f>IF(COUNTIF('Listing Competitieven'!AS$2:AS$479,$A1061)=0,"",COUNTIF('Listing Competitieven'!AS$2:AS$479,$A1061))</f>
        <v/>
      </c>
      <c r="I1061">
        <v>1060</v>
      </c>
      <c r="J1061" s="145">
        <f>SUM(B$2:B1061)</f>
        <v>149</v>
      </c>
      <c r="K1061" s="145">
        <f>SUM(C$2:C1061)</f>
        <v>100</v>
      </c>
      <c r="L1061" s="145">
        <f>SUM(D$2:D1061)</f>
        <v>57</v>
      </c>
      <c r="M1061" s="145">
        <f>SUM(E$2:E1061)</f>
        <v>10</v>
      </c>
      <c r="N1061" s="145">
        <f>SUM(F$2:F1061)</f>
        <v>5</v>
      </c>
      <c r="O1061" s="145">
        <f>SUM(G$2:G1061)</f>
        <v>0</v>
      </c>
    </row>
    <row r="1062" spans="1:15" x14ac:dyDescent="0.25">
      <c r="A1062">
        <v>1061</v>
      </c>
      <c r="B1062" s="145" t="str">
        <f>IF(COUNTIF('Listing Competitieven'!AN$2:AN$479,$A1062)=0,"",COUNTIF('Listing Competitieven'!AN$2:AN$479,$A1062))</f>
        <v/>
      </c>
      <c r="C1062" s="145" t="str">
        <f>IF(COUNTIF('Listing Competitieven'!AO$2:AO$479,$A1062)=0,"",COUNTIF('Listing Competitieven'!AO$2:AO$479,$A1062))</f>
        <v/>
      </c>
      <c r="D1062" s="145" t="str">
        <f>IF(COUNTIF('Listing Competitieven'!AP$2:AP$479,$A1062)=0,"",COUNTIF('Listing Competitieven'!AP$2:AP$479,$A1062))</f>
        <v/>
      </c>
      <c r="E1062" s="145" t="str">
        <f>IF(COUNTIF('Listing Competitieven'!AQ$2:AQ$479,$A1062)=0,"",COUNTIF('Listing Competitieven'!AQ$2:AQ$479,$A1062))</f>
        <v/>
      </c>
      <c r="F1062" s="145" t="str">
        <f>IF(COUNTIF('Listing Competitieven'!AR$2:AR$479,$A1062)=0,"",COUNTIF('Listing Competitieven'!AR$2:AR$479,$A1062))</f>
        <v/>
      </c>
      <c r="G1062" s="145" t="str">
        <f>IF(COUNTIF('Listing Competitieven'!AS$2:AS$479,$A1062)=0,"",COUNTIF('Listing Competitieven'!AS$2:AS$479,$A1062))</f>
        <v/>
      </c>
      <c r="I1062">
        <v>1061</v>
      </c>
      <c r="J1062" s="145">
        <f>SUM(B$2:B1062)</f>
        <v>149</v>
      </c>
      <c r="K1062" s="145">
        <f>SUM(C$2:C1062)</f>
        <v>100</v>
      </c>
      <c r="L1062" s="145">
        <f>SUM(D$2:D1062)</f>
        <v>57</v>
      </c>
      <c r="M1062" s="145">
        <f>SUM(E$2:E1062)</f>
        <v>10</v>
      </c>
      <c r="N1062" s="145">
        <f>SUM(F$2:F1062)</f>
        <v>5</v>
      </c>
      <c r="O1062" s="145">
        <f>SUM(G$2:G1062)</f>
        <v>0</v>
      </c>
    </row>
    <row r="1063" spans="1:15" x14ac:dyDescent="0.25">
      <c r="A1063">
        <v>1062</v>
      </c>
      <c r="B1063" s="145" t="str">
        <f>IF(COUNTIF('Listing Competitieven'!AN$2:AN$479,$A1063)=0,"",COUNTIF('Listing Competitieven'!AN$2:AN$479,$A1063))</f>
        <v/>
      </c>
      <c r="C1063" s="145" t="str">
        <f>IF(COUNTIF('Listing Competitieven'!AO$2:AO$479,$A1063)=0,"",COUNTIF('Listing Competitieven'!AO$2:AO$479,$A1063))</f>
        <v/>
      </c>
      <c r="D1063" s="145" t="str">
        <f>IF(COUNTIF('Listing Competitieven'!AP$2:AP$479,$A1063)=0,"",COUNTIF('Listing Competitieven'!AP$2:AP$479,$A1063))</f>
        <v/>
      </c>
      <c r="E1063" s="145" t="str">
        <f>IF(COUNTIF('Listing Competitieven'!AQ$2:AQ$479,$A1063)=0,"",COUNTIF('Listing Competitieven'!AQ$2:AQ$479,$A1063))</f>
        <v/>
      </c>
      <c r="F1063" s="145" t="str">
        <f>IF(COUNTIF('Listing Competitieven'!AR$2:AR$479,$A1063)=0,"",COUNTIF('Listing Competitieven'!AR$2:AR$479,$A1063))</f>
        <v/>
      </c>
      <c r="G1063" s="145" t="str">
        <f>IF(COUNTIF('Listing Competitieven'!AS$2:AS$479,$A1063)=0,"",COUNTIF('Listing Competitieven'!AS$2:AS$479,$A1063))</f>
        <v/>
      </c>
      <c r="I1063">
        <v>1062</v>
      </c>
      <c r="J1063" s="145">
        <f>SUM(B$2:B1063)</f>
        <v>149</v>
      </c>
      <c r="K1063" s="145">
        <f>SUM(C$2:C1063)</f>
        <v>100</v>
      </c>
      <c r="L1063" s="145">
        <f>SUM(D$2:D1063)</f>
        <v>57</v>
      </c>
      <c r="M1063" s="145">
        <f>SUM(E$2:E1063)</f>
        <v>10</v>
      </c>
      <c r="N1063" s="145">
        <f>SUM(F$2:F1063)</f>
        <v>5</v>
      </c>
      <c r="O1063" s="145">
        <f>SUM(G$2:G1063)</f>
        <v>0</v>
      </c>
    </row>
    <row r="1064" spans="1:15" x14ac:dyDescent="0.25">
      <c r="A1064">
        <v>1063</v>
      </c>
      <c r="B1064" s="145" t="str">
        <f>IF(COUNTIF('Listing Competitieven'!AN$2:AN$479,$A1064)=0,"",COUNTIF('Listing Competitieven'!AN$2:AN$479,$A1064))</f>
        <v/>
      </c>
      <c r="C1064" s="145" t="str">
        <f>IF(COUNTIF('Listing Competitieven'!AO$2:AO$479,$A1064)=0,"",COUNTIF('Listing Competitieven'!AO$2:AO$479,$A1064))</f>
        <v/>
      </c>
      <c r="D1064" s="145" t="str">
        <f>IF(COUNTIF('Listing Competitieven'!AP$2:AP$479,$A1064)=0,"",COUNTIF('Listing Competitieven'!AP$2:AP$479,$A1064))</f>
        <v/>
      </c>
      <c r="E1064" s="145">
        <f>IF(COUNTIF('Listing Competitieven'!AQ$2:AQ$479,$A1064)=0,"",COUNTIF('Listing Competitieven'!AQ$2:AQ$479,$A1064))</f>
        <v>1</v>
      </c>
      <c r="F1064" s="145" t="str">
        <f>IF(COUNTIF('Listing Competitieven'!AR$2:AR$479,$A1064)=0,"",COUNTIF('Listing Competitieven'!AR$2:AR$479,$A1064))</f>
        <v/>
      </c>
      <c r="G1064" s="145" t="str">
        <f>IF(COUNTIF('Listing Competitieven'!AS$2:AS$479,$A1064)=0,"",COUNTIF('Listing Competitieven'!AS$2:AS$479,$A1064))</f>
        <v/>
      </c>
      <c r="I1064">
        <v>1063</v>
      </c>
      <c r="J1064" s="145">
        <f>SUM(B$2:B1064)</f>
        <v>149</v>
      </c>
      <c r="K1064" s="145">
        <f>SUM(C$2:C1064)</f>
        <v>100</v>
      </c>
      <c r="L1064" s="145">
        <f>SUM(D$2:D1064)</f>
        <v>57</v>
      </c>
      <c r="M1064" s="145">
        <f>SUM(E$2:E1064)</f>
        <v>11</v>
      </c>
      <c r="N1064" s="145">
        <f>SUM(F$2:F1064)</f>
        <v>5</v>
      </c>
      <c r="O1064" s="145">
        <f>SUM(G$2:G1064)</f>
        <v>0</v>
      </c>
    </row>
    <row r="1065" spans="1:15" x14ac:dyDescent="0.25">
      <c r="A1065">
        <v>1064</v>
      </c>
      <c r="B1065" s="145" t="str">
        <f>IF(COUNTIF('Listing Competitieven'!AN$2:AN$479,$A1065)=0,"",COUNTIF('Listing Competitieven'!AN$2:AN$479,$A1065))</f>
        <v/>
      </c>
      <c r="C1065" s="145" t="str">
        <f>IF(COUNTIF('Listing Competitieven'!AO$2:AO$479,$A1065)=0,"",COUNTIF('Listing Competitieven'!AO$2:AO$479,$A1065))</f>
        <v/>
      </c>
      <c r="D1065" s="145" t="str">
        <f>IF(COUNTIF('Listing Competitieven'!AP$2:AP$479,$A1065)=0,"",COUNTIF('Listing Competitieven'!AP$2:AP$479,$A1065))</f>
        <v/>
      </c>
      <c r="E1065" s="145" t="str">
        <f>IF(COUNTIF('Listing Competitieven'!AQ$2:AQ$479,$A1065)=0,"",COUNTIF('Listing Competitieven'!AQ$2:AQ$479,$A1065))</f>
        <v/>
      </c>
      <c r="F1065" s="145" t="str">
        <f>IF(COUNTIF('Listing Competitieven'!AR$2:AR$479,$A1065)=0,"",COUNTIF('Listing Competitieven'!AR$2:AR$479,$A1065))</f>
        <v/>
      </c>
      <c r="G1065" s="145" t="str">
        <f>IF(COUNTIF('Listing Competitieven'!AS$2:AS$479,$A1065)=0,"",COUNTIF('Listing Competitieven'!AS$2:AS$479,$A1065))</f>
        <v/>
      </c>
      <c r="I1065">
        <v>1064</v>
      </c>
      <c r="J1065" s="145">
        <f>SUM(B$2:B1065)</f>
        <v>149</v>
      </c>
      <c r="K1065" s="145">
        <f>SUM(C$2:C1065)</f>
        <v>100</v>
      </c>
      <c r="L1065" s="145">
        <f>SUM(D$2:D1065)</f>
        <v>57</v>
      </c>
      <c r="M1065" s="145">
        <f>SUM(E$2:E1065)</f>
        <v>11</v>
      </c>
      <c r="N1065" s="145">
        <f>SUM(F$2:F1065)</f>
        <v>5</v>
      </c>
      <c r="O1065" s="145">
        <f>SUM(G$2:G1065)</f>
        <v>0</v>
      </c>
    </row>
    <row r="1066" spans="1:15" x14ac:dyDescent="0.25">
      <c r="A1066">
        <v>1065</v>
      </c>
      <c r="B1066" s="145" t="str">
        <f>IF(COUNTIF('Listing Competitieven'!AN$2:AN$479,$A1066)=0,"",COUNTIF('Listing Competitieven'!AN$2:AN$479,$A1066))</f>
        <v/>
      </c>
      <c r="C1066" s="145" t="str">
        <f>IF(COUNTIF('Listing Competitieven'!AO$2:AO$479,$A1066)=0,"",COUNTIF('Listing Competitieven'!AO$2:AO$479,$A1066))</f>
        <v/>
      </c>
      <c r="D1066" s="145" t="str">
        <f>IF(COUNTIF('Listing Competitieven'!AP$2:AP$479,$A1066)=0,"",COUNTIF('Listing Competitieven'!AP$2:AP$479,$A1066))</f>
        <v/>
      </c>
      <c r="E1066" s="145" t="str">
        <f>IF(COUNTIF('Listing Competitieven'!AQ$2:AQ$479,$A1066)=0,"",COUNTIF('Listing Competitieven'!AQ$2:AQ$479,$A1066))</f>
        <v/>
      </c>
      <c r="F1066" s="145" t="str">
        <f>IF(COUNTIF('Listing Competitieven'!AR$2:AR$479,$A1066)=0,"",COUNTIF('Listing Competitieven'!AR$2:AR$479,$A1066))</f>
        <v/>
      </c>
      <c r="G1066" s="145" t="str">
        <f>IF(COUNTIF('Listing Competitieven'!AS$2:AS$479,$A1066)=0,"",COUNTIF('Listing Competitieven'!AS$2:AS$479,$A1066))</f>
        <v/>
      </c>
      <c r="I1066">
        <v>1065</v>
      </c>
      <c r="J1066" s="145">
        <f>SUM(B$2:B1066)</f>
        <v>149</v>
      </c>
      <c r="K1066" s="145">
        <f>SUM(C$2:C1066)</f>
        <v>100</v>
      </c>
      <c r="L1066" s="145">
        <f>SUM(D$2:D1066)</f>
        <v>57</v>
      </c>
      <c r="M1066" s="145">
        <f>SUM(E$2:E1066)</f>
        <v>11</v>
      </c>
      <c r="N1066" s="145">
        <f>SUM(F$2:F1066)</f>
        <v>5</v>
      </c>
      <c r="O1066" s="145">
        <f>SUM(G$2:G1066)</f>
        <v>0</v>
      </c>
    </row>
    <row r="1067" spans="1:15" x14ac:dyDescent="0.25">
      <c r="A1067">
        <v>1066</v>
      </c>
      <c r="B1067" s="145" t="str">
        <f>IF(COUNTIF('Listing Competitieven'!AN$2:AN$479,$A1067)=0,"",COUNTIF('Listing Competitieven'!AN$2:AN$479,$A1067))</f>
        <v/>
      </c>
      <c r="C1067" s="145" t="str">
        <f>IF(COUNTIF('Listing Competitieven'!AO$2:AO$479,$A1067)=0,"",COUNTIF('Listing Competitieven'!AO$2:AO$479,$A1067))</f>
        <v/>
      </c>
      <c r="D1067" s="145" t="str">
        <f>IF(COUNTIF('Listing Competitieven'!AP$2:AP$479,$A1067)=0,"",COUNTIF('Listing Competitieven'!AP$2:AP$479,$A1067))</f>
        <v/>
      </c>
      <c r="E1067" s="145" t="str">
        <f>IF(COUNTIF('Listing Competitieven'!AQ$2:AQ$479,$A1067)=0,"",COUNTIF('Listing Competitieven'!AQ$2:AQ$479,$A1067))</f>
        <v/>
      </c>
      <c r="F1067" s="145" t="str">
        <f>IF(COUNTIF('Listing Competitieven'!AR$2:AR$479,$A1067)=0,"",COUNTIF('Listing Competitieven'!AR$2:AR$479,$A1067))</f>
        <v/>
      </c>
      <c r="G1067" s="145" t="str">
        <f>IF(COUNTIF('Listing Competitieven'!AS$2:AS$479,$A1067)=0,"",COUNTIF('Listing Competitieven'!AS$2:AS$479,$A1067))</f>
        <v/>
      </c>
      <c r="I1067">
        <v>1066</v>
      </c>
      <c r="J1067" s="145">
        <f>SUM(B$2:B1067)</f>
        <v>149</v>
      </c>
      <c r="K1067" s="145">
        <f>SUM(C$2:C1067)</f>
        <v>100</v>
      </c>
      <c r="L1067" s="145">
        <f>SUM(D$2:D1067)</f>
        <v>57</v>
      </c>
      <c r="M1067" s="145">
        <f>SUM(E$2:E1067)</f>
        <v>11</v>
      </c>
      <c r="N1067" s="145">
        <f>SUM(F$2:F1067)</f>
        <v>5</v>
      </c>
      <c r="O1067" s="145">
        <f>SUM(G$2:G1067)</f>
        <v>0</v>
      </c>
    </row>
    <row r="1068" spans="1:15" x14ac:dyDescent="0.25">
      <c r="A1068">
        <v>1067</v>
      </c>
      <c r="B1068" s="145" t="str">
        <f>IF(COUNTIF('Listing Competitieven'!AN$2:AN$479,$A1068)=0,"",COUNTIF('Listing Competitieven'!AN$2:AN$479,$A1068))</f>
        <v/>
      </c>
      <c r="C1068" s="145" t="str">
        <f>IF(COUNTIF('Listing Competitieven'!AO$2:AO$479,$A1068)=0,"",COUNTIF('Listing Competitieven'!AO$2:AO$479,$A1068))</f>
        <v/>
      </c>
      <c r="D1068" s="145" t="str">
        <f>IF(COUNTIF('Listing Competitieven'!AP$2:AP$479,$A1068)=0,"",COUNTIF('Listing Competitieven'!AP$2:AP$479,$A1068))</f>
        <v/>
      </c>
      <c r="E1068" s="145" t="str">
        <f>IF(COUNTIF('Listing Competitieven'!AQ$2:AQ$479,$A1068)=0,"",COUNTIF('Listing Competitieven'!AQ$2:AQ$479,$A1068))</f>
        <v/>
      </c>
      <c r="F1068" s="145" t="str">
        <f>IF(COUNTIF('Listing Competitieven'!AR$2:AR$479,$A1068)=0,"",COUNTIF('Listing Competitieven'!AR$2:AR$479,$A1068))</f>
        <v/>
      </c>
      <c r="G1068" s="145" t="str">
        <f>IF(COUNTIF('Listing Competitieven'!AS$2:AS$479,$A1068)=0,"",COUNTIF('Listing Competitieven'!AS$2:AS$479,$A1068))</f>
        <v/>
      </c>
      <c r="I1068">
        <v>1067</v>
      </c>
      <c r="J1068" s="145">
        <f>SUM(B$2:B1068)</f>
        <v>149</v>
      </c>
      <c r="K1068" s="145">
        <f>SUM(C$2:C1068)</f>
        <v>100</v>
      </c>
      <c r="L1068" s="145">
        <f>SUM(D$2:D1068)</f>
        <v>57</v>
      </c>
      <c r="M1068" s="145">
        <f>SUM(E$2:E1068)</f>
        <v>11</v>
      </c>
      <c r="N1068" s="145">
        <f>SUM(F$2:F1068)</f>
        <v>5</v>
      </c>
      <c r="O1068" s="145">
        <f>SUM(G$2:G1068)</f>
        <v>0</v>
      </c>
    </row>
    <row r="1069" spans="1:15" x14ac:dyDescent="0.25">
      <c r="A1069">
        <v>1068</v>
      </c>
      <c r="B1069" s="145" t="str">
        <f>IF(COUNTIF('Listing Competitieven'!AN$2:AN$479,$A1069)=0,"",COUNTIF('Listing Competitieven'!AN$2:AN$479,$A1069))</f>
        <v/>
      </c>
      <c r="C1069" s="145" t="str">
        <f>IF(COUNTIF('Listing Competitieven'!AO$2:AO$479,$A1069)=0,"",COUNTIF('Listing Competitieven'!AO$2:AO$479,$A1069))</f>
        <v/>
      </c>
      <c r="D1069" s="145" t="str">
        <f>IF(COUNTIF('Listing Competitieven'!AP$2:AP$479,$A1069)=0,"",COUNTIF('Listing Competitieven'!AP$2:AP$479,$A1069))</f>
        <v/>
      </c>
      <c r="E1069" s="145" t="str">
        <f>IF(COUNTIF('Listing Competitieven'!AQ$2:AQ$479,$A1069)=0,"",COUNTIF('Listing Competitieven'!AQ$2:AQ$479,$A1069))</f>
        <v/>
      </c>
      <c r="F1069" s="145" t="str">
        <f>IF(COUNTIF('Listing Competitieven'!AR$2:AR$479,$A1069)=0,"",COUNTIF('Listing Competitieven'!AR$2:AR$479,$A1069))</f>
        <v/>
      </c>
      <c r="G1069" s="145" t="str">
        <f>IF(COUNTIF('Listing Competitieven'!AS$2:AS$479,$A1069)=0,"",COUNTIF('Listing Competitieven'!AS$2:AS$479,$A1069))</f>
        <v/>
      </c>
      <c r="I1069">
        <v>1068</v>
      </c>
      <c r="J1069" s="145">
        <f>SUM(B$2:B1069)</f>
        <v>149</v>
      </c>
      <c r="K1069" s="145">
        <f>SUM(C$2:C1069)</f>
        <v>100</v>
      </c>
      <c r="L1069" s="145">
        <f>SUM(D$2:D1069)</f>
        <v>57</v>
      </c>
      <c r="M1069" s="145">
        <f>SUM(E$2:E1069)</f>
        <v>11</v>
      </c>
      <c r="N1069" s="145">
        <f>SUM(F$2:F1069)</f>
        <v>5</v>
      </c>
      <c r="O1069" s="145">
        <f>SUM(G$2:G1069)</f>
        <v>0</v>
      </c>
    </row>
    <row r="1070" spans="1:15" x14ac:dyDescent="0.25">
      <c r="A1070">
        <v>1069</v>
      </c>
      <c r="B1070" s="145" t="str">
        <f>IF(COUNTIF('Listing Competitieven'!AN$2:AN$479,$A1070)=0,"",COUNTIF('Listing Competitieven'!AN$2:AN$479,$A1070))</f>
        <v/>
      </c>
      <c r="C1070" s="145" t="str">
        <f>IF(COUNTIF('Listing Competitieven'!AO$2:AO$479,$A1070)=0,"",COUNTIF('Listing Competitieven'!AO$2:AO$479,$A1070))</f>
        <v/>
      </c>
      <c r="D1070" s="145" t="str">
        <f>IF(COUNTIF('Listing Competitieven'!AP$2:AP$479,$A1070)=0,"",COUNTIF('Listing Competitieven'!AP$2:AP$479,$A1070))</f>
        <v/>
      </c>
      <c r="E1070" s="145" t="str">
        <f>IF(COUNTIF('Listing Competitieven'!AQ$2:AQ$479,$A1070)=0,"",COUNTIF('Listing Competitieven'!AQ$2:AQ$479,$A1070))</f>
        <v/>
      </c>
      <c r="F1070" s="145" t="str">
        <f>IF(COUNTIF('Listing Competitieven'!AR$2:AR$479,$A1070)=0,"",COUNTIF('Listing Competitieven'!AR$2:AR$479,$A1070))</f>
        <v/>
      </c>
      <c r="G1070" s="145" t="str">
        <f>IF(COUNTIF('Listing Competitieven'!AS$2:AS$479,$A1070)=0,"",COUNTIF('Listing Competitieven'!AS$2:AS$479,$A1070))</f>
        <v/>
      </c>
      <c r="I1070">
        <v>1069</v>
      </c>
      <c r="J1070" s="145">
        <f>SUM(B$2:B1070)</f>
        <v>149</v>
      </c>
      <c r="K1070" s="145">
        <f>SUM(C$2:C1070)</f>
        <v>100</v>
      </c>
      <c r="L1070" s="145">
        <f>SUM(D$2:D1070)</f>
        <v>57</v>
      </c>
      <c r="M1070" s="145">
        <f>SUM(E$2:E1070)</f>
        <v>11</v>
      </c>
      <c r="N1070" s="145">
        <f>SUM(F$2:F1070)</f>
        <v>5</v>
      </c>
      <c r="O1070" s="145">
        <f>SUM(G$2:G1070)</f>
        <v>0</v>
      </c>
    </row>
    <row r="1071" spans="1:15" x14ac:dyDescent="0.25">
      <c r="A1071">
        <v>1070</v>
      </c>
      <c r="B1071" s="145" t="str">
        <f>IF(COUNTIF('Listing Competitieven'!AN$2:AN$479,$A1071)=0,"",COUNTIF('Listing Competitieven'!AN$2:AN$479,$A1071))</f>
        <v/>
      </c>
      <c r="C1071" s="145" t="str">
        <f>IF(COUNTIF('Listing Competitieven'!AO$2:AO$479,$A1071)=0,"",COUNTIF('Listing Competitieven'!AO$2:AO$479,$A1071))</f>
        <v/>
      </c>
      <c r="D1071" s="145" t="str">
        <f>IF(COUNTIF('Listing Competitieven'!AP$2:AP$479,$A1071)=0,"",COUNTIF('Listing Competitieven'!AP$2:AP$479,$A1071))</f>
        <v/>
      </c>
      <c r="E1071" s="145" t="str">
        <f>IF(COUNTIF('Listing Competitieven'!AQ$2:AQ$479,$A1071)=0,"",COUNTIF('Listing Competitieven'!AQ$2:AQ$479,$A1071))</f>
        <v/>
      </c>
      <c r="F1071" s="145" t="str">
        <f>IF(COUNTIF('Listing Competitieven'!AR$2:AR$479,$A1071)=0,"",COUNTIF('Listing Competitieven'!AR$2:AR$479,$A1071))</f>
        <v/>
      </c>
      <c r="G1071" s="145" t="str">
        <f>IF(COUNTIF('Listing Competitieven'!AS$2:AS$479,$A1071)=0,"",COUNTIF('Listing Competitieven'!AS$2:AS$479,$A1071))</f>
        <v/>
      </c>
      <c r="I1071">
        <v>1070</v>
      </c>
      <c r="J1071" s="145">
        <f>SUM(B$2:B1071)</f>
        <v>149</v>
      </c>
      <c r="K1071" s="145">
        <f>SUM(C$2:C1071)</f>
        <v>100</v>
      </c>
      <c r="L1071" s="145">
        <f>SUM(D$2:D1071)</f>
        <v>57</v>
      </c>
      <c r="M1071" s="145">
        <f>SUM(E$2:E1071)</f>
        <v>11</v>
      </c>
      <c r="N1071" s="145">
        <f>SUM(F$2:F1071)</f>
        <v>5</v>
      </c>
      <c r="O1071" s="145">
        <f>SUM(G$2:G1071)</f>
        <v>0</v>
      </c>
    </row>
    <row r="1072" spans="1:15" x14ac:dyDescent="0.25">
      <c r="A1072">
        <v>1071</v>
      </c>
      <c r="B1072" s="145" t="str">
        <f>IF(COUNTIF('Listing Competitieven'!AN$2:AN$479,$A1072)=0,"",COUNTIF('Listing Competitieven'!AN$2:AN$479,$A1072))</f>
        <v/>
      </c>
      <c r="C1072" s="145" t="str">
        <f>IF(COUNTIF('Listing Competitieven'!AO$2:AO$479,$A1072)=0,"",COUNTIF('Listing Competitieven'!AO$2:AO$479,$A1072))</f>
        <v/>
      </c>
      <c r="D1072" s="145" t="str">
        <f>IF(COUNTIF('Listing Competitieven'!AP$2:AP$479,$A1072)=0,"",COUNTIF('Listing Competitieven'!AP$2:AP$479,$A1072))</f>
        <v/>
      </c>
      <c r="E1072" s="145" t="str">
        <f>IF(COUNTIF('Listing Competitieven'!AQ$2:AQ$479,$A1072)=0,"",COUNTIF('Listing Competitieven'!AQ$2:AQ$479,$A1072))</f>
        <v/>
      </c>
      <c r="F1072" s="145" t="str">
        <f>IF(COUNTIF('Listing Competitieven'!AR$2:AR$479,$A1072)=0,"",COUNTIF('Listing Competitieven'!AR$2:AR$479,$A1072))</f>
        <v/>
      </c>
      <c r="G1072" s="145" t="str">
        <f>IF(COUNTIF('Listing Competitieven'!AS$2:AS$479,$A1072)=0,"",COUNTIF('Listing Competitieven'!AS$2:AS$479,$A1072))</f>
        <v/>
      </c>
      <c r="I1072">
        <v>1071</v>
      </c>
      <c r="J1072" s="145">
        <f>SUM(B$2:B1072)</f>
        <v>149</v>
      </c>
      <c r="K1072" s="145">
        <f>SUM(C$2:C1072)</f>
        <v>100</v>
      </c>
      <c r="L1072" s="145">
        <f>SUM(D$2:D1072)</f>
        <v>57</v>
      </c>
      <c r="M1072" s="145">
        <f>SUM(E$2:E1072)</f>
        <v>11</v>
      </c>
      <c r="N1072" s="145">
        <f>SUM(F$2:F1072)</f>
        <v>5</v>
      </c>
      <c r="O1072" s="145">
        <f>SUM(G$2:G1072)</f>
        <v>0</v>
      </c>
    </row>
    <row r="1073" spans="1:15" x14ac:dyDescent="0.25">
      <c r="A1073">
        <v>1072</v>
      </c>
      <c r="B1073" s="145" t="str">
        <f>IF(COUNTIF('Listing Competitieven'!AN$2:AN$479,$A1073)=0,"",COUNTIF('Listing Competitieven'!AN$2:AN$479,$A1073))</f>
        <v/>
      </c>
      <c r="C1073" s="145" t="str">
        <f>IF(COUNTIF('Listing Competitieven'!AO$2:AO$479,$A1073)=0,"",COUNTIF('Listing Competitieven'!AO$2:AO$479,$A1073))</f>
        <v/>
      </c>
      <c r="D1073" s="145" t="str">
        <f>IF(COUNTIF('Listing Competitieven'!AP$2:AP$479,$A1073)=0,"",COUNTIF('Listing Competitieven'!AP$2:AP$479,$A1073))</f>
        <v/>
      </c>
      <c r="E1073" s="145" t="str">
        <f>IF(COUNTIF('Listing Competitieven'!AQ$2:AQ$479,$A1073)=0,"",COUNTIF('Listing Competitieven'!AQ$2:AQ$479,$A1073))</f>
        <v/>
      </c>
      <c r="F1073" s="145" t="str">
        <f>IF(COUNTIF('Listing Competitieven'!AR$2:AR$479,$A1073)=0,"",COUNTIF('Listing Competitieven'!AR$2:AR$479,$A1073))</f>
        <v/>
      </c>
      <c r="G1073" s="145" t="str">
        <f>IF(COUNTIF('Listing Competitieven'!AS$2:AS$479,$A1073)=0,"",COUNTIF('Listing Competitieven'!AS$2:AS$479,$A1073))</f>
        <v/>
      </c>
      <c r="I1073">
        <v>1072</v>
      </c>
      <c r="J1073" s="145">
        <f>SUM(B$2:B1073)</f>
        <v>149</v>
      </c>
      <c r="K1073" s="145">
        <f>SUM(C$2:C1073)</f>
        <v>100</v>
      </c>
      <c r="L1073" s="145">
        <f>SUM(D$2:D1073)</f>
        <v>57</v>
      </c>
      <c r="M1073" s="145">
        <f>SUM(E$2:E1073)</f>
        <v>11</v>
      </c>
      <c r="N1073" s="145">
        <f>SUM(F$2:F1073)</f>
        <v>5</v>
      </c>
      <c r="O1073" s="145">
        <f>SUM(G$2:G1073)</f>
        <v>0</v>
      </c>
    </row>
    <row r="1074" spans="1:15" x14ac:dyDescent="0.25">
      <c r="A1074">
        <v>1073</v>
      </c>
      <c r="B1074" s="145" t="str">
        <f>IF(COUNTIF('Listing Competitieven'!AN$2:AN$479,$A1074)=0,"",COUNTIF('Listing Competitieven'!AN$2:AN$479,$A1074))</f>
        <v/>
      </c>
      <c r="C1074" s="145" t="str">
        <f>IF(COUNTIF('Listing Competitieven'!AO$2:AO$479,$A1074)=0,"",COUNTIF('Listing Competitieven'!AO$2:AO$479,$A1074))</f>
        <v/>
      </c>
      <c r="D1074" s="145" t="str">
        <f>IF(COUNTIF('Listing Competitieven'!AP$2:AP$479,$A1074)=0,"",COUNTIF('Listing Competitieven'!AP$2:AP$479,$A1074))</f>
        <v/>
      </c>
      <c r="E1074" s="145" t="str">
        <f>IF(COUNTIF('Listing Competitieven'!AQ$2:AQ$479,$A1074)=0,"",COUNTIF('Listing Competitieven'!AQ$2:AQ$479,$A1074))</f>
        <v/>
      </c>
      <c r="F1074" s="145" t="str">
        <f>IF(COUNTIF('Listing Competitieven'!AR$2:AR$479,$A1074)=0,"",COUNTIF('Listing Competitieven'!AR$2:AR$479,$A1074))</f>
        <v/>
      </c>
      <c r="G1074" s="145" t="str">
        <f>IF(COUNTIF('Listing Competitieven'!AS$2:AS$479,$A1074)=0,"",COUNTIF('Listing Competitieven'!AS$2:AS$479,$A1074))</f>
        <v/>
      </c>
      <c r="I1074">
        <v>1073</v>
      </c>
      <c r="J1074" s="145">
        <f>SUM(B$2:B1074)</f>
        <v>149</v>
      </c>
      <c r="K1074" s="145">
        <f>SUM(C$2:C1074)</f>
        <v>100</v>
      </c>
      <c r="L1074" s="145">
        <f>SUM(D$2:D1074)</f>
        <v>57</v>
      </c>
      <c r="M1074" s="145">
        <f>SUM(E$2:E1074)</f>
        <v>11</v>
      </c>
      <c r="N1074" s="145">
        <f>SUM(F$2:F1074)</f>
        <v>5</v>
      </c>
      <c r="O1074" s="145">
        <f>SUM(G$2:G1074)</f>
        <v>0</v>
      </c>
    </row>
    <row r="1075" spans="1:15" x14ac:dyDescent="0.25">
      <c r="A1075">
        <v>1074</v>
      </c>
      <c r="B1075" s="145" t="str">
        <f>IF(COUNTIF('Listing Competitieven'!AN$2:AN$479,$A1075)=0,"",COUNTIF('Listing Competitieven'!AN$2:AN$479,$A1075))</f>
        <v/>
      </c>
      <c r="C1075" s="145" t="str">
        <f>IF(COUNTIF('Listing Competitieven'!AO$2:AO$479,$A1075)=0,"",COUNTIF('Listing Competitieven'!AO$2:AO$479,$A1075))</f>
        <v/>
      </c>
      <c r="D1075" s="145" t="str">
        <f>IF(COUNTIF('Listing Competitieven'!AP$2:AP$479,$A1075)=0,"",COUNTIF('Listing Competitieven'!AP$2:AP$479,$A1075))</f>
        <v/>
      </c>
      <c r="E1075" s="145" t="str">
        <f>IF(COUNTIF('Listing Competitieven'!AQ$2:AQ$479,$A1075)=0,"",COUNTIF('Listing Competitieven'!AQ$2:AQ$479,$A1075))</f>
        <v/>
      </c>
      <c r="F1075" s="145" t="str">
        <f>IF(COUNTIF('Listing Competitieven'!AR$2:AR$479,$A1075)=0,"",COUNTIF('Listing Competitieven'!AR$2:AR$479,$A1075))</f>
        <v/>
      </c>
      <c r="G1075" s="145" t="str">
        <f>IF(COUNTIF('Listing Competitieven'!AS$2:AS$479,$A1075)=0,"",COUNTIF('Listing Competitieven'!AS$2:AS$479,$A1075))</f>
        <v/>
      </c>
      <c r="I1075">
        <v>1074</v>
      </c>
      <c r="J1075" s="145">
        <f>SUM(B$2:B1075)</f>
        <v>149</v>
      </c>
      <c r="K1075" s="145">
        <f>SUM(C$2:C1075)</f>
        <v>100</v>
      </c>
      <c r="L1075" s="145">
        <f>SUM(D$2:D1075)</f>
        <v>57</v>
      </c>
      <c r="M1075" s="145">
        <f>SUM(E$2:E1075)</f>
        <v>11</v>
      </c>
      <c r="N1075" s="145">
        <f>SUM(F$2:F1075)</f>
        <v>5</v>
      </c>
      <c r="O1075" s="145">
        <f>SUM(G$2:G1075)</f>
        <v>0</v>
      </c>
    </row>
    <row r="1076" spans="1:15" x14ac:dyDescent="0.25">
      <c r="A1076">
        <v>1075</v>
      </c>
      <c r="B1076" s="145" t="str">
        <f>IF(COUNTIF('Listing Competitieven'!AN$2:AN$479,$A1076)=0,"",COUNTIF('Listing Competitieven'!AN$2:AN$479,$A1076))</f>
        <v/>
      </c>
      <c r="C1076" s="145" t="str">
        <f>IF(COUNTIF('Listing Competitieven'!AO$2:AO$479,$A1076)=0,"",COUNTIF('Listing Competitieven'!AO$2:AO$479,$A1076))</f>
        <v/>
      </c>
      <c r="D1076" s="145" t="str">
        <f>IF(COUNTIF('Listing Competitieven'!AP$2:AP$479,$A1076)=0,"",COUNTIF('Listing Competitieven'!AP$2:AP$479,$A1076))</f>
        <v/>
      </c>
      <c r="E1076" s="145" t="str">
        <f>IF(COUNTIF('Listing Competitieven'!AQ$2:AQ$479,$A1076)=0,"",COUNTIF('Listing Competitieven'!AQ$2:AQ$479,$A1076))</f>
        <v/>
      </c>
      <c r="F1076" s="145" t="str">
        <f>IF(COUNTIF('Listing Competitieven'!AR$2:AR$479,$A1076)=0,"",COUNTIF('Listing Competitieven'!AR$2:AR$479,$A1076))</f>
        <v/>
      </c>
      <c r="G1076" s="145" t="str">
        <f>IF(COUNTIF('Listing Competitieven'!AS$2:AS$479,$A1076)=0,"",COUNTIF('Listing Competitieven'!AS$2:AS$479,$A1076))</f>
        <v/>
      </c>
      <c r="I1076">
        <v>1075</v>
      </c>
      <c r="J1076" s="145">
        <f>SUM(B$2:B1076)</f>
        <v>149</v>
      </c>
      <c r="K1076" s="145">
        <f>SUM(C$2:C1076)</f>
        <v>100</v>
      </c>
      <c r="L1076" s="145">
        <f>SUM(D$2:D1076)</f>
        <v>57</v>
      </c>
      <c r="M1076" s="145">
        <f>SUM(E$2:E1076)</f>
        <v>11</v>
      </c>
      <c r="N1076" s="145">
        <f>SUM(F$2:F1076)</f>
        <v>5</v>
      </c>
      <c r="O1076" s="145">
        <f>SUM(G$2:G1076)</f>
        <v>0</v>
      </c>
    </row>
    <row r="1077" spans="1:15" x14ac:dyDescent="0.25">
      <c r="A1077">
        <v>1076</v>
      </c>
      <c r="B1077" s="145" t="str">
        <f>IF(COUNTIF('Listing Competitieven'!AN$2:AN$479,$A1077)=0,"",COUNTIF('Listing Competitieven'!AN$2:AN$479,$A1077))</f>
        <v/>
      </c>
      <c r="C1077" s="145" t="str">
        <f>IF(COUNTIF('Listing Competitieven'!AO$2:AO$479,$A1077)=0,"",COUNTIF('Listing Competitieven'!AO$2:AO$479,$A1077))</f>
        <v/>
      </c>
      <c r="D1077" s="145" t="str">
        <f>IF(COUNTIF('Listing Competitieven'!AP$2:AP$479,$A1077)=0,"",COUNTIF('Listing Competitieven'!AP$2:AP$479,$A1077))</f>
        <v/>
      </c>
      <c r="E1077" s="145" t="str">
        <f>IF(COUNTIF('Listing Competitieven'!AQ$2:AQ$479,$A1077)=0,"",COUNTIF('Listing Competitieven'!AQ$2:AQ$479,$A1077))</f>
        <v/>
      </c>
      <c r="F1077" s="145" t="str">
        <f>IF(COUNTIF('Listing Competitieven'!AR$2:AR$479,$A1077)=0,"",COUNTIF('Listing Competitieven'!AR$2:AR$479,$A1077))</f>
        <v/>
      </c>
      <c r="G1077" s="145" t="str">
        <f>IF(COUNTIF('Listing Competitieven'!AS$2:AS$479,$A1077)=0,"",COUNTIF('Listing Competitieven'!AS$2:AS$479,$A1077))</f>
        <v/>
      </c>
      <c r="I1077">
        <v>1076</v>
      </c>
      <c r="J1077" s="145">
        <f>SUM(B$2:B1077)</f>
        <v>149</v>
      </c>
      <c r="K1077" s="145">
        <f>SUM(C$2:C1077)</f>
        <v>100</v>
      </c>
      <c r="L1077" s="145">
        <f>SUM(D$2:D1077)</f>
        <v>57</v>
      </c>
      <c r="M1077" s="145">
        <f>SUM(E$2:E1077)</f>
        <v>11</v>
      </c>
      <c r="N1077" s="145">
        <f>SUM(F$2:F1077)</f>
        <v>5</v>
      </c>
      <c r="O1077" s="145">
        <f>SUM(G$2:G1077)</f>
        <v>0</v>
      </c>
    </row>
    <row r="1078" spans="1:15" x14ac:dyDescent="0.25">
      <c r="A1078">
        <v>1077</v>
      </c>
      <c r="B1078" s="145" t="str">
        <f>IF(COUNTIF('Listing Competitieven'!AN$2:AN$479,$A1078)=0,"",COUNTIF('Listing Competitieven'!AN$2:AN$479,$A1078))</f>
        <v/>
      </c>
      <c r="C1078" s="145" t="str">
        <f>IF(COUNTIF('Listing Competitieven'!AO$2:AO$479,$A1078)=0,"",COUNTIF('Listing Competitieven'!AO$2:AO$479,$A1078))</f>
        <v/>
      </c>
      <c r="D1078" s="145" t="str">
        <f>IF(COUNTIF('Listing Competitieven'!AP$2:AP$479,$A1078)=0,"",COUNTIF('Listing Competitieven'!AP$2:AP$479,$A1078))</f>
        <v/>
      </c>
      <c r="E1078" s="145">
        <f>IF(COUNTIF('Listing Competitieven'!AQ$2:AQ$479,$A1078)=0,"",COUNTIF('Listing Competitieven'!AQ$2:AQ$479,$A1078))</f>
        <v>1</v>
      </c>
      <c r="F1078" s="145" t="str">
        <f>IF(COUNTIF('Listing Competitieven'!AR$2:AR$479,$A1078)=0,"",COUNTIF('Listing Competitieven'!AR$2:AR$479,$A1078))</f>
        <v/>
      </c>
      <c r="G1078" s="145" t="str">
        <f>IF(COUNTIF('Listing Competitieven'!AS$2:AS$479,$A1078)=0,"",COUNTIF('Listing Competitieven'!AS$2:AS$479,$A1078))</f>
        <v/>
      </c>
      <c r="I1078">
        <v>1077</v>
      </c>
      <c r="J1078" s="145">
        <f>SUM(B$2:B1078)</f>
        <v>149</v>
      </c>
      <c r="K1078" s="145">
        <f>SUM(C$2:C1078)</f>
        <v>100</v>
      </c>
      <c r="L1078" s="145">
        <f>SUM(D$2:D1078)</f>
        <v>57</v>
      </c>
      <c r="M1078" s="145">
        <f>SUM(E$2:E1078)</f>
        <v>12</v>
      </c>
      <c r="N1078" s="145">
        <f>SUM(F$2:F1078)</f>
        <v>5</v>
      </c>
      <c r="O1078" s="145">
        <f>SUM(G$2:G1078)</f>
        <v>0</v>
      </c>
    </row>
    <row r="1079" spans="1:15" x14ac:dyDescent="0.25">
      <c r="A1079">
        <v>1078</v>
      </c>
      <c r="B1079" s="145" t="str">
        <f>IF(COUNTIF('Listing Competitieven'!AN$2:AN$479,$A1079)=0,"",COUNTIF('Listing Competitieven'!AN$2:AN$479,$A1079))</f>
        <v/>
      </c>
      <c r="C1079" s="145" t="str">
        <f>IF(COUNTIF('Listing Competitieven'!AO$2:AO$479,$A1079)=0,"",COUNTIF('Listing Competitieven'!AO$2:AO$479,$A1079))</f>
        <v/>
      </c>
      <c r="D1079" s="145" t="str">
        <f>IF(COUNTIF('Listing Competitieven'!AP$2:AP$479,$A1079)=0,"",COUNTIF('Listing Competitieven'!AP$2:AP$479,$A1079))</f>
        <v/>
      </c>
      <c r="E1079" s="145" t="str">
        <f>IF(COUNTIF('Listing Competitieven'!AQ$2:AQ$479,$A1079)=0,"",COUNTIF('Listing Competitieven'!AQ$2:AQ$479,$A1079))</f>
        <v/>
      </c>
      <c r="F1079" s="145" t="str">
        <f>IF(COUNTIF('Listing Competitieven'!AR$2:AR$479,$A1079)=0,"",COUNTIF('Listing Competitieven'!AR$2:AR$479,$A1079))</f>
        <v/>
      </c>
      <c r="G1079" s="145" t="str">
        <f>IF(COUNTIF('Listing Competitieven'!AS$2:AS$479,$A1079)=0,"",COUNTIF('Listing Competitieven'!AS$2:AS$479,$A1079))</f>
        <v/>
      </c>
      <c r="I1079">
        <v>1078</v>
      </c>
      <c r="J1079" s="145">
        <f>SUM(B$2:B1079)</f>
        <v>149</v>
      </c>
      <c r="K1079" s="145">
        <f>SUM(C$2:C1079)</f>
        <v>100</v>
      </c>
      <c r="L1079" s="145">
        <f>SUM(D$2:D1079)</f>
        <v>57</v>
      </c>
      <c r="M1079" s="145">
        <f>SUM(E$2:E1079)</f>
        <v>12</v>
      </c>
      <c r="N1079" s="145">
        <f>SUM(F$2:F1079)</f>
        <v>5</v>
      </c>
      <c r="O1079" s="145">
        <f>SUM(G$2:G1079)</f>
        <v>0</v>
      </c>
    </row>
    <row r="1080" spans="1:15" x14ac:dyDescent="0.25">
      <c r="A1080">
        <v>1079</v>
      </c>
      <c r="B1080" s="145" t="str">
        <f>IF(COUNTIF('Listing Competitieven'!AN$2:AN$479,$A1080)=0,"",COUNTIF('Listing Competitieven'!AN$2:AN$479,$A1080))</f>
        <v/>
      </c>
      <c r="C1080" s="145" t="str">
        <f>IF(COUNTIF('Listing Competitieven'!AO$2:AO$479,$A1080)=0,"",COUNTIF('Listing Competitieven'!AO$2:AO$479,$A1080))</f>
        <v/>
      </c>
      <c r="D1080" s="145" t="str">
        <f>IF(COUNTIF('Listing Competitieven'!AP$2:AP$479,$A1080)=0,"",COUNTIF('Listing Competitieven'!AP$2:AP$479,$A1080))</f>
        <v/>
      </c>
      <c r="E1080" s="145" t="str">
        <f>IF(COUNTIF('Listing Competitieven'!AQ$2:AQ$479,$A1080)=0,"",COUNTIF('Listing Competitieven'!AQ$2:AQ$479,$A1080))</f>
        <v/>
      </c>
      <c r="F1080" s="145" t="str">
        <f>IF(COUNTIF('Listing Competitieven'!AR$2:AR$479,$A1080)=0,"",COUNTIF('Listing Competitieven'!AR$2:AR$479,$A1080))</f>
        <v/>
      </c>
      <c r="G1080" s="145" t="str">
        <f>IF(COUNTIF('Listing Competitieven'!AS$2:AS$479,$A1080)=0,"",COUNTIF('Listing Competitieven'!AS$2:AS$479,$A1080))</f>
        <v/>
      </c>
      <c r="I1080">
        <v>1079</v>
      </c>
      <c r="J1080" s="145">
        <f>SUM(B$2:B1080)</f>
        <v>149</v>
      </c>
      <c r="K1080" s="145">
        <f>SUM(C$2:C1080)</f>
        <v>100</v>
      </c>
      <c r="L1080" s="145">
        <f>SUM(D$2:D1080)</f>
        <v>57</v>
      </c>
      <c r="M1080" s="145">
        <f>SUM(E$2:E1080)</f>
        <v>12</v>
      </c>
      <c r="N1080" s="145">
        <f>SUM(F$2:F1080)</f>
        <v>5</v>
      </c>
      <c r="O1080" s="145">
        <f>SUM(G$2:G1080)</f>
        <v>0</v>
      </c>
    </row>
    <row r="1081" spans="1:15" x14ac:dyDescent="0.25">
      <c r="A1081">
        <v>1080</v>
      </c>
      <c r="B1081" s="145" t="str">
        <f>IF(COUNTIF('Listing Competitieven'!AN$2:AN$479,$A1081)=0,"",COUNTIF('Listing Competitieven'!AN$2:AN$479,$A1081))</f>
        <v/>
      </c>
      <c r="C1081" s="145" t="str">
        <f>IF(COUNTIF('Listing Competitieven'!AO$2:AO$479,$A1081)=0,"",COUNTIF('Listing Competitieven'!AO$2:AO$479,$A1081))</f>
        <v/>
      </c>
      <c r="D1081" s="145" t="str">
        <f>IF(COUNTIF('Listing Competitieven'!AP$2:AP$479,$A1081)=0,"",COUNTIF('Listing Competitieven'!AP$2:AP$479,$A1081))</f>
        <v/>
      </c>
      <c r="E1081" s="145" t="str">
        <f>IF(COUNTIF('Listing Competitieven'!AQ$2:AQ$479,$A1081)=0,"",COUNTIF('Listing Competitieven'!AQ$2:AQ$479,$A1081))</f>
        <v/>
      </c>
      <c r="F1081" s="145" t="str">
        <f>IF(COUNTIF('Listing Competitieven'!AR$2:AR$479,$A1081)=0,"",COUNTIF('Listing Competitieven'!AR$2:AR$479,$A1081))</f>
        <v/>
      </c>
      <c r="G1081" s="145" t="str">
        <f>IF(COUNTIF('Listing Competitieven'!AS$2:AS$479,$A1081)=0,"",COUNTIF('Listing Competitieven'!AS$2:AS$479,$A1081))</f>
        <v/>
      </c>
      <c r="I1081">
        <v>1080</v>
      </c>
      <c r="J1081" s="145">
        <f>SUM(B$2:B1081)</f>
        <v>149</v>
      </c>
      <c r="K1081" s="145">
        <f>SUM(C$2:C1081)</f>
        <v>100</v>
      </c>
      <c r="L1081" s="145">
        <f>SUM(D$2:D1081)</f>
        <v>57</v>
      </c>
      <c r="M1081" s="145">
        <f>SUM(E$2:E1081)</f>
        <v>12</v>
      </c>
      <c r="N1081" s="145">
        <f>SUM(F$2:F1081)</f>
        <v>5</v>
      </c>
      <c r="O1081" s="145">
        <f>SUM(G$2:G1081)</f>
        <v>0</v>
      </c>
    </row>
    <row r="1082" spans="1:15" x14ac:dyDescent="0.25">
      <c r="A1082">
        <v>1081</v>
      </c>
      <c r="B1082" s="145" t="str">
        <f>IF(COUNTIF('Listing Competitieven'!AN$2:AN$479,$A1082)=0,"",COUNTIF('Listing Competitieven'!AN$2:AN$479,$A1082))</f>
        <v/>
      </c>
      <c r="C1082" s="145" t="str">
        <f>IF(COUNTIF('Listing Competitieven'!AO$2:AO$479,$A1082)=0,"",COUNTIF('Listing Competitieven'!AO$2:AO$479,$A1082))</f>
        <v/>
      </c>
      <c r="D1082" s="145" t="str">
        <f>IF(COUNTIF('Listing Competitieven'!AP$2:AP$479,$A1082)=0,"",COUNTIF('Listing Competitieven'!AP$2:AP$479,$A1082))</f>
        <v/>
      </c>
      <c r="E1082" s="145" t="str">
        <f>IF(COUNTIF('Listing Competitieven'!AQ$2:AQ$479,$A1082)=0,"",COUNTIF('Listing Competitieven'!AQ$2:AQ$479,$A1082))</f>
        <v/>
      </c>
      <c r="F1082" s="145" t="str">
        <f>IF(COUNTIF('Listing Competitieven'!AR$2:AR$479,$A1082)=0,"",COUNTIF('Listing Competitieven'!AR$2:AR$479,$A1082))</f>
        <v/>
      </c>
      <c r="G1082" s="145" t="str">
        <f>IF(COUNTIF('Listing Competitieven'!AS$2:AS$479,$A1082)=0,"",COUNTIF('Listing Competitieven'!AS$2:AS$479,$A1082))</f>
        <v/>
      </c>
      <c r="I1082">
        <v>1081</v>
      </c>
      <c r="J1082" s="145">
        <f>SUM(B$2:B1082)</f>
        <v>149</v>
      </c>
      <c r="K1082" s="145">
        <f>SUM(C$2:C1082)</f>
        <v>100</v>
      </c>
      <c r="L1082" s="145">
        <f>SUM(D$2:D1082)</f>
        <v>57</v>
      </c>
      <c r="M1082" s="145">
        <f>SUM(E$2:E1082)</f>
        <v>12</v>
      </c>
      <c r="N1082" s="145">
        <f>SUM(F$2:F1082)</f>
        <v>5</v>
      </c>
      <c r="O1082" s="145">
        <f>SUM(G$2:G1082)</f>
        <v>0</v>
      </c>
    </row>
    <row r="1083" spans="1:15" x14ac:dyDescent="0.25">
      <c r="A1083">
        <v>1082</v>
      </c>
      <c r="B1083" s="145" t="str">
        <f>IF(COUNTIF('Listing Competitieven'!AN$2:AN$479,$A1083)=0,"",COUNTIF('Listing Competitieven'!AN$2:AN$479,$A1083))</f>
        <v/>
      </c>
      <c r="C1083" s="145" t="str">
        <f>IF(COUNTIF('Listing Competitieven'!AO$2:AO$479,$A1083)=0,"",COUNTIF('Listing Competitieven'!AO$2:AO$479,$A1083))</f>
        <v/>
      </c>
      <c r="D1083" s="145" t="str">
        <f>IF(COUNTIF('Listing Competitieven'!AP$2:AP$479,$A1083)=0,"",COUNTIF('Listing Competitieven'!AP$2:AP$479,$A1083))</f>
        <v/>
      </c>
      <c r="E1083" s="145" t="str">
        <f>IF(COUNTIF('Listing Competitieven'!AQ$2:AQ$479,$A1083)=0,"",COUNTIF('Listing Competitieven'!AQ$2:AQ$479,$A1083))</f>
        <v/>
      </c>
      <c r="F1083" s="145" t="str">
        <f>IF(COUNTIF('Listing Competitieven'!AR$2:AR$479,$A1083)=0,"",COUNTIF('Listing Competitieven'!AR$2:AR$479,$A1083))</f>
        <v/>
      </c>
      <c r="G1083" s="145" t="str">
        <f>IF(COUNTIF('Listing Competitieven'!AS$2:AS$479,$A1083)=0,"",COUNTIF('Listing Competitieven'!AS$2:AS$479,$A1083))</f>
        <v/>
      </c>
      <c r="I1083">
        <v>1082</v>
      </c>
      <c r="J1083" s="145">
        <f>SUM(B$2:B1083)</f>
        <v>149</v>
      </c>
      <c r="K1083" s="145">
        <f>SUM(C$2:C1083)</f>
        <v>100</v>
      </c>
      <c r="L1083" s="145">
        <f>SUM(D$2:D1083)</f>
        <v>57</v>
      </c>
      <c r="M1083" s="145">
        <f>SUM(E$2:E1083)</f>
        <v>12</v>
      </c>
      <c r="N1083" s="145">
        <f>SUM(F$2:F1083)</f>
        <v>5</v>
      </c>
      <c r="O1083" s="145">
        <f>SUM(G$2:G1083)</f>
        <v>0</v>
      </c>
    </row>
    <row r="1084" spans="1:15" x14ac:dyDescent="0.25">
      <c r="A1084">
        <v>1083</v>
      </c>
      <c r="B1084" s="145" t="str">
        <f>IF(COUNTIF('Listing Competitieven'!AN$2:AN$479,$A1084)=0,"",COUNTIF('Listing Competitieven'!AN$2:AN$479,$A1084))</f>
        <v/>
      </c>
      <c r="C1084" s="145" t="str">
        <f>IF(COUNTIF('Listing Competitieven'!AO$2:AO$479,$A1084)=0,"",COUNTIF('Listing Competitieven'!AO$2:AO$479,$A1084))</f>
        <v/>
      </c>
      <c r="D1084" s="145" t="str">
        <f>IF(COUNTIF('Listing Competitieven'!AP$2:AP$479,$A1084)=0,"",COUNTIF('Listing Competitieven'!AP$2:AP$479,$A1084))</f>
        <v/>
      </c>
      <c r="E1084" s="145" t="str">
        <f>IF(COUNTIF('Listing Competitieven'!AQ$2:AQ$479,$A1084)=0,"",COUNTIF('Listing Competitieven'!AQ$2:AQ$479,$A1084))</f>
        <v/>
      </c>
      <c r="F1084" s="145" t="str">
        <f>IF(COUNTIF('Listing Competitieven'!AR$2:AR$479,$A1084)=0,"",COUNTIF('Listing Competitieven'!AR$2:AR$479,$A1084))</f>
        <v/>
      </c>
      <c r="G1084" s="145" t="str">
        <f>IF(COUNTIF('Listing Competitieven'!AS$2:AS$479,$A1084)=0,"",COUNTIF('Listing Competitieven'!AS$2:AS$479,$A1084))</f>
        <v/>
      </c>
      <c r="I1084">
        <v>1083</v>
      </c>
      <c r="J1084" s="145">
        <f>SUM(B$2:B1084)</f>
        <v>149</v>
      </c>
      <c r="K1084" s="145">
        <f>SUM(C$2:C1084)</f>
        <v>100</v>
      </c>
      <c r="L1084" s="145">
        <f>SUM(D$2:D1084)</f>
        <v>57</v>
      </c>
      <c r="M1084" s="145">
        <f>SUM(E$2:E1084)</f>
        <v>12</v>
      </c>
      <c r="N1084" s="145">
        <f>SUM(F$2:F1084)</f>
        <v>5</v>
      </c>
      <c r="O1084" s="145">
        <f>SUM(G$2:G1084)</f>
        <v>0</v>
      </c>
    </row>
    <row r="1085" spans="1:15" x14ac:dyDescent="0.25">
      <c r="A1085">
        <v>1084</v>
      </c>
      <c r="B1085" s="145" t="str">
        <f>IF(COUNTIF('Listing Competitieven'!AN$2:AN$479,$A1085)=0,"",COUNTIF('Listing Competitieven'!AN$2:AN$479,$A1085))</f>
        <v/>
      </c>
      <c r="C1085" s="145" t="str">
        <f>IF(COUNTIF('Listing Competitieven'!AO$2:AO$479,$A1085)=0,"",COUNTIF('Listing Competitieven'!AO$2:AO$479,$A1085))</f>
        <v/>
      </c>
      <c r="D1085" s="145" t="str">
        <f>IF(COUNTIF('Listing Competitieven'!AP$2:AP$479,$A1085)=0,"",COUNTIF('Listing Competitieven'!AP$2:AP$479,$A1085))</f>
        <v/>
      </c>
      <c r="E1085" s="145" t="str">
        <f>IF(COUNTIF('Listing Competitieven'!AQ$2:AQ$479,$A1085)=0,"",COUNTIF('Listing Competitieven'!AQ$2:AQ$479,$A1085))</f>
        <v/>
      </c>
      <c r="F1085" s="145" t="str">
        <f>IF(COUNTIF('Listing Competitieven'!AR$2:AR$479,$A1085)=0,"",COUNTIF('Listing Competitieven'!AR$2:AR$479,$A1085))</f>
        <v/>
      </c>
      <c r="G1085" s="145" t="str">
        <f>IF(COUNTIF('Listing Competitieven'!AS$2:AS$479,$A1085)=0,"",COUNTIF('Listing Competitieven'!AS$2:AS$479,$A1085))</f>
        <v/>
      </c>
      <c r="I1085">
        <v>1084</v>
      </c>
      <c r="J1085" s="145">
        <f>SUM(B$2:B1085)</f>
        <v>149</v>
      </c>
      <c r="K1085" s="145">
        <f>SUM(C$2:C1085)</f>
        <v>100</v>
      </c>
      <c r="L1085" s="145">
        <f>SUM(D$2:D1085)</f>
        <v>57</v>
      </c>
      <c r="M1085" s="145">
        <f>SUM(E$2:E1085)</f>
        <v>12</v>
      </c>
      <c r="N1085" s="145">
        <f>SUM(F$2:F1085)</f>
        <v>5</v>
      </c>
      <c r="O1085" s="145">
        <f>SUM(G$2:G1085)</f>
        <v>0</v>
      </c>
    </row>
    <row r="1086" spans="1:15" x14ac:dyDescent="0.25">
      <c r="A1086">
        <v>1085</v>
      </c>
      <c r="B1086" s="145" t="str">
        <f>IF(COUNTIF('Listing Competitieven'!AN$2:AN$479,$A1086)=0,"",COUNTIF('Listing Competitieven'!AN$2:AN$479,$A1086))</f>
        <v/>
      </c>
      <c r="C1086" s="145" t="str">
        <f>IF(COUNTIF('Listing Competitieven'!AO$2:AO$479,$A1086)=0,"",COUNTIF('Listing Competitieven'!AO$2:AO$479,$A1086))</f>
        <v/>
      </c>
      <c r="D1086" s="145" t="str">
        <f>IF(COUNTIF('Listing Competitieven'!AP$2:AP$479,$A1086)=0,"",COUNTIF('Listing Competitieven'!AP$2:AP$479,$A1086))</f>
        <v/>
      </c>
      <c r="E1086" s="145" t="str">
        <f>IF(COUNTIF('Listing Competitieven'!AQ$2:AQ$479,$A1086)=0,"",COUNTIF('Listing Competitieven'!AQ$2:AQ$479,$A1086))</f>
        <v/>
      </c>
      <c r="F1086" s="145" t="str">
        <f>IF(COUNTIF('Listing Competitieven'!AR$2:AR$479,$A1086)=0,"",COUNTIF('Listing Competitieven'!AR$2:AR$479,$A1086))</f>
        <v/>
      </c>
      <c r="G1086" s="145" t="str">
        <f>IF(COUNTIF('Listing Competitieven'!AS$2:AS$479,$A1086)=0,"",COUNTIF('Listing Competitieven'!AS$2:AS$479,$A1086))</f>
        <v/>
      </c>
      <c r="I1086">
        <v>1085</v>
      </c>
      <c r="J1086" s="145">
        <f>SUM(B$2:B1086)</f>
        <v>149</v>
      </c>
      <c r="K1086" s="145">
        <f>SUM(C$2:C1086)</f>
        <v>100</v>
      </c>
      <c r="L1086" s="145">
        <f>SUM(D$2:D1086)</f>
        <v>57</v>
      </c>
      <c r="M1086" s="145">
        <f>SUM(E$2:E1086)</f>
        <v>12</v>
      </c>
      <c r="N1086" s="145">
        <f>SUM(F$2:F1086)</f>
        <v>5</v>
      </c>
      <c r="O1086" s="145">
        <f>SUM(G$2:G1086)</f>
        <v>0</v>
      </c>
    </row>
    <row r="1087" spans="1:15" x14ac:dyDescent="0.25">
      <c r="A1087">
        <v>1086</v>
      </c>
      <c r="B1087" s="145" t="str">
        <f>IF(COUNTIF('Listing Competitieven'!AN$2:AN$479,$A1087)=0,"",COUNTIF('Listing Competitieven'!AN$2:AN$479,$A1087))</f>
        <v/>
      </c>
      <c r="C1087" s="145" t="str">
        <f>IF(COUNTIF('Listing Competitieven'!AO$2:AO$479,$A1087)=0,"",COUNTIF('Listing Competitieven'!AO$2:AO$479,$A1087))</f>
        <v/>
      </c>
      <c r="D1087" s="145" t="str">
        <f>IF(COUNTIF('Listing Competitieven'!AP$2:AP$479,$A1087)=0,"",COUNTIF('Listing Competitieven'!AP$2:AP$479,$A1087))</f>
        <v/>
      </c>
      <c r="E1087" s="145" t="str">
        <f>IF(COUNTIF('Listing Competitieven'!AQ$2:AQ$479,$A1087)=0,"",COUNTIF('Listing Competitieven'!AQ$2:AQ$479,$A1087))</f>
        <v/>
      </c>
      <c r="F1087" s="145" t="str">
        <f>IF(COUNTIF('Listing Competitieven'!AR$2:AR$479,$A1087)=0,"",COUNTIF('Listing Competitieven'!AR$2:AR$479,$A1087))</f>
        <v/>
      </c>
      <c r="G1087" s="145" t="str">
        <f>IF(COUNTIF('Listing Competitieven'!AS$2:AS$479,$A1087)=0,"",COUNTIF('Listing Competitieven'!AS$2:AS$479,$A1087))</f>
        <v/>
      </c>
      <c r="I1087">
        <v>1086</v>
      </c>
      <c r="J1087" s="145">
        <f>SUM(B$2:B1087)</f>
        <v>149</v>
      </c>
      <c r="K1087" s="145">
        <f>SUM(C$2:C1087)</f>
        <v>100</v>
      </c>
      <c r="L1087" s="145">
        <f>SUM(D$2:D1087)</f>
        <v>57</v>
      </c>
      <c r="M1087" s="145">
        <f>SUM(E$2:E1087)</f>
        <v>12</v>
      </c>
      <c r="N1087" s="145">
        <f>SUM(F$2:F1087)</f>
        <v>5</v>
      </c>
      <c r="O1087" s="145">
        <f>SUM(G$2:G1087)</f>
        <v>0</v>
      </c>
    </row>
    <row r="1088" spans="1:15" x14ac:dyDescent="0.25">
      <c r="A1088">
        <v>1087</v>
      </c>
      <c r="B1088" s="145" t="str">
        <f>IF(COUNTIF('Listing Competitieven'!AN$2:AN$479,$A1088)=0,"",COUNTIF('Listing Competitieven'!AN$2:AN$479,$A1088))</f>
        <v/>
      </c>
      <c r="C1088" s="145" t="str">
        <f>IF(COUNTIF('Listing Competitieven'!AO$2:AO$479,$A1088)=0,"",COUNTIF('Listing Competitieven'!AO$2:AO$479,$A1088))</f>
        <v/>
      </c>
      <c r="D1088" s="145" t="str">
        <f>IF(COUNTIF('Listing Competitieven'!AP$2:AP$479,$A1088)=0,"",COUNTIF('Listing Competitieven'!AP$2:AP$479,$A1088))</f>
        <v/>
      </c>
      <c r="E1088" s="145" t="str">
        <f>IF(COUNTIF('Listing Competitieven'!AQ$2:AQ$479,$A1088)=0,"",COUNTIF('Listing Competitieven'!AQ$2:AQ$479,$A1088))</f>
        <v/>
      </c>
      <c r="F1088" s="145" t="str">
        <f>IF(COUNTIF('Listing Competitieven'!AR$2:AR$479,$A1088)=0,"",COUNTIF('Listing Competitieven'!AR$2:AR$479,$A1088))</f>
        <v/>
      </c>
      <c r="G1088" s="145" t="str">
        <f>IF(COUNTIF('Listing Competitieven'!AS$2:AS$479,$A1088)=0,"",COUNTIF('Listing Competitieven'!AS$2:AS$479,$A1088))</f>
        <v/>
      </c>
      <c r="I1088">
        <v>1087</v>
      </c>
      <c r="J1088" s="145">
        <f>SUM(B$2:B1088)</f>
        <v>149</v>
      </c>
      <c r="K1088" s="145">
        <f>SUM(C$2:C1088)</f>
        <v>100</v>
      </c>
      <c r="L1088" s="145">
        <f>SUM(D$2:D1088)</f>
        <v>57</v>
      </c>
      <c r="M1088" s="145">
        <f>SUM(E$2:E1088)</f>
        <v>12</v>
      </c>
      <c r="N1088" s="145">
        <f>SUM(F$2:F1088)</f>
        <v>5</v>
      </c>
      <c r="O1088" s="145">
        <f>SUM(G$2:G1088)</f>
        <v>0</v>
      </c>
    </row>
    <row r="1089" spans="1:15" x14ac:dyDescent="0.25">
      <c r="A1089">
        <v>1088</v>
      </c>
      <c r="B1089" s="145" t="str">
        <f>IF(COUNTIF('Listing Competitieven'!AN$2:AN$479,$A1089)=0,"",COUNTIF('Listing Competitieven'!AN$2:AN$479,$A1089))</f>
        <v/>
      </c>
      <c r="C1089" s="145" t="str">
        <f>IF(COUNTIF('Listing Competitieven'!AO$2:AO$479,$A1089)=0,"",COUNTIF('Listing Competitieven'!AO$2:AO$479,$A1089))</f>
        <v/>
      </c>
      <c r="D1089" s="145" t="str">
        <f>IF(COUNTIF('Listing Competitieven'!AP$2:AP$479,$A1089)=0,"",COUNTIF('Listing Competitieven'!AP$2:AP$479,$A1089))</f>
        <v/>
      </c>
      <c r="E1089" s="145" t="str">
        <f>IF(COUNTIF('Listing Competitieven'!AQ$2:AQ$479,$A1089)=0,"",COUNTIF('Listing Competitieven'!AQ$2:AQ$479,$A1089))</f>
        <v/>
      </c>
      <c r="F1089" s="145" t="str">
        <f>IF(COUNTIF('Listing Competitieven'!AR$2:AR$479,$A1089)=0,"",COUNTIF('Listing Competitieven'!AR$2:AR$479,$A1089))</f>
        <v/>
      </c>
      <c r="G1089" s="145" t="str">
        <f>IF(COUNTIF('Listing Competitieven'!AS$2:AS$479,$A1089)=0,"",COUNTIF('Listing Competitieven'!AS$2:AS$479,$A1089))</f>
        <v/>
      </c>
      <c r="I1089">
        <v>1088</v>
      </c>
      <c r="J1089" s="145">
        <f>SUM(B$2:B1089)</f>
        <v>149</v>
      </c>
      <c r="K1089" s="145">
        <f>SUM(C$2:C1089)</f>
        <v>100</v>
      </c>
      <c r="L1089" s="145">
        <f>SUM(D$2:D1089)</f>
        <v>57</v>
      </c>
      <c r="M1089" s="145">
        <f>SUM(E$2:E1089)</f>
        <v>12</v>
      </c>
      <c r="N1089" s="145">
        <f>SUM(F$2:F1089)</f>
        <v>5</v>
      </c>
      <c r="O1089" s="145">
        <f>SUM(G$2:G1089)</f>
        <v>0</v>
      </c>
    </row>
    <row r="1090" spans="1:15" x14ac:dyDescent="0.25">
      <c r="A1090">
        <v>1089</v>
      </c>
      <c r="B1090" s="145" t="str">
        <f>IF(COUNTIF('Listing Competitieven'!AN$2:AN$479,$A1090)=0,"",COUNTIF('Listing Competitieven'!AN$2:AN$479,$A1090))</f>
        <v/>
      </c>
      <c r="C1090" s="145" t="str">
        <f>IF(COUNTIF('Listing Competitieven'!AO$2:AO$479,$A1090)=0,"",COUNTIF('Listing Competitieven'!AO$2:AO$479,$A1090))</f>
        <v/>
      </c>
      <c r="D1090" s="145" t="str">
        <f>IF(COUNTIF('Listing Competitieven'!AP$2:AP$479,$A1090)=0,"",COUNTIF('Listing Competitieven'!AP$2:AP$479,$A1090))</f>
        <v/>
      </c>
      <c r="E1090" s="145" t="str">
        <f>IF(COUNTIF('Listing Competitieven'!AQ$2:AQ$479,$A1090)=0,"",COUNTIF('Listing Competitieven'!AQ$2:AQ$479,$A1090))</f>
        <v/>
      </c>
      <c r="F1090" s="145" t="str">
        <f>IF(COUNTIF('Listing Competitieven'!AR$2:AR$479,$A1090)=0,"",COUNTIF('Listing Competitieven'!AR$2:AR$479,$A1090))</f>
        <v/>
      </c>
      <c r="G1090" s="145" t="str">
        <f>IF(COUNTIF('Listing Competitieven'!AS$2:AS$479,$A1090)=0,"",COUNTIF('Listing Competitieven'!AS$2:AS$479,$A1090))</f>
        <v/>
      </c>
      <c r="I1090">
        <v>1089</v>
      </c>
      <c r="J1090" s="145">
        <f>SUM(B$2:B1090)</f>
        <v>149</v>
      </c>
      <c r="K1090" s="145">
        <f>SUM(C$2:C1090)</f>
        <v>100</v>
      </c>
      <c r="L1090" s="145">
        <f>SUM(D$2:D1090)</f>
        <v>57</v>
      </c>
      <c r="M1090" s="145">
        <f>SUM(E$2:E1090)</f>
        <v>12</v>
      </c>
      <c r="N1090" s="145">
        <f>SUM(F$2:F1090)</f>
        <v>5</v>
      </c>
      <c r="O1090" s="145">
        <f>SUM(G$2:G1090)</f>
        <v>0</v>
      </c>
    </row>
    <row r="1091" spans="1:15" x14ac:dyDescent="0.25">
      <c r="A1091">
        <v>1090</v>
      </c>
      <c r="B1091" s="145" t="str">
        <f>IF(COUNTIF('Listing Competitieven'!AN$2:AN$479,$A1091)=0,"",COUNTIF('Listing Competitieven'!AN$2:AN$479,$A1091))</f>
        <v/>
      </c>
      <c r="C1091" s="145" t="str">
        <f>IF(COUNTIF('Listing Competitieven'!AO$2:AO$479,$A1091)=0,"",COUNTIF('Listing Competitieven'!AO$2:AO$479,$A1091))</f>
        <v/>
      </c>
      <c r="D1091" s="145" t="str">
        <f>IF(COUNTIF('Listing Competitieven'!AP$2:AP$479,$A1091)=0,"",COUNTIF('Listing Competitieven'!AP$2:AP$479,$A1091))</f>
        <v/>
      </c>
      <c r="E1091" s="145" t="str">
        <f>IF(COUNTIF('Listing Competitieven'!AQ$2:AQ$479,$A1091)=0,"",COUNTIF('Listing Competitieven'!AQ$2:AQ$479,$A1091))</f>
        <v/>
      </c>
      <c r="F1091" s="145" t="str">
        <f>IF(COUNTIF('Listing Competitieven'!AR$2:AR$479,$A1091)=0,"",COUNTIF('Listing Competitieven'!AR$2:AR$479,$A1091))</f>
        <v/>
      </c>
      <c r="G1091" s="145" t="str">
        <f>IF(COUNTIF('Listing Competitieven'!AS$2:AS$479,$A1091)=0,"",COUNTIF('Listing Competitieven'!AS$2:AS$479,$A1091))</f>
        <v/>
      </c>
      <c r="I1091">
        <v>1090</v>
      </c>
      <c r="J1091" s="145">
        <f>SUM(B$2:B1091)</f>
        <v>149</v>
      </c>
      <c r="K1091" s="145">
        <f>SUM(C$2:C1091)</f>
        <v>100</v>
      </c>
      <c r="L1091" s="145">
        <f>SUM(D$2:D1091)</f>
        <v>57</v>
      </c>
      <c r="M1091" s="145">
        <f>SUM(E$2:E1091)</f>
        <v>12</v>
      </c>
      <c r="N1091" s="145">
        <f>SUM(F$2:F1091)</f>
        <v>5</v>
      </c>
      <c r="O1091" s="145">
        <f>SUM(G$2:G1091)</f>
        <v>0</v>
      </c>
    </row>
    <row r="1092" spans="1:15" x14ac:dyDescent="0.25">
      <c r="A1092">
        <v>1091</v>
      </c>
      <c r="B1092" s="145" t="str">
        <f>IF(COUNTIF('Listing Competitieven'!AN$2:AN$479,$A1092)=0,"",COUNTIF('Listing Competitieven'!AN$2:AN$479,$A1092))</f>
        <v/>
      </c>
      <c r="C1092" s="145" t="str">
        <f>IF(COUNTIF('Listing Competitieven'!AO$2:AO$479,$A1092)=0,"",COUNTIF('Listing Competitieven'!AO$2:AO$479,$A1092))</f>
        <v/>
      </c>
      <c r="D1092" s="145" t="str">
        <f>IF(COUNTIF('Listing Competitieven'!AP$2:AP$479,$A1092)=0,"",COUNTIF('Listing Competitieven'!AP$2:AP$479,$A1092))</f>
        <v/>
      </c>
      <c r="E1092" s="145" t="str">
        <f>IF(COUNTIF('Listing Competitieven'!AQ$2:AQ$479,$A1092)=0,"",COUNTIF('Listing Competitieven'!AQ$2:AQ$479,$A1092))</f>
        <v/>
      </c>
      <c r="F1092" s="145" t="str">
        <f>IF(COUNTIF('Listing Competitieven'!AR$2:AR$479,$A1092)=0,"",COUNTIF('Listing Competitieven'!AR$2:AR$479,$A1092))</f>
        <v/>
      </c>
      <c r="G1092" s="145" t="str">
        <f>IF(COUNTIF('Listing Competitieven'!AS$2:AS$479,$A1092)=0,"",COUNTIF('Listing Competitieven'!AS$2:AS$479,$A1092))</f>
        <v/>
      </c>
      <c r="I1092">
        <v>1091</v>
      </c>
      <c r="J1092" s="145">
        <f>SUM(B$2:B1092)</f>
        <v>149</v>
      </c>
      <c r="K1092" s="145">
        <f>SUM(C$2:C1092)</f>
        <v>100</v>
      </c>
      <c r="L1092" s="145">
        <f>SUM(D$2:D1092)</f>
        <v>57</v>
      </c>
      <c r="M1092" s="145">
        <f>SUM(E$2:E1092)</f>
        <v>12</v>
      </c>
      <c r="N1092" s="145">
        <f>SUM(F$2:F1092)</f>
        <v>5</v>
      </c>
      <c r="O1092" s="145">
        <f>SUM(G$2:G1092)</f>
        <v>0</v>
      </c>
    </row>
    <row r="1093" spans="1:15" x14ac:dyDescent="0.25">
      <c r="A1093">
        <v>1092</v>
      </c>
      <c r="B1093" s="145" t="str">
        <f>IF(COUNTIF('Listing Competitieven'!AN$2:AN$479,$A1093)=0,"",COUNTIF('Listing Competitieven'!AN$2:AN$479,$A1093))</f>
        <v/>
      </c>
      <c r="C1093" s="145" t="str">
        <f>IF(COUNTIF('Listing Competitieven'!AO$2:AO$479,$A1093)=0,"",COUNTIF('Listing Competitieven'!AO$2:AO$479,$A1093))</f>
        <v/>
      </c>
      <c r="D1093" s="145" t="str">
        <f>IF(COUNTIF('Listing Competitieven'!AP$2:AP$479,$A1093)=0,"",COUNTIF('Listing Competitieven'!AP$2:AP$479,$A1093))</f>
        <v/>
      </c>
      <c r="E1093" s="145" t="str">
        <f>IF(COUNTIF('Listing Competitieven'!AQ$2:AQ$479,$A1093)=0,"",COUNTIF('Listing Competitieven'!AQ$2:AQ$479,$A1093))</f>
        <v/>
      </c>
      <c r="F1093" s="145" t="str">
        <f>IF(COUNTIF('Listing Competitieven'!AR$2:AR$479,$A1093)=0,"",COUNTIF('Listing Competitieven'!AR$2:AR$479,$A1093))</f>
        <v/>
      </c>
      <c r="G1093" s="145" t="str">
        <f>IF(COUNTIF('Listing Competitieven'!AS$2:AS$479,$A1093)=0,"",COUNTIF('Listing Competitieven'!AS$2:AS$479,$A1093))</f>
        <v/>
      </c>
      <c r="I1093">
        <v>1092</v>
      </c>
      <c r="J1093" s="145">
        <f>SUM(B$2:B1093)</f>
        <v>149</v>
      </c>
      <c r="K1093" s="145">
        <f>SUM(C$2:C1093)</f>
        <v>100</v>
      </c>
      <c r="L1093" s="145">
        <f>SUM(D$2:D1093)</f>
        <v>57</v>
      </c>
      <c r="M1093" s="145">
        <f>SUM(E$2:E1093)</f>
        <v>12</v>
      </c>
      <c r="N1093" s="145">
        <f>SUM(F$2:F1093)</f>
        <v>5</v>
      </c>
      <c r="O1093" s="145">
        <f>SUM(G$2:G1093)</f>
        <v>0</v>
      </c>
    </row>
    <row r="1094" spans="1:15" x14ac:dyDescent="0.25">
      <c r="A1094">
        <v>1093</v>
      </c>
      <c r="B1094" s="145" t="str">
        <f>IF(COUNTIF('Listing Competitieven'!AN$2:AN$479,$A1094)=0,"",COUNTIF('Listing Competitieven'!AN$2:AN$479,$A1094))</f>
        <v/>
      </c>
      <c r="C1094" s="145" t="str">
        <f>IF(COUNTIF('Listing Competitieven'!AO$2:AO$479,$A1094)=0,"",COUNTIF('Listing Competitieven'!AO$2:AO$479,$A1094))</f>
        <v/>
      </c>
      <c r="D1094" s="145" t="str">
        <f>IF(COUNTIF('Listing Competitieven'!AP$2:AP$479,$A1094)=0,"",COUNTIF('Listing Competitieven'!AP$2:AP$479,$A1094))</f>
        <v/>
      </c>
      <c r="E1094" s="145" t="str">
        <f>IF(COUNTIF('Listing Competitieven'!AQ$2:AQ$479,$A1094)=0,"",COUNTIF('Listing Competitieven'!AQ$2:AQ$479,$A1094))</f>
        <v/>
      </c>
      <c r="F1094" s="145" t="str">
        <f>IF(COUNTIF('Listing Competitieven'!AR$2:AR$479,$A1094)=0,"",COUNTIF('Listing Competitieven'!AR$2:AR$479,$A1094))</f>
        <v/>
      </c>
      <c r="G1094" s="145" t="str">
        <f>IF(COUNTIF('Listing Competitieven'!AS$2:AS$479,$A1094)=0,"",COUNTIF('Listing Competitieven'!AS$2:AS$479,$A1094))</f>
        <v/>
      </c>
      <c r="I1094">
        <v>1093</v>
      </c>
      <c r="J1094" s="145">
        <f>SUM(B$2:B1094)</f>
        <v>149</v>
      </c>
      <c r="K1094" s="145">
        <f>SUM(C$2:C1094)</f>
        <v>100</v>
      </c>
      <c r="L1094" s="145">
        <f>SUM(D$2:D1094)</f>
        <v>57</v>
      </c>
      <c r="M1094" s="145">
        <f>SUM(E$2:E1094)</f>
        <v>12</v>
      </c>
      <c r="N1094" s="145">
        <f>SUM(F$2:F1094)</f>
        <v>5</v>
      </c>
      <c r="O1094" s="145">
        <f>SUM(G$2:G1094)</f>
        <v>0</v>
      </c>
    </row>
    <row r="1095" spans="1:15" x14ac:dyDescent="0.25">
      <c r="A1095">
        <v>1094</v>
      </c>
      <c r="B1095" s="145" t="str">
        <f>IF(COUNTIF('Listing Competitieven'!AN$2:AN$479,$A1095)=0,"",COUNTIF('Listing Competitieven'!AN$2:AN$479,$A1095))</f>
        <v/>
      </c>
      <c r="C1095" s="145" t="str">
        <f>IF(COUNTIF('Listing Competitieven'!AO$2:AO$479,$A1095)=0,"",COUNTIF('Listing Competitieven'!AO$2:AO$479,$A1095))</f>
        <v/>
      </c>
      <c r="D1095" s="145" t="str">
        <f>IF(COUNTIF('Listing Competitieven'!AP$2:AP$479,$A1095)=0,"",COUNTIF('Listing Competitieven'!AP$2:AP$479,$A1095))</f>
        <v/>
      </c>
      <c r="E1095" s="145" t="str">
        <f>IF(COUNTIF('Listing Competitieven'!AQ$2:AQ$479,$A1095)=0,"",COUNTIF('Listing Competitieven'!AQ$2:AQ$479,$A1095))</f>
        <v/>
      </c>
      <c r="F1095" s="145" t="str">
        <f>IF(COUNTIF('Listing Competitieven'!AR$2:AR$479,$A1095)=0,"",COUNTIF('Listing Competitieven'!AR$2:AR$479,$A1095))</f>
        <v/>
      </c>
      <c r="G1095" s="145" t="str">
        <f>IF(COUNTIF('Listing Competitieven'!AS$2:AS$479,$A1095)=0,"",COUNTIF('Listing Competitieven'!AS$2:AS$479,$A1095))</f>
        <v/>
      </c>
      <c r="I1095">
        <v>1094</v>
      </c>
      <c r="J1095" s="145">
        <f>SUM(B$2:B1095)</f>
        <v>149</v>
      </c>
      <c r="K1095" s="145">
        <f>SUM(C$2:C1095)</f>
        <v>100</v>
      </c>
      <c r="L1095" s="145">
        <f>SUM(D$2:D1095)</f>
        <v>57</v>
      </c>
      <c r="M1095" s="145">
        <f>SUM(E$2:E1095)</f>
        <v>12</v>
      </c>
      <c r="N1095" s="145">
        <f>SUM(F$2:F1095)</f>
        <v>5</v>
      </c>
      <c r="O1095" s="145">
        <f>SUM(G$2:G1095)</f>
        <v>0</v>
      </c>
    </row>
    <row r="1096" spans="1:15" x14ac:dyDescent="0.25">
      <c r="A1096">
        <v>1095</v>
      </c>
      <c r="B1096" s="145" t="str">
        <f>IF(COUNTIF('Listing Competitieven'!AN$2:AN$479,$A1096)=0,"",COUNTIF('Listing Competitieven'!AN$2:AN$479,$A1096))</f>
        <v/>
      </c>
      <c r="C1096" s="145" t="str">
        <f>IF(COUNTIF('Listing Competitieven'!AO$2:AO$479,$A1096)=0,"",COUNTIF('Listing Competitieven'!AO$2:AO$479,$A1096))</f>
        <v/>
      </c>
      <c r="D1096" s="145" t="str">
        <f>IF(COUNTIF('Listing Competitieven'!AP$2:AP$479,$A1096)=0,"",COUNTIF('Listing Competitieven'!AP$2:AP$479,$A1096))</f>
        <v/>
      </c>
      <c r="E1096" s="145" t="str">
        <f>IF(COUNTIF('Listing Competitieven'!AQ$2:AQ$479,$A1096)=0,"",COUNTIF('Listing Competitieven'!AQ$2:AQ$479,$A1096))</f>
        <v/>
      </c>
      <c r="F1096" s="145" t="str">
        <f>IF(COUNTIF('Listing Competitieven'!AR$2:AR$479,$A1096)=0,"",COUNTIF('Listing Competitieven'!AR$2:AR$479,$A1096))</f>
        <v/>
      </c>
      <c r="G1096" s="145" t="str">
        <f>IF(COUNTIF('Listing Competitieven'!AS$2:AS$479,$A1096)=0,"",COUNTIF('Listing Competitieven'!AS$2:AS$479,$A1096))</f>
        <v/>
      </c>
      <c r="I1096">
        <v>1095</v>
      </c>
      <c r="J1096" s="145">
        <f>SUM(B$2:B1096)</f>
        <v>149</v>
      </c>
      <c r="K1096" s="145">
        <f>SUM(C$2:C1096)</f>
        <v>100</v>
      </c>
      <c r="L1096" s="145">
        <f>SUM(D$2:D1096)</f>
        <v>57</v>
      </c>
      <c r="M1096" s="145">
        <f>SUM(E$2:E1096)</f>
        <v>12</v>
      </c>
      <c r="N1096" s="145">
        <f>SUM(F$2:F1096)</f>
        <v>5</v>
      </c>
      <c r="O1096" s="145">
        <f>SUM(G$2:G1096)</f>
        <v>0</v>
      </c>
    </row>
    <row r="1097" spans="1:15" x14ac:dyDescent="0.25">
      <c r="A1097">
        <v>1096</v>
      </c>
      <c r="B1097" s="145" t="str">
        <f>IF(COUNTIF('Listing Competitieven'!AN$2:AN$479,$A1097)=0,"",COUNTIF('Listing Competitieven'!AN$2:AN$479,$A1097))</f>
        <v/>
      </c>
      <c r="C1097" s="145" t="str">
        <f>IF(COUNTIF('Listing Competitieven'!AO$2:AO$479,$A1097)=0,"",COUNTIF('Listing Competitieven'!AO$2:AO$479,$A1097))</f>
        <v/>
      </c>
      <c r="D1097" s="145" t="str">
        <f>IF(COUNTIF('Listing Competitieven'!AP$2:AP$479,$A1097)=0,"",COUNTIF('Listing Competitieven'!AP$2:AP$479,$A1097))</f>
        <v/>
      </c>
      <c r="E1097" s="145" t="str">
        <f>IF(COUNTIF('Listing Competitieven'!AQ$2:AQ$479,$A1097)=0,"",COUNTIF('Listing Competitieven'!AQ$2:AQ$479,$A1097))</f>
        <v/>
      </c>
      <c r="F1097" s="145" t="str">
        <f>IF(COUNTIF('Listing Competitieven'!AR$2:AR$479,$A1097)=0,"",COUNTIF('Listing Competitieven'!AR$2:AR$479,$A1097))</f>
        <v/>
      </c>
      <c r="G1097" s="145" t="str">
        <f>IF(COUNTIF('Listing Competitieven'!AS$2:AS$479,$A1097)=0,"",COUNTIF('Listing Competitieven'!AS$2:AS$479,$A1097))</f>
        <v/>
      </c>
      <c r="I1097">
        <v>1096</v>
      </c>
      <c r="J1097" s="145">
        <f>SUM(B$2:B1097)</f>
        <v>149</v>
      </c>
      <c r="K1097" s="145">
        <f>SUM(C$2:C1097)</f>
        <v>100</v>
      </c>
      <c r="L1097" s="145">
        <f>SUM(D$2:D1097)</f>
        <v>57</v>
      </c>
      <c r="M1097" s="145">
        <f>SUM(E$2:E1097)</f>
        <v>12</v>
      </c>
      <c r="N1097" s="145">
        <f>SUM(F$2:F1097)</f>
        <v>5</v>
      </c>
      <c r="O1097" s="145">
        <f>SUM(G$2:G1097)</f>
        <v>0</v>
      </c>
    </row>
    <row r="1098" spans="1:15" x14ac:dyDescent="0.25">
      <c r="A1098">
        <v>1097</v>
      </c>
      <c r="B1098" s="145" t="str">
        <f>IF(COUNTIF('Listing Competitieven'!AN$2:AN$479,$A1098)=0,"",COUNTIF('Listing Competitieven'!AN$2:AN$479,$A1098))</f>
        <v/>
      </c>
      <c r="C1098" s="145" t="str">
        <f>IF(COUNTIF('Listing Competitieven'!AO$2:AO$479,$A1098)=0,"",COUNTIF('Listing Competitieven'!AO$2:AO$479,$A1098))</f>
        <v/>
      </c>
      <c r="D1098" s="145" t="str">
        <f>IF(COUNTIF('Listing Competitieven'!AP$2:AP$479,$A1098)=0,"",COUNTIF('Listing Competitieven'!AP$2:AP$479,$A1098))</f>
        <v/>
      </c>
      <c r="E1098" s="145" t="str">
        <f>IF(COUNTIF('Listing Competitieven'!AQ$2:AQ$479,$A1098)=0,"",COUNTIF('Listing Competitieven'!AQ$2:AQ$479,$A1098))</f>
        <v/>
      </c>
      <c r="F1098" s="145" t="str">
        <f>IF(COUNTIF('Listing Competitieven'!AR$2:AR$479,$A1098)=0,"",COUNTIF('Listing Competitieven'!AR$2:AR$479,$A1098))</f>
        <v/>
      </c>
      <c r="G1098" s="145" t="str">
        <f>IF(COUNTIF('Listing Competitieven'!AS$2:AS$479,$A1098)=0,"",COUNTIF('Listing Competitieven'!AS$2:AS$479,$A1098))</f>
        <v/>
      </c>
      <c r="I1098">
        <v>1097</v>
      </c>
      <c r="J1098" s="145">
        <f>SUM(B$2:B1098)</f>
        <v>149</v>
      </c>
      <c r="K1098" s="145">
        <f>SUM(C$2:C1098)</f>
        <v>100</v>
      </c>
      <c r="L1098" s="145">
        <f>SUM(D$2:D1098)</f>
        <v>57</v>
      </c>
      <c r="M1098" s="145">
        <f>SUM(E$2:E1098)</f>
        <v>12</v>
      </c>
      <c r="N1098" s="145">
        <f>SUM(F$2:F1098)</f>
        <v>5</v>
      </c>
      <c r="O1098" s="145">
        <f>SUM(G$2:G1098)</f>
        <v>0</v>
      </c>
    </row>
    <row r="1099" spans="1:15" x14ac:dyDescent="0.25">
      <c r="A1099">
        <v>1098</v>
      </c>
      <c r="B1099" s="145" t="str">
        <f>IF(COUNTIF('Listing Competitieven'!AN$2:AN$479,$A1099)=0,"",COUNTIF('Listing Competitieven'!AN$2:AN$479,$A1099))</f>
        <v/>
      </c>
      <c r="C1099" s="145" t="str">
        <f>IF(COUNTIF('Listing Competitieven'!AO$2:AO$479,$A1099)=0,"",COUNTIF('Listing Competitieven'!AO$2:AO$479,$A1099))</f>
        <v/>
      </c>
      <c r="D1099" s="145" t="str">
        <f>IF(COUNTIF('Listing Competitieven'!AP$2:AP$479,$A1099)=0,"",COUNTIF('Listing Competitieven'!AP$2:AP$479,$A1099))</f>
        <v/>
      </c>
      <c r="E1099" s="145" t="str">
        <f>IF(COUNTIF('Listing Competitieven'!AQ$2:AQ$479,$A1099)=0,"",COUNTIF('Listing Competitieven'!AQ$2:AQ$479,$A1099))</f>
        <v/>
      </c>
      <c r="F1099" s="145" t="str">
        <f>IF(COUNTIF('Listing Competitieven'!AR$2:AR$479,$A1099)=0,"",COUNTIF('Listing Competitieven'!AR$2:AR$479,$A1099))</f>
        <v/>
      </c>
      <c r="G1099" s="145" t="str">
        <f>IF(COUNTIF('Listing Competitieven'!AS$2:AS$479,$A1099)=0,"",COUNTIF('Listing Competitieven'!AS$2:AS$479,$A1099))</f>
        <v/>
      </c>
      <c r="I1099">
        <v>1098</v>
      </c>
      <c r="J1099" s="145">
        <f>SUM(B$2:B1099)</f>
        <v>149</v>
      </c>
      <c r="K1099" s="145">
        <f>SUM(C$2:C1099)</f>
        <v>100</v>
      </c>
      <c r="L1099" s="145">
        <f>SUM(D$2:D1099)</f>
        <v>57</v>
      </c>
      <c r="M1099" s="145">
        <f>SUM(E$2:E1099)</f>
        <v>12</v>
      </c>
      <c r="N1099" s="145">
        <f>SUM(F$2:F1099)</f>
        <v>5</v>
      </c>
      <c r="O1099" s="145">
        <f>SUM(G$2:G1099)</f>
        <v>0</v>
      </c>
    </row>
    <row r="1100" spans="1:15" x14ac:dyDescent="0.25">
      <c r="A1100">
        <v>1099</v>
      </c>
      <c r="B1100" s="145" t="str">
        <f>IF(COUNTIF('Listing Competitieven'!AN$2:AN$479,$A1100)=0,"",COUNTIF('Listing Competitieven'!AN$2:AN$479,$A1100))</f>
        <v/>
      </c>
      <c r="C1100" s="145" t="str">
        <f>IF(COUNTIF('Listing Competitieven'!AO$2:AO$479,$A1100)=0,"",COUNTIF('Listing Competitieven'!AO$2:AO$479,$A1100))</f>
        <v/>
      </c>
      <c r="D1100" s="145" t="str">
        <f>IF(COUNTIF('Listing Competitieven'!AP$2:AP$479,$A1100)=0,"",COUNTIF('Listing Competitieven'!AP$2:AP$479,$A1100))</f>
        <v/>
      </c>
      <c r="E1100" s="145" t="str">
        <f>IF(COUNTIF('Listing Competitieven'!AQ$2:AQ$479,$A1100)=0,"",COUNTIF('Listing Competitieven'!AQ$2:AQ$479,$A1100))</f>
        <v/>
      </c>
      <c r="F1100" s="145" t="str">
        <f>IF(COUNTIF('Listing Competitieven'!AR$2:AR$479,$A1100)=0,"",COUNTIF('Listing Competitieven'!AR$2:AR$479,$A1100))</f>
        <v/>
      </c>
      <c r="G1100" s="145" t="str">
        <f>IF(COUNTIF('Listing Competitieven'!AS$2:AS$479,$A1100)=0,"",COUNTIF('Listing Competitieven'!AS$2:AS$479,$A1100))</f>
        <v/>
      </c>
      <c r="I1100">
        <v>1099</v>
      </c>
      <c r="J1100" s="145">
        <f>SUM(B$2:B1100)</f>
        <v>149</v>
      </c>
      <c r="K1100" s="145">
        <f>SUM(C$2:C1100)</f>
        <v>100</v>
      </c>
      <c r="L1100" s="145">
        <f>SUM(D$2:D1100)</f>
        <v>57</v>
      </c>
      <c r="M1100" s="145">
        <f>SUM(E$2:E1100)</f>
        <v>12</v>
      </c>
      <c r="N1100" s="145">
        <f>SUM(F$2:F1100)</f>
        <v>5</v>
      </c>
      <c r="O1100" s="145">
        <f>SUM(G$2:G1100)</f>
        <v>0</v>
      </c>
    </row>
    <row r="1101" spans="1:15" x14ac:dyDescent="0.25">
      <c r="A1101">
        <v>1100</v>
      </c>
      <c r="B1101" s="145" t="str">
        <f>IF(COUNTIF('Listing Competitieven'!AN$2:AN$479,$A1101)=0,"",COUNTIF('Listing Competitieven'!AN$2:AN$479,$A1101))</f>
        <v/>
      </c>
      <c r="C1101" s="145" t="str">
        <f>IF(COUNTIF('Listing Competitieven'!AO$2:AO$479,$A1101)=0,"",COUNTIF('Listing Competitieven'!AO$2:AO$479,$A1101))</f>
        <v/>
      </c>
      <c r="D1101" s="145" t="str">
        <f>IF(COUNTIF('Listing Competitieven'!AP$2:AP$479,$A1101)=0,"",COUNTIF('Listing Competitieven'!AP$2:AP$479,$A1101))</f>
        <v/>
      </c>
      <c r="E1101" s="145" t="str">
        <f>IF(COUNTIF('Listing Competitieven'!AQ$2:AQ$479,$A1101)=0,"",COUNTIF('Listing Competitieven'!AQ$2:AQ$479,$A1101))</f>
        <v/>
      </c>
      <c r="F1101" s="145" t="str">
        <f>IF(COUNTIF('Listing Competitieven'!AR$2:AR$479,$A1101)=0,"",COUNTIF('Listing Competitieven'!AR$2:AR$479,$A1101))</f>
        <v/>
      </c>
      <c r="G1101" s="145" t="str">
        <f>IF(COUNTIF('Listing Competitieven'!AS$2:AS$479,$A1101)=0,"",COUNTIF('Listing Competitieven'!AS$2:AS$479,$A1101))</f>
        <v/>
      </c>
      <c r="I1101">
        <v>1100</v>
      </c>
      <c r="J1101" s="145">
        <f>SUM(B$2:B1101)</f>
        <v>149</v>
      </c>
      <c r="K1101" s="145">
        <f>SUM(C$2:C1101)</f>
        <v>100</v>
      </c>
      <c r="L1101" s="145">
        <f>SUM(D$2:D1101)</f>
        <v>57</v>
      </c>
      <c r="M1101" s="145">
        <f>SUM(E$2:E1101)</f>
        <v>12</v>
      </c>
      <c r="N1101" s="145">
        <f>SUM(F$2:F1101)</f>
        <v>5</v>
      </c>
      <c r="O1101" s="145">
        <f>SUM(G$2:G1101)</f>
        <v>0</v>
      </c>
    </row>
    <row r="1102" spans="1:15" x14ac:dyDescent="0.25">
      <c r="A1102">
        <v>1101</v>
      </c>
      <c r="B1102" s="145" t="str">
        <f>IF(COUNTIF('Listing Competitieven'!AN$2:AN$479,$A1102)=0,"",COUNTIF('Listing Competitieven'!AN$2:AN$479,$A1102))</f>
        <v/>
      </c>
      <c r="C1102" s="145" t="str">
        <f>IF(COUNTIF('Listing Competitieven'!AO$2:AO$479,$A1102)=0,"",COUNTIF('Listing Competitieven'!AO$2:AO$479,$A1102))</f>
        <v/>
      </c>
      <c r="D1102" s="145" t="str">
        <f>IF(COUNTIF('Listing Competitieven'!AP$2:AP$479,$A1102)=0,"",COUNTIF('Listing Competitieven'!AP$2:AP$479,$A1102))</f>
        <v/>
      </c>
      <c r="E1102" s="145" t="str">
        <f>IF(COUNTIF('Listing Competitieven'!AQ$2:AQ$479,$A1102)=0,"",COUNTIF('Listing Competitieven'!AQ$2:AQ$479,$A1102))</f>
        <v/>
      </c>
      <c r="F1102" s="145" t="str">
        <f>IF(COUNTIF('Listing Competitieven'!AR$2:AR$479,$A1102)=0,"",COUNTIF('Listing Competitieven'!AR$2:AR$479,$A1102))</f>
        <v/>
      </c>
      <c r="G1102" s="145" t="str">
        <f>IF(COUNTIF('Listing Competitieven'!AS$2:AS$479,$A1102)=0,"",COUNTIF('Listing Competitieven'!AS$2:AS$479,$A1102))</f>
        <v/>
      </c>
      <c r="I1102">
        <v>1101</v>
      </c>
      <c r="J1102" s="145">
        <f>SUM(B$2:B1102)</f>
        <v>149</v>
      </c>
      <c r="K1102" s="145">
        <f>SUM(C$2:C1102)</f>
        <v>100</v>
      </c>
      <c r="L1102" s="145">
        <f>SUM(D$2:D1102)</f>
        <v>57</v>
      </c>
      <c r="M1102" s="145">
        <f>SUM(E$2:E1102)</f>
        <v>12</v>
      </c>
      <c r="N1102" s="145">
        <f>SUM(F$2:F1102)</f>
        <v>5</v>
      </c>
      <c r="O1102" s="145">
        <f>SUM(G$2:G1102)</f>
        <v>0</v>
      </c>
    </row>
    <row r="1103" spans="1:15" x14ac:dyDescent="0.25">
      <c r="A1103">
        <v>1102</v>
      </c>
      <c r="B1103" s="145" t="str">
        <f>IF(COUNTIF('Listing Competitieven'!AN$2:AN$479,$A1103)=0,"",COUNTIF('Listing Competitieven'!AN$2:AN$479,$A1103))</f>
        <v/>
      </c>
      <c r="C1103" s="145" t="str">
        <f>IF(COUNTIF('Listing Competitieven'!AO$2:AO$479,$A1103)=0,"",COUNTIF('Listing Competitieven'!AO$2:AO$479,$A1103))</f>
        <v/>
      </c>
      <c r="D1103" s="145" t="str">
        <f>IF(COUNTIF('Listing Competitieven'!AP$2:AP$479,$A1103)=0,"",COUNTIF('Listing Competitieven'!AP$2:AP$479,$A1103))</f>
        <v/>
      </c>
      <c r="E1103" s="145" t="str">
        <f>IF(COUNTIF('Listing Competitieven'!AQ$2:AQ$479,$A1103)=0,"",COUNTIF('Listing Competitieven'!AQ$2:AQ$479,$A1103))</f>
        <v/>
      </c>
      <c r="F1103" s="145" t="str">
        <f>IF(COUNTIF('Listing Competitieven'!AR$2:AR$479,$A1103)=0,"",COUNTIF('Listing Competitieven'!AR$2:AR$479,$A1103))</f>
        <v/>
      </c>
      <c r="G1103" s="145" t="str">
        <f>IF(COUNTIF('Listing Competitieven'!AS$2:AS$479,$A1103)=0,"",COUNTIF('Listing Competitieven'!AS$2:AS$479,$A1103))</f>
        <v/>
      </c>
      <c r="I1103">
        <v>1102</v>
      </c>
      <c r="J1103" s="145">
        <f>SUM(B$2:B1103)</f>
        <v>149</v>
      </c>
      <c r="K1103" s="145">
        <f>SUM(C$2:C1103)</f>
        <v>100</v>
      </c>
      <c r="L1103" s="145">
        <f>SUM(D$2:D1103)</f>
        <v>57</v>
      </c>
      <c r="M1103" s="145">
        <f>SUM(E$2:E1103)</f>
        <v>12</v>
      </c>
      <c r="N1103" s="145">
        <f>SUM(F$2:F1103)</f>
        <v>5</v>
      </c>
      <c r="O1103" s="145">
        <f>SUM(G$2:G1103)</f>
        <v>0</v>
      </c>
    </row>
    <row r="1104" spans="1:15" x14ac:dyDescent="0.25">
      <c r="A1104">
        <v>1103</v>
      </c>
      <c r="B1104" s="145" t="str">
        <f>IF(COUNTIF('Listing Competitieven'!AN$2:AN$479,$A1104)=0,"",COUNTIF('Listing Competitieven'!AN$2:AN$479,$A1104))</f>
        <v/>
      </c>
      <c r="C1104" s="145" t="str">
        <f>IF(COUNTIF('Listing Competitieven'!AO$2:AO$479,$A1104)=0,"",COUNTIF('Listing Competitieven'!AO$2:AO$479,$A1104))</f>
        <v/>
      </c>
      <c r="D1104" s="145" t="str">
        <f>IF(COUNTIF('Listing Competitieven'!AP$2:AP$479,$A1104)=0,"",COUNTIF('Listing Competitieven'!AP$2:AP$479,$A1104))</f>
        <v/>
      </c>
      <c r="E1104" s="145" t="str">
        <f>IF(COUNTIF('Listing Competitieven'!AQ$2:AQ$479,$A1104)=0,"",COUNTIF('Listing Competitieven'!AQ$2:AQ$479,$A1104))</f>
        <v/>
      </c>
      <c r="F1104" s="145" t="str">
        <f>IF(COUNTIF('Listing Competitieven'!AR$2:AR$479,$A1104)=0,"",COUNTIF('Listing Competitieven'!AR$2:AR$479,$A1104))</f>
        <v/>
      </c>
      <c r="G1104" s="145" t="str">
        <f>IF(COUNTIF('Listing Competitieven'!AS$2:AS$479,$A1104)=0,"",COUNTIF('Listing Competitieven'!AS$2:AS$479,$A1104))</f>
        <v/>
      </c>
      <c r="I1104">
        <v>1103</v>
      </c>
      <c r="J1104" s="145">
        <f>SUM(B$2:B1104)</f>
        <v>149</v>
      </c>
      <c r="K1104" s="145">
        <f>SUM(C$2:C1104)</f>
        <v>100</v>
      </c>
      <c r="L1104" s="145">
        <f>SUM(D$2:D1104)</f>
        <v>57</v>
      </c>
      <c r="M1104" s="145">
        <f>SUM(E$2:E1104)</f>
        <v>12</v>
      </c>
      <c r="N1104" s="145">
        <f>SUM(F$2:F1104)</f>
        <v>5</v>
      </c>
      <c r="O1104" s="145">
        <f>SUM(G$2:G1104)</f>
        <v>0</v>
      </c>
    </row>
    <row r="1105" spans="1:15" x14ac:dyDescent="0.25">
      <c r="A1105">
        <v>1104</v>
      </c>
      <c r="B1105" s="145" t="str">
        <f>IF(COUNTIF('Listing Competitieven'!AN$2:AN$479,$A1105)=0,"",COUNTIF('Listing Competitieven'!AN$2:AN$479,$A1105))</f>
        <v/>
      </c>
      <c r="C1105" s="145" t="str">
        <f>IF(COUNTIF('Listing Competitieven'!AO$2:AO$479,$A1105)=0,"",COUNTIF('Listing Competitieven'!AO$2:AO$479,$A1105))</f>
        <v/>
      </c>
      <c r="D1105" s="145" t="str">
        <f>IF(COUNTIF('Listing Competitieven'!AP$2:AP$479,$A1105)=0,"",COUNTIF('Listing Competitieven'!AP$2:AP$479,$A1105))</f>
        <v/>
      </c>
      <c r="E1105" s="145" t="str">
        <f>IF(COUNTIF('Listing Competitieven'!AQ$2:AQ$479,$A1105)=0,"",COUNTIF('Listing Competitieven'!AQ$2:AQ$479,$A1105))</f>
        <v/>
      </c>
      <c r="F1105" s="145" t="str">
        <f>IF(COUNTIF('Listing Competitieven'!AR$2:AR$479,$A1105)=0,"",COUNTIF('Listing Competitieven'!AR$2:AR$479,$A1105))</f>
        <v/>
      </c>
      <c r="G1105" s="145" t="str">
        <f>IF(COUNTIF('Listing Competitieven'!AS$2:AS$479,$A1105)=0,"",COUNTIF('Listing Competitieven'!AS$2:AS$479,$A1105))</f>
        <v/>
      </c>
      <c r="I1105">
        <v>1104</v>
      </c>
      <c r="J1105" s="145">
        <f>SUM(B$2:B1105)</f>
        <v>149</v>
      </c>
      <c r="K1105" s="145">
        <f>SUM(C$2:C1105)</f>
        <v>100</v>
      </c>
      <c r="L1105" s="145">
        <f>SUM(D$2:D1105)</f>
        <v>57</v>
      </c>
      <c r="M1105" s="145">
        <f>SUM(E$2:E1105)</f>
        <v>12</v>
      </c>
      <c r="N1105" s="145">
        <f>SUM(F$2:F1105)</f>
        <v>5</v>
      </c>
      <c r="O1105" s="145">
        <f>SUM(G$2:G1105)</f>
        <v>0</v>
      </c>
    </row>
    <row r="1106" spans="1:15" x14ac:dyDescent="0.25">
      <c r="A1106">
        <v>1105</v>
      </c>
      <c r="B1106" s="145" t="str">
        <f>IF(COUNTIF('Listing Competitieven'!AN$2:AN$479,$A1106)=0,"",COUNTIF('Listing Competitieven'!AN$2:AN$479,$A1106))</f>
        <v/>
      </c>
      <c r="C1106" s="145" t="str">
        <f>IF(COUNTIF('Listing Competitieven'!AO$2:AO$479,$A1106)=0,"",COUNTIF('Listing Competitieven'!AO$2:AO$479,$A1106))</f>
        <v/>
      </c>
      <c r="D1106" s="145" t="str">
        <f>IF(COUNTIF('Listing Competitieven'!AP$2:AP$479,$A1106)=0,"",COUNTIF('Listing Competitieven'!AP$2:AP$479,$A1106))</f>
        <v/>
      </c>
      <c r="E1106" s="145" t="str">
        <f>IF(COUNTIF('Listing Competitieven'!AQ$2:AQ$479,$A1106)=0,"",COUNTIF('Listing Competitieven'!AQ$2:AQ$479,$A1106))</f>
        <v/>
      </c>
      <c r="F1106" s="145" t="str">
        <f>IF(COUNTIF('Listing Competitieven'!AR$2:AR$479,$A1106)=0,"",COUNTIF('Listing Competitieven'!AR$2:AR$479,$A1106))</f>
        <v/>
      </c>
      <c r="G1106" s="145" t="str">
        <f>IF(COUNTIF('Listing Competitieven'!AS$2:AS$479,$A1106)=0,"",COUNTIF('Listing Competitieven'!AS$2:AS$479,$A1106))</f>
        <v/>
      </c>
      <c r="I1106">
        <v>1105</v>
      </c>
      <c r="J1106" s="145">
        <f>SUM(B$2:B1106)</f>
        <v>149</v>
      </c>
      <c r="K1106" s="145">
        <f>SUM(C$2:C1106)</f>
        <v>100</v>
      </c>
      <c r="L1106" s="145">
        <f>SUM(D$2:D1106)</f>
        <v>57</v>
      </c>
      <c r="M1106" s="145">
        <f>SUM(E$2:E1106)</f>
        <v>12</v>
      </c>
      <c r="N1106" s="145">
        <f>SUM(F$2:F1106)</f>
        <v>5</v>
      </c>
      <c r="O1106" s="145">
        <f>SUM(G$2:G1106)</f>
        <v>0</v>
      </c>
    </row>
    <row r="1107" spans="1:15" x14ac:dyDescent="0.25">
      <c r="A1107">
        <v>1106</v>
      </c>
      <c r="B1107" s="145" t="str">
        <f>IF(COUNTIF('Listing Competitieven'!AN$2:AN$479,$A1107)=0,"",COUNTIF('Listing Competitieven'!AN$2:AN$479,$A1107))</f>
        <v/>
      </c>
      <c r="C1107" s="145" t="str">
        <f>IF(COUNTIF('Listing Competitieven'!AO$2:AO$479,$A1107)=0,"",COUNTIF('Listing Competitieven'!AO$2:AO$479,$A1107))</f>
        <v/>
      </c>
      <c r="D1107" s="145" t="str">
        <f>IF(COUNTIF('Listing Competitieven'!AP$2:AP$479,$A1107)=0,"",COUNTIF('Listing Competitieven'!AP$2:AP$479,$A1107))</f>
        <v/>
      </c>
      <c r="E1107" s="145" t="str">
        <f>IF(COUNTIF('Listing Competitieven'!AQ$2:AQ$479,$A1107)=0,"",COUNTIF('Listing Competitieven'!AQ$2:AQ$479,$A1107))</f>
        <v/>
      </c>
      <c r="F1107" s="145">
        <f>IF(COUNTIF('Listing Competitieven'!AR$2:AR$479,$A1107)=0,"",COUNTIF('Listing Competitieven'!AR$2:AR$479,$A1107))</f>
        <v>1</v>
      </c>
      <c r="G1107" s="145" t="str">
        <f>IF(COUNTIF('Listing Competitieven'!AS$2:AS$479,$A1107)=0,"",COUNTIF('Listing Competitieven'!AS$2:AS$479,$A1107))</f>
        <v/>
      </c>
      <c r="I1107">
        <v>1106</v>
      </c>
      <c r="J1107" s="145">
        <f>SUM(B$2:B1107)</f>
        <v>149</v>
      </c>
      <c r="K1107" s="145">
        <f>SUM(C$2:C1107)</f>
        <v>100</v>
      </c>
      <c r="L1107" s="145">
        <f>SUM(D$2:D1107)</f>
        <v>57</v>
      </c>
      <c r="M1107" s="145">
        <f>SUM(E$2:E1107)</f>
        <v>12</v>
      </c>
      <c r="N1107" s="145">
        <f>SUM(F$2:F1107)</f>
        <v>6</v>
      </c>
      <c r="O1107" s="145">
        <f>SUM(G$2:G1107)</f>
        <v>0</v>
      </c>
    </row>
    <row r="1108" spans="1:15" x14ac:dyDescent="0.25">
      <c r="A1108">
        <v>1107</v>
      </c>
      <c r="B1108" s="145" t="str">
        <f>IF(COUNTIF('Listing Competitieven'!AN$2:AN$479,$A1108)=0,"",COUNTIF('Listing Competitieven'!AN$2:AN$479,$A1108))</f>
        <v/>
      </c>
      <c r="C1108" s="145" t="str">
        <f>IF(COUNTIF('Listing Competitieven'!AO$2:AO$479,$A1108)=0,"",COUNTIF('Listing Competitieven'!AO$2:AO$479,$A1108))</f>
        <v/>
      </c>
      <c r="D1108" s="145" t="str">
        <f>IF(COUNTIF('Listing Competitieven'!AP$2:AP$479,$A1108)=0,"",COUNTIF('Listing Competitieven'!AP$2:AP$479,$A1108))</f>
        <v/>
      </c>
      <c r="E1108" s="145" t="str">
        <f>IF(COUNTIF('Listing Competitieven'!AQ$2:AQ$479,$A1108)=0,"",COUNTIF('Listing Competitieven'!AQ$2:AQ$479,$A1108))</f>
        <v/>
      </c>
      <c r="F1108" s="145" t="str">
        <f>IF(COUNTIF('Listing Competitieven'!AR$2:AR$479,$A1108)=0,"",COUNTIF('Listing Competitieven'!AR$2:AR$479,$A1108))</f>
        <v/>
      </c>
      <c r="G1108" s="145" t="str">
        <f>IF(COUNTIF('Listing Competitieven'!AS$2:AS$479,$A1108)=0,"",COUNTIF('Listing Competitieven'!AS$2:AS$479,$A1108))</f>
        <v/>
      </c>
      <c r="I1108">
        <v>1107</v>
      </c>
      <c r="J1108" s="145">
        <f>SUM(B$2:B1108)</f>
        <v>149</v>
      </c>
      <c r="K1108" s="145">
        <f>SUM(C$2:C1108)</f>
        <v>100</v>
      </c>
      <c r="L1108" s="145">
        <f>SUM(D$2:D1108)</f>
        <v>57</v>
      </c>
      <c r="M1108" s="145">
        <f>SUM(E$2:E1108)</f>
        <v>12</v>
      </c>
      <c r="N1108" s="145">
        <f>SUM(F$2:F1108)</f>
        <v>6</v>
      </c>
      <c r="O1108" s="145">
        <f>SUM(G$2:G1108)</f>
        <v>0</v>
      </c>
    </row>
    <row r="1109" spans="1:15" x14ac:dyDescent="0.25">
      <c r="A1109">
        <v>1108</v>
      </c>
      <c r="B1109" s="145" t="str">
        <f>IF(COUNTIF('Listing Competitieven'!AN$2:AN$479,$A1109)=0,"",COUNTIF('Listing Competitieven'!AN$2:AN$479,$A1109))</f>
        <v/>
      </c>
      <c r="C1109" s="145" t="str">
        <f>IF(COUNTIF('Listing Competitieven'!AO$2:AO$479,$A1109)=0,"",COUNTIF('Listing Competitieven'!AO$2:AO$479,$A1109))</f>
        <v/>
      </c>
      <c r="D1109" s="145" t="str">
        <f>IF(COUNTIF('Listing Competitieven'!AP$2:AP$479,$A1109)=0,"",COUNTIF('Listing Competitieven'!AP$2:AP$479,$A1109))</f>
        <v/>
      </c>
      <c r="E1109" s="145" t="str">
        <f>IF(COUNTIF('Listing Competitieven'!AQ$2:AQ$479,$A1109)=0,"",COUNTIF('Listing Competitieven'!AQ$2:AQ$479,$A1109))</f>
        <v/>
      </c>
      <c r="F1109" s="145" t="str">
        <f>IF(COUNTIF('Listing Competitieven'!AR$2:AR$479,$A1109)=0,"",COUNTIF('Listing Competitieven'!AR$2:AR$479,$A1109))</f>
        <v/>
      </c>
      <c r="G1109" s="145" t="str">
        <f>IF(COUNTIF('Listing Competitieven'!AS$2:AS$479,$A1109)=0,"",COUNTIF('Listing Competitieven'!AS$2:AS$479,$A1109))</f>
        <v/>
      </c>
      <c r="I1109">
        <v>1108</v>
      </c>
      <c r="J1109" s="145">
        <f>SUM(B$2:B1109)</f>
        <v>149</v>
      </c>
      <c r="K1109" s="145">
        <f>SUM(C$2:C1109)</f>
        <v>100</v>
      </c>
      <c r="L1109" s="145">
        <f>SUM(D$2:D1109)</f>
        <v>57</v>
      </c>
      <c r="M1109" s="145">
        <f>SUM(E$2:E1109)</f>
        <v>12</v>
      </c>
      <c r="N1109" s="145">
        <f>SUM(F$2:F1109)</f>
        <v>6</v>
      </c>
      <c r="O1109" s="145">
        <f>SUM(G$2:G1109)</f>
        <v>0</v>
      </c>
    </row>
    <row r="1110" spans="1:15" x14ac:dyDescent="0.25">
      <c r="A1110">
        <v>1109</v>
      </c>
      <c r="B1110" s="145" t="str">
        <f>IF(COUNTIF('Listing Competitieven'!AN$2:AN$479,$A1110)=0,"",COUNTIF('Listing Competitieven'!AN$2:AN$479,$A1110))</f>
        <v/>
      </c>
      <c r="C1110" s="145" t="str">
        <f>IF(COUNTIF('Listing Competitieven'!AO$2:AO$479,$A1110)=0,"",COUNTIF('Listing Competitieven'!AO$2:AO$479,$A1110))</f>
        <v/>
      </c>
      <c r="D1110" s="145" t="str">
        <f>IF(COUNTIF('Listing Competitieven'!AP$2:AP$479,$A1110)=0,"",COUNTIF('Listing Competitieven'!AP$2:AP$479,$A1110))</f>
        <v/>
      </c>
      <c r="E1110" s="145" t="str">
        <f>IF(COUNTIF('Listing Competitieven'!AQ$2:AQ$479,$A1110)=0,"",COUNTIF('Listing Competitieven'!AQ$2:AQ$479,$A1110))</f>
        <v/>
      </c>
      <c r="F1110" s="145" t="str">
        <f>IF(COUNTIF('Listing Competitieven'!AR$2:AR$479,$A1110)=0,"",COUNTIF('Listing Competitieven'!AR$2:AR$479,$A1110))</f>
        <v/>
      </c>
      <c r="G1110" s="145" t="str">
        <f>IF(COUNTIF('Listing Competitieven'!AS$2:AS$479,$A1110)=0,"",COUNTIF('Listing Competitieven'!AS$2:AS$479,$A1110))</f>
        <v/>
      </c>
      <c r="I1110">
        <v>1109</v>
      </c>
      <c r="J1110" s="145">
        <f>SUM(B$2:B1110)</f>
        <v>149</v>
      </c>
      <c r="K1110" s="145">
        <f>SUM(C$2:C1110)</f>
        <v>100</v>
      </c>
      <c r="L1110" s="145">
        <f>SUM(D$2:D1110)</f>
        <v>57</v>
      </c>
      <c r="M1110" s="145">
        <f>SUM(E$2:E1110)</f>
        <v>12</v>
      </c>
      <c r="N1110" s="145">
        <f>SUM(F$2:F1110)</f>
        <v>6</v>
      </c>
      <c r="O1110" s="145">
        <f>SUM(G$2:G1110)</f>
        <v>0</v>
      </c>
    </row>
    <row r="1111" spans="1:15" x14ac:dyDescent="0.25">
      <c r="A1111">
        <v>1110</v>
      </c>
      <c r="B1111" s="145" t="str">
        <f>IF(COUNTIF('Listing Competitieven'!AN$2:AN$479,$A1111)=0,"",COUNTIF('Listing Competitieven'!AN$2:AN$479,$A1111))</f>
        <v/>
      </c>
      <c r="C1111" s="145" t="str">
        <f>IF(COUNTIF('Listing Competitieven'!AO$2:AO$479,$A1111)=0,"",COUNTIF('Listing Competitieven'!AO$2:AO$479,$A1111))</f>
        <v/>
      </c>
      <c r="D1111" s="145" t="str">
        <f>IF(COUNTIF('Listing Competitieven'!AP$2:AP$479,$A1111)=0,"",COUNTIF('Listing Competitieven'!AP$2:AP$479,$A1111))</f>
        <v/>
      </c>
      <c r="E1111" s="145" t="str">
        <f>IF(COUNTIF('Listing Competitieven'!AQ$2:AQ$479,$A1111)=0,"",COUNTIF('Listing Competitieven'!AQ$2:AQ$479,$A1111))</f>
        <v/>
      </c>
      <c r="F1111" s="145" t="str">
        <f>IF(COUNTIF('Listing Competitieven'!AR$2:AR$479,$A1111)=0,"",COUNTIF('Listing Competitieven'!AR$2:AR$479,$A1111))</f>
        <v/>
      </c>
      <c r="G1111" s="145" t="str">
        <f>IF(COUNTIF('Listing Competitieven'!AS$2:AS$479,$A1111)=0,"",COUNTIF('Listing Competitieven'!AS$2:AS$479,$A1111))</f>
        <v/>
      </c>
      <c r="I1111">
        <v>1110</v>
      </c>
      <c r="J1111" s="145">
        <f>SUM(B$2:B1111)</f>
        <v>149</v>
      </c>
      <c r="K1111" s="145">
        <f>SUM(C$2:C1111)</f>
        <v>100</v>
      </c>
      <c r="L1111" s="145">
        <f>SUM(D$2:D1111)</f>
        <v>57</v>
      </c>
      <c r="M1111" s="145">
        <f>SUM(E$2:E1111)</f>
        <v>12</v>
      </c>
      <c r="N1111" s="145">
        <f>SUM(F$2:F1111)</f>
        <v>6</v>
      </c>
      <c r="O1111" s="145">
        <f>SUM(G$2:G1111)</f>
        <v>0</v>
      </c>
    </row>
    <row r="1112" spans="1:15" x14ac:dyDescent="0.25">
      <c r="A1112">
        <v>1111</v>
      </c>
      <c r="B1112" s="145" t="str">
        <f>IF(COUNTIF('Listing Competitieven'!AN$2:AN$479,$A1112)=0,"",COUNTIF('Listing Competitieven'!AN$2:AN$479,$A1112))</f>
        <v/>
      </c>
      <c r="C1112" s="145" t="str">
        <f>IF(COUNTIF('Listing Competitieven'!AO$2:AO$479,$A1112)=0,"",COUNTIF('Listing Competitieven'!AO$2:AO$479,$A1112))</f>
        <v/>
      </c>
      <c r="D1112" s="145" t="str">
        <f>IF(COUNTIF('Listing Competitieven'!AP$2:AP$479,$A1112)=0,"",COUNTIF('Listing Competitieven'!AP$2:AP$479,$A1112))</f>
        <v/>
      </c>
      <c r="E1112" s="145" t="str">
        <f>IF(COUNTIF('Listing Competitieven'!AQ$2:AQ$479,$A1112)=0,"",COUNTIF('Listing Competitieven'!AQ$2:AQ$479,$A1112))</f>
        <v/>
      </c>
      <c r="F1112" s="145" t="str">
        <f>IF(COUNTIF('Listing Competitieven'!AR$2:AR$479,$A1112)=0,"",COUNTIF('Listing Competitieven'!AR$2:AR$479,$A1112))</f>
        <v/>
      </c>
      <c r="G1112" s="145" t="str">
        <f>IF(COUNTIF('Listing Competitieven'!AS$2:AS$479,$A1112)=0,"",COUNTIF('Listing Competitieven'!AS$2:AS$479,$A1112))</f>
        <v/>
      </c>
      <c r="I1112">
        <v>1111</v>
      </c>
      <c r="J1112" s="145">
        <f>SUM(B$2:B1112)</f>
        <v>149</v>
      </c>
      <c r="K1112" s="145">
        <f>SUM(C$2:C1112)</f>
        <v>100</v>
      </c>
      <c r="L1112" s="145">
        <f>SUM(D$2:D1112)</f>
        <v>57</v>
      </c>
      <c r="M1112" s="145">
        <f>SUM(E$2:E1112)</f>
        <v>12</v>
      </c>
      <c r="N1112" s="145">
        <f>SUM(F$2:F1112)</f>
        <v>6</v>
      </c>
      <c r="O1112" s="145">
        <f>SUM(G$2:G1112)</f>
        <v>0</v>
      </c>
    </row>
    <row r="1113" spans="1:15" x14ac:dyDescent="0.25">
      <c r="A1113">
        <v>1112</v>
      </c>
      <c r="B1113" s="145" t="str">
        <f>IF(COUNTIF('Listing Competitieven'!AN$2:AN$479,$A1113)=0,"",COUNTIF('Listing Competitieven'!AN$2:AN$479,$A1113))</f>
        <v/>
      </c>
      <c r="C1113" s="145" t="str">
        <f>IF(COUNTIF('Listing Competitieven'!AO$2:AO$479,$A1113)=0,"",COUNTIF('Listing Competitieven'!AO$2:AO$479,$A1113))</f>
        <v/>
      </c>
      <c r="D1113" s="145">
        <f>IF(COUNTIF('Listing Competitieven'!AP$2:AP$479,$A1113)=0,"",COUNTIF('Listing Competitieven'!AP$2:AP$479,$A1113))</f>
        <v>1</v>
      </c>
      <c r="E1113" s="145" t="str">
        <f>IF(COUNTIF('Listing Competitieven'!AQ$2:AQ$479,$A1113)=0,"",COUNTIF('Listing Competitieven'!AQ$2:AQ$479,$A1113))</f>
        <v/>
      </c>
      <c r="F1113" s="145" t="str">
        <f>IF(COUNTIF('Listing Competitieven'!AR$2:AR$479,$A1113)=0,"",COUNTIF('Listing Competitieven'!AR$2:AR$479,$A1113))</f>
        <v/>
      </c>
      <c r="G1113" s="145" t="str">
        <f>IF(COUNTIF('Listing Competitieven'!AS$2:AS$479,$A1113)=0,"",COUNTIF('Listing Competitieven'!AS$2:AS$479,$A1113))</f>
        <v/>
      </c>
      <c r="I1113">
        <v>1112</v>
      </c>
      <c r="J1113" s="145">
        <f>SUM(B$2:B1113)</f>
        <v>149</v>
      </c>
      <c r="K1113" s="145">
        <f>SUM(C$2:C1113)</f>
        <v>100</v>
      </c>
      <c r="L1113" s="145">
        <f>SUM(D$2:D1113)</f>
        <v>58</v>
      </c>
      <c r="M1113" s="145">
        <f>SUM(E$2:E1113)</f>
        <v>12</v>
      </c>
      <c r="N1113" s="145">
        <f>SUM(F$2:F1113)</f>
        <v>6</v>
      </c>
      <c r="O1113" s="145">
        <f>SUM(G$2:G1113)</f>
        <v>0</v>
      </c>
    </row>
    <row r="1114" spans="1:15" x14ac:dyDescent="0.25">
      <c r="A1114">
        <v>1113</v>
      </c>
      <c r="B1114" s="145" t="str">
        <f>IF(COUNTIF('Listing Competitieven'!AN$2:AN$479,$A1114)=0,"",COUNTIF('Listing Competitieven'!AN$2:AN$479,$A1114))</f>
        <v/>
      </c>
      <c r="C1114" s="145" t="str">
        <f>IF(COUNTIF('Listing Competitieven'!AO$2:AO$479,$A1114)=0,"",COUNTIF('Listing Competitieven'!AO$2:AO$479,$A1114))</f>
        <v/>
      </c>
      <c r="D1114" s="145" t="str">
        <f>IF(COUNTIF('Listing Competitieven'!AP$2:AP$479,$A1114)=0,"",COUNTIF('Listing Competitieven'!AP$2:AP$479,$A1114))</f>
        <v/>
      </c>
      <c r="E1114" s="145" t="str">
        <f>IF(COUNTIF('Listing Competitieven'!AQ$2:AQ$479,$A1114)=0,"",COUNTIF('Listing Competitieven'!AQ$2:AQ$479,$A1114))</f>
        <v/>
      </c>
      <c r="F1114" s="145" t="str">
        <f>IF(COUNTIF('Listing Competitieven'!AR$2:AR$479,$A1114)=0,"",COUNTIF('Listing Competitieven'!AR$2:AR$479,$A1114))</f>
        <v/>
      </c>
      <c r="G1114" s="145" t="str">
        <f>IF(COUNTIF('Listing Competitieven'!AS$2:AS$479,$A1114)=0,"",COUNTIF('Listing Competitieven'!AS$2:AS$479,$A1114))</f>
        <v/>
      </c>
      <c r="I1114">
        <v>1113</v>
      </c>
      <c r="J1114" s="145">
        <f>SUM(B$2:B1114)</f>
        <v>149</v>
      </c>
      <c r="K1114" s="145">
        <f>SUM(C$2:C1114)</f>
        <v>100</v>
      </c>
      <c r="L1114" s="145">
        <f>SUM(D$2:D1114)</f>
        <v>58</v>
      </c>
      <c r="M1114" s="145">
        <f>SUM(E$2:E1114)</f>
        <v>12</v>
      </c>
      <c r="N1114" s="145">
        <f>SUM(F$2:F1114)</f>
        <v>6</v>
      </c>
      <c r="O1114" s="145">
        <f>SUM(G$2:G1114)</f>
        <v>0</v>
      </c>
    </row>
    <row r="1115" spans="1:15" x14ac:dyDescent="0.25">
      <c r="A1115">
        <v>1114</v>
      </c>
      <c r="B1115" s="145" t="str">
        <f>IF(COUNTIF('Listing Competitieven'!AN$2:AN$479,$A1115)=0,"",COUNTIF('Listing Competitieven'!AN$2:AN$479,$A1115))</f>
        <v/>
      </c>
      <c r="C1115" s="145" t="str">
        <f>IF(COUNTIF('Listing Competitieven'!AO$2:AO$479,$A1115)=0,"",COUNTIF('Listing Competitieven'!AO$2:AO$479,$A1115))</f>
        <v/>
      </c>
      <c r="D1115" s="145" t="str">
        <f>IF(COUNTIF('Listing Competitieven'!AP$2:AP$479,$A1115)=0,"",COUNTIF('Listing Competitieven'!AP$2:AP$479,$A1115))</f>
        <v/>
      </c>
      <c r="E1115" s="145" t="str">
        <f>IF(COUNTIF('Listing Competitieven'!AQ$2:AQ$479,$A1115)=0,"",COUNTIF('Listing Competitieven'!AQ$2:AQ$479,$A1115))</f>
        <v/>
      </c>
      <c r="F1115" s="145" t="str">
        <f>IF(COUNTIF('Listing Competitieven'!AR$2:AR$479,$A1115)=0,"",COUNTIF('Listing Competitieven'!AR$2:AR$479,$A1115))</f>
        <v/>
      </c>
      <c r="G1115" s="145" t="str">
        <f>IF(COUNTIF('Listing Competitieven'!AS$2:AS$479,$A1115)=0,"",COUNTIF('Listing Competitieven'!AS$2:AS$479,$A1115))</f>
        <v/>
      </c>
      <c r="I1115">
        <v>1114</v>
      </c>
      <c r="J1115" s="145">
        <f>SUM(B$2:B1115)</f>
        <v>149</v>
      </c>
      <c r="K1115" s="145">
        <f>SUM(C$2:C1115)</f>
        <v>100</v>
      </c>
      <c r="L1115" s="145">
        <f>SUM(D$2:D1115)</f>
        <v>58</v>
      </c>
      <c r="M1115" s="145">
        <f>SUM(E$2:E1115)</f>
        <v>12</v>
      </c>
      <c r="N1115" s="145">
        <f>SUM(F$2:F1115)</f>
        <v>6</v>
      </c>
      <c r="O1115" s="145">
        <f>SUM(G$2:G1115)</f>
        <v>0</v>
      </c>
    </row>
    <row r="1116" spans="1:15" x14ac:dyDescent="0.25">
      <c r="A1116">
        <v>1115</v>
      </c>
      <c r="B1116" s="145" t="str">
        <f>IF(COUNTIF('Listing Competitieven'!AN$2:AN$479,$A1116)=0,"",COUNTIF('Listing Competitieven'!AN$2:AN$479,$A1116))</f>
        <v/>
      </c>
      <c r="C1116" s="145" t="str">
        <f>IF(COUNTIF('Listing Competitieven'!AO$2:AO$479,$A1116)=0,"",COUNTIF('Listing Competitieven'!AO$2:AO$479,$A1116))</f>
        <v/>
      </c>
      <c r="D1116" s="145" t="str">
        <f>IF(COUNTIF('Listing Competitieven'!AP$2:AP$479,$A1116)=0,"",COUNTIF('Listing Competitieven'!AP$2:AP$479,$A1116))</f>
        <v/>
      </c>
      <c r="E1116" s="145" t="str">
        <f>IF(COUNTIF('Listing Competitieven'!AQ$2:AQ$479,$A1116)=0,"",COUNTIF('Listing Competitieven'!AQ$2:AQ$479,$A1116))</f>
        <v/>
      </c>
      <c r="F1116" s="145" t="str">
        <f>IF(COUNTIF('Listing Competitieven'!AR$2:AR$479,$A1116)=0,"",COUNTIF('Listing Competitieven'!AR$2:AR$479,$A1116))</f>
        <v/>
      </c>
      <c r="G1116" s="145" t="str">
        <f>IF(COUNTIF('Listing Competitieven'!AS$2:AS$479,$A1116)=0,"",COUNTIF('Listing Competitieven'!AS$2:AS$479,$A1116))</f>
        <v/>
      </c>
      <c r="I1116">
        <v>1115</v>
      </c>
      <c r="J1116" s="145">
        <f>SUM(B$2:B1116)</f>
        <v>149</v>
      </c>
      <c r="K1116" s="145">
        <f>SUM(C$2:C1116)</f>
        <v>100</v>
      </c>
      <c r="L1116" s="145">
        <f>SUM(D$2:D1116)</f>
        <v>58</v>
      </c>
      <c r="M1116" s="145">
        <f>SUM(E$2:E1116)</f>
        <v>12</v>
      </c>
      <c r="N1116" s="145">
        <f>SUM(F$2:F1116)</f>
        <v>6</v>
      </c>
      <c r="O1116" s="145">
        <f>SUM(G$2:G1116)</f>
        <v>0</v>
      </c>
    </row>
    <row r="1117" spans="1:15" x14ac:dyDescent="0.25">
      <c r="A1117">
        <v>1116</v>
      </c>
      <c r="B1117" s="145" t="str">
        <f>IF(COUNTIF('Listing Competitieven'!AN$2:AN$479,$A1117)=0,"",COUNTIF('Listing Competitieven'!AN$2:AN$479,$A1117))</f>
        <v/>
      </c>
      <c r="C1117" s="145" t="str">
        <f>IF(COUNTIF('Listing Competitieven'!AO$2:AO$479,$A1117)=0,"",COUNTIF('Listing Competitieven'!AO$2:AO$479,$A1117))</f>
        <v/>
      </c>
      <c r="D1117" s="145" t="str">
        <f>IF(COUNTIF('Listing Competitieven'!AP$2:AP$479,$A1117)=0,"",COUNTIF('Listing Competitieven'!AP$2:AP$479,$A1117))</f>
        <v/>
      </c>
      <c r="E1117" s="145" t="str">
        <f>IF(COUNTIF('Listing Competitieven'!AQ$2:AQ$479,$A1117)=0,"",COUNTIF('Listing Competitieven'!AQ$2:AQ$479,$A1117))</f>
        <v/>
      </c>
      <c r="F1117" s="145" t="str">
        <f>IF(COUNTIF('Listing Competitieven'!AR$2:AR$479,$A1117)=0,"",COUNTIF('Listing Competitieven'!AR$2:AR$479,$A1117))</f>
        <v/>
      </c>
      <c r="G1117" s="145" t="str">
        <f>IF(COUNTIF('Listing Competitieven'!AS$2:AS$479,$A1117)=0,"",COUNTIF('Listing Competitieven'!AS$2:AS$479,$A1117))</f>
        <v/>
      </c>
      <c r="I1117">
        <v>1116</v>
      </c>
      <c r="J1117" s="145">
        <f>SUM(B$2:B1117)</f>
        <v>149</v>
      </c>
      <c r="K1117" s="145">
        <f>SUM(C$2:C1117)</f>
        <v>100</v>
      </c>
      <c r="L1117" s="145">
        <f>SUM(D$2:D1117)</f>
        <v>58</v>
      </c>
      <c r="M1117" s="145">
        <f>SUM(E$2:E1117)</f>
        <v>12</v>
      </c>
      <c r="N1117" s="145">
        <f>SUM(F$2:F1117)</f>
        <v>6</v>
      </c>
      <c r="O1117" s="145">
        <f>SUM(G$2:G1117)</f>
        <v>0</v>
      </c>
    </row>
    <row r="1118" spans="1:15" x14ac:dyDescent="0.25">
      <c r="A1118">
        <v>1117</v>
      </c>
      <c r="B1118" s="145" t="str">
        <f>IF(COUNTIF('Listing Competitieven'!AN$2:AN$479,$A1118)=0,"",COUNTIF('Listing Competitieven'!AN$2:AN$479,$A1118))</f>
        <v/>
      </c>
      <c r="C1118" s="145" t="str">
        <f>IF(COUNTIF('Listing Competitieven'!AO$2:AO$479,$A1118)=0,"",COUNTIF('Listing Competitieven'!AO$2:AO$479,$A1118))</f>
        <v/>
      </c>
      <c r="D1118" s="145" t="str">
        <f>IF(COUNTIF('Listing Competitieven'!AP$2:AP$479,$A1118)=0,"",COUNTIF('Listing Competitieven'!AP$2:AP$479,$A1118))</f>
        <v/>
      </c>
      <c r="E1118" s="145" t="str">
        <f>IF(COUNTIF('Listing Competitieven'!AQ$2:AQ$479,$A1118)=0,"",COUNTIF('Listing Competitieven'!AQ$2:AQ$479,$A1118))</f>
        <v/>
      </c>
      <c r="F1118" s="145" t="str">
        <f>IF(COUNTIF('Listing Competitieven'!AR$2:AR$479,$A1118)=0,"",COUNTIF('Listing Competitieven'!AR$2:AR$479,$A1118))</f>
        <v/>
      </c>
      <c r="G1118" s="145" t="str">
        <f>IF(COUNTIF('Listing Competitieven'!AS$2:AS$479,$A1118)=0,"",COUNTIF('Listing Competitieven'!AS$2:AS$479,$A1118))</f>
        <v/>
      </c>
      <c r="I1118">
        <v>1117</v>
      </c>
      <c r="J1118" s="145">
        <f>SUM(B$2:B1118)</f>
        <v>149</v>
      </c>
      <c r="K1118" s="145">
        <f>SUM(C$2:C1118)</f>
        <v>100</v>
      </c>
      <c r="L1118" s="145">
        <f>SUM(D$2:D1118)</f>
        <v>58</v>
      </c>
      <c r="M1118" s="145">
        <f>SUM(E$2:E1118)</f>
        <v>12</v>
      </c>
      <c r="N1118" s="145">
        <f>SUM(F$2:F1118)</f>
        <v>6</v>
      </c>
      <c r="O1118" s="145">
        <f>SUM(G$2:G1118)</f>
        <v>0</v>
      </c>
    </row>
    <row r="1119" spans="1:15" x14ac:dyDescent="0.25">
      <c r="A1119">
        <v>1118</v>
      </c>
      <c r="B1119" s="145" t="str">
        <f>IF(COUNTIF('Listing Competitieven'!AN$2:AN$479,$A1119)=0,"",COUNTIF('Listing Competitieven'!AN$2:AN$479,$A1119))</f>
        <v/>
      </c>
      <c r="C1119" s="145" t="str">
        <f>IF(COUNTIF('Listing Competitieven'!AO$2:AO$479,$A1119)=0,"",COUNTIF('Listing Competitieven'!AO$2:AO$479,$A1119))</f>
        <v/>
      </c>
      <c r="D1119" s="145" t="str">
        <f>IF(COUNTIF('Listing Competitieven'!AP$2:AP$479,$A1119)=0,"",COUNTIF('Listing Competitieven'!AP$2:AP$479,$A1119))</f>
        <v/>
      </c>
      <c r="E1119" s="145" t="str">
        <f>IF(COUNTIF('Listing Competitieven'!AQ$2:AQ$479,$A1119)=0,"",COUNTIF('Listing Competitieven'!AQ$2:AQ$479,$A1119))</f>
        <v/>
      </c>
      <c r="F1119" s="145" t="str">
        <f>IF(COUNTIF('Listing Competitieven'!AR$2:AR$479,$A1119)=0,"",COUNTIF('Listing Competitieven'!AR$2:AR$479,$A1119))</f>
        <v/>
      </c>
      <c r="G1119" s="145" t="str">
        <f>IF(COUNTIF('Listing Competitieven'!AS$2:AS$479,$A1119)=0,"",COUNTIF('Listing Competitieven'!AS$2:AS$479,$A1119))</f>
        <v/>
      </c>
      <c r="I1119">
        <v>1118</v>
      </c>
      <c r="J1119" s="145">
        <f>SUM(B$2:B1119)</f>
        <v>149</v>
      </c>
      <c r="K1119" s="145">
        <f>SUM(C$2:C1119)</f>
        <v>100</v>
      </c>
      <c r="L1119" s="145">
        <f>SUM(D$2:D1119)</f>
        <v>58</v>
      </c>
      <c r="M1119" s="145">
        <f>SUM(E$2:E1119)</f>
        <v>12</v>
      </c>
      <c r="N1119" s="145">
        <f>SUM(F$2:F1119)</f>
        <v>6</v>
      </c>
      <c r="O1119" s="145">
        <f>SUM(G$2:G1119)</f>
        <v>0</v>
      </c>
    </row>
    <row r="1120" spans="1:15" x14ac:dyDescent="0.25">
      <c r="A1120">
        <v>1119</v>
      </c>
      <c r="B1120" s="145">
        <f>IF(COUNTIF('Listing Competitieven'!AN$2:AN$479,$A1120)=0,"",COUNTIF('Listing Competitieven'!AN$2:AN$479,$A1120))</f>
        <v>1</v>
      </c>
      <c r="C1120" s="145" t="str">
        <f>IF(COUNTIF('Listing Competitieven'!AO$2:AO$479,$A1120)=0,"",COUNTIF('Listing Competitieven'!AO$2:AO$479,$A1120))</f>
        <v/>
      </c>
      <c r="D1120" s="145" t="str">
        <f>IF(COUNTIF('Listing Competitieven'!AP$2:AP$479,$A1120)=0,"",COUNTIF('Listing Competitieven'!AP$2:AP$479,$A1120))</f>
        <v/>
      </c>
      <c r="E1120" s="145">
        <f>IF(COUNTIF('Listing Competitieven'!AQ$2:AQ$479,$A1120)=0,"",COUNTIF('Listing Competitieven'!AQ$2:AQ$479,$A1120))</f>
        <v>1</v>
      </c>
      <c r="F1120" s="145" t="str">
        <f>IF(COUNTIF('Listing Competitieven'!AR$2:AR$479,$A1120)=0,"",COUNTIF('Listing Competitieven'!AR$2:AR$479,$A1120))</f>
        <v/>
      </c>
      <c r="G1120" s="145" t="str">
        <f>IF(COUNTIF('Listing Competitieven'!AS$2:AS$479,$A1120)=0,"",COUNTIF('Listing Competitieven'!AS$2:AS$479,$A1120))</f>
        <v/>
      </c>
      <c r="I1120">
        <v>1119</v>
      </c>
      <c r="J1120" s="145">
        <f>SUM(B$2:B1120)</f>
        <v>150</v>
      </c>
      <c r="K1120" s="145">
        <f>SUM(C$2:C1120)</f>
        <v>100</v>
      </c>
      <c r="L1120" s="145">
        <f>SUM(D$2:D1120)</f>
        <v>58</v>
      </c>
      <c r="M1120" s="145">
        <f>SUM(E$2:E1120)</f>
        <v>13</v>
      </c>
      <c r="N1120" s="145">
        <f>SUM(F$2:F1120)</f>
        <v>6</v>
      </c>
      <c r="O1120" s="145">
        <f>SUM(G$2:G1120)</f>
        <v>0</v>
      </c>
    </row>
    <row r="1121" spans="1:15" x14ac:dyDescent="0.25">
      <c r="A1121">
        <v>1120</v>
      </c>
      <c r="B1121" s="145" t="str">
        <f>IF(COUNTIF('Listing Competitieven'!AN$2:AN$479,$A1121)=0,"",COUNTIF('Listing Competitieven'!AN$2:AN$479,$A1121))</f>
        <v/>
      </c>
      <c r="C1121" s="145" t="str">
        <f>IF(COUNTIF('Listing Competitieven'!AO$2:AO$479,$A1121)=0,"",COUNTIF('Listing Competitieven'!AO$2:AO$479,$A1121))</f>
        <v/>
      </c>
      <c r="D1121" s="145" t="str">
        <f>IF(COUNTIF('Listing Competitieven'!AP$2:AP$479,$A1121)=0,"",COUNTIF('Listing Competitieven'!AP$2:AP$479,$A1121))</f>
        <v/>
      </c>
      <c r="E1121" s="145" t="str">
        <f>IF(COUNTIF('Listing Competitieven'!AQ$2:AQ$479,$A1121)=0,"",COUNTIF('Listing Competitieven'!AQ$2:AQ$479,$A1121))</f>
        <v/>
      </c>
      <c r="F1121" s="145" t="str">
        <f>IF(COUNTIF('Listing Competitieven'!AR$2:AR$479,$A1121)=0,"",COUNTIF('Listing Competitieven'!AR$2:AR$479,$A1121))</f>
        <v/>
      </c>
      <c r="G1121" s="145" t="str">
        <f>IF(COUNTIF('Listing Competitieven'!AS$2:AS$479,$A1121)=0,"",COUNTIF('Listing Competitieven'!AS$2:AS$479,$A1121))</f>
        <v/>
      </c>
      <c r="I1121">
        <v>1120</v>
      </c>
      <c r="J1121" s="145">
        <f>SUM(B$2:B1121)</f>
        <v>150</v>
      </c>
      <c r="K1121" s="145">
        <f>SUM(C$2:C1121)</f>
        <v>100</v>
      </c>
      <c r="L1121" s="145">
        <f>SUM(D$2:D1121)</f>
        <v>58</v>
      </c>
      <c r="M1121" s="145">
        <f>SUM(E$2:E1121)</f>
        <v>13</v>
      </c>
      <c r="N1121" s="145">
        <f>SUM(F$2:F1121)</f>
        <v>6</v>
      </c>
      <c r="O1121" s="145">
        <f>SUM(G$2:G1121)</f>
        <v>0</v>
      </c>
    </row>
    <row r="1122" spans="1:15" x14ac:dyDescent="0.25">
      <c r="A1122">
        <v>1121</v>
      </c>
      <c r="B1122" s="145" t="str">
        <f>IF(COUNTIF('Listing Competitieven'!AN$2:AN$479,$A1122)=0,"",COUNTIF('Listing Competitieven'!AN$2:AN$479,$A1122))</f>
        <v/>
      </c>
      <c r="C1122" s="145" t="str">
        <f>IF(COUNTIF('Listing Competitieven'!AO$2:AO$479,$A1122)=0,"",COUNTIF('Listing Competitieven'!AO$2:AO$479,$A1122))</f>
        <v/>
      </c>
      <c r="D1122" s="145" t="str">
        <f>IF(COUNTIF('Listing Competitieven'!AP$2:AP$479,$A1122)=0,"",COUNTIF('Listing Competitieven'!AP$2:AP$479,$A1122))</f>
        <v/>
      </c>
      <c r="E1122" s="145" t="str">
        <f>IF(COUNTIF('Listing Competitieven'!AQ$2:AQ$479,$A1122)=0,"",COUNTIF('Listing Competitieven'!AQ$2:AQ$479,$A1122))</f>
        <v/>
      </c>
      <c r="F1122" s="145" t="str">
        <f>IF(COUNTIF('Listing Competitieven'!AR$2:AR$479,$A1122)=0,"",COUNTIF('Listing Competitieven'!AR$2:AR$479,$A1122))</f>
        <v/>
      </c>
      <c r="G1122" s="145" t="str">
        <f>IF(COUNTIF('Listing Competitieven'!AS$2:AS$479,$A1122)=0,"",COUNTIF('Listing Competitieven'!AS$2:AS$479,$A1122))</f>
        <v/>
      </c>
      <c r="I1122">
        <v>1121</v>
      </c>
      <c r="J1122" s="145">
        <f>SUM(B$2:B1122)</f>
        <v>150</v>
      </c>
      <c r="K1122" s="145">
        <f>SUM(C$2:C1122)</f>
        <v>100</v>
      </c>
      <c r="L1122" s="145">
        <f>SUM(D$2:D1122)</f>
        <v>58</v>
      </c>
      <c r="M1122" s="145">
        <f>SUM(E$2:E1122)</f>
        <v>13</v>
      </c>
      <c r="N1122" s="145">
        <f>SUM(F$2:F1122)</f>
        <v>6</v>
      </c>
      <c r="O1122" s="145">
        <f>SUM(G$2:G1122)</f>
        <v>0</v>
      </c>
    </row>
    <row r="1123" spans="1:15" x14ac:dyDescent="0.25">
      <c r="A1123">
        <v>1122</v>
      </c>
      <c r="B1123" s="145" t="str">
        <f>IF(COUNTIF('Listing Competitieven'!AN$2:AN$479,$A1123)=0,"",COUNTIF('Listing Competitieven'!AN$2:AN$479,$A1123))</f>
        <v/>
      </c>
      <c r="C1123" s="145" t="str">
        <f>IF(COUNTIF('Listing Competitieven'!AO$2:AO$479,$A1123)=0,"",COUNTIF('Listing Competitieven'!AO$2:AO$479,$A1123))</f>
        <v/>
      </c>
      <c r="D1123" s="145" t="str">
        <f>IF(COUNTIF('Listing Competitieven'!AP$2:AP$479,$A1123)=0,"",COUNTIF('Listing Competitieven'!AP$2:AP$479,$A1123))</f>
        <v/>
      </c>
      <c r="E1123" s="145" t="str">
        <f>IF(COUNTIF('Listing Competitieven'!AQ$2:AQ$479,$A1123)=0,"",COUNTIF('Listing Competitieven'!AQ$2:AQ$479,$A1123))</f>
        <v/>
      </c>
      <c r="F1123" s="145" t="str">
        <f>IF(COUNTIF('Listing Competitieven'!AR$2:AR$479,$A1123)=0,"",COUNTIF('Listing Competitieven'!AR$2:AR$479,$A1123))</f>
        <v/>
      </c>
      <c r="G1123" s="145" t="str">
        <f>IF(COUNTIF('Listing Competitieven'!AS$2:AS$479,$A1123)=0,"",COUNTIF('Listing Competitieven'!AS$2:AS$479,$A1123))</f>
        <v/>
      </c>
      <c r="I1123">
        <v>1122</v>
      </c>
      <c r="J1123" s="145">
        <f>SUM(B$2:B1123)</f>
        <v>150</v>
      </c>
      <c r="K1123" s="145">
        <f>SUM(C$2:C1123)</f>
        <v>100</v>
      </c>
      <c r="L1123" s="145">
        <f>SUM(D$2:D1123)</f>
        <v>58</v>
      </c>
      <c r="M1123" s="145">
        <f>SUM(E$2:E1123)</f>
        <v>13</v>
      </c>
      <c r="N1123" s="145">
        <f>SUM(F$2:F1123)</f>
        <v>6</v>
      </c>
      <c r="O1123" s="145">
        <f>SUM(G$2:G1123)</f>
        <v>0</v>
      </c>
    </row>
    <row r="1124" spans="1:15" x14ac:dyDescent="0.25">
      <c r="A1124">
        <v>1123</v>
      </c>
      <c r="B1124" s="145" t="str">
        <f>IF(COUNTIF('Listing Competitieven'!AN$2:AN$479,$A1124)=0,"",COUNTIF('Listing Competitieven'!AN$2:AN$479,$A1124))</f>
        <v/>
      </c>
      <c r="C1124" s="145" t="str">
        <f>IF(COUNTIF('Listing Competitieven'!AO$2:AO$479,$A1124)=0,"",COUNTIF('Listing Competitieven'!AO$2:AO$479,$A1124))</f>
        <v/>
      </c>
      <c r="D1124" s="145" t="str">
        <f>IF(COUNTIF('Listing Competitieven'!AP$2:AP$479,$A1124)=0,"",COUNTIF('Listing Competitieven'!AP$2:AP$479,$A1124))</f>
        <v/>
      </c>
      <c r="E1124" s="145" t="str">
        <f>IF(COUNTIF('Listing Competitieven'!AQ$2:AQ$479,$A1124)=0,"",COUNTIF('Listing Competitieven'!AQ$2:AQ$479,$A1124))</f>
        <v/>
      </c>
      <c r="F1124" s="145" t="str">
        <f>IF(COUNTIF('Listing Competitieven'!AR$2:AR$479,$A1124)=0,"",COUNTIF('Listing Competitieven'!AR$2:AR$479,$A1124))</f>
        <v/>
      </c>
      <c r="G1124" s="145" t="str">
        <f>IF(COUNTIF('Listing Competitieven'!AS$2:AS$479,$A1124)=0,"",COUNTIF('Listing Competitieven'!AS$2:AS$479,$A1124))</f>
        <v/>
      </c>
      <c r="I1124">
        <v>1123</v>
      </c>
      <c r="J1124" s="145">
        <f>SUM(B$2:B1124)</f>
        <v>150</v>
      </c>
      <c r="K1124" s="145">
        <f>SUM(C$2:C1124)</f>
        <v>100</v>
      </c>
      <c r="L1124" s="145">
        <f>SUM(D$2:D1124)</f>
        <v>58</v>
      </c>
      <c r="M1124" s="145">
        <f>SUM(E$2:E1124)</f>
        <v>13</v>
      </c>
      <c r="N1124" s="145">
        <f>SUM(F$2:F1124)</f>
        <v>6</v>
      </c>
      <c r="O1124" s="145">
        <f>SUM(G$2:G1124)</f>
        <v>0</v>
      </c>
    </row>
    <row r="1125" spans="1:15" x14ac:dyDescent="0.25">
      <c r="A1125">
        <v>1124</v>
      </c>
      <c r="B1125" s="145" t="str">
        <f>IF(COUNTIF('Listing Competitieven'!AN$2:AN$479,$A1125)=0,"",COUNTIF('Listing Competitieven'!AN$2:AN$479,$A1125))</f>
        <v/>
      </c>
      <c r="C1125" s="145" t="str">
        <f>IF(COUNTIF('Listing Competitieven'!AO$2:AO$479,$A1125)=0,"",COUNTIF('Listing Competitieven'!AO$2:AO$479,$A1125))</f>
        <v/>
      </c>
      <c r="D1125" s="145" t="str">
        <f>IF(COUNTIF('Listing Competitieven'!AP$2:AP$479,$A1125)=0,"",COUNTIF('Listing Competitieven'!AP$2:AP$479,$A1125))</f>
        <v/>
      </c>
      <c r="E1125" s="145" t="str">
        <f>IF(COUNTIF('Listing Competitieven'!AQ$2:AQ$479,$A1125)=0,"",COUNTIF('Listing Competitieven'!AQ$2:AQ$479,$A1125))</f>
        <v/>
      </c>
      <c r="F1125" s="145" t="str">
        <f>IF(COUNTIF('Listing Competitieven'!AR$2:AR$479,$A1125)=0,"",COUNTIF('Listing Competitieven'!AR$2:AR$479,$A1125))</f>
        <v/>
      </c>
      <c r="G1125" s="145" t="str">
        <f>IF(COUNTIF('Listing Competitieven'!AS$2:AS$479,$A1125)=0,"",COUNTIF('Listing Competitieven'!AS$2:AS$479,$A1125))</f>
        <v/>
      </c>
      <c r="I1125">
        <v>1124</v>
      </c>
      <c r="J1125" s="145">
        <f>SUM(B$2:B1125)</f>
        <v>150</v>
      </c>
      <c r="K1125" s="145">
        <f>SUM(C$2:C1125)</f>
        <v>100</v>
      </c>
      <c r="L1125" s="145">
        <f>SUM(D$2:D1125)</f>
        <v>58</v>
      </c>
      <c r="M1125" s="145">
        <f>SUM(E$2:E1125)</f>
        <v>13</v>
      </c>
      <c r="N1125" s="145">
        <f>SUM(F$2:F1125)</f>
        <v>6</v>
      </c>
      <c r="O1125" s="145">
        <f>SUM(G$2:G1125)</f>
        <v>0</v>
      </c>
    </row>
    <row r="1126" spans="1:15" x14ac:dyDescent="0.25">
      <c r="A1126">
        <v>1125</v>
      </c>
      <c r="B1126" s="145" t="str">
        <f>IF(COUNTIF('Listing Competitieven'!AN$2:AN$479,$A1126)=0,"",COUNTIF('Listing Competitieven'!AN$2:AN$479,$A1126))</f>
        <v/>
      </c>
      <c r="C1126" s="145" t="str">
        <f>IF(COUNTIF('Listing Competitieven'!AO$2:AO$479,$A1126)=0,"",COUNTIF('Listing Competitieven'!AO$2:AO$479,$A1126))</f>
        <v/>
      </c>
      <c r="D1126" s="145" t="str">
        <f>IF(COUNTIF('Listing Competitieven'!AP$2:AP$479,$A1126)=0,"",COUNTIF('Listing Competitieven'!AP$2:AP$479,$A1126))</f>
        <v/>
      </c>
      <c r="E1126" s="145" t="str">
        <f>IF(COUNTIF('Listing Competitieven'!AQ$2:AQ$479,$A1126)=0,"",COUNTIF('Listing Competitieven'!AQ$2:AQ$479,$A1126))</f>
        <v/>
      </c>
      <c r="F1126" s="145" t="str">
        <f>IF(COUNTIF('Listing Competitieven'!AR$2:AR$479,$A1126)=0,"",COUNTIF('Listing Competitieven'!AR$2:AR$479,$A1126))</f>
        <v/>
      </c>
      <c r="G1126" s="145" t="str">
        <f>IF(COUNTIF('Listing Competitieven'!AS$2:AS$479,$A1126)=0,"",COUNTIF('Listing Competitieven'!AS$2:AS$479,$A1126))</f>
        <v/>
      </c>
      <c r="I1126">
        <v>1125</v>
      </c>
      <c r="J1126" s="145">
        <f>SUM(B$2:B1126)</f>
        <v>150</v>
      </c>
      <c r="K1126" s="145">
        <f>SUM(C$2:C1126)</f>
        <v>100</v>
      </c>
      <c r="L1126" s="145">
        <f>SUM(D$2:D1126)</f>
        <v>58</v>
      </c>
      <c r="M1126" s="145">
        <f>SUM(E$2:E1126)</f>
        <v>13</v>
      </c>
      <c r="N1126" s="145">
        <f>SUM(F$2:F1126)</f>
        <v>6</v>
      </c>
      <c r="O1126" s="145">
        <f>SUM(G$2:G1126)</f>
        <v>0</v>
      </c>
    </row>
    <row r="1127" spans="1:15" x14ac:dyDescent="0.25">
      <c r="A1127">
        <v>1126</v>
      </c>
      <c r="B1127" s="145" t="str">
        <f>IF(COUNTIF('Listing Competitieven'!AN$2:AN$479,$A1127)=0,"",COUNTIF('Listing Competitieven'!AN$2:AN$479,$A1127))</f>
        <v/>
      </c>
      <c r="C1127" s="145" t="str">
        <f>IF(COUNTIF('Listing Competitieven'!AO$2:AO$479,$A1127)=0,"",COUNTIF('Listing Competitieven'!AO$2:AO$479,$A1127))</f>
        <v/>
      </c>
      <c r="D1127" s="145" t="str">
        <f>IF(COUNTIF('Listing Competitieven'!AP$2:AP$479,$A1127)=0,"",COUNTIF('Listing Competitieven'!AP$2:AP$479,$A1127))</f>
        <v/>
      </c>
      <c r="E1127" s="145" t="str">
        <f>IF(COUNTIF('Listing Competitieven'!AQ$2:AQ$479,$A1127)=0,"",COUNTIF('Listing Competitieven'!AQ$2:AQ$479,$A1127))</f>
        <v/>
      </c>
      <c r="F1127" s="145" t="str">
        <f>IF(COUNTIF('Listing Competitieven'!AR$2:AR$479,$A1127)=0,"",COUNTIF('Listing Competitieven'!AR$2:AR$479,$A1127))</f>
        <v/>
      </c>
      <c r="G1127" s="145" t="str">
        <f>IF(COUNTIF('Listing Competitieven'!AS$2:AS$479,$A1127)=0,"",COUNTIF('Listing Competitieven'!AS$2:AS$479,$A1127))</f>
        <v/>
      </c>
      <c r="I1127">
        <v>1126</v>
      </c>
      <c r="J1127" s="145">
        <f>SUM(B$2:B1127)</f>
        <v>150</v>
      </c>
      <c r="K1127" s="145">
        <f>SUM(C$2:C1127)</f>
        <v>100</v>
      </c>
      <c r="L1127" s="145">
        <f>SUM(D$2:D1127)</f>
        <v>58</v>
      </c>
      <c r="M1127" s="145">
        <f>SUM(E$2:E1127)</f>
        <v>13</v>
      </c>
      <c r="N1127" s="145">
        <f>SUM(F$2:F1127)</f>
        <v>6</v>
      </c>
      <c r="O1127" s="145">
        <f>SUM(G$2:G1127)</f>
        <v>0</v>
      </c>
    </row>
    <row r="1128" spans="1:15" x14ac:dyDescent="0.25">
      <c r="A1128">
        <v>1127</v>
      </c>
      <c r="B1128" s="145" t="str">
        <f>IF(COUNTIF('Listing Competitieven'!AN$2:AN$479,$A1128)=0,"",COUNTIF('Listing Competitieven'!AN$2:AN$479,$A1128))</f>
        <v/>
      </c>
      <c r="C1128" s="145" t="str">
        <f>IF(COUNTIF('Listing Competitieven'!AO$2:AO$479,$A1128)=0,"",COUNTIF('Listing Competitieven'!AO$2:AO$479,$A1128))</f>
        <v/>
      </c>
      <c r="D1128" s="145" t="str">
        <f>IF(COUNTIF('Listing Competitieven'!AP$2:AP$479,$A1128)=0,"",COUNTIF('Listing Competitieven'!AP$2:AP$479,$A1128))</f>
        <v/>
      </c>
      <c r="E1128" s="145" t="str">
        <f>IF(COUNTIF('Listing Competitieven'!AQ$2:AQ$479,$A1128)=0,"",COUNTIF('Listing Competitieven'!AQ$2:AQ$479,$A1128))</f>
        <v/>
      </c>
      <c r="F1128" s="145" t="str">
        <f>IF(COUNTIF('Listing Competitieven'!AR$2:AR$479,$A1128)=0,"",COUNTIF('Listing Competitieven'!AR$2:AR$479,$A1128))</f>
        <v/>
      </c>
      <c r="G1128" s="145" t="str">
        <f>IF(COUNTIF('Listing Competitieven'!AS$2:AS$479,$A1128)=0,"",COUNTIF('Listing Competitieven'!AS$2:AS$479,$A1128))</f>
        <v/>
      </c>
      <c r="I1128">
        <v>1127</v>
      </c>
      <c r="J1128" s="145">
        <f>SUM(B$2:B1128)</f>
        <v>150</v>
      </c>
      <c r="K1128" s="145">
        <f>SUM(C$2:C1128)</f>
        <v>100</v>
      </c>
      <c r="L1128" s="145">
        <f>SUM(D$2:D1128)</f>
        <v>58</v>
      </c>
      <c r="M1128" s="145">
        <f>SUM(E$2:E1128)</f>
        <v>13</v>
      </c>
      <c r="N1128" s="145">
        <f>SUM(F$2:F1128)</f>
        <v>6</v>
      </c>
      <c r="O1128" s="145">
        <f>SUM(G$2:G1128)</f>
        <v>0</v>
      </c>
    </row>
    <row r="1129" spans="1:15" x14ac:dyDescent="0.25">
      <c r="A1129">
        <v>1128</v>
      </c>
      <c r="B1129" s="145" t="str">
        <f>IF(COUNTIF('Listing Competitieven'!AN$2:AN$479,$A1129)=0,"",COUNTIF('Listing Competitieven'!AN$2:AN$479,$A1129))</f>
        <v/>
      </c>
      <c r="C1129" s="145" t="str">
        <f>IF(COUNTIF('Listing Competitieven'!AO$2:AO$479,$A1129)=0,"",COUNTIF('Listing Competitieven'!AO$2:AO$479,$A1129))</f>
        <v/>
      </c>
      <c r="D1129" s="145" t="str">
        <f>IF(COUNTIF('Listing Competitieven'!AP$2:AP$479,$A1129)=0,"",COUNTIF('Listing Competitieven'!AP$2:AP$479,$A1129))</f>
        <v/>
      </c>
      <c r="E1129" s="145" t="str">
        <f>IF(COUNTIF('Listing Competitieven'!AQ$2:AQ$479,$A1129)=0,"",COUNTIF('Listing Competitieven'!AQ$2:AQ$479,$A1129))</f>
        <v/>
      </c>
      <c r="F1129" s="145" t="str">
        <f>IF(COUNTIF('Listing Competitieven'!AR$2:AR$479,$A1129)=0,"",COUNTIF('Listing Competitieven'!AR$2:AR$479,$A1129))</f>
        <v/>
      </c>
      <c r="G1129" s="145" t="str">
        <f>IF(COUNTIF('Listing Competitieven'!AS$2:AS$479,$A1129)=0,"",COUNTIF('Listing Competitieven'!AS$2:AS$479,$A1129))</f>
        <v/>
      </c>
      <c r="I1129">
        <v>1128</v>
      </c>
      <c r="J1129" s="145">
        <f>SUM(B$2:B1129)</f>
        <v>150</v>
      </c>
      <c r="K1129" s="145">
        <f>SUM(C$2:C1129)</f>
        <v>100</v>
      </c>
      <c r="L1129" s="145">
        <f>SUM(D$2:D1129)</f>
        <v>58</v>
      </c>
      <c r="M1129" s="145">
        <f>SUM(E$2:E1129)</f>
        <v>13</v>
      </c>
      <c r="N1129" s="145">
        <f>SUM(F$2:F1129)</f>
        <v>6</v>
      </c>
      <c r="O1129" s="145">
        <f>SUM(G$2:G1129)</f>
        <v>0</v>
      </c>
    </row>
    <row r="1130" spans="1:15" x14ac:dyDescent="0.25">
      <c r="A1130">
        <v>1129</v>
      </c>
      <c r="B1130" s="145" t="str">
        <f>IF(COUNTIF('Listing Competitieven'!AN$2:AN$479,$A1130)=0,"",COUNTIF('Listing Competitieven'!AN$2:AN$479,$A1130))</f>
        <v/>
      </c>
      <c r="C1130" s="145" t="str">
        <f>IF(COUNTIF('Listing Competitieven'!AO$2:AO$479,$A1130)=0,"",COUNTIF('Listing Competitieven'!AO$2:AO$479,$A1130))</f>
        <v/>
      </c>
      <c r="D1130" s="145">
        <f>IF(COUNTIF('Listing Competitieven'!AP$2:AP$479,$A1130)=0,"",COUNTIF('Listing Competitieven'!AP$2:AP$479,$A1130))</f>
        <v>1</v>
      </c>
      <c r="E1130" s="145" t="str">
        <f>IF(COUNTIF('Listing Competitieven'!AQ$2:AQ$479,$A1130)=0,"",COUNTIF('Listing Competitieven'!AQ$2:AQ$479,$A1130))</f>
        <v/>
      </c>
      <c r="F1130" s="145" t="str">
        <f>IF(COUNTIF('Listing Competitieven'!AR$2:AR$479,$A1130)=0,"",COUNTIF('Listing Competitieven'!AR$2:AR$479,$A1130))</f>
        <v/>
      </c>
      <c r="G1130" s="145" t="str">
        <f>IF(COUNTIF('Listing Competitieven'!AS$2:AS$479,$A1130)=0,"",COUNTIF('Listing Competitieven'!AS$2:AS$479,$A1130))</f>
        <v/>
      </c>
      <c r="I1130">
        <v>1129</v>
      </c>
      <c r="J1130" s="145">
        <f>SUM(B$2:B1130)</f>
        <v>150</v>
      </c>
      <c r="K1130" s="145">
        <f>SUM(C$2:C1130)</f>
        <v>100</v>
      </c>
      <c r="L1130" s="145">
        <f>SUM(D$2:D1130)</f>
        <v>59</v>
      </c>
      <c r="M1130" s="145">
        <f>SUM(E$2:E1130)</f>
        <v>13</v>
      </c>
      <c r="N1130" s="145">
        <f>SUM(F$2:F1130)</f>
        <v>6</v>
      </c>
      <c r="O1130" s="145">
        <f>SUM(G$2:G1130)</f>
        <v>0</v>
      </c>
    </row>
    <row r="1131" spans="1:15" x14ac:dyDescent="0.25">
      <c r="A1131">
        <v>1130</v>
      </c>
      <c r="B1131" s="145" t="str">
        <f>IF(COUNTIF('Listing Competitieven'!AN$2:AN$479,$A1131)=0,"",COUNTIF('Listing Competitieven'!AN$2:AN$479,$A1131))</f>
        <v/>
      </c>
      <c r="C1131" s="145" t="str">
        <f>IF(COUNTIF('Listing Competitieven'!AO$2:AO$479,$A1131)=0,"",COUNTIF('Listing Competitieven'!AO$2:AO$479,$A1131))</f>
        <v/>
      </c>
      <c r="D1131" s="145" t="str">
        <f>IF(COUNTIF('Listing Competitieven'!AP$2:AP$479,$A1131)=0,"",COUNTIF('Listing Competitieven'!AP$2:AP$479,$A1131))</f>
        <v/>
      </c>
      <c r="E1131" s="145" t="str">
        <f>IF(COUNTIF('Listing Competitieven'!AQ$2:AQ$479,$A1131)=0,"",COUNTIF('Listing Competitieven'!AQ$2:AQ$479,$A1131))</f>
        <v/>
      </c>
      <c r="F1131" s="145" t="str">
        <f>IF(COUNTIF('Listing Competitieven'!AR$2:AR$479,$A1131)=0,"",COUNTIF('Listing Competitieven'!AR$2:AR$479,$A1131))</f>
        <v/>
      </c>
      <c r="G1131" s="145" t="str">
        <f>IF(COUNTIF('Listing Competitieven'!AS$2:AS$479,$A1131)=0,"",COUNTIF('Listing Competitieven'!AS$2:AS$479,$A1131))</f>
        <v/>
      </c>
      <c r="I1131">
        <v>1130</v>
      </c>
      <c r="J1131" s="145">
        <f>SUM(B$2:B1131)</f>
        <v>150</v>
      </c>
      <c r="K1131" s="145">
        <f>SUM(C$2:C1131)</f>
        <v>100</v>
      </c>
      <c r="L1131" s="145">
        <f>SUM(D$2:D1131)</f>
        <v>59</v>
      </c>
      <c r="M1131" s="145">
        <f>SUM(E$2:E1131)</f>
        <v>13</v>
      </c>
      <c r="N1131" s="145">
        <f>SUM(F$2:F1131)</f>
        <v>6</v>
      </c>
      <c r="O1131" s="145">
        <f>SUM(G$2:G1131)</f>
        <v>0</v>
      </c>
    </row>
    <row r="1132" spans="1:15" x14ac:dyDescent="0.25">
      <c r="A1132">
        <v>1131</v>
      </c>
      <c r="B1132" s="145" t="str">
        <f>IF(COUNTIF('Listing Competitieven'!AN$2:AN$479,$A1132)=0,"",COUNTIF('Listing Competitieven'!AN$2:AN$479,$A1132))</f>
        <v/>
      </c>
      <c r="C1132" s="145" t="str">
        <f>IF(COUNTIF('Listing Competitieven'!AO$2:AO$479,$A1132)=0,"",COUNTIF('Listing Competitieven'!AO$2:AO$479,$A1132))</f>
        <v/>
      </c>
      <c r="D1132" s="145" t="str">
        <f>IF(COUNTIF('Listing Competitieven'!AP$2:AP$479,$A1132)=0,"",COUNTIF('Listing Competitieven'!AP$2:AP$479,$A1132))</f>
        <v/>
      </c>
      <c r="E1132" s="145" t="str">
        <f>IF(COUNTIF('Listing Competitieven'!AQ$2:AQ$479,$A1132)=0,"",COUNTIF('Listing Competitieven'!AQ$2:AQ$479,$A1132))</f>
        <v/>
      </c>
      <c r="F1132" s="145" t="str">
        <f>IF(COUNTIF('Listing Competitieven'!AR$2:AR$479,$A1132)=0,"",COUNTIF('Listing Competitieven'!AR$2:AR$479,$A1132))</f>
        <v/>
      </c>
      <c r="G1132" s="145" t="str">
        <f>IF(COUNTIF('Listing Competitieven'!AS$2:AS$479,$A1132)=0,"",COUNTIF('Listing Competitieven'!AS$2:AS$479,$A1132))</f>
        <v/>
      </c>
      <c r="I1132">
        <v>1131</v>
      </c>
      <c r="J1132" s="145">
        <f>SUM(B$2:B1132)</f>
        <v>150</v>
      </c>
      <c r="K1132" s="145">
        <f>SUM(C$2:C1132)</f>
        <v>100</v>
      </c>
      <c r="L1132" s="145">
        <f>SUM(D$2:D1132)</f>
        <v>59</v>
      </c>
      <c r="M1132" s="145">
        <f>SUM(E$2:E1132)</f>
        <v>13</v>
      </c>
      <c r="N1132" s="145">
        <f>SUM(F$2:F1132)</f>
        <v>6</v>
      </c>
      <c r="O1132" s="145">
        <f>SUM(G$2:G1132)</f>
        <v>0</v>
      </c>
    </row>
    <row r="1133" spans="1:15" x14ac:dyDescent="0.25">
      <c r="A1133">
        <v>1132</v>
      </c>
      <c r="B1133" s="145" t="str">
        <f>IF(COUNTIF('Listing Competitieven'!AN$2:AN$479,$A1133)=0,"",COUNTIF('Listing Competitieven'!AN$2:AN$479,$A1133))</f>
        <v/>
      </c>
      <c r="C1133" s="145" t="str">
        <f>IF(COUNTIF('Listing Competitieven'!AO$2:AO$479,$A1133)=0,"",COUNTIF('Listing Competitieven'!AO$2:AO$479,$A1133))</f>
        <v/>
      </c>
      <c r="D1133" s="145" t="str">
        <f>IF(COUNTIF('Listing Competitieven'!AP$2:AP$479,$A1133)=0,"",COUNTIF('Listing Competitieven'!AP$2:AP$479,$A1133))</f>
        <v/>
      </c>
      <c r="E1133" s="145" t="str">
        <f>IF(COUNTIF('Listing Competitieven'!AQ$2:AQ$479,$A1133)=0,"",COUNTIF('Listing Competitieven'!AQ$2:AQ$479,$A1133))</f>
        <v/>
      </c>
      <c r="F1133" s="145" t="str">
        <f>IF(COUNTIF('Listing Competitieven'!AR$2:AR$479,$A1133)=0,"",COUNTIF('Listing Competitieven'!AR$2:AR$479,$A1133))</f>
        <v/>
      </c>
      <c r="G1133" s="145" t="str">
        <f>IF(COUNTIF('Listing Competitieven'!AS$2:AS$479,$A1133)=0,"",COUNTIF('Listing Competitieven'!AS$2:AS$479,$A1133))</f>
        <v/>
      </c>
      <c r="I1133">
        <v>1132</v>
      </c>
      <c r="J1133" s="145">
        <f>SUM(B$2:B1133)</f>
        <v>150</v>
      </c>
      <c r="K1133" s="145">
        <f>SUM(C$2:C1133)</f>
        <v>100</v>
      </c>
      <c r="L1133" s="145">
        <f>SUM(D$2:D1133)</f>
        <v>59</v>
      </c>
      <c r="M1133" s="145">
        <f>SUM(E$2:E1133)</f>
        <v>13</v>
      </c>
      <c r="N1133" s="145">
        <f>SUM(F$2:F1133)</f>
        <v>6</v>
      </c>
      <c r="O1133" s="145">
        <f>SUM(G$2:G1133)</f>
        <v>0</v>
      </c>
    </row>
    <row r="1134" spans="1:15" x14ac:dyDescent="0.25">
      <c r="A1134">
        <v>1133</v>
      </c>
      <c r="B1134" s="145" t="str">
        <f>IF(COUNTIF('Listing Competitieven'!AN$2:AN$479,$A1134)=0,"",COUNTIF('Listing Competitieven'!AN$2:AN$479,$A1134))</f>
        <v/>
      </c>
      <c r="C1134" s="145" t="str">
        <f>IF(COUNTIF('Listing Competitieven'!AO$2:AO$479,$A1134)=0,"",COUNTIF('Listing Competitieven'!AO$2:AO$479,$A1134))</f>
        <v/>
      </c>
      <c r="D1134" s="145" t="str">
        <f>IF(COUNTIF('Listing Competitieven'!AP$2:AP$479,$A1134)=0,"",COUNTIF('Listing Competitieven'!AP$2:AP$479,$A1134))</f>
        <v/>
      </c>
      <c r="E1134" s="145" t="str">
        <f>IF(COUNTIF('Listing Competitieven'!AQ$2:AQ$479,$A1134)=0,"",COUNTIF('Listing Competitieven'!AQ$2:AQ$479,$A1134))</f>
        <v/>
      </c>
      <c r="F1134" s="145" t="str">
        <f>IF(COUNTIF('Listing Competitieven'!AR$2:AR$479,$A1134)=0,"",COUNTIF('Listing Competitieven'!AR$2:AR$479,$A1134))</f>
        <v/>
      </c>
      <c r="G1134" s="145" t="str">
        <f>IF(COUNTIF('Listing Competitieven'!AS$2:AS$479,$A1134)=0,"",COUNTIF('Listing Competitieven'!AS$2:AS$479,$A1134))</f>
        <v/>
      </c>
      <c r="I1134">
        <v>1133</v>
      </c>
      <c r="J1134" s="145">
        <f>SUM(B$2:B1134)</f>
        <v>150</v>
      </c>
      <c r="K1134" s="145">
        <f>SUM(C$2:C1134)</f>
        <v>100</v>
      </c>
      <c r="L1134" s="145">
        <f>SUM(D$2:D1134)</f>
        <v>59</v>
      </c>
      <c r="M1134" s="145">
        <f>SUM(E$2:E1134)</f>
        <v>13</v>
      </c>
      <c r="N1134" s="145">
        <f>SUM(F$2:F1134)</f>
        <v>6</v>
      </c>
      <c r="O1134" s="145">
        <f>SUM(G$2:G1134)</f>
        <v>0</v>
      </c>
    </row>
    <row r="1135" spans="1:15" x14ac:dyDescent="0.25">
      <c r="A1135">
        <v>1134</v>
      </c>
      <c r="B1135" s="145" t="str">
        <f>IF(COUNTIF('Listing Competitieven'!AN$2:AN$479,$A1135)=0,"",COUNTIF('Listing Competitieven'!AN$2:AN$479,$A1135))</f>
        <v/>
      </c>
      <c r="C1135" s="145" t="str">
        <f>IF(COUNTIF('Listing Competitieven'!AO$2:AO$479,$A1135)=0,"",COUNTIF('Listing Competitieven'!AO$2:AO$479,$A1135))</f>
        <v/>
      </c>
      <c r="D1135" s="145" t="str">
        <f>IF(COUNTIF('Listing Competitieven'!AP$2:AP$479,$A1135)=0,"",COUNTIF('Listing Competitieven'!AP$2:AP$479,$A1135))</f>
        <v/>
      </c>
      <c r="E1135" s="145" t="str">
        <f>IF(COUNTIF('Listing Competitieven'!AQ$2:AQ$479,$A1135)=0,"",COUNTIF('Listing Competitieven'!AQ$2:AQ$479,$A1135))</f>
        <v/>
      </c>
      <c r="F1135" s="145" t="str">
        <f>IF(COUNTIF('Listing Competitieven'!AR$2:AR$479,$A1135)=0,"",COUNTIF('Listing Competitieven'!AR$2:AR$479,$A1135))</f>
        <v/>
      </c>
      <c r="G1135" s="145" t="str">
        <f>IF(COUNTIF('Listing Competitieven'!AS$2:AS$479,$A1135)=0,"",COUNTIF('Listing Competitieven'!AS$2:AS$479,$A1135))</f>
        <v/>
      </c>
      <c r="I1135">
        <v>1134</v>
      </c>
      <c r="J1135" s="145">
        <f>SUM(B$2:B1135)</f>
        <v>150</v>
      </c>
      <c r="K1135" s="145">
        <f>SUM(C$2:C1135)</f>
        <v>100</v>
      </c>
      <c r="L1135" s="145">
        <f>SUM(D$2:D1135)</f>
        <v>59</v>
      </c>
      <c r="M1135" s="145">
        <f>SUM(E$2:E1135)</f>
        <v>13</v>
      </c>
      <c r="N1135" s="145">
        <f>SUM(F$2:F1135)</f>
        <v>6</v>
      </c>
      <c r="O1135" s="145">
        <f>SUM(G$2:G1135)</f>
        <v>0</v>
      </c>
    </row>
    <row r="1136" spans="1:15" x14ac:dyDescent="0.25">
      <c r="A1136">
        <v>1135</v>
      </c>
      <c r="B1136" s="145" t="str">
        <f>IF(COUNTIF('Listing Competitieven'!AN$2:AN$479,$A1136)=0,"",COUNTIF('Listing Competitieven'!AN$2:AN$479,$A1136))</f>
        <v/>
      </c>
      <c r="C1136" s="145" t="str">
        <f>IF(COUNTIF('Listing Competitieven'!AO$2:AO$479,$A1136)=0,"",COUNTIF('Listing Competitieven'!AO$2:AO$479,$A1136))</f>
        <v/>
      </c>
      <c r="D1136" s="145" t="str">
        <f>IF(COUNTIF('Listing Competitieven'!AP$2:AP$479,$A1136)=0,"",COUNTIF('Listing Competitieven'!AP$2:AP$479,$A1136))</f>
        <v/>
      </c>
      <c r="E1136" s="145" t="str">
        <f>IF(COUNTIF('Listing Competitieven'!AQ$2:AQ$479,$A1136)=0,"",COUNTIF('Listing Competitieven'!AQ$2:AQ$479,$A1136))</f>
        <v/>
      </c>
      <c r="F1136" s="145" t="str">
        <f>IF(COUNTIF('Listing Competitieven'!AR$2:AR$479,$A1136)=0,"",COUNTIF('Listing Competitieven'!AR$2:AR$479,$A1136))</f>
        <v/>
      </c>
      <c r="G1136" s="145" t="str">
        <f>IF(COUNTIF('Listing Competitieven'!AS$2:AS$479,$A1136)=0,"",COUNTIF('Listing Competitieven'!AS$2:AS$479,$A1136))</f>
        <v/>
      </c>
      <c r="I1136">
        <v>1135</v>
      </c>
      <c r="J1136" s="145">
        <f>SUM(B$2:B1136)</f>
        <v>150</v>
      </c>
      <c r="K1136" s="145">
        <f>SUM(C$2:C1136)</f>
        <v>100</v>
      </c>
      <c r="L1136" s="145">
        <f>SUM(D$2:D1136)</f>
        <v>59</v>
      </c>
      <c r="M1136" s="145">
        <f>SUM(E$2:E1136)</f>
        <v>13</v>
      </c>
      <c r="N1136" s="145">
        <f>SUM(F$2:F1136)</f>
        <v>6</v>
      </c>
      <c r="O1136" s="145">
        <f>SUM(G$2:G1136)</f>
        <v>0</v>
      </c>
    </row>
    <row r="1137" spans="1:15" x14ac:dyDescent="0.25">
      <c r="A1137">
        <v>1136</v>
      </c>
      <c r="B1137" s="145" t="str">
        <f>IF(COUNTIF('Listing Competitieven'!AN$2:AN$479,$A1137)=0,"",COUNTIF('Listing Competitieven'!AN$2:AN$479,$A1137))</f>
        <v/>
      </c>
      <c r="C1137" s="145" t="str">
        <f>IF(COUNTIF('Listing Competitieven'!AO$2:AO$479,$A1137)=0,"",COUNTIF('Listing Competitieven'!AO$2:AO$479,$A1137))</f>
        <v/>
      </c>
      <c r="D1137" s="145" t="str">
        <f>IF(COUNTIF('Listing Competitieven'!AP$2:AP$479,$A1137)=0,"",COUNTIF('Listing Competitieven'!AP$2:AP$479,$A1137))</f>
        <v/>
      </c>
      <c r="E1137" s="145" t="str">
        <f>IF(COUNTIF('Listing Competitieven'!AQ$2:AQ$479,$A1137)=0,"",COUNTIF('Listing Competitieven'!AQ$2:AQ$479,$A1137))</f>
        <v/>
      </c>
      <c r="F1137" s="145" t="str">
        <f>IF(COUNTIF('Listing Competitieven'!AR$2:AR$479,$A1137)=0,"",COUNTIF('Listing Competitieven'!AR$2:AR$479,$A1137))</f>
        <v/>
      </c>
      <c r="G1137" s="145" t="str">
        <f>IF(COUNTIF('Listing Competitieven'!AS$2:AS$479,$A1137)=0,"",COUNTIF('Listing Competitieven'!AS$2:AS$479,$A1137))</f>
        <v/>
      </c>
      <c r="I1137">
        <v>1136</v>
      </c>
      <c r="J1137" s="145">
        <f>SUM(B$2:B1137)</f>
        <v>150</v>
      </c>
      <c r="K1137" s="145">
        <f>SUM(C$2:C1137)</f>
        <v>100</v>
      </c>
      <c r="L1137" s="145">
        <f>SUM(D$2:D1137)</f>
        <v>59</v>
      </c>
      <c r="M1137" s="145">
        <f>SUM(E$2:E1137)</f>
        <v>13</v>
      </c>
      <c r="N1137" s="145">
        <f>SUM(F$2:F1137)</f>
        <v>6</v>
      </c>
      <c r="O1137" s="145">
        <f>SUM(G$2:G1137)</f>
        <v>0</v>
      </c>
    </row>
    <row r="1138" spans="1:15" x14ac:dyDescent="0.25">
      <c r="A1138">
        <v>1137</v>
      </c>
      <c r="B1138" s="145" t="str">
        <f>IF(COUNTIF('Listing Competitieven'!AN$2:AN$479,$A1138)=0,"",COUNTIF('Listing Competitieven'!AN$2:AN$479,$A1138))</f>
        <v/>
      </c>
      <c r="C1138" s="145" t="str">
        <f>IF(COUNTIF('Listing Competitieven'!AO$2:AO$479,$A1138)=0,"",COUNTIF('Listing Competitieven'!AO$2:AO$479,$A1138))</f>
        <v/>
      </c>
      <c r="D1138" s="145" t="str">
        <f>IF(COUNTIF('Listing Competitieven'!AP$2:AP$479,$A1138)=0,"",COUNTIF('Listing Competitieven'!AP$2:AP$479,$A1138))</f>
        <v/>
      </c>
      <c r="E1138" s="145" t="str">
        <f>IF(COUNTIF('Listing Competitieven'!AQ$2:AQ$479,$A1138)=0,"",COUNTIF('Listing Competitieven'!AQ$2:AQ$479,$A1138))</f>
        <v/>
      </c>
      <c r="F1138" s="145" t="str">
        <f>IF(COUNTIF('Listing Competitieven'!AR$2:AR$479,$A1138)=0,"",COUNTIF('Listing Competitieven'!AR$2:AR$479,$A1138))</f>
        <v/>
      </c>
      <c r="G1138" s="145" t="str">
        <f>IF(COUNTIF('Listing Competitieven'!AS$2:AS$479,$A1138)=0,"",COUNTIF('Listing Competitieven'!AS$2:AS$479,$A1138))</f>
        <v/>
      </c>
      <c r="I1138">
        <v>1137</v>
      </c>
      <c r="J1138" s="145">
        <f>SUM(B$2:B1138)</f>
        <v>150</v>
      </c>
      <c r="K1138" s="145">
        <f>SUM(C$2:C1138)</f>
        <v>100</v>
      </c>
      <c r="L1138" s="145">
        <f>SUM(D$2:D1138)</f>
        <v>59</v>
      </c>
      <c r="M1138" s="145">
        <f>SUM(E$2:E1138)</f>
        <v>13</v>
      </c>
      <c r="N1138" s="145">
        <f>SUM(F$2:F1138)</f>
        <v>6</v>
      </c>
      <c r="O1138" s="145">
        <f>SUM(G$2:G1138)</f>
        <v>0</v>
      </c>
    </row>
    <row r="1139" spans="1:15" x14ac:dyDescent="0.25">
      <c r="A1139">
        <v>1138</v>
      </c>
      <c r="B1139" s="145" t="str">
        <f>IF(COUNTIF('Listing Competitieven'!AN$2:AN$479,$A1139)=0,"",COUNTIF('Listing Competitieven'!AN$2:AN$479,$A1139))</f>
        <v/>
      </c>
      <c r="C1139" s="145" t="str">
        <f>IF(COUNTIF('Listing Competitieven'!AO$2:AO$479,$A1139)=0,"",COUNTIF('Listing Competitieven'!AO$2:AO$479,$A1139))</f>
        <v/>
      </c>
      <c r="D1139" s="145" t="str">
        <f>IF(COUNTIF('Listing Competitieven'!AP$2:AP$479,$A1139)=0,"",COUNTIF('Listing Competitieven'!AP$2:AP$479,$A1139))</f>
        <v/>
      </c>
      <c r="E1139" s="145" t="str">
        <f>IF(COUNTIF('Listing Competitieven'!AQ$2:AQ$479,$A1139)=0,"",COUNTIF('Listing Competitieven'!AQ$2:AQ$479,$A1139))</f>
        <v/>
      </c>
      <c r="F1139" s="145" t="str">
        <f>IF(COUNTIF('Listing Competitieven'!AR$2:AR$479,$A1139)=0,"",COUNTIF('Listing Competitieven'!AR$2:AR$479,$A1139))</f>
        <v/>
      </c>
      <c r="G1139" s="145" t="str">
        <f>IF(COUNTIF('Listing Competitieven'!AS$2:AS$479,$A1139)=0,"",COUNTIF('Listing Competitieven'!AS$2:AS$479,$A1139))</f>
        <v/>
      </c>
      <c r="I1139">
        <v>1138</v>
      </c>
      <c r="J1139" s="145">
        <f>SUM(B$2:B1139)</f>
        <v>150</v>
      </c>
      <c r="K1139" s="145">
        <f>SUM(C$2:C1139)</f>
        <v>100</v>
      </c>
      <c r="L1139" s="145">
        <f>SUM(D$2:D1139)</f>
        <v>59</v>
      </c>
      <c r="M1139" s="145">
        <f>SUM(E$2:E1139)</f>
        <v>13</v>
      </c>
      <c r="N1139" s="145">
        <f>SUM(F$2:F1139)</f>
        <v>6</v>
      </c>
      <c r="O1139" s="145">
        <f>SUM(G$2:G1139)</f>
        <v>0</v>
      </c>
    </row>
    <row r="1140" spans="1:15" x14ac:dyDescent="0.25">
      <c r="A1140">
        <v>1139</v>
      </c>
      <c r="B1140" s="145" t="str">
        <f>IF(COUNTIF('Listing Competitieven'!AN$2:AN$479,$A1140)=0,"",COUNTIF('Listing Competitieven'!AN$2:AN$479,$A1140))</f>
        <v/>
      </c>
      <c r="C1140" s="145" t="str">
        <f>IF(COUNTIF('Listing Competitieven'!AO$2:AO$479,$A1140)=0,"",COUNTIF('Listing Competitieven'!AO$2:AO$479,$A1140))</f>
        <v/>
      </c>
      <c r="D1140" s="145" t="str">
        <f>IF(COUNTIF('Listing Competitieven'!AP$2:AP$479,$A1140)=0,"",COUNTIF('Listing Competitieven'!AP$2:AP$479,$A1140))</f>
        <v/>
      </c>
      <c r="E1140" s="145" t="str">
        <f>IF(COUNTIF('Listing Competitieven'!AQ$2:AQ$479,$A1140)=0,"",COUNTIF('Listing Competitieven'!AQ$2:AQ$479,$A1140))</f>
        <v/>
      </c>
      <c r="F1140" s="145" t="str">
        <f>IF(COUNTIF('Listing Competitieven'!AR$2:AR$479,$A1140)=0,"",COUNTIF('Listing Competitieven'!AR$2:AR$479,$A1140))</f>
        <v/>
      </c>
      <c r="G1140" s="145" t="str">
        <f>IF(COUNTIF('Listing Competitieven'!AS$2:AS$479,$A1140)=0,"",COUNTIF('Listing Competitieven'!AS$2:AS$479,$A1140))</f>
        <v/>
      </c>
      <c r="I1140">
        <v>1139</v>
      </c>
      <c r="J1140" s="145">
        <f>SUM(B$2:B1140)</f>
        <v>150</v>
      </c>
      <c r="K1140" s="145">
        <f>SUM(C$2:C1140)</f>
        <v>100</v>
      </c>
      <c r="L1140" s="145">
        <f>SUM(D$2:D1140)</f>
        <v>59</v>
      </c>
      <c r="M1140" s="145">
        <f>SUM(E$2:E1140)</f>
        <v>13</v>
      </c>
      <c r="N1140" s="145">
        <f>SUM(F$2:F1140)</f>
        <v>6</v>
      </c>
      <c r="O1140" s="145">
        <f>SUM(G$2:G1140)</f>
        <v>0</v>
      </c>
    </row>
    <row r="1141" spans="1:15" x14ac:dyDescent="0.25">
      <c r="A1141">
        <v>1140</v>
      </c>
      <c r="B1141" s="145" t="str">
        <f>IF(COUNTIF('Listing Competitieven'!AN$2:AN$479,$A1141)=0,"",COUNTIF('Listing Competitieven'!AN$2:AN$479,$A1141))</f>
        <v/>
      </c>
      <c r="C1141" s="145" t="str">
        <f>IF(COUNTIF('Listing Competitieven'!AO$2:AO$479,$A1141)=0,"",COUNTIF('Listing Competitieven'!AO$2:AO$479,$A1141))</f>
        <v/>
      </c>
      <c r="D1141" s="145" t="str">
        <f>IF(COUNTIF('Listing Competitieven'!AP$2:AP$479,$A1141)=0,"",COUNTIF('Listing Competitieven'!AP$2:AP$479,$A1141))</f>
        <v/>
      </c>
      <c r="E1141" s="145" t="str">
        <f>IF(COUNTIF('Listing Competitieven'!AQ$2:AQ$479,$A1141)=0,"",COUNTIF('Listing Competitieven'!AQ$2:AQ$479,$A1141))</f>
        <v/>
      </c>
      <c r="F1141" s="145" t="str">
        <f>IF(COUNTIF('Listing Competitieven'!AR$2:AR$479,$A1141)=0,"",COUNTIF('Listing Competitieven'!AR$2:AR$479,$A1141))</f>
        <v/>
      </c>
      <c r="G1141" s="145" t="str">
        <f>IF(COUNTIF('Listing Competitieven'!AS$2:AS$479,$A1141)=0,"",COUNTIF('Listing Competitieven'!AS$2:AS$479,$A1141))</f>
        <v/>
      </c>
      <c r="I1141">
        <v>1140</v>
      </c>
      <c r="J1141" s="145">
        <f>SUM(B$2:B1141)</f>
        <v>150</v>
      </c>
      <c r="K1141" s="145">
        <f>SUM(C$2:C1141)</f>
        <v>100</v>
      </c>
      <c r="L1141" s="145">
        <f>SUM(D$2:D1141)</f>
        <v>59</v>
      </c>
      <c r="M1141" s="145">
        <f>SUM(E$2:E1141)</f>
        <v>13</v>
      </c>
      <c r="N1141" s="145">
        <f>SUM(F$2:F1141)</f>
        <v>6</v>
      </c>
      <c r="O1141" s="145">
        <f>SUM(G$2:G1141)</f>
        <v>0</v>
      </c>
    </row>
    <row r="1142" spans="1:15" x14ac:dyDescent="0.25">
      <c r="A1142">
        <v>1141</v>
      </c>
      <c r="B1142" s="145" t="str">
        <f>IF(COUNTIF('Listing Competitieven'!AN$2:AN$479,$A1142)=0,"",COUNTIF('Listing Competitieven'!AN$2:AN$479,$A1142))</f>
        <v/>
      </c>
      <c r="C1142" s="145" t="str">
        <f>IF(COUNTIF('Listing Competitieven'!AO$2:AO$479,$A1142)=0,"",COUNTIF('Listing Competitieven'!AO$2:AO$479,$A1142))</f>
        <v/>
      </c>
      <c r="D1142" s="145">
        <f>IF(COUNTIF('Listing Competitieven'!AP$2:AP$479,$A1142)=0,"",COUNTIF('Listing Competitieven'!AP$2:AP$479,$A1142))</f>
        <v>1</v>
      </c>
      <c r="E1142" s="145" t="str">
        <f>IF(COUNTIF('Listing Competitieven'!AQ$2:AQ$479,$A1142)=0,"",COUNTIF('Listing Competitieven'!AQ$2:AQ$479,$A1142))</f>
        <v/>
      </c>
      <c r="F1142" s="145" t="str">
        <f>IF(COUNTIF('Listing Competitieven'!AR$2:AR$479,$A1142)=0,"",COUNTIF('Listing Competitieven'!AR$2:AR$479,$A1142))</f>
        <v/>
      </c>
      <c r="G1142" s="145" t="str">
        <f>IF(COUNTIF('Listing Competitieven'!AS$2:AS$479,$A1142)=0,"",COUNTIF('Listing Competitieven'!AS$2:AS$479,$A1142))</f>
        <v/>
      </c>
      <c r="I1142">
        <v>1141</v>
      </c>
      <c r="J1142" s="145">
        <f>SUM(B$2:B1142)</f>
        <v>150</v>
      </c>
      <c r="K1142" s="145">
        <f>SUM(C$2:C1142)</f>
        <v>100</v>
      </c>
      <c r="L1142" s="145">
        <f>SUM(D$2:D1142)</f>
        <v>60</v>
      </c>
      <c r="M1142" s="145">
        <f>SUM(E$2:E1142)</f>
        <v>13</v>
      </c>
      <c r="N1142" s="145">
        <f>SUM(F$2:F1142)</f>
        <v>6</v>
      </c>
      <c r="O1142" s="145">
        <f>SUM(G$2:G1142)</f>
        <v>0</v>
      </c>
    </row>
    <row r="1143" spans="1:15" x14ac:dyDescent="0.25">
      <c r="A1143">
        <v>1142</v>
      </c>
      <c r="B1143" s="145" t="str">
        <f>IF(COUNTIF('Listing Competitieven'!AN$2:AN$479,$A1143)=0,"",COUNTIF('Listing Competitieven'!AN$2:AN$479,$A1143))</f>
        <v/>
      </c>
      <c r="C1143" s="145" t="str">
        <f>IF(COUNTIF('Listing Competitieven'!AO$2:AO$479,$A1143)=0,"",COUNTIF('Listing Competitieven'!AO$2:AO$479,$A1143))</f>
        <v/>
      </c>
      <c r="D1143" s="145" t="str">
        <f>IF(COUNTIF('Listing Competitieven'!AP$2:AP$479,$A1143)=0,"",COUNTIF('Listing Competitieven'!AP$2:AP$479,$A1143))</f>
        <v/>
      </c>
      <c r="E1143" s="145" t="str">
        <f>IF(COUNTIF('Listing Competitieven'!AQ$2:AQ$479,$A1143)=0,"",COUNTIF('Listing Competitieven'!AQ$2:AQ$479,$A1143))</f>
        <v/>
      </c>
      <c r="F1143" s="145" t="str">
        <f>IF(COUNTIF('Listing Competitieven'!AR$2:AR$479,$A1143)=0,"",COUNTIF('Listing Competitieven'!AR$2:AR$479,$A1143))</f>
        <v/>
      </c>
      <c r="G1143" s="145" t="str">
        <f>IF(COUNTIF('Listing Competitieven'!AS$2:AS$479,$A1143)=0,"",COUNTIF('Listing Competitieven'!AS$2:AS$479,$A1143))</f>
        <v/>
      </c>
      <c r="I1143">
        <v>1142</v>
      </c>
      <c r="J1143" s="145">
        <f>SUM(B$2:B1143)</f>
        <v>150</v>
      </c>
      <c r="K1143" s="145">
        <f>SUM(C$2:C1143)</f>
        <v>100</v>
      </c>
      <c r="L1143" s="145">
        <f>SUM(D$2:D1143)</f>
        <v>60</v>
      </c>
      <c r="M1143" s="145">
        <f>SUM(E$2:E1143)</f>
        <v>13</v>
      </c>
      <c r="N1143" s="145">
        <f>SUM(F$2:F1143)</f>
        <v>6</v>
      </c>
      <c r="O1143" s="145">
        <f>SUM(G$2:G1143)</f>
        <v>0</v>
      </c>
    </row>
    <row r="1144" spans="1:15" x14ac:dyDescent="0.25">
      <c r="A1144">
        <v>1143</v>
      </c>
      <c r="B1144" s="145" t="str">
        <f>IF(COUNTIF('Listing Competitieven'!AN$2:AN$479,$A1144)=0,"",COUNTIF('Listing Competitieven'!AN$2:AN$479,$A1144))</f>
        <v/>
      </c>
      <c r="C1144" s="145" t="str">
        <f>IF(COUNTIF('Listing Competitieven'!AO$2:AO$479,$A1144)=0,"",COUNTIF('Listing Competitieven'!AO$2:AO$479,$A1144))</f>
        <v/>
      </c>
      <c r="D1144" s="145" t="str">
        <f>IF(COUNTIF('Listing Competitieven'!AP$2:AP$479,$A1144)=0,"",COUNTIF('Listing Competitieven'!AP$2:AP$479,$A1144))</f>
        <v/>
      </c>
      <c r="E1144" s="145" t="str">
        <f>IF(COUNTIF('Listing Competitieven'!AQ$2:AQ$479,$A1144)=0,"",COUNTIF('Listing Competitieven'!AQ$2:AQ$479,$A1144))</f>
        <v/>
      </c>
      <c r="F1144" s="145" t="str">
        <f>IF(COUNTIF('Listing Competitieven'!AR$2:AR$479,$A1144)=0,"",COUNTIF('Listing Competitieven'!AR$2:AR$479,$A1144))</f>
        <v/>
      </c>
      <c r="G1144" s="145" t="str">
        <f>IF(COUNTIF('Listing Competitieven'!AS$2:AS$479,$A1144)=0,"",COUNTIF('Listing Competitieven'!AS$2:AS$479,$A1144))</f>
        <v/>
      </c>
      <c r="I1144">
        <v>1143</v>
      </c>
      <c r="J1144" s="145">
        <f>SUM(B$2:B1144)</f>
        <v>150</v>
      </c>
      <c r="K1144" s="145">
        <f>SUM(C$2:C1144)</f>
        <v>100</v>
      </c>
      <c r="L1144" s="145">
        <f>SUM(D$2:D1144)</f>
        <v>60</v>
      </c>
      <c r="M1144" s="145">
        <f>SUM(E$2:E1144)</f>
        <v>13</v>
      </c>
      <c r="N1144" s="145">
        <f>SUM(F$2:F1144)</f>
        <v>6</v>
      </c>
      <c r="O1144" s="145">
        <f>SUM(G$2:G1144)</f>
        <v>0</v>
      </c>
    </row>
    <row r="1145" spans="1:15" x14ac:dyDescent="0.25">
      <c r="A1145">
        <v>1144</v>
      </c>
      <c r="B1145" s="145" t="str">
        <f>IF(COUNTIF('Listing Competitieven'!AN$2:AN$479,$A1145)=0,"",COUNTIF('Listing Competitieven'!AN$2:AN$479,$A1145))</f>
        <v/>
      </c>
      <c r="C1145" s="145" t="str">
        <f>IF(COUNTIF('Listing Competitieven'!AO$2:AO$479,$A1145)=0,"",COUNTIF('Listing Competitieven'!AO$2:AO$479,$A1145))</f>
        <v/>
      </c>
      <c r="D1145" s="145" t="str">
        <f>IF(COUNTIF('Listing Competitieven'!AP$2:AP$479,$A1145)=0,"",COUNTIF('Listing Competitieven'!AP$2:AP$479,$A1145))</f>
        <v/>
      </c>
      <c r="E1145" s="145" t="str">
        <f>IF(COUNTIF('Listing Competitieven'!AQ$2:AQ$479,$A1145)=0,"",COUNTIF('Listing Competitieven'!AQ$2:AQ$479,$A1145))</f>
        <v/>
      </c>
      <c r="F1145" s="145" t="str">
        <f>IF(COUNTIF('Listing Competitieven'!AR$2:AR$479,$A1145)=0,"",COUNTIF('Listing Competitieven'!AR$2:AR$479,$A1145))</f>
        <v/>
      </c>
      <c r="G1145" s="145" t="str">
        <f>IF(COUNTIF('Listing Competitieven'!AS$2:AS$479,$A1145)=0,"",COUNTIF('Listing Competitieven'!AS$2:AS$479,$A1145))</f>
        <v/>
      </c>
      <c r="I1145">
        <v>1144</v>
      </c>
      <c r="J1145" s="145">
        <f>SUM(B$2:B1145)</f>
        <v>150</v>
      </c>
      <c r="K1145" s="145">
        <f>SUM(C$2:C1145)</f>
        <v>100</v>
      </c>
      <c r="L1145" s="145">
        <f>SUM(D$2:D1145)</f>
        <v>60</v>
      </c>
      <c r="M1145" s="145">
        <f>SUM(E$2:E1145)</f>
        <v>13</v>
      </c>
      <c r="N1145" s="145">
        <f>SUM(F$2:F1145)</f>
        <v>6</v>
      </c>
      <c r="O1145" s="145">
        <f>SUM(G$2:G1145)</f>
        <v>0</v>
      </c>
    </row>
    <row r="1146" spans="1:15" x14ac:dyDescent="0.25">
      <c r="A1146">
        <v>1145</v>
      </c>
      <c r="B1146" s="145" t="str">
        <f>IF(COUNTIF('Listing Competitieven'!AN$2:AN$479,$A1146)=0,"",COUNTIF('Listing Competitieven'!AN$2:AN$479,$A1146))</f>
        <v/>
      </c>
      <c r="C1146" s="145" t="str">
        <f>IF(COUNTIF('Listing Competitieven'!AO$2:AO$479,$A1146)=0,"",COUNTIF('Listing Competitieven'!AO$2:AO$479,$A1146))</f>
        <v/>
      </c>
      <c r="D1146" s="145" t="str">
        <f>IF(COUNTIF('Listing Competitieven'!AP$2:AP$479,$A1146)=0,"",COUNTIF('Listing Competitieven'!AP$2:AP$479,$A1146))</f>
        <v/>
      </c>
      <c r="E1146" s="145" t="str">
        <f>IF(COUNTIF('Listing Competitieven'!AQ$2:AQ$479,$A1146)=0,"",COUNTIF('Listing Competitieven'!AQ$2:AQ$479,$A1146))</f>
        <v/>
      </c>
      <c r="F1146" s="145" t="str">
        <f>IF(COUNTIF('Listing Competitieven'!AR$2:AR$479,$A1146)=0,"",COUNTIF('Listing Competitieven'!AR$2:AR$479,$A1146))</f>
        <v/>
      </c>
      <c r="G1146" s="145" t="str">
        <f>IF(COUNTIF('Listing Competitieven'!AS$2:AS$479,$A1146)=0,"",COUNTIF('Listing Competitieven'!AS$2:AS$479,$A1146))</f>
        <v/>
      </c>
      <c r="I1146">
        <v>1145</v>
      </c>
      <c r="J1146" s="145">
        <f>SUM(B$2:B1146)</f>
        <v>150</v>
      </c>
      <c r="K1146" s="145">
        <f>SUM(C$2:C1146)</f>
        <v>100</v>
      </c>
      <c r="L1146" s="145">
        <f>SUM(D$2:D1146)</f>
        <v>60</v>
      </c>
      <c r="M1146" s="145">
        <f>SUM(E$2:E1146)</f>
        <v>13</v>
      </c>
      <c r="N1146" s="145">
        <f>SUM(F$2:F1146)</f>
        <v>6</v>
      </c>
      <c r="O1146" s="145">
        <f>SUM(G$2:G1146)</f>
        <v>0</v>
      </c>
    </row>
    <row r="1147" spans="1:15" x14ac:dyDescent="0.25">
      <c r="A1147">
        <v>1146</v>
      </c>
      <c r="B1147" s="145" t="str">
        <f>IF(COUNTIF('Listing Competitieven'!AN$2:AN$479,$A1147)=0,"",COUNTIF('Listing Competitieven'!AN$2:AN$479,$A1147))</f>
        <v/>
      </c>
      <c r="C1147" s="145" t="str">
        <f>IF(COUNTIF('Listing Competitieven'!AO$2:AO$479,$A1147)=0,"",COUNTIF('Listing Competitieven'!AO$2:AO$479,$A1147))</f>
        <v/>
      </c>
      <c r="D1147" s="145" t="str">
        <f>IF(COUNTIF('Listing Competitieven'!AP$2:AP$479,$A1147)=0,"",COUNTIF('Listing Competitieven'!AP$2:AP$479,$A1147))</f>
        <v/>
      </c>
      <c r="E1147" s="145" t="str">
        <f>IF(COUNTIF('Listing Competitieven'!AQ$2:AQ$479,$A1147)=0,"",COUNTIF('Listing Competitieven'!AQ$2:AQ$479,$A1147))</f>
        <v/>
      </c>
      <c r="F1147" s="145" t="str">
        <f>IF(COUNTIF('Listing Competitieven'!AR$2:AR$479,$A1147)=0,"",COUNTIF('Listing Competitieven'!AR$2:AR$479,$A1147))</f>
        <v/>
      </c>
      <c r="G1147" s="145" t="str">
        <f>IF(COUNTIF('Listing Competitieven'!AS$2:AS$479,$A1147)=0,"",COUNTIF('Listing Competitieven'!AS$2:AS$479,$A1147))</f>
        <v/>
      </c>
      <c r="I1147">
        <v>1146</v>
      </c>
      <c r="J1147" s="145">
        <f>SUM(B$2:B1147)</f>
        <v>150</v>
      </c>
      <c r="K1147" s="145">
        <f>SUM(C$2:C1147)</f>
        <v>100</v>
      </c>
      <c r="L1147" s="145">
        <f>SUM(D$2:D1147)</f>
        <v>60</v>
      </c>
      <c r="M1147" s="145">
        <f>SUM(E$2:E1147)</f>
        <v>13</v>
      </c>
      <c r="N1147" s="145">
        <f>SUM(F$2:F1147)</f>
        <v>6</v>
      </c>
      <c r="O1147" s="145">
        <f>SUM(G$2:G1147)</f>
        <v>0</v>
      </c>
    </row>
    <row r="1148" spans="1:15" x14ac:dyDescent="0.25">
      <c r="A1148">
        <v>1147</v>
      </c>
      <c r="B1148" s="145" t="str">
        <f>IF(COUNTIF('Listing Competitieven'!AN$2:AN$479,$A1148)=0,"",COUNTIF('Listing Competitieven'!AN$2:AN$479,$A1148))</f>
        <v/>
      </c>
      <c r="C1148" s="145" t="str">
        <f>IF(COUNTIF('Listing Competitieven'!AO$2:AO$479,$A1148)=0,"",COUNTIF('Listing Competitieven'!AO$2:AO$479,$A1148))</f>
        <v/>
      </c>
      <c r="D1148" s="145" t="str">
        <f>IF(COUNTIF('Listing Competitieven'!AP$2:AP$479,$A1148)=0,"",COUNTIF('Listing Competitieven'!AP$2:AP$479,$A1148))</f>
        <v/>
      </c>
      <c r="E1148" s="145" t="str">
        <f>IF(COUNTIF('Listing Competitieven'!AQ$2:AQ$479,$A1148)=0,"",COUNTIF('Listing Competitieven'!AQ$2:AQ$479,$A1148))</f>
        <v/>
      </c>
      <c r="F1148" s="145" t="str">
        <f>IF(COUNTIF('Listing Competitieven'!AR$2:AR$479,$A1148)=0,"",COUNTIF('Listing Competitieven'!AR$2:AR$479,$A1148))</f>
        <v/>
      </c>
      <c r="G1148" s="145" t="str">
        <f>IF(COUNTIF('Listing Competitieven'!AS$2:AS$479,$A1148)=0,"",COUNTIF('Listing Competitieven'!AS$2:AS$479,$A1148))</f>
        <v/>
      </c>
      <c r="I1148">
        <v>1147</v>
      </c>
      <c r="J1148" s="145">
        <f>SUM(B$2:B1148)</f>
        <v>150</v>
      </c>
      <c r="K1148" s="145">
        <f>SUM(C$2:C1148)</f>
        <v>100</v>
      </c>
      <c r="L1148" s="145">
        <f>SUM(D$2:D1148)</f>
        <v>60</v>
      </c>
      <c r="M1148" s="145">
        <f>SUM(E$2:E1148)</f>
        <v>13</v>
      </c>
      <c r="N1148" s="145">
        <f>SUM(F$2:F1148)</f>
        <v>6</v>
      </c>
      <c r="O1148" s="145">
        <f>SUM(G$2:G1148)</f>
        <v>0</v>
      </c>
    </row>
    <row r="1149" spans="1:15" x14ac:dyDescent="0.25">
      <c r="A1149">
        <v>1148</v>
      </c>
      <c r="B1149" s="145" t="str">
        <f>IF(COUNTIF('Listing Competitieven'!AN$2:AN$479,$A1149)=0,"",COUNTIF('Listing Competitieven'!AN$2:AN$479,$A1149))</f>
        <v/>
      </c>
      <c r="C1149" s="145" t="str">
        <f>IF(COUNTIF('Listing Competitieven'!AO$2:AO$479,$A1149)=0,"",COUNTIF('Listing Competitieven'!AO$2:AO$479,$A1149))</f>
        <v/>
      </c>
      <c r="D1149" s="145" t="str">
        <f>IF(COUNTIF('Listing Competitieven'!AP$2:AP$479,$A1149)=0,"",COUNTIF('Listing Competitieven'!AP$2:AP$479,$A1149))</f>
        <v/>
      </c>
      <c r="E1149" s="145" t="str">
        <f>IF(COUNTIF('Listing Competitieven'!AQ$2:AQ$479,$A1149)=0,"",COUNTIF('Listing Competitieven'!AQ$2:AQ$479,$A1149))</f>
        <v/>
      </c>
      <c r="F1149" s="145" t="str">
        <f>IF(COUNTIF('Listing Competitieven'!AR$2:AR$479,$A1149)=0,"",COUNTIF('Listing Competitieven'!AR$2:AR$479,$A1149))</f>
        <v/>
      </c>
      <c r="G1149" s="145" t="str">
        <f>IF(COUNTIF('Listing Competitieven'!AS$2:AS$479,$A1149)=0,"",COUNTIF('Listing Competitieven'!AS$2:AS$479,$A1149))</f>
        <v/>
      </c>
      <c r="I1149">
        <v>1148</v>
      </c>
      <c r="J1149" s="145">
        <f>SUM(B$2:B1149)</f>
        <v>150</v>
      </c>
      <c r="K1149" s="145">
        <f>SUM(C$2:C1149)</f>
        <v>100</v>
      </c>
      <c r="L1149" s="145">
        <f>SUM(D$2:D1149)</f>
        <v>60</v>
      </c>
      <c r="M1149" s="145">
        <f>SUM(E$2:E1149)</f>
        <v>13</v>
      </c>
      <c r="N1149" s="145">
        <f>SUM(F$2:F1149)</f>
        <v>6</v>
      </c>
      <c r="O1149" s="145">
        <f>SUM(G$2:G1149)</f>
        <v>0</v>
      </c>
    </row>
    <row r="1150" spans="1:15" x14ac:dyDescent="0.25">
      <c r="A1150">
        <v>1149</v>
      </c>
      <c r="B1150" s="145" t="str">
        <f>IF(COUNTIF('Listing Competitieven'!AN$2:AN$479,$A1150)=0,"",COUNTIF('Listing Competitieven'!AN$2:AN$479,$A1150))</f>
        <v/>
      </c>
      <c r="C1150" s="145" t="str">
        <f>IF(COUNTIF('Listing Competitieven'!AO$2:AO$479,$A1150)=0,"",COUNTIF('Listing Competitieven'!AO$2:AO$479,$A1150))</f>
        <v/>
      </c>
      <c r="D1150" s="145" t="str">
        <f>IF(COUNTIF('Listing Competitieven'!AP$2:AP$479,$A1150)=0,"",COUNTIF('Listing Competitieven'!AP$2:AP$479,$A1150))</f>
        <v/>
      </c>
      <c r="E1150" s="145" t="str">
        <f>IF(COUNTIF('Listing Competitieven'!AQ$2:AQ$479,$A1150)=0,"",COUNTIF('Listing Competitieven'!AQ$2:AQ$479,$A1150))</f>
        <v/>
      </c>
      <c r="F1150" s="145" t="str">
        <f>IF(COUNTIF('Listing Competitieven'!AR$2:AR$479,$A1150)=0,"",COUNTIF('Listing Competitieven'!AR$2:AR$479,$A1150))</f>
        <v/>
      </c>
      <c r="G1150" s="145" t="str">
        <f>IF(COUNTIF('Listing Competitieven'!AS$2:AS$479,$A1150)=0,"",COUNTIF('Listing Competitieven'!AS$2:AS$479,$A1150))</f>
        <v/>
      </c>
      <c r="I1150">
        <v>1149</v>
      </c>
      <c r="J1150" s="145">
        <f>SUM(B$2:B1150)</f>
        <v>150</v>
      </c>
      <c r="K1150" s="145">
        <f>SUM(C$2:C1150)</f>
        <v>100</v>
      </c>
      <c r="L1150" s="145">
        <f>SUM(D$2:D1150)</f>
        <v>60</v>
      </c>
      <c r="M1150" s="145">
        <f>SUM(E$2:E1150)</f>
        <v>13</v>
      </c>
      <c r="N1150" s="145">
        <f>SUM(F$2:F1150)</f>
        <v>6</v>
      </c>
      <c r="O1150" s="145">
        <f>SUM(G$2:G1150)</f>
        <v>0</v>
      </c>
    </row>
    <row r="1151" spans="1:15" x14ac:dyDescent="0.25">
      <c r="A1151">
        <v>1150</v>
      </c>
      <c r="B1151" s="145" t="str">
        <f>IF(COUNTIF('Listing Competitieven'!AN$2:AN$479,$A1151)=0,"",COUNTIF('Listing Competitieven'!AN$2:AN$479,$A1151))</f>
        <v/>
      </c>
      <c r="C1151" s="145" t="str">
        <f>IF(COUNTIF('Listing Competitieven'!AO$2:AO$479,$A1151)=0,"",COUNTIF('Listing Competitieven'!AO$2:AO$479,$A1151))</f>
        <v/>
      </c>
      <c r="D1151" s="145" t="str">
        <f>IF(COUNTIF('Listing Competitieven'!AP$2:AP$479,$A1151)=0,"",COUNTIF('Listing Competitieven'!AP$2:AP$479,$A1151))</f>
        <v/>
      </c>
      <c r="E1151" s="145" t="str">
        <f>IF(COUNTIF('Listing Competitieven'!AQ$2:AQ$479,$A1151)=0,"",COUNTIF('Listing Competitieven'!AQ$2:AQ$479,$A1151))</f>
        <v/>
      </c>
      <c r="F1151" s="145" t="str">
        <f>IF(COUNTIF('Listing Competitieven'!AR$2:AR$479,$A1151)=0,"",COUNTIF('Listing Competitieven'!AR$2:AR$479,$A1151))</f>
        <v/>
      </c>
      <c r="G1151" s="145" t="str">
        <f>IF(COUNTIF('Listing Competitieven'!AS$2:AS$479,$A1151)=0,"",COUNTIF('Listing Competitieven'!AS$2:AS$479,$A1151))</f>
        <v/>
      </c>
      <c r="I1151">
        <v>1150</v>
      </c>
      <c r="J1151" s="145">
        <f>SUM(B$2:B1151)</f>
        <v>150</v>
      </c>
      <c r="K1151" s="145">
        <f>SUM(C$2:C1151)</f>
        <v>100</v>
      </c>
      <c r="L1151" s="145">
        <f>SUM(D$2:D1151)</f>
        <v>60</v>
      </c>
      <c r="M1151" s="145">
        <f>SUM(E$2:E1151)</f>
        <v>13</v>
      </c>
      <c r="N1151" s="145">
        <f>SUM(F$2:F1151)</f>
        <v>6</v>
      </c>
      <c r="O1151" s="145">
        <f>SUM(G$2:G1151)</f>
        <v>0</v>
      </c>
    </row>
    <row r="1152" spans="1:15" x14ac:dyDescent="0.25">
      <c r="A1152">
        <v>1151</v>
      </c>
      <c r="B1152" s="145" t="str">
        <f>IF(COUNTIF('Listing Competitieven'!AN$2:AN$479,$A1152)=0,"",COUNTIF('Listing Competitieven'!AN$2:AN$479,$A1152))</f>
        <v/>
      </c>
      <c r="C1152" s="145" t="str">
        <f>IF(COUNTIF('Listing Competitieven'!AO$2:AO$479,$A1152)=0,"",COUNTIF('Listing Competitieven'!AO$2:AO$479,$A1152))</f>
        <v/>
      </c>
      <c r="D1152" s="145" t="str">
        <f>IF(COUNTIF('Listing Competitieven'!AP$2:AP$479,$A1152)=0,"",COUNTIF('Listing Competitieven'!AP$2:AP$479,$A1152))</f>
        <v/>
      </c>
      <c r="E1152" s="145" t="str">
        <f>IF(COUNTIF('Listing Competitieven'!AQ$2:AQ$479,$A1152)=0,"",COUNTIF('Listing Competitieven'!AQ$2:AQ$479,$A1152))</f>
        <v/>
      </c>
      <c r="F1152" s="145" t="str">
        <f>IF(COUNTIF('Listing Competitieven'!AR$2:AR$479,$A1152)=0,"",COUNTIF('Listing Competitieven'!AR$2:AR$479,$A1152))</f>
        <v/>
      </c>
      <c r="G1152" s="145" t="str">
        <f>IF(COUNTIF('Listing Competitieven'!AS$2:AS$479,$A1152)=0,"",COUNTIF('Listing Competitieven'!AS$2:AS$479,$A1152))</f>
        <v/>
      </c>
      <c r="I1152">
        <v>1151</v>
      </c>
      <c r="J1152" s="145">
        <f>SUM(B$2:B1152)</f>
        <v>150</v>
      </c>
      <c r="K1152" s="145">
        <f>SUM(C$2:C1152)</f>
        <v>100</v>
      </c>
      <c r="L1152" s="145">
        <f>SUM(D$2:D1152)</f>
        <v>60</v>
      </c>
      <c r="M1152" s="145">
        <f>SUM(E$2:E1152)</f>
        <v>13</v>
      </c>
      <c r="N1152" s="145">
        <f>SUM(F$2:F1152)</f>
        <v>6</v>
      </c>
      <c r="O1152" s="145">
        <f>SUM(G$2:G1152)</f>
        <v>0</v>
      </c>
    </row>
    <row r="1153" spans="1:15" x14ac:dyDescent="0.25">
      <c r="A1153">
        <v>1152</v>
      </c>
      <c r="B1153" s="145" t="str">
        <f>IF(COUNTIF('Listing Competitieven'!AN$2:AN$479,$A1153)=0,"",COUNTIF('Listing Competitieven'!AN$2:AN$479,$A1153))</f>
        <v/>
      </c>
      <c r="C1153" s="145" t="str">
        <f>IF(COUNTIF('Listing Competitieven'!AO$2:AO$479,$A1153)=0,"",COUNTIF('Listing Competitieven'!AO$2:AO$479,$A1153))</f>
        <v/>
      </c>
      <c r="D1153" s="145" t="str">
        <f>IF(COUNTIF('Listing Competitieven'!AP$2:AP$479,$A1153)=0,"",COUNTIF('Listing Competitieven'!AP$2:AP$479,$A1153))</f>
        <v/>
      </c>
      <c r="E1153" s="145" t="str">
        <f>IF(COUNTIF('Listing Competitieven'!AQ$2:AQ$479,$A1153)=0,"",COUNTIF('Listing Competitieven'!AQ$2:AQ$479,$A1153))</f>
        <v/>
      </c>
      <c r="F1153" s="145" t="str">
        <f>IF(COUNTIF('Listing Competitieven'!AR$2:AR$479,$A1153)=0,"",COUNTIF('Listing Competitieven'!AR$2:AR$479,$A1153))</f>
        <v/>
      </c>
      <c r="G1153" s="145" t="str">
        <f>IF(COUNTIF('Listing Competitieven'!AS$2:AS$479,$A1153)=0,"",COUNTIF('Listing Competitieven'!AS$2:AS$479,$A1153))</f>
        <v/>
      </c>
      <c r="I1153">
        <v>1152</v>
      </c>
      <c r="J1153" s="145">
        <f>SUM(B$2:B1153)</f>
        <v>150</v>
      </c>
      <c r="K1153" s="145">
        <f>SUM(C$2:C1153)</f>
        <v>100</v>
      </c>
      <c r="L1153" s="145">
        <f>SUM(D$2:D1153)</f>
        <v>60</v>
      </c>
      <c r="M1153" s="145">
        <f>SUM(E$2:E1153)</f>
        <v>13</v>
      </c>
      <c r="N1153" s="145">
        <f>SUM(F$2:F1153)</f>
        <v>6</v>
      </c>
      <c r="O1153" s="145">
        <f>SUM(G$2:G1153)</f>
        <v>0</v>
      </c>
    </row>
    <row r="1154" spans="1:15" x14ac:dyDescent="0.25">
      <c r="A1154">
        <v>1153</v>
      </c>
      <c r="B1154" s="145" t="str">
        <f>IF(COUNTIF('Listing Competitieven'!AN$2:AN$479,$A1154)=0,"",COUNTIF('Listing Competitieven'!AN$2:AN$479,$A1154))</f>
        <v/>
      </c>
      <c r="C1154" s="145" t="str">
        <f>IF(COUNTIF('Listing Competitieven'!AO$2:AO$479,$A1154)=0,"",COUNTIF('Listing Competitieven'!AO$2:AO$479,$A1154))</f>
        <v/>
      </c>
      <c r="D1154" s="145" t="str">
        <f>IF(COUNTIF('Listing Competitieven'!AP$2:AP$479,$A1154)=0,"",COUNTIF('Listing Competitieven'!AP$2:AP$479,$A1154))</f>
        <v/>
      </c>
      <c r="E1154" s="145" t="str">
        <f>IF(COUNTIF('Listing Competitieven'!AQ$2:AQ$479,$A1154)=0,"",COUNTIF('Listing Competitieven'!AQ$2:AQ$479,$A1154))</f>
        <v/>
      </c>
      <c r="F1154" s="145" t="str">
        <f>IF(COUNTIF('Listing Competitieven'!AR$2:AR$479,$A1154)=0,"",COUNTIF('Listing Competitieven'!AR$2:AR$479,$A1154))</f>
        <v/>
      </c>
      <c r="G1154" s="145" t="str">
        <f>IF(COUNTIF('Listing Competitieven'!AS$2:AS$479,$A1154)=0,"",COUNTIF('Listing Competitieven'!AS$2:AS$479,$A1154))</f>
        <v/>
      </c>
      <c r="I1154">
        <v>1153</v>
      </c>
      <c r="J1154" s="145">
        <f>SUM(B$2:B1154)</f>
        <v>150</v>
      </c>
      <c r="K1154" s="145">
        <f>SUM(C$2:C1154)</f>
        <v>100</v>
      </c>
      <c r="L1154" s="145">
        <f>SUM(D$2:D1154)</f>
        <v>60</v>
      </c>
      <c r="M1154" s="145">
        <f>SUM(E$2:E1154)</f>
        <v>13</v>
      </c>
      <c r="N1154" s="145">
        <f>SUM(F$2:F1154)</f>
        <v>6</v>
      </c>
      <c r="O1154" s="145">
        <f>SUM(G$2:G1154)</f>
        <v>0</v>
      </c>
    </row>
    <row r="1155" spans="1:15" x14ac:dyDescent="0.25">
      <c r="A1155">
        <v>1154</v>
      </c>
      <c r="B1155" s="145" t="str">
        <f>IF(COUNTIF('Listing Competitieven'!AN$2:AN$479,$A1155)=0,"",COUNTIF('Listing Competitieven'!AN$2:AN$479,$A1155))</f>
        <v/>
      </c>
      <c r="C1155" s="145" t="str">
        <f>IF(COUNTIF('Listing Competitieven'!AO$2:AO$479,$A1155)=0,"",COUNTIF('Listing Competitieven'!AO$2:AO$479,$A1155))</f>
        <v/>
      </c>
      <c r="D1155" s="145" t="str">
        <f>IF(COUNTIF('Listing Competitieven'!AP$2:AP$479,$A1155)=0,"",COUNTIF('Listing Competitieven'!AP$2:AP$479,$A1155))</f>
        <v/>
      </c>
      <c r="E1155" s="145" t="str">
        <f>IF(COUNTIF('Listing Competitieven'!AQ$2:AQ$479,$A1155)=0,"",COUNTIF('Listing Competitieven'!AQ$2:AQ$479,$A1155))</f>
        <v/>
      </c>
      <c r="F1155" s="145" t="str">
        <f>IF(COUNTIF('Listing Competitieven'!AR$2:AR$479,$A1155)=0,"",COUNTIF('Listing Competitieven'!AR$2:AR$479,$A1155))</f>
        <v/>
      </c>
      <c r="G1155" s="145" t="str">
        <f>IF(COUNTIF('Listing Competitieven'!AS$2:AS$479,$A1155)=0,"",COUNTIF('Listing Competitieven'!AS$2:AS$479,$A1155))</f>
        <v/>
      </c>
      <c r="I1155">
        <v>1154</v>
      </c>
      <c r="J1155" s="145">
        <f>SUM(B$2:B1155)</f>
        <v>150</v>
      </c>
      <c r="K1155" s="145">
        <f>SUM(C$2:C1155)</f>
        <v>100</v>
      </c>
      <c r="L1155" s="145">
        <f>SUM(D$2:D1155)</f>
        <v>60</v>
      </c>
      <c r="M1155" s="145">
        <f>SUM(E$2:E1155)</f>
        <v>13</v>
      </c>
      <c r="N1155" s="145">
        <f>SUM(F$2:F1155)</f>
        <v>6</v>
      </c>
      <c r="O1155" s="145">
        <f>SUM(G$2:G1155)</f>
        <v>0</v>
      </c>
    </row>
    <row r="1156" spans="1:15" x14ac:dyDescent="0.25">
      <c r="A1156">
        <v>1155</v>
      </c>
      <c r="B1156" s="145" t="str">
        <f>IF(COUNTIF('Listing Competitieven'!AN$2:AN$479,$A1156)=0,"",COUNTIF('Listing Competitieven'!AN$2:AN$479,$A1156))</f>
        <v/>
      </c>
      <c r="C1156" s="145" t="str">
        <f>IF(COUNTIF('Listing Competitieven'!AO$2:AO$479,$A1156)=0,"",COUNTIF('Listing Competitieven'!AO$2:AO$479,$A1156))</f>
        <v/>
      </c>
      <c r="D1156" s="145" t="str">
        <f>IF(COUNTIF('Listing Competitieven'!AP$2:AP$479,$A1156)=0,"",COUNTIF('Listing Competitieven'!AP$2:AP$479,$A1156))</f>
        <v/>
      </c>
      <c r="E1156" s="145" t="str">
        <f>IF(COUNTIF('Listing Competitieven'!AQ$2:AQ$479,$A1156)=0,"",COUNTIF('Listing Competitieven'!AQ$2:AQ$479,$A1156))</f>
        <v/>
      </c>
      <c r="F1156" s="145" t="str">
        <f>IF(COUNTIF('Listing Competitieven'!AR$2:AR$479,$A1156)=0,"",COUNTIF('Listing Competitieven'!AR$2:AR$479,$A1156))</f>
        <v/>
      </c>
      <c r="G1156" s="145" t="str">
        <f>IF(COUNTIF('Listing Competitieven'!AS$2:AS$479,$A1156)=0,"",COUNTIF('Listing Competitieven'!AS$2:AS$479,$A1156))</f>
        <v/>
      </c>
      <c r="I1156">
        <v>1155</v>
      </c>
      <c r="J1156" s="145">
        <f>SUM(B$2:B1156)</f>
        <v>150</v>
      </c>
      <c r="K1156" s="145">
        <f>SUM(C$2:C1156)</f>
        <v>100</v>
      </c>
      <c r="L1156" s="145">
        <f>SUM(D$2:D1156)</f>
        <v>60</v>
      </c>
      <c r="M1156" s="145">
        <f>SUM(E$2:E1156)</f>
        <v>13</v>
      </c>
      <c r="N1156" s="145">
        <f>SUM(F$2:F1156)</f>
        <v>6</v>
      </c>
      <c r="O1156" s="145">
        <f>SUM(G$2:G1156)</f>
        <v>0</v>
      </c>
    </row>
    <row r="1157" spans="1:15" x14ac:dyDescent="0.25">
      <c r="A1157">
        <v>1156</v>
      </c>
      <c r="B1157" s="145" t="str">
        <f>IF(COUNTIF('Listing Competitieven'!AN$2:AN$479,$A1157)=0,"",COUNTIF('Listing Competitieven'!AN$2:AN$479,$A1157))</f>
        <v/>
      </c>
      <c r="C1157" s="145" t="str">
        <f>IF(COUNTIF('Listing Competitieven'!AO$2:AO$479,$A1157)=0,"",COUNTIF('Listing Competitieven'!AO$2:AO$479,$A1157))</f>
        <v/>
      </c>
      <c r="D1157" s="145" t="str">
        <f>IF(COUNTIF('Listing Competitieven'!AP$2:AP$479,$A1157)=0,"",COUNTIF('Listing Competitieven'!AP$2:AP$479,$A1157))</f>
        <v/>
      </c>
      <c r="E1157" s="145" t="str">
        <f>IF(COUNTIF('Listing Competitieven'!AQ$2:AQ$479,$A1157)=0,"",COUNTIF('Listing Competitieven'!AQ$2:AQ$479,$A1157))</f>
        <v/>
      </c>
      <c r="F1157" s="145" t="str">
        <f>IF(COUNTIF('Listing Competitieven'!AR$2:AR$479,$A1157)=0,"",COUNTIF('Listing Competitieven'!AR$2:AR$479,$A1157))</f>
        <v/>
      </c>
      <c r="G1157" s="145" t="str">
        <f>IF(COUNTIF('Listing Competitieven'!AS$2:AS$479,$A1157)=0,"",COUNTIF('Listing Competitieven'!AS$2:AS$479,$A1157))</f>
        <v/>
      </c>
      <c r="I1157">
        <v>1156</v>
      </c>
      <c r="J1157" s="145">
        <f>SUM(B$2:B1157)</f>
        <v>150</v>
      </c>
      <c r="K1157" s="145">
        <f>SUM(C$2:C1157)</f>
        <v>100</v>
      </c>
      <c r="L1157" s="145">
        <f>SUM(D$2:D1157)</f>
        <v>60</v>
      </c>
      <c r="M1157" s="145">
        <f>SUM(E$2:E1157)</f>
        <v>13</v>
      </c>
      <c r="N1157" s="145">
        <f>SUM(F$2:F1157)</f>
        <v>6</v>
      </c>
      <c r="O1157" s="145">
        <f>SUM(G$2:G1157)</f>
        <v>0</v>
      </c>
    </row>
    <row r="1158" spans="1:15" x14ac:dyDescent="0.25">
      <c r="A1158">
        <v>1157</v>
      </c>
      <c r="B1158" s="145" t="str">
        <f>IF(COUNTIF('Listing Competitieven'!AN$2:AN$479,$A1158)=0,"",COUNTIF('Listing Competitieven'!AN$2:AN$479,$A1158))</f>
        <v/>
      </c>
      <c r="C1158" s="145" t="str">
        <f>IF(COUNTIF('Listing Competitieven'!AO$2:AO$479,$A1158)=0,"",COUNTIF('Listing Competitieven'!AO$2:AO$479,$A1158))</f>
        <v/>
      </c>
      <c r="D1158" s="145" t="str">
        <f>IF(COUNTIF('Listing Competitieven'!AP$2:AP$479,$A1158)=0,"",COUNTIF('Listing Competitieven'!AP$2:AP$479,$A1158))</f>
        <v/>
      </c>
      <c r="E1158" s="145" t="str">
        <f>IF(COUNTIF('Listing Competitieven'!AQ$2:AQ$479,$A1158)=0,"",COUNTIF('Listing Competitieven'!AQ$2:AQ$479,$A1158))</f>
        <v/>
      </c>
      <c r="F1158" s="145" t="str">
        <f>IF(COUNTIF('Listing Competitieven'!AR$2:AR$479,$A1158)=0,"",COUNTIF('Listing Competitieven'!AR$2:AR$479,$A1158))</f>
        <v/>
      </c>
      <c r="G1158" s="145" t="str">
        <f>IF(COUNTIF('Listing Competitieven'!AS$2:AS$479,$A1158)=0,"",COUNTIF('Listing Competitieven'!AS$2:AS$479,$A1158))</f>
        <v/>
      </c>
      <c r="I1158">
        <v>1157</v>
      </c>
      <c r="J1158" s="145">
        <f>SUM(B$2:B1158)</f>
        <v>150</v>
      </c>
      <c r="K1158" s="145">
        <f>SUM(C$2:C1158)</f>
        <v>100</v>
      </c>
      <c r="L1158" s="145">
        <f>SUM(D$2:D1158)</f>
        <v>60</v>
      </c>
      <c r="M1158" s="145">
        <f>SUM(E$2:E1158)</f>
        <v>13</v>
      </c>
      <c r="N1158" s="145">
        <f>SUM(F$2:F1158)</f>
        <v>6</v>
      </c>
      <c r="O1158" s="145">
        <f>SUM(G$2:G1158)</f>
        <v>0</v>
      </c>
    </row>
    <row r="1159" spans="1:15" x14ac:dyDescent="0.25">
      <c r="A1159">
        <v>1158</v>
      </c>
      <c r="B1159" s="145" t="str">
        <f>IF(COUNTIF('Listing Competitieven'!AN$2:AN$479,$A1159)=0,"",COUNTIF('Listing Competitieven'!AN$2:AN$479,$A1159))</f>
        <v/>
      </c>
      <c r="C1159" s="145" t="str">
        <f>IF(COUNTIF('Listing Competitieven'!AO$2:AO$479,$A1159)=0,"",COUNTIF('Listing Competitieven'!AO$2:AO$479,$A1159))</f>
        <v/>
      </c>
      <c r="D1159" s="145" t="str">
        <f>IF(COUNTIF('Listing Competitieven'!AP$2:AP$479,$A1159)=0,"",COUNTIF('Listing Competitieven'!AP$2:AP$479,$A1159))</f>
        <v/>
      </c>
      <c r="E1159" s="145" t="str">
        <f>IF(COUNTIF('Listing Competitieven'!AQ$2:AQ$479,$A1159)=0,"",COUNTIF('Listing Competitieven'!AQ$2:AQ$479,$A1159))</f>
        <v/>
      </c>
      <c r="F1159" s="145" t="str">
        <f>IF(COUNTIF('Listing Competitieven'!AR$2:AR$479,$A1159)=0,"",COUNTIF('Listing Competitieven'!AR$2:AR$479,$A1159))</f>
        <v/>
      </c>
      <c r="G1159" s="145" t="str">
        <f>IF(COUNTIF('Listing Competitieven'!AS$2:AS$479,$A1159)=0,"",COUNTIF('Listing Competitieven'!AS$2:AS$479,$A1159))</f>
        <v/>
      </c>
      <c r="I1159">
        <v>1158</v>
      </c>
      <c r="J1159" s="145">
        <f>SUM(B$2:B1159)</f>
        <v>150</v>
      </c>
      <c r="K1159" s="145">
        <f>SUM(C$2:C1159)</f>
        <v>100</v>
      </c>
      <c r="L1159" s="145">
        <f>SUM(D$2:D1159)</f>
        <v>60</v>
      </c>
      <c r="M1159" s="145">
        <f>SUM(E$2:E1159)</f>
        <v>13</v>
      </c>
      <c r="N1159" s="145">
        <f>SUM(F$2:F1159)</f>
        <v>6</v>
      </c>
      <c r="O1159" s="145">
        <f>SUM(G$2:G1159)</f>
        <v>0</v>
      </c>
    </row>
    <row r="1160" spans="1:15" x14ac:dyDescent="0.25">
      <c r="A1160">
        <v>1159</v>
      </c>
      <c r="B1160" s="145" t="str">
        <f>IF(COUNTIF('Listing Competitieven'!AN$2:AN$479,$A1160)=0,"",COUNTIF('Listing Competitieven'!AN$2:AN$479,$A1160))</f>
        <v/>
      </c>
      <c r="C1160" s="145" t="str">
        <f>IF(COUNTIF('Listing Competitieven'!AO$2:AO$479,$A1160)=0,"",COUNTIF('Listing Competitieven'!AO$2:AO$479,$A1160))</f>
        <v/>
      </c>
      <c r="D1160" s="145" t="str">
        <f>IF(COUNTIF('Listing Competitieven'!AP$2:AP$479,$A1160)=0,"",COUNTIF('Listing Competitieven'!AP$2:AP$479,$A1160))</f>
        <v/>
      </c>
      <c r="E1160" s="145" t="str">
        <f>IF(COUNTIF('Listing Competitieven'!AQ$2:AQ$479,$A1160)=0,"",COUNTIF('Listing Competitieven'!AQ$2:AQ$479,$A1160))</f>
        <v/>
      </c>
      <c r="F1160" s="145" t="str">
        <f>IF(COUNTIF('Listing Competitieven'!AR$2:AR$479,$A1160)=0,"",COUNTIF('Listing Competitieven'!AR$2:AR$479,$A1160))</f>
        <v/>
      </c>
      <c r="G1160" s="145" t="str">
        <f>IF(COUNTIF('Listing Competitieven'!AS$2:AS$479,$A1160)=0,"",COUNTIF('Listing Competitieven'!AS$2:AS$479,$A1160))</f>
        <v/>
      </c>
      <c r="I1160">
        <v>1159</v>
      </c>
      <c r="J1160" s="145">
        <f>SUM(B$2:B1160)</f>
        <v>150</v>
      </c>
      <c r="K1160" s="145">
        <f>SUM(C$2:C1160)</f>
        <v>100</v>
      </c>
      <c r="L1160" s="145">
        <f>SUM(D$2:D1160)</f>
        <v>60</v>
      </c>
      <c r="M1160" s="145">
        <f>SUM(E$2:E1160)</f>
        <v>13</v>
      </c>
      <c r="N1160" s="145">
        <f>SUM(F$2:F1160)</f>
        <v>6</v>
      </c>
      <c r="O1160" s="145">
        <f>SUM(G$2:G1160)</f>
        <v>0</v>
      </c>
    </row>
    <row r="1161" spans="1:15" x14ac:dyDescent="0.25">
      <c r="A1161">
        <v>1160</v>
      </c>
      <c r="B1161" s="145" t="str">
        <f>IF(COUNTIF('Listing Competitieven'!AN$2:AN$479,$A1161)=0,"",COUNTIF('Listing Competitieven'!AN$2:AN$479,$A1161))</f>
        <v/>
      </c>
      <c r="C1161" s="145" t="str">
        <f>IF(COUNTIF('Listing Competitieven'!AO$2:AO$479,$A1161)=0,"",COUNTIF('Listing Competitieven'!AO$2:AO$479,$A1161))</f>
        <v/>
      </c>
      <c r="D1161" s="145" t="str">
        <f>IF(COUNTIF('Listing Competitieven'!AP$2:AP$479,$A1161)=0,"",COUNTIF('Listing Competitieven'!AP$2:AP$479,$A1161))</f>
        <v/>
      </c>
      <c r="E1161" s="145" t="str">
        <f>IF(COUNTIF('Listing Competitieven'!AQ$2:AQ$479,$A1161)=0,"",COUNTIF('Listing Competitieven'!AQ$2:AQ$479,$A1161))</f>
        <v/>
      </c>
      <c r="F1161" s="145" t="str">
        <f>IF(COUNTIF('Listing Competitieven'!AR$2:AR$479,$A1161)=0,"",COUNTIF('Listing Competitieven'!AR$2:AR$479,$A1161))</f>
        <v/>
      </c>
      <c r="G1161" s="145" t="str">
        <f>IF(COUNTIF('Listing Competitieven'!AS$2:AS$479,$A1161)=0,"",COUNTIF('Listing Competitieven'!AS$2:AS$479,$A1161))</f>
        <v/>
      </c>
      <c r="I1161">
        <v>1160</v>
      </c>
      <c r="J1161" s="145">
        <f>SUM(B$2:B1161)</f>
        <v>150</v>
      </c>
      <c r="K1161" s="145">
        <f>SUM(C$2:C1161)</f>
        <v>100</v>
      </c>
      <c r="L1161" s="145">
        <f>SUM(D$2:D1161)</f>
        <v>60</v>
      </c>
      <c r="M1161" s="145">
        <f>SUM(E$2:E1161)</f>
        <v>13</v>
      </c>
      <c r="N1161" s="145">
        <f>SUM(F$2:F1161)</f>
        <v>6</v>
      </c>
      <c r="O1161" s="145">
        <f>SUM(G$2:G1161)</f>
        <v>0</v>
      </c>
    </row>
    <row r="1162" spans="1:15" x14ac:dyDescent="0.25">
      <c r="A1162">
        <v>1161</v>
      </c>
      <c r="B1162" s="145" t="str">
        <f>IF(COUNTIF('Listing Competitieven'!AN$2:AN$479,$A1162)=0,"",COUNTIF('Listing Competitieven'!AN$2:AN$479,$A1162))</f>
        <v/>
      </c>
      <c r="C1162" s="145" t="str">
        <f>IF(COUNTIF('Listing Competitieven'!AO$2:AO$479,$A1162)=0,"",COUNTIF('Listing Competitieven'!AO$2:AO$479,$A1162))</f>
        <v/>
      </c>
      <c r="D1162" s="145" t="str">
        <f>IF(COUNTIF('Listing Competitieven'!AP$2:AP$479,$A1162)=0,"",COUNTIF('Listing Competitieven'!AP$2:AP$479,$A1162))</f>
        <v/>
      </c>
      <c r="E1162" s="145" t="str">
        <f>IF(COUNTIF('Listing Competitieven'!AQ$2:AQ$479,$A1162)=0,"",COUNTIF('Listing Competitieven'!AQ$2:AQ$479,$A1162))</f>
        <v/>
      </c>
      <c r="F1162" s="145" t="str">
        <f>IF(COUNTIF('Listing Competitieven'!AR$2:AR$479,$A1162)=0,"",COUNTIF('Listing Competitieven'!AR$2:AR$479,$A1162))</f>
        <v/>
      </c>
      <c r="G1162" s="145" t="str">
        <f>IF(COUNTIF('Listing Competitieven'!AS$2:AS$479,$A1162)=0,"",COUNTIF('Listing Competitieven'!AS$2:AS$479,$A1162))</f>
        <v/>
      </c>
      <c r="I1162">
        <v>1161</v>
      </c>
      <c r="J1162" s="145">
        <f>SUM(B$2:B1162)</f>
        <v>150</v>
      </c>
      <c r="K1162" s="145">
        <f>SUM(C$2:C1162)</f>
        <v>100</v>
      </c>
      <c r="L1162" s="145">
        <f>SUM(D$2:D1162)</f>
        <v>60</v>
      </c>
      <c r="M1162" s="145">
        <f>SUM(E$2:E1162)</f>
        <v>13</v>
      </c>
      <c r="N1162" s="145">
        <f>SUM(F$2:F1162)</f>
        <v>6</v>
      </c>
      <c r="O1162" s="145">
        <f>SUM(G$2:G1162)</f>
        <v>0</v>
      </c>
    </row>
    <row r="1163" spans="1:15" x14ac:dyDescent="0.25">
      <c r="A1163">
        <v>1162</v>
      </c>
      <c r="B1163" s="145" t="str">
        <f>IF(COUNTIF('Listing Competitieven'!AN$2:AN$479,$A1163)=0,"",COUNTIF('Listing Competitieven'!AN$2:AN$479,$A1163))</f>
        <v/>
      </c>
      <c r="C1163" s="145" t="str">
        <f>IF(COUNTIF('Listing Competitieven'!AO$2:AO$479,$A1163)=0,"",COUNTIF('Listing Competitieven'!AO$2:AO$479,$A1163))</f>
        <v/>
      </c>
      <c r="D1163" s="145" t="str">
        <f>IF(COUNTIF('Listing Competitieven'!AP$2:AP$479,$A1163)=0,"",COUNTIF('Listing Competitieven'!AP$2:AP$479,$A1163))</f>
        <v/>
      </c>
      <c r="E1163" s="145" t="str">
        <f>IF(COUNTIF('Listing Competitieven'!AQ$2:AQ$479,$A1163)=0,"",COUNTIF('Listing Competitieven'!AQ$2:AQ$479,$A1163))</f>
        <v/>
      </c>
      <c r="F1163" s="145" t="str">
        <f>IF(COUNTIF('Listing Competitieven'!AR$2:AR$479,$A1163)=0,"",COUNTIF('Listing Competitieven'!AR$2:AR$479,$A1163))</f>
        <v/>
      </c>
      <c r="G1163" s="145" t="str">
        <f>IF(COUNTIF('Listing Competitieven'!AS$2:AS$479,$A1163)=0,"",COUNTIF('Listing Competitieven'!AS$2:AS$479,$A1163))</f>
        <v/>
      </c>
      <c r="I1163">
        <v>1162</v>
      </c>
      <c r="J1163" s="145">
        <f>SUM(B$2:B1163)</f>
        <v>150</v>
      </c>
      <c r="K1163" s="145">
        <f>SUM(C$2:C1163)</f>
        <v>100</v>
      </c>
      <c r="L1163" s="145">
        <f>SUM(D$2:D1163)</f>
        <v>60</v>
      </c>
      <c r="M1163" s="145">
        <f>SUM(E$2:E1163)</f>
        <v>13</v>
      </c>
      <c r="N1163" s="145">
        <f>SUM(F$2:F1163)</f>
        <v>6</v>
      </c>
      <c r="O1163" s="145">
        <f>SUM(G$2:G1163)</f>
        <v>0</v>
      </c>
    </row>
    <row r="1164" spans="1:15" x14ac:dyDescent="0.25">
      <c r="A1164">
        <v>1163</v>
      </c>
      <c r="B1164" s="145" t="str">
        <f>IF(COUNTIF('Listing Competitieven'!AN$2:AN$479,$A1164)=0,"",COUNTIF('Listing Competitieven'!AN$2:AN$479,$A1164))</f>
        <v/>
      </c>
      <c r="C1164" s="145" t="str">
        <f>IF(COUNTIF('Listing Competitieven'!AO$2:AO$479,$A1164)=0,"",COUNTIF('Listing Competitieven'!AO$2:AO$479,$A1164))</f>
        <v/>
      </c>
      <c r="D1164" s="145" t="str">
        <f>IF(COUNTIF('Listing Competitieven'!AP$2:AP$479,$A1164)=0,"",COUNTIF('Listing Competitieven'!AP$2:AP$479,$A1164))</f>
        <v/>
      </c>
      <c r="E1164" s="145" t="str">
        <f>IF(COUNTIF('Listing Competitieven'!AQ$2:AQ$479,$A1164)=0,"",COUNTIF('Listing Competitieven'!AQ$2:AQ$479,$A1164))</f>
        <v/>
      </c>
      <c r="F1164" s="145" t="str">
        <f>IF(COUNTIF('Listing Competitieven'!AR$2:AR$479,$A1164)=0,"",COUNTIF('Listing Competitieven'!AR$2:AR$479,$A1164))</f>
        <v/>
      </c>
      <c r="G1164" s="145" t="str">
        <f>IF(COUNTIF('Listing Competitieven'!AS$2:AS$479,$A1164)=0,"",COUNTIF('Listing Competitieven'!AS$2:AS$479,$A1164))</f>
        <v/>
      </c>
      <c r="I1164">
        <v>1163</v>
      </c>
      <c r="J1164" s="145">
        <f>SUM(B$2:B1164)</f>
        <v>150</v>
      </c>
      <c r="K1164" s="145">
        <f>SUM(C$2:C1164)</f>
        <v>100</v>
      </c>
      <c r="L1164" s="145">
        <f>SUM(D$2:D1164)</f>
        <v>60</v>
      </c>
      <c r="M1164" s="145">
        <f>SUM(E$2:E1164)</f>
        <v>13</v>
      </c>
      <c r="N1164" s="145">
        <f>SUM(F$2:F1164)</f>
        <v>6</v>
      </c>
      <c r="O1164" s="145">
        <f>SUM(G$2:G1164)</f>
        <v>0</v>
      </c>
    </row>
    <row r="1165" spans="1:15" x14ac:dyDescent="0.25">
      <c r="A1165">
        <v>1164</v>
      </c>
      <c r="B1165" s="145" t="str">
        <f>IF(COUNTIF('Listing Competitieven'!AN$2:AN$479,$A1165)=0,"",COUNTIF('Listing Competitieven'!AN$2:AN$479,$A1165))</f>
        <v/>
      </c>
      <c r="C1165" s="145" t="str">
        <f>IF(COUNTIF('Listing Competitieven'!AO$2:AO$479,$A1165)=0,"",COUNTIF('Listing Competitieven'!AO$2:AO$479,$A1165))</f>
        <v/>
      </c>
      <c r="D1165" s="145" t="str">
        <f>IF(COUNTIF('Listing Competitieven'!AP$2:AP$479,$A1165)=0,"",COUNTIF('Listing Competitieven'!AP$2:AP$479,$A1165))</f>
        <v/>
      </c>
      <c r="E1165" s="145" t="str">
        <f>IF(COUNTIF('Listing Competitieven'!AQ$2:AQ$479,$A1165)=0,"",COUNTIF('Listing Competitieven'!AQ$2:AQ$479,$A1165))</f>
        <v/>
      </c>
      <c r="F1165" s="145" t="str">
        <f>IF(COUNTIF('Listing Competitieven'!AR$2:AR$479,$A1165)=0,"",COUNTIF('Listing Competitieven'!AR$2:AR$479,$A1165))</f>
        <v/>
      </c>
      <c r="G1165" s="145" t="str">
        <f>IF(COUNTIF('Listing Competitieven'!AS$2:AS$479,$A1165)=0,"",COUNTIF('Listing Competitieven'!AS$2:AS$479,$A1165))</f>
        <v/>
      </c>
      <c r="I1165">
        <v>1164</v>
      </c>
      <c r="J1165" s="145">
        <f>SUM(B$2:B1165)</f>
        <v>150</v>
      </c>
      <c r="K1165" s="145">
        <f>SUM(C$2:C1165)</f>
        <v>100</v>
      </c>
      <c r="L1165" s="145">
        <f>SUM(D$2:D1165)</f>
        <v>60</v>
      </c>
      <c r="M1165" s="145">
        <f>SUM(E$2:E1165)</f>
        <v>13</v>
      </c>
      <c r="N1165" s="145">
        <f>SUM(F$2:F1165)</f>
        <v>6</v>
      </c>
      <c r="O1165" s="145">
        <f>SUM(G$2:G1165)</f>
        <v>0</v>
      </c>
    </row>
    <row r="1166" spans="1:15" x14ac:dyDescent="0.25">
      <c r="A1166">
        <v>1165</v>
      </c>
      <c r="B1166" s="145" t="str">
        <f>IF(COUNTIF('Listing Competitieven'!AN$2:AN$479,$A1166)=0,"",COUNTIF('Listing Competitieven'!AN$2:AN$479,$A1166))</f>
        <v/>
      </c>
      <c r="C1166" s="145" t="str">
        <f>IF(COUNTIF('Listing Competitieven'!AO$2:AO$479,$A1166)=0,"",COUNTIF('Listing Competitieven'!AO$2:AO$479,$A1166))</f>
        <v/>
      </c>
      <c r="D1166" s="145" t="str">
        <f>IF(COUNTIF('Listing Competitieven'!AP$2:AP$479,$A1166)=0,"",COUNTIF('Listing Competitieven'!AP$2:AP$479,$A1166))</f>
        <v/>
      </c>
      <c r="E1166" s="145" t="str">
        <f>IF(COUNTIF('Listing Competitieven'!AQ$2:AQ$479,$A1166)=0,"",COUNTIF('Listing Competitieven'!AQ$2:AQ$479,$A1166))</f>
        <v/>
      </c>
      <c r="F1166" s="145" t="str">
        <f>IF(COUNTIF('Listing Competitieven'!AR$2:AR$479,$A1166)=0,"",COUNTIF('Listing Competitieven'!AR$2:AR$479,$A1166))</f>
        <v/>
      </c>
      <c r="G1166" s="145" t="str">
        <f>IF(COUNTIF('Listing Competitieven'!AS$2:AS$479,$A1166)=0,"",COUNTIF('Listing Competitieven'!AS$2:AS$479,$A1166))</f>
        <v/>
      </c>
      <c r="I1166">
        <v>1165</v>
      </c>
      <c r="J1166" s="145">
        <f>SUM(B$2:B1166)</f>
        <v>150</v>
      </c>
      <c r="K1166" s="145">
        <f>SUM(C$2:C1166)</f>
        <v>100</v>
      </c>
      <c r="L1166" s="145">
        <f>SUM(D$2:D1166)</f>
        <v>60</v>
      </c>
      <c r="M1166" s="145">
        <f>SUM(E$2:E1166)</f>
        <v>13</v>
      </c>
      <c r="N1166" s="145">
        <f>SUM(F$2:F1166)</f>
        <v>6</v>
      </c>
      <c r="O1166" s="145">
        <f>SUM(G$2:G1166)</f>
        <v>0</v>
      </c>
    </row>
    <row r="1167" spans="1:15" x14ac:dyDescent="0.25">
      <c r="A1167">
        <v>1166</v>
      </c>
      <c r="B1167" s="145" t="str">
        <f>IF(COUNTIF('Listing Competitieven'!AN$2:AN$479,$A1167)=0,"",COUNTIF('Listing Competitieven'!AN$2:AN$479,$A1167))</f>
        <v/>
      </c>
      <c r="C1167" s="145" t="str">
        <f>IF(COUNTIF('Listing Competitieven'!AO$2:AO$479,$A1167)=0,"",COUNTIF('Listing Competitieven'!AO$2:AO$479,$A1167))</f>
        <v/>
      </c>
      <c r="D1167" s="145" t="str">
        <f>IF(COUNTIF('Listing Competitieven'!AP$2:AP$479,$A1167)=0,"",COUNTIF('Listing Competitieven'!AP$2:AP$479,$A1167))</f>
        <v/>
      </c>
      <c r="E1167" s="145" t="str">
        <f>IF(COUNTIF('Listing Competitieven'!AQ$2:AQ$479,$A1167)=0,"",COUNTIF('Listing Competitieven'!AQ$2:AQ$479,$A1167))</f>
        <v/>
      </c>
      <c r="F1167" s="145" t="str">
        <f>IF(COUNTIF('Listing Competitieven'!AR$2:AR$479,$A1167)=0,"",COUNTIF('Listing Competitieven'!AR$2:AR$479,$A1167))</f>
        <v/>
      </c>
      <c r="G1167" s="145" t="str">
        <f>IF(COUNTIF('Listing Competitieven'!AS$2:AS$479,$A1167)=0,"",COUNTIF('Listing Competitieven'!AS$2:AS$479,$A1167))</f>
        <v/>
      </c>
      <c r="I1167">
        <v>1166</v>
      </c>
      <c r="J1167" s="145">
        <f>SUM(B$2:B1167)</f>
        <v>150</v>
      </c>
      <c r="K1167" s="145">
        <f>SUM(C$2:C1167)</f>
        <v>100</v>
      </c>
      <c r="L1167" s="145">
        <f>SUM(D$2:D1167)</f>
        <v>60</v>
      </c>
      <c r="M1167" s="145">
        <f>SUM(E$2:E1167)</f>
        <v>13</v>
      </c>
      <c r="N1167" s="145">
        <f>SUM(F$2:F1167)</f>
        <v>6</v>
      </c>
      <c r="O1167" s="145">
        <f>SUM(G$2:G1167)</f>
        <v>0</v>
      </c>
    </row>
    <row r="1168" spans="1:15" x14ac:dyDescent="0.25">
      <c r="A1168">
        <v>1167</v>
      </c>
      <c r="B1168" s="145" t="str">
        <f>IF(COUNTIF('Listing Competitieven'!AN$2:AN$479,$A1168)=0,"",COUNTIF('Listing Competitieven'!AN$2:AN$479,$A1168))</f>
        <v/>
      </c>
      <c r="C1168" s="145" t="str">
        <f>IF(COUNTIF('Listing Competitieven'!AO$2:AO$479,$A1168)=0,"",COUNTIF('Listing Competitieven'!AO$2:AO$479,$A1168))</f>
        <v/>
      </c>
      <c r="D1168" s="145" t="str">
        <f>IF(COUNTIF('Listing Competitieven'!AP$2:AP$479,$A1168)=0,"",COUNTIF('Listing Competitieven'!AP$2:AP$479,$A1168))</f>
        <v/>
      </c>
      <c r="E1168" s="145" t="str">
        <f>IF(COUNTIF('Listing Competitieven'!AQ$2:AQ$479,$A1168)=0,"",COUNTIF('Listing Competitieven'!AQ$2:AQ$479,$A1168))</f>
        <v/>
      </c>
      <c r="F1168" s="145" t="str">
        <f>IF(COUNTIF('Listing Competitieven'!AR$2:AR$479,$A1168)=0,"",COUNTIF('Listing Competitieven'!AR$2:AR$479,$A1168))</f>
        <v/>
      </c>
      <c r="G1168" s="145" t="str">
        <f>IF(COUNTIF('Listing Competitieven'!AS$2:AS$479,$A1168)=0,"",COUNTIF('Listing Competitieven'!AS$2:AS$479,$A1168))</f>
        <v/>
      </c>
      <c r="I1168">
        <v>1167</v>
      </c>
      <c r="J1168" s="145">
        <f>SUM(B$2:B1168)</f>
        <v>150</v>
      </c>
      <c r="K1168" s="145">
        <f>SUM(C$2:C1168)</f>
        <v>100</v>
      </c>
      <c r="L1168" s="145">
        <f>SUM(D$2:D1168)</f>
        <v>60</v>
      </c>
      <c r="M1168" s="145">
        <f>SUM(E$2:E1168)</f>
        <v>13</v>
      </c>
      <c r="N1168" s="145">
        <f>SUM(F$2:F1168)</f>
        <v>6</v>
      </c>
      <c r="O1168" s="145">
        <f>SUM(G$2:G1168)</f>
        <v>0</v>
      </c>
    </row>
    <row r="1169" spans="1:15" x14ac:dyDescent="0.25">
      <c r="A1169">
        <v>1168</v>
      </c>
      <c r="B1169" s="145" t="str">
        <f>IF(COUNTIF('Listing Competitieven'!AN$2:AN$479,$A1169)=0,"",COUNTIF('Listing Competitieven'!AN$2:AN$479,$A1169))</f>
        <v/>
      </c>
      <c r="C1169" s="145" t="str">
        <f>IF(COUNTIF('Listing Competitieven'!AO$2:AO$479,$A1169)=0,"",COUNTIF('Listing Competitieven'!AO$2:AO$479,$A1169))</f>
        <v/>
      </c>
      <c r="D1169" s="145" t="str">
        <f>IF(COUNTIF('Listing Competitieven'!AP$2:AP$479,$A1169)=0,"",COUNTIF('Listing Competitieven'!AP$2:AP$479,$A1169))</f>
        <v/>
      </c>
      <c r="E1169" s="145" t="str">
        <f>IF(COUNTIF('Listing Competitieven'!AQ$2:AQ$479,$A1169)=0,"",COUNTIF('Listing Competitieven'!AQ$2:AQ$479,$A1169))</f>
        <v/>
      </c>
      <c r="F1169" s="145" t="str">
        <f>IF(COUNTIF('Listing Competitieven'!AR$2:AR$479,$A1169)=0,"",COUNTIF('Listing Competitieven'!AR$2:AR$479,$A1169))</f>
        <v/>
      </c>
      <c r="G1169" s="145" t="str">
        <f>IF(COUNTIF('Listing Competitieven'!AS$2:AS$479,$A1169)=0,"",COUNTIF('Listing Competitieven'!AS$2:AS$479,$A1169))</f>
        <v/>
      </c>
      <c r="I1169">
        <v>1168</v>
      </c>
      <c r="J1169" s="145">
        <f>SUM(B$2:B1169)</f>
        <v>150</v>
      </c>
      <c r="K1169" s="145">
        <f>SUM(C$2:C1169)</f>
        <v>100</v>
      </c>
      <c r="L1169" s="145">
        <f>SUM(D$2:D1169)</f>
        <v>60</v>
      </c>
      <c r="M1169" s="145">
        <f>SUM(E$2:E1169)</f>
        <v>13</v>
      </c>
      <c r="N1169" s="145">
        <f>SUM(F$2:F1169)</f>
        <v>6</v>
      </c>
      <c r="O1169" s="145">
        <f>SUM(G$2:G1169)</f>
        <v>0</v>
      </c>
    </row>
    <row r="1170" spans="1:15" x14ac:dyDescent="0.25">
      <c r="A1170">
        <v>1169</v>
      </c>
      <c r="B1170" s="145" t="str">
        <f>IF(COUNTIF('Listing Competitieven'!AN$2:AN$479,$A1170)=0,"",COUNTIF('Listing Competitieven'!AN$2:AN$479,$A1170))</f>
        <v/>
      </c>
      <c r="C1170" s="145" t="str">
        <f>IF(COUNTIF('Listing Competitieven'!AO$2:AO$479,$A1170)=0,"",COUNTIF('Listing Competitieven'!AO$2:AO$479,$A1170))</f>
        <v/>
      </c>
      <c r="D1170" s="145" t="str">
        <f>IF(COUNTIF('Listing Competitieven'!AP$2:AP$479,$A1170)=0,"",COUNTIF('Listing Competitieven'!AP$2:AP$479,$A1170))</f>
        <v/>
      </c>
      <c r="E1170" s="145" t="str">
        <f>IF(COUNTIF('Listing Competitieven'!AQ$2:AQ$479,$A1170)=0,"",COUNTIF('Listing Competitieven'!AQ$2:AQ$479,$A1170))</f>
        <v/>
      </c>
      <c r="F1170" s="145" t="str">
        <f>IF(COUNTIF('Listing Competitieven'!AR$2:AR$479,$A1170)=0,"",COUNTIF('Listing Competitieven'!AR$2:AR$479,$A1170))</f>
        <v/>
      </c>
      <c r="G1170" s="145" t="str">
        <f>IF(COUNTIF('Listing Competitieven'!AS$2:AS$479,$A1170)=0,"",COUNTIF('Listing Competitieven'!AS$2:AS$479,$A1170))</f>
        <v/>
      </c>
      <c r="I1170">
        <v>1169</v>
      </c>
      <c r="J1170" s="145">
        <f>SUM(B$2:B1170)</f>
        <v>150</v>
      </c>
      <c r="K1170" s="145">
        <f>SUM(C$2:C1170)</f>
        <v>100</v>
      </c>
      <c r="L1170" s="145">
        <f>SUM(D$2:D1170)</f>
        <v>60</v>
      </c>
      <c r="M1170" s="145">
        <f>SUM(E$2:E1170)</f>
        <v>13</v>
      </c>
      <c r="N1170" s="145">
        <f>SUM(F$2:F1170)</f>
        <v>6</v>
      </c>
      <c r="O1170" s="145">
        <f>SUM(G$2:G1170)</f>
        <v>0</v>
      </c>
    </row>
    <row r="1171" spans="1:15" x14ac:dyDescent="0.25">
      <c r="A1171">
        <v>1170</v>
      </c>
      <c r="B1171" s="145" t="str">
        <f>IF(COUNTIF('Listing Competitieven'!AN$2:AN$479,$A1171)=0,"",COUNTIF('Listing Competitieven'!AN$2:AN$479,$A1171))</f>
        <v/>
      </c>
      <c r="C1171" s="145" t="str">
        <f>IF(COUNTIF('Listing Competitieven'!AO$2:AO$479,$A1171)=0,"",COUNTIF('Listing Competitieven'!AO$2:AO$479,$A1171))</f>
        <v/>
      </c>
      <c r="D1171" s="145" t="str">
        <f>IF(COUNTIF('Listing Competitieven'!AP$2:AP$479,$A1171)=0,"",COUNTIF('Listing Competitieven'!AP$2:AP$479,$A1171))</f>
        <v/>
      </c>
      <c r="E1171" s="145" t="str">
        <f>IF(COUNTIF('Listing Competitieven'!AQ$2:AQ$479,$A1171)=0,"",COUNTIF('Listing Competitieven'!AQ$2:AQ$479,$A1171))</f>
        <v/>
      </c>
      <c r="F1171" s="145" t="str">
        <f>IF(COUNTIF('Listing Competitieven'!AR$2:AR$479,$A1171)=0,"",COUNTIF('Listing Competitieven'!AR$2:AR$479,$A1171))</f>
        <v/>
      </c>
      <c r="G1171" s="145" t="str">
        <f>IF(COUNTIF('Listing Competitieven'!AS$2:AS$479,$A1171)=0,"",COUNTIF('Listing Competitieven'!AS$2:AS$479,$A1171))</f>
        <v/>
      </c>
      <c r="I1171">
        <v>1170</v>
      </c>
      <c r="J1171" s="145">
        <f>SUM(B$2:B1171)</f>
        <v>150</v>
      </c>
      <c r="K1171" s="145">
        <f>SUM(C$2:C1171)</f>
        <v>100</v>
      </c>
      <c r="L1171" s="145">
        <f>SUM(D$2:D1171)</f>
        <v>60</v>
      </c>
      <c r="M1171" s="145">
        <f>SUM(E$2:E1171)</f>
        <v>13</v>
      </c>
      <c r="N1171" s="145">
        <f>SUM(F$2:F1171)</f>
        <v>6</v>
      </c>
      <c r="O1171" s="145">
        <f>SUM(G$2:G1171)</f>
        <v>0</v>
      </c>
    </row>
    <row r="1172" spans="1:15" x14ac:dyDescent="0.25">
      <c r="A1172">
        <v>1171</v>
      </c>
      <c r="B1172" s="145" t="str">
        <f>IF(COUNTIF('Listing Competitieven'!AN$2:AN$479,$A1172)=0,"",COUNTIF('Listing Competitieven'!AN$2:AN$479,$A1172))</f>
        <v/>
      </c>
      <c r="C1172" s="145" t="str">
        <f>IF(COUNTIF('Listing Competitieven'!AO$2:AO$479,$A1172)=0,"",COUNTIF('Listing Competitieven'!AO$2:AO$479,$A1172))</f>
        <v/>
      </c>
      <c r="D1172" s="145" t="str">
        <f>IF(COUNTIF('Listing Competitieven'!AP$2:AP$479,$A1172)=0,"",COUNTIF('Listing Competitieven'!AP$2:AP$479,$A1172))</f>
        <v/>
      </c>
      <c r="E1172" s="145" t="str">
        <f>IF(COUNTIF('Listing Competitieven'!AQ$2:AQ$479,$A1172)=0,"",COUNTIF('Listing Competitieven'!AQ$2:AQ$479,$A1172))</f>
        <v/>
      </c>
      <c r="F1172" s="145" t="str">
        <f>IF(COUNTIF('Listing Competitieven'!AR$2:AR$479,$A1172)=0,"",COUNTIF('Listing Competitieven'!AR$2:AR$479,$A1172))</f>
        <v/>
      </c>
      <c r="G1172" s="145" t="str">
        <f>IF(COUNTIF('Listing Competitieven'!AS$2:AS$479,$A1172)=0,"",COUNTIF('Listing Competitieven'!AS$2:AS$479,$A1172))</f>
        <v/>
      </c>
      <c r="I1172">
        <v>1171</v>
      </c>
      <c r="J1172" s="145">
        <f>SUM(B$2:B1172)</f>
        <v>150</v>
      </c>
      <c r="K1172" s="145">
        <f>SUM(C$2:C1172)</f>
        <v>100</v>
      </c>
      <c r="L1172" s="145">
        <f>SUM(D$2:D1172)</f>
        <v>60</v>
      </c>
      <c r="M1172" s="145">
        <f>SUM(E$2:E1172)</f>
        <v>13</v>
      </c>
      <c r="N1172" s="145">
        <f>SUM(F$2:F1172)</f>
        <v>6</v>
      </c>
      <c r="O1172" s="145">
        <f>SUM(G$2:G1172)</f>
        <v>0</v>
      </c>
    </row>
    <row r="1173" spans="1:15" x14ac:dyDescent="0.25">
      <c r="A1173">
        <v>1172</v>
      </c>
      <c r="B1173" s="145" t="str">
        <f>IF(COUNTIF('Listing Competitieven'!AN$2:AN$479,$A1173)=0,"",COUNTIF('Listing Competitieven'!AN$2:AN$479,$A1173))</f>
        <v/>
      </c>
      <c r="C1173" s="145" t="str">
        <f>IF(COUNTIF('Listing Competitieven'!AO$2:AO$479,$A1173)=0,"",COUNTIF('Listing Competitieven'!AO$2:AO$479,$A1173))</f>
        <v/>
      </c>
      <c r="D1173" s="145" t="str">
        <f>IF(COUNTIF('Listing Competitieven'!AP$2:AP$479,$A1173)=0,"",COUNTIF('Listing Competitieven'!AP$2:AP$479,$A1173))</f>
        <v/>
      </c>
      <c r="E1173" s="145" t="str">
        <f>IF(COUNTIF('Listing Competitieven'!AQ$2:AQ$479,$A1173)=0,"",COUNTIF('Listing Competitieven'!AQ$2:AQ$479,$A1173))</f>
        <v/>
      </c>
      <c r="F1173" s="145" t="str">
        <f>IF(COUNTIF('Listing Competitieven'!AR$2:AR$479,$A1173)=0,"",COUNTIF('Listing Competitieven'!AR$2:AR$479,$A1173))</f>
        <v/>
      </c>
      <c r="G1173" s="145" t="str">
        <f>IF(COUNTIF('Listing Competitieven'!AS$2:AS$479,$A1173)=0,"",COUNTIF('Listing Competitieven'!AS$2:AS$479,$A1173))</f>
        <v/>
      </c>
      <c r="I1173">
        <v>1172</v>
      </c>
      <c r="J1173" s="145">
        <f>SUM(B$2:B1173)</f>
        <v>150</v>
      </c>
      <c r="K1173" s="145">
        <f>SUM(C$2:C1173)</f>
        <v>100</v>
      </c>
      <c r="L1173" s="145">
        <f>SUM(D$2:D1173)</f>
        <v>60</v>
      </c>
      <c r="M1173" s="145">
        <f>SUM(E$2:E1173)</f>
        <v>13</v>
      </c>
      <c r="N1173" s="145">
        <f>SUM(F$2:F1173)</f>
        <v>6</v>
      </c>
      <c r="O1173" s="145">
        <f>SUM(G$2:G1173)</f>
        <v>0</v>
      </c>
    </row>
    <row r="1174" spans="1:15" x14ac:dyDescent="0.25">
      <c r="A1174">
        <v>1173</v>
      </c>
      <c r="B1174" s="145" t="str">
        <f>IF(COUNTIF('Listing Competitieven'!AN$2:AN$479,$A1174)=0,"",COUNTIF('Listing Competitieven'!AN$2:AN$479,$A1174))</f>
        <v/>
      </c>
      <c r="C1174" s="145" t="str">
        <f>IF(COUNTIF('Listing Competitieven'!AO$2:AO$479,$A1174)=0,"",COUNTIF('Listing Competitieven'!AO$2:AO$479,$A1174))</f>
        <v/>
      </c>
      <c r="D1174" s="145" t="str">
        <f>IF(COUNTIF('Listing Competitieven'!AP$2:AP$479,$A1174)=0,"",COUNTIF('Listing Competitieven'!AP$2:AP$479,$A1174))</f>
        <v/>
      </c>
      <c r="E1174" s="145" t="str">
        <f>IF(COUNTIF('Listing Competitieven'!AQ$2:AQ$479,$A1174)=0,"",COUNTIF('Listing Competitieven'!AQ$2:AQ$479,$A1174))</f>
        <v/>
      </c>
      <c r="F1174" s="145" t="str">
        <f>IF(COUNTIF('Listing Competitieven'!AR$2:AR$479,$A1174)=0,"",COUNTIF('Listing Competitieven'!AR$2:AR$479,$A1174))</f>
        <v/>
      </c>
      <c r="G1174" s="145" t="str">
        <f>IF(COUNTIF('Listing Competitieven'!AS$2:AS$479,$A1174)=0,"",COUNTIF('Listing Competitieven'!AS$2:AS$479,$A1174))</f>
        <v/>
      </c>
      <c r="I1174">
        <v>1173</v>
      </c>
      <c r="J1174" s="145">
        <f>SUM(B$2:B1174)</f>
        <v>150</v>
      </c>
      <c r="K1174" s="145">
        <f>SUM(C$2:C1174)</f>
        <v>100</v>
      </c>
      <c r="L1174" s="145">
        <f>SUM(D$2:D1174)</f>
        <v>60</v>
      </c>
      <c r="M1174" s="145">
        <f>SUM(E$2:E1174)</f>
        <v>13</v>
      </c>
      <c r="N1174" s="145">
        <f>SUM(F$2:F1174)</f>
        <v>6</v>
      </c>
      <c r="O1174" s="145">
        <f>SUM(G$2:G1174)</f>
        <v>0</v>
      </c>
    </row>
    <row r="1175" spans="1:15" x14ac:dyDescent="0.25">
      <c r="A1175">
        <v>1174</v>
      </c>
      <c r="B1175" s="145" t="str">
        <f>IF(COUNTIF('Listing Competitieven'!AN$2:AN$479,$A1175)=0,"",COUNTIF('Listing Competitieven'!AN$2:AN$479,$A1175))</f>
        <v/>
      </c>
      <c r="C1175" s="145" t="str">
        <f>IF(COUNTIF('Listing Competitieven'!AO$2:AO$479,$A1175)=0,"",COUNTIF('Listing Competitieven'!AO$2:AO$479,$A1175))</f>
        <v/>
      </c>
      <c r="D1175" s="145" t="str">
        <f>IF(COUNTIF('Listing Competitieven'!AP$2:AP$479,$A1175)=0,"",COUNTIF('Listing Competitieven'!AP$2:AP$479,$A1175))</f>
        <v/>
      </c>
      <c r="E1175" s="145" t="str">
        <f>IF(COUNTIF('Listing Competitieven'!AQ$2:AQ$479,$A1175)=0,"",COUNTIF('Listing Competitieven'!AQ$2:AQ$479,$A1175))</f>
        <v/>
      </c>
      <c r="F1175" s="145" t="str">
        <f>IF(COUNTIF('Listing Competitieven'!AR$2:AR$479,$A1175)=0,"",COUNTIF('Listing Competitieven'!AR$2:AR$479,$A1175))</f>
        <v/>
      </c>
      <c r="G1175" s="145" t="str">
        <f>IF(COUNTIF('Listing Competitieven'!AS$2:AS$479,$A1175)=0,"",COUNTIF('Listing Competitieven'!AS$2:AS$479,$A1175))</f>
        <v/>
      </c>
      <c r="I1175">
        <v>1174</v>
      </c>
      <c r="J1175" s="145">
        <f>SUM(B$2:B1175)</f>
        <v>150</v>
      </c>
      <c r="K1175" s="145">
        <f>SUM(C$2:C1175)</f>
        <v>100</v>
      </c>
      <c r="L1175" s="145">
        <f>SUM(D$2:D1175)</f>
        <v>60</v>
      </c>
      <c r="M1175" s="145">
        <f>SUM(E$2:E1175)</f>
        <v>13</v>
      </c>
      <c r="N1175" s="145">
        <f>SUM(F$2:F1175)</f>
        <v>6</v>
      </c>
      <c r="O1175" s="145">
        <f>SUM(G$2:G1175)</f>
        <v>0</v>
      </c>
    </row>
    <row r="1176" spans="1:15" x14ac:dyDescent="0.25">
      <c r="A1176">
        <v>1175</v>
      </c>
      <c r="B1176" s="145" t="str">
        <f>IF(COUNTIF('Listing Competitieven'!AN$2:AN$479,$A1176)=0,"",COUNTIF('Listing Competitieven'!AN$2:AN$479,$A1176))</f>
        <v/>
      </c>
      <c r="C1176" s="145" t="str">
        <f>IF(COUNTIF('Listing Competitieven'!AO$2:AO$479,$A1176)=0,"",COUNTIF('Listing Competitieven'!AO$2:AO$479,$A1176))</f>
        <v/>
      </c>
      <c r="D1176" s="145" t="str">
        <f>IF(COUNTIF('Listing Competitieven'!AP$2:AP$479,$A1176)=0,"",COUNTIF('Listing Competitieven'!AP$2:AP$479,$A1176))</f>
        <v/>
      </c>
      <c r="E1176" s="145" t="str">
        <f>IF(COUNTIF('Listing Competitieven'!AQ$2:AQ$479,$A1176)=0,"",COUNTIF('Listing Competitieven'!AQ$2:AQ$479,$A1176))</f>
        <v/>
      </c>
      <c r="F1176" s="145" t="str">
        <f>IF(COUNTIF('Listing Competitieven'!AR$2:AR$479,$A1176)=0,"",COUNTIF('Listing Competitieven'!AR$2:AR$479,$A1176))</f>
        <v/>
      </c>
      <c r="G1176" s="145" t="str">
        <f>IF(COUNTIF('Listing Competitieven'!AS$2:AS$479,$A1176)=0,"",COUNTIF('Listing Competitieven'!AS$2:AS$479,$A1176))</f>
        <v/>
      </c>
      <c r="I1176">
        <v>1175</v>
      </c>
      <c r="J1176" s="145">
        <f>SUM(B$2:B1176)</f>
        <v>150</v>
      </c>
      <c r="K1176" s="145">
        <f>SUM(C$2:C1176)</f>
        <v>100</v>
      </c>
      <c r="L1176" s="145">
        <f>SUM(D$2:D1176)</f>
        <v>60</v>
      </c>
      <c r="M1176" s="145">
        <f>SUM(E$2:E1176)</f>
        <v>13</v>
      </c>
      <c r="N1176" s="145">
        <f>SUM(F$2:F1176)</f>
        <v>6</v>
      </c>
      <c r="O1176" s="145">
        <f>SUM(G$2:G1176)</f>
        <v>0</v>
      </c>
    </row>
    <row r="1177" spans="1:15" x14ac:dyDescent="0.25">
      <c r="A1177">
        <v>1176</v>
      </c>
      <c r="B1177" s="145" t="str">
        <f>IF(COUNTIF('Listing Competitieven'!AN$2:AN$479,$A1177)=0,"",COUNTIF('Listing Competitieven'!AN$2:AN$479,$A1177))</f>
        <v/>
      </c>
      <c r="C1177" s="145" t="str">
        <f>IF(COUNTIF('Listing Competitieven'!AO$2:AO$479,$A1177)=0,"",COUNTIF('Listing Competitieven'!AO$2:AO$479,$A1177))</f>
        <v/>
      </c>
      <c r="D1177" s="145" t="str">
        <f>IF(COUNTIF('Listing Competitieven'!AP$2:AP$479,$A1177)=0,"",COUNTIF('Listing Competitieven'!AP$2:AP$479,$A1177))</f>
        <v/>
      </c>
      <c r="E1177" s="145" t="str">
        <f>IF(COUNTIF('Listing Competitieven'!AQ$2:AQ$479,$A1177)=0,"",COUNTIF('Listing Competitieven'!AQ$2:AQ$479,$A1177))</f>
        <v/>
      </c>
      <c r="F1177" s="145" t="str">
        <f>IF(COUNTIF('Listing Competitieven'!AR$2:AR$479,$A1177)=0,"",COUNTIF('Listing Competitieven'!AR$2:AR$479,$A1177))</f>
        <v/>
      </c>
      <c r="G1177" s="145" t="str">
        <f>IF(COUNTIF('Listing Competitieven'!AS$2:AS$479,$A1177)=0,"",COUNTIF('Listing Competitieven'!AS$2:AS$479,$A1177))</f>
        <v/>
      </c>
      <c r="I1177">
        <v>1176</v>
      </c>
      <c r="J1177" s="145">
        <f>SUM(B$2:B1177)</f>
        <v>150</v>
      </c>
      <c r="K1177" s="145">
        <f>SUM(C$2:C1177)</f>
        <v>100</v>
      </c>
      <c r="L1177" s="145">
        <f>SUM(D$2:D1177)</f>
        <v>60</v>
      </c>
      <c r="M1177" s="145">
        <f>SUM(E$2:E1177)</f>
        <v>13</v>
      </c>
      <c r="N1177" s="145">
        <f>SUM(F$2:F1177)</f>
        <v>6</v>
      </c>
      <c r="O1177" s="145">
        <f>SUM(G$2:G1177)</f>
        <v>0</v>
      </c>
    </row>
    <row r="1178" spans="1:15" x14ac:dyDescent="0.25">
      <c r="A1178">
        <v>1177</v>
      </c>
      <c r="B1178" s="145" t="str">
        <f>IF(COUNTIF('Listing Competitieven'!AN$2:AN$479,$A1178)=0,"",COUNTIF('Listing Competitieven'!AN$2:AN$479,$A1178))</f>
        <v/>
      </c>
      <c r="C1178" s="145" t="str">
        <f>IF(COUNTIF('Listing Competitieven'!AO$2:AO$479,$A1178)=0,"",COUNTIF('Listing Competitieven'!AO$2:AO$479,$A1178))</f>
        <v/>
      </c>
      <c r="D1178" s="145" t="str">
        <f>IF(COUNTIF('Listing Competitieven'!AP$2:AP$479,$A1178)=0,"",COUNTIF('Listing Competitieven'!AP$2:AP$479,$A1178))</f>
        <v/>
      </c>
      <c r="E1178" s="145" t="str">
        <f>IF(COUNTIF('Listing Competitieven'!AQ$2:AQ$479,$A1178)=0,"",COUNTIF('Listing Competitieven'!AQ$2:AQ$479,$A1178))</f>
        <v/>
      </c>
      <c r="F1178" s="145" t="str">
        <f>IF(COUNTIF('Listing Competitieven'!AR$2:AR$479,$A1178)=0,"",COUNTIF('Listing Competitieven'!AR$2:AR$479,$A1178))</f>
        <v/>
      </c>
      <c r="G1178" s="145" t="str">
        <f>IF(COUNTIF('Listing Competitieven'!AS$2:AS$479,$A1178)=0,"",COUNTIF('Listing Competitieven'!AS$2:AS$479,$A1178))</f>
        <v/>
      </c>
      <c r="I1178">
        <v>1177</v>
      </c>
      <c r="J1178" s="145">
        <f>SUM(B$2:B1178)</f>
        <v>150</v>
      </c>
      <c r="K1178" s="145">
        <f>SUM(C$2:C1178)</f>
        <v>100</v>
      </c>
      <c r="L1178" s="145">
        <f>SUM(D$2:D1178)</f>
        <v>60</v>
      </c>
      <c r="M1178" s="145">
        <f>SUM(E$2:E1178)</f>
        <v>13</v>
      </c>
      <c r="N1178" s="145">
        <f>SUM(F$2:F1178)</f>
        <v>6</v>
      </c>
      <c r="O1178" s="145">
        <f>SUM(G$2:G1178)</f>
        <v>0</v>
      </c>
    </row>
    <row r="1179" spans="1:15" x14ac:dyDescent="0.25">
      <c r="A1179">
        <v>1178</v>
      </c>
      <c r="B1179" s="145" t="str">
        <f>IF(COUNTIF('Listing Competitieven'!AN$2:AN$479,$A1179)=0,"",COUNTIF('Listing Competitieven'!AN$2:AN$479,$A1179))</f>
        <v/>
      </c>
      <c r="C1179" s="145" t="str">
        <f>IF(COUNTIF('Listing Competitieven'!AO$2:AO$479,$A1179)=0,"",COUNTIF('Listing Competitieven'!AO$2:AO$479,$A1179))</f>
        <v/>
      </c>
      <c r="D1179" s="145" t="str">
        <f>IF(COUNTIF('Listing Competitieven'!AP$2:AP$479,$A1179)=0,"",COUNTIF('Listing Competitieven'!AP$2:AP$479,$A1179))</f>
        <v/>
      </c>
      <c r="E1179" s="145" t="str">
        <f>IF(COUNTIF('Listing Competitieven'!AQ$2:AQ$479,$A1179)=0,"",COUNTIF('Listing Competitieven'!AQ$2:AQ$479,$A1179))</f>
        <v/>
      </c>
      <c r="F1179" s="145" t="str">
        <f>IF(COUNTIF('Listing Competitieven'!AR$2:AR$479,$A1179)=0,"",COUNTIF('Listing Competitieven'!AR$2:AR$479,$A1179))</f>
        <v/>
      </c>
      <c r="G1179" s="145" t="str">
        <f>IF(COUNTIF('Listing Competitieven'!AS$2:AS$479,$A1179)=0,"",COUNTIF('Listing Competitieven'!AS$2:AS$479,$A1179))</f>
        <v/>
      </c>
      <c r="I1179">
        <v>1178</v>
      </c>
      <c r="J1179" s="145">
        <f>SUM(B$2:B1179)</f>
        <v>150</v>
      </c>
      <c r="K1179" s="145">
        <f>SUM(C$2:C1179)</f>
        <v>100</v>
      </c>
      <c r="L1179" s="145">
        <f>SUM(D$2:D1179)</f>
        <v>60</v>
      </c>
      <c r="M1179" s="145">
        <f>SUM(E$2:E1179)</f>
        <v>13</v>
      </c>
      <c r="N1179" s="145">
        <f>SUM(F$2:F1179)</f>
        <v>6</v>
      </c>
      <c r="O1179" s="145">
        <f>SUM(G$2:G1179)</f>
        <v>0</v>
      </c>
    </row>
    <row r="1180" spans="1:15" x14ac:dyDescent="0.25">
      <c r="A1180">
        <v>1179</v>
      </c>
      <c r="B1180" s="145" t="str">
        <f>IF(COUNTIF('Listing Competitieven'!AN$2:AN$479,$A1180)=0,"",COUNTIF('Listing Competitieven'!AN$2:AN$479,$A1180))</f>
        <v/>
      </c>
      <c r="C1180" s="145" t="str">
        <f>IF(COUNTIF('Listing Competitieven'!AO$2:AO$479,$A1180)=0,"",COUNTIF('Listing Competitieven'!AO$2:AO$479,$A1180))</f>
        <v/>
      </c>
      <c r="D1180" s="145" t="str">
        <f>IF(COUNTIF('Listing Competitieven'!AP$2:AP$479,$A1180)=0,"",COUNTIF('Listing Competitieven'!AP$2:AP$479,$A1180))</f>
        <v/>
      </c>
      <c r="E1180" s="145" t="str">
        <f>IF(COUNTIF('Listing Competitieven'!AQ$2:AQ$479,$A1180)=0,"",COUNTIF('Listing Competitieven'!AQ$2:AQ$479,$A1180))</f>
        <v/>
      </c>
      <c r="F1180" s="145" t="str">
        <f>IF(COUNTIF('Listing Competitieven'!AR$2:AR$479,$A1180)=0,"",COUNTIF('Listing Competitieven'!AR$2:AR$479,$A1180))</f>
        <v/>
      </c>
      <c r="G1180" s="145" t="str">
        <f>IF(COUNTIF('Listing Competitieven'!AS$2:AS$479,$A1180)=0,"",COUNTIF('Listing Competitieven'!AS$2:AS$479,$A1180))</f>
        <v/>
      </c>
      <c r="I1180">
        <v>1179</v>
      </c>
      <c r="J1180" s="145">
        <f>SUM(B$2:B1180)</f>
        <v>150</v>
      </c>
      <c r="K1180" s="145">
        <f>SUM(C$2:C1180)</f>
        <v>100</v>
      </c>
      <c r="L1180" s="145">
        <f>SUM(D$2:D1180)</f>
        <v>60</v>
      </c>
      <c r="M1180" s="145">
        <f>SUM(E$2:E1180)</f>
        <v>13</v>
      </c>
      <c r="N1180" s="145">
        <f>SUM(F$2:F1180)</f>
        <v>6</v>
      </c>
      <c r="O1180" s="145">
        <f>SUM(G$2:G1180)</f>
        <v>0</v>
      </c>
    </row>
    <row r="1181" spans="1:15" x14ac:dyDescent="0.25">
      <c r="A1181">
        <v>1180</v>
      </c>
      <c r="B1181" s="145" t="str">
        <f>IF(COUNTIF('Listing Competitieven'!AN$2:AN$479,$A1181)=0,"",COUNTIF('Listing Competitieven'!AN$2:AN$479,$A1181))</f>
        <v/>
      </c>
      <c r="C1181" s="145" t="str">
        <f>IF(COUNTIF('Listing Competitieven'!AO$2:AO$479,$A1181)=0,"",COUNTIF('Listing Competitieven'!AO$2:AO$479,$A1181))</f>
        <v/>
      </c>
      <c r="D1181" s="145" t="str">
        <f>IF(COUNTIF('Listing Competitieven'!AP$2:AP$479,$A1181)=0,"",COUNTIF('Listing Competitieven'!AP$2:AP$479,$A1181))</f>
        <v/>
      </c>
      <c r="E1181" s="145" t="str">
        <f>IF(COUNTIF('Listing Competitieven'!AQ$2:AQ$479,$A1181)=0,"",COUNTIF('Listing Competitieven'!AQ$2:AQ$479,$A1181))</f>
        <v/>
      </c>
      <c r="F1181" s="145" t="str">
        <f>IF(COUNTIF('Listing Competitieven'!AR$2:AR$479,$A1181)=0,"",COUNTIF('Listing Competitieven'!AR$2:AR$479,$A1181))</f>
        <v/>
      </c>
      <c r="G1181" s="145" t="str">
        <f>IF(COUNTIF('Listing Competitieven'!AS$2:AS$479,$A1181)=0,"",COUNTIF('Listing Competitieven'!AS$2:AS$479,$A1181))</f>
        <v/>
      </c>
      <c r="I1181">
        <v>1180</v>
      </c>
      <c r="J1181" s="145">
        <f>SUM(B$2:B1181)</f>
        <v>150</v>
      </c>
      <c r="K1181" s="145">
        <f>SUM(C$2:C1181)</f>
        <v>100</v>
      </c>
      <c r="L1181" s="145">
        <f>SUM(D$2:D1181)</f>
        <v>60</v>
      </c>
      <c r="M1181" s="145">
        <f>SUM(E$2:E1181)</f>
        <v>13</v>
      </c>
      <c r="N1181" s="145">
        <f>SUM(F$2:F1181)</f>
        <v>6</v>
      </c>
      <c r="O1181" s="145">
        <f>SUM(G$2:G1181)</f>
        <v>0</v>
      </c>
    </row>
    <row r="1182" spans="1:15" x14ac:dyDescent="0.25">
      <c r="A1182">
        <v>1181</v>
      </c>
      <c r="B1182" s="145" t="str">
        <f>IF(COUNTIF('Listing Competitieven'!AN$2:AN$479,$A1182)=0,"",COUNTIF('Listing Competitieven'!AN$2:AN$479,$A1182))</f>
        <v/>
      </c>
      <c r="C1182" s="145" t="str">
        <f>IF(COUNTIF('Listing Competitieven'!AO$2:AO$479,$A1182)=0,"",COUNTIF('Listing Competitieven'!AO$2:AO$479,$A1182))</f>
        <v/>
      </c>
      <c r="D1182" s="145" t="str">
        <f>IF(COUNTIF('Listing Competitieven'!AP$2:AP$479,$A1182)=0,"",COUNTIF('Listing Competitieven'!AP$2:AP$479,$A1182))</f>
        <v/>
      </c>
      <c r="E1182" s="145" t="str">
        <f>IF(COUNTIF('Listing Competitieven'!AQ$2:AQ$479,$A1182)=0,"",COUNTIF('Listing Competitieven'!AQ$2:AQ$479,$A1182))</f>
        <v/>
      </c>
      <c r="F1182" s="145" t="str">
        <f>IF(COUNTIF('Listing Competitieven'!AR$2:AR$479,$A1182)=0,"",COUNTIF('Listing Competitieven'!AR$2:AR$479,$A1182))</f>
        <v/>
      </c>
      <c r="G1182" s="145" t="str">
        <f>IF(COUNTIF('Listing Competitieven'!AS$2:AS$479,$A1182)=0,"",COUNTIF('Listing Competitieven'!AS$2:AS$479,$A1182))</f>
        <v/>
      </c>
      <c r="I1182">
        <v>1181</v>
      </c>
      <c r="J1182" s="145">
        <f>SUM(B$2:B1182)</f>
        <v>150</v>
      </c>
      <c r="K1182" s="145">
        <f>SUM(C$2:C1182)</f>
        <v>100</v>
      </c>
      <c r="L1182" s="145">
        <f>SUM(D$2:D1182)</f>
        <v>60</v>
      </c>
      <c r="M1182" s="145">
        <f>SUM(E$2:E1182)</f>
        <v>13</v>
      </c>
      <c r="N1182" s="145">
        <f>SUM(F$2:F1182)</f>
        <v>6</v>
      </c>
      <c r="O1182" s="145">
        <f>SUM(G$2:G1182)</f>
        <v>0</v>
      </c>
    </row>
    <row r="1183" spans="1:15" x14ac:dyDescent="0.25">
      <c r="A1183">
        <v>1182</v>
      </c>
      <c r="B1183" s="145" t="str">
        <f>IF(COUNTIF('Listing Competitieven'!AN$2:AN$479,$A1183)=0,"",COUNTIF('Listing Competitieven'!AN$2:AN$479,$A1183))</f>
        <v/>
      </c>
      <c r="C1183" s="145" t="str">
        <f>IF(COUNTIF('Listing Competitieven'!AO$2:AO$479,$A1183)=0,"",COUNTIF('Listing Competitieven'!AO$2:AO$479,$A1183))</f>
        <v/>
      </c>
      <c r="D1183" s="145" t="str">
        <f>IF(COUNTIF('Listing Competitieven'!AP$2:AP$479,$A1183)=0,"",COUNTIF('Listing Competitieven'!AP$2:AP$479,$A1183))</f>
        <v/>
      </c>
      <c r="E1183" s="145" t="str">
        <f>IF(COUNTIF('Listing Competitieven'!AQ$2:AQ$479,$A1183)=0,"",COUNTIF('Listing Competitieven'!AQ$2:AQ$479,$A1183))</f>
        <v/>
      </c>
      <c r="F1183" s="145" t="str">
        <f>IF(COUNTIF('Listing Competitieven'!AR$2:AR$479,$A1183)=0,"",COUNTIF('Listing Competitieven'!AR$2:AR$479,$A1183))</f>
        <v/>
      </c>
      <c r="G1183" s="145" t="str">
        <f>IF(COUNTIF('Listing Competitieven'!AS$2:AS$479,$A1183)=0,"",COUNTIF('Listing Competitieven'!AS$2:AS$479,$A1183))</f>
        <v/>
      </c>
      <c r="I1183">
        <v>1182</v>
      </c>
      <c r="J1183" s="145">
        <f>SUM(B$2:B1183)</f>
        <v>150</v>
      </c>
      <c r="K1183" s="145">
        <f>SUM(C$2:C1183)</f>
        <v>100</v>
      </c>
      <c r="L1183" s="145">
        <f>SUM(D$2:D1183)</f>
        <v>60</v>
      </c>
      <c r="M1183" s="145">
        <f>SUM(E$2:E1183)</f>
        <v>13</v>
      </c>
      <c r="N1183" s="145">
        <f>SUM(F$2:F1183)</f>
        <v>6</v>
      </c>
      <c r="O1183" s="145">
        <f>SUM(G$2:G1183)</f>
        <v>0</v>
      </c>
    </row>
    <row r="1184" spans="1:15" x14ac:dyDescent="0.25">
      <c r="A1184">
        <v>1183</v>
      </c>
      <c r="B1184" s="145" t="str">
        <f>IF(COUNTIF('Listing Competitieven'!AN$2:AN$479,$A1184)=0,"",COUNTIF('Listing Competitieven'!AN$2:AN$479,$A1184))</f>
        <v/>
      </c>
      <c r="C1184" s="145" t="str">
        <f>IF(COUNTIF('Listing Competitieven'!AO$2:AO$479,$A1184)=0,"",COUNTIF('Listing Competitieven'!AO$2:AO$479,$A1184))</f>
        <v/>
      </c>
      <c r="D1184" s="145" t="str">
        <f>IF(COUNTIF('Listing Competitieven'!AP$2:AP$479,$A1184)=0,"",COUNTIF('Listing Competitieven'!AP$2:AP$479,$A1184))</f>
        <v/>
      </c>
      <c r="E1184" s="145" t="str">
        <f>IF(COUNTIF('Listing Competitieven'!AQ$2:AQ$479,$A1184)=0,"",COUNTIF('Listing Competitieven'!AQ$2:AQ$479,$A1184))</f>
        <v/>
      </c>
      <c r="F1184" s="145" t="str">
        <f>IF(COUNTIF('Listing Competitieven'!AR$2:AR$479,$A1184)=0,"",COUNTIF('Listing Competitieven'!AR$2:AR$479,$A1184))</f>
        <v/>
      </c>
      <c r="G1184" s="145" t="str">
        <f>IF(COUNTIF('Listing Competitieven'!AS$2:AS$479,$A1184)=0,"",COUNTIF('Listing Competitieven'!AS$2:AS$479,$A1184))</f>
        <v/>
      </c>
      <c r="I1184">
        <v>1183</v>
      </c>
      <c r="J1184" s="145">
        <f>SUM(B$2:B1184)</f>
        <v>150</v>
      </c>
      <c r="K1184" s="145">
        <f>SUM(C$2:C1184)</f>
        <v>100</v>
      </c>
      <c r="L1184" s="145">
        <f>SUM(D$2:D1184)</f>
        <v>60</v>
      </c>
      <c r="M1184" s="145">
        <f>SUM(E$2:E1184)</f>
        <v>13</v>
      </c>
      <c r="N1184" s="145">
        <f>SUM(F$2:F1184)</f>
        <v>6</v>
      </c>
      <c r="O1184" s="145">
        <f>SUM(G$2:G1184)</f>
        <v>0</v>
      </c>
    </row>
    <row r="1185" spans="1:15" x14ac:dyDescent="0.25">
      <c r="A1185">
        <v>1184</v>
      </c>
      <c r="B1185" s="145" t="str">
        <f>IF(COUNTIF('Listing Competitieven'!AN$2:AN$479,$A1185)=0,"",COUNTIF('Listing Competitieven'!AN$2:AN$479,$A1185))</f>
        <v/>
      </c>
      <c r="C1185" s="145" t="str">
        <f>IF(COUNTIF('Listing Competitieven'!AO$2:AO$479,$A1185)=0,"",COUNTIF('Listing Competitieven'!AO$2:AO$479,$A1185))</f>
        <v/>
      </c>
      <c r="D1185" s="145" t="str">
        <f>IF(COUNTIF('Listing Competitieven'!AP$2:AP$479,$A1185)=0,"",COUNTIF('Listing Competitieven'!AP$2:AP$479,$A1185))</f>
        <v/>
      </c>
      <c r="E1185" s="145" t="str">
        <f>IF(COUNTIF('Listing Competitieven'!AQ$2:AQ$479,$A1185)=0,"",COUNTIF('Listing Competitieven'!AQ$2:AQ$479,$A1185))</f>
        <v/>
      </c>
      <c r="F1185" s="145" t="str">
        <f>IF(COUNTIF('Listing Competitieven'!AR$2:AR$479,$A1185)=0,"",COUNTIF('Listing Competitieven'!AR$2:AR$479,$A1185))</f>
        <v/>
      </c>
      <c r="G1185" s="145" t="str">
        <f>IF(COUNTIF('Listing Competitieven'!AS$2:AS$479,$A1185)=0,"",COUNTIF('Listing Competitieven'!AS$2:AS$479,$A1185))</f>
        <v/>
      </c>
      <c r="I1185">
        <v>1184</v>
      </c>
      <c r="J1185" s="145">
        <f>SUM(B$2:B1185)</f>
        <v>150</v>
      </c>
      <c r="K1185" s="145">
        <f>SUM(C$2:C1185)</f>
        <v>100</v>
      </c>
      <c r="L1185" s="145">
        <f>SUM(D$2:D1185)</f>
        <v>60</v>
      </c>
      <c r="M1185" s="145">
        <f>SUM(E$2:E1185)</f>
        <v>13</v>
      </c>
      <c r="N1185" s="145">
        <f>SUM(F$2:F1185)</f>
        <v>6</v>
      </c>
      <c r="O1185" s="145">
        <f>SUM(G$2:G1185)</f>
        <v>0</v>
      </c>
    </row>
    <row r="1186" spans="1:15" x14ac:dyDescent="0.25">
      <c r="A1186">
        <v>1185</v>
      </c>
      <c r="B1186" s="145" t="str">
        <f>IF(COUNTIF('Listing Competitieven'!AN$2:AN$479,$A1186)=0,"",COUNTIF('Listing Competitieven'!AN$2:AN$479,$A1186))</f>
        <v/>
      </c>
      <c r="C1186" s="145" t="str">
        <f>IF(COUNTIF('Listing Competitieven'!AO$2:AO$479,$A1186)=0,"",COUNTIF('Listing Competitieven'!AO$2:AO$479,$A1186))</f>
        <v/>
      </c>
      <c r="D1186" s="145" t="str">
        <f>IF(COUNTIF('Listing Competitieven'!AP$2:AP$479,$A1186)=0,"",COUNTIF('Listing Competitieven'!AP$2:AP$479,$A1186))</f>
        <v/>
      </c>
      <c r="E1186" s="145" t="str">
        <f>IF(COUNTIF('Listing Competitieven'!AQ$2:AQ$479,$A1186)=0,"",COUNTIF('Listing Competitieven'!AQ$2:AQ$479,$A1186))</f>
        <v/>
      </c>
      <c r="F1186" s="145" t="str">
        <f>IF(COUNTIF('Listing Competitieven'!AR$2:AR$479,$A1186)=0,"",COUNTIF('Listing Competitieven'!AR$2:AR$479,$A1186))</f>
        <v/>
      </c>
      <c r="G1186" s="145" t="str">
        <f>IF(COUNTIF('Listing Competitieven'!AS$2:AS$479,$A1186)=0,"",COUNTIF('Listing Competitieven'!AS$2:AS$479,$A1186))</f>
        <v/>
      </c>
      <c r="I1186">
        <v>1185</v>
      </c>
      <c r="J1186" s="145">
        <f>SUM(B$2:B1186)</f>
        <v>150</v>
      </c>
      <c r="K1186" s="145">
        <f>SUM(C$2:C1186)</f>
        <v>100</v>
      </c>
      <c r="L1186" s="145">
        <f>SUM(D$2:D1186)</f>
        <v>60</v>
      </c>
      <c r="M1186" s="145">
        <f>SUM(E$2:E1186)</f>
        <v>13</v>
      </c>
      <c r="N1186" s="145">
        <f>SUM(F$2:F1186)</f>
        <v>6</v>
      </c>
      <c r="O1186" s="145">
        <f>SUM(G$2:G1186)</f>
        <v>0</v>
      </c>
    </row>
    <row r="1187" spans="1:15" x14ac:dyDescent="0.25">
      <c r="A1187">
        <v>1186</v>
      </c>
      <c r="B1187" s="145" t="str">
        <f>IF(COUNTIF('Listing Competitieven'!AN$2:AN$479,$A1187)=0,"",COUNTIF('Listing Competitieven'!AN$2:AN$479,$A1187))</f>
        <v/>
      </c>
      <c r="C1187" s="145" t="str">
        <f>IF(COUNTIF('Listing Competitieven'!AO$2:AO$479,$A1187)=0,"",COUNTIF('Listing Competitieven'!AO$2:AO$479,$A1187))</f>
        <v/>
      </c>
      <c r="D1187" s="145" t="str">
        <f>IF(COUNTIF('Listing Competitieven'!AP$2:AP$479,$A1187)=0,"",COUNTIF('Listing Competitieven'!AP$2:AP$479,$A1187))</f>
        <v/>
      </c>
      <c r="E1187" s="145" t="str">
        <f>IF(COUNTIF('Listing Competitieven'!AQ$2:AQ$479,$A1187)=0,"",COUNTIF('Listing Competitieven'!AQ$2:AQ$479,$A1187))</f>
        <v/>
      </c>
      <c r="F1187" s="145" t="str">
        <f>IF(COUNTIF('Listing Competitieven'!AR$2:AR$479,$A1187)=0,"",COUNTIF('Listing Competitieven'!AR$2:AR$479,$A1187))</f>
        <v/>
      </c>
      <c r="G1187" s="145" t="str">
        <f>IF(COUNTIF('Listing Competitieven'!AS$2:AS$479,$A1187)=0,"",COUNTIF('Listing Competitieven'!AS$2:AS$479,$A1187))</f>
        <v/>
      </c>
      <c r="I1187">
        <v>1186</v>
      </c>
      <c r="J1187" s="145">
        <f>SUM(B$2:B1187)</f>
        <v>150</v>
      </c>
      <c r="K1187" s="145">
        <f>SUM(C$2:C1187)</f>
        <v>100</v>
      </c>
      <c r="L1187" s="145">
        <f>SUM(D$2:D1187)</f>
        <v>60</v>
      </c>
      <c r="M1187" s="145">
        <f>SUM(E$2:E1187)</f>
        <v>13</v>
      </c>
      <c r="N1187" s="145">
        <f>SUM(F$2:F1187)</f>
        <v>6</v>
      </c>
      <c r="O1187" s="145">
        <f>SUM(G$2:G1187)</f>
        <v>0</v>
      </c>
    </row>
    <row r="1188" spans="1:15" x14ac:dyDescent="0.25">
      <c r="A1188">
        <v>1187</v>
      </c>
      <c r="B1188" s="145" t="str">
        <f>IF(COUNTIF('Listing Competitieven'!AN$2:AN$479,$A1188)=0,"",COUNTIF('Listing Competitieven'!AN$2:AN$479,$A1188))</f>
        <v/>
      </c>
      <c r="C1188" s="145" t="str">
        <f>IF(COUNTIF('Listing Competitieven'!AO$2:AO$479,$A1188)=0,"",COUNTIF('Listing Competitieven'!AO$2:AO$479,$A1188))</f>
        <v/>
      </c>
      <c r="D1188" s="145" t="str">
        <f>IF(COUNTIF('Listing Competitieven'!AP$2:AP$479,$A1188)=0,"",COUNTIF('Listing Competitieven'!AP$2:AP$479,$A1188))</f>
        <v/>
      </c>
      <c r="E1188" s="145" t="str">
        <f>IF(COUNTIF('Listing Competitieven'!AQ$2:AQ$479,$A1188)=0,"",COUNTIF('Listing Competitieven'!AQ$2:AQ$479,$A1188))</f>
        <v/>
      </c>
      <c r="F1188" s="145" t="str">
        <f>IF(COUNTIF('Listing Competitieven'!AR$2:AR$479,$A1188)=0,"",COUNTIF('Listing Competitieven'!AR$2:AR$479,$A1188))</f>
        <v/>
      </c>
      <c r="G1188" s="145" t="str">
        <f>IF(COUNTIF('Listing Competitieven'!AS$2:AS$479,$A1188)=0,"",COUNTIF('Listing Competitieven'!AS$2:AS$479,$A1188))</f>
        <v/>
      </c>
      <c r="I1188">
        <v>1187</v>
      </c>
      <c r="J1188" s="145">
        <f>SUM(B$2:B1188)</f>
        <v>150</v>
      </c>
      <c r="K1188" s="145">
        <f>SUM(C$2:C1188)</f>
        <v>100</v>
      </c>
      <c r="L1188" s="145">
        <f>SUM(D$2:D1188)</f>
        <v>60</v>
      </c>
      <c r="M1188" s="145">
        <f>SUM(E$2:E1188)</f>
        <v>13</v>
      </c>
      <c r="N1188" s="145">
        <f>SUM(F$2:F1188)</f>
        <v>6</v>
      </c>
      <c r="O1188" s="145">
        <f>SUM(G$2:G1188)</f>
        <v>0</v>
      </c>
    </row>
    <row r="1189" spans="1:15" x14ac:dyDescent="0.25">
      <c r="A1189">
        <v>1188</v>
      </c>
      <c r="B1189" s="145" t="str">
        <f>IF(COUNTIF('Listing Competitieven'!AN$2:AN$479,$A1189)=0,"",COUNTIF('Listing Competitieven'!AN$2:AN$479,$A1189))</f>
        <v/>
      </c>
      <c r="C1189" s="145" t="str">
        <f>IF(COUNTIF('Listing Competitieven'!AO$2:AO$479,$A1189)=0,"",COUNTIF('Listing Competitieven'!AO$2:AO$479,$A1189))</f>
        <v/>
      </c>
      <c r="D1189" s="145" t="str">
        <f>IF(COUNTIF('Listing Competitieven'!AP$2:AP$479,$A1189)=0,"",COUNTIF('Listing Competitieven'!AP$2:AP$479,$A1189))</f>
        <v/>
      </c>
      <c r="E1189" s="145" t="str">
        <f>IF(COUNTIF('Listing Competitieven'!AQ$2:AQ$479,$A1189)=0,"",COUNTIF('Listing Competitieven'!AQ$2:AQ$479,$A1189))</f>
        <v/>
      </c>
      <c r="F1189" s="145" t="str">
        <f>IF(COUNTIF('Listing Competitieven'!AR$2:AR$479,$A1189)=0,"",COUNTIF('Listing Competitieven'!AR$2:AR$479,$A1189))</f>
        <v/>
      </c>
      <c r="G1189" s="145" t="str">
        <f>IF(COUNTIF('Listing Competitieven'!AS$2:AS$479,$A1189)=0,"",COUNTIF('Listing Competitieven'!AS$2:AS$479,$A1189))</f>
        <v/>
      </c>
      <c r="I1189">
        <v>1188</v>
      </c>
      <c r="J1189" s="145">
        <f>SUM(B$2:B1189)</f>
        <v>150</v>
      </c>
      <c r="K1189" s="145">
        <f>SUM(C$2:C1189)</f>
        <v>100</v>
      </c>
      <c r="L1189" s="145">
        <f>SUM(D$2:D1189)</f>
        <v>60</v>
      </c>
      <c r="M1189" s="145">
        <f>SUM(E$2:E1189)</f>
        <v>13</v>
      </c>
      <c r="N1189" s="145">
        <f>SUM(F$2:F1189)</f>
        <v>6</v>
      </c>
      <c r="O1189" s="145">
        <f>SUM(G$2:G1189)</f>
        <v>0</v>
      </c>
    </row>
    <row r="1190" spans="1:15" x14ac:dyDescent="0.25">
      <c r="A1190">
        <v>1189</v>
      </c>
      <c r="B1190" s="145" t="str">
        <f>IF(COUNTIF('Listing Competitieven'!AN$2:AN$479,$A1190)=0,"",COUNTIF('Listing Competitieven'!AN$2:AN$479,$A1190))</f>
        <v/>
      </c>
      <c r="C1190" s="145" t="str">
        <f>IF(COUNTIF('Listing Competitieven'!AO$2:AO$479,$A1190)=0,"",COUNTIF('Listing Competitieven'!AO$2:AO$479,$A1190))</f>
        <v/>
      </c>
      <c r="D1190" s="145" t="str">
        <f>IF(COUNTIF('Listing Competitieven'!AP$2:AP$479,$A1190)=0,"",COUNTIF('Listing Competitieven'!AP$2:AP$479,$A1190))</f>
        <v/>
      </c>
      <c r="E1190" s="145" t="str">
        <f>IF(COUNTIF('Listing Competitieven'!AQ$2:AQ$479,$A1190)=0,"",COUNTIF('Listing Competitieven'!AQ$2:AQ$479,$A1190))</f>
        <v/>
      </c>
      <c r="F1190" s="145" t="str">
        <f>IF(COUNTIF('Listing Competitieven'!AR$2:AR$479,$A1190)=0,"",COUNTIF('Listing Competitieven'!AR$2:AR$479,$A1190))</f>
        <v/>
      </c>
      <c r="G1190" s="145" t="str">
        <f>IF(COUNTIF('Listing Competitieven'!AS$2:AS$479,$A1190)=0,"",COUNTIF('Listing Competitieven'!AS$2:AS$479,$A1190))</f>
        <v/>
      </c>
      <c r="I1190">
        <v>1189</v>
      </c>
      <c r="J1190" s="145">
        <f>SUM(B$2:B1190)</f>
        <v>150</v>
      </c>
      <c r="K1190" s="145">
        <f>SUM(C$2:C1190)</f>
        <v>100</v>
      </c>
      <c r="L1190" s="145">
        <f>SUM(D$2:D1190)</f>
        <v>60</v>
      </c>
      <c r="M1190" s="145">
        <f>SUM(E$2:E1190)</f>
        <v>13</v>
      </c>
      <c r="N1190" s="145">
        <f>SUM(F$2:F1190)</f>
        <v>6</v>
      </c>
      <c r="O1190" s="145">
        <f>SUM(G$2:G1190)</f>
        <v>0</v>
      </c>
    </row>
    <row r="1191" spans="1:15" x14ac:dyDescent="0.25">
      <c r="A1191">
        <v>1190</v>
      </c>
      <c r="B1191" s="145" t="str">
        <f>IF(COUNTIF('Listing Competitieven'!AN$2:AN$479,$A1191)=0,"",COUNTIF('Listing Competitieven'!AN$2:AN$479,$A1191))</f>
        <v/>
      </c>
      <c r="C1191" s="145" t="str">
        <f>IF(COUNTIF('Listing Competitieven'!AO$2:AO$479,$A1191)=0,"",COUNTIF('Listing Competitieven'!AO$2:AO$479,$A1191))</f>
        <v/>
      </c>
      <c r="D1191" s="145" t="str">
        <f>IF(COUNTIF('Listing Competitieven'!AP$2:AP$479,$A1191)=0,"",COUNTIF('Listing Competitieven'!AP$2:AP$479,$A1191))</f>
        <v/>
      </c>
      <c r="E1191" s="145" t="str">
        <f>IF(COUNTIF('Listing Competitieven'!AQ$2:AQ$479,$A1191)=0,"",COUNTIF('Listing Competitieven'!AQ$2:AQ$479,$A1191))</f>
        <v/>
      </c>
      <c r="F1191" s="145" t="str">
        <f>IF(COUNTIF('Listing Competitieven'!AR$2:AR$479,$A1191)=0,"",COUNTIF('Listing Competitieven'!AR$2:AR$479,$A1191))</f>
        <v/>
      </c>
      <c r="G1191" s="145" t="str">
        <f>IF(COUNTIF('Listing Competitieven'!AS$2:AS$479,$A1191)=0,"",COUNTIF('Listing Competitieven'!AS$2:AS$479,$A1191))</f>
        <v/>
      </c>
      <c r="I1191">
        <v>1190</v>
      </c>
      <c r="J1191" s="145">
        <f>SUM(B$2:B1191)</f>
        <v>150</v>
      </c>
      <c r="K1191" s="145">
        <f>SUM(C$2:C1191)</f>
        <v>100</v>
      </c>
      <c r="L1191" s="145">
        <f>SUM(D$2:D1191)</f>
        <v>60</v>
      </c>
      <c r="M1191" s="145">
        <f>SUM(E$2:E1191)</f>
        <v>13</v>
      </c>
      <c r="N1191" s="145">
        <f>SUM(F$2:F1191)</f>
        <v>6</v>
      </c>
      <c r="O1191" s="145">
        <f>SUM(G$2:G1191)</f>
        <v>0</v>
      </c>
    </row>
    <row r="1192" spans="1:15" x14ac:dyDescent="0.25">
      <c r="A1192">
        <v>1191</v>
      </c>
      <c r="B1192" s="145" t="str">
        <f>IF(COUNTIF('Listing Competitieven'!AN$2:AN$479,$A1192)=0,"",COUNTIF('Listing Competitieven'!AN$2:AN$479,$A1192))</f>
        <v/>
      </c>
      <c r="C1192" s="145" t="str">
        <f>IF(COUNTIF('Listing Competitieven'!AO$2:AO$479,$A1192)=0,"",COUNTIF('Listing Competitieven'!AO$2:AO$479,$A1192))</f>
        <v/>
      </c>
      <c r="D1192" s="145" t="str">
        <f>IF(COUNTIF('Listing Competitieven'!AP$2:AP$479,$A1192)=0,"",COUNTIF('Listing Competitieven'!AP$2:AP$479,$A1192))</f>
        <v/>
      </c>
      <c r="E1192" s="145" t="str">
        <f>IF(COUNTIF('Listing Competitieven'!AQ$2:AQ$479,$A1192)=0,"",COUNTIF('Listing Competitieven'!AQ$2:AQ$479,$A1192))</f>
        <v/>
      </c>
      <c r="F1192" s="145" t="str">
        <f>IF(COUNTIF('Listing Competitieven'!AR$2:AR$479,$A1192)=0,"",COUNTIF('Listing Competitieven'!AR$2:AR$479,$A1192))</f>
        <v/>
      </c>
      <c r="G1192" s="145" t="str">
        <f>IF(COUNTIF('Listing Competitieven'!AS$2:AS$479,$A1192)=0,"",COUNTIF('Listing Competitieven'!AS$2:AS$479,$A1192))</f>
        <v/>
      </c>
      <c r="I1192">
        <v>1191</v>
      </c>
      <c r="J1192" s="145">
        <f>SUM(B$2:B1192)</f>
        <v>150</v>
      </c>
      <c r="K1192" s="145">
        <f>SUM(C$2:C1192)</f>
        <v>100</v>
      </c>
      <c r="L1192" s="145">
        <f>SUM(D$2:D1192)</f>
        <v>60</v>
      </c>
      <c r="M1192" s="145">
        <f>SUM(E$2:E1192)</f>
        <v>13</v>
      </c>
      <c r="N1192" s="145">
        <f>SUM(F$2:F1192)</f>
        <v>6</v>
      </c>
      <c r="O1192" s="145">
        <f>SUM(G$2:G1192)</f>
        <v>0</v>
      </c>
    </row>
    <row r="1193" spans="1:15" x14ac:dyDescent="0.25">
      <c r="A1193">
        <v>1192</v>
      </c>
      <c r="B1193" s="145" t="str">
        <f>IF(COUNTIF('Listing Competitieven'!AN$2:AN$479,$A1193)=0,"",COUNTIF('Listing Competitieven'!AN$2:AN$479,$A1193))</f>
        <v/>
      </c>
      <c r="C1193" s="145" t="str">
        <f>IF(COUNTIF('Listing Competitieven'!AO$2:AO$479,$A1193)=0,"",COUNTIF('Listing Competitieven'!AO$2:AO$479,$A1193))</f>
        <v/>
      </c>
      <c r="D1193" s="145" t="str">
        <f>IF(COUNTIF('Listing Competitieven'!AP$2:AP$479,$A1193)=0,"",COUNTIF('Listing Competitieven'!AP$2:AP$479,$A1193))</f>
        <v/>
      </c>
      <c r="E1193" s="145" t="str">
        <f>IF(COUNTIF('Listing Competitieven'!AQ$2:AQ$479,$A1193)=0,"",COUNTIF('Listing Competitieven'!AQ$2:AQ$479,$A1193))</f>
        <v/>
      </c>
      <c r="F1193" s="145" t="str">
        <f>IF(COUNTIF('Listing Competitieven'!AR$2:AR$479,$A1193)=0,"",COUNTIF('Listing Competitieven'!AR$2:AR$479,$A1193))</f>
        <v/>
      </c>
      <c r="G1193" s="145" t="str">
        <f>IF(COUNTIF('Listing Competitieven'!AS$2:AS$479,$A1193)=0,"",COUNTIF('Listing Competitieven'!AS$2:AS$479,$A1193))</f>
        <v/>
      </c>
      <c r="I1193">
        <v>1192</v>
      </c>
      <c r="J1193" s="145">
        <f>SUM(B$2:B1193)</f>
        <v>150</v>
      </c>
      <c r="K1193" s="145">
        <f>SUM(C$2:C1193)</f>
        <v>100</v>
      </c>
      <c r="L1193" s="145">
        <f>SUM(D$2:D1193)</f>
        <v>60</v>
      </c>
      <c r="M1193" s="145">
        <f>SUM(E$2:E1193)</f>
        <v>13</v>
      </c>
      <c r="N1193" s="145">
        <f>SUM(F$2:F1193)</f>
        <v>6</v>
      </c>
      <c r="O1193" s="145">
        <f>SUM(G$2:G1193)</f>
        <v>0</v>
      </c>
    </row>
    <row r="1194" spans="1:15" x14ac:dyDescent="0.25">
      <c r="A1194">
        <v>1193</v>
      </c>
      <c r="B1194" s="145" t="str">
        <f>IF(COUNTIF('Listing Competitieven'!AN$2:AN$479,$A1194)=0,"",COUNTIF('Listing Competitieven'!AN$2:AN$479,$A1194))</f>
        <v/>
      </c>
      <c r="C1194" s="145" t="str">
        <f>IF(COUNTIF('Listing Competitieven'!AO$2:AO$479,$A1194)=0,"",COUNTIF('Listing Competitieven'!AO$2:AO$479,$A1194))</f>
        <v/>
      </c>
      <c r="D1194" s="145" t="str">
        <f>IF(COUNTIF('Listing Competitieven'!AP$2:AP$479,$A1194)=0,"",COUNTIF('Listing Competitieven'!AP$2:AP$479,$A1194))</f>
        <v/>
      </c>
      <c r="E1194" s="145" t="str">
        <f>IF(COUNTIF('Listing Competitieven'!AQ$2:AQ$479,$A1194)=0,"",COUNTIF('Listing Competitieven'!AQ$2:AQ$479,$A1194))</f>
        <v/>
      </c>
      <c r="F1194" s="145" t="str">
        <f>IF(COUNTIF('Listing Competitieven'!AR$2:AR$479,$A1194)=0,"",COUNTIF('Listing Competitieven'!AR$2:AR$479,$A1194))</f>
        <v/>
      </c>
      <c r="G1194" s="145" t="str">
        <f>IF(COUNTIF('Listing Competitieven'!AS$2:AS$479,$A1194)=0,"",COUNTIF('Listing Competitieven'!AS$2:AS$479,$A1194))</f>
        <v/>
      </c>
      <c r="I1194">
        <v>1193</v>
      </c>
      <c r="J1194" s="145">
        <f>SUM(B$2:B1194)</f>
        <v>150</v>
      </c>
      <c r="K1194" s="145">
        <f>SUM(C$2:C1194)</f>
        <v>100</v>
      </c>
      <c r="L1194" s="145">
        <f>SUM(D$2:D1194)</f>
        <v>60</v>
      </c>
      <c r="M1194" s="145">
        <f>SUM(E$2:E1194)</f>
        <v>13</v>
      </c>
      <c r="N1194" s="145">
        <f>SUM(F$2:F1194)</f>
        <v>6</v>
      </c>
      <c r="O1194" s="145">
        <f>SUM(G$2:G1194)</f>
        <v>0</v>
      </c>
    </row>
    <row r="1195" spans="1:15" x14ac:dyDescent="0.25">
      <c r="A1195">
        <v>1194</v>
      </c>
      <c r="B1195" s="145" t="str">
        <f>IF(COUNTIF('Listing Competitieven'!AN$2:AN$479,$A1195)=0,"",COUNTIF('Listing Competitieven'!AN$2:AN$479,$A1195))</f>
        <v/>
      </c>
      <c r="C1195" s="145" t="str">
        <f>IF(COUNTIF('Listing Competitieven'!AO$2:AO$479,$A1195)=0,"",COUNTIF('Listing Competitieven'!AO$2:AO$479,$A1195))</f>
        <v/>
      </c>
      <c r="D1195" s="145" t="str">
        <f>IF(COUNTIF('Listing Competitieven'!AP$2:AP$479,$A1195)=0,"",COUNTIF('Listing Competitieven'!AP$2:AP$479,$A1195))</f>
        <v/>
      </c>
      <c r="E1195" s="145" t="str">
        <f>IF(COUNTIF('Listing Competitieven'!AQ$2:AQ$479,$A1195)=0,"",COUNTIF('Listing Competitieven'!AQ$2:AQ$479,$A1195))</f>
        <v/>
      </c>
      <c r="F1195" s="145" t="str">
        <f>IF(COUNTIF('Listing Competitieven'!AR$2:AR$479,$A1195)=0,"",COUNTIF('Listing Competitieven'!AR$2:AR$479,$A1195))</f>
        <v/>
      </c>
      <c r="G1195" s="145" t="str">
        <f>IF(COUNTIF('Listing Competitieven'!AS$2:AS$479,$A1195)=0,"",COUNTIF('Listing Competitieven'!AS$2:AS$479,$A1195))</f>
        <v/>
      </c>
      <c r="I1195">
        <v>1194</v>
      </c>
      <c r="J1195" s="145">
        <f>SUM(B$2:B1195)</f>
        <v>150</v>
      </c>
      <c r="K1195" s="145">
        <f>SUM(C$2:C1195)</f>
        <v>100</v>
      </c>
      <c r="L1195" s="145">
        <f>SUM(D$2:D1195)</f>
        <v>60</v>
      </c>
      <c r="M1195" s="145">
        <f>SUM(E$2:E1195)</f>
        <v>13</v>
      </c>
      <c r="N1195" s="145">
        <f>SUM(F$2:F1195)</f>
        <v>6</v>
      </c>
      <c r="O1195" s="145">
        <f>SUM(G$2:G1195)</f>
        <v>0</v>
      </c>
    </row>
    <row r="1196" spans="1:15" x14ac:dyDescent="0.25">
      <c r="A1196">
        <v>1195</v>
      </c>
      <c r="B1196" s="145" t="str">
        <f>IF(COUNTIF('Listing Competitieven'!AN$2:AN$479,$A1196)=0,"",COUNTIF('Listing Competitieven'!AN$2:AN$479,$A1196))</f>
        <v/>
      </c>
      <c r="C1196" s="145" t="str">
        <f>IF(COUNTIF('Listing Competitieven'!AO$2:AO$479,$A1196)=0,"",COUNTIF('Listing Competitieven'!AO$2:AO$479,$A1196))</f>
        <v/>
      </c>
      <c r="D1196" s="145" t="str">
        <f>IF(COUNTIF('Listing Competitieven'!AP$2:AP$479,$A1196)=0,"",COUNTIF('Listing Competitieven'!AP$2:AP$479,$A1196))</f>
        <v/>
      </c>
      <c r="E1196" s="145" t="str">
        <f>IF(COUNTIF('Listing Competitieven'!AQ$2:AQ$479,$A1196)=0,"",COUNTIF('Listing Competitieven'!AQ$2:AQ$479,$A1196))</f>
        <v/>
      </c>
      <c r="F1196" s="145" t="str">
        <f>IF(COUNTIF('Listing Competitieven'!AR$2:AR$479,$A1196)=0,"",COUNTIF('Listing Competitieven'!AR$2:AR$479,$A1196))</f>
        <v/>
      </c>
      <c r="G1196" s="145" t="str">
        <f>IF(COUNTIF('Listing Competitieven'!AS$2:AS$479,$A1196)=0,"",COUNTIF('Listing Competitieven'!AS$2:AS$479,$A1196))</f>
        <v/>
      </c>
      <c r="I1196">
        <v>1195</v>
      </c>
      <c r="J1196" s="145">
        <f>SUM(B$2:B1196)</f>
        <v>150</v>
      </c>
      <c r="K1196" s="145">
        <f>SUM(C$2:C1196)</f>
        <v>100</v>
      </c>
      <c r="L1196" s="145">
        <f>SUM(D$2:D1196)</f>
        <v>60</v>
      </c>
      <c r="M1196" s="145">
        <f>SUM(E$2:E1196)</f>
        <v>13</v>
      </c>
      <c r="N1196" s="145">
        <f>SUM(F$2:F1196)</f>
        <v>6</v>
      </c>
      <c r="O1196" s="145">
        <f>SUM(G$2:G1196)</f>
        <v>0</v>
      </c>
    </row>
    <row r="1197" spans="1:15" x14ac:dyDescent="0.25">
      <c r="A1197">
        <v>1196</v>
      </c>
      <c r="B1197" s="145" t="str">
        <f>IF(COUNTIF('Listing Competitieven'!AN$2:AN$479,$A1197)=0,"",COUNTIF('Listing Competitieven'!AN$2:AN$479,$A1197))</f>
        <v/>
      </c>
      <c r="C1197" s="145" t="str">
        <f>IF(COUNTIF('Listing Competitieven'!AO$2:AO$479,$A1197)=0,"",COUNTIF('Listing Competitieven'!AO$2:AO$479,$A1197))</f>
        <v/>
      </c>
      <c r="D1197" s="145" t="str">
        <f>IF(COUNTIF('Listing Competitieven'!AP$2:AP$479,$A1197)=0,"",COUNTIF('Listing Competitieven'!AP$2:AP$479,$A1197))</f>
        <v/>
      </c>
      <c r="E1197" s="145" t="str">
        <f>IF(COUNTIF('Listing Competitieven'!AQ$2:AQ$479,$A1197)=0,"",COUNTIF('Listing Competitieven'!AQ$2:AQ$479,$A1197))</f>
        <v/>
      </c>
      <c r="F1197" s="145" t="str">
        <f>IF(COUNTIF('Listing Competitieven'!AR$2:AR$479,$A1197)=0,"",COUNTIF('Listing Competitieven'!AR$2:AR$479,$A1197))</f>
        <v/>
      </c>
      <c r="G1197" s="145" t="str">
        <f>IF(COUNTIF('Listing Competitieven'!AS$2:AS$479,$A1197)=0,"",COUNTIF('Listing Competitieven'!AS$2:AS$479,$A1197))</f>
        <v/>
      </c>
      <c r="I1197">
        <v>1196</v>
      </c>
      <c r="J1197" s="145">
        <f>SUM(B$2:B1197)</f>
        <v>150</v>
      </c>
      <c r="K1197" s="145">
        <f>SUM(C$2:C1197)</f>
        <v>100</v>
      </c>
      <c r="L1197" s="145">
        <f>SUM(D$2:D1197)</f>
        <v>60</v>
      </c>
      <c r="M1197" s="145">
        <f>SUM(E$2:E1197)</f>
        <v>13</v>
      </c>
      <c r="N1197" s="145">
        <f>SUM(F$2:F1197)</f>
        <v>6</v>
      </c>
      <c r="O1197" s="145">
        <f>SUM(G$2:G1197)</f>
        <v>0</v>
      </c>
    </row>
    <row r="1198" spans="1:15" x14ac:dyDescent="0.25">
      <c r="A1198">
        <v>1197</v>
      </c>
      <c r="B1198" s="145" t="str">
        <f>IF(COUNTIF('Listing Competitieven'!AN$2:AN$479,$A1198)=0,"",COUNTIF('Listing Competitieven'!AN$2:AN$479,$A1198))</f>
        <v/>
      </c>
      <c r="C1198" s="145" t="str">
        <f>IF(COUNTIF('Listing Competitieven'!AO$2:AO$479,$A1198)=0,"",COUNTIF('Listing Competitieven'!AO$2:AO$479,$A1198))</f>
        <v/>
      </c>
      <c r="D1198" s="145" t="str">
        <f>IF(COUNTIF('Listing Competitieven'!AP$2:AP$479,$A1198)=0,"",COUNTIF('Listing Competitieven'!AP$2:AP$479,$A1198))</f>
        <v/>
      </c>
      <c r="E1198" s="145" t="str">
        <f>IF(COUNTIF('Listing Competitieven'!AQ$2:AQ$479,$A1198)=0,"",COUNTIF('Listing Competitieven'!AQ$2:AQ$479,$A1198))</f>
        <v/>
      </c>
      <c r="F1198" s="145" t="str">
        <f>IF(COUNTIF('Listing Competitieven'!AR$2:AR$479,$A1198)=0,"",COUNTIF('Listing Competitieven'!AR$2:AR$479,$A1198))</f>
        <v/>
      </c>
      <c r="G1198" s="145" t="str">
        <f>IF(COUNTIF('Listing Competitieven'!AS$2:AS$479,$A1198)=0,"",COUNTIF('Listing Competitieven'!AS$2:AS$479,$A1198))</f>
        <v/>
      </c>
      <c r="I1198">
        <v>1197</v>
      </c>
      <c r="J1198" s="145">
        <f>SUM(B$2:B1198)</f>
        <v>150</v>
      </c>
      <c r="K1198" s="145">
        <f>SUM(C$2:C1198)</f>
        <v>100</v>
      </c>
      <c r="L1198" s="145">
        <f>SUM(D$2:D1198)</f>
        <v>60</v>
      </c>
      <c r="M1198" s="145">
        <f>SUM(E$2:E1198)</f>
        <v>13</v>
      </c>
      <c r="N1198" s="145">
        <f>SUM(F$2:F1198)</f>
        <v>6</v>
      </c>
      <c r="O1198" s="145">
        <f>SUM(G$2:G1198)</f>
        <v>0</v>
      </c>
    </row>
    <row r="1199" spans="1:15" x14ac:dyDescent="0.25">
      <c r="A1199">
        <v>1198</v>
      </c>
      <c r="B1199" s="145" t="str">
        <f>IF(COUNTIF('Listing Competitieven'!AN$2:AN$479,$A1199)=0,"",COUNTIF('Listing Competitieven'!AN$2:AN$479,$A1199))</f>
        <v/>
      </c>
      <c r="C1199" s="145" t="str">
        <f>IF(COUNTIF('Listing Competitieven'!AO$2:AO$479,$A1199)=0,"",COUNTIF('Listing Competitieven'!AO$2:AO$479,$A1199))</f>
        <v/>
      </c>
      <c r="D1199" s="145" t="str">
        <f>IF(COUNTIF('Listing Competitieven'!AP$2:AP$479,$A1199)=0,"",COUNTIF('Listing Competitieven'!AP$2:AP$479,$A1199))</f>
        <v/>
      </c>
      <c r="E1199" s="145" t="str">
        <f>IF(COUNTIF('Listing Competitieven'!AQ$2:AQ$479,$A1199)=0,"",COUNTIF('Listing Competitieven'!AQ$2:AQ$479,$A1199))</f>
        <v/>
      </c>
      <c r="F1199" s="145" t="str">
        <f>IF(COUNTIF('Listing Competitieven'!AR$2:AR$479,$A1199)=0,"",COUNTIF('Listing Competitieven'!AR$2:AR$479,$A1199))</f>
        <v/>
      </c>
      <c r="G1199" s="145" t="str">
        <f>IF(COUNTIF('Listing Competitieven'!AS$2:AS$479,$A1199)=0,"",COUNTIF('Listing Competitieven'!AS$2:AS$479,$A1199))</f>
        <v/>
      </c>
      <c r="I1199">
        <v>1198</v>
      </c>
      <c r="J1199" s="145">
        <f>SUM(B$2:B1199)</f>
        <v>150</v>
      </c>
      <c r="K1199" s="145">
        <f>SUM(C$2:C1199)</f>
        <v>100</v>
      </c>
      <c r="L1199" s="145">
        <f>SUM(D$2:D1199)</f>
        <v>60</v>
      </c>
      <c r="M1199" s="145">
        <f>SUM(E$2:E1199)</f>
        <v>13</v>
      </c>
      <c r="N1199" s="145">
        <f>SUM(F$2:F1199)</f>
        <v>6</v>
      </c>
      <c r="O1199" s="145">
        <f>SUM(G$2:G1199)</f>
        <v>0</v>
      </c>
    </row>
    <row r="1200" spans="1:15" x14ac:dyDescent="0.25">
      <c r="A1200">
        <v>1199</v>
      </c>
      <c r="B1200" s="145" t="str">
        <f>IF(COUNTIF('Listing Competitieven'!AN$2:AN$479,$A1200)=0,"",COUNTIF('Listing Competitieven'!AN$2:AN$479,$A1200))</f>
        <v/>
      </c>
      <c r="C1200" s="145" t="str">
        <f>IF(COUNTIF('Listing Competitieven'!AO$2:AO$479,$A1200)=0,"",COUNTIF('Listing Competitieven'!AO$2:AO$479,$A1200))</f>
        <v/>
      </c>
      <c r="D1200" s="145" t="str">
        <f>IF(COUNTIF('Listing Competitieven'!AP$2:AP$479,$A1200)=0,"",COUNTIF('Listing Competitieven'!AP$2:AP$479,$A1200))</f>
        <v/>
      </c>
      <c r="E1200" s="145" t="str">
        <f>IF(COUNTIF('Listing Competitieven'!AQ$2:AQ$479,$A1200)=0,"",COUNTIF('Listing Competitieven'!AQ$2:AQ$479,$A1200))</f>
        <v/>
      </c>
      <c r="F1200" s="145" t="str">
        <f>IF(COUNTIF('Listing Competitieven'!AR$2:AR$479,$A1200)=0,"",COUNTIF('Listing Competitieven'!AR$2:AR$479,$A1200))</f>
        <v/>
      </c>
      <c r="G1200" s="145" t="str">
        <f>IF(COUNTIF('Listing Competitieven'!AS$2:AS$479,$A1200)=0,"",COUNTIF('Listing Competitieven'!AS$2:AS$479,$A1200))</f>
        <v/>
      </c>
      <c r="I1200">
        <v>1199</v>
      </c>
      <c r="J1200" s="145">
        <f>SUM(B$2:B1200)</f>
        <v>150</v>
      </c>
      <c r="K1200" s="145">
        <f>SUM(C$2:C1200)</f>
        <v>100</v>
      </c>
      <c r="L1200" s="145">
        <f>SUM(D$2:D1200)</f>
        <v>60</v>
      </c>
      <c r="M1200" s="145">
        <f>SUM(E$2:E1200)</f>
        <v>13</v>
      </c>
      <c r="N1200" s="145">
        <f>SUM(F$2:F1200)</f>
        <v>6</v>
      </c>
      <c r="O1200" s="145">
        <f>SUM(G$2:G1200)</f>
        <v>0</v>
      </c>
    </row>
    <row r="1201" spans="1:15" x14ac:dyDescent="0.25">
      <c r="A1201">
        <v>1200</v>
      </c>
      <c r="B1201" s="145" t="str">
        <f>IF(COUNTIF('Listing Competitieven'!AN$2:AN$479,$A1201)=0,"",COUNTIF('Listing Competitieven'!AN$2:AN$479,$A1201))</f>
        <v/>
      </c>
      <c r="C1201" s="145" t="str">
        <f>IF(COUNTIF('Listing Competitieven'!AO$2:AO$479,$A1201)=0,"",COUNTIF('Listing Competitieven'!AO$2:AO$479,$A1201))</f>
        <v/>
      </c>
      <c r="D1201" s="145" t="str">
        <f>IF(COUNTIF('Listing Competitieven'!AP$2:AP$479,$A1201)=0,"",COUNTIF('Listing Competitieven'!AP$2:AP$479,$A1201))</f>
        <v/>
      </c>
      <c r="E1201" s="145" t="str">
        <f>IF(COUNTIF('Listing Competitieven'!AQ$2:AQ$479,$A1201)=0,"",COUNTIF('Listing Competitieven'!AQ$2:AQ$479,$A1201))</f>
        <v/>
      </c>
      <c r="F1201" s="145" t="str">
        <f>IF(COUNTIF('Listing Competitieven'!AR$2:AR$479,$A1201)=0,"",COUNTIF('Listing Competitieven'!AR$2:AR$479,$A1201))</f>
        <v/>
      </c>
      <c r="G1201" s="145" t="str">
        <f>IF(COUNTIF('Listing Competitieven'!AS$2:AS$479,$A1201)=0,"",COUNTIF('Listing Competitieven'!AS$2:AS$479,$A1201))</f>
        <v/>
      </c>
      <c r="I1201">
        <v>1200</v>
      </c>
      <c r="J1201" s="145">
        <f>SUM(B$2:B1201)</f>
        <v>150</v>
      </c>
      <c r="K1201" s="145">
        <f>SUM(C$2:C1201)</f>
        <v>100</v>
      </c>
      <c r="L1201" s="145">
        <f>SUM(D$2:D1201)</f>
        <v>60</v>
      </c>
      <c r="M1201" s="145">
        <f>SUM(E$2:E1201)</f>
        <v>13</v>
      </c>
      <c r="N1201" s="145">
        <f>SUM(F$2:F1201)</f>
        <v>6</v>
      </c>
      <c r="O1201" s="145">
        <f>SUM(G$2:G1201)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5</vt:i4>
      </vt:variant>
    </vt:vector>
  </HeadingPairs>
  <TitlesOfParts>
    <vt:vector size="13" baseType="lpstr">
      <vt:lpstr>Listing Competitieven</vt:lpstr>
      <vt:lpstr>Listing TES</vt:lpstr>
      <vt:lpstr>Testen en levels</vt:lpstr>
      <vt:lpstr>Listing PCS</vt:lpstr>
      <vt:lpstr>Categorie</vt:lpstr>
      <vt:lpstr>Statistieken</vt:lpstr>
      <vt:lpstr>Data LV</vt:lpstr>
      <vt:lpstr>Data PRE</vt:lpstr>
      <vt:lpstr>'Listing Competitieven'!Afdrukbereik</vt:lpstr>
      <vt:lpstr>'Listing PCS'!Afdrukbereik</vt:lpstr>
      <vt:lpstr>'Listing TES'!Afdrukbereik</vt:lpstr>
      <vt:lpstr>Statistieken!Afdrukbereik</vt:lpstr>
      <vt:lpstr>'Listing Competitieven'!Afdruktitels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</dc:creator>
  <cp:lastModifiedBy>Jurgen</cp:lastModifiedBy>
  <cp:lastPrinted>2020-02-18T23:29:26Z</cp:lastPrinted>
  <dcterms:created xsi:type="dcterms:W3CDTF">2017-01-16T12:16:10Z</dcterms:created>
  <dcterms:modified xsi:type="dcterms:W3CDTF">2020-03-09T09:53:43Z</dcterms:modified>
</cp:coreProperties>
</file>